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Questa_cartella_di_lavoro" defaultThemeVersion="124226"/>
  <mc:AlternateContent xmlns:mc="http://schemas.openxmlformats.org/markup-compatibility/2006">
    <mc:Choice Requires="x15">
      <x15ac:absPath xmlns:x15ac="http://schemas.microsoft.com/office/spreadsheetml/2010/11/ac" url="C:\temp\FileExcel4GitHub\"/>
    </mc:Choice>
  </mc:AlternateContent>
  <xr:revisionPtr revIDLastSave="0" documentId="13_ncr:1_{F4675C47-B770-4AE2-908C-75EDA9160709}" xr6:coauthVersionLast="47" xr6:coauthVersionMax="47" xr10:uidLastSave="{00000000-0000-0000-0000-000000000000}"/>
  <bookViews>
    <workbookView xWindow="-108" yWindow="-108" windowWidth="23256" windowHeight="12576" tabRatio="745" activeTab="11" xr2:uid="{00000000-000D-0000-FFFF-FFFF00000000}"/>
  </bookViews>
  <sheets>
    <sheet name="Ott2022_RICHIESTE" sheetId="20" r:id="rId1"/>
    <sheet name="Gen-Feb-Mar2021_report" sheetId="3" state="hidden" r:id="rId2"/>
    <sheet name="Nov2022_RICHIESTE" sheetId="15" r:id="rId3"/>
    <sheet name="Dic2022_RICHIESTE" sheetId="19" r:id="rId4"/>
    <sheet name="terzotrim2022_ORARIO" sheetId="4" r:id="rId5"/>
    <sheet name="DisponibilitàPresenzeInSede" sheetId="18" state="hidden" r:id="rId6"/>
    <sheet name="Tipologie" sheetId="7" r:id="rId7"/>
    <sheet name="SERE" sheetId="8" state="hidden" r:id="rId8"/>
    <sheet name="Istruzioni" sheetId="10" r:id="rId9"/>
    <sheet name="_56F9DC9755BA473782653E2940F9" sheetId="9" state="veryHidden" r:id="rId10"/>
    <sheet name="Regole" sheetId="1" r:id="rId11"/>
    <sheet name="Autore" sheetId="21" r:id="rId12"/>
  </sheets>
  <definedNames>
    <definedName name="_56F9DC9755BA473782653E2940F9FormId">"w_X_n_q9nUq1lf9oMplF77eUTaX-34tImQK0QZF7pKpUNzdCNVdCV0xMS1VJOUY4VUpERVZDR0g5TS4u"</definedName>
    <definedName name="_56F9DC9755BA473782653E2940F9ResponseSheet">"Form1"</definedName>
    <definedName name="_56F9DC9755BA473782653E2940F9SourceDocId">"{cf6eff52-8cd7-4ced-bf98-c0fe76a7b340}"</definedName>
    <definedName name="_xlnm._FilterDatabase" localSheetId="3" hidden="1">Dic2022_RICHIESTE!#REF!</definedName>
    <definedName name="_xlnm._FilterDatabase" localSheetId="2" hidden="1">Nov2022_RICHIESTE!#REF!</definedName>
    <definedName name="_xlnm._FilterDatabase" localSheetId="0" hidden="1">Ott2022_RICHIESTE!#REF!</definedName>
    <definedName name="_xlnm._FilterDatabase" localSheetId="7" hidden="1">SERE!$A$2:$O$31</definedName>
    <definedName name="_xlnm.Print_Area" localSheetId="3">Dic2022_RICHIESTE!$U$69:$AU$77</definedName>
    <definedName name="_xlnm.Print_Area" localSheetId="1">'Gen-Feb-Mar2021_report'!#REF!</definedName>
    <definedName name="_xlnm.Print_Area" localSheetId="2">Nov2022_RICHIESTE!$U$69:$AU$77</definedName>
    <definedName name="_xlnm.Print_Area" localSheetId="0">Ott2022_RICHIESTE!$U$69:$AU$77</definedName>
    <definedName name="_xlnm.Print_Area" localSheetId="4">terzotrim2022_ORARIO!$U$2:$AS$50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6" i="21" l="1"/>
  <c r="D3" i="21"/>
  <c r="C37" i="1"/>
  <c r="C36" i="1"/>
  <c r="C35" i="1"/>
  <c r="C34" i="1"/>
  <c r="C33" i="1"/>
  <c r="C32" i="1"/>
  <c r="C31" i="1"/>
  <c r="C30" i="1"/>
  <c r="C29" i="1"/>
  <c r="C28" i="1"/>
  <c r="C27" i="1"/>
  <c r="C26" i="1"/>
  <c r="C25" i="1"/>
  <c r="C24" i="1"/>
  <c r="C22" i="1"/>
  <c r="C21" i="1"/>
  <c r="C20" i="1"/>
  <c r="C19" i="1"/>
  <c r="C18" i="1"/>
  <c r="C17" i="1"/>
  <c r="C16" i="1"/>
  <c r="C15" i="1"/>
  <c r="C14" i="1"/>
  <c r="BM1" i="20" l="1"/>
  <c r="AJ1" i="20"/>
  <c r="W1" i="20"/>
  <c r="C1" i="20"/>
  <c r="BM1" i="15"/>
  <c r="AJ1" i="15"/>
  <c r="W1" i="15"/>
  <c r="C1" i="15"/>
  <c r="C1" i="19"/>
  <c r="W1" i="19"/>
  <c r="AJ1" i="19"/>
  <c r="BM1" i="19"/>
  <c r="AJ1" i="4"/>
  <c r="C1" i="4"/>
  <c r="W1" i="4"/>
  <c r="AS162" i="4"/>
  <c r="AR162" i="4"/>
  <c r="AQ162" i="4"/>
  <c r="AP162" i="4"/>
  <c r="AO162" i="4"/>
  <c r="AN162" i="4"/>
  <c r="AM162" i="4"/>
  <c r="AL162" i="4"/>
  <c r="AK162" i="4"/>
  <c r="AJ162" i="4"/>
  <c r="AI162" i="4"/>
  <c r="AH162" i="4"/>
  <c r="AG162" i="4"/>
  <c r="AF162" i="4"/>
  <c r="AE162" i="4"/>
  <c r="AD162" i="4"/>
  <c r="AC162" i="4"/>
  <c r="AB162" i="4"/>
  <c r="AA162" i="4"/>
  <c r="Z162" i="4"/>
  <c r="Y162" i="4"/>
  <c r="X162" i="4"/>
  <c r="AS161" i="4"/>
  <c r="AR161" i="4"/>
  <c r="AQ161" i="4"/>
  <c r="AP161" i="4"/>
  <c r="AO161" i="4"/>
  <c r="AN161" i="4"/>
  <c r="AM161" i="4"/>
  <c r="AL161" i="4"/>
  <c r="AK161" i="4"/>
  <c r="AJ161" i="4"/>
  <c r="AI161" i="4"/>
  <c r="AH161" i="4"/>
  <c r="AG161" i="4"/>
  <c r="AF161" i="4"/>
  <c r="AE161" i="4"/>
  <c r="AD161" i="4"/>
  <c r="AC161" i="4"/>
  <c r="AB161" i="4"/>
  <c r="AA161" i="4"/>
  <c r="Z161" i="4"/>
  <c r="Y161" i="4"/>
  <c r="X161" i="4"/>
  <c r="AS160" i="4"/>
  <c r="AR160" i="4"/>
  <c r="AQ160" i="4"/>
  <c r="AP160" i="4"/>
  <c r="AO160" i="4"/>
  <c r="AN160" i="4"/>
  <c r="AM160" i="4"/>
  <c r="AL160" i="4"/>
  <c r="AK160" i="4"/>
  <c r="AJ160" i="4"/>
  <c r="AI160" i="4"/>
  <c r="AH160" i="4"/>
  <c r="AG160" i="4"/>
  <c r="AF160" i="4"/>
  <c r="AE160" i="4"/>
  <c r="AD160" i="4"/>
  <c r="AC160" i="4"/>
  <c r="AB160" i="4"/>
  <c r="AA160" i="4"/>
  <c r="Z160" i="4"/>
  <c r="Y160" i="4"/>
  <c r="X160" i="4"/>
  <c r="AS159" i="4"/>
  <c r="AR159" i="4"/>
  <c r="AQ159" i="4"/>
  <c r="AP159" i="4"/>
  <c r="AO159" i="4"/>
  <c r="AN159" i="4"/>
  <c r="AM159" i="4"/>
  <c r="AL159" i="4"/>
  <c r="AK159" i="4"/>
  <c r="AJ159" i="4"/>
  <c r="AI159" i="4"/>
  <c r="AH159" i="4"/>
  <c r="AG159" i="4"/>
  <c r="AF159" i="4"/>
  <c r="AE159" i="4"/>
  <c r="AD159" i="4"/>
  <c r="AC159" i="4"/>
  <c r="AB159" i="4"/>
  <c r="AA159" i="4"/>
  <c r="Z159" i="4"/>
  <c r="Y159" i="4"/>
  <c r="X159" i="4"/>
  <c r="AS158" i="4"/>
  <c r="AR158" i="4"/>
  <c r="AQ158" i="4"/>
  <c r="AP158" i="4"/>
  <c r="AO158" i="4"/>
  <c r="AN158" i="4"/>
  <c r="AM158" i="4"/>
  <c r="AL158" i="4"/>
  <c r="AK158" i="4"/>
  <c r="AJ158" i="4"/>
  <c r="AI158" i="4"/>
  <c r="AH158" i="4"/>
  <c r="AG158" i="4"/>
  <c r="AF158" i="4"/>
  <c r="AE158" i="4"/>
  <c r="AD158" i="4"/>
  <c r="AC158" i="4"/>
  <c r="AB158" i="4"/>
  <c r="AA158" i="4"/>
  <c r="Z158" i="4"/>
  <c r="Y158" i="4"/>
  <c r="X158" i="4"/>
  <c r="AS157" i="4"/>
  <c r="AR157" i="4"/>
  <c r="AQ157" i="4"/>
  <c r="AP157" i="4"/>
  <c r="AO157" i="4"/>
  <c r="AN157" i="4"/>
  <c r="AM157" i="4"/>
  <c r="AL157" i="4"/>
  <c r="AK157" i="4"/>
  <c r="AJ157" i="4"/>
  <c r="AI157" i="4"/>
  <c r="AH157" i="4"/>
  <c r="AG157" i="4"/>
  <c r="AF157" i="4"/>
  <c r="AE157" i="4"/>
  <c r="AD157" i="4"/>
  <c r="AC157" i="4"/>
  <c r="AB157" i="4"/>
  <c r="AA157" i="4"/>
  <c r="Z157" i="4"/>
  <c r="Y157" i="4"/>
  <c r="X157" i="4"/>
  <c r="AS156" i="4"/>
  <c r="AR156" i="4"/>
  <c r="AQ156" i="4"/>
  <c r="AP156" i="4"/>
  <c r="AO156" i="4"/>
  <c r="AN156" i="4"/>
  <c r="AM156" i="4"/>
  <c r="AL156" i="4"/>
  <c r="AK156" i="4"/>
  <c r="AJ156" i="4"/>
  <c r="AI156" i="4"/>
  <c r="AH156" i="4"/>
  <c r="AG156" i="4"/>
  <c r="AF156" i="4"/>
  <c r="AE156" i="4"/>
  <c r="AD156" i="4"/>
  <c r="AC156" i="4"/>
  <c r="AB156" i="4"/>
  <c r="AA156" i="4"/>
  <c r="Z156" i="4"/>
  <c r="Y156" i="4"/>
  <c r="X156" i="4"/>
  <c r="AS155" i="4"/>
  <c r="AR155" i="4"/>
  <c r="AQ155" i="4"/>
  <c r="AP155" i="4"/>
  <c r="AO155" i="4"/>
  <c r="AN155" i="4"/>
  <c r="AM155" i="4"/>
  <c r="AL155" i="4"/>
  <c r="AK155" i="4"/>
  <c r="AJ155" i="4"/>
  <c r="AI155" i="4"/>
  <c r="AH155" i="4"/>
  <c r="AG155" i="4"/>
  <c r="AF155" i="4"/>
  <c r="AE155" i="4"/>
  <c r="AD155" i="4"/>
  <c r="AC155" i="4"/>
  <c r="AB155" i="4"/>
  <c r="AA155" i="4"/>
  <c r="Z155" i="4"/>
  <c r="Y155" i="4"/>
  <c r="X155" i="4"/>
  <c r="AS152" i="4"/>
  <c r="AR152" i="4"/>
  <c r="AQ152" i="4"/>
  <c r="AP152" i="4"/>
  <c r="AO152" i="4"/>
  <c r="AN152" i="4"/>
  <c r="AM152" i="4"/>
  <c r="AL152" i="4"/>
  <c r="AK152" i="4"/>
  <c r="AJ152" i="4"/>
  <c r="AI152" i="4"/>
  <c r="AH152" i="4"/>
  <c r="AG152" i="4"/>
  <c r="AF152" i="4"/>
  <c r="AE152" i="4"/>
  <c r="AD152" i="4"/>
  <c r="AC152" i="4"/>
  <c r="AB152" i="4"/>
  <c r="AA152" i="4"/>
  <c r="Z152" i="4"/>
  <c r="Y152" i="4"/>
  <c r="X152" i="4"/>
  <c r="AS151" i="4"/>
  <c r="AR151" i="4"/>
  <c r="AQ151" i="4"/>
  <c r="AP151" i="4"/>
  <c r="AO151" i="4"/>
  <c r="AN151" i="4"/>
  <c r="AM151" i="4"/>
  <c r="AL151" i="4"/>
  <c r="AK151" i="4"/>
  <c r="AJ151" i="4"/>
  <c r="AI151" i="4"/>
  <c r="AH151" i="4"/>
  <c r="AG151" i="4"/>
  <c r="AF151" i="4"/>
  <c r="AE151" i="4"/>
  <c r="AD151" i="4"/>
  <c r="AC151" i="4"/>
  <c r="AB151" i="4"/>
  <c r="AA151" i="4"/>
  <c r="Z151" i="4"/>
  <c r="Y151" i="4"/>
  <c r="X151" i="4"/>
  <c r="AS150" i="4"/>
  <c r="AR150" i="4"/>
  <c r="AQ150" i="4"/>
  <c r="AP150" i="4"/>
  <c r="AO150" i="4"/>
  <c r="AN150" i="4"/>
  <c r="AM150" i="4"/>
  <c r="AL150" i="4"/>
  <c r="AK150" i="4"/>
  <c r="AJ150" i="4"/>
  <c r="AI150" i="4"/>
  <c r="AH150" i="4"/>
  <c r="AG150" i="4"/>
  <c r="AF150" i="4"/>
  <c r="AE150" i="4"/>
  <c r="AD150" i="4"/>
  <c r="AC150" i="4"/>
  <c r="AB150" i="4"/>
  <c r="AA150" i="4"/>
  <c r="Z150" i="4"/>
  <c r="Y150" i="4"/>
  <c r="X150" i="4"/>
  <c r="AS149" i="4"/>
  <c r="AR149" i="4"/>
  <c r="AQ149" i="4"/>
  <c r="AP149" i="4"/>
  <c r="AO149" i="4"/>
  <c r="AN149" i="4"/>
  <c r="AM149" i="4"/>
  <c r="AL149" i="4"/>
  <c r="AK149" i="4"/>
  <c r="AJ149" i="4"/>
  <c r="AI149" i="4"/>
  <c r="AH149" i="4"/>
  <c r="AG149" i="4"/>
  <c r="AF149" i="4"/>
  <c r="AE149" i="4"/>
  <c r="AD149" i="4"/>
  <c r="AC149" i="4"/>
  <c r="AB149" i="4"/>
  <c r="AA149" i="4"/>
  <c r="Z149" i="4"/>
  <c r="Y149" i="4"/>
  <c r="X149" i="4"/>
  <c r="AS148" i="4"/>
  <c r="AR148" i="4"/>
  <c r="AQ148" i="4"/>
  <c r="AP148" i="4"/>
  <c r="AO148" i="4"/>
  <c r="AN148" i="4"/>
  <c r="AM148" i="4"/>
  <c r="AL148" i="4"/>
  <c r="AK148" i="4"/>
  <c r="AJ148" i="4"/>
  <c r="AI148" i="4"/>
  <c r="AH148" i="4"/>
  <c r="AG148" i="4"/>
  <c r="AF148" i="4"/>
  <c r="AE148" i="4"/>
  <c r="AD148" i="4"/>
  <c r="AC148" i="4"/>
  <c r="AB148" i="4"/>
  <c r="AA148" i="4"/>
  <c r="Z148" i="4"/>
  <c r="Y148" i="4"/>
  <c r="X148" i="4"/>
  <c r="AS147" i="4"/>
  <c r="AR147" i="4"/>
  <c r="AQ147" i="4"/>
  <c r="AP147" i="4"/>
  <c r="AO147" i="4"/>
  <c r="AN147" i="4"/>
  <c r="AM147" i="4"/>
  <c r="AL147" i="4"/>
  <c r="AK147" i="4"/>
  <c r="AJ147" i="4"/>
  <c r="AI147" i="4"/>
  <c r="AH147" i="4"/>
  <c r="AG147" i="4"/>
  <c r="AF147" i="4"/>
  <c r="AE147" i="4"/>
  <c r="AD147" i="4"/>
  <c r="AC147" i="4"/>
  <c r="AB147" i="4"/>
  <c r="AA147" i="4"/>
  <c r="Z147" i="4"/>
  <c r="Y147" i="4"/>
  <c r="X147" i="4"/>
  <c r="AS146" i="4"/>
  <c r="AR146" i="4"/>
  <c r="AQ146" i="4"/>
  <c r="AP146" i="4"/>
  <c r="AO146" i="4"/>
  <c r="AN146" i="4"/>
  <c r="AM146" i="4"/>
  <c r="AL146" i="4"/>
  <c r="AK146" i="4"/>
  <c r="AJ146" i="4"/>
  <c r="AI146" i="4"/>
  <c r="AH146" i="4"/>
  <c r="AG146" i="4"/>
  <c r="AF146" i="4"/>
  <c r="AE146" i="4"/>
  <c r="AD146" i="4"/>
  <c r="AC146" i="4"/>
  <c r="AB146" i="4"/>
  <c r="AA146" i="4"/>
  <c r="Z146" i="4"/>
  <c r="Y146" i="4"/>
  <c r="X146" i="4"/>
  <c r="AS145" i="4"/>
  <c r="AR145" i="4"/>
  <c r="AQ145" i="4"/>
  <c r="AP145" i="4"/>
  <c r="AO145" i="4"/>
  <c r="AN145" i="4"/>
  <c r="AM145" i="4"/>
  <c r="AL145" i="4"/>
  <c r="AK145" i="4"/>
  <c r="AJ145" i="4"/>
  <c r="AI145" i="4"/>
  <c r="AH145" i="4"/>
  <c r="AG145" i="4"/>
  <c r="AF145" i="4"/>
  <c r="AE145" i="4"/>
  <c r="AD145" i="4"/>
  <c r="AC145" i="4"/>
  <c r="AB145" i="4"/>
  <c r="AA145" i="4"/>
  <c r="Z145" i="4"/>
  <c r="Y145" i="4"/>
  <c r="X145" i="4"/>
  <c r="AS142" i="4"/>
  <c r="AR142" i="4"/>
  <c r="AQ142" i="4"/>
  <c r="AP142" i="4"/>
  <c r="AO142" i="4"/>
  <c r="AN142" i="4"/>
  <c r="AM142" i="4"/>
  <c r="AL142" i="4"/>
  <c r="AK142" i="4"/>
  <c r="AJ142" i="4"/>
  <c r="AI142" i="4"/>
  <c r="AH142" i="4"/>
  <c r="AG142" i="4"/>
  <c r="AF142" i="4"/>
  <c r="AE142" i="4"/>
  <c r="AD142" i="4"/>
  <c r="AC142" i="4"/>
  <c r="AB142" i="4"/>
  <c r="AA142" i="4"/>
  <c r="Z142" i="4"/>
  <c r="Y142" i="4"/>
  <c r="X142" i="4"/>
  <c r="AS141" i="4"/>
  <c r="AR141" i="4"/>
  <c r="AQ141" i="4"/>
  <c r="AP141" i="4"/>
  <c r="AO141" i="4"/>
  <c r="AN141" i="4"/>
  <c r="AM141" i="4"/>
  <c r="AL141" i="4"/>
  <c r="AK141" i="4"/>
  <c r="AJ141" i="4"/>
  <c r="AI141" i="4"/>
  <c r="AH141" i="4"/>
  <c r="AG141" i="4"/>
  <c r="AF141" i="4"/>
  <c r="AE141" i="4"/>
  <c r="AD141" i="4"/>
  <c r="AC141" i="4"/>
  <c r="AB141" i="4"/>
  <c r="AA141" i="4"/>
  <c r="Z141" i="4"/>
  <c r="Y141" i="4"/>
  <c r="X141" i="4"/>
  <c r="AS140" i="4"/>
  <c r="AR140" i="4"/>
  <c r="AQ140" i="4"/>
  <c r="AP140" i="4"/>
  <c r="AO140" i="4"/>
  <c r="AN140" i="4"/>
  <c r="AM140" i="4"/>
  <c r="AL140" i="4"/>
  <c r="AK140" i="4"/>
  <c r="AJ140" i="4"/>
  <c r="AI140" i="4"/>
  <c r="AH140" i="4"/>
  <c r="AG140" i="4"/>
  <c r="AF140" i="4"/>
  <c r="AE140" i="4"/>
  <c r="AD140" i="4"/>
  <c r="AC140" i="4"/>
  <c r="AB140" i="4"/>
  <c r="AA140" i="4"/>
  <c r="Z140" i="4"/>
  <c r="Y140" i="4"/>
  <c r="X140" i="4"/>
  <c r="AS139" i="4"/>
  <c r="AR139" i="4"/>
  <c r="AQ139" i="4"/>
  <c r="AP139" i="4"/>
  <c r="AO139" i="4"/>
  <c r="AN139" i="4"/>
  <c r="AM139" i="4"/>
  <c r="AL139" i="4"/>
  <c r="AK139" i="4"/>
  <c r="AJ139" i="4"/>
  <c r="AI139" i="4"/>
  <c r="AH139" i="4"/>
  <c r="AG139" i="4"/>
  <c r="AF139" i="4"/>
  <c r="AE139" i="4"/>
  <c r="AD139" i="4"/>
  <c r="AC139" i="4"/>
  <c r="AB139" i="4"/>
  <c r="AA139" i="4"/>
  <c r="Z139" i="4"/>
  <c r="Y139" i="4"/>
  <c r="X139" i="4"/>
  <c r="AS138" i="4"/>
  <c r="AR138" i="4"/>
  <c r="AQ138" i="4"/>
  <c r="AP138" i="4"/>
  <c r="AO138" i="4"/>
  <c r="AN138" i="4"/>
  <c r="AM138" i="4"/>
  <c r="AL138" i="4"/>
  <c r="AK138" i="4"/>
  <c r="AJ138" i="4"/>
  <c r="AI138" i="4"/>
  <c r="AH138" i="4"/>
  <c r="AG138" i="4"/>
  <c r="AF138" i="4"/>
  <c r="AE138" i="4"/>
  <c r="AD138" i="4"/>
  <c r="AC138" i="4"/>
  <c r="AB138" i="4"/>
  <c r="AA138" i="4"/>
  <c r="Z138" i="4"/>
  <c r="Y138" i="4"/>
  <c r="X138" i="4"/>
  <c r="AS137" i="4"/>
  <c r="AR137" i="4"/>
  <c r="AQ137" i="4"/>
  <c r="AP137" i="4"/>
  <c r="AO137" i="4"/>
  <c r="AN137" i="4"/>
  <c r="AM137" i="4"/>
  <c r="AL137" i="4"/>
  <c r="AK137" i="4"/>
  <c r="AJ137" i="4"/>
  <c r="AI137" i="4"/>
  <c r="AH137" i="4"/>
  <c r="AG137" i="4"/>
  <c r="AF137" i="4"/>
  <c r="AE137" i="4"/>
  <c r="AD137" i="4"/>
  <c r="AC137" i="4"/>
  <c r="AB137" i="4"/>
  <c r="AA137" i="4"/>
  <c r="Z137" i="4"/>
  <c r="Y137" i="4"/>
  <c r="X137" i="4"/>
  <c r="AS136" i="4"/>
  <c r="AR136" i="4"/>
  <c r="AQ136" i="4"/>
  <c r="AP136" i="4"/>
  <c r="AO136" i="4"/>
  <c r="AN136" i="4"/>
  <c r="AM136" i="4"/>
  <c r="AL136" i="4"/>
  <c r="AK136" i="4"/>
  <c r="AJ136" i="4"/>
  <c r="AI136" i="4"/>
  <c r="AH136" i="4"/>
  <c r="AG136" i="4"/>
  <c r="AF136" i="4"/>
  <c r="AE136" i="4"/>
  <c r="AD136" i="4"/>
  <c r="AC136" i="4"/>
  <c r="AB136" i="4"/>
  <c r="AA136" i="4"/>
  <c r="Z136" i="4"/>
  <c r="Y136" i="4"/>
  <c r="X136" i="4"/>
  <c r="AS135" i="4"/>
  <c r="AR135" i="4"/>
  <c r="AQ135" i="4"/>
  <c r="AP135" i="4"/>
  <c r="AO135" i="4"/>
  <c r="AN135" i="4"/>
  <c r="AM135" i="4"/>
  <c r="AL135" i="4"/>
  <c r="AK135" i="4"/>
  <c r="AJ135" i="4"/>
  <c r="AI135" i="4"/>
  <c r="AH135" i="4"/>
  <c r="AG135" i="4"/>
  <c r="AF135" i="4"/>
  <c r="AE135" i="4"/>
  <c r="AD135" i="4"/>
  <c r="AC135" i="4"/>
  <c r="AB135" i="4"/>
  <c r="AA135" i="4"/>
  <c r="Z135" i="4"/>
  <c r="Y135" i="4"/>
  <c r="X135" i="4"/>
  <c r="AS132" i="4"/>
  <c r="AR132" i="4"/>
  <c r="AQ132" i="4"/>
  <c r="AP132" i="4"/>
  <c r="AO132" i="4"/>
  <c r="AN132" i="4"/>
  <c r="AM132" i="4"/>
  <c r="AL132" i="4"/>
  <c r="AK132" i="4"/>
  <c r="AJ132" i="4"/>
  <c r="AI132" i="4"/>
  <c r="AH132" i="4"/>
  <c r="AG132" i="4"/>
  <c r="AF132" i="4"/>
  <c r="AE132" i="4"/>
  <c r="AD132" i="4"/>
  <c r="AC132" i="4"/>
  <c r="AB132" i="4"/>
  <c r="AA132" i="4"/>
  <c r="Z132" i="4"/>
  <c r="Y132" i="4"/>
  <c r="X132" i="4"/>
  <c r="AS131" i="4"/>
  <c r="AR131" i="4"/>
  <c r="AQ131" i="4"/>
  <c r="AP131" i="4"/>
  <c r="AO131" i="4"/>
  <c r="AN131" i="4"/>
  <c r="AM131" i="4"/>
  <c r="AL131" i="4"/>
  <c r="AK131" i="4"/>
  <c r="AJ131" i="4"/>
  <c r="AI131" i="4"/>
  <c r="AH131" i="4"/>
  <c r="AG131" i="4"/>
  <c r="AF131" i="4"/>
  <c r="AE131" i="4"/>
  <c r="AD131" i="4"/>
  <c r="AC131" i="4"/>
  <c r="AB131" i="4"/>
  <c r="AA131" i="4"/>
  <c r="Z131" i="4"/>
  <c r="Y131" i="4"/>
  <c r="X131" i="4"/>
  <c r="AS130" i="4"/>
  <c r="AR130" i="4"/>
  <c r="AQ130" i="4"/>
  <c r="AP130" i="4"/>
  <c r="AO130" i="4"/>
  <c r="AN130" i="4"/>
  <c r="AM130" i="4"/>
  <c r="AL130" i="4"/>
  <c r="AK130" i="4"/>
  <c r="AJ130" i="4"/>
  <c r="AI130" i="4"/>
  <c r="AH130" i="4"/>
  <c r="AG130" i="4"/>
  <c r="AF130" i="4"/>
  <c r="AE130" i="4"/>
  <c r="AD130" i="4"/>
  <c r="AC130" i="4"/>
  <c r="AB130" i="4"/>
  <c r="AA130" i="4"/>
  <c r="Z130" i="4"/>
  <c r="Y130" i="4"/>
  <c r="X130" i="4"/>
  <c r="AS129" i="4"/>
  <c r="AR129" i="4"/>
  <c r="AQ129" i="4"/>
  <c r="AP129" i="4"/>
  <c r="AO129" i="4"/>
  <c r="AN129" i="4"/>
  <c r="AM129" i="4"/>
  <c r="AL129" i="4"/>
  <c r="AK129" i="4"/>
  <c r="AJ129" i="4"/>
  <c r="AI129" i="4"/>
  <c r="AH129" i="4"/>
  <c r="AG129" i="4"/>
  <c r="AF129" i="4"/>
  <c r="AE129" i="4"/>
  <c r="AD129" i="4"/>
  <c r="AC129" i="4"/>
  <c r="AB129" i="4"/>
  <c r="AA129" i="4"/>
  <c r="Z129" i="4"/>
  <c r="Y129" i="4"/>
  <c r="X129" i="4"/>
  <c r="AS128" i="4"/>
  <c r="AR128" i="4"/>
  <c r="AQ128" i="4"/>
  <c r="AP128" i="4"/>
  <c r="AO128" i="4"/>
  <c r="AN128" i="4"/>
  <c r="AM128" i="4"/>
  <c r="AL128" i="4"/>
  <c r="AK128" i="4"/>
  <c r="AJ128" i="4"/>
  <c r="AI128" i="4"/>
  <c r="AH128" i="4"/>
  <c r="AG128" i="4"/>
  <c r="AF128" i="4"/>
  <c r="AE128" i="4"/>
  <c r="AD128" i="4"/>
  <c r="AC128" i="4"/>
  <c r="AB128" i="4"/>
  <c r="AA128" i="4"/>
  <c r="Z128" i="4"/>
  <c r="Y128" i="4"/>
  <c r="X128" i="4"/>
  <c r="AS127" i="4"/>
  <c r="AR127" i="4"/>
  <c r="AQ127" i="4"/>
  <c r="AP127" i="4"/>
  <c r="AO127" i="4"/>
  <c r="AN127" i="4"/>
  <c r="AM127" i="4"/>
  <c r="AL127" i="4"/>
  <c r="AK127" i="4"/>
  <c r="AJ127" i="4"/>
  <c r="AI127" i="4"/>
  <c r="AH127" i="4"/>
  <c r="AG127" i="4"/>
  <c r="AF127" i="4"/>
  <c r="AE127" i="4"/>
  <c r="AD127" i="4"/>
  <c r="AC127" i="4"/>
  <c r="AB127" i="4"/>
  <c r="AA127" i="4"/>
  <c r="Z127" i="4"/>
  <c r="Y127" i="4"/>
  <c r="X127" i="4"/>
  <c r="AS126" i="4"/>
  <c r="AR126" i="4"/>
  <c r="AQ126" i="4"/>
  <c r="AP126" i="4"/>
  <c r="AO126" i="4"/>
  <c r="AN126" i="4"/>
  <c r="AM126" i="4"/>
  <c r="AL126" i="4"/>
  <c r="AK126" i="4"/>
  <c r="AJ126" i="4"/>
  <c r="AI126" i="4"/>
  <c r="AH126" i="4"/>
  <c r="AG126" i="4"/>
  <c r="AF126" i="4"/>
  <c r="AE126" i="4"/>
  <c r="AD126" i="4"/>
  <c r="AC126" i="4"/>
  <c r="AB126" i="4"/>
  <c r="AA126" i="4"/>
  <c r="Z126" i="4"/>
  <c r="Y126" i="4"/>
  <c r="X126" i="4"/>
  <c r="AS125" i="4"/>
  <c r="AR125" i="4"/>
  <c r="AQ125" i="4"/>
  <c r="AP125" i="4"/>
  <c r="AO125" i="4"/>
  <c r="AN125" i="4"/>
  <c r="AM125" i="4"/>
  <c r="AL125" i="4"/>
  <c r="AK125" i="4"/>
  <c r="AJ125" i="4"/>
  <c r="AI125" i="4"/>
  <c r="AH125" i="4"/>
  <c r="AG125" i="4"/>
  <c r="AF125" i="4"/>
  <c r="AE125" i="4"/>
  <c r="AD125" i="4"/>
  <c r="AC125" i="4"/>
  <c r="AB125" i="4"/>
  <c r="AA125" i="4"/>
  <c r="Z125" i="4"/>
  <c r="Y125" i="4"/>
  <c r="X125" i="4"/>
  <c r="AS122" i="4"/>
  <c r="AR122" i="4"/>
  <c r="AQ122" i="4"/>
  <c r="AP122" i="4"/>
  <c r="AO122" i="4"/>
  <c r="AN122" i="4"/>
  <c r="AM122" i="4"/>
  <c r="AL122" i="4"/>
  <c r="AK122" i="4"/>
  <c r="AJ122" i="4"/>
  <c r="AI122" i="4"/>
  <c r="AH122" i="4"/>
  <c r="AG122" i="4"/>
  <c r="AF122" i="4"/>
  <c r="AE122" i="4"/>
  <c r="AD122" i="4"/>
  <c r="AC122" i="4"/>
  <c r="AB122" i="4"/>
  <c r="AA122" i="4"/>
  <c r="Z122" i="4"/>
  <c r="Y122" i="4"/>
  <c r="X122" i="4"/>
  <c r="AS121" i="4"/>
  <c r="AR121" i="4"/>
  <c r="AQ121" i="4"/>
  <c r="AP121" i="4"/>
  <c r="AO121" i="4"/>
  <c r="AN121" i="4"/>
  <c r="AM121" i="4"/>
  <c r="AL121" i="4"/>
  <c r="AK121" i="4"/>
  <c r="AJ121" i="4"/>
  <c r="AI121" i="4"/>
  <c r="AH121" i="4"/>
  <c r="AG121" i="4"/>
  <c r="AF121" i="4"/>
  <c r="AE121" i="4"/>
  <c r="AD121" i="4"/>
  <c r="AC121" i="4"/>
  <c r="AB121" i="4"/>
  <c r="AA121" i="4"/>
  <c r="Z121" i="4"/>
  <c r="Y121" i="4"/>
  <c r="X121" i="4"/>
  <c r="AS120" i="4"/>
  <c r="AR120" i="4"/>
  <c r="AQ120" i="4"/>
  <c r="AP120" i="4"/>
  <c r="AO120" i="4"/>
  <c r="AN120" i="4"/>
  <c r="AM120" i="4"/>
  <c r="AL120" i="4"/>
  <c r="AK120" i="4"/>
  <c r="AJ120" i="4"/>
  <c r="AI120" i="4"/>
  <c r="AH120" i="4"/>
  <c r="AG120" i="4"/>
  <c r="AF120" i="4"/>
  <c r="AE120" i="4"/>
  <c r="AD120" i="4"/>
  <c r="AC120" i="4"/>
  <c r="AB120" i="4"/>
  <c r="AA120" i="4"/>
  <c r="Z120" i="4"/>
  <c r="Y120" i="4"/>
  <c r="X120" i="4"/>
  <c r="AS119" i="4"/>
  <c r="AR119" i="4"/>
  <c r="AQ119" i="4"/>
  <c r="AP119" i="4"/>
  <c r="AO119" i="4"/>
  <c r="AN119" i="4"/>
  <c r="AM119" i="4"/>
  <c r="AL119" i="4"/>
  <c r="AK119" i="4"/>
  <c r="AJ119" i="4"/>
  <c r="AI119" i="4"/>
  <c r="AH119" i="4"/>
  <c r="AG119" i="4"/>
  <c r="AF119" i="4"/>
  <c r="AE119" i="4"/>
  <c r="AD119" i="4"/>
  <c r="AC119" i="4"/>
  <c r="AB119" i="4"/>
  <c r="AA119" i="4"/>
  <c r="Z119" i="4"/>
  <c r="Y119" i="4"/>
  <c r="X119" i="4"/>
  <c r="AS118" i="4"/>
  <c r="AR118" i="4"/>
  <c r="AQ118" i="4"/>
  <c r="AP118" i="4"/>
  <c r="AO118" i="4"/>
  <c r="AN118" i="4"/>
  <c r="AM118" i="4"/>
  <c r="AL118" i="4"/>
  <c r="AK118" i="4"/>
  <c r="AJ118" i="4"/>
  <c r="AI118" i="4"/>
  <c r="AH118" i="4"/>
  <c r="AG118" i="4"/>
  <c r="AF118" i="4"/>
  <c r="AE118" i="4"/>
  <c r="AD118" i="4"/>
  <c r="AC118" i="4"/>
  <c r="AB118" i="4"/>
  <c r="AA118" i="4"/>
  <c r="Z118" i="4"/>
  <c r="Y118" i="4"/>
  <c r="X118" i="4"/>
  <c r="AS117" i="4"/>
  <c r="AR117" i="4"/>
  <c r="AQ117" i="4"/>
  <c r="AP117" i="4"/>
  <c r="AO117" i="4"/>
  <c r="AN117" i="4"/>
  <c r="AM117" i="4"/>
  <c r="AL117" i="4"/>
  <c r="AK117" i="4"/>
  <c r="AJ117" i="4"/>
  <c r="AI117" i="4"/>
  <c r="AH117" i="4"/>
  <c r="AG117" i="4"/>
  <c r="AF117" i="4"/>
  <c r="AE117" i="4"/>
  <c r="AD117" i="4"/>
  <c r="AC117" i="4"/>
  <c r="AB117" i="4"/>
  <c r="AA117" i="4"/>
  <c r="Z117" i="4"/>
  <c r="Y117" i="4"/>
  <c r="X117" i="4"/>
  <c r="AS116" i="4"/>
  <c r="AR116" i="4"/>
  <c r="AQ116" i="4"/>
  <c r="AP116" i="4"/>
  <c r="AO116" i="4"/>
  <c r="AN116" i="4"/>
  <c r="AM116" i="4"/>
  <c r="AL116" i="4"/>
  <c r="AK116" i="4"/>
  <c r="AJ116" i="4"/>
  <c r="AI116" i="4"/>
  <c r="AH116" i="4"/>
  <c r="AG116" i="4"/>
  <c r="AF116" i="4"/>
  <c r="AE116" i="4"/>
  <c r="AD116" i="4"/>
  <c r="AC116" i="4"/>
  <c r="AB116" i="4"/>
  <c r="AA116" i="4"/>
  <c r="Z116" i="4"/>
  <c r="Y116" i="4"/>
  <c r="X116" i="4"/>
  <c r="AS115" i="4"/>
  <c r="AR115" i="4"/>
  <c r="AQ115" i="4"/>
  <c r="AP115" i="4"/>
  <c r="AO115" i="4"/>
  <c r="AN115" i="4"/>
  <c r="AM115" i="4"/>
  <c r="AL115" i="4"/>
  <c r="AK115" i="4"/>
  <c r="AJ115" i="4"/>
  <c r="AI115" i="4"/>
  <c r="AH115" i="4"/>
  <c r="AG115" i="4"/>
  <c r="AF115" i="4"/>
  <c r="AE115" i="4"/>
  <c r="AD115" i="4"/>
  <c r="AC115" i="4"/>
  <c r="AB115" i="4"/>
  <c r="AA115" i="4"/>
  <c r="Z115" i="4"/>
  <c r="Y115" i="4"/>
  <c r="X115" i="4"/>
  <c r="AS98" i="4"/>
  <c r="AR98" i="4"/>
  <c r="AQ98" i="4"/>
  <c r="AP98" i="4"/>
  <c r="AO98" i="4"/>
  <c r="AN98" i="4"/>
  <c r="AM98" i="4"/>
  <c r="AL98" i="4"/>
  <c r="AK98" i="4"/>
  <c r="AJ98" i="4"/>
  <c r="AI98" i="4"/>
  <c r="AH98" i="4"/>
  <c r="AG98" i="4"/>
  <c r="AF98" i="4"/>
  <c r="AE98" i="4"/>
  <c r="AD98" i="4"/>
  <c r="AC98" i="4"/>
  <c r="AB98" i="4"/>
  <c r="AA98" i="4"/>
  <c r="Z98" i="4"/>
  <c r="Y98" i="4"/>
  <c r="X98" i="4"/>
  <c r="AS97" i="4"/>
  <c r="AR97" i="4"/>
  <c r="AQ97" i="4"/>
  <c r="AP97" i="4"/>
  <c r="AO97" i="4"/>
  <c r="AN97" i="4"/>
  <c r="AM97" i="4"/>
  <c r="AL97" i="4"/>
  <c r="AK97" i="4"/>
  <c r="AJ97" i="4"/>
  <c r="AI97" i="4"/>
  <c r="AH97" i="4"/>
  <c r="AG97" i="4"/>
  <c r="AF97" i="4"/>
  <c r="AE97" i="4"/>
  <c r="AD97" i="4"/>
  <c r="AC97" i="4"/>
  <c r="AB97" i="4"/>
  <c r="AA97" i="4"/>
  <c r="Z97" i="4"/>
  <c r="Y97" i="4"/>
  <c r="X97" i="4"/>
  <c r="AS96" i="4"/>
  <c r="AR96" i="4"/>
  <c r="AQ96" i="4"/>
  <c r="AP96" i="4"/>
  <c r="AO96" i="4"/>
  <c r="AN96" i="4"/>
  <c r="AM96" i="4"/>
  <c r="AL96" i="4"/>
  <c r="AK96" i="4"/>
  <c r="AJ96" i="4"/>
  <c r="AI96" i="4"/>
  <c r="AH96" i="4"/>
  <c r="AG96" i="4"/>
  <c r="AF96" i="4"/>
  <c r="AE96" i="4"/>
  <c r="AD96" i="4"/>
  <c r="AC96" i="4"/>
  <c r="AB96" i="4"/>
  <c r="AA96" i="4"/>
  <c r="Z96" i="4"/>
  <c r="Y96" i="4"/>
  <c r="X96" i="4"/>
  <c r="AS95" i="4"/>
  <c r="AR95" i="4"/>
  <c r="AQ95" i="4"/>
  <c r="AP95" i="4"/>
  <c r="AO95" i="4"/>
  <c r="AN95" i="4"/>
  <c r="AM95" i="4"/>
  <c r="AL95" i="4"/>
  <c r="AK95" i="4"/>
  <c r="AJ95" i="4"/>
  <c r="AI95" i="4"/>
  <c r="AH95" i="4"/>
  <c r="AG95" i="4"/>
  <c r="AF95" i="4"/>
  <c r="AE95" i="4"/>
  <c r="AD95" i="4"/>
  <c r="AC95" i="4"/>
  <c r="AB95" i="4"/>
  <c r="AA95" i="4"/>
  <c r="Z95" i="4"/>
  <c r="Y95" i="4"/>
  <c r="X95" i="4"/>
  <c r="AS94" i="4"/>
  <c r="AR94" i="4"/>
  <c r="AQ94" i="4"/>
  <c r="AP94" i="4"/>
  <c r="AO94" i="4"/>
  <c r="AN94" i="4"/>
  <c r="AM94" i="4"/>
  <c r="AL94" i="4"/>
  <c r="AK94" i="4"/>
  <c r="AJ94" i="4"/>
  <c r="AI94" i="4"/>
  <c r="AH94" i="4"/>
  <c r="AG94" i="4"/>
  <c r="AF94" i="4"/>
  <c r="AE94" i="4"/>
  <c r="AD94" i="4"/>
  <c r="AC94" i="4"/>
  <c r="AB94" i="4"/>
  <c r="AA94" i="4"/>
  <c r="Z94" i="4"/>
  <c r="Y94" i="4"/>
  <c r="X94" i="4"/>
  <c r="AS93" i="4"/>
  <c r="AR93" i="4"/>
  <c r="AQ93" i="4"/>
  <c r="AP93" i="4"/>
  <c r="AO93" i="4"/>
  <c r="AN93" i="4"/>
  <c r="AM93" i="4"/>
  <c r="AL93" i="4"/>
  <c r="AK93" i="4"/>
  <c r="AJ93" i="4"/>
  <c r="AI93" i="4"/>
  <c r="AH93" i="4"/>
  <c r="AG93" i="4"/>
  <c r="AF93" i="4"/>
  <c r="AE93" i="4"/>
  <c r="AD93" i="4"/>
  <c r="AC93" i="4"/>
  <c r="AB93" i="4"/>
  <c r="AA93" i="4"/>
  <c r="Z93" i="4"/>
  <c r="Y93" i="4"/>
  <c r="X93" i="4"/>
  <c r="AS92" i="4"/>
  <c r="AR92" i="4"/>
  <c r="AQ92" i="4"/>
  <c r="AP92" i="4"/>
  <c r="AO92" i="4"/>
  <c r="AN92" i="4"/>
  <c r="AM92" i="4"/>
  <c r="AL92" i="4"/>
  <c r="AK92" i="4"/>
  <c r="AJ92" i="4"/>
  <c r="AI92" i="4"/>
  <c r="AH92" i="4"/>
  <c r="AG92" i="4"/>
  <c r="AF92" i="4"/>
  <c r="AE92" i="4"/>
  <c r="AD92" i="4"/>
  <c r="AC92" i="4"/>
  <c r="AB92" i="4"/>
  <c r="AA92" i="4"/>
  <c r="Z92" i="4"/>
  <c r="Y92" i="4"/>
  <c r="X92" i="4"/>
  <c r="AS91" i="4"/>
  <c r="AR91" i="4"/>
  <c r="AQ91" i="4"/>
  <c r="AP91" i="4"/>
  <c r="AO91" i="4"/>
  <c r="AN91" i="4"/>
  <c r="AM91" i="4"/>
  <c r="AL91" i="4"/>
  <c r="AK91" i="4"/>
  <c r="AJ91" i="4"/>
  <c r="AI91" i="4"/>
  <c r="AH91" i="4"/>
  <c r="AG91" i="4"/>
  <c r="AF91" i="4"/>
  <c r="AE91" i="4"/>
  <c r="AD91" i="4"/>
  <c r="AC91" i="4"/>
  <c r="AB91" i="4"/>
  <c r="AA91" i="4"/>
  <c r="Z91" i="4"/>
  <c r="Y91" i="4"/>
  <c r="X91" i="4"/>
  <c r="AS88" i="4"/>
  <c r="AR88" i="4"/>
  <c r="AQ88" i="4"/>
  <c r="AP88" i="4"/>
  <c r="AO88" i="4"/>
  <c r="AN88" i="4"/>
  <c r="AM88" i="4"/>
  <c r="AL88" i="4"/>
  <c r="AK88" i="4"/>
  <c r="AJ88" i="4"/>
  <c r="AI88" i="4"/>
  <c r="AH88" i="4"/>
  <c r="AG88" i="4"/>
  <c r="AF88" i="4"/>
  <c r="AE88" i="4"/>
  <c r="AD88" i="4"/>
  <c r="AC88" i="4"/>
  <c r="AB88" i="4"/>
  <c r="AA88" i="4"/>
  <c r="Z88" i="4"/>
  <c r="Y88" i="4"/>
  <c r="X88" i="4"/>
  <c r="AS87" i="4"/>
  <c r="AR87" i="4"/>
  <c r="AQ87" i="4"/>
  <c r="AP87" i="4"/>
  <c r="AO87" i="4"/>
  <c r="AN87" i="4"/>
  <c r="AM87" i="4"/>
  <c r="AL87" i="4"/>
  <c r="AK87" i="4"/>
  <c r="AJ87" i="4"/>
  <c r="AI87" i="4"/>
  <c r="AH87" i="4"/>
  <c r="AG87" i="4"/>
  <c r="AF87" i="4"/>
  <c r="AE87" i="4"/>
  <c r="AD87" i="4"/>
  <c r="AC87" i="4"/>
  <c r="AB87" i="4"/>
  <c r="AA87" i="4"/>
  <c r="Z87" i="4"/>
  <c r="Y87" i="4"/>
  <c r="X87" i="4"/>
  <c r="AS86" i="4"/>
  <c r="AR86" i="4"/>
  <c r="AQ86" i="4"/>
  <c r="AP86" i="4"/>
  <c r="AO86" i="4"/>
  <c r="AN86" i="4"/>
  <c r="AM86" i="4"/>
  <c r="AL86" i="4"/>
  <c r="AK86" i="4"/>
  <c r="AJ86" i="4"/>
  <c r="AI86" i="4"/>
  <c r="AH86" i="4"/>
  <c r="AG86" i="4"/>
  <c r="AF86" i="4"/>
  <c r="AE86" i="4"/>
  <c r="AD86" i="4"/>
  <c r="AC86" i="4"/>
  <c r="AB86" i="4"/>
  <c r="AA86" i="4"/>
  <c r="Z86" i="4"/>
  <c r="Y86" i="4"/>
  <c r="X86" i="4"/>
  <c r="AS85" i="4"/>
  <c r="AR85" i="4"/>
  <c r="AQ85" i="4"/>
  <c r="AP85" i="4"/>
  <c r="AO85" i="4"/>
  <c r="AN85" i="4"/>
  <c r="AM85" i="4"/>
  <c r="AL85" i="4"/>
  <c r="AK85" i="4"/>
  <c r="AJ85" i="4"/>
  <c r="AI85" i="4"/>
  <c r="AH85" i="4"/>
  <c r="AG85" i="4"/>
  <c r="AF85" i="4"/>
  <c r="AE85" i="4"/>
  <c r="AD85" i="4"/>
  <c r="AC85" i="4"/>
  <c r="AB85" i="4"/>
  <c r="AA85" i="4"/>
  <c r="Z85" i="4"/>
  <c r="Y85" i="4"/>
  <c r="X85" i="4"/>
  <c r="AS84" i="4"/>
  <c r="AR84" i="4"/>
  <c r="AQ84" i="4"/>
  <c r="AP84" i="4"/>
  <c r="AO84" i="4"/>
  <c r="AN84" i="4"/>
  <c r="AM84" i="4"/>
  <c r="AL84" i="4"/>
  <c r="AK84" i="4"/>
  <c r="AJ84" i="4"/>
  <c r="AI84" i="4"/>
  <c r="AH84" i="4"/>
  <c r="AG84" i="4"/>
  <c r="AF84" i="4"/>
  <c r="AE84" i="4"/>
  <c r="AD84" i="4"/>
  <c r="AC84" i="4"/>
  <c r="AB84" i="4"/>
  <c r="AA84" i="4"/>
  <c r="Z84" i="4"/>
  <c r="Y84" i="4"/>
  <c r="X84" i="4"/>
  <c r="AS83" i="4"/>
  <c r="AR83" i="4"/>
  <c r="AQ83" i="4"/>
  <c r="AP83" i="4"/>
  <c r="AO83" i="4"/>
  <c r="AN83" i="4"/>
  <c r="AM83" i="4"/>
  <c r="AL83" i="4"/>
  <c r="AK83" i="4"/>
  <c r="AJ83" i="4"/>
  <c r="AI83" i="4"/>
  <c r="AH83" i="4"/>
  <c r="AG83" i="4"/>
  <c r="AF83" i="4"/>
  <c r="AE83" i="4"/>
  <c r="AD83" i="4"/>
  <c r="AC83" i="4"/>
  <c r="AB83" i="4"/>
  <c r="AA83" i="4"/>
  <c r="Z83" i="4"/>
  <c r="Y83" i="4"/>
  <c r="X83" i="4"/>
  <c r="AS82" i="4"/>
  <c r="AR82" i="4"/>
  <c r="AQ82" i="4"/>
  <c r="AP82" i="4"/>
  <c r="AO82" i="4"/>
  <c r="AN82" i="4"/>
  <c r="AM82" i="4"/>
  <c r="AL82" i="4"/>
  <c r="AK82" i="4"/>
  <c r="AJ82" i="4"/>
  <c r="AI82" i="4"/>
  <c r="AH82" i="4"/>
  <c r="AG82" i="4"/>
  <c r="AF82" i="4"/>
  <c r="AE82" i="4"/>
  <c r="AD82" i="4"/>
  <c r="AC82" i="4"/>
  <c r="AB82" i="4"/>
  <c r="AA82" i="4"/>
  <c r="Z82" i="4"/>
  <c r="Y82" i="4"/>
  <c r="X82" i="4"/>
  <c r="AS81" i="4"/>
  <c r="AR81" i="4"/>
  <c r="AQ81" i="4"/>
  <c r="AP81" i="4"/>
  <c r="AO81" i="4"/>
  <c r="AN81" i="4"/>
  <c r="AM81" i="4"/>
  <c r="AL81" i="4"/>
  <c r="AK81" i="4"/>
  <c r="AJ81" i="4"/>
  <c r="AI81" i="4"/>
  <c r="AH81" i="4"/>
  <c r="AG81" i="4"/>
  <c r="AF81" i="4"/>
  <c r="AE81" i="4"/>
  <c r="AD81" i="4"/>
  <c r="AC81" i="4"/>
  <c r="AB81" i="4"/>
  <c r="AA81" i="4"/>
  <c r="Z81" i="4"/>
  <c r="Y81" i="4"/>
  <c r="X81" i="4"/>
  <c r="AS78" i="4"/>
  <c r="AR78" i="4"/>
  <c r="AQ78" i="4"/>
  <c r="AP78" i="4"/>
  <c r="AO78" i="4"/>
  <c r="AN78" i="4"/>
  <c r="AM78" i="4"/>
  <c r="AL78" i="4"/>
  <c r="AK78" i="4"/>
  <c r="AJ78" i="4"/>
  <c r="AI78" i="4"/>
  <c r="AH78" i="4"/>
  <c r="AG78" i="4"/>
  <c r="AF78" i="4"/>
  <c r="AE78" i="4"/>
  <c r="AD78" i="4"/>
  <c r="AC78" i="4"/>
  <c r="AB78" i="4"/>
  <c r="AA78" i="4"/>
  <c r="Z78" i="4"/>
  <c r="Y78" i="4"/>
  <c r="X78" i="4"/>
  <c r="AS77" i="4"/>
  <c r="AR77" i="4"/>
  <c r="AQ77" i="4"/>
  <c r="AP77" i="4"/>
  <c r="AO77" i="4"/>
  <c r="AN77" i="4"/>
  <c r="AM77" i="4"/>
  <c r="AL77" i="4"/>
  <c r="AK77" i="4"/>
  <c r="AJ77" i="4"/>
  <c r="AI77" i="4"/>
  <c r="AH77" i="4"/>
  <c r="AG77" i="4"/>
  <c r="AF77" i="4"/>
  <c r="AE77" i="4"/>
  <c r="AD77" i="4"/>
  <c r="AC77" i="4"/>
  <c r="AB77" i="4"/>
  <c r="AA77" i="4"/>
  <c r="Z77" i="4"/>
  <c r="Y77" i="4"/>
  <c r="X77" i="4"/>
  <c r="AS76" i="4"/>
  <c r="AR76" i="4"/>
  <c r="AQ76" i="4"/>
  <c r="AP76" i="4"/>
  <c r="AO76" i="4"/>
  <c r="AN76" i="4"/>
  <c r="AM76" i="4"/>
  <c r="AL76" i="4"/>
  <c r="AK76" i="4"/>
  <c r="AJ76" i="4"/>
  <c r="AI76" i="4"/>
  <c r="AH76" i="4"/>
  <c r="AG76" i="4"/>
  <c r="AF76" i="4"/>
  <c r="AE76" i="4"/>
  <c r="AD76" i="4"/>
  <c r="AC76" i="4"/>
  <c r="AB76" i="4"/>
  <c r="AA76" i="4"/>
  <c r="Z76" i="4"/>
  <c r="Y76" i="4"/>
  <c r="X76" i="4"/>
  <c r="AS75" i="4"/>
  <c r="AR75" i="4"/>
  <c r="AQ75" i="4"/>
  <c r="AP75" i="4"/>
  <c r="AO75" i="4"/>
  <c r="AN75" i="4"/>
  <c r="AM75" i="4"/>
  <c r="AL75" i="4"/>
  <c r="AK75" i="4"/>
  <c r="AJ75" i="4"/>
  <c r="AI75" i="4"/>
  <c r="AH75" i="4"/>
  <c r="AG75" i="4"/>
  <c r="AF75" i="4"/>
  <c r="AE75" i="4"/>
  <c r="AD75" i="4"/>
  <c r="AC75" i="4"/>
  <c r="AB75" i="4"/>
  <c r="AA75" i="4"/>
  <c r="Z75" i="4"/>
  <c r="Y75" i="4"/>
  <c r="X75" i="4"/>
  <c r="AS74" i="4"/>
  <c r="AR74" i="4"/>
  <c r="AQ74" i="4"/>
  <c r="AP74" i="4"/>
  <c r="AO74" i="4"/>
  <c r="AN74" i="4"/>
  <c r="AM74" i="4"/>
  <c r="AL74" i="4"/>
  <c r="AK74" i="4"/>
  <c r="AJ74" i="4"/>
  <c r="AI74" i="4"/>
  <c r="AH74" i="4"/>
  <c r="AG74" i="4"/>
  <c r="AF74" i="4"/>
  <c r="AE74" i="4"/>
  <c r="AD74" i="4"/>
  <c r="AC74" i="4"/>
  <c r="AB74" i="4"/>
  <c r="AA74" i="4"/>
  <c r="Z74" i="4"/>
  <c r="Y74" i="4"/>
  <c r="X74" i="4"/>
  <c r="AS73" i="4"/>
  <c r="AR73" i="4"/>
  <c r="AQ73" i="4"/>
  <c r="AP73" i="4"/>
  <c r="AO73" i="4"/>
  <c r="AN73" i="4"/>
  <c r="AM73" i="4"/>
  <c r="AL73" i="4"/>
  <c r="AK73" i="4"/>
  <c r="AJ73" i="4"/>
  <c r="AI73" i="4"/>
  <c r="AH73" i="4"/>
  <c r="AG73" i="4"/>
  <c r="AF73" i="4"/>
  <c r="AE73" i="4"/>
  <c r="AD73" i="4"/>
  <c r="AC73" i="4"/>
  <c r="AB73" i="4"/>
  <c r="AA73" i="4"/>
  <c r="Z73" i="4"/>
  <c r="Y73" i="4"/>
  <c r="X73" i="4"/>
  <c r="AS72" i="4"/>
  <c r="AR72" i="4"/>
  <c r="AQ72" i="4"/>
  <c r="AP72" i="4"/>
  <c r="AO72" i="4"/>
  <c r="AN72" i="4"/>
  <c r="AM72" i="4"/>
  <c r="AL72" i="4"/>
  <c r="AK72" i="4"/>
  <c r="AJ72" i="4"/>
  <c r="AI72" i="4"/>
  <c r="AH72" i="4"/>
  <c r="AG72" i="4"/>
  <c r="AF72" i="4"/>
  <c r="AE72" i="4"/>
  <c r="AD72" i="4"/>
  <c r="AC72" i="4"/>
  <c r="AB72" i="4"/>
  <c r="AA72" i="4"/>
  <c r="Z72" i="4"/>
  <c r="Y72" i="4"/>
  <c r="X72" i="4"/>
  <c r="AS71" i="4"/>
  <c r="AR71" i="4"/>
  <c r="AQ71" i="4"/>
  <c r="AP71" i="4"/>
  <c r="AO71" i="4"/>
  <c r="AN71" i="4"/>
  <c r="AM71" i="4"/>
  <c r="AL71" i="4"/>
  <c r="AK71" i="4"/>
  <c r="AJ71" i="4"/>
  <c r="AI71" i="4"/>
  <c r="AH71" i="4"/>
  <c r="AG71" i="4"/>
  <c r="AF71" i="4"/>
  <c r="AE71" i="4"/>
  <c r="AD71" i="4"/>
  <c r="AC71" i="4"/>
  <c r="AB71" i="4"/>
  <c r="AA71" i="4"/>
  <c r="Z71" i="4"/>
  <c r="Y71" i="4"/>
  <c r="X71" i="4"/>
  <c r="AS68" i="4"/>
  <c r="AR68" i="4"/>
  <c r="AQ68" i="4"/>
  <c r="AP68" i="4"/>
  <c r="AO68" i="4"/>
  <c r="AN68" i="4"/>
  <c r="AM68" i="4"/>
  <c r="AL68" i="4"/>
  <c r="AK68" i="4"/>
  <c r="AJ68" i="4"/>
  <c r="AI68" i="4"/>
  <c r="AH68" i="4"/>
  <c r="AG68" i="4"/>
  <c r="AF68" i="4"/>
  <c r="AE68" i="4"/>
  <c r="AD68" i="4"/>
  <c r="AC68" i="4"/>
  <c r="AB68" i="4"/>
  <c r="AA68" i="4"/>
  <c r="Z68" i="4"/>
  <c r="Y68" i="4"/>
  <c r="X68" i="4"/>
  <c r="AS67" i="4"/>
  <c r="AR67" i="4"/>
  <c r="AQ67" i="4"/>
  <c r="AP67" i="4"/>
  <c r="AO67" i="4"/>
  <c r="AN67" i="4"/>
  <c r="AM67" i="4"/>
  <c r="AL67" i="4"/>
  <c r="AK67" i="4"/>
  <c r="AJ67" i="4"/>
  <c r="AI67" i="4"/>
  <c r="AH67" i="4"/>
  <c r="AG67" i="4"/>
  <c r="AF67" i="4"/>
  <c r="AE67" i="4"/>
  <c r="AD67" i="4"/>
  <c r="AC67" i="4"/>
  <c r="AB67" i="4"/>
  <c r="AA67" i="4"/>
  <c r="Z67" i="4"/>
  <c r="Y67" i="4"/>
  <c r="X67" i="4"/>
  <c r="AS66" i="4"/>
  <c r="AR66" i="4"/>
  <c r="AQ66" i="4"/>
  <c r="AP66" i="4"/>
  <c r="AO66" i="4"/>
  <c r="AN66" i="4"/>
  <c r="AM66" i="4"/>
  <c r="AL66" i="4"/>
  <c r="AK66" i="4"/>
  <c r="AJ66" i="4"/>
  <c r="AI66" i="4"/>
  <c r="AH66" i="4"/>
  <c r="AG66" i="4"/>
  <c r="AF66" i="4"/>
  <c r="AE66" i="4"/>
  <c r="AD66" i="4"/>
  <c r="AC66" i="4"/>
  <c r="AB66" i="4"/>
  <c r="AA66" i="4"/>
  <c r="Z66" i="4"/>
  <c r="Y66" i="4"/>
  <c r="X66" i="4"/>
  <c r="AS65" i="4"/>
  <c r="AR65" i="4"/>
  <c r="AQ65" i="4"/>
  <c r="AP65" i="4"/>
  <c r="AO65" i="4"/>
  <c r="AN65" i="4"/>
  <c r="AM65" i="4"/>
  <c r="AL65" i="4"/>
  <c r="AK65" i="4"/>
  <c r="AJ65" i="4"/>
  <c r="AI65" i="4"/>
  <c r="AH65" i="4"/>
  <c r="AG65" i="4"/>
  <c r="AF65" i="4"/>
  <c r="AE65" i="4"/>
  <c r="AD65" i="4"/>
  <c r="AC65" i="4"/>
  <c r="AB65" i="4"/>
  <c r="AA65" i="4"/>
  <c r="Z65" i="4"/>
  <c r="Y65" i="4"/>
  <c r="X65" i="4"/>
  <c r="AS64" i="4"/>
  <c r="AR64" i="4"/>
  <c r="AQ64" i="4"/>
  <c r="AP64" i="4"/>
  <c r="AO64" i="4"/>
  <c r="AN64" i="4"/>
  <c r="AM64" i="4"/>
  <c r="AL64" i="4"/>
  <c r="AK64" i="4"/>
  <c r="AJ64" i="4"/>
  <c r="AI64" i="4"/>
  <c r="AH64" i="4"/>
  <c r="AG64" i="4"/>
  <c r="AF64" i="4"/>
  <c r="AE64" i="4"/>
  <c r="AD64" i="4"/>
  <c r="AC64" i="4"/>
  <c r="AB64" i="4"/>
  <c r="AA64" i="4"/>
  <c r="Z64" i="4"/>
  <c r="Y64" i="4"/>
  <c r="X64" i="4"/>
  <c r="AS63" i="4"/>
  <c r="AR63" i="4"/>
  <c r="AQ63" i="4"/>
  <c r="AP63" i="4"/>
  <c r="AO63" i="4"/>
  <c r="AN63" i="4"/>
  <c r="AM63" i="4"/>
  <c r="AL63" i="4"/>
  <c r="AK63" i="4"/>
  <c r="AJ63" i="4"/>
  <c r="AI63" i="4"/>
  <c r="AH63" i="4"/>
  <c r="AG63" i="4"/>
  <c r="AF63" i="4"/>
  <c r="AE63" i="4"/>
  <c r="AD63" i="4"/>
  <c r="AC63" i="4"/>
  <c r="AB63" i="4"/>
  <c r="AA63" i="4"/>
  <c r="Z63" i="4"/>
  <c r="Y63" i="4"/>
  <c r="X63" i="4"/>
  <c r="AS62" i="4"/>
  <c r="AR62" i="4"/>
  <c r="AQ62" i="4"/>
  <c r="AP62" i="4"/>
  <c r="AO62" i="4"/>
  <c r="AN62" i="4"/>
  <c r="AM62" i="4"/>
  <c r="AL62" i="4"/>
  <c r="AK62" i="4"/>
  <c r="AJ62" i="4"/>
  <c r="AI62" i="4"/>
  <c r="AH62" i="4"/>
  <c r="AG62" i="4"/>
  <c r="AF62" i="4"/>
  <c r="AE62" i="4"/>
  <c r="AD62" i="4"/>
  <c r="AC62" i="4"/>
  <c r="AB62" i="4"/>
  <c r="AA62" i="4"/>
  <c r="Z62" i="4"/>
  <c r="Y62" i="4"/>
  <c r="X62" i="4"/>
  <c r="AS61" i="4"/>
  <c r="AR61" i="4"/>
  <c r="AQ61" i="4"/>
  <c r="AP61" i="4"/>
  <c r="AO61" i="4"/>
  <c r="AN61" i="4"/>
  <c r="AM61" i="4"/>
  <c r="AL61" i="4"/>
  <c r="AK61" i="4"/>
  <c r="AJ61" i="4"/>
  <c r="AI61" i="4"/>
  <c r="AH61" i="4"/>
  <c r="AG61" i="4"/>
  <c r="AF61" i="4"/>
  <c r="AE61" i="4"/>
  <c r="AD61" i="4"/>
  <c r="AC61" i="4"/>
  <c r="AB61" i="4"/>
  <c r="AA61" i="4"/>
  <c r="Z61" i="4"/>
  <c r="Y61" i="4"/>
  <c r="X61" i="4"/>
  <c r="AS54" i="4"/>
  <c r="AR54" i="4"/>
  <c r="AQ54" i="4"/>
  <c r="AP54" i="4"/>
  <c r="AO54" i="4"/>
  <c r="AN54" i="4"/>
  <c r="AM54" i="4"/>
  <c r="AL54" i="4"/>
  <c r="AK54" i="4"/>
  <c r="AJ54" i="4"/>
  <c r="AI54" i="4"/>
  <c r="AH54" i="4"/>
  <c r="AG54" i="4"/>
  <c r="AF54" i="4"/>
  <c r="AE54" i="4"/>
  <c r="AD54" i="4"/>
  <c r="AC54" i="4"/>
  <c r="AB54" i="4"/>
  <c r="AA54" i="4"/>
  <c r="Z54" i="4"/>
  <c r="Y54" i="4"/>
  <c r="X54" i="4"/>
  <c r="AS53" i="4"/>
  <c r="AR53" i="4"/>
  <c r="AQ53" i="4"/>
  <c r="AP53" i="4"/>
  <c r="AO53" i="4"/>
  <c r="AN53" i="4"/>
  <c r="AM53" i="4"/>
  <c r="AL53" i="4"/>
  <c r="AK53" i="4"/>
  <c r="AJ53" i="4"/>
  <c r="AI53" i="4"/>
  <c r="AH53" i="4"/>
  <c r="AG53" i="4"/>
  <c r="AF53" i="4"/>
  <c r="AE53" i="4"/>
  <c r="AD53" i="4"/>
  <c r="AC53" i="4"/>
  <c r="AB53" i="4"/>
  <c r="AA53" i="4"/>
  <c r="Z53" i="4"/>
  <c r="Y53" i="4"/>
  <c r="X53" i="4"/>
  <c r="AS52" i="4"/>
  <c r="AR52" i="4"/>
  <c r="AQ52" i="4"/>
  <c r="AP52" i="4"/>
  <c r="AO52" i="4"/>
  <c r="AN52" i="4"/>
  <c r="AM52" i="4"/>
  <c r="AL52" i="4"/>
  <c r="AK52" i="4"/>
  <c r="AJ52" i="4"/>
  <c r="AI52" i="4"/>
  <c r="AH52" i="4"/>
  <c r="AG52" i="4"/>
  <c r="AF52" i="4"/>
  <c r="AE52" i="4"/>
  <c r="AD52" i="4"/>
  <c r="AC52" i="4"/>
  <c r="AB52" i="4"/>
  <c r="AA52" i="4"/>
  <c r="Z52" i="4"/>
  <c r="Y52" i="4"/>
  <c r="X52" i="4"/>
  <c r="AS51" i="4"/>
  <c r="AR51" i="4"/>
  <c r="AQ51" i="4"/>
  <c r="AP51" i="4"/>
  <c r="AO51" i="4"/>
  <c r="AN51" i="4"/>
  <c r="AM51" i="4"/>
  <c r="AL51" i="4"/>
  <c r="AK51" i="4"/>
  <c r="AJ51" i="4"/>
  <c r="AI51" i="4"/>
  <c r="AH51" i="4"/>
  <c r="AG51" i="4"/>
  <c r="AF51" i="4"/>
  <c r="AE51" i="4"/>
  <c r="AD51" i="4"/>
  <c r="AC51" i="4"/>
  <c r="AB51" i="4"/>
  <c r="AA51" i="4"/>
  <c r="Z51" i="4"/>
  <c r="Y51" i="4"/>
  <c r="X51" i="4"/>
  <c r="AS50" i="4"/>
  <c r="AR50" i="4"/>
  <c r="AQ50" i="4"/>
  <c r="AP50" i="4"/>
  <c r="AO50" i="4"/>
  <c r="AN50" i="4"/>
  <c r="AM50" i="4"/>
  <c r="AL50" i="4"/>
  <c r="AK50" i="4"/>
  <c r="AJ50" i="4"/>
  <c r="AI50" i="4"/>
  <c r="AH50" i="4"/>
  <c r="AG50" i="4"/>
  <c r="AF50" i="4"/>
  <c r="AE50" i="4"/>
  <c r="AD50" i="4"/>
  <c r="AC50" i="4"/>
  <c r="AB50" i="4"/>
  <c r="AA50" i="4"/>
  <c r="Z50" i="4"/>
  <c r="Y50" i="4"/>
  <c r="X50" i="4"/>
  <c r="AS49" i="4"/>
  <c r="AR49" i="4"/>
  <c r="AQ49" i="4"/>
  <c r="AP49" i="4"/>
  <c r="AO49" i="4"/>
  <c r="AN49" i="4"/>
  <c r="AM49" i="4"/>
  <c r="AL49" i="4"/>
  <c r="AK49" i="4"/>
  <c r="AJ49" i="4"/>
  <c r="AI49" i="4"/>
  <c r="AH49" i="4"/>
  <c r="AG49" i="4"/>
  <c r="AF49" i="4"/>
  <c r="AE49" i="4"/>
  <c r="AD49" i="4"/>
  <c r="AC49" i="4"/>
  <c r="AB49" i="4"/>
  <c r="AA49" i="4"/>
  <c r="Z49" i="4"/>
  <c r="Y49" i="4"/>
  <c r="X49" i="4"/>
  <c r="AS48" i="4"/>
  <c r="AR48" i="4"/>
  <c r="AQ48" i="4"/>
  <c r="AP48" i="4"/>
  <c r="AO48" i="4"/>
  <c r="AN48" i="4"/>
  <c r="AM48" i="4"/>
  <c r="AL48" i="4"/>
  <c r="AK48" i="4"/>
  <c r="AJ48" i="4"/>
  <c r="AI48" i="4"/>
  <c r="AH48" i="4"/>
  <c r="AG48" i="4"/>
  <c r="AF48" i="4"/>
  <c r="AE48" i="4"/>
  <c r="AD48" i="4"/>
  <c r="AC48" i="4"/>
  <c r="AB48" i="4"/>
  <c r="AA48" i="4"/>
  <c r="Z48" i="4"/>
  <c r="Y48" i="4"/>
  <c r="X48" i="4"/>
  <c r="AS47" i="4"/>
  <c r="AR47" i="4"/>
  <c r="AQ47" i="4"/>
  <c r="AP47" i="4"/>
  <c r="AO47" i="4"/>
  <c r="AN47" i="4"/>
  <c r="AM47" i="4"/>
  <c r="AL47" i="4"/>
  <c r="AK47" i="4"/>
  <c r="AJ47" i="4"/>
  <c r="AI47" i="4"/>
  <c r="AH47" i="4"/>
  <c r="AG47" i="4"/>
  <c r="AF47" i="4"/>
  <c r="AE47" i="4"/>
  <c r="AD47" i="4"/>
  <c r="AC47" i="4"/>
  <c r="AB47" i="4"/>
  <c r="AA47" i="4"/>
  <c r="Z47" i="4"/>
  <c r="Y47" i="4"/>
  <c r="X47" i="4"/>
  <c r="AS44" i="4"/>
  <c r="AR44" i="4"/>
  <c r="AQ44" i="4"/>
  <c r="AP44" i="4"/>
  <c r="AO44" i="4"/>
  <c r="AN44" i="4"/>
  <c r="AM44" i="4"/>
  <c r="AL44" i="4"/>
  <c r="AK44" i="4"/>
  <c r="AJ44" i="4"/>
  <c r="AI44" i="4"/>
  <c r="AH44" i="4"/>
  <c r="AG44" i="4"/>
  <c r="AF44" i="4"/>
  <c r="AE44" i="4"/>
  <c r="AD44" i="4"/>
  <c r="AC44" i="4"/>
  <c r="AB44" i="4"/>
  <c r="AA44" i="4"/>
  <c r="Z44" i="4"/>
  <c r="Y44" i="4"/>
  <c r="X44" i="4"/>
  <c r="AS43" i="4"/>
  <c r="AR43" i="4"/>
  <c r="AQ43" i="4"/>
  <c r="AP43" i="4"/>
  <c r="AO43" i="4"/>
  <c r="AN43" i="4"/>
  <c r="AM43" i="4"/>
  <c r="AL43" i="4"/>
  <c r="AK43" i="4"/>
  <c r="AJ43" i="4"/>
  <c r="AI43" i="4"/>
  <c r="AH43" i="4"/>
  <c r="AG43" i="4"/>
  <c r="AF43" i="4"/>
  <c r="AE43" i="4"/>
  <c r="AD43" i="4"/>
  <c r="AC43" i="4"/>
  <c r="AB43" i="4"/>
  <c r="AA43" i="4"/>
  <c r="Z43" i="4"/>
  <c r="Y43" i="4"/>
  <c r="X43" i="4"/>
  <c r="AS42" i="4"/>
  <c r="AR42" i="4"/>
  <c r="AQ42" i="4"/>
  <c r="AP42" i="4"/>
  <c r="AO42" i="4"/>
  <c r="AN42" i="4"/>
  <c r="AM42" i="4"/>
  <c r="AL42" i="4"/>
  <c r="AK42" i="4"/>
  <c r="AJ42" i="4"/>
  <c r="AI42" i="4"/>
  <c r="AH42" i="4"/>
  <c r="AG42" i="4"/>
  <c r="AF42" i="4"/>
  <c r="AE42" i="4"/>
  <c r="AD42" i="4"/>
  <c r="AC42" i="4"/>
  <c r="AB42" i="4"/>
  <c r="AA42" i="4"/>
  <c r="Z42" i="4"/>
  <c r="Y42" i="4"/>
  <c r="X42" i="4"/>
  <c r="AS41" i="4"/>
  <c r="AR41" i="4"/>
  <c r="AQ41" i="4"/>
  <c r="AP41" i="4"/>
  <c r="AO41" i="4"/>
  <c r="AN41" i="4"/>
  <c r="AM41" i="4"/>
  <c r="AL41" i="4"/>
  <c r="AK41" i="4"/>
  <c r="AJ41" i="4"/>
  <c r="AI41" i="4"/>
  <c r="AH41" i="4"/>
  <c r="AG41" i="4"/>
  <c r="AF41" i="4"/>
  <c r="AE41" i="4"/>
  <c r="AD41" i="4"/>
  <c r="AC41" i="4"/>
  <c r="AB41" i="4"/>
  <c r="AA41" i="4"/>
  <c r="Z41" i="4"/>
  <c r="Y41" i="4"/>
  <c r="X41" i="4"/>
  <c r="AS40" i="4"/>
  <c r="AR40" i="4"/>
  <c r="AQ40" i="4"/>
  <c r="AP40" i="4"/>
  <c r="AO40" i="4"/>
  <c r="AN40" i="4"/>
  <c r="AM40" i="4"/>
  <c r="AL40" i="4"/>
  <c r="AK40" i="4"/>
  <c r="AJ40" i="4"/>
  <c r="AI40" i="4"/>
  <c r="AH40" i="4"/>
  <c r="AG40" i="4"/>
  <c r="AF40" i="4"/>
  <c r="AE40" i="4"/>
  <c r="AD40" i="4"/>
  <c r="AC40" i="4"/>
  <c r="AB40" i="4"/>
  <c r="AA40" i="4"/>
  <c r="Z40" i="4"/>
  <c r="Y40" i="4"/>
  <c r="X40" i="4"/>
  <c r="AS39" i="4"/>
  <c r="AR39" i="4"/>
  <c r="AQ39" i="4"/>
  <c r="AP39" i="4"/>
  <c r="AO39" i="4"/>
  <c r="AN39" i="4"/>
  <c r="AM39" i="4"/>
  <c r="AL39" i="4"/>
  <c r="AK39" i="4"/>
  <c r="AJ39" i="4"/>
  <c r="AI39" i="4"/>
  <c r="AH39" i="4"/>
  <c r="AG39" i="4"/>
  <c r="AF39" i="4"/>
  <c r="AE39" i="4"/>
  <c r="AD39" i="4"/>
  <c r="AC39" i="4"/>
  <c r="AB39" i="4"/>
  <c r="AA39" i="4"/>
  <c r="Z39" i="4"/>
  <c r="Y39" i="4"/>
  <c r="X39" i="4"/>
  <c r="AS38" i="4"/>
  <c r="AR38" i="4"/>
  <c r="AQ38" i="4"/>
  <c r="AP38" i="4"/>
  <c r="AO38" i="4"/>
  <c r="AN38" i="4"/>
  <c r="AM38" i="4"/>
  <c r="AL38" i="4"/>
  <c r="AK38" i="4"/>
  <c r="AJ38" i="4"/>
  <c r="AI38" i="4"/>
  <c r="AH38" i="4"/>
  <c r="AG38" i="4"/>
  <c r="AF38" i="4"/>
  <c r="AE38" i="4"/>
  <c r="AD38" i="4"/>
  <c r="AC38" i="4"/>
  <c r="AB38" i="4"/>
  <c r="AA38" i="4"/>
  <c r="Z38" i="4"/>
  <c r="Y38" i="4"/>
  <c r="X38" i="4"/>
  <c r="AS37" i="4"/>
  <c r="AR37" i="4"/>
  <c r="AQ37" i="4"/>
  <c r="AP37" i="4"/>
  <c r="AO37" i="4"/>
  <c r="AN37" i="4"/>
  <c r="AM37" i="4"/>
  <c r="AL37" i="4"/>
  <c r="AK37" i="4"/>
  <c r="AJ37" i="4"/>
  <c r="AI37" i="4"/>
  <c r="AH37" i="4"/>
  <c r="AG37" i="4"/>
  <c r="AF37" i="4"/>
  <c r="AE37" i="4"/>
  <c r="AD37" i="4"/>
  <c r="AC37" i="4"/>
  <c r="AB37" i="4"/>
  <c r="AA37" i="4"/>
  <c r="Z37" i="4"/>
  <c r="Y37" i="4"/>
  <c r="X37" i="4"/>
  <c r="AS34" i="4"/>
  <c r="AR34" i="4"/>
  <c r="AQ34" i="4"/>
  <c r="AP34" i="4"/>
  <c r="AO34" i="4"/>
  <c r="AN34" i="4"/>
  <c r="AM34" i="4"/>
  <c r="AL34" i="4"/>
  <c r="AK34" i="4"/>
  <c r="AJ34" i="4"/>
  <c r="AI34" i="4"/>
  <c r="AH34" i="4"/>
  <c r="AG34" i="4"/>
  <c r="AF34" i="4"/>
  <c r="AE34" i="4"/>
  <c r="AD34" i="4"/>
  <c r="AC34" i="4"/>
  <c r="AB34" i="4"/>
  <c r="AA34" i="4"/>
  <c r="Z34" i="4"/>
  <c r="Y34" i="4"/>
  <c r="X34" i="4"/>
  <c r="AS33" i="4"/>
  <c r="AR33" i="4"/>
  <c r="AQ33" i="4"/>
  <c r="AP33" i="4"/>
  <c r="AO33" i="4"/>
  <c r="AN33" i="4"/>
  <c r="AM33" i="4"/>
  <c r="AL33" i="4"/>
  <c r="AK33" i="4"/>
  <c r="AJ33" i="4"/>
  <c r="AI33" i="4"/>
  <c r="AH33" i="4"/>
  <c r="AG33" i="4"/>
  <c r="AF33" i="4"/>
  <c r="AE33" i="4"/>
  <c r="AD33" i="4"/>
  <c r="AC33" i="4"/>
  <c r="AB33" i="4"/>
  <c r="AA33" i="4"/>
  <c r="Z33" i="4"/>
  <c r="Y33" i="4"/>
  <c r="X33" i="4"/>
  <c r="AS32" i="4"/>
  <c r="AR32" i="4"/>
  <c r="AQ32" i="4"/>
  <c r="AP32" i="4"/>
  <c r="AO32" i="4"/>
  <c r="AN32" i="4"/>
  <c r="AM32" i="4"/>
  <c r="AL32" i="4"/>
  <c r="AK32" i="4"/>
  <c r="AJ32" i="4"/>
  <c r="AI32" i="4"/>
  <c r="AH32" i="4"/>
  <c r="AG32" i="4"/>
  <c r="AF32" i="4"/>
  <c r="AE32" i="4"/>
  <c r="AD32" i="4"/>
  <c r="AC32" i="4"/>
  <c r="AB32" i="4"/>
  <c r="AA32" i="4"/>
  <c r="Z32" i="4"/>
  <c r="Y32" i="4"/>
  <c r="X32" i="4"/>
  <c r="AS31" i="4"/>
  <c r="AR31" i="4"/>
  <c r="AQ31" i="4"/>
  <c r="AP31" i="4"/>
  <c r="AO31" i="4"/>
  <c r="AN31" i="4"/>
  <c r="AM31" i="4"/>
  <c r="AL31" i="4"/>
  <c r="AK31" i="4"/>
  <c r="AJ31" i="4"/>
  <c r="AI31" i="4"/>
  <c r="AH31" i="4"/>
  <c r="AG31" i="4"/>
  <c r="AF31" i="4"/>
  <c r="AE31" i="4"/>
  <c r="AD31" i="4"/>
  <c r="AC31" i="4"/>
  <c r="AB31" i="4"/>
  <c r="AA31" i="4"/>
  <c r="Z31" i="4"/>
  <c r="Y31" i="4"/>
  <c r="X31" i="4"/>
  <c r="AS30" i="4"/>
  <c r="AR30" i="4"/>
  <c r="AQ30" i="4"/>
  <c r="AP30" i="4"/>
  <c r="AO30" i="4"/>
  <c r="AN30" i="4"/>
  <c r="AM30" i="4"/>
  <c r="AL30" i="4"/>
  <c r="AK30" i="4"/>
  <c r="AJ30" i="4"/>
  <c r="AI30" i="4"/>
  <c r="AH30" i="4"/>
  <c r="AG30" i="4"/>
  <c r="AF30" i="4"/>
  <c r="AE30" i="4"/>
  <c r="AD30" i="4"/>
  <c r="AC30" i="4"/>
  <c r="AB30" i="4"/>
  <c r="AA30" i="4"/>
  <c r="Z30" i="4"/>
  <c r="Y30" i="4"/>
  <c r="X30" i="4"/>
  <c r="AS29" i="4"/>
  <c r="AR29" i="4"/>
  <c r="AQ29" i="4"/>
  <c r="AP29" i="4"/>
  <c r="AO29" i="4"/>
  <c r="AN29" i="4"/>
  <c r="AM29" i="4"/>
  <c r="AL29" i="4"/>
  <c r="AK29" i="4"/>
  <c r="AJ29" i="4"/>
  <c r="AI29" i="4"/>
  <c r="AH29" i="4"/>
  <c r="AG29" i="4"/>
  <c r="AF29" i="4"/>
  <c r="AE29" i="4"/>
  <c r="AD29" i="4"/>
  <c r="AC29" i="4"/>
  <c r="AB29" i="4"/>
  <c r="AA29" i="4"/>
  <c r="Z29" i="4"/>
  <c r="Y29" i="4"/>
  <c r="X29" i="4"/>
  <c r="AS28" i="4"/>
  <c r="AR28" i="4"/>
  <c r="AQ28" i="4"/>
  <c r="AP28" i="4"/>
  <c r="AO28" i="4"/>
  <c r="AN28" i="4"/>
  <c r="AM28" i="4"/>
  <c r="AL28" i="4"/>
  <c r="AK28" i="4"/>
  <c r="AJ28" i="4"/>
  <c r="AI28" i="4"/>
  <c r="AH28" i="4"/>
  <c r="AG28" i="4"/>
  <c r="AF28" i="4"/>
  <c r="AE28" i="4"/>
  <c r="AD28" i="4"/>
  <c r="AC28" i="4"/>
  <c r="AB28" i="4"/>
  <c r="AA28" i="4"/>
  <c r="Z28" i="4"/>
  <c r="Y28" i="4"/>
  <c r="X28" i="4"/>
  <c r="AS27" i="4"/>
  <c r="AR27" i="4"/>
  <c r="AQ27" i="4"/>
  <c r="AP27" i="4"/>
  <c r="AO27" i="4"/>
  <c r="AN27" i="4"/>
  <c r="AM27" i="4"/>
  <c r="AL27" i="4"/>
  <c r="AK27" i="4"/>
  <c r="AJ27" i="4"/>
  <c r="AI27" i="4"/>
  <c r="AH27" i="4"/>
  <c r="AG27" i="4"/>
  <c r="AF27" i="4"/>
  <c r="AE27" i="4"/>
  <c r="AD27" i="4"/>
  <c r="AC27" i="4"/>
  <c r="AB27" i="4"/>
  <c r="AA27" i="4"/>
  <c r="Z27" i="4"/>
  <c r="Y27" i="4"/>
  <c r="X27" i="4"/>
  <c r="AS24" i="4"/>
  <c r="AR24" i="4"/>
  <c r="AQ24" i="4"/>
  <c r="AP24" i="4"/>
  <c r="AO24" i="4"/>
  <c r="AN24" i="4"/>
  <c r="AM24" i="4"/>
  <c r="AL24" i="4"/>
  <c r="AK24" i="4"/>
  <c r="AJ24" i="4"/>
  <c r="AI24" i="4"/>
  <c r="AH24" i="4"/>
  <c r="AG24" i="4"/>
  <c r="AF24" i="4"/>
  <c r="AE24" i="4"/>
  <c r="AD24" i="4"/>
  <c r="AC24" i="4"/>
  <c r="AB24" i="4"/>
  <c r="AA24" i="4"/>
  <c r="Z24" i="4"/>
  <c r="Y24" i="4"/>
  <c r="X24" i="4"/>
  <c r="AS23" i="4"/>
  <c r="AR23" i="4"/>
  <c r="AQ23" i="4"/>
  <c r="AP23" i="4"/>
  <c r="AO23" i="4"/>
  <c r="AN23" i="4"/>
  <c r="AM23" i="4"/>
  <c r="AL23" i="4"/>
  <c r="AK23" i="4"/>
  <c r="AJ23" i="4"/>
  <c r="AI23" i="4"/>
  <c r="AH23" i="4"/>
  <c r="AG23" i="4"/>
  <c r="AF23" i="4"/>
  <c r="AE23" i="4"/>
  <c r="AD23" i="4"/>
  <c r="AC23" i="4"/>
  <c r="AB23" i="4"/>
  <c r="AA23" i="4"/>
  <c r="Z23" i="4"/>
  <c r="Y23" i="4"/>
  <c r="X23" i="4"/>
  <c r="AS22" i="4"/>
  <c r="AR22" i="4"/>
  <c r="AQ22" i="4"/>
  <c r="AP22" i="4"/>
  <c r="AO22" i="4"/>
  <c r="AN22" i="4"/>
  <c r="AM22" i="4"/>
  <c r="AL22" i="4"/>
  <c r="AK22" i="4"/>
  <c r="AJ22" i="4"/>
  <c r="AI22" i="4"/>
  <c r="AH22" i="4"/>
  <c r="AG22" i="4"/>
  <c r="AF22" i="4"/>
  <c r="AE22" i="4"/>
  <c r="AD22" i="4"/>
  <c r="AC22" i="4"/>
  <c r="AB22" i="4"/>
  <c r="AA22" i="4"/>
  <c r="Z22" i="4"/>
  <c r="Y22" i="4"/>
  <c r="X22" i="4"/>
  <c r="AS21" i="4"/>
  <c r="AR21" i="4"/>
  <c r="AQ21" i="4"/>
  <c r="AP21" i="4"/>
  <c r="AO21" i="4"/>
  <c r="AN21" i="4"/>
  <c r="AM21" i="4"/>
  <c r="AL21" i="4"/>
  <c r="AK21" i="4"/>
  <c r="AJ21" i="4"/>
  <c r="AI21" i="4"/>
  <c r="AH21" i="4"/>
  <c r="AG21" i="4"/>
  <c r="AF21" i="4"/>
  <c r="AE21" i="4"/>
  <c r="AD21" i="4"/>
  <c r="AC21" i="4"/>
  <c r="AB21" i="4"/>
  <c r="AA21" i="4"/>
  <c r="Z21" i="4"/>
  <c r="Y21" i="4"/>
  <c r="X21" i="4"/>
  <c r="AS20" i="4"/>
  <c r="AR20" i="4"/>
  <c r="AQ20" i="4"/>
  <c r="AP20" i="4"/>
  <c r="AO20" i="4"/>
  <c r="AN20" i="4"/>
  <c r="AM20" i="4"/>
  <c r="AL20" i="4"/>
  <c r="AK20" i="4"/>
  <c r="AJ20" i="4"/>
  <c r="AI20" i="4"/>
  <c r="AH20" i="4"/>
  <c r="AG20" i="4"/>
  <c r="AF20" i="4"/>
  <c r="AE20" i="4"/>
  <c r="AD20" i="4"/>
  <c r="AC20" i="4"/>
  <c r="AB20" i="4"/>
  <c r="AA20" i="4"/>
  <c r="Z20" i="4"/>
  <c r="Y20" i="4"/>
  <c r="X20" i="4"/>
  <c r="AS19" i="4"/>
  <c r="AR19" i="4"/>
  <c r="AQ19" i="4"/>
  <c r="AP19" i="4"/>
  <c r="AO19" i="4"/>
  <c r="AN19" i="4"/>
  <c r="AM19" i="4"/>
  <c r="AL19" i="4"/>
  <c r="AK19" i="4"/>
  <c r="AJ19" i="4"/>
  <c r="AI19" i="4"/>
  <c r="AH19" i="4"/>
  <c r="AG19" i="4"/>
  <c r="AF19" i="4"/>
  <c r="AE19" i="4"/>
  <c r="AD19" i="4"/>
  <c r="AC19" i="4"/>
  <c r="AB19" i="4"/>
  <c r="AA19" i="4"/>
  <c r="Z19" i="4"/>
  <c r="Y19" i="4"/>
  <c r="X19" i="4"/>
  <c r="AS18" i="4"/>
  <c r="AR18" i="4"/>
  <c r="AQ18" i="4"/>
  <c r="AP18" i="4"/>
  <c r="AO18" i="4"/>
  <c r="AN18" i="4"/>
  <c r="AM18" i="4"/>
  <c r="AL18" i="4"/>
  <c r="AK18" i="4"/>
  <c r="AJ18" i="4"/>
  <c r="AI18" i="4"/>
  <c r="AH18" i="4"/>
  <c r="AG18" i="4"/>
  <c r="AF18" i="4"/>
  <c r="AE18" i="4"/>
  <c r="AD18" i="4"/>
  <c r="AC18" i="4"/>
  <c r="AB18" i="4"/>
  <c r="AA18" i="4"/>
  <c r="Z18" i="4"/>
  <c r="Y18" i="4"/>
  <c r="X18" i="4"/>
  <c r="AS17" i="4"/>
  <c r="AR17" i="4"/>
  <c r="AQ17" i="4"/>
  <c r="AP17" i="4"/>
  <c r="AO17" i="4"/>
  <c r="AN17" i="4"/>
  <c r="AM17" i="4"/>
  <c r="AL17" i="4"/>
  <c r="AK17" i="4"/>
  <c r="AJ17" i="4"/>
  <c r="AI17" i="4"/>
  <c r="AH17" i="4"/>
  <c r="AG17" i="4"/>
  <c r="AF17" i="4"/>
  <c r="AE17" i="4"/>
  <c r="AD17" i="4"/>
  <c r="AC17" i="4"/>
  <c r="AB17" i="4"/>
  <c r="AA17" i="4"/>
  <c r="Z17" i="4"/>
  <c r="Y17" i="4"/>
  <c r="X17" i="4"/>
  <c r="AS14" i="4"/>
  <c r="AR14" i="4"/>
  <c r="AQ14" i="4"/>
  <c r="AP14" i="4"/>
  <c r="AO14" i="4"/>
  <c r="AN14" i="4"/>
  <c r="AM14" i="4"/>
  <c r="AL14" i="4"/>
  <c r="AK14" i="4"/>
  <c r="AJ14" i="4"/>
  <c r="AI14" i="4"/>
  <c r="AH14" i="4"/>
  <c r="AG14" i="4"/>
  <c r="AF14" i="4"/>
  <c r="AE14" i="4"/>
  <c r="AD14" i="4"/>
  <c r="AC14" i="4"/>
  <c r="AB14" i="4"/>
  <c r="AA14" i="4"/>
  <c r="Z14" i="4"/>
  <c r="Y14" i="4"/>
  <c r="X14" i="4"/>
  <c r="AS13" i="4"/>
  <c r="AR13" i="4"/>
  <c r="AQ13" i="4"/>
  <c r="AP13" i="4"/>
  <c r="AO13" i="4"/>
  <c r="AN13" i="4"/>
  <c r="AM13" i="4"/>
  <c r="AL13" i="4"/>
  <c r="AK13" i="4"/>
  <c r="AJ13" i="4"/>
  <c r="AI13" i="4"/>
  <c r="AH13" i="4"/>
  <c r="AG13" i="4"/>
  <c r="AF13" i="4"/>
  <c r="AE13" i="4"/>
  <c r="AD13" i="4"/>
  <c r="AC13" i="4"/>
  <c r="AB13" i="4"/>
  <c r="AA13" i="4"/>
  <c r="Z13" i="4"/>
  <c r="Y13" i="4"/>
  <c r="X13" i="4"/>
  <c r="AS12" i="4"/>
  <c r="AR12" i="4"/>
  <c r="AQ12" i="4"/>
  <c r="AP12" i="4"/>
  <c r="AO12" i="4"/>
  <c r="AN12" i="4"/>
  <c r="AM12" i="4"/>
  <c r="AL12" i="4"/>
  <c r="AK12" i="4"/>
  <c r="AJ12" i="4"/>
  <c r="AI12" i="4"/>
  <c r="AH12" i="4"/>
  <c r="AG12" i="4"/>
  <c r="AF12" i="4"/>
  <c r="AE12" i="4"/>
  <c r="AD12" i="4"/>
  <c r="AC12" i="4"/>
  <c r="AB12" i="4"/>
  <c r="AA12" i="4"/>
  <c r="Z12" i="4"/>
  <c r="Y12" i="4"/>
  <c r="X12" i="4"/>
  <c r="AS11" i="4"/>
  <c r="AR11" i="4"/>
  <c r="AQ11" i="4"/>
  <c r="AP11" i="4"/>
  <c r="AO11" i="4"/>
  <c r="AN11" i="4"/>
  <c r="AM11" i="4"/>
  <c r="AL11" i="4"/>
  <c r="AK11" i="4"/>
  <c r="AJ11" i="4"/>
  <c r="AI11" i="4"/>
  <c r="AH11" i="4"/>
  <c r="AG11" i="4"/>
  <c r="AF11" i="4"/>
  <c r="AE11" i="4"/>
  <c r="AD11" i="4"/>
  <c r="AC11" i="4"/>
  <c r="AB11" i="4"/>
  <c r="AA11" i="4"/>
  <c r="Z11" i="4"/>
  <c r="Y11" i="4"/>
  <c r="X11" i="4"/>
  <c r="AS10" i="4"/>
  <c r="AR10" i="4"/>
  <c r="AQ10" i="4"/>
  <c r="AP10" i="4"/>
  <c r="AO10" i="4"/>
  <c r="AN10" i="4"/>
  <c r="AM10" i="4"/>
  <c r="AL10" i="4"/>
  <c r="AK10" i="4"/>
  <c r="AJ10" i="4"/>
  <c r="AI10" i="4"/>
  <c r="AH10" i="4"/>
  <c r="AG10" i="4"/>
  <c r="AF10" i="4"/>
  <c r="AE10" i="4"/>
  <c r="AD10" i="4"/>
  <c r="AC10" i="4"/>
  <c r="AB10" i="4"/>
  <c r="AA10" i="4"/>
  <c r="Z10" i="4"/>
  <c r="Y10" i="4"/>
  <c r="X10" i="4"/>
  <c r="AS9" i="4"/>
  <c r="AR9" i="4"/>
  <c r="AQ9" i="4"/>
  <c r="AP9" i="4"/>
  <c r="AO9" i="4"/>
  <c r="AN9" i="4"/>
  <c r="AM9" i="4"/>
  <c r="AL9" i="4"/>
  <c r="AK9" i="4"/>
  <c r="AJ9" i="4"/>
  <c r="AI9" i="4"/>
  <c r="AH9" i="4"/>
  <c r="AG9" i="4"/>
  <c r="AF9" i="4"/>
  <c r="AE9" i="4"/>
  <c r="AD9" i="4"/>
  <c r="AC9" i="4"/>
  <c r="AB9" i="4"/>
  <c r="AA9" i="4"/>
  <c r="Z9" i="4"/>
  <c r="Y9" i="4"/>
  <c r="X9" i="4"/>
  <c r="AS8" i="4"/>
  <c r="AR8" i="4"/>
  <c r="AQ8" i="4"/>
  <c r="AP8" i="4"/>
  <c r="AO8" i="4"/>
  <c r="AN8" i="4"/>
  <c r="AM8" i="4"/>
  <c r="AL8" i="4"/>
  <c r="AK8" i="4"/>
  <c r="AJ8" i="4"/>
  <c r="AI8" i="4"/>
  <c r="AH8" i="4"/>
  <c r="AG8" i="4"/>
  <c r="AF8" i="4"/>
  <c r="AE8" i="4"/>
  <c r="AD8" i="4"/>
  <c r="AC8" i="4"/>
  <c r="AB8" i="4"/>
  <c r="AA8" i="4"/>
  <c r="Z8" i="4"/>
  <c r="Y8" i="4"/>
  <c r="X8" i="4"/>
  <c r="AS7" i="4"/>
  <c r="AR7" i="4"/>
  <c r="AQ7" i="4"/>
  <c r="AP7" i="4"/>
  <c r="AO7" i="4"/>
  <c r="AN7" i="4"/>
  <c r="AM7" i="4"/>
  <c r="AL7" i="4"/>
  <c r="AK7" i="4"/>
  <c r="AJ7" i="4"/>
  <c r="AI7" i="4"/>
  <c r="AH7" i="4"/>
  <c r="AG7" i="4"/>
  <c r="AF7" i="4"/>
  <c r="AE7" i="4"/>
  <c r="AD7" i="4"/>
  <c r="AC7" i="4"/>
  <c r="AB7" i="4"/>
  <c r="AA7" i="4"/>
  <c r="Z7" i="4"/>
  <c r="Y7" i="4"/>
  <c r="X7" i="4"/>
  <c r="BG54" i="4"/>
  <c r="BF54" i="4"/>
  <c r="BE54" i="4"/>
  <c r="BD54" i="4"/>
  <c r="BG53" i="4"/>
  <c r="BF53" i="4"/>
  <c r="BE53" i="4"/>
  <c r="BD53" i="4"/>
  <c r="BG52" i="4"/>
  <c r="BF52" i="4"/>
  <c r="BE52" i="4"/>
  <c r="BD52" i="4"/>
  <c r="BG51" i="4"/>
  <c r="BF51" i="4"/>
  <c r="BE51" i="4"/>
  <c r="BD51" i="4"/>
  <c r="BG50" i="4"/>
  <c r="BF50" i="4"/>
  <c r="BE50" i="4"/>
  <c r="BD50" i="4"/>
  <c r="BG49" i="4"/>
  <c r="BF49" i="4"/>
  <c r="BE49" i="4"/>
  <c r="BD49" i="4"/>
  <c r="BG48" i="4"/>
  <c r="BF48" i="4"/>
  <c r="BE48" i="4"/>
  <c r="BD48" i="4"/>
  <c r="BG47" i="4"/>
  <c r="BF47" i="4"/>
  <c r="BE47" i="4"/>
  <c r="BD47" i="4"/>
  <c r="BG44" i="4"/>
  <c r="BF44" i="4"/>
  <c r="BE44" i="4"/>
  <c r="BD44" i="4"/>
  <c r="BG43" i="4"/>
  <c r="BF43" i="4"/>
  <c r="BE43" i="4"/>
  <c r="BD43" i="4"/>
  <c r="BG42" i="4"/>
  <c r="BF42" i="4"/>
  <c r="BE42" i="4"/>
  <c r="BD42" i="4"/>
  <c r="BG41" i="4"/>
  <c r="BF41" i="4"/>
  <c r="BE41" i="4"/>
  <c r="BD41" i="4"/>
  <c r="BG40" i="4"/>
  <c r="BF40" i="4"/>
  <c r="BE40" i="4"/>
  <c r="BD40" i="4"/>
  <c r="BG39" i="4"/>
  <c r="BF39" i="4"/>
  <c r="BE39" i="4"/>
  <c r="BD39" i="4"/>
  <c r="BG38" i="4"/>
  <c r="BF38" i="4"/>
  <c r="BE38" i="4"/>
  <c r="BD38" i="4"/>
  <c r="BG37" i="4"/>
  <c r="BF37" i="4"/>
  <c r="BE37" i="4"/>
  <c r="BD37" i="4"/>
  <c r="BG34" i="4"/>
  <c r="BF34" i="4"/>
  <c r="BE34" i="4"/>
  <c r="BD34" i="4"/>
  <c r="BG33" i="4"/>
  <c r="BF33" i="4"/>
  <c r="BE33" i="4"/>
  <c r="BD33" i="4"/>
  <c r="BG32" i="4"/>
  <c r="BF32" i="4"/>
  <c r="BE32" i="4"/>
  <c r="BD32" i="4"/>
  <c r="BG31" i="4"/>
  <c r="BF31" i="4"/>
  <c r="BE31" i="4"/>
  <c r="BD31" i="4"/>
  <c r="BG30" i="4"/>
  <c r="BF30" i="4"/>
  <c r="BE30" i="4"/>
  <c r="BD30" i="4"/>
  <c r="BG29" i="4"/>
  <c r="BF29" i="4"/>
  <c r="BE29" i="4"/>
  <c r="BD29" i="4"/>
  <c r="BG28" i="4"/>
  <c r="BF28" i="4"/>
  <c r="BE28" i="4"/>
  <c r="BD28" i="4"/>
  <c r="BG27" i="4"/>
  <c r="BF27" i="4"/>
  <c r="BE27" i="4"/>
  <c r="BD27" i="4"/>
  <c r="BG24" i="4"/>
  <c r="BF24" i="4"/>
  <c r="BE24" i="4"/>
  <c r="BD24" i="4"/>
  <c r="BG23" i="4"/>
  <c r="BF23" i="4"/>
  <c r="BE23" i="4"/>
  <c r="BD23" i="4"/>
  <c r="BG22" i="4"/>
  <c r="BF22" i="4"/>
  <c r="BE22" i="4"/>
  <c r="BD22" i="4"/>
  <c r="BG21" i="4"/>
  <c r="BF21" i="4"/>
  <c r="BE21" i="4"/>
  <c r="BD21" i="4"/>
  <c r="BG20" i="4"/>
  <c r="BF20" i="4"/>
  <c r="BE20" i="4"/>
  <c r="BD20" i="4"/>
  <c r="BG19" i="4"/>
  <c r="BF19" i="4"/>
  <c r="BE19" i="4"/>
  <c r="BD19" i="4"/>
  <c r="BG18" i="4"/>
  <c r="BF18" i="4"/>
  <c r="BE18" i="4"/>
  <c r="BD18" i="4"/>
  <c r="BG17" i="4"/>
  <c r="BF17" i="4"/>
  <c r="BE17" i="4"/>
  <c r="BD17" i="4"/>
  <c r="BG14" i="4"/>
  <c r="BF14" i="4"/>
  <c r="BE14" i="4"/>
  <c r="BD14" i="4"/>
  <c r="BG13" i="4"/>
  <c r="BF13" i="4"/>
  <c r="BE13" i="4"/>
  <c r="BD13" i="4"/>
  <c r="BG12" i="4"/>
  <c r="BF12" i="4"/>
  <c r="BE12" i="4"/>
  <c r="BD12" i="4"/>
  <c r="BG11" i="4"/>
  <c r="BF11" i="4"/>
  <c r="BE11" i="4"/>
  <c r="BD11" i="4"/>
  <c r="BG10" i="4"/>
  <c r="BF10" i="4"/>
  <c r="BE10" i="4"/>
  <c r="BD10" i="4"/>
  <c r="BG9" i="4"/>
  <c r="BF9" i="4"/>
  <c r="BE9" i="4"/>
  <c r="BD9" i="4"/>
  <c r="BG8" i="4"/>
  <c r="BF8" i="4"/>
  <c r="BE8" i="4"/>
  <c r="BD8" i="4"/>
  <c r="BG7" i="4"/>
  <c r="BF7" i="4"/>
  <c r="BE7" i="4"/>
  <c r="BD7" i="4"/>
  <c r="BC54" i="4"/>
  <c r="BC53" i="4"/>
  <c r="BC52" i="4"/>
  <c r="BC51" i="4"/>
  <c r="BC50" i="4"/>
  <c r="BC49" i="4"/>
  <c r="BC48" i="4"/>
  <c r="BC47" i="4"/>
  <c r="BC44" i="4"/>
  <c r="BC43" i="4"/>
  <c r="BC42" i="4"/>
  <c r="BC41" i="4"/>
  <c r="BC40" i="4"/>
  <c r="BC39" i="4"/>
  <c r="BC38" i="4"/>
  <c r="BC37" i="4"/>
  <c r="BC34" i="4"/>
  <c r="BC33" i="4"/>
  <c r="BC32" i="4"/>
  <c r="BC31" i="4"/>
  <c r="BC30" i="4"/>
  <c r="BC29" i="4"/>
  <c r="BC28" i="4"/>
  <c r="BC27" i="4"/>
  <c r="BC24" i="4"/>
  <c r="BC23" i="4"/>
  <c r="BC22" i="4"/>
  <c r="BC21" i="4"/>
  <c r="BC20" i="4"/>
  <c r="BC19" i="4"/>
  <c r="BC18" i="4"/>
  <c r="BC17" i="4"/>
  <c r="BC14" i="4"/>
  <c r="BC13" i="4"/>
  <c r="BC12" i="4"/>
  <c r="BC11" i="4"/>
  <c r="BC10" i="4"/>
  <c r="BC9" i="4"/>
  <c r="BC8" i="4"/>
  <c r="BC7" i="4"/>
  <c r="BG98" i="4"/>
  <c r="BF98" i="4"/>
  <c r="BE98" i="4"/>
  <c r="BD98" i="4"/>
  <c r="BG97" i="4"/>
  <c r="BF97" i="4"/>
  <c r="BE97" i="4"/>
  <c r="BD97" i="4"/>
  <c r="BG96" i="4"/>
  <c r="BF96" i="4"/>
  <c r="BE96" i="4"/>
  <c r="BD96" i="4"/>
  <c r="BG95" i="4"/>
  <c r="BF95" i="4"/>
  <c r="BE95" i="4"/>
  <c r="BD95" i="4"/>
  <c r="BG94" i="4"/>
  <c r="BF94" i="4"/>
  <c r="BE94" i="4"/>
  <c r="BD94" i="4"/>
  <c r="BG93" i="4"/>
  <c r="BF93" i="4"/>
  <c r="BE93" i="4"/>
  <c r="BD93" i="4"/>
  <c r="BG92" i="4"/>
  <c r="BF92" i="4"/>
  <c r="BE92" i="4"/>
  <c r="BD92" i="4"/>
  <c r="BG91" i="4"/>
  <c r="BF91" i="4"/>
  <c r="BE91" i="4"/>
  <c r="BD91" i="4"/>
  <c r="BG88" i="4"/>
  <c r="BF88" i="4"/>
  <c r="BE88" i="4"/>
  <c r="BD88" i="4"/>
  <c r="BG87" i="4"/>
  <c r="BF87" i="4"/>
  <c r="BE87" i="4"/>
  <c r="BD87" i="4"/>
  <c r="BG86" i="4"/>
  <c r="BF86" i="4"/>
  <c r="BE86" i="4"/>
  <c r="BD86" i="4"/>
  <c r="BG85" i="4"/>
  <c r="BF85" i="4"/>
  <c r="BE85" i="4"/>
  <c r="BD85" i="4"/>
  <c r="BG84" i="4"/>
  <c r="BF84" i="4"/>
  <c r="BE84" i="4"/>
  <c r="BD84" i="4"/>
  <c r="BG83" i="4"/>
  <c r="BF83" i="4"/>
  <c r="BE83" i="4"/>
  <c r="BD83" i="4"/>
  <c r="BG82" i="4"/>
  <c r="BF82" i="4"/>
  <c r="BE82" i="4"/>
  <c r="BD82" i="4"/>
  <c r="BG81" i="4"/>
  <c r="BF81" i="4"/>
  <c r="BE81" i="4"/>
  <c r="BD81" i="4"/>
  <c r="BG78" i="4"/>
  <c r="BF78" i="4"/>
  <c r="BE78" i="4"/>
  <c r="BD78" i="4"/>
  <c r="BG77" i="4"/>
  <c r="BF77" i="4"/>
  <c r="BE77" i="4"/>
  <c r="BD77" i="4"/>
  <c r="BG76" i="4"/>
  <c r="BF76" i="4"/>
  <c r="BE76" i="4"/>
  <c r="BD76" i="4"/>
  <c r="BG75" i="4"/>
  <c r="BF75" i="4"/>
  <c r="BE75" i="4"/>
  <c r="BD75" i="4"/>
  <c r="BG74" i="4"/>
  <c r="BF74" i="4"/>
  <c r="BE74" i="4"/>
  <c r="BD74" i="4"/>
  <c r="BG73" i="4"/>
  <c r="BF73" i="4"/>
  <c r="BE73" i="4"/>
  <c r="BD73" i="4"/>
  <c r="BG72" i="4"/>
  <c r="BF72" i="4"/>
  <c r="BE72" i="4"/>
  <c r="BD72" i="4"/>
  <c r="BG71" i="4"/>
  <c r="BF71" i="4"/>
  <c r="BE71" i="4"/>
  <c r="BD71" i="4"/>
  <c r="BG68" i="4"/>
  <c r="BF68" i="4"/>
  <c r="BE68" i="4"/>
  <c r="BD68" i="4"/>
  <c r="BG67" i="4"/>
  <c r="BF67" i="4"/>
  <c r="BE67" i="4"/>
  <c r="BD67" i="4"/>
  <c r="BG66" i="4"/>
  <c r="BF66" i="4"/>
  <c r="BE66" i="4"/>
  <c r="BD66" i="4"/>
  <c r="BG65" i="4"/>
  <c r="BF65" i="4"/>
  <c r="BE65" i="4"/>
  <c r="BD65" i="4"/>
  <c r="BG64" i="4"/>
  <c r="BF64" i="4"/>
  <c r="BE64" i="4"/>
  <c r="BD64" i="4"/>
  <c r="BG63" i="4"/>
  <c r="BF63" i="4"/>
  <c r="BE63" i="4"/>
  <c r="BD63" i="4"/>
  <c r="BG62" i="4"/>
  <c r="BF62" i="4"/>
  <c r="BE62" i="4"/>
  <c r="BD62" i="4"/>
  <c r="BG61" i="4"/>
  <c r="BF61" i="4"/>
  <c r="BE61" i="4"/>
  <c r="BD61" i="4"/>
  <c r="BC98" i="4"/>
  <c r="BC97" i="4"/>
  <c r="BC96" i="4"/>
  <c r="BC95" i="4"/>
  <c r="BC94" i="4"/>
  <c r="BC93" i="4"/>
  <c r="BC92" i="4"/>
  <c r="BC91" i="4"/>
  <c r="BC88" i="4"/>
  <c r="BC87" i="4"/>
  <c r="BC86" i="4"/>
  <c r="BC85" i="4"/>
  <c r="BC84" i="4"/>
  <c r="BC83" i="4"/>
  <c r="BC82" i="4"/>
  <c r="BC81" i="4"/>
  <c r="BC78" i="4"/>
  <c r="BC77" i="4"/>
  <c r="BC76" i="4"/>
  <c r="BC75" i="4"/>
  <c r="BC74" i="4"/>
  <c r="BC73" i="4"/>
  <c r="BC72" i="4"/>
  <c r="BC71" i="4"/>
  <c r="BC68" i="4"/>
  <c r="BC67" i="4"/>
  <c r="BC66" i="4"/>
  <c r="BC65" i="4"/>
  <c r="BC64" i="4"/>
  <c r="BC63" i="4"/>
  <c r="BC62" i="4"/>
  <c r="BC61" i="4"/>
  <c r="BG162" i="4"/>
  <c r="BG161" i="4"/>
  <c r="BG160" i="4"/>
  <c r="BG159" i="4"/>
  <c r="BG158" i="4"/>
  <c r="BG157" i="4"/>
  <c r="BG156" i="4"/>
  <c r="BG155" i="4"/>
  <c r="BG152" i="4"/>
  <c r="BG151" i="4"/>
  <c r="BG150" i="4"/>
  <c r="BG149" i="4"/>
  <c r="BG148" i="4"/>
  <c r="BG147" i="4"/>
  <c r="BG146" i="4"/>
  <c r="BG145" i="4"/>
  <c r="BG142" i="4"/>
  <c r="BG141" i="4"/>
  <c r="BG140" i="4"/>
  <c r="BG139" i="4"/>
  <c r="BG138" i="4"/>
  <c r="BG137" i="4"/>
  <c r="BG136" i="4"/>
  <c r="BG135" i="4"/>
  <c r="BG132" i="4"/>
  <c r="BG131" i="4"/>
  <c r="BG130" i="4"/>
  <c r="BG129" i="4"/>
  <c r="BG128" i="4"/>
  <c r="BG127" i="4"/>
  <c r="BG126" i="4"/>
  <c r="BG125" i="4"/>
  <c r="BG122" i="4"/>
  <c r="BG121" i="4"/>
  <c r="BG120" i="4"/>
  <c r="BG119" i="4"/>
  <c r="BG118" i="4"/>
  <c r="BG117" i="4"/>
  <c r="BG116" i="4"/>
  <c r="BG115" i="4"/>
  <c r="BF162" i="4"/>
  <c r="BF161" i="4"/>
  <c r="BF160" i="4"/>
  <c r="BF159" i="4"/>
  <c r="BF158" i="4"/>
  <c r="BF157" i="4"/>
  <c r="BF156" i="4"/>
  <c r="BF155" i="4"/>
  <c r="BF152" i="4"/>
  <c r="BF151" i="4"/>
  <c r="BF150" i="4"/>
  <c r="BF149" i="4"/>
  <c r="BF148" i="4"/>
  <c r="BF147" i="4"/>
  <c r="BF146" i="4"/>
  <c r="BF145" i="4"/>
  <c r="BF142" i="4"/>
  <c r="BF141" i="4"/>
  <c r="BF140" i="4"/>
  <c r="BF139" i="4"/>
  <c r="BF138" i="4"/>
  <c r="BF137" i="4"/>
  <c r="BF136" i="4"/>
  <c r="BF135" i="4"/>
  <c r="BF132" i="4"/>
  <c r="BF131" i="4"/>
  <c r="BF130" i="4"/>
  <c r="BF129" i="4"/>
  <c r="BF128" i="4"/>
  <c r="BF127" i="4"/>
  <c r="BF126" i="4"/>
  <c r="BF125" i="4"/>
  <c r="BF122" i="4"/>
  <c r="BF121" i="4"/>
  <c r="BF120" i="4"/>
  <c r="BF119" i="4"/>
  <c r="BF118" i="4"/>
  <c r="BF117" i="4"/>
  <c r="BF116" i="4"/>
  <c r="BF115" i="4"/>
  <c r="BE162" i="4"/>
  <c r="BE161" i="4"/>
  <c r="BE160" i="4"/>
  <c r="BE159" i="4"/>
  <c r="BE158" i="4"/>
  <c r="BE157" i="4"/>
  <c r="BE156" i="4"/>
  <c r="BE155" i="4"/>
  <c r="BE152" i="4"/>
  <c r="BE151" i="4"/>
  <c r="BE150" i="4"/>
  <c r="BE149" i="4"/>
  <c r="BE148" i="4"/>
  <c r="BE147" i="4"/>
  <c r="BE146" i="4"/>
  <c r="BE145" i="4"/>
  <c r="BE142" i="4"/>
  <c r="BE141" i="4"/>
  <c r="BE140" i="4"/>
  <c r="BE139" i="4"/>
  <c r="BE138" i="4"/>
  <c r="BE137" i="4"/>
  <c r="BE136" i="4"/>
  <c r="BE135" i="4"/>
  <c r="BE132" i="4"/>
  <c r="BE131" i="4"/>
  <c r="BE130" i="4"/>
  <c r="BE129" i="4"/>
  <c r="BE128" i="4"/>
  <c r="BE127" i="4"/>
  <c r="BE126" i="4"/>
  <c r="BE125" i="4"/>
  <c r="BE122" i="4"/>
  <c r="BE121" i="4"/>
  <c r="BE120" i="4"/>
  <c r="BE119" i="4"/>
  <c r="BE118" i="4"/>
  <c r="BE117" i="4"/>
  <c r="BE116" i="4"/>
  <c r="BE115" i="4"/>
  <c r="BD162" i="4"/>
  <c r="BD161" i="4"/>
  <c r="BD160" i="4"/>
  <c r="BD159" i="4"/>
  <c r="BD158" i="4"/>
  <c r="BD157" i="4"/>
  <c r="BD156" i="4"/>
  <c r="BD155" i="4"/>
  <c r="BD152" i="4"/>
  <c r="BD151" i="4"/>
  <c r="BD150" i="4"/>
  <c r="BD149" i="4"/>
  <c r="BD148" i="4"/>
  <c r="BD147" i="4"/>
  <c r="BD146" i="4"/>
  <c r="BD145" i="4"/>
  <c r="BD142" i="4"/>
  <c r="BD141" i="4"/>
  <c r="BD140" i="4"/>
  <c r="BD139" i="4"/>
  <c r="BD138" i="4"/>
  <c r="BD137" i="4"/>
  <c r="BD136" i="4"/>
  <c r="BD135" i="4"/>
  <c r="BD132" i="4"/>
  <c r="BD131" i="4"/>
  <c r="BD130" i="4"/>
  <c r="BD129" i="4"/>
  <c r="BD128" i="4"/>
  <c r="BD127" i="4"/>
  <c r="BD126" i="4"/>
  <c r="BD125" i="4"/>
  <c r="BD122" i="4"/>
  <c r="BD121" i="4"/>
  <c r="BD120" i="4"/>
  <c r="BD119" i="4"/>
  <c r="BD118" i="4"/>
  <c r="BD117" i="4"/>
  <c r="BD116" i="4"/>
  <c r="BD115" i="4"/>
  <c r="BC162" i="4"/>
  <c r="BC161" i="4"/>
  <c r="BC160" i="4"/>
  <c r="BC159" i="4"/>
  <c r="BC158" i="4"/>
  <c r="BC157" i="4"/>
  <c r="BC156" i="4"/>
  <c r="BC155" i="4"/>
  <c r="BC152" i="4"/>
  <c r="BC151" i="4"/>
  <c r="BC150" i="4"/>
  <c r="BC149" i="4"/>
  <c r="BC148" i="4"/>
  <c r="BC147" i="4"/>
  <c r="BC146" i="4"/>
  <c r="BC145" i="4"/>
  <c r="BC142" i="4"/>
  <c r="BC141" i="4"/>
  <c r="BC140" i="4"/>
  <c r="BC139" i="4"/>
  <c r="BC138" i="4"/>
  <c r="BC137" i="4"/>
  <c r="BC136" i="4"/>
  <c r="BC135" i="4"/>
  <c r="BC132" i="4"/>
  <c r="BC131" i="4"/>
  <c r="BC130" i="4"/>
  <c r="BC129" i="4"/>
  <c r="BC128" i="4"/>
  <c r="BC127" i="4"/>
  <c r="BC126" i="4"/>
  <c r="BC125" i="4"/>
  <c r="BC122" i="4"/>
  <c r="BC121" i="4"/>
  <c r="BC120" i="4"/>
  <c r="BC119" i="4"/>
  <c r="BC118" i="4"/>
  <c r="BC117" i="4"/>
  <c r="BC116" i="4"/>
  <c r="BC115" i="4"/>
  <c r="BQ54" i="4"/>
  <c r="BP54" i="4"/>
  <c r="BO54" i="4"/>
  <c r="BN54" i="4"/>
  <c r="BM54" i="4"/>
  <c r="BL54" i="4"/>
  <c r="BQ53" i="4"/>
  <c r="BP53" i="4"/>
  <c r="BO53" i="4"/>
  <c r="BN53" i="4"/>
  <c r="BM53" i="4"/>
  <c r="BL53" i="4"/>
  <c r="BQ52" i="4"/>
  <c r="BP52" i="4"/>
  <c r="BO52" i="4"/>
  <c r="BN52" i="4"/>
  <c r="BM52" i="4"/>
  <c r="BL52" i="4"/>
  <c r="BQ51" i="4"/>
  <c r="BP51" i="4"/>
  <c r="BO51" i="4"/>
  <c r="BN51" i="4"/>
  <c r="BM51" i="4"/>
  <c r="BL51" i="4"/>
  <c r="BQ50" i="4"/>
  <c r="BP50" i="4"/>
  <c r="BO50" i="4"/>
  <c r="BN50" i="4"/>
  <c r="BM50" i="4"/>
  <c r="BL50" i="4"/>
  <c r="BQ49" i="4"/>
  <c r="BP49" i="4"/>
  <c r="BO49" i="4"/>
  <c r="BN49" i="4"/>
  <c r="BM49" i="4"/>
  <c r="BL49" i="4"/>
  <c r="BQ48" i="4"/>
  <c r="BP48" i="4"/>
  <c r="BO48" i="4"/>
  <c r="BN48" i="4"/>
  <c r="BM48" i="4"/>
  <c r="BL48" i="4"/>
  <c r="BQ47" i="4"/>
  <c r="BP47" i="4"/>
  <c r="BO47" i="4"/>
  <c r="BN47" i="4"/>
  <c r="BM47" i="4"/>
  <c r="BL47" i="4"/>
  <c r="BQ44" i="4"/>
  <c r="BP44" i="4"/>
  <c r="BO44" i="4"/>
  <c r="BN44" i="4"/>
  <c r="BM44" i="4"/>
  <c r="BL44" i="4"/>
  <c r="BQ43" i="4"/>
  <c r="BP43" i="4"/>
  <c r="BO43" i="4"/>
  <c r="BN43" i="4"/>
  <c r="BM43" i="4"/>
  <c r="BL43" i="4"/>
  <c r="BQ42" i="4"/>
  <c r="BP42" i="4"/>
  <c r="BO42" i="4"/>
  <c r="BN42" i="4"/>
  <c r="BM42" i="4"/>
  <c r="BL42" i="4"/>
  <c r="BQ41" i="4"/>
  <c r="BP41" i="4"/>
  <c r="BO41" i="4"/>
  <c r="BN41" i="4"/>
  <c r="BM41" i="4"/>
  <c r="BL41" i="4"/>
  <c r="BQ40" i="4"/>
  <c r="BP40" i="4"/>
  <c r="BO40" i="4"/>
  <c r="BN40" i="4"/>
  <c r="BM40" i="4"/>
  <c r="BL40" i="4"/>
  <c r="BQ39" i="4"/>
  <c r="BP39" i="4"/>
  <c r="BO39" i="4"/>
  <c r="BN39" i="4"/>
  <c r="BM39" i="4"/>
  <c r="BL39" i="4"/>
  <c r="BQ38" i="4"/>
  <c r="BP38" i="4"/>
  <c r="BO38" i="4"/>
  <c r="BN38" i="4"/>
  <c r="BM38" i="4"/>
  <c r="BL38" i="4"/>
  <c r="BQ37" i="4"/>
  <c r="BP37" i="4"/>
  <c r="BO37" i="4"/>
  <c r="BN37" i="4"/>
  <c r="BM37" i="4"/>
  <c r="BL37" i="4"/>
  <c r="BQ34" i="4"/>
  <c r="BP34" i="4"/>
  <c r="BO34" i="4"/>
  <c r="BN34" i="4"/>
  <c r="BM34" i="4"/>
  <c r="BL34" i="4"/>
  <c r="BQ33" i="4"/>
  <c r="BP33" i="4"/>
  <c r="BO33" i="4"/>
  <c r="BN33" i="4"/>
  <c r="BM33" i="4"/>
  <c r="BL33" i="4"/>
  <c r="BQ32" i="4"/>
  <c r="BP32" i="4"/>
  <c r="BO32" i="4"/>
  <c r="BN32" i="4"/>
  <c r="BM32" i="4"/>
  <c r="BL32" i="4"/>
  <c r="BQ31" i="4"/>
  <c r="BP31" i="4"/>
  <c r="BO31" i="4"/>
  <c r="BN31" i="4"/>
  <c r="BM31" i="4"/>
  <c r="BL31" i="4"/>
  <c r="BQ30" i="4"/>
  <c r="BP30" i="4"/>
  <c r="BO30" i="4"/>
  <c r="BN30" i="4"/>
  <c r="BM30" i="4"/>
  <c r="BL30" i="4"/>
  <c r="BQ29" i="4"/>
  <c r="BP29" i="4"/>
  <c r="BO29" i="4"/>
  <c r="BN29" i="4"/>
  <c r="BM29" i="4"/>
  <c r="BL29" i="4"/>
  <c r="BQ28" i="4"/>
  <c r="BP28" i="4"/>
  <c r="BO28" i="4"/>
  <c r="BN28" i="4"/>
  <c r="BM28" i="4"/>
  <c r="BL28" i="4"/>
  <c r="BQ27" i="4"/>
  <c r="BP27" i="4"/>
  <c r="BO27" i="4"/>
  <c r="BN27" i="4"/>
  <c r="BM27" i="4"/>
  <c r="BL27" i="4"/>
  <c r="BQ24" i="4"/>
  <c r="BP24" i="4"/>
  <c r="BO24" i="4"/>
  <c r="BN24" i="4"/>
  <c r="BM24" i="4"/>
  <c r="BL24" i="4"/>
  <c r="BQ23" i="4"/>
  <c r="BP23" i="4"/>
  <c r="BO23" i="4"/>
  <c r="BN23" i="4"/>
  <c r="BM23" i="4"/>
  <c r="BL23" i="4"/>
  <c r="BQ22" i="4"/>
  <c r="BP22" i="4"/>
  <c r="BO22" i="4"/>
  <c r="BN22" i="4"/>
  <c r="BM22" i="4"/>
  <c r="BL22" i="4"/>
  <c r="BQ21" i="4"/>
  <c r="BP21" i="4"/>
  <c r="BO21" i="4"/>
  <c r="BN21" i="4"/>
  <c r="BM21" i="4"/>
  <c r="BL21" i="4"/>
  <c r="BQ20" i="4"/>
  <c r="BP20" i="4"/>
  <c r="BO20" i="4"/>
  <c r="BN20" i="4"/>
  <c r="BM20" i="4"/>
  <c r="BL20" i="4"/>
  <c r="BQ19" i="4"/>
  <c r="BP19" i="4"/>
  <c r="BO19" i="4"/>
  <c r="BN19" i="4"/>
  <c r="BM19" i="4"/>
  <c r="BL19" i="4"/>
  <c r="BQ18" i="4"/>
  <c r="BP18" i="4"/>
  <c r="BO18" i="4"/>
  <c r="BN18" i="4"/>
  <c r="BM18" i="4"/>
  <c r="BL18" i="4"/>
  <c r="BQ17" i="4"/>
  <c r="BP17" i="4"/>
  <c r="BO17" i="4"/>
  <c r="BN17" i="4"/>
  <c r="BM17" i="4"/>
  <c r="BL17" i="4"/>
  <c r="BQ14" i="4"/>
  <c r="BP14" i="4"/>
  <c r="BO14" i="4"/>
  <c r="BN14" i="4"/>
  <c r="BM14" i="4"/>
  <c r="BL14" i="4"/>
  <c r="BQ13" i="4"/>
  <c r="BP13" i="4"/>
  <c r="BO13" i="4"/>
  <c r="BN13" i="4"/>
  <c r="BM13" i="4"/>
  <c r="BL13" i="4"/>
  <c r="BQ12" i="4"/>
  <c r="BP12" i="4"/>
  <c r="BO12" i="4"/>
  <c r="BN12" i="4"/>
  <c r="BM12" i="4"/>
  <c r="BL12" i="4"/>
  <c r="BQ11" i="4"/>
  <c r="BP11" i="4"/>
  <c r="BO11" i="4"/>
  <c r="BN11" i="4"/>
  <c r="BM11" i="4"/>
  <c r="BL11" i="4"/>
  <c r="BQ10" i="4"/>
  <c r="BP10" i="4"/>
  <c r="BO10" i="4"/>
  <c r="BN10" i="4"/>
  <c r="BM10" i="4"/>
  <c r="BL10" i="4"/>
  <c r="BQ9" i="4"/>
  <c r="BP9" i="4"/>
  <c r="BO9" i="4"/>
  <c r="BN9" i="4"/>
  <c r="BM9" i="4"/>
  <c r="BL9" i="4"/>
  <c r="BQ8" i="4"/>
  <c r="BP8" i="4"/>
  <c r="BO8" i="4"/>
  <c r="BN8" i="4"/>
  <c r="BM8" i="4"/>
  <c r="BL8" i="4"/>
  <c r="BQ7" i="4"/>
  <c r="BP7" i="4"/>
  <c r="BO7" i="4"/>
  <c r="BN7" i="4"/>
  <c r="BM7" i="4"/>
  <c r="BL7" i="4"/>
  <c r="BQ98" i="4"/>
  <c r="BP98" i="4"/>
  <c r="BO98" i="4"/>
  <c r="BN98" i="4"/>
  <c r="BM98" i="4"/>
  <c r="BL98" i="4"/>
  <c r="BQ97" i="4"/>
  <c r="BP97" i="4"/>
  <c r="BO97" i="4"/>
  <c r="BN97" i="4"/>
  <c r="BM97" i="4"/>
  <c r="BL97" i="4"/>
  <c r="BQ96" i="4"/>
  <c r="BP96" i="4"/>
  <c r="BO96" i="4"/>
  <c r="BN96" i="4"/>
  <c r="BM96" i="4"/>
  <c r="BL96" i="4"/>
  <c r="BQ95" i="4"/>
  <c r="BP95" i="4"/>
  <c r="BO95" i="4"/>
  <c r="BN95" i="4"/>
  <c r="BM95" i="4"/>
  <c r="BL95" i="4"/>
  <c r="BQ94" i="4"/>
  <c r="BP94" i="4"/>
  <c r="BO94" i="4"/>
  <c r="BN94" i="4"/>
  <c r="BM94" i="4"/>
  <c r="BL94" i="4"/>
  <c r="BQ93" i="4"/>
  <c r="BP93" i="4"/>
  <c r="BO93" i="4"/>
  <c r="BN93" i="4"/>
  <c r="BM93" i="4"/>
  <c r="BL93" i="4"/>
  <c r="BQ92" i="4"/>
  <c r="BP92" i="4"/>
  <c r="BO92" i="4"/>
  <c r="BN92" i="4"/>
  <c r="BM92" i="4"/>
  <c r="BL92" i="4"/>
  <c r="BQ91" i="4"/>
  <c r="BP91" i="4"/>
  <c r="BO91" i="4"/>
  <c r="BN91" i="4"/>
  <c r="BM91" i="4"/>
  <c r="BL91" i="4"/>
  <c r="BQ88" i="4"/>
  <c r="BP88" i="4"/>
  <c r="BO88" i="4"/>
  <c r="BN88" i="4"/>
  <c r="BM88" i="4"/>
  <c r="BL88" i="4"/>
  <c r="BQ87" i="4"/>
  <c r="BP87" i="4"/>
  <c r="BO87" i="4"/>
  <c r="BN87" i="4"/>
  <c r="BM87" i="4"/>
  <c r="BL87" i="4"/>
  <c r="BQ86" i="4"/>
  <c r="BP86" i="4"/>
  <c r="BO86" i="4"/>
  <c r="BN86" i="4"/>
  <c r="BM86" i="4"/>
  <c r="BL86" i="4"/>
  <c r="BQ85" i="4"/>
  <c r="BP85" i="4"/>
  <c r="BO85" i="4"/>
  <c r="BN85" i="4"/>
  <c r="BM85" i="4"/>
  <c r="BL85" i="4"/>
  <c r="BQ84" i="4"/>
  <c r="BP84" i="4"/>
  <c r="BO84" i="4"/>
  <c r="BN84" i="4"/>
  <c r="BM84" i="4"/>
  <c r="BL84" i="4"/>
  <c r="BQ83" i="4"/>
  <c r="BP83" i="4"/>
  <c r="BO83" i="4"/>
  <c r="BN83" i="4"/>
  <c r="BM83" i="4"/>
  <c r="BL83" i="4"/>
  <c r="BQ82" i="4"/>
  <c r="BP82" i="4"/>
  <c r="BO82" i="4"/>
  <c r="BN82" i="4"/>
  <c r="BM82" i="4"/>
  <c r="BL82" i="4"/>
  <c r="BQ81" i="4"/>
  <c r="BP81" i="4"/>
  <c r="BO81" i="4"/>
  <c r="BN81" i="4"/>
  <c r="BM81" i="4"/>
  <c r="BL81" i="4"/>
  <c r="BQ78" i="4"/>
  <c r="BP78" i="4"/>
  <c r="BO78" i="4"/>
  <c r="BN78" i="4"/>
  <c r="BM78" i="4"/>
  <c r="BL78" i="4"/>
  <c r="BQ77" i="4"/>
  <c r="BP77" i="4"/>
  <c r="BO77" i="4"/>
  <c r="BN77" i="4"/>
  <c r="BM77" i="4"/>
  <c r="BL77" i="4"/>
  <c r="BQ76" i="4"/>
  <c r="BP76" i="4"/>
  <c r="BO76" i="4"/>
  <c r="BN76" i="4"/>
  <c r="BM76" i="4"/>
  <c r="BL76" i="4"/>
  <c r="BQ75" i="4"/>
  <c r="BP75" i="4"/>
  <c r="BO75" i="4"/>
  <c r="BN75" i="4"/>
  <c r="BM75" i="4"/>
  <c r="BL75" i="4"/>
  <c r="BQ74" i="4"/>
  <c r="BP74" i="4"/>
  <c r="BO74" i="4"/>
  <c r="BN74" i="4"/>
  <c r="BM74" i="4"/>
  <c r="BL74" i="4"/>
  <c r="BQ73" i="4"/>
  <c r="BP73" i="4"/>
  <c r="BO73" i="4"/>
  <c r="BN73" i="4"/>
  <c r="BM73" i="4"/>
  <c r="BL73" i="4"/>
  <c r="BQ72" i="4"/>
  <c r="BP72" i="4"/>
  <c r="BO72" i="4"/>
  <c r="BN72" i="4"/>
  <c r="BM72" i="4"/>
  <c r="BL72" i="4"/>
  <c r="BQ71" i="4"/>
  <c r="BP71" i="4"/>
  <c r="BO71" i="4"/>
  <c r="BN71" i="4"/>
  <c r="BM71" i="4"/>
  <c r="BL71" i="4"/>
  <c r="BQ68" i="4"/>
  <c r="BP68" i="4"/>
  <c r="BO68" i="4"/>
  <c r="BN68" i="4"/>
  <c r="BM68" i="4"/>
  <c r="BL68" i="4"/>
  <c r="BQ67" i="4"/>
  <c r="BP67" i="4"/>
  <c r="BO67" i="4"/>
  <c r="BN67" i="4"/>
  <c r="BM67" i="4"/>
  <c r="BL67" i="4"/>
  <c r="BQ66" i="4"/>
  <c r="BP66" i="4"/>
  <c r="BO66" i="4"/>
  <c r="BN66" i="4"/>
  <c r="BM66" i="4"/>
  <c r="BL66" i="4"/>
  <c r="BQ65" i="4"/>
  <c r="BP65" i="4"/>
  <c r="BO65" i="4"/>
  <c r="BN65" i="4"/>
  <c r="BM65" i="4"/>
  <c r="BL65" i="4"/>
  <c r="BQ64" i="4"/>
  <c r="BP64" i="4"/>
  <c r="BO64" i="4"/>
  <c r="BN64" i="4"/>
  <c r="BM64" i="4"/>
  <c r="BL64" i="4"/>
  <c r="BQ63" i="4"/>
  <c r="BP63" i="4"/>
  <c r="BO63" i="4"/>
  <c r="BN63" i="4"/>
  <c r="BM63" i="4"/>
  <c r="BL63" i="4"/>
  <c r="BQ62" i="4"/>
  <c r="BP62" i="4"/>
  <c r="BO62" i="4"/>
  <c r="BN62" i="4"/>
  <c r="BM62" i="4"/>
  <c r="BL62" i="4"/>
  <c r="BQ61" i="4"/>
  <c r="BP61" i="4"/>
  <c r="BO61" i="4"/>
  <c r="BN61" i="4"/>
  <c r="BM61" i="4"/>
  <c r="BL61" i="4"/>
  <c r="BQ162" i="4"/>
  <c r="BP162" i="4"/>
  <c r="BO162" i="4"/>
  <c r="BN162" i="4"/>
  <c r="BM162" i="4"/>
  <c r="BL162" i="4"/>
  <c r="BQ161" i="4"/>
  <c r="BP161" i="4"/>
  <c r="BO161" i="4"/>
  <c r="BN161" i="4"/>
  <c r="BM161" i="4"/>
  <c r="BL161" i="4"/>
  <c r="BQ160" i="4"/>
  <c r="BP160" i="4"/>
  <c r="BO160" i="4"/>
  <c r="BN160" i="4"/>
  <c r="BM160" i="4"/>
  <c r="BL160" i="4"/>
  <c r="BQ159" i="4"/>
  <c r="BP159" i="4"/>
  <c r="BO159" i="4"/>
  <c r="BN159" i="4"/>
  <c r="BM159" i="4"/>
  <c r="BL159" i="4"/>
  <c r="BQ158" i="4"/>
  <c r="BP158" i="4"/>
  <c r="BO158" i="4"/>
  <c r="BN158" i="4"/>
  <c r="BM158" i="4"/>
  <c r="BL158" i="4"/>
  <c r="BQ157" i="4"/>
  <c r="BP157" i="4"/>
  <c r="BO157" i="4"/>
  <c r="BN157" i="4"/>
  <c r="BM157" i="4"/>
  <c r="BL157" i="4"/>
  <c r="BQ156" i="4"/>
  <c r="BP156" i="4"/>
  <c r="BO156" i="4"/>
  <c r="BN156" i="4"/>
  <c r="BM156" i="4"/>
  <c r="BL156" i="4"/>
  <c r="BQ155" i="4"/>
  <c r="BP155" i="4"/>
  <c r="BO155" i="4"/>
  <c r="BN155" i="4"/>
  <c r="BM155" i="4"/>
  <c r="BL155" i="4"/>
  <c r="BQ152" i="4"/>
  <c r="BP152" i="4"/>
  <c r="BO152" i="4"/>
  <c r="BN152" i="4"/>
  <c r="BM152" i="4"/>
  <c r="BL152" i="4"/>
  <c r="BQ151" i="4"/>
  <c r="BP151" i="4"/>
  <c r="BO151" i="4"/>
  <c r="BN151" i="4"/>
  <c r="BM151" i="4"/>
  <c r="BL151" i="4"/>
  <c r="BQ150" i="4"/>
  <c r="BP150" i="4"/>
  <c r="BO150" i="4"/>
  <c r="BN150" i="4"/>
  <c r="BM150" i="4"/>
  <c r="BL150" i="4"/>
  <c r="BQ149" i="4"/>
  <c r="BP149" i="4"/>
  <c r="BO149" i="4"/>
  <c r="BN149" i="4"/>
  <c r="BM149" i="4"/>
  <c r="BL149" i="4"/>
  <c r="BQ148" i="4"/>
  <c r="BP148" i="4"/>
  <c r="BO148" i="4"/>
  <c r="BN148" i="4"/>
  <c r="BM148" i="4"/>
  <c r="BL148" i="4"/>
  <c r="BQ147" i="4"/>
  <c r="BP147" i="4"/>
  <c r="BO147" i="4"/>
  <c r="BN147" i="4"/>
  <c r="BM147" i="4"/>
  <c r="BL147" i="4"/>
  <c r="BQ146" i="4"/>
  <c r="BP146" i="4"/>
  <c r="BO146" i="4"/>
  <c r="BN146" i="4"/>
  <c r="BM146" i="4"/>
  <c r="BL146" i="4"/>
  <c r="BQ145" i="4"/>
  <c r="BP145" i="4"/>
  <c r="BO145" i="4"/>
  <c r="BN145" i="4"/>
  <c r="BM145" i="4"/>
  <c r="BL145" i="4"/>
  <c r="BQ142" i="4"/>
  <c r="BP142" i="4"/>
  <c r="BO142" i="4"/>
  <c r="BN142" i="4"/>
  <c r="BM142" i="4"/>
  <c r="BL142" i="4"/>
  <c r="BQ141" i="4"/>
  <c r="BP141" i="4"/>
  <c r="BO141" i="4"/>
  <c r="BN141" i="4"/>
  <c r="BM141" i="4"/>
  <c r="BL141" i="4"/>
  <c r="BQ140" i="4"/>
  <c r="BP140" i="4"/>
  <c r="BO140" i="4"/>
  <c r="BN140" i="4"/>
  <c r="BM140" i="4"/>
  <c r="BL140" i="4"/>
  <c r="BQ139" i="4"/>
  <c r="BP139" i="4"/>
  <c r="BO139" i="4"/>
  <c r="BN139" i="4"/>
  <c r="BM139" i="4"/>
  <c r="BL139" i="4"/>
  <c r="BQ138" i="4"/>
  <c r="BP138" i="4"/>
  <c r="BO138" i="4"/>
  <c r="BN138" i="4"/>
  <c r="BM138" i="4"/>
  <c r="BL138" i="4"/>
  <c r="BQ137" i="4"/>
  <c r="BP137" i="4"/>
  <c r="BO137" i="4"/>
  <c r="BN137" i="4"/>
  <c r="BM137" i="4"/>
  <c r="BL137" i="4"/>
  <c r="BQ136" i="4"/>
  <c r="BP136" i="4"/>
  <c r="BO136" i="4"/>
  <c r="BN136" i="4"/>
  <c r="BM136" i="4"/>
  <c r="BL136" i="4"/>
  <c r="BQ135" i="4"/>
  <c r="BP135" i="4"/>
  <c r="BO135" i="4"/>
  <c r="BN135" i="4"/>
  <c r="BM135" i="4"/>
  <c r="BL135" i="4"/>
  <c r="BQ132" i="4"/>
  <c r="BP132" i="4"/>
  <c r="BO132" i="4"/>
  <c r="BN132" i="4"/>
  <c r="BM132" i="4"/>
  <c r="BL132" i="4"/>
  <c r="BQ131" i="4"/>
  <c r="BP131" i="4"/>
  <c r="BO131" i="4"/>
  <c r="BN131" i="4"/>
  <c r="BM131" i="4"/>
  <c r="BL131" i="4"/>
  <c r="BQ130" i="4"/>
  <c r="BP130" i="4"/>
  <c r="BO130" i="4"/>
  <c r="BN130" i="4"/>
  <c r="BM130" i="4"/>
  <c r="BL130" i="4"/>
  <c r="BQ129" i="4"/>
  <c r="BP129" i="4"/>
  <c r="BO129" i="4"/>
  <c r="BN129" i="4"/>
  <c r="BM129" i="4"/>
  <c r="BL129" i="4"/>
  <c r="BQ128" i="4"/>
  <c r="BP128" i="4"/>
  <c r="BO128" i="4"/>
  <c r="BN128" i="4"/>
  <c r="BM128" i="4"/>
  <c r="BL128" i="4"/>
  <c r="BQ127" i="4"/>
  <c r="BP127" i="4"/>
  <c r="BO127" i="4"/>
  <c r="BN127" i="4"/>
  <c r="BM127" i="4"/>
  <c r="BL127" i="4"/>
  <c r="BQ126" i="4"/>
  <c r="BP126" i="4"/>
  <c r="BO126" i="4"/>
  <c r="BN126" i="4"/>
  <c r="BM126" i="4"/>
  <c r="BL126" i="4"/>
  <c r="BQ125" i="4"/>
  <c r="BP125" i="4"/>
  <c r="BO125" i="4"/>
  <c r="BN125" i="4"/>
  <c r="BM125" i="4"/>
  <c r="BL125" i="4"/>
  <c r="BQ122" i="4"/>
  <c r="BP122" i="4"/>
  <c r="BO122" i="4"/>
  <c r="BN122" i="4"/>
  <c r="BM122" i="4"/>
  <c r="BL122" i="4"/>
  <c r="BQ121" i="4"/>
  <c r="BP121" i="4"/>
  <c r="BO121" i="4"/>
  <c r="BN121" i="4"/>
  <c r="BM121" i="4"/>
  <c r="BL121" i="4"/>
  <c r="BQ120" i="4"/>
  <c r="BP120" i="4"/>
  <c r="BO120" i="4"/>
  <c r="BN120" i="4"/>
  <c r="BM120" i="4"/>
  <c r="BL120" i="4"/>
  <c r="BQ119" i="4"/>
  <c r="BP119" i="4"/>
  <c r="BO119" i="4"/>
  <c r="BN119" i="4"/>
  <c r="BM119" i="4"/>
  <c r="BL119" i="4"/>
  <c r="BQ118" i="4"/>
  <c r="BP118" i="4"/>
  <c r="BO118" i="4"/>
  <c r="BN118" i="4"/>
  <c r="BM118" i="4"/>
  <c r="BL118" i="4"/>
  <c r="BQ117" i="4"/>
  <c r="BP117" i="4"/>
  <c r="BO117" i="4"/>
  <c r="BN117" i="4"/>
  <c r="BM117" i="4"/>
  <c r="BL117" i="4"/>
  <c r="BQ116" i="4"/>
  <c r="BP116" i="4"/>
  <c r="BO116" i="4"/>
  <c r="BN116" i="4"/>
  <c r="BM116" i="4"/>
  <c r="BL116" i="4"/>
  <c r="BQ115" i="4"/>
  <c r="BP115" i="4"/>
  <c r="BO115" i="4"/>
  <c r="BN115" i="4"/>
  <c r="BM115" i="4"/>
  <c r="BL115" i="4"/>
  <c r="BR59" i="20"/>
  <c r="BQ59" i="20"/>
  <c r="BP59" i="20"/>
  <c r="BO59" i="20"/>
  <c r="BN59" i="20"/>
  <c r="BM59" i="20"/>
  <c r="BR58" i="20"/>
  <c r="BQ58" i="20"/>
  <c r="BP58" i="20"/>
  <c r="BO58" i="20"/>
  <c r="BN58" i="20"/>
  <c r="BM58" i="20"/>
  <c r="BR57" i="20"/>
  <c r="BQ57" i="20"/>
  <c r="BP57" i="20"/>
  <c r="BO57" i="20"/>
  <c r="BN57" i="20"/>
  <c r="BM57" i="20"/>
  <c r="BR56" i="20"/>
  <c r="BQ56" i="20"/>
  <c r="BP56" i="20"/>
  <c r="BO56" i="20"/>
  <c r="BN56" i="20"/>
  <c r="BM56" i="20"/>
  <c r="BR55" i="20"/>
  <c r="BQ55" i="20"/>
  <c r="BP55" i="20"/>
  <c r="BO55" i="20"/>
  <c r="BN55" i="20"/>
  <c r="BM55" i="20"/>
  <c r="BR54" i="20"/>
  <c r="BQ54" i="20"/>
  <c r="BP54" i="20"/>
  <c r="BO54" i="20"/>
  <c r="BN54" i="20"/>
  <c r="BM54" i="20"/>
  <c r="BR53" i="20"/>
  <c r="BQ53" i="20"/>
  <c r="BP53" i="20"/>
  <c r="BO53" i="20"/>
  <c r="BN53" i="20"/>
  <c r="BM53" i="20"/>
  <c r="BR52" i="20"/>
  <c r="BQ52" i="20"/>
  <c r="BP52" i="20"/>
  <c r="BO52" i="20"/>
  <c r="BN52" i="20"/>
  <c r="BM52" i="20"/>
  <c r="BR51" i="20"/>
  <c r="BQ51" i="20"/>
  <c r="BP51" i="20"/>
  <c r="BO51" i="20"/>
  <c r="BN51" i="20"/>
  <c r="BM51" i="20"/>
  <c r="BR59" i="15"/>
  <c r="BQ59" i="15"/>
  <c r="BP59" i="15"/>
  <c r="BO59" i="15"/>
  <c r="BN59" i="15"/>
  <c r="BM59" i="15"/>
  <c r="BR58" i="15"/>
  <c r="BQ58" i="15"/>
  <c r="BP58" i="15"/>
  <c r="BO58" i="15"/>
  <c r="BN58" i="15"/>
  <c r="BM58" i="15"/>
  <c r="BR57" i="15"/>
  <c r="BQ57" i="15"/>
  <c r="BP57" i="15"/>
  <c r="BO57" i="15"/>
  <c r="BN57" i="15"/>
  <c r="BM57" i="15"/>
  <c r="BR56" i="15"/>
  <c r="BQ56" i="15"/>
  <c r="BP56" i="15"/>
  <c r="BO56" i="15"/>
  <c r="BN56" i="15"/>
  <c r="BM56" i="15"/>
  <c r="BR55" i="15"/>
  <c r="BQ55" i="15"/>
  <c r="BP55" i="15"/>
  <c r="BO55" i="15"/>
  <c r="BN55" i="15"/>
  <c r="BM55" i="15"/>
  <c r="BR54" i="15"/>
  <c r="BQ54" i="15"/>
  <c r="BP54" i="15"/>
  <c r="BO54" i="15"/>
  <c r="BN54" i="15"/>
  <c r="BM54" i="15"/>
  <c r="BR53" i="15"/>
  <c r="BQ53" i="15"/>
  <c r="BP53" i="15"/>
  <c r="BO53" i="15"/>
  <c r="BN53" i="15"/>
  <c r="BM53" i="15"/>
  <c r="BR52" i="15"/>
  <c r="BQ52" i="15"/>
  <c r="BP52" i="15"/>
  <c r="BO52" i="15"/>
  <c r="BN52" i="15"/>
  <c r="BM52" i="15"/>
  <c r="BR51" i="15"/>
  <c r="BQ51" i="15"/>
  <c r="BP51" i="15"/>
  <c r="BO51" i="15"/>
  <c r="BN51" i="15"/>
  <c r="BM51" i="15"/>
  <c r="BR59" i="19"/>
  <c r="BQ59" i="19"/>
  <c r="BP59" i="19"/>
  <c r="BO59" i="19"/>
  <c r="BN59" i="19"/>
  <c r="BR58" i="19"/>
  <c r="BQ58" i="19"/>
  <c r="BP58" i="19"/>
  <c r="BO58" i="19"/>
  <c r="BN58" i="19"/>
  <c r="BR57" i="19"/>
  <c r="BQ57" i="19"/>
  <c r="BP57" i="19"/>
  <c r="BO57" i="19"/>
  <c r="BN57" i="19"/>
  <c r="BR56" i="19"/>
  <c r="BQ56" i="19"/>
  <c r="BP56" i="19"/>
  <c r="BO56" i="19"/>
  <c r="BN56" i="19"/>
  <c r="BR55" i="19"/>
  <c r="BQ55" i="19"/>
  <c r="BP55" i="19"/>
  <c r="BO55" i="19"/>
  <c r="BN55" i="19"/>
  <c r="BR54" i="19"/>
  <c r="BQ54" i="19"/>
  <c r="BP54" i="19"/>
  <c r="BO54" i="19"/>
  <c r="BN54" i="19"/>
  <c r="BR53" i="19"/>
  <c r="BQ53" i="19"/>
  <c r="BP53" i="19"/>
  <c r="BO53" i="19"/>
  <c r="BN53" i="19"/>
  <c r="BR52" i="19"/>
  <c r="BQ52" i="19"/>
  <c r="BP52" i="19"/>
  <c r="BO52" i="19"/>
  <c r="BN52" i="19"/>
  <c r="BR51" i="19"/>
  <c r="BQ51" i="19"/>
  <c r="BP51" i="19"/>
  <c r="BO51" i="19"/>
  <c r="BN51" i="19"/>
  <c r="BM59" i="19"/>
  <c r="BM58" i="19"/>
  <c r="BM57" i="19"/>
  <c r="BM56" i="19"/>
  <c r="BM55" i="19"/>
  <c r="BM54" i="19"/>
  <c r="BM53" i="19"/>
  <c r="BM52" i="19"/>
  <c r="BM51" i="19"/>
  <c r="BB44" i="4"/>
  <c r="BB43" i="4"/>
  <c r="BB42" i="4"/>
  <c r="BB41" i="4"/>
  <c r="BB40" i="4"/>
  <c r="BB39" i="4"/>
  <c r="BB38" i="4"/>
  <c r="BB37" i="4"/>
  <c r="BB86" i="4"/>
  <c r="BK50" i="4"/>
  <c r="BB50" i="4"/>
  <c r="BK49" i="4"/>
  <c r="BB49" i="4"/>
  <c r="BK48" i="4"/>
  <c r="BK47" i="4"/>
  <c r="BK44" i="4"/>
  <c r="BK43" i="4"/>
  <c r="BK42" i="4"/>
  <c r="BB84" i="4"/>
  <c r="BK54" i="4"/>
  <c r="BK53" i="4"/>
  <c r="BK52" i="4"/>
  <c r="BK51" i="4"/>
  <c r="BB162" i="4"/>
  <c r="BB161" i="4"/>
  <c r="BB160" i="4"/>
  <c r="BB159" i="4"/>
  <c r="BB158" i="4"/>
  <c r="BB157" i="4"/>
  <c r="BB156" i="4"/>
  <c r="BB155" i="4"/>
  <c r="BB152" i="4"/>
  <c r="BB151" i="4"/>
  <c r="BB150" i="4"/>
  <c r="BB149" i="4"/>
  <c r="BB148" i="4"/>
  <c r="BB147" i="4"/>
  <c r="BB146" i="4"/>
  <c r="BB145" i="4"/>
  <c r="BB142" i="4"/>
  <c r="BB141" i="4"/>
  <c r="BB140" i="4"/>
  <c r="BB139" i="4"/>
  <c r="BB138" i="4"/>
  <c r="BB137" i="4"/>
  <c r="BB136" i="4"/>
  <c r="BB135" i="4"/>
  <c r="BB132" i="4"/>
  <c r="BB131" i="4"/>
  <c r="BB130" i="4"/>
  <c r="BB129" i="4"/>
  <c r="BB128" i="4"/>
  <c r="BB127" i="4"/>
  <c r="BB126" i="4"/>
  <c r="BB125" i="4"/>
  <c r="BB122" i="4"/>
  <c r="BB121" i="4"/>
  <c r="BB120" i="4"/>
  <c r="BB119" i="4"/>
  <c r="BB118" i="4"/>
  <c r="BB117" i="4"/>
  <c r="BB116" i="4"/>
  <c r="BB115" i="4"/>
  <c r="BB98" i="4"/>
  <c r="BB97" i="4"/>
  <c r="BB96" i="4"/>
  <c r="BB95" i="4"/>
  <c r="BB94" i="4"/>
  <c r="BB93" i="4"/>
  <c r="BB92" i="4"/>
  <c r="BB91" i="4"/>
  <c r="BB88" i="4"/>
  <c r="BB87" i="4"/>
  <c r="BB85" i="4"/>
  <c r="BB83" i="4"/>
  <c r="BB82" i="4"/>
  <c r="BB81" i="4"/>
  <c r="BB78" i="4"/>
  <c r="BB77" i="4"/>
  <c r="BB76" i="4"/>
  <c r="BB75" i="4"/>
  <c r="BB74" i="4"/>
  <c r="BB73" i="4"/>
  <c r="BB72" i="4"/>
  <c r="BB71" i="4"/>
  <c r="BB68" i="4"/>
  <c r="BB67" i="4"/>
  <c r="BB66" i="4"/>
  <c r="BB65" i="4"/>
  <c r="BB64" i="4"/>
  <c r="BB63" i="4"/>
  <c r="BB62" i="4"/>
  <c r="BB51" i="4"/>
  <c r="BB61" i="4"/>
  <c r="BB54" i="4"/>
  <c r="BB53" i="4"/>
  <c r="BB52" i="4"/>
  <c r="BB33" i="4"/>
  <c r="BB48" i="4"/>
  <c r="BB47" i="4"/>
  <c r="BB34" i="4"/>
  <c r="BB32" i="4"/>
  <c r="BB31" i="4"/>
  <c r="BB30" i="4"/>
  <c r="BB29" i="4"/>
  <c r="BB28" i="4"/>
  <c r="BB27" i="4"/>
  <c r="BB24" i="4"/>
  <c r="BB23" i="4"/>
  <c r="BB22" i="4"/>
  <c r="BB21" i="4"/>
  <c r="BB20" i="4"/>
  <c r="BB19" i="4"/>
  <c r="BB18" i="4"/>
  <c r="BB17" i="4"/>
  <c r="BB14" i="4"/>
  <c r="BB13" i="4"/>
  <c r="BB12" i="4"/>
  <c r="BB11" i="4"/>
  <c r="BB10" i="4"/>
  <c r="BB9" i="4"/>
  <c r="BB8" i="4"/>
  <c r="BB7" i="4"/>
  <c r="BB108" i="4"/>
  <c r="BB101" i="4"/>
  <c r="BG3" i="4"/>
  <c r="BG2" i="4" s="1"/>
  <c r="BF3" i="4"/>
  <c r="BF2" i="4" s="1"/>
  <c r="BE3" i="4"/>
  <c r="BE2" i="4" s="1"/>
  <c r="BD3" i="4"/>
  <c r="BD2" i="4" s="1"/>
  <c r="BC3" i="4"/>
  <c r="BC111" i="4" s="1"/>
  <c r="BB3" i="4"/>
  <c r="BB111" i="4" s="1"/>
  <c r="BB110" i="4" s="1"/>
  <c r="AZ1" i="4"/>
  <c r="BR3" i="19"/>
  <c r="BR2" i="19" s="1"/>
  <c r="BQ3" i="19"/>
  <c r="BQ2" i="19" s="1"/>
  <c r="BP3" i="19"/>
  <c r="BP2" i="19" s="1"/>
  <c r="BO3" i="19"/>
  <c r="BO2" i="19" s="1"/>
  <c r="BN3" i="19"/>
  <c r="BM3" i="19"/>
  <c r="BM2" i="19" s="1"/>
  <c r="BR3" i="15"/>
  <c r="BR2" i="15" s="1"/>
  <c r="BQ3" i="15"/>
  <c r="BQ2" i="15" s="1"/>
  <c r="BP3" i="15"/>
  <c r="BP2" i="15" s="1"/>
  <c r="BO3" i="15"/>
  <c r="BO2" i="15" s="1"/>
  <c r="BN3" i="15"/>
  <c r="BM3" i="15"/>
  <c r="BM2" i="15" s="1"/>
  <c r="BV3" i="20"/>
  <c r="BW3" i="20"/>
  <c r="BX3" i="20"/>
  <c r="BT7" i="20"/>
  <c r="BT8" i="20"/>
  <c r="BT9" i="20"/>
  <c r="BT10" i="20"/>
  <c r="BT11" i="20"/>
  <c r="BT12" i="20"/>
  <c r="BT13" i="20"/>
  <c r="BT16" i="20"/>
  <c r="BT17" i="20"/>
  <c r="BT18" i="20"/>
  <c r="BT19" i="20"/>
  <c r="BT20" i="20"/>
  <c r="BT21" i="20"/>
  <c r="BT22" i="20"/>
  <c r="BT25" i="20"/>
  <c r="BT26" i="20"/>
  <c r="BT27" i="20"/>
  <c r="BT28" i="20"/>
  <c r="BT29" i="20"/>
  <c r="BT30" i="20"/>
  <c r="BT31" i="20"/>
  <c r="BT34" i="20"/>
  <c r="BT35" i="20"/>
  <c r="BT36" i="20"/>
  <c r="BT37" i="20"/>
  <c r="BT38" i="20"/>
  <c r="BT39" i="20"/>
  <c r="BT40" i="20"/>
  <c r="BT43" i="20"/>
  <c r="BT44" i="20"/>
  <c r="BT45" i="20"/>
  <c r="BT46" i="20"/>
  <c r="BQ3" i="20"/>
  <c r="BQ2" i="20" s="1"/>
  <c r="BO3" i="20"/>
  <c r="BO2" i="20" s="1"/>
  <c r="BN2" i="15" l="1"/>
  <c r="BB2" i="4"/>
  <c r="BC110" i="4"/>
  <c r="BB57" i="4"/>
  <c r="BB56" i="4" s="1"/>
  <c r="BC57" i="4"/>
  <c r="BD57" i="4"/>
  <c r="BD56" i="4" s="1"/>
  <c r="BE57" i="4"/>
  <c r="BE56" i="4" s="1"/>
  <c r="BF57" i="4"/>
  <c r="BF56" i="4" s="1"/>
  <c r="BG57" i="4"/>
  <c r="BG56" i="4" s="1"/>
  <c r="BN2" i="19"/>
  <c r="BD111" i="4"/>
  <c r="BD110" i="4" s="1"/>
  <c r="BE111" i="4"/>
  <c r="BE110" i="4" s="1"/>
  <c r="BF111" i="4"/>
  <c r="BF110" i="4" s="1"/>
  <c r="BG111" i="4"/>
  <c r="BG110" i="4" s="1"/>
  <c r="BR3" i="20"/>
  <c r="BP3" i="20"/>
  <c r="BP2" i="20" s="1"/>
  <c r="BN3" i="20"/>
  <c r="BM3" i="20"/>
  <c r="BM2" i="20" s="1"/>
  <c r="BF48" i="19" a="1"/>
  <c r="BF48" i="19" s="1"/>
  <c r="BE48" i="19" a="1"/>
  <c r="BE48" i="19" s="1"/>
  <c r="BD48" i="19" a="1"/>
  <c r="BD48" i="19" s="1"/>
  <c r="BF47" i="19" a="1"/>
  <c r="BF47" i="19" s="1"/>
  <c r="BE47" i="19" a="1"/>
  <c r="BE47" i="19" s="1"/>
  <c r="BD47" i="19" a="1"/>
  <c r="BD47" i="19" s="1"/>
  <c r="BF46" i="19" a="1"/>
  <c r="BF46" i="19" s="1"/>
  <c r="BE46" i="19" a="1"/>
  <c r="BE46" i="19" s="1"/>
  <c r="BD46" i="19" a="1"/>
  <c r="BD46" i="19" s="1"/>
  <c r="BF45" i="19" a="1"/>
  <c r="BF45" i="19" s="1"/>
  <c r="BE45" i="19" a="1"/>
  <c r="BE45" i="19" s="1"/>
  <c r="BD45" i="19" a="1"/>
  <c r="BD45" i="19" s="1"/>
  <c r="BF44" i="19" a="1"/>
  <c r="BF44" i="19" s="1"/>
  <c r="BE44" i="19" a="1"/>
  <c r="BE44" i="19" s="1"/>
  <c r="BD44" i="19" a="1"/>
  <c r="BD44" i="19" s="1"/>
  <c r="BF43" i="19" a="1"/>
  <c r="BF43" i="19" s="1"/>
  <c r="BE43" i="19" a="1"/>
  <c r="BE43" i="19" s="1"/>
  <c r="BD43" i="19" a="1"/>
  <c r="BD43" i="19" s="1"/>
  <c r="BF39" i="19" a="1"/>
  <c r="BF39" i="19" s="1"/>
  <c r="BE39" i="19" a="1"/>
  <c r="BE39" i="19" s="1"/>
  <c r="BD39" i="19" a="1"/>
  <c r="BD39" i="19" s="1"/>
  <c r="BF38" i="19" a="1"/>
  <c r="BF38" i="19" s="1"/>
  <c r="BE38" i="19" a="1"/>
  <c r="BE38" i="19" s="1"/>
  <c r="BD38" i="19" a="1"/>
  <c r="BD38" i="19" s="1"/>
  <c r="BF37" i="19" a="1"/>
  <c r="BF37" i="19" s="1"/>
  <c r="BE37" i="19" a="1"/>
  <c r="BE37" i="19" s="1"/>
  <c r="BD37" i="19" a="1"/>
  <c r="BD37" i="19" s="1"/>
  <c r="BF36" i="19" a="1"/>
  <c r="BF36" i="19" s="1"/>
  <c r="BE36" i="19" a="1"/>
  <c r="BE36" i="19" s="1"/>
  <c r="BD36" i="19" a="1"/>
  <c r="BD36" i="19" s="1"/>
  <c r="BF35" i="19" a="1"/>
  <c r="BF35" i="19" s="1"/>
  <c r="BE35" i="19" a="1"/>
  <c r="BE35" i="19" s="1"/>
  <c r="BD35" i="19" a="1"/>
  <c r="BD35" i="19" s="1"/>
  <c r="BF34" i="19" a="1"/>
  <c r="BF34" i="19" s="1"/>
  <c r="BE34" i="19" a="1"/>
  <c r="BE34" i="19" s="1"/>
  <c r="BD34" i="19" a="1"/>
  <c r="BD34" i="19" s="1"/>
  <c r="BF30" i="19" a="1"/>
  <c r="BF30" i="19" s="1"/>
  <c r="BE30" i="19" a="1"/>
  <c r="BE30" i="19" s="1"/>
  <c r="BD30" i="19" a="1"/>
  <c r="BD30" i="19" s="1"/>
  <c r="BF29" i="19" a="1"/>
  <c r="BF29" i="19" s="1"/>
  <c r="BE29" i="19" a="1"/>
  <c r="BE29" i="19" s="1"/>
  <c r="BD29" i="19" a="1"/>
  <c r="BD29" i="19" s="1"/>
  <c r="BF28" i="19" a="1"/>
  <c r="BF28" i="19" s="1"/>
  <c r="BE28" i="19" a="1"/>
  <c r="BE28" i="19" s="1"/>
  <c r="BD28" i="19" a="1"/>
  <c r="BD28" i="19" s="1"/>
  <c r="BF27" i="19" a="1"/>
  <c r="BF27" i="19" s="1"/>
  <c r="BE27" i="19" a="1"/>
  <c r="BE27" i="19" s="1"/>
  <c r="BD27" i="19" a="1"/>
  <c r="BD27" i="19" s="1"/>
  <c r="BF26" i="19" a="1"/>
  <c r="BF26" i="19" s="1"/>
  <c r="BE26" i="19" a="1"/>
  <c r="BE26" i="19" s="1"/>
  <c r="BD26" i="19" a="1"/>
  <c r="BD26" i="19" s="1"/>
  <c r="BF25" i="19" a="1"/>
  <c r="BF25" i="19" s="1"/>
  <c r="BE25" i="19" a="1"/>
  <c r="BE25" i="19" s="1"/>
  <c r="BD25" i="19" a="1"/>
  <c r="BD25" i="19" s="1"/>
  <c r="BF21" i="19" a="1"/>
  <c r="BF21" i="19" s="1"/>
  <c r="BE21" i="19" a="1"/>
  <c r="BE21" i="19" s="1"/>
  <c r="BD21" i="19" a="1"/>
  <c r="BD21" i="19" s="1"/>
  <c r="BF20" i="19" a="1"/>
  <c r="BF20" i="19" s="1"/>
  <c r="BE20" i="19" a="1"/>
  <c r="BE20" i="19" s="1"/>
  <c r="BD20" i="19" a="1"/>
  <c r="BD20" i="19" s="1"/>
  <c r="BF19" i="19" a="1"/>
  <c r="BF19" i="19" s="1"/>
  <c r="BE19" i="19" a="1"/>
  <c r="BE19" i="19" s="1"/>
  <c r="BD19" i="19" a="1"/>
  <c r="BD19" i="19" s="1"/>
  <c r="BF18" i="19" a="1"/>
  <c r="BF18" i="19" s="1"/>
  <c r="BE18" i="19" a="1"/>
  <c r="BE18" i="19" s="1"/>
  <c r="BD18" i="19" a="1"/>
  <c r="BD18" i="19" s="1"/>
  <c r="BF17" i="19" a="1"/>
  <c r="BF17" i="19" s="1"/>
  <c r="BE17" i="19" a="1"/>
  <c r="BE17" i="19" s="1"/>
  <c r="BD17" i="19" a="1"/>
  <c r="BD17" i="19" s="1"/>
  <c r="BF16" i="19" a="1"/>
  <c r="BF16" i="19" s="1"/>
  <c r="BE16" i="19" a="1"/>
  <c r="BE16" i="19" s="1"/>
  <c r="BD16" i="19" a="1"/>
  <c r="BD16" i="19" s="1"/>
  <c r="BF12" i="19" a="1"/>
  <c r="BF12" i="19" s="1"/>
  <c r="BE12" i="19" a="1"/>
  <c r="BE12" i="19" s="1"/>
  <c r="BD12" i="19" a="1"/>
  <c r="BD12" i="19" s="1"/>
  <c r="BF11" i="19" a="1"/>
  <c r="BF11" i="19" s="1"/>
  <c r="BE11" i="19" a="1"/>
  <c r="BE11" i="19" s="1"/>
  <c r="BD11" i="19" a="1"/>
  <c r="BD11" i="19" s="1"/>
  <c r="BF10" i="19" a="1"/>
  <c r="BF10" i="19" s="1"/>
  <c r="BE10" i="19" a="1"/>
  <c r="BE10" i="19" s="1"/>
  <c r="BD10" i="19" a="1"/>
  <c r="BD10" i="19" s="1"/>
  <c r="BF9" i="19" a="1"/>
  <c r="BF9" i="19" s="1"/>
  <c r="BE9" i="19" a="1"/>
  <c r="BE9" i="19" s="1"/>
  <c r="BD9" i="19" a="1"/>
  <c r="BD9" i="19" s="1"/>
  <c r="BF8" i="19" a="1"/>
  <c r="BF8" i="19" s="1"/>
  <c r="BE8" i="19" a="1"/>
  <c r="BE8" i="19" s="1"/>
  <c r="BD8" i="19" a="1"/>
  <c r="BD8" i="19" s="1"/>
  <c r="BF7" i="15" a="1"/>
  <c r="BF7" i="15" s="1"/>
  <c r="BE7" i="19" a="1"/>
  <c r="BE7" i="19" s="1"/>
  <c r="BE7" i="15" a="1"/>
  <c r="BE7" i="15" s="1"/>
  <c r="BD7" i="15" a="1"/>
  <c r="BD7" i="15" s="1"/>
  <c r="BF7" i="19" a="1"/>
  <c r="BF7" i="19" s="1"/>
  <c r="BD7" i="19" a="1"/>
  <c r="BD7" i="19" s="1"/>
  <c r="BF39" i="15" a="1"/>
  <c r="BF39" i="15" s="1"/>
  <c r="BE39" i="15" a="1"/>
  <c r="BE39" i="15" s="1"/>
  <c r="BD39" i="15" a="1"/>
  <c r="BD39" i="15" s="1"/>
  <c r="BF38" i="15" a="1"/>
  <c r="BF38" i="15" s="1"/>
  <c r="BE38" i="15" a="1"/>
  <c r="BE38" i="15" s="1"/>
  <c r="BD38" i="15" a="1"/>
  <c r="BD38" i="15" s="1"/>
  <c r="BF37" i="15" a="1"/>
  <c r="BF37" i="15" s="1"/>
  <c r="BE37" i="15" a="1"/>
  <c r="BE37" i="15" s="1"/>
  <c r="BD37" i="15" a="1"/>
  <c r="BD37" i="15" s="1"/>
  <c r="BF36" i="15" a="1"/>
  <c r="BF36" i="15" s="1"/>
  <c r="BE36" i="15" a="1"/>
  <c r="BE36" i="15" s="1"/>
  <c r="BD36" i="15" a="1"/>
  <c r="BD36" i="15" s="1"/>
  <c r="BF35" i="15" a="1"/>
  <c r="BF35" i="15" s="1"/>
  <c r="BE35" i="15" a="1"/>
  <c r="BE35" i="15" s="1"/>
  <c r="BD35" i="15" a="1"/>
  <c r="BD35" i="15" s="1"/>
  <c r="BF34" i="15" a="1"/>
  <c r="BF34" i="15" s="1"/>
  <c r="BE34" i="15" a="1"/>
  <c r="BE34" i="15" s="1"/>
  <c r="BD34" i="15" a="1"/>
  <c r="BD34" i="15" s="1"/>
  <c r="BF30" i="15" a="1"/>
  <c r="BF30" i="15" s="1"/>
  <c r="BE30" i="15" a="1"/>
  <c r="BE30" i="15" s="1"/>
  <c r="BD30" i="15" a="1"/>
  <c r="BD30" i="15" s="1"/>
  <c r="BF29" i="15" a="1"/>
  <c r="BF29" i="15" s="1"/>
  <c r="BE29" i="15" a="1"/>
  <c r="BE29" i="15" s="1"/>
  <c r="BD29" i="15" a="1"/>
  <c r="BD29" i="15" s="1"/>
  <c r="BF28" i="15" a="1"/>
  <c r="BF28" i="15" s="1"/>
  <c r="BE28" i="15" a="1"/>
  <c r="BE28" i="15" s="1"/>
  <c r="BD28" i="15" a="1"/>
  <c r="BD28" i="15" s="1"/>
  <c r="BF27" i="15" a="1"/>
  <c r="BF27" i="15" s="1"/>
  <c r="BE27" i="15" a="1"/>
  <c r="BE27" i="15" s="1"/>
  <c r="BD27" i="15" a="1"/>
  <c r="BD27" i="15" s="1"/>
  <c r="BF26" i="15" a="1"/>
  <c r="BF26" i="15" s="1"/>
  <c r="BE26" i="15" a="1"/>
  <c r="BE26" i="15" s="1"/>
  <c r="BD26" i="15" a="1"/>
  <c r="BD26" i="15" s="1"/>
  <c r="BF25" i="15" a="1"/>
  <c r="BF25" i="15" s="1"/>
  <c r="BE25" i="15" a="1"/>
  <c r="BE25" i="15" s="1"/>
  <c r="BD25" i="15" a="1"/>
  <c r="BD25" i="15" s="1"/>
  <c r="BF21" i="15" a="1"/>
  <c r="BF21" i="15" s="1"/>
  <c r="BE21" i="15" a="1"/>
  <c r="BE21" i="15" s="1"/>
  <c r="BD21" i="15" a="1"/>
  <c r="BD21" i="15" s="1"/>
  <c r="BF20" i="15" a="1"/>
  <c r="BF20" i="15" s="1"/>
  <c r="BE20" i="15" a="1"/>
  <c r="BE20" i="15" s="1"/>
  <c r="BD20" i="15" a="1"/>
  <c r="BD20" i="15" s="1"/>
  <c r="BF19" i="15" a="1"/>
  <c r="BF19" i="15" s="1"/>
  <c r="BE19" i="15" a="1"/>
  <c r="BE19" i="15" s="1"/>
  <c r="BD19" i="15" a="1"/>
  <c r="BD19" i="15" s="1"/>
  <c r="BF18" i="15" a="1"/>
  <c r="BF18" i="15" s="1"/>
  <c r="BE18" i="15" a="1"/>
  <c r="BE18" i="15" s="1"/>
  <c r="BD18" i="15" a="1"/>
  <c r="BD18" i="15" s="1"/>
  <c r="BF17" i="15" a="1"/>
  <c r="BF17" i="15" s="1"/>
  <c r="BE17" i="15" a="1"/>
  <c r="BE17" i="15" s="1"/>
  <c r="BD17" i="15" a="1"/>
  <c r="BD17" i="15" s="1"/>
  <c r="BF16" i="15" a="1"/>
  <c r="BF16" i="15" s="1"/>
  <c r="BE16" i="15" a="1"/>
  <c r="BE16" i="15" s="1"/>
  <c r="BD16" i="15" a="1"/>
  <c r="BD16" i="15" s="1"/>
  <c r="BF12" i="15" a="1"/>
  <c r="BF12" i="15" s="1"/>
  <c r="BE12" i="15" a="1"/>
  <c r="BE12" i="15" s="1"/>
  <c r="BD12" i="15" a="1"/>
  <c r="BD12" i="15" s="1"/>
  <c r="BF11" i="15" a="1"/>
  <c r="BF11" i="15" s="1"/>
  <c r="BE11" i="15" a="1"/>
  <c r="BE11" i="15" s="1"/>
  <c r="BD11" i="15" a="1"/>
  <c r="BD11" i="15" s="1"/>
  <c r="BF10" i="15" a="1"/>
  <c r="BF10" i="15" s="1"/>
  <c r="BE10" i="15" a="1"/>
  <c r="BE10" i="15" s="1"/>
  <c r="BD10" i="15" a="1"/>
  <c r="BD10" i="15" s="1"/>
  <c r="BF9" i="15" a="1"/>
  <c r="BF9" i="15" s="1"/>
  <c r="BE9" i="15" a="1"/>
  <c r="BE9" i="15" s="1"/>
  <c r="BD9" i="15" a="1"/>
  <c r="BD9" i="15" s="1"/>
  <c r="BF8" i="15" a="1"/>
  <c r="BF8" i="15" s="1"/>
  <c r="BE8" i="15" a="1"/>
  <c r="BE8" i="15" s="1"/>
  <c r="BD8" i="15" a="1"/>
  <c r="BD8" i="15" s="1"/>
  <c r="BF7" i="20" a="1"/>
  <c r="BF7" i="20" s="1"/>
  <c r="BE7" i="20" a="1"/>
  <c r="BE7" i="20" s="1"/>
  <c r="BD7" i="20" a="1"/>
  <c r="BD7" i="20" s="1"/>
  <c r="BF48" i="20" a="1"/>
  <c r="BF48" i="20" s="1"/>
  <c r="BE48" i="20" a="1"/>
  <c r="BE48" i="20" s="1"/>
  <c r="BD48" i="20" a="1"/>
  <c r="BD48" i="20" s="1"/>
  <c r="BF47" i="20" a="1"/>
  <c r="BF47" i="20" s="1"/>
  <c r="BE47" i="20" a="1"/>
  <c r="BE47" i="20" s="1"/>
  <c r="BD47" i="20" a="1"/>
  <c r="BD47" i="20" s="1"/>
  <c r="BF46" i="20" a="1"/>
  <c r="BF46" i="20" s="1"/>
  <c r="BE46" i="20" a="1"/>
  <c r="BE46" i="20" s="1"/>
  <c r="BD46" i="20" a="1"/>
  <c r="BD46" i="20" s="1"/>
  <c r="BF45" i="20" a="1"/>
  <c r="BF45" i="20" s="1"/>
  <c r="BE45" i="20" a="1"/>
  <c r="BE45" i="20" s="1"/>
  <c r="BD45" i="20" a="1"/>
  <c r="BD45" i="20" s="1"/>
  <c r="BF44" i="20" a="1"/>
  <c r="BF44" i="20" s="1"/>
  <c r="BE44" i="20" a="1"/>
  <c r="BE44" i="20" s="1"/>
  <c r="BD44" i="20" a="1"/>
  <c r="BD44" i="20" s="1"/>
  <c r="BF43" i="20" a="1"/>
  <c r="BF43" i="20" s="1"/>
  <c r="BE43" i="20" a="1"/>
  <c r="BE43" i="20" s="1"/>
  <c r="BD43" i="20" a="1"/>
  <c r="BD43" i="20" s="1"/>
  <c r="BF39" i="20" a="1"/>
  <c r="BF39" i="20" s="1"/>
  <c r="BE39" i="20" a="1"/>
  <c r="BE39" i="20" s="1"/>
  <c r="BD39" i="20" a="1"/>
  <c r="BD39" i="20" s="1"/>
  <c r="BF38" i="20" a="1"/>
  <c r="BF38" i="20" s="1"/>
  <c r="BE38" i="20" a="1"/>
  <c r="BE38" i="20" s="1"/>
  <c r="BD38" i="20" a="1"/>
  <c r="BD38" i="20" s="1"/>
  <c r="BF37" i="20" a="1"/>
  <c r="BF37" i="20" s="1"/>
  <c r="BE37" i="20" a="1"/>
  <c r="BE37" i="20" s="1"/>
  <c r="BD37" i="20" a="1"/>
  <c r="BD37" i="20" s="1"/>
  <c r="BF36" i="20" a="1"/>
  <c r="BF36" i="20" s="1"/>
  <c r="BE36" i="20" a="1"/>
  <c r="BE36" i="20" s="1"/>
  <c r="BD36" i="20" a="1"/>
  <c r="BD36" i="20" s="1"/>
  <c r="BF35" i="20" a="1"/>
  <c r="BF35" i="20" s="1"/>
  <c r="BE35" i="20" a="1"/>
  <c r="BE35" i="20" s="1"/>
  <c r="BD35" i="20" a="1"/>
  <c r="BD35" i="20" s="1"/>
  <c r="BF34" i="20" a="1"/>
  <c r="BF34" i="20" s="1"/>
  <c r="BE34" i="20" a="1"/>
  <c r="BE34" i="20" s="1"/>
  <c r="BD34" i="20" a="1"/>
  <c r="BD34" i="20" s="1"/>
  <c r="BF30" i="20" a="1"/>
  <c r="BF30" i="20" s="1"/>
  <c r="BE30" i="20" a="1"/>
  <c r="BE30" i="20" s="1"/>
  <c r="BD30" i="20" a="1"/>
  <c r="BD30" i="20" s="1"/>
  <c r="BF29" i="20" a="1"/>
  <c r="BF29" i="20" s="1"/>
  <c r="BE29" i="20" a="1"/>
  <c r="BE29" i="20" s="1"/>
  <c r="BD29" i="20" a="1"/>
  <c r="BD29" i="20" s="1"/>
  <c r="BF28" i="20" a="1"/>
  <c r="BF28" i="20" s="1"/>
  <c r="BE28" i="20" a="1"/>
  <c r="BE28" i="20" s="1"/>
  <c r="BD28" i="20" a="1"/>
  <c r="BD28" i="20" s="1"/>
  <c r="BF27" i="20" a="1"/>
  <c r="BF27" i="20" s="1"/>
  <c r="BE27" i="20" a="1"/>
  <c r="BE27" i="20" s="1"/>
  <c r="BD27" i="20" a="1"/>
  <c r="BD27" i="20" s="1"/>
  <c r="BF26" i="20" a="1"/>
  <c r="BF26" i="20" s="1"/>
  <c r="BE26" i="20" a="1"/>
  <c r="BE26" i="20" s="1"/>
  <c r="BD26" i="20" a="1"/>
  <c r="BD26" i="20" s="1"/>
  <c r="BF25" i="20" a="1"/>
  <c r="BF25" i="20" s="1"/>
  <c r="BE25" i="20" a="1"/>
  <c r="BE25" i="20" s="1"/>
  <c r="BD25" i="20" a="1"/>
  <c r="BD25" i="20" s="1"/>
  <c r="BF21" i="20" a="1"/>
  <c r="BF21" i="20" s="1"/>
  <c r="BE21" i="20" a="1"/>
  <c r="BE21" i="20" s="1"/>
  <c r="BD21" i="20" a="1"/>
  <c r="BD21" i="20" s="1"/>
  <c r="BF20" i="20" a="1"/>
  <c r="BF20" i="20" s="1"/>
  <c r="BE20" i="20" a="1"/>
  <c r="BE20" i="20" s="1"/>
  <c r="BD20" i="20" a="1"/>
  <c r="BD20" i="20" s="1"/>
  <c r="BF19" i="20" a="1"/>
  <c r="BF19" i="20" s="1"/>
  <c r="BE19" i="20" a="1"/>
  <c r="BE19" i="20" s="1"/>
  <c r="BD19" i="20" a="1"/>
  <c r="BD19" i="20" s="1"/>
  <c r="BF18" i="20" a="1"/>
  <c r="BF18" i="20" s="1"/>
  <c r="BE18" i="20" a="1"/>
  <c r="BE18" i="20" s="1"/>
  <c r="BD18" i="20" a="1"/>
  <c r="BD18" i="20" s="1"/>
  <c r="BF17" i="20" a="1"/>
  <c r="BF17" i="20" s="1"/>
  <c r="BE17" i="20" a="1"/>
  <c r="BE17" i="20" s="1"/>
  <c r="BD17" i="20" a="1"/>
  <c r="BD17" i="20" s="1"/>
  <c r="BF16" i="20" a="1"/>
  <c r="BF16" i="20" s="1"/>
  <c r="BE16" i="20" a="1"/>
  <c r="BE16" i="20" s="1"/>
  <c r="BD16" i="20" a="1"/>
  <c r="BD16" i="20" s="1"/>
  <c r="BF12" i="20" a="1"/>
  <c r="BF12" i="20" s="1"/>
  <c r="BE12" i="20" a="1"/>
  <c r="BE12" i="20" s="1"/>
  <c r="BD12" i="20" a="1"/>
  <c r="BD12" i="20" s="1"/>
  <c r="BF11" i="20" a="1"/>
  <c r="BF11" i="20" s="1"/>
  <c r="BE11" i="20" a="1"/>
  <c r="BE11" i="20" s="1"/>
  <c r="BD11" i="20" a="1"/>
  <c r="BD11" i="20" s="1"/>
  <c r="BF10" i="20" a="1"/>
  <c r="BF10" i="20" s="1"/>
  <c r="BE10" i="20" a="1"/>
  <c r="BE10" i="20" s="1"/>
  <c r="BD10" i="20" a="1"/>
  <c r="BD10" i="20" s="1"/>
  <c r="BF9" i="20" a="1"/>
  <c r="BF9" i="20" s="1"/>
  <c r="BE9" i="20" a="1"/>
  <c r="BE9" i="20" s="1"/>
  <c r="BD9" i="20" a="1"/>
  <c r="BD9" i="20" s="1"/>
  <c r="BF8" i="20" a="1"/>
  <c r="BF8" i="20" s="1"/>
  <c r="BE8" i="20" a="1"/>
  <c r="BE8" i="20" s="1"/>
  <c r="BD8" i="20" a="1"/>
  <c r="BD8" i="20" s="1"/>
  <c r="AY48" i="19" a="1"/>
  <c r="AY48" i="19" s="1"/>
  <c r="AX48" i="19" a="1"/>
  <c r="AX48" i="19" s="1"/>
  <c r="AW48" i="19" a="1"/>
  <c r="AW48" i="19" s="1"/>
  <c r="AY47" i="19" a="1"/>
  <c r="AY47" i="19" s="1"/>
  <c r="AX47" i="19" a="1"/>
  <c r="AX47" i="19" s="1"/>
  <c r="AW47" i="19" a="1"/>
  <c r="AW47" i="19" s="1"/>
  <c r="AY46" i="19" a="1"/>
  <c r="AY46" i="19" s="1"/>
  <c r="AX46" i="19" a="1"/>
  <c r="AX46" i="19" s="1"/>
  <c r="AW46" i="19" a="1"/>
  <c r="AW46" i="19" s="1"/>
  <c r="AY45" i="19" a="1"/>
  <c r="AY45" i="19" s="1"/>
  <c r="AX45" i="19" a="1"/>
  <c r="AX45" i="19" s="1"/>
  <c r="AW45" i="19" a="1"/>
  <c r="AW45" i="19" s="1"/>
  <c r="AY44" i="19" a="1"/>
  <c r="AY44" i="19" s="1"/>
  <c r="AX44" i="19" a="1"/>
  <c r="AX44" i="19" s="1"/>
  <c r="AW44" i="19" a="1"/>
  <c r="AW44" i="19" s="1"/>
  <c r="AY43" i="19" a="1"/>
  <c r="AY43" i="19" s="1"/>
  <c r="AX43" i="19" a="1"/>
  <c r="AX43" i="19" s="1"/>
  <c r="AW43" i="19" a="1"/>
  <c r="AW43" i="19" s="1"/>
  <c r="AY39" i="19" a="1"/>
  <c r="AY39" i="19" s="1"/>
  <c r="AX39" i="19" a="1"/>
  <c r="AX39" i="19" s="1"/>
  <c r="AW39" i="19" a="1"/>
  <c r="AW39" i="19" s="1"/>
  <c r="AY38" i="19" a="1"/>
  <c r="AY38" i="19" s="1"/>
  <c r="AX38" i="19" a="1"/>
  <c r="AX38" i="19" s="1"/>
  <c r="AW38" i="19" a="1"/>
  <c r="AW38" i="19" s="1"/>
  <c r="AY37" i="19" a="1"/>
  <c r="AY37" i="19" s="1"/>
  <c r="AX37" i="19" a="1"/>
  <c r="AX37" i="19" s="1"/>
  <c r="AW37" i="19" a="1"/>
  <c r="AW37" i="19" s="1"/>
  <c r="AY36" i="19" a="1"/>
  <c r="AY36" i="19" s="1"/>
  <c r="AX36" i="19" a="1"/>
  <c r="AX36" i="19" s="1"/>
  <c r="AW36" i="19" a="1"/>
  <c r="AW36" i="19" s="1"/>
  <c r="AY35" i="19" a="1"/>
  <c r="AY35" i="19" s="1"/>
  <c r="AX35" i="19" a="1"/>
  <c r="AX35" i="19" s="1"/>
  <c r="AW35" i="19" a="1"/>
  <c r="AW35" i="19" s="1"/>
  <c r="AY34" i="19" a="1"/>
  <c r="AY34" i="19" s="1"/>
  <c r="AX34" i="19" a="1"/>
  <c r="AX34" i="19" s="1"/>
  <c r="AW34" i="19" a="1"/>
  <c r="AW34" i="19" s="1"/>
  <c r="AY30" i="19" a="1"/>
  <c r="AY30" i="19" s="1"/>
  <c r="AX30" i="19" a="1"/>
  <c r="AX30" i="19" s="1"/>
  <c r="AW30" i="19" a="1"/>
  <c r="AW30" i="19" s="1"/>
  <c r="AY29" i="19" a="1"/>
  <c r="AY29" i="19" s="1"/>
  <c r="AX29" i="19" a="1"/>
  <c r="AX29" i="19" s="1"/>
  <c r="AW29" i="19" a="1"/>
  <c r="AW29" i="19" s="1"/>
  <c r="AY28" i="19" a="1"/>
  <c r="AY28" i="19" s="1"/>
  <c r="AX28" i="19" a="1"/>
  <c r="AX28" i="19" s="1"/>
  <c r="AW28" i="19" a="1"/>
  <c r="AW28" i="19" s="1"/>
  <c r="AY27" i="19" a="1"/>
  <c r="AY27" i="19" s="1"/>
  <c r="AX27" i="19" a="1"/>
  <c r="AX27" i="19" s="1"/>
  <c r="AW27" i="19" a="1"/>
  <c r="AW27" i="19" s="1"/>
  <c r="AY26" i="19" a="1"/>
  <c r="AY26" i="19" s="1"/>
  <c r="AX26" i="19" a="1"/>
  <c r="AX26" i="19" s="1"/>
  <c r="AW26" i="19" a="1"/>
  <c r="AW26" i="19" s="1"/>
  <c r="AY25" i="19" a="1"/>
  <c r="AY25" i="19" s="1"/>
  <c r="AX25" i="19" a="1"/>
  <c r="AX25" i="19" s="1"/>
  <c r="AW25" i="19" a="1"/>
  <c r="AW25" i="19" s="1"/>
  <c r="AY21" i="19" a="1"/>
  <c r="AY21" i="19" s="1"/>
  <c r="AX21" i="19" a="1"/>
  <c r="AX21" i="19" s="1"/>
  <c r="AW21" i="19" a="1"/>
  <c r="AW21" i="19" s="1"/>
  <c r="AY20" i="19" a="1"/>
  <c r="AY20" i="19" s="1"/>
  <c r="AX20" i="19" a="1"/>
  <c r="AX20" i="19" s="1"/>
  <c r="AW20" i="19" a="1"/>
  <c r="AW20" i="19" s="1"/>
  <c r="AY19" i="19" a="1"/>
  <c r="AY19" i="19" s="1"/>
  <c r="AX19" i="19" a="1"/>
  <c r="AX19" i="19" s="1"/>
  <c r="AW19" i="19" a="1"/>
  <c r="AW19" i="19" s="1"/>
  <c r="AY18" i="19" a="1"/>
  <c r="AY18" i="19" s="1"/>
  <c r="AX18" i="19" a="1"/>
  <c r="AX18" i="19" s="1"/>
  <c r="AW18" i="19" a="1"/>
  <c r="AW18" i="19" s="1"/>
  <c r="AY17" i="19" a="1"/>
  <c r="AY17" i="19" s="1"/>
  <c r="AX17" i="19" a="1"/>
  <c r="AX17" i="19" s="1"/>
  <c r="AW17" i="19" a="1"/>
  <c r="AW17" i="19" s="1"/>
  <c r="AY16" i="19" a="1"/>
  <c r="AY16" i="19" s="1"/>
  <c r="AX16" i="19" a="1"/>
  <c r="AX16" i="19" s="1"/>
  <c r="AW16" i="19" a="1"/>
  <c r="AW16" i="19" s="1"/>
  <c r="AY12" i="19" a="1"/>
  <c r="AY12" i="19" s="1"/>
  <c r="AX12" i="19" a="1"/>
  <c r="AX12" i="19" s="1"/>
  <c r="AW12" i="19" a="1"/>
  <c r="AW12" i="19" s="1"/>
  <c r="AY11" i="19" a="1"/>
  <c r="AY11" i="19" s="1"/>
  <c r="AX11" i="19" a="1"/>
  <c r="AX11" i="19" s="1"/>
  <c r="AW11" i="19" a="1"/>
  <c r="AW11" i="19" s="1"/>
  <c r="AY10" i="19" a="1"/>
  <c r="AY10" i="19" s="1"/>
  <c r="AX10" i="19" a="1"/>
  <c r="AX10" i="19" s="1"/>
  <c r="AW10" i="19" a="1"/>
  <c r="AW10" i="19" s="1"/>
  <c r="AY9" i="19" a="1"/>
  <c r="AY9" i="19" s="1"/>
  <c r="AX9" i="19" a="1"/>
  <c r="AX9" i="19" s="1"/>
  <c r="AW9" i="19" a="1"/>
  <c r="AW9" i="19" s="1"/>
  <c r="AY8" i="19" a="1"/>
  <c r="AY8" i="19" s="1"/>
  <c r="AX8" i="19" a="1"/>
  <c r="AX8" i="19" s="1"/>
  <c r="AW8" i="19" a="1"/>
  <c r="AW8" i="19" s="1"/>
  <c r="AY7" i="19" a="1"/>
  <c r="AY7" i="19" s="1"/>
  <c r="AX7" i="19" a="1"/>
  <c r="AX7" i="19" s="1"/>
  <c r="AW7" i="19" a="1"/>
  <c r="AW7" i="19" s="1"/>
  <c r="AY48" i="15" a="1"/>
  <c r="AY48" i="15" s="1"/>
  <c r="AX48" i="15" a="1"/>
  <c r="AX48" i="15" s="1"/>
  <c r="AW48" i="15" a="1"/>
  <c r="AW48" i="15" s="1"/>
  <c r="AY47" i="15" a="1"/>
  <c r="AY47" i="15" s="1"/>
  <c r="AX47" i="15" a="1"/>
  <c r="AX47" i="15" s="1"/>
  <c r="AW47" i="15" a="1"/>
  <c r="AW47" i="15" s="1"/>
  <c r="AY46" i="15" a="1"/>
  <c r="AY46" i="15" s="1"/>
  <c r="AX46" i="15" a="1"/>
  <c r="AX46" i="15" s="1"/>
  <c r="AW46" i="15" a="1"/>
  <c r="AW46" i="15" s="1"/>
  <c r="AY45" i="15" a="1"/>
  <c r="AY45" i="15" s="1"/>
  <c r="AX45" i="15" a="1"/>
  <c r="AX45" i="15" s="1"/>
  <c r="AW45" i="15" a="1"/>
  <c r="AW45" i="15" s="1"/>
  <c r="AY44" i="15" a="1"/>
  <c r="AY44" i="15" s="1"/>
  <c r="AX44" i="15" a="1"/>
  <c r="AX44" i="15" s="1"/>
  <c r="AW44" i="15" a="1"/>
  <c r="AW44" i="15" s="1"/>
  <c r="AY43" i="15" a="1"/>
  <c r="AY43" i="15" s="1"/>
  <c r="AX43" i="15" a="1"/>
  <c r="AX43" i="15" s="1"/>
  <c r="AW43" i="15" a="1"/>
  <c r="AW43" i="15" s="1"/>
  <c r="AY39" i="15" a="1"/>
  <c r="AY39" i="15" s="1"/>
  <c r="AX39" i="15" a="1"/>
  <c r="AX39" i="15" s="1"/>
  <c r="AW39" i="15" a="1"/>
  <c r="AW39" i="15" s="1"/>
  <c r="AY38" i="15" a="1"/>
  <c r="AY38" i="15" s="1"/>
  <c r="AX38" i="15" a="1"/>
  <c r="AX38" i="15" s="1"/>
  <c r="AW38" i="15" a="1"/>
  <c r="AW38" i="15" s="1"/>
  <c r="AY37" i="15" a="1"/>
  <c r="AY37" i="15" s="1"/>
  <c r="AX37" i="15" a="1"/>
  <c r="AX37" i="15" s="1"/>
  <c r="AW37" i="15" a="1"/>
  <c r="AW37" i="15" s="1"/>
  <c r="AY36" i="15" a="1"/>
  <c r="AY36" i="15" s="1"/>
  <c r="AX36" i="15" a="1"/>
  <c r="AX36" i="15" s="1"/>
  <c r="AW36" i="15" a="1"/>
  <c r="AW36" i="15" s="1"/>
  <c r="AY35" i="15" a="1"/>
  <c r="AY35" i="15" s="1"/>
  <c r="AX35" i="15" a="1"/>
  <c r="AX35" i="15" s="1"/>
  <c r="AW35" i="15" a="1"/>
  <c r="AW35" i="15" s="1"/>
  <c r="AY34" i="15" a="1"/>
  <c r="AY34" i="15" s="1"/>
  <c r="AX34" i="15" a="1"/>
  <c r="AX34" i="15" s="1"/>
  <c r="AW34" i="15" a="1"/>
  <c r="AW34" i="15" s="1"/>
  <c r="AY30" i="15" a="1"/>
  <c r="AY30" i="15" s="1"/>
  <c r="AX30" i="15" a="1"/>
  <c r="AX30" i="15" s="1"/>
  <c r="AW30" i="15" a="1"/>
  <c r="AW30" i="15" s="1"/>
  <c r="AY29" i="15" a="1"/>
  <c r="AY29" i="15" s="1"/>
  <c r="AX29" i="15" a="1"/>
  <c r="AX29" i="15" s="1"/>
  <c r="AW29" i="15" a="1"/>
  <c r="AW29" i="15" s="1"/>
  <c r="AY28" i="15" a="1"/>
  <c r="AY28" i="15" s="1"/>
  <c r="AX28" i="15" a="1"/>
  <c r="AX28" i="15" s="1"/>
  <c r="AW28" i="15" a="1"/>
  <c r="AW28" i="15" s="1"/>
  <c r="AY27" i="15" a="1"/>
  <c r="AY27" i="15" s="1"/>
  <c r="AX27" i="15" a="1"/>
  <c r="AX27" i="15" s="1"/>
  <c r="AW27" i="15" a="1"/>
  <c r="AW27" i="15" s="1"/>
  <c r="AY26" i="15" a="1"/>
  <c r="AY26" i="15" s="1"/>
  <c r="AX26" i="15" a="1"/>
  <c r="AX26" i="15" s="1"/>
  <c r="AW26" i="15" a="1"/>
  <c r="AW26" i="15" s="1"/>
  <c r="AY25" i="15" a="1"/>
  <c r="AY25" i="15" s="1"/>
  <c r="AX25" i="15" a="1"/>
  <c r="AX25" i="15" s="1"/>
  <c r="AW25" i="15" a="1"/>
  <c r="AW25" i="15" s="1"/>
  <c r="AY21" i="15" a="1"/>
  <c r="AY21" i="15" s="1"/>
  <c r="AX21" i="15" a="1"/>
  <c r="AX21" i="15" s="1"/>
  <c r="AW21" i="15" a="1"/>
  <c r="AW21" i="15" s="1"/>
  <c r="AY20" i="15" a="1"/>
  <c r="AY20" i="15" s="1"/>
  <c r="AX20" i="15" a="1"/>
  <c r="AX20" i="15" s="1"/>
  <c r="AW20" i="15" a="1"/>
  <c r="AW20" i="15" s="1"/>
  <c r="AY19" i="15" a="1"/>
  <c r="AY19" i="15" s="1"/>
  <c r="AX19" i="15" a="1"/>
  <c r="AX19" i="15" s="1"/>
  <c r="AW19" i="15" a="1"/>
  <c r="AW19" i="15" s="1"/>
  <c r="AY18" i="15" a="1"/>
  <c r="AY18" i="15" s="1"/>
  <c r="AX18" i="15" a="1"/>
  <c r="AX18" i="15" s="1"/>
  <c r="AW18" i="15" a="1"/>
  <c r="AW18" i="15" s="1"/>
  <c r="AY17" i="15" a="1"/>
  <c r="AY17" i="15" s="1"/>
  <c r="AX17" i="15" a="1"/>
  <c r="AX17" i="15" s="1"/>
  <c r="AW17" i="15" a="1"/>
  <c r="AW17" i="15" s="1"/>
  <c r="AY16" i="15" a="1"/>
  <c r="AY16" i="15" s="1"/>
  <c r="AX16" i="15" a="1"/>
  <c r="AX16" i="15" s="1"/>
  <c r="AW16" i="15" a="1"/>
  <c r="AW16" i="15" s="1"/>
  <c r="AY12" i="15" a="1"/>
  <c r="AY12" i="15" s="1"/>
  <c r="AX12" i="15" a="1"/>
  <c r="AX12" i="15" s="1"/>
  <c r="AW12" i="15" a="1"/>
  <c r="AW12" i="15" s="1"/>
  <c r="AY11" i="15" a="1"/>
  <c r="AY11" i="15" s="1"/>
  <c r="AX11" i="15" a="1"/>
  <c r="AX11" i="15" s="1"/>
  <c r="AW11" i="15" a="1"/>
  <c r="AW11" i="15" s="1"/>
  <c r="AY10" i="15" a="1"/>
  <c r="AY10" i="15" s="1"/>
  <c r="AX10" i="15" a="1"/>
  <c r="AX10" i="15" s="1"/>
  <c r="AW10" i="15" a="1"/>
  <c r="AW10" i="15" s="1"/>
  <c r="AY9" i="15" a="1"/>
  <c r="AY9" i="15" s="1"/>
  <c r="AX9" i="15" a="1"/>
  <c r="AX9" i="15" s="1"/>
  <c r="AW9" i="15" a="1"/>
  <c r="AW9" i="15" s="1"/>
  <c r="AY8" i="15" a="1"/>
  <c r="AY8" i="15" s="1"/>
  <c r="AX8" i="15" a="1"/>
  <c r="AX8" i="15" s="1"/>
  <c r="AW8" i="15" a="1"/>
  <c r="AW8" i="15" s="1"/>
  <c r="AY7" i="15" a="1"/>
  <c r="AY7" i="15" s="1"/>
  <c r="AX7" i="15" a="1"/>
  <c r="AX7" i="15" s="1"/>
  <c r="AW7" i="15" a="1"/>
  <c r="AW7" i="15" s="1"/>
  <c r="AY48" i="20" a="1"/>
  <c r="AY48" i="20" s="1"/>
  <c r="AX48" i="20" a="1"/>
  <c r="AX48" i="20" s="1"/>
  <c r="AW48" i="20" a="1"/>
  <c r="AW48" i="20" s="1"/>
  <c r="AY47" i="20" a="1"/>
  <c r="AY47" i="20" s="1"/>
  <c r="AX47" i="20" a="1"/>
  <c r="AX47" i="20" s="1"/>
  <c r="AW47" i="20" a="1"/>
  <c r="AW47" i="20" s="1"/>
  <c r="AY46" i="20" a="1"/>
  <c r="AY46" i="20" s="1"/>
  <c r="AX46" i="20" a="1"/>
  <c r="AX46" i="20" s="1"/>
  <c r="AW46" i="20" a="1"/>
  <c r="AW46" i="20" s="1"/>
  <c r="AY45" i="20" a="1"/>
  <c r="AY45" i="20" s="1"/>
  <c r="AX45" i="20" a="1"/>
  <c r="AX45" i="20" s="1"/>
  <c r="AW45" i="20" a="1"/>
  <c r="AW45" i="20" s="1"/>
  <c r="AY44" i="20" a="1"/>
  <c r="AY44" i="20" s="1"/>
  <c r="AX44" i="20" a="1"/>
  <c r="AX44" i="20" s="1"/>
  <c r="AW44" i="20" a="1"/>
  <c r="AW44" i="20" s="1"/>
  <c r="AY43" i="20" a="1"/>
  <c r="AY43" i="20" s="1"/>
  <c r="AX43" i="20" a="1"/>
  <c r="AX43" i="20" s="1"/>
  <c r="AW43" i="20" a="1"/>
  <c r="AW43" i="20" s="1"/>
  <c r="AY39" i="20" a="1"/>
  <c r="AY39" i="20" s="1"/>
  <c r="AX39" i="20" a="1"/>
  <c r="AX39" i="20" s="1"/>
  <c r="AW39" i="20" a="1"/>
  <c r="AW39" i="20" s="1"/>
  <c r="AY38" i="20" a="1"/>
  <c r="AY38" i="20" s="1"/>
  <c r="AX38" i="20" a="1"/>
  <c r="AX38" i="20" s="1"/>
  <c r="AW38" i="20" a="1"/>
  <c r="AW38" i="20" s="1"/>
  <c r="AY37" i="20" a="1"/>
  <c r="AY37" i="20" s="1"/>
  <c r="AX37" i="20" a="1"/>
  <c r="AX37" i="20" s="1"/>
  <c r="AW37" i="20" a="1"/>
  <c r="AW37" i="20" s="1"/>
  <c r="AY36" i="20" a="1"/>
  <c r="AY36" i="20" s="1"/>
  <c r="AX36" i="20" a="1"/>
  <c r="AX36" i="20" s="1"/>
  <c r="AW36" i="20" a="1"/>
  <c r="AW36" i="20" s="1"/>
  <c r="AY35" i="20" a="1"/>
  <c r="AY35" i="20" s="1"/>
  <c r="AX35" i="20" a="1"/>
  <c r="AX35" i="20" s="1"/>
  <c r="AW35" i="20" a="1"/>
  <c r="AW35" i="20" s="1"/>
  <c r="AY34" i="20" a="1"/>
  <c r="AY34" i="20" s="1"/>
  <c r="AX34" i="20" a="1"/>
  <c r="AX34" i="20" s="1"/>
  <c r="AW34" i="20" a="1"/>
  <c r="AW34" i="20" s="1"/>
  <c r="AY30" i="20" a="1"/>
  <c r="AY30" i="20" s="1"/>
  <c r="AX30" i="20" a="1"/>
  <c r="AX30" i="20" s="1"/>
  <c r="AW30" i="20" a="1"/>
  <c r="AW30" i="20" s="1"/>
  <c r="AY29" i="20" a="1"/>
  <c r="AY29" i="20" s="1"/>
  <c r="AX29" i="20" a="1"/>
  <c r="AX29" i="20" s="1"/>
  <c r="AW29" i="20" a="1"/>
  <c r="AW29" i="20" s="1"/>
  <c r="AY28" i="20" a="1"/>
  <c r="AY28" i="20" s="1"/>
  <c r="AX28" i="20" a="1"/>
  <c r="AX28" i="20" s="1"/>
  <c r="AW28" i="20" a="1"/>
  <c r="AW28" i="20" s="1"/>
  <c r="AY27" i="20" a="1"/>
  <c r="AY27" i="20" s="1"/>
  <c r="AX27" i="20" a="1"/>
  <c r="AX27" i="20" s="1"/>
  <c r="AW27" i="20" a="1"/>
  <c r="AW27" i="20" s="1"/>
  <c r="AY26" i="20" a="1"/>
  <c r="AY26" i="20" s="1"/>
  <c r="AX26" i="20" a="1"/>
  <c r="AX26" i="20" s="1"/>
  <c r="AW26" i="20" a="1"/>
  <c r="AW26" i="20" s="1"/>
  <c r="AY25" i="20" a="1"/>
  <c r="AY25" i="20" s="1"/>
  <c r="AX25" i="20" a="1"/>
  <c r="AX25" i="20" s="1"/>
  <c r="AW25" i="20" a="1"/>
  <c r="AW25" i="20" s="1"/>
  <c r="AY21" i="20" a="1"/>
  <c r="AY21" i="20" s="1"/>
  <c r="AX21" i="20" a="1"/>
  <c r="AX21" i="20" s="1"/>
  <c r="AW21" i="20" a="1"/>
  <c r="AW21" i="20" s="1"/>
  <c r="AY20" i="20" a="1"/>
  <c r="AY20" i="20" s="1"/>
  <c r="AX20" i="20" a="1"/>
  <c r="AX20" i="20" s="1"/>
  <c r="AW20" i="20" a="1"/>
  <c r="AW20" i="20" s="1"/>
  <c r="AY19" i="20" a="1"/>
  <c r="AY19" i="20" s="1"/>
  <c r="AX19" i="20" a="1"/>
  <c r="AX19" i="20" s="1"/>
  <c r="AW19" i="20" a="1"/>
  <c r="AW19" i="20" s="1"/>
  <c r="AY18" i="20" a="1"/>
  <c r="AY18" i="20" s="1"/>
  <c r="AX18" i="20" a="1"/>
  <c r="AX18" i="20" s="1"/>
  <c r="AW18" i="20" a="1"/>
  <c r="AW18" i="20" s="1"/>
  <c r="AY17" i="20" a="1"/>
  <c r="AY17" i="20" s="1"/>
  <c r="AX17" i="20" a="1"/>
  <c r="AX17" i="20" s="1"/>
  <c r="AW17" i="20" a="1"/>
  <c r="AW17" i="20" s="1"/>
  <c r="AY16" i="20" a="1"/>
  <c r="AY16" i="20" s="1"/>
  <c r="AX16" i="20" a="1"/>
  <c r="AX16" i="20" s="1"/>
  <c r="AW16" i="20" a="1"/>
  <c r="AW16" i="20" s="1"/>
  <c r="AY12" i="20" a="1"/>
  <c r="AY12" i="20" s="1"/>
  <c r="AX12" i="20" a="1"/>
  <c r="AX12" i="20" s="1"/>
  <c r="AW12" i="20" a="1"/>
  <c r="AW12" i="20" s="1"/>
  <c r="AY11" i="20" a="1"/>
  <c r="AY11" i="20" s="1"/>
  <c r="AX11" i="20" a="1"/>
  <c r="AX11" i="20" s="1"/>
  <c r="AW11" i="20" a="1"/>
  <c r="AW11" i="20" s="1"/>
  <c r="AY10" i="20" a="1"/>
  <c r="AY10" i="20" s="1"/>
  <c r="AX10" i="20" a="1"/>
  <c r="AX10" i="20" s="1"/>
  <c r="AW10" i="20" a="1"/>
  <c r="AW10" i="20" s="1"/>
  <c r="AY9" i="20" a="1"/>
  <c r="AY9" i="20" s="1"/>
  <c r="AX9" i="20" a="1"/>
  <c r="AX9" i="20" s="1"/>
  <c r="AW9" i="20" a="1"/>
  <c r="AW9" i="20" s="1"/>
  <c r="AY8" i="20" a="1"/>
  <c r="AY8" i="20" s="1"/>
  <c r="AX8" i="20" a="1"/>
  <c r="AX8" i="20" s="1"/>
  <c r="AW8" i="20" a="1"/>
  <c r="AW8" i="20" s="1"/>
  <c r="AY7" i="20" a="1"/>
  <c r="AY7" i="20" s="1"/>
  <c r="AX7" i="20" a="1"/>
  <c r="AX7" i="20" s="1"/>
  <c r="AW7" i="20" a="1"/>
  <c r="AW7" i="20" s="1"/>
  <c r="BK34" i="4"/>
  <c r="BK162" i="4"/>
  <c r="BK161" i="4"/>
  <c r="BK160" i="4"/>
  <c r="BK159" i="4"/>
  <c r="BK158" i="4"/>
  <c r="BK157" i="4"/>
  <c r="BK156" i="4"/>
  <c r="BK155" i="4"/>
  <c r="BK152" i="4"/>
  <c r="BK151" i="4"/>
  <c r="BK150" i="4"/>
  <c r="BK149" i="4"/>
  <c r="BK148" i="4"/>
  <c r="BK147" i="4"/>
  <c r="BK146" i="4"/>
  <c r="BK145" i="4"/>
  <c r="BK142" i="4"/>
  <c r="BK141" i="4"/>
  <c r="BK140" i="4"/>
  <c r="BK139" i="4"/>
  <c r="BK138" i="4"/>
  <c r="BK137" i="4"/>
  <c r="BK136" i="4"/>
  <c r="BK135" i="4"/>
  <c r="BK132" i="4"/>
  <c r="BK131" i="4"/>
  <c r="BK130" i="4"/>
  <c r="BK129" i="4"/>
  <c r="BK128" i="4"/>
  <c r="BK127" i="4"/>
  <c r="BK126" i="4"/>
  <c r="BK125" i="4"/>
  <c r="BK122" i="4"/>
  <c r="BK121" i="4"/>
  <c r="BK120" i="4"/>
  <c r="BK119" i="4"/>
  <c r="BK118" i="4"/>
  <c r="BK117" i="4"/>
  <c r="BK116" i="4"/>
  <c r="BK115" i="4"/>
  <c r="BK29" i="4"/>
  <c r="BK41" i="4"/>
  <c r="BK40" i="4"/>
  <c r="BK39" i="4"/>
  <c r="BK38" i="4"/>
  <c r="BK37" i="4"/>
  <c r="BK33" i="4"/>
  <c r="BK32" i="4"/>
  <c r="BK31" i="4"/>
  <c r="BK30" i="4"/>
  <c r="BK28" i="4"/>
  <c r="BK27" i="4"/>
  <c r="BK24" i="4"/>
  <c r="BK23" i="4"/>
  <c r="BK22" i="4"/>
  <c r="BK21" i="4"/>
  <c r="BK20" i="4"/>
  <c r="BK19" i="4"/>
  <c r="BK18" i="4"/>
  <c r="BK17" i="4"/>
  <c r="BK14" i="4"/>
  <c r="BK13" i="4"/>
  <c r="BK12" i="4"/>
  <c r="BK11" i="4"/>
  <c r="BK10" i="4"/>
  <c r="BK9" i="4"/>
  <c r="BK8" i="4"/>
  <c r="BK7" i="4"/>
  <c r="B7" i="20"/>
  <c r="B7" i="19"/>
  <c r="B8" i="19" s="1"/>
  <c r="BB8" i="19" s="1"/>
  <c r="BT162" i="4"/>
  <c r="BS162" i="4"/>
  <c r="BR162" i="4"/>
  <c r="W162" i="4"/>
  <c r="S162" i="4"/>
  <c r="R162" i="4"/>
  <c r="Q162" i="4"/>
  <c r="P162" i="4"/>
  <c r="O162" i="4"/>
  <c r="N162" i="4"/>
  <c r="M162" i="4"/>
  <c r="L162" i="4"/>
  <c r="K162" i="4"/>
  <c r="J162" i="4"/>
  <c r="I162" i="4"/>
  <c r="H162" i="4"/>
  <c r="G162" i="4"/>
  <c r="F162" i="4"/>
  <c r="E162" i="4"/>
  <c r="D162" i="4"/>
  <c r="C162" i="4"/>
  <c r="BT161" i="4"/>
  <c r="BS161" i="4"/>
  <c r="BR161" i="4"/>
  <c r="W161" i="4"/>
  <c r="S161" i="4"/>
  <c r="R161" i="4"/>
  <c r="Q161" i="4"/>
  <c r="P161" i="4"/>
  <c r="O161" i="4"/>
  <c r="N161" i="4"/>
  <c r="M161" i="4"/>
  <c r="L161" i="4"/>
  <c r="K161" i="4"/>
  <c r="J161" i="4"/>
  <c r="I161" i="4"/>
  <c r="H161" i="4"/>
  <c r="G161" i="4"/>
  <c r="F161" i="4"/>
  <c r="E161" i="4"/>
  <c r="D161" i="4"/>
  <c r="C161" i="4"/>
  <c r="BT160" i="4"/>
  <c r="BS160" i="4"/>
  <c r="BR160" i="4"/>
  <c r="W160" i="4"/>
  <c r="S160" i="4"/>
  <c r="R160" i="4"/>
  <c r="Q160" i="4"/>
  <c r="P160" i="4"/>
  <c r="O160" i="4"/>
  <c r="N160" i="4"/>
  <c r="M160" i="4"/>
  <c r="L160" i="4"/>
  <c r="K160" i="4"/>
  <c r="J160" i="4"/>
  <c r="I160" i="4"/>
  <c r="H160" i="4"/>
  <c r="G160" i="4"/>
  <c r="F160" i="4"/>
  <c r="E160" i="4"/>
  <c r="D160" i="4"/>
  <c r="C160" i="4"/>
  <c r="BT159" i="4"/>
  <c r="BS159" i="4"/>
  <c r="BR159" i="4"/>
  <c r="W159" i="4"/>
  <c r="S159" i="4"/>
  <c r="R159" i="4"/>
  <c r="Q159" i="4"/>
  <c r="P159" i="4"/>
  <c r="O159" i="4"/>
  <c r="N159" i="4"/>
  <c r="M159" i="4"/>
  <c r="L159" i="4"/>
  <c r="K159" i="4"/>
  <c r="J159" i="4"/>
  <c r="I159" i="4"/>
  <c r="H159" i="4"/>
  <c r="G159" i="4"/>
  <c r="F159" i="4"/>
  <c r="E159" i="4"/>
  <c r="D159" i="4"/>
  <c r="C159" i="4"/>
  <c r="BT158" i="4"/>
  <c r="BS158" i="4"/>
  <c r="BR158" i="4"/>
  <c r="W158" i="4"/>
  <c r="S158" i="4"/>
  <c r="R158" i="4"/>
  <c r="Q158" i="4"/>
  <c r="P158" i="4"/>
  <c r="O158" i="4"/>
  <c r="N158" i="4"/>
  <c r="M158" i="4"/>
  <c r="L158" i="4"/>
  <c r="K158" i="4"/>
  <c r="J158" i="4"/>
  <c r="I158" i="4"/>
  <c r="H158" i="4"/>
  <c r="G158" i="4"/>
  <c r="F158" i="4"/>
  <c r="E158" i="4"/>
  <c r="D158" i="4"/>
  <c r="C158" i="4"/>
  <c r="BT157" i="4"/>
  <c r="BS157" i="4"/>
  <c r="BR157" i="4"/>
  <c r="W157" i="4"/>
  <c r="S157" i="4"/>
  <c r="R157" i="4"/>
  <c r="Q157" i="4"/>
  <c r="P157" i="4"/>
  <c r="O157" i="4"/>
  <c r="N157" i="4"/>
  <c r="M157" i="4"/>
  <c r="L157" i="4"/>
  <c r="K157" i="4"/>
  <c r="J157" i="4"/>
  <c r="I157" i="4"/>
  <c r="H157" i="4"/>
  <c r="G157" i="4"/>
  <c r="F157" i="4"/>
  <c r="E157" i="4"/>
  <c r="D157" i="4"/>
  <c r="C157" i="4"/>
  <c r="BT156" i="4"/>
  <c r="BS156" i="4"/>
  <c r="BR156" i="4"/>
  <c r="W156" i="4"/>
  <c r="S156" i="4"/>
  <c r="R156" i="4"/>
  <c r="Q156" i="4"/>
  <c r="P156" i="4"/>
  <c r="O156" i="4"/>
  <c r="N156" i="4"/>
  <c r="M156" i="4"/>
  <c r="L156" i="4"/>
  <c r="K156" i="4"/>
  <c r="J156" i="4"/>
  <c r="I156" i="4"/>
  <c r="H156" i="4"/>
  <c r="G156" i="4"/>
  <c r="F156" i="4"/>
  <c r="E156" i="4"/>
  <c r="D156" i="4"/>
  <c r="C156" i="4"/>
  <c r="BT155" i="4"/>
  <c r="BS155" i="4"/>
  <c r="BR155" i="4"/>
  <c r="W155" i="4"/>
  <c r="S155" i="4"/>
  <c r="R155" i="4"/>
  <c r="Q155" i="4"/>
  <c r="P155" i="4"/>
  <c r="O155" i="4"/>
  <c r="N155" i="4"/>
  <c r="M155" i="4"/>
  <c r="L155" i="4"/>
  <c r="K155" i="4"/>
  <c r="J155" i="4"/>
  <c r="I155" i="4"/>
  <c r="H155" i="4"/>
  <c r="G155" i="4"/>
  <c r="F155" i="4"/>
  <c r="E155" i="4"/>
  <c r="D155" i="4"/>
  <c r="C155" i="4"/>
  <c r="BT152" i="4"/>
  <c r="BS152" i="4"/>
  <c r="BR152" i="4"/>
  <c r="W152" i="4"/>
  <c r="S152" i="4"/>
  <c r="R152" i="4"/>
  <c r="Q152" i="4"/>
  <c r="P152" i="4"/>
  <c r="O152" i="4"/>
  <c r="N152" i="4"/>
  <c r="M152" i="4"/>
  <c r="L152" i="4"/>
  <c r="K152" i="4"/>
  <c r="J152" i="4"/>
  <c r="I152" i="4"/>
  <c r="H152" i="4"/>
  <c r="G152" i="4"/>
  <c r="F152" i="4"/>
  <c r="E152" i="4"/>
  <c r="D152" i="4"/>
  <c r="C152" i="4"/>
  <c r="A152" i="4"/>
  <c r="BT151" i="4"/>
  <c r="BS151" i="4"/>
  <c r="BR151" i="4"/>
  <c r="W151" i="4"/>
  <c r="S151" i="4"/>
  <c r="R151" i="4"/>
  <c r="Q151" i="4"/>
  <c r="P151" i="4"/>
  <c r="O151" i="4"/>
  <c r="N151" i="4"/>
  <c r="M151" i="4"/>
  <c r="L151" i="4"/>
  <c r="K151" i="4"/>
  <c r="J151" i="4"/>
  <c r="I151" i="4"/>
  <c r="H151" i="4"/>
  <c r="G151" i="4"/>
  <c r="F151" i="4"/>
  <c r="E151" i="4"/>
  <c r="D151" i="4"/>
  <c r="C151" i="4"/>
  <c r="A151" i="4"/>
  <c r="BT150" i="4"/>
  <c r="BS150" i="4"/>
  <c r="BR150" i="4"/>
  <c r="W150" i="4"/>
  <c r="S150" i="4"/>
  <c r="R150" i="4"/>
  <c r="Q150" i="4"/>
  <c r="P150" i="4"/>
  <c r="O150" i="4"/>
  <c r="N150" i="4"/>
  <c r="M150" i="4"/>
  <c r="L150" i="4"/>
  <c r="K150" i="4"/>
  <c r="J150" i="4"/>
  <c r="I150" i="4"/>
  <c r="H150" i="4"/>
  <c r="G150" i="4"/>
  <c r="F150" i="4"/>
  <c r="E150" i="4"/>
  <c r="D150" i="4"/>
  <c r="C150" i="4"/>
  <c r="A150" i="4"/>
  <c r="U150" i="4" s="1"/>
  <c r="BT149" i="4"/>
  <c r="BS149" i="4"/>
  <c r="BR149" i="4"/>
  <c r="W149" i="4"/>
  <c r="S149" i="4"/>
  <c r="R149" i="4"/>
  <c r="Q149" i="4"/>
  <c r="P149" i="4"/>
  <c r="O149" i="4"/>
  <c r="N149" i="4"/>
  <c r="M149" i="4"/>
  <c r="L149" i="4"/>
  <c r="K149" i="4"/>
  <c r="J149" i="4"/>
  <c r="I149" i="4"/>
  <c r="H149" i="4"/>
  <c r="G149" i="4"/>
  <c r="F149" i="4"/>
  <c r="E149" i="4"/>
  <c r="D149" i="4"/>
  <c r="C149" i="4"/>
  <c r="A149" i="4"/>
  <c r="BT148" i="4"/>
  <c r="BS148" i="4"/>
  <c r="BR148" i="4"/>
  <c r="W148" i="4"/>
  <c r="S148" i="4"/>
  <c r="R148" i="4"/>
  <c r="Q148" i="4"/>
  <c r="P148" i="4"/>
  <c r="O148" i="4"/>
  <c r="N148" i="4"/>
  <c r="M148" i="4"/>
  <c r="L148" i="4"/>
  <c r="K148" i="4"/>
  <c r="J148" i="4"/>
  <c r="I148" i="4"/>
  <c r="H148" i="4"/>
  <c r="G148" i="4"/>
  <c r="F148" i="4"/>
  <c r="E148" i="4"/>
  <c r="D148" i="4"/>
  <c r="C148" i="4"/>
  <c r="A148" i="4"/>
  <c r="BT147" i="4"/>
  <c r="BS147" i="4"/>
  <c r="BR147" i="4"/>
  <c r="W147" i="4"/>
  <c r="S147" i="4"/>
  <c r="R147" i="4"/>
  <c r="Q147" i="4"/>
  <c r="P147" i="4"/>
  <c r="O147" i="4"/>
  <c r="N147" i="4"/>
  <c r="M147" i="4"/>
  <c r="L147" i="4"/>
  <c r="K147" i="4"/>
  <c r="J147" i="4"/>
  <c r="I147" i="4"/>
  <c r="H147" i="4"/>
  <c r="G147" i="4"/>
  <c r="F147" i="4"/>
  <c r="E147" i="4"/>
  <c r="D147" i="4"/>
  <c r="C147" i="4"/>
  <c r="A147" i="4"/>
  <c r="U147" i="4" s="1"/>
  <c r="BT146" i="4"/>
  <c r="BS146" i="4"/>
  <c r="BR146" i="4"/>
  <c r="W146" i="4"/>
  <c r="S146" i="4"/>
  <c r="R146" i="4"/>
  <c r="Q146" i="4"/>
  <c r="P146" i="4"/>
  <c r="O146" i="4"/>
  <c r="N146" i="4"/>
  <c r="M146" i="4"/>
  <c r="L146" i="4"/>
  <c r="K146" i="4"/>
  <c r="J146" i="4"/>
  <c r="I146" i="4"/>
  <c r="H146" i="4"/>
  <c r="G146" i="4"/>
  <c r="F146" i="4"/>
  <c r="E146" i="4"/>
  <c r="D146" i="4"/>
  <c r="C146" i="4"/>
  <c r="A146" i="4"/>
  <c r="BT145" i="4"/>
  <c r="BS145" i="4"/>
  <c r="BR145" i="4"/>
  <c r="W145" i="4"/>
  <c r="S145" i="4"/>
  <c r="R145" i="4"/>
  <c r="Q145" i="4"/>
  <c r="P145" i="4"/>
  <c r="O145" i="4"/>
  <c r="N145" i="4"/>
  <c r="M145" i="4"/>
  <c r="L145" i="4"/>
  <c r="K145" i="4"/>
  <c r="J145" i="4"/>
  <c r="I145" i="4"/>
  <c r="H145" i="4"/>
  <c r="G145" i="4"/>
  <c r="F145" i="4"/>
  <c r="E145" i="4"/>
  <c r="D145" i="4"/>
  <c r="C145" i="4"/>
  <c r="BT142" i="4"/>
  <c r="BS142" i="4"/>
  <c r="BR142" i="4"/>
  <c r="W142" i="4"/>
  <c r="S142" i="4"/>
  <c r="R142" i="4"/>
  <c r="Q142" i="4"/>
  <c r="P142" i="4"/>
  <c r="O142" i="4"/>
  <c r="N142" i="4"/>
  <c r="M142" i="4"/>
  <c r="L142" i="4"/>
  <c r="K142" i="4"/>
  <c r="J142" i="4"/>
  <c r="I142" i="4"/>
  <c r="H142" i="4"/>
  <c r="G142" i="4"/>
  <c r="F142" i="4"/>
  <c r="E142" i="4"/>
  <c r="D142" i="4"/>
  <c r="C142" i="4"/>
  <c r="A142" i="4"/>
  <c r="BI142" i="4" s="1"/>
  <c r="BT141" i="4"/>
  <c r="BS141" i="4"/>
  <c r="BR141" i="4"/>
  <c r="W141" i="4"/>
  <c r="S141" i="4"/>
  <c r="R141" i="4"/>
  <c r="Q141" i="4"/>
  <c r="P141" i="4"/>
  <c r="O141" i="4"/>
  <c r="N141" i="4"/>
  <c r="M141" i="4"/>
  <c r="L141" i="4"/>
  <c r="K141" i="4"/>
  <c r="J141" i="4"/>
  <c r="I141" i="4"/>
  <c r="H141" i="4"/>
  <c r="G141" i="4"/>
  <c r="F141" i="4"/>
  <c r="E141" i="4"/>
  <c r="D141" i="4"/>
  <c r="C141" i="4"/>
  <c r="A141" i="4"/>
  <c r="BT140" i="4"/>
  <c r="BS140" i="4"/>
  <c r="BR140" i="4"/>
  <c r="W140" i="4"/>
  <c r="S140" i="4"/>
  <c r="R140" i="4"/>
  <c r="Q140" i="4"/>
  <c r="P140" i="4"/>
  <c r="O140" i="4"/>
  <c r="N140" i="4"/>
  <c r="M140" i="4"/>
  <c r="L140" i="4"/>
  <c r="K140" i="4"/>
  <c r="J140" i="4"/>
  <c r="I140" i="4"/>
  <c r="H140" i="4"/>
  <c r="G140" i="4"/>
  <c r="F140" i="4"/>
  <c r="E140" i="4"/>
  <c r="D140" i="4"/>
  <c r="C140" i="4"/>
  <c r="A140" i="4"/>
  <c r="U140" i="4" s="1"/>
  <c r="BT139" i="4"/>
  <c r="BS139" i="4"/>
  <c r="BR139" i="4"/>
  <c r="W139" i="4"/>
  <c r="S139" i="4"/>
  <c r="R139" i="4"/>
  <c r="Q139" i="4"/>
  <c r="P139" i="4"/>
  <c r="O139" i="4"/>
  <c r="N139" i="4"/>
  <c r="M139" i="4"/>
  <c r="L139" i="4"/>
  <c r="K139" i="4"/>
  <c r="J139" i="4"/>
  <c r="I139" i="4"/>
  <c r="H139" i="4"/>
  <c r="G139" i="4"/>
  <c r="F139" i="4"/>
  <c r="E139" i="4"/>
  <c r="D139" i="4"/>
  <c r="C139" i="4"/>
  <c r="A139" i="4"/>
  <c r="U139" i="4" s="1"/>
  <c r="BT138" i="4"/>
  <c r="BS138" i="4"/>
  <c r="BR138" i="4"/>
  <c r="W138" i="4"/>
  <c r="S138" i="4"/>
  <c r="R138" i="4"/>
  <c r="Q138" i="4"/>
  <c r="P138" i="4"/>
  <c r="O138" i="4"/>
  <c r="N138" i="4"/>
  <c r="M138" i="4"/>
  <c r="L138" i="4"/>
  <c r="K138" i="4"/>
  <c r="J138" i="4"/>
  <c r="I138" i="4"/>
  <c r="H138" i="4"/>
  <c r="G138" i="4"/>
  <c r="F138" i="4"/>
  <c r="E138" i="4"/>
  <c r="D138" i="4"/>
  <c r="C138" i="4"/>
  <c r="A138" i="4"/>
  <c r="BT137" i="4"/>
  <c r="BS137" i="4"/>
  <c r="BR137" i="4"/>
  <c r="W137" i="4"/>
  <c r="S137" i="4"/>
  <c r="R137" i="4"/>
  <c r="Q137" i="4"/>
  <c r="P137" i="4"/>
  <c r="O137" i="4"/>
  <c r="N137" i="4"/>
  <c r="M137" i="4"/>
  <c r="L137" i="4"/>
  <c r="K137" i="4"/>
  <c r="J137" i="4"/>
  <c r="I137" i="4"/>
  <c r="H137" i="4"/>
  <c r="G137" i="4"/>
  <c r="F137" i="4"/>
  <c r="E137" i="4"/>
  <c r="D137" i="4"/>
  <c r="C137" i="4"/>
  <c r="A137" i="4"/>
  <c r="BI137" i="4" s="1"/>
  <c r="BT136" i="4"/>
  <c r="BS136" i="4"/>
  <c r="BR136" i="4"/>
  <c r="W136" i="4"/>
  <c r="S136" i="4"/>
  <c r="R136" i="4"/>
  <c r="Q136" i="4"/>
  <c r="P136" i="4"/>
  <c r="O136" i="4"/>
  <c r="N136" i="4"/>
  <c r="M136" i="4"/>
  <c r="L136" i="4"/>
  <c r="K136" i="4"/>
  <c r="J136" i="4"/>
  <c r="I136" i="4"/>
  <c r="H136" i="4"/>
  <c r="G136" i="4"/>
  <c r="F136" i="4"/>
  <c r="E136" i="4"/>
  <c r="D136" i="4"/>
  <c r="C136" i="4"/>
  <c r="A136" i="4"/>
  <c r="U136" i="4" s="1"/>
  <c r="BT135" i="4"/>
  <c r="BS135" i="4"/>
  <c r="BR135" i="4"/>
  <c r="W135" i="4"/>
  <c r="S135" i="4"/>
  <c r="R135" i="4"/>
  <c r="Q135" i="4"/>
  <c r="P135" i="4"/>
  <c r="O135" i="4"/>
  <c r="N135" i="4"/>
  <c r="M135" i="4"/>
  <c r="L135" i="4"/>
  <c r="K135" i="4"/>
  <c r="J135" i="4"/>
  <c r="I135" i="4"/>
  <c r="H135" i="4"/>
  <c r="G135" i="4"/>
  <c r="F135" i="4"/>
  <c r="E135" i="4"/>
  <c r="D135" i="4"/>
  <c r="C135" i="4"/>
  <c r="BT132" i="4"/>
  <c r="BS132" i="4"/>
  <c r="BR132" i="4"/>
  <c r="W132" i="4"/>
  <c r="S132" i="4"/>
  <c r="R132" i="4"/>
  <c r="Q132" i="4"/>
  <c r="P132" i="4"/>
  <c r="O132" i="4"/>
  <c r="N132" i="4"/>
  <c r="M132" i="4"/>
  <c r="L132" i="4"/>
  <c r="K132" i="4"/>
  <c r="J132" i="4"/>
  <c r="I132" i="4"/>
  <c r="H132" i="4"/>
  <c r="G132" i="4"/>
  <c r="F132" i="4"/>
  <c r="E132" i="4"/>
  <c r="D132" i="4"/>
  <c r="C132" i="4"/>
  <c r="A132" i="4"/>
  <c r="BI132" i="4" s="1"/>
  <c r="BT131" i="4"/>
  <c r="BS131" i="4"/>
  <c r="BR131" i="4"/>
  <c r="W131" i="4"/>
  <c r="S131" i="4"/>
  <c r="R131" i="4"/>
  <c r="Q131" i="4"/>
  <c r="P131" i="4"/>
  <c r="O131" i="4"/>
  <c r="N131" i="4"/>
  <c r="M131" i="4"/>
  <c r="L131" i="4"/>
  <c r="K131" i="4"/>
  <c r="J131" i="4"/>
  <c r="I131" i="4"/>
  <c r="H131" i="4"/>
  <c r="G131" i="4"/>
  <c r="F131" i="4"/>
  <c r="E131" i="4"/>
  <c r="D131" i="4"/>
  <c r="C131" i="4"/>
  <c r="A131" i="4"/>
  <c r="BT130" i="4"/>
  <c r="BS130" i="4"/>
  <c r="BR130" i="4"/>
  <c r="W130" i="4"/>
  <c r="S130" i="4"/>
  <c r="R130" i="4"/>
  <c r="Q130" i="4"/>
  <c r="P130" i="4"/>
  <c r="O130" i="4"/>
  <c r="N130" i="4"/>
  <c r="M130" i="4"/>
  <c r="L130" i="4"/>
  <c r="K130" i="4"/>
  <c r="J130" i="4"/>
  <c r="I130" i="4"/>
  <c r="H130" i="4"/>
  <c r="G130" i="4"/>
  <c r="F130" i="4"/>
  <c r="E130" i="4"/>
  <c r="D130" i="4"/>
  <c r="C130" i="4"/>
  <c r="A130" i="4"/>
  <c r="U130" i="4" s="1"/>
  <c r="BT129" i="4"/>
  <c r="BS129" i="4"/>
  <c r="BR129" i="4"/>
  <c r="W129" i="4"/>
  <c r="S129" i="4"/>
  <c r="R129" i="4"/>
  <c r="Q129" i="4"/>
  <c r="P129" i="4"/>
  <c r="O129" i="4"/>
  <c r="N129" i="4"/>
  <c r="M129" i="4"/>
  <c r="L129" i="4"/>
  <c r="K129" i="4"/>
  <c r="J129" i="4"/>
  <c r="I129" i="4"/>
  <c r="H129" i="4"/>
  <c r="G129" i="4"/>
  <c r="F129" i="4"/>
  <c r="E129" i="4"/>
  <c r="D129" i="4"/>
  <c r="C129" i="4"/>
  <c r="A129" i="4"/>
  <c r="BI129" i="4" s="1"/>
  <c r="BT128" i="4"/>
  <c r="BS128" i="4"/>
  <c r="BR128" i="4"/>
  <c r="W128" i="4"/>
  <c r="S128" i="4"/>
  <c r="R128" i="4"/>
  <c r="Q128" i="4"/>
  <c r="P128" i="4"/>
  <c r="O128" i="4"/>
  <c r="N128" i="4"/>
  <c r="M128" i="4"/>
  <c r="L128" i="4"/>
  <c r="K128" i="4"/>
  <c r="J128" i="4"/>
  <c r="I128" i="4"/>
  <c r="H128" i="4"/>
  <c r="G128" i="4"/>
  <c r="F128" i="4"/>
  <c r="E128" i="4"/>
  <c r="D128" i="4"/>
  <c r="C128" i="4"/>
  <c r="A128" i="4"/>
  <c r="BT127" i="4"/>
  <c r="BS127" i="4"/>
  <c r="BR127" i="4"/>
  <c r="W127" i="4"/>
  <c r="S127" i="4"/>
  <c r="R127" i="4"/>
  <c r="Q127" i="4"/>
  <c r="P127" i="4"/>
  <c r="O127" i="4"/>
  <c r="N127" i="4"/>
  <c r="M127" i="4"/>
  <c r="L127" i="4"/>
  <c r="K127" i="4"/>
  <c r="J127" i="4"/>
  <c r="I127" i="4"/>
  <c r="H127" i="4"/>
  <c r="G127" i="4"/>
  <c r="F127" i="4"/>
  <c r="E127" i="4"/>
  <c r="D127" i="4"/>
  <c r="C127" i="4"/>
  <c r="A127" i="4"/>
  <c r="U127" i="4" s="1"/>
  <c r="BT126" i="4"/>
  <c r="BS126" i="4"/>
  <c r="BR126" i="4"/>
  <c r="W126" i="4"/>
  <c r="S126" i="4"/>
  <c r="R126" i="4"/>
  <c r="Q126" i="4"/>
  <c r="P126" i="4"/>
  <c r="O126" i="4"/>
  <c r="N126" i="4"/>
  <c r="M126" i="4"/>
  <c r="L126" i="4"/>
  <c r="K126" i="4"/>
  <c r="J126" i="4"/>
  <c r="I126" i="4"/>
  <c r="H126" i="4"/>
  <c r="G126" i="4"/>
  <c r="F126" i="4"/>
  <c r="E126" i="4"/>
  <c r="D126" i="4"/>
  <c r="C126" i="4"/>
  <c r="A126" i="4"/>
  <c r="BT125" i="4"/>
  <c r="BS125" i="4"/>
  <c r="BR125" i="4"/>
  <c r="W125" i="4"/>
  <c r="S125" i="4"/>
  <c r="R125" i="4"/>
  <c r="Q125" i="4"/>
  <c r="P125" i="4"/>
  <c r="O125" i="4"/>
  <c r="N125" i="4"/>
  <c r="M125" i="4"/>
  <c r="L125" i="4"/>
  <c r="K125" i="4"/>
  <c r="J125" i="4"/>
  <c r="I125" i="4"/>
  <c r="H125" i="4"/>
  <c r="G125" i="4"/>
  <c r="F125" i="4"/>
  <c r="E125" i="4"/>
  <c r="D125" i="4"/>
  <c r="C125" i="4"/>
  <c r="BT122" i="4"/>
  <c r="BS122" i="4"/>
  <c r="BR122" i="4"/>
  <c r="W122" i="4"/>
  <c r="S122" i="4"/>
  <c r="R122" i="4"/>
  <c r="Q122" i="4"/>
  <c r="P122" i="4"/>
  <c r="O122" i="4"/>
  <c r="N122" i="4"/>
  <c r="M122" i="4"/>
  <c r="L122" i="4"/>
  <c r="K122" i="4"/>
  <c r="J122" i="4"/>
  <c r="I122" i="4"/>
  <c r="H122" i="4"/>
  <c r="G122" i="4"/>
  <c r="F122" i="4"/>
  <c r="E122" i="4"/>
  <c r="D122" i="4"/>
  <c r="C122" i="4"/>
  <c r="A122" i="4"/>
  <c r="BI122" i="4" s="1"/>
  <c r="BT121" i="4"/>
  <c r="BS121" i="4"/>
  <c r="BR121" i="4"/>
  <c r="W121" i="4"/>
  <c r="S121" i="4"/>
  <c r="R121" i="4"/>
  <c r="Q121" i="4"/>
  <c r="P121" i="4"/>
  <c r="O121" i="4"/>
  <c r="N121" i="4"/>
  <c r="M121" i="4"/>
  <c r="L121" i="4"/>
  <c r="K121" i="4"/>
  <c r="J121" i="4"/>
  <c r="I121" i="4"/>
  <c r="H121" i="4"/>
  <c r="G121" i="4"/>
  <c r="F121" i="4"/>
  <c r="E121" i="4"/>
  <c r="D121" i="4"/>
  <c r="C121" i="4"/>
  <c r="A121" i="4"/>
  <c r="U121" i="4" s="1"/>
  <c r="BT120" i="4"/>
  <c r="BS120" i="4"/>
  <c r="BR120" i="4"/>
  <c r="W120" i="4"/>
  <c r="S120" i="4"/>
  <c r="R120" i="4"/>
  <c r="Q120" i="4"/>
  <c r="P120" i="4"/>
  <c r="O120" i="4"/>
  <c r="N120" i="4"/>
  <c r="M120" i="4"/>
  <c r="L120" i="4"/>
  <c r="K120" i="4"/>
  <c r="J120" i="4"/>
  <c r="I120" i="4"/>
  <c r="H120" i="4"/>
  <c r="G120" i="4"/>
  <c r="F120" i="4"/>
  <c r="E120" i="4"/>
  <c r="D120" i="4"/>
  <c r="C120" i="4"/>
  <c r="A120" i="4"/>
  <c r="U120" i="4" s="1"/>
  <c r="BT119" i="4"/>
  <c r="BS119" i="4"/>
  <c r="BR119" i="4"/>
  <c r="W119" i="4"/>
  <c r="S119" i="4"/>
  <c r="R119" i="4"/>
  <c r="Q119" i="4"/>
  <c r="P119" i="4"/>
  <c r="O119" i="4"/>
  <c r="N119" i="4"/>
  <c r="M119" i="4"/>
  <c r="L119" i="4"/>
  <c r="K119" i="4"/>
  <c r="J119" i="4"/>
  <c r="I119" i="4"/>
  <c r="H119" i="4"/>
  <c r="G119" i="4"/>
  <c r="F119" i="4"/>
  <c r="E119" i="4"/>
  <c r="D119" i="4"/>
  <c r="C119" i="4"/>
  <c r="A119" i="4"/>
  <c r="BT118" i="4"/>
  <c r="BS118" i="4"/>
  <c r="BR118" i="4"/>
  <c r="W118" i="4"/>
  <c r="S118" i="4"/>
  <c r="R118" i="4"/>
  <c r="Q118" i="4"/>
  <c r="P118" i="4"/>
  <c r="O118" i="4"/>
  <c r="N118" i="4"/>
  <c r="M118" i="4"/>
  <c r="L118" i="4"/>
  <c r="K118" i="4"/>
  <c r="J118" i="4"/>
  <c r="I118" i="4"/>
  <c r="H118" i="4"/>
  <c r="G118" i="4"/>
  <c r="F118" i="4"/>
  <c r="E118" i="4"/>
  <c r="D118" i="4"/>
  <c r="C118" i="4"/>
  <c r="A118" i="4"/>
  <c r="BT117" i="4"/>
  <c r="BS117" i="4"/>
  <c r="BR117" i="4"/>
  <c r="W117" i="4"/>
  <c r="S117" i="4"/>
  <c r="R117" i="4"/>
  <c r="Q117" i="4"/>
  <c r="P117" i="4"/>
  <c r="O117" i="4"/>
  <c r="N117" i="4"/>
  <c r="M117" i="4"/>
  <c r="L117" i="4"/>
  <c r="K117" i="4"/>
  <c r="J117" i="4"/>
  <c r="I117" i="4"/>
  <c r="H117" i="4"/>
  <c r="G117" i="4"/>
  <c r="F117" i="4"/>
  <c r="E117" i="4"/>
  <c r="D117" i="4"/>
  <c r="C117" i="4"/>
  <c r="A117" i="4"/>
  <c r="BI117" i="4" s="1"/>
  <c r="BT116" i="4"/>
  <c r="BS116" i="4"/>
  <c r="BR116" i="4"/>
  <c r="W116" i="4"/>
  <c r="S116" i="4"/>
  <c r="R116" i="4"/>
  <c r="Q116" i="4"/>
  <c r="P116" i="4"/>
  <c r="O116" i="4"/>
  <c r="N116" i="4"/>
  <c r="M116" i="4"/>
  <c r="L116" i="4"/>
  <c r="K116" i="4"/>
  <c r="J116" i="4"/>
  <c r="I116" i="4"/>
  <c r="H116" i="4"/>
  <c r="G116" i="4"/>
  <c r="F116" i="4"/>
  <c r="E116" i="4"/>
  <c r="D116" i="4"/>
  <c r="C116" i="4"/>
  <c r="A116" i="4"/>
  <c r="U116" i="4" s="1"/>
  <c r="BT115" i="4"/>
  <c r="BS115" i="4"/>
  <c r="BR115" i="4"/>
  <c r="W115" i="4"/>
  <c r="S115" i="4"/>
  <c r="R115" i="4"/>
  <c r="Q115" i="4"/>
  <c r="P115" i="4"/>
  <c r="O115" i="4"/>
  <c r="N115" i="4"/>
  <c r="M115" i="4"/>
  <c r="L115" i="4"/>
  <c r="K115" i="4"/>
  <c r="J115" i="4"/>
  <c r="I115" i="4"/>
  <c r="H115" i="4"/>
  <c r="G115" i="4"/>
  <c r="F115" i="4"/>
  <c r="E115" i="4"/>
  <c r="D115" i="4"/>
  <c r="C115" i="4"/>
  <c r="W110" i="4"/>
  <c r="C110" i="4"/>
  <c r="BT54" i="4"/>
  <c r="BS54" i="4"/>
  <c r="BR54" i="4"/>
  <c r="W54" i="4"/>
  <c r="S54" i="4"/>
  <c r="R54" i="4"/>
  <c r="Q54" i="4"/>
  <c r="P54" i="4"/>
  <c r="O54" i="4"/>
  <c r="N54" i="4"/>
  <c r="M54" i="4"/>
  <c r="L54" i="4"/>
  <c r="K54" i="4"/>
  <c r="J54" i="4"/>
  <c r="I54" i="4"/>
  <c r="H54" i="4"/>
  <c r="G54" i="4"/>
  <c r="F54" i="4"/>
  <c r="E54" i="4"/>
  <c r="D54" i="4"/>
  <c r="C54" i="4"/>
  <c r="A54" i="4"/>
  <c r="U54" i="4" s="1"/>
  <c r="BT53" i="4"/>
  <c r="BS53" i="4"/>
  <c r="BR53" i="4"/>
  <c r="W53" i="4"/>
  <c r="S53" i="4"/>
  <c r="R53" i="4"/>
  <c r="Q53" i="4"/>
  <c r="P53" i="4"/>
  <c r="O53" i="4"/>
  <c r="N53" i="4"/>
  <c r="M53" i="4"/>
  <c r="L53" i="4"/>
  <c r="K53" i="4"/>
  <c r="J53" i="4"/>
  <c r="I53" i="4"/>
  <c r="H53" i="4"/>
  <c r="G53" i="4"/>
  <c r="F53" i="4"/>
  <c r="E53" i="4"/>
  <c r="D53" i="4"/>
  <c r="C53" i="4"/>
  <c r="A53" i="4"/>
  <c r="BT52" i="4"/>
  <c r="BS52" i="4"/>
  <c r="BR52" i="4"/>
  <c r="W52" i="4"/>
  <c r="S52" i="4"/>
  <c r="R52" i="4"/>
  <c r="Q52" i="4"/>
  <c r="P52" i="4"/>
  <c r="O52" i="4"/>
  <c r="N52" i="4"/>
  <c r="M52" i="4"/>
  <c r="L52" i="4"/>
  <c r="K52" i="4"/>
  <c r="J52" i="4"/>
  <c r="I52" i="4"/>
  <c r="H52" i="4"/>
  <c r="G52" i="4"/>
  <c r="F52" i="4"/>
  <c r="E52" i="4"/>
  <c r="D52" i="4"/>
  <c r="C52" i="4"/>
  <c r="A52" i="4"/>
  <c r="BI52" i="4" s="1"/>
  <c r="BT51" i="4"/>
  <c r="BS51" i="4"/>
  <c r="BR51" i="4"/>
  <c r="W51" i="4"/>
  <c r="S51" i="4"/>
  <c r="R51" i="4"/>
  <c r="Q51" i="4"/>
  <c r="P51" i="4"/>
  <c r="O51" i="4"/>
  <c r="N51" i="4"/>
  <c r="M51" i="4"/>
  <c r="L51" i="4"/>
  <c r="K51" i="4"/>
  <c r="J51" i="4"/>
  <c r="I51" i="4"/>
  <c r="H51" i="4"/>
  <c r="G51" i="4"/>
  <c r="F51" i="4"/>
  <c r="E51" i="4"/>
  <c r="D51" i="4"/>
  <c r="C51" i="4"/>
  <c r="A51" i="4"/>
  <c r="BI51" i="4" s="1"/>
  <c r="BT50" i="4"/>
  <c r="BS50" i="4"/>
  <c r="BR50" i="4"/>
  <c r="W50" i="4"/>
  <c r="S50" i="4"/>
  <c r="R50" i="4"/>
  <c r="Q50" i="4"/>
  <c r="P50" i="4"/>
  <c r="O50" i="4"/>
  <c r="N50" i="4"/>
  <c r="M50" i="4"/>
  <c r="L50" i="4"/>
  <c r="K50" i="4"/>
  <c r="J50" i="4"/>
  <c r="I50" i="4"/>
  <c r="H50" i="4"/>
  <c r="G50" i="4"/>
  <c r="F50" i="4"/>
  <c r="E50" i="4"/>
  <c r="D50" i="4"/>
  <c r="C50" i="4"/>
  <c r="A50" i="4"/>
  <c r="U50" i="4" s="1"/>
  <c r="BT49" i="4"/>
  <c r="BS49" i="4"/>
  <c r="BR49" i="4"/>
  <c r="W49" i="4"/>
  <c r="S49" i="4"/>
  <c r="R49" i="4"/>
  <c r="Q49" i="4"/>
  <c r="P49" i="4"/>
  <c r="O49" i="4"/>
  <c r="N49" i="4"/>
  <c r="M49" i="4"/>
  <c r="L49" i="4"/>
  <c r="K49" i="4"/>
  <c r="J49" i="4"/>
  <c r="I49" i="4"/>
  <c r="H49" i="4"/>
  <c r="G49" i="4"/>
  <c r="F49" i="4"/>
  <c r="E49" i="4"/>
  <c r="D49" i="4"/>
  <c r="C49" i="4"/>
  <c r="A49" i="4"/>
  <c r="BI49" i="4" s="1"/>
  <c r="BT48" i="4"/>
  <c r="BS48" i="4"/>
  <c r="BR48" i="4"/>
  <c r="W48" i="4"/>
  <c r="S48" i="4"/>
  <c r="R48" i="4"/>
  <c r="Q48" i="4"/>
  <c r="P48" i="4"/>
  <c r="O48" i="4"/>
  <c r="N48" i="4"/>
  <c r="M48" i="4"/>
  <c r="L48" i="4"/>
  <c r="K48" i="4"/>
  <c r="J48" i="4"/>
  <c r="I48" i="4"/>
  <c r="H48" i="4"/>
  <c r="G48" i="4"/>
  <c r="F48" i="4"/>
  <c r="E48" i="4"/>
  <c r="D48" i="4"/>
  <c r="C48" i="4"/>
  <c r="A48" i="4"/>
  <c r="BI48" i="4" s="1"/>
  <c r="BT47" i="4"/>
  <c r="BS47" i="4"/>
  <c r="BR47" i="4"/>
  <c r="W47" i="4"/>
  <c r="S47" i="4"/>
  <c r="R47" i="4"/>
  <c r="Q47" i="4"/>
  <c r="P47" i="4"/>
  <c r="O47" i="4"/>
  <c r="N47" i="4"/>
  <c r="M47" i="4"/>
  <c r="L47" i="4"/>
  <c r="K47" i="4"/>
  <c r="J47" i="4"/>
  <c r="I47" i="4"/>
  <c r="H47" i="4"/>
  <c r="G47" i="4"/>
  <c r="F47" i="4"/>
  <c r="E47" i="4"/>
  <c r="D47" i="4"/>
  <c r="C47" i="4"/>
  <c r="BT44" i="4"/>
  <c r="BS44" i="4"/>
  <c r="BR44" i="4"/>
  <c r="W44" i="4"/>
  <c r="S44" i="4"/>
  <c r="R44" i="4"/>
  <c r="Q44" i="4"/>
  <c r="P44" i="4"/>
  <c r="O44" i="4"/>
  <c r="N44" i="4"/>
  <c r="M44" i="4"/>
  <c r="L44" i="4"/>
  <c r="K44" i="4"/>
  <c r="J44" i="4"/>
  <c r="I44" i="4"/>
  <c r="H44" i="4"/>
  <c r="G44" i="4"/>
  <c r="F44" i="4"/>
  <c r="E44" i="4"/>
  <c r="D44" i="4"/>
  <c r="C44" i="4"/>
  <c r="A44" i="4"/>
  <c r="U44" i="4" s="1"/>
  <c r="BT43" i="4"/>
  <c r="BS43" i="4"/>
  <c r="BR43" i="4"/>
  <c r="W43" i="4"/>
  <c r="S43" i="4"/>
  <c r="R43" i="4"/>
  <c r="Q43" i="4"/>
  <c r="P43" i="4"/>
  <c r="O43" i="4"/>
  <c r="N43" i="4"/>
  <c r="M43" i="4"/>
  <c r="L43" i="4"/>
  <c r="K43" i="4"/>
  <c r="J43" i="4"/>
  <c r="I43" i="4"/>
  <c r="H43" i="4"/>
  <c r="G43" i="4"/>
  <c r="F43" i="4"/>
  <c r="E43" i="4"/>
  <c r="D43" i="4"/>
  <c r="C43" i="4"/>
  <c r="A43" i="4"/>
  <c r="BI43" i="4" s="1"/>
  <c r="BT42" i="4"/>
  <c r="BS42" i="4"/>
  <c r="BR42" i="4"/>
  <c r="W42" i="4"/>
  <c r="S42" i="4"/>
  <c r="R42" i="4"/>
  <c r="Q42" i="4"/>
  <c r="P42" i="4"/>
  <c r="O42" i="4"/>
  <c r="N42" i="4"/>
  <c r="M42" i="4"/>
  <c r="L42" i="4"/>
  <c r="K42" i="4"/>
  <c r="J42" i="4"/>
  <c r="I42" i="4"/>
  <c r="H42" i="4"/>
  <c r="G42" i="4"/>
  <c r="F42" i="4"/>
  <c r="E42" i="4"/>
  <c r="D42" i="4"/>
  <c r="C42" i="4"/>
  <c r="A42" i="4"/>
  <c r="U42" i="4" s="1"/>
  <c r="BT41" i="4"/>
  <c r="BS41" i="4"/>
  <c r="BR41" i="4"/>
  <c r="W41" i="4"/>
  <c r="S41" i="4"/>
  <c r="R41" i="4"/>
  <c r="Q41" i="4"/>
  <c r="P41" i="4"/>
  <c r="O41" i="4"/>
  <c r="N41" i="4"/>
  <c r="M41" i="4"/>
  <c r="L41" i="4"/>
  <c r="K41" i="4"/>
  <c r="J41" i="4"/>
  <c r="I41" i="4"/>
  <c r="H41" i="4"/>
  <c r="G41" i="4"/>
  <c r="F41" i="4"/>
  <c r="E41" i="4"/>
  <c r="D41" i="4"/>
  <c r="C41" i="4"/>
  <c r="A41" i="4"/>
  <c r="BI41" i="4" s="1"/>
  <c r="BT40" i="4"/>
  <c r="BS40" i="4"/>
  <c r="BR40" i="4"/>
  <c r="W40" i="4"/>
  <c r="S40" i="4"/>
  <c r="R40" i="4"/>
  <c r="Q40" i="4"/>
  <c r="P40" i="4"/>
  <c r="O40" i="4"/>
  <c r="N40" i="4"/>
  <c r="M40" i="4"/>
  <c r="L40" i="4"/>
  <c r="K40" i="4"/>
  <c r="J40" i="4"/>
  <c r="I40" i="4"/>
  <c r="H40" i="4"/>
  <c r="G40" i="4"/>
  <c r="F40" i="4"/>
  <c r="E40" i="4"/>
  <c r="D40" i="4"/>
  <c r="C40" i="4"/>
  <c r="A40" i="4"/>
  <c r="U40" i="4" s="1"/>
  <c r="BT39" i="4"/>
  <c r="BS39" i="4"/>
  <c r="BR39" i="4"/>
  <c r="W39" i="4"/>
  <c r="S39" i="4"/>
  <c r="R39" i="4"/>
  <c r="Q39" i="4"/>
  <c r="P39" i="4"/>
  <c r="O39" i="4"/>
  <c r="N39" i="4"/>
  <c r="M39" i="4"/>
  <c r="L39" i="4"/>
  <c r="K39" i="4"/>
  <c r="J39" i="4"/>
  <c r="I39" i="4"/>
  <c r="H39" i="4"/>
  <c r="G39" i="4"/>
  <c r="F39" i="4"/>
  <c r="E39" i="4"/>
  <c r="D39" i="4"/>
  <c r="C39" i="4"/>
  <c r="A39" i="4"/>
  <c r="BI39" i="4" s="1"/>
  <c r="BT38" i="4"/>
  <c r="BS38" i="4"/>
  <c r="BR38" i="4"/>
  <c r="W38" i="4"/>
  <c r="S38" i="4"/>
  <c r="R38" i="4"/>
  <c r="Q38" i="4"/>
  <c r="P38" i="4"/>
  <c r="O38" i="4"/>
  <c r="N38" i="4"/>
  <c r="M38" i="4"/>
  <c r="L38" i="4"/>
  <c r="K38" i="4"/>
  <c r="J38" i="4"/>
  <c r="I38" i="4"/>
  <c r="H38" i="4"/>
  <c r="G38" i="4"/>
  <c r="F38" i="4"/>
  <c r="E38" i="4"/>
  <c r="D38" i="4"/>
  <c r="C38" i="4"/>
  <c r="A38" i="4"/>
  <c r="BI38" i="4" s="1"/>
  <c r="BT37" i="4"/>
  <c r="BS37" i="4"/>
  <c r="BR37" i="4"/>
  <c r="W37" i="4"/>
  <c r="S37" i="4"/>
  <c r="R37" i="4"/>
  <c r="Q37" i="4"/>
  <c r="P37" i="4"/>
  <c r="O37" i="4"/>
  <c r="N37" i="4"/>
  <c r="M37" i="4"/>
  <c r="L37" i="4"/>
  <c r="K37" i="4"/>
  <c r="J37" i="4"/>
  <c r="I37" i="4"/>
  <c r="H37" i="4"/>
  <c r="G37" i="4"/>
  <c r="F37" i="4"/>
  <c r="E37" i="4"/>
  <c r="D37" i="4"/>
  <c r="C37" i="4"/>
  <c r="BT34" i="4"/>
  <c r="BS34" i="4"/>
  <c r="BR34" i="4"/>
  <c r="W34" i="4"/>
  <c r="S34" i="4"/>
  <c r="R34" i="4"/>
  <c r="Q34" i="4"/>
  <c r="P34" i="4"/>
  <c r="O34" i="4"/>
  <c r="N34" i="4"/>
  <c r="M34" i="4"/>
  <c r="L34" i="4"/>
  <c r="K34" i="4"/>
  <c r="J34" i="4"/>
  <c r="I34" i="4"/>
  <c r="H34" i="4"/>
  <c r="G34" i="4"/>
  <c r="F34" i="4"/>
  <c r="E34" i="4"/>
  <c r="D34" i="4"/>
  <c r="C34" i="4"/>
  <c r="A34" i="4"/>
  <c r="BI34" i="4" s="1"/>
  <c r="BT33" i="4"/>
  <c r="BS33" i="4"/>
  <c r="BR33" i="4"/>
  <c r="W33" i="4"/>
  <c r="S33" i="4"/>
  <c r="R33" i="4"/>
  <c r="Q33" i="4"/>
  <c r="P33" i="4"/>
  <c r="O33" i="4"/>
  <c r="N33" i="4"/>
  <c r="M33" i="4"/>
  <c r="L33" i="4"/>
  <c r="K33" i="4"/>
  <c r="J33" i="4"/>
  <c r="I33" i="4"/>
  <c r="H33" i="4"/>
  <c r="G33" i="4"/>
  <c r="F33" i="4"/>
  <c r="E33" i="4"/>
  <c r="D33" i="4"/>
  <c r="C33" i="4"/>
  <c r="A33" i="4"/>
  <c r="BI33" i="4" s="1"/>
  <c r="BT32" i="4"/>
  <c r="BS32" i="4"/>
  <c r="BR32" i="4"/>
  <c r="W32" i="4"/>
  <c r="S32" i="4"/>
  <c r="R32" i="4"/>
  <c r="Q32" i="4"/>
  <c r="P32" i="4"/>
  <c r="O32" i="4"/>
  <c r="N32" i="4"/>
  <c r="M32" i="4"/>
  <c r="L32" i="4"/>
  <c r="K32" i="4"/>
  <c r="J32" i="4"/>
  <c r="I32" i="4"/>
  <c r="H32" i="4"/>
  <c r="G32" i="4"/>
  <c r="F32" i="4"/>
  <c r="E32" i="4"/>
  <c r="D32" i="4"/>
  <c r="C32" i="4"/>
  <c r="A32" i="4"/>
  <c r="BI32" i="4" s="1"/>
  <c r="BT31" i="4"/>
  <c r="BS31" i="4"/>
  <c r="BR31" i="4"/>
  <c r="W31" i="4"/>
  <c r="S31" i="4"/>
  <c r="R31" i="4"/>
  <c r="Q31" i="4"/>
  <c r="P31" i="4"/>
  <c r="O31" i="4"/>
  <c r="N31" i="4"/>
  <c r="M31" i="4"/>
  <c r="L31" i="4"/>
  <c r="K31" i="4"/>
  <c r="J31" i="4"/>
  <c r="I31" i="4"/>
  <c r="H31" i="4"/>
  <c r="G31" i="4"/>
  <c r="F31" i="4"/>
  <c r="E31" i="4"/>
  <c r="D31" i="4"/>
  <c r="C31" i="4"/>
  <c r="A31" i="4"/>
  <c r="U31" i="4" s="1"/>
  <c r="BT30" i="4"/>
  <c r="BS30" i="4"/>
  <c r="BR30" i="4"/>
  <c r="W30" i="4"/>
  <c r="S30" i="4"/>
  <c r="R30" i="4"/>
  <c r="Q30" i="4"/>
  <c r="P30" i="4"/>
  <c r="O30" i="4"/>
  <c r="N30" i="4"/>
  <c r="M30" i="4"/>
  <c r="L30" i="4"/>
  <c r="K30" i="4"/>
  <c r="J30" i="4"/>
  <c r="I30" i="4"/>
  <c r="H30" i="4"/>
  <c r="G30" i="4"/>
  <c r="F30" i="4"/>
  <c r="E30" i="4"/>
  <c r="D30" i="4"/>
  <c r="C30" i="4"/>
  <c r="A30" i="4"/>
  <c r="U30" i="4" s="1"/>
  <c r="BT29" i="4"/>
  <c r="BS29" i="4"/>
  <c r="BR29" i="4"/>
  <c r="W29" i="4"/>
  <c r="S29" i="4"/>
  <c r="R29" i="4"/>
  <c r="Q29" i="4"/>
  <c r="P29" i="4"/>
  <c r="O29" i="4"/>
  <c r="N29" i="4"/>
  <c r="M29" i="4"/>
  <c r="L29" i="4"/>
  <c r="K29" i="4"/>
  <c r="J29" i="4"/>
  <c r="I29" i="4"/>
  <c r="H29" i="4"/>
  <c r="G29" i="4"/>
  <c r="F29" i="4"/>
  <c r="E29" i="4"/>
  <c r="D29" i="4"/>
  <c r="C29" i="4"/>
  <c r="A29" i="4"/>
  <c r="U29" i="4" s="1"/>
  <c r="BT28" i="4"/>
  <c r="BS28" i="4"/>
  <c r="BR28" i="4"/>
  <c r="W28" i="4"/>
  <c r="S28" i="4"/>
  <c r="R28" i="4"/>
  <c r="Q28" i="4"/>
  <c r="P28" i="4"/>
  <c r="O28" i="4"/>
  <c r="N28" i="4"/>
  <c r="M28" i="4"/>
  <c r="L28" i="4"/>
  <c r="K28" i="4"/>
  <c r="J28" i="4"/>
  <c r="I28" i="4"/>
  <c r="H28" i="4"/>
  <c r="G28" i="4"/>
  <c r="F28" i="4"/>
  <c r="E28" i="4"/>
  <c r="D28" i="4"/>
  <c r="C28" i="4"/>
  <c r="A28" i="4"/>
  <c r="BI28" i="4" s="1"/>
  <c r="BT27" i="4"/>
  <c r="BS27" i="4"/>
  <c r="BR27" i="4"/>
  <c r="W27" i="4"/>
  <c r="S27" i="4"/>
  <c r="R27" i="4"/>
  <c r="Q27" i="4"/>
  <c r="P27" i="4"/>
  <c r="O27" i="4"/>
  <c r="N27" i="4"/>
  <c r="M27" i="4"/>
  <c r="L27" i="4"/>
  <c r="K27" i="4"/>
  <c r="J27" i="4"/>
  <c r="I27" i="4"/>
  <c r="H27" i="4"/>
  <c r="G27" i="4"/>
  <c r="F27" i="4"/>
  <c r="E27" i="4"/>
  <c r="D27" i="4"/>
  <c r="C27" i="4"/>
  <c r="B25" i="4"/>
  <c r="BJ25" i="4" s="1"/>
  <c r="A25" i="4"/>
  <c r="U25" i="4" s="1"/>
  <c r="BT24" i="4"/>
  <c r="BS24" i="4"/>
  <c r="BR24" i="4"/>
  <c r="W24" i="4"/>
  <c r="S24" i="4"/>
  <c r="R24" i="4"/>
  <c r="Q24" i="4"/>
  <c r="P24" i="4"/>
  <c r="O24" i="4"/>
  <c r="N24" i="4"/>
  <c r="M24" i="4"/>
  <c r="L24" i="4"/>
  <c r="K24" i="4"/>
  <c r="J24" i="4"/>
  <c r="I24" i="4"/>
  <c r="H24" i="4"/>
  <c r="G24" i="4"/>
  <c r="F24" i="4"/>
  <c r="E24" i="4"/>
  <c r="D24" i="4"/>
  <c r="C24" i="4"/>
  <c r="A24" i="4"/>
  <c r="BI24" i="4" s="1"/>
  <c r="BT23" i="4"/>
  <c r="BS23" i="4"/>
  <c r="BR23" i="4"/>
  <c r="W23" i="4"/>
  <c r="S23" i="4"/>
  <c r="R23" i="4"/>
  <c r="Q23" i="4"/>
  <c r="P23" i="4"/>
  <c r="O23" i="4"/>
  <c r="N23" i="4"/>
  <c r="M23" i="4"/>
  <c r="L23" i="4"/>
  <c r="K23" i="4"/>
  <c r="J23" i="4"/>
  <c r="I23" i="4"/>
  <c r="H23" i="4"/>
  <c r="G23" i="4"/>
  <c r="F23" i="4"/>
  <c r="E23" i="4"/>
  <c r="D23" i="4"/>
  <c r="C23" i="4"/>
  <c r="A23" i="4"/>
  <c r="BT22" i="4"/>
  <c r="BS22" i="4"/>
  <c r="BR22" i="4"/>
  <c r="W22" i="4"/>
  <c r="S22" i="4"/>
  <c r="R22" i="4"/>
  <c r="Q22" i="4"/>
  <c r="P22" i="4"/>
  <c r="O22" i="4"/>
  <c r="N22" i="4"/>
  <c r="M22" i="4"/>
  <c r="L22" i="4"/>
  <c r="K22" i="4"/>
  <c r="J22" i="4"/>
  <c r="I22" i="4"/>
  <c r="H22" i="4"/>
  <c r="G22" i="4"/>
  <c r="F22" i="4"/>
  <c r="E22" i="4"/>
  <c r="D22" i="4"/>
  <c r="C22" i="4"/>
  <c r="A22" i="4"/>
  <c r="U22" i="4" s="1"/>
  <c r="BT21" i="4"/>
  <c r="BS21" i="4"/>
  <c r="BR21" i="4"/>
  <c r="W21" i="4"/>
  <c r="S21" i="4"/>
  <c r="R21" i="4"/>
  <c r="Q21" i="4"/>
  <c r="P21" i="4"/>
  <c r="O21" i="4"/>
  <c r="N21" i="4"/>
  <c r="M21" i="4"/>
  <c r="L21" i="4"/>
  <c r="K21" i="4"/>
  <c r="J21" i="4"/>
  <c r="I21" i="4"/>
  <c r="H21" i="4"/>
  <c r="G21" i="4"/>
  <c r="F21" i="4"/>
  <c r="E21" i="4"/>
  <c r="D21" i="4"/>
  <c r="C21" i="4"/>
  <c r="A21" i="4"/>
  <c r="BI21" i="4" s="1"/>
  <c r="BT20" i="4"/>
  <c r="BS20" i="4"/>
  <c r="BR20" i="4"/>
  <c r="W20" i="4"/>
  <c r="S20" i="4"/>
  <c r="R20" i="4"/>
  <c r="Q20" i="4"/>
  <c r="P20" i="4"/>
  <c r="O20" i="4"/>
  <c r="N20" i="4"/>
  <c r="M20" i="4"/>
  <c r="L20" i="4"/>
  <c r="K20" i="4"/>
  <c r="J20" i="4"/>
  <c r="I20" i="4"/>
  <c r="H20" i="4"/>
  <c r="G20" i="4"/>
  <c r="F20" i="4"/>
  <c r="E20" i="4"/>
  <c r="D20" i="4"/>
  <c r="C20" i="4"/>
  <c r="A20" i="4"/>
  <c r="BI20" i="4" s="1"/>
  <c r="BT19" i="4"/>
  <c r="BS19" i="4"/>
  <c r="BR19" i="4"/>
  <c r="W19" i="4"/>
  <c r="S19" i="4"/>
  <c r="R19" i="4"/>
  <c r="Q19" i="4"/>
  <c r="P19" i="4"/>
  <c r="O19" i="4"/>
  <c r="N19" i="4"/>
  <c r="M19" i="4"/>
  <c r="L19" i="4"/>
  <c r="K19" i="4"/>
  <c r="J19" i="4"/>
  <c r="I19" i="4"/>
  <c r="H19" i="4"/>
  <c r="G19" i="4"/>
  <c r="F19" i="4"/>
  <c r="E19" i="4"/>
  <c r="D19" i="4"/>
  <c r="C19" i="4"/>
  <c r="A19" i="4"/>
  <c r="U19" i="4" s="1"/>
  <c r="BT18" i="4"/>
  <c r="BS18" i="4"/>
  <c r="BR18" i="4"/>
  <c r="W18" i="4"/>
  <c r="S18" i="4"/>
  <c r="R18" i="4"/>
  <c r="Q18" i="4"/>
  <c r="P18" i="4"/>
  <c r="O18" i="4"/>
  <c r="N18" i="4"/>
  <c r="M18" i="4"/>
  <c r="L18" i="4"/>
  <c r="K18" i="4"/>
  <c r="J18" i="4"/>
  <c r="I18" i="4"/>
  <c r="H18" i="4"/>
  <c r="G18" i="4"/>
  <c r="F18" i="4"/>
  <c r="E18" i="4"/>
  <c r="D18" i="4"/>
  <c r="C18" i="4"/>
  <c r="A18" i="4"/>
  <c r="BI18" i="4" s="1"/>
  <c r="BT17" i="4"/>
  <c r="BS17" i="4"/>
  <c r="BR17" i="4"/>
  <c r="W17" i="4"/>
  <c r="S17" i="4"/>
  <c r="R17" i="4"/>
  <c r="Q17" i="4"/>
  <c r="P17" i="4"/>
  <c r="O17" i="4"/>
  <c r="N17" i="4"/>
  <c r="M17" i="4"/>
  <c r="L17" i="4"/>
  <c r="K17" i="4"/>
  <c r="J17" i="4"/>
  <c r="I17" i="4"/>
  <c r="H17" i="4"/>
  <c r="G17" i="4"/>
  <c r="F17" i="4"/>
  <c r="E17" i="4"/>
  <c r="D17" i="4"/>
  <c r="C17" i="4"/>
  <c r="B15" i="4"/>
  <c r="BJ15" i="4" s="1"/>
  <c r="A15" i="4"/>
  <c r="BT14" i="4"/>
  <c r="BS14" i="4"/>
  <c r="BR14" i="4"/>
  <c r="W14" i="4"/>
  <c r="S14" i="4"/>
  <c r="R14" i="4"/>
  <c r="Q14" i="4"/>
  <c r="P14" i="4"/>
  <c r="O14" i="4"/>
  <c r="N14" i="4"/>
  <c r="M14" i="4"/>
  <c r="L14" i="4"/>
  <c r="K14" i="4"/>
  <c r="J14" i="4"/>
  <c r="I14" i="4"/>
  <c r="H14" i="4"/>
  <c r="G14" i="4"/>
  <c r="F14" i="4"/>
  <c r="E14" i="4"/>
  <c r="D14" i="4"/>
  <c r="C14" i="4"/>
  <c r="A14" i="4"/>
  <c r="BI14" i="4" s="1"/>
  <c r="BT13" i="4"/>
  <c r="BS13" i="4"/>
  <c r="BR13" i="4"/>
  <c r="W13" i="4"/>
  <c r="S13" i="4"/>
  <c r="R13" i="4"/>
  <c r="Q13" i="4"/>
  <c r="P13" i="4"/>
  <c r="O13" i="4"/>
  <c r="N13" i="4"/>
  <c r="M13" i="4"/>
  <c r="L13" i="4"/>
  <c r="K13" i="4"/>
  <c r="J13" i="4"/>
  <c r="I13" i="4"/>
  <c r="H13" i="4"/>
  <c r="G13" i="4"/>
  <c r="F13" i="4"/>
  <c r="E13" i="4"/>
  <c r="D13" i="4"/>
  <c r="C13" i="4"/>
  <c r="A13" i="4"/>
  <c r="BI13" i="4" s="1"/>
  <c r="BT12" i="4"/>
  <c r="BS12" i="4"/>
  <c r="BR12" i="4"/>
  <c r="W12" i="4"/>
  <c r="S12" i="4"/>
  <c r="R12" i="4"/>
  <c r="Q12" i="4"/>
  <c r="P12" i="4"/>
  <c r="O12" i="4"/>
  <c r="N12" i="4"/>
  <c r="M12" i="4"/>
  <c r="L12" i="4"/>
  <c r="K12" i="4"/>
  <c r="J12" i="4"/>
  <c r="I12" i="4"/>
  <c r="H12" i="4"/>
  <c r="G12" i="4"/>
  <c r="F12" i="4"/>
  <c r="E12" i="4"/>
  <c r="D12" i="4"/>
  <c r="C12" i="4"/>
  <c r="A12" i="4"/>
  <c r="BI12" i="4" s="1"/>
  <c r="BT11" i="4"/>
  <c r="BS11" i="4"/>
  <c r="BR11" i="4"/>
  <c r="W11" i="4"/>
  <c r="S11" i="4"/>
  <c r="R11" i="4"/>
  <c r="Q11" i="4"/>
  <c r="P11" i="4"/>
  <c r="O11" i="4"/>
  <c r="N11" i="4"/>
  <c r="M11" i="4"/>
  <c r="L11" i="4"/>
  <c r="K11" i="4"/>
  <c r="J11" i="4"/>
  <c r="I11" i="4"/>
  <c r="H11" i="4"/>
  <c r="G11" i="4"/>
  <c r="F11" i="4"/>
  <c r="E11" i="4"/>
  <c r="D11" i="4"/>
  <c r="C11" i="4"/>
  <c r="A11" i="4"/>
  <c r="BI11" i="4" s="1"/>
  <c r="BT10" i="4"/>
  <c r="BS10" i="4"/>
  <c r="BR10" i="4"/>
  <c r="W10" i="4"/>
  <c r="S10" i="4"/>
  <c r="R10" i="4"/>
  <c r="Q10" i="4"/>
  <c r="P10" i="4"/>
  <c r="O10" i="4"/>
  <c r="N10" i="4"/>
  <c r="M10" i="4"/>
  <c r="L10" i="4"/>
  <c r="K10" i="4"/>
  <c r="J10" i="4"/>
  <c r="I10" i="4"/>
  <c r="H10" i="4"/>
  <c r="G10" i="4"/>
  <c r="F10" i="4"/>
  <c r="E10" i="4"/>
  <c r="D10" i="4"/>
  <c r="C10" i="4"/>
  <c r="A10" i="4"/>
  <c r="U10" i="4" s="1"/>
  <c r="BT9" i="4"/>
  <c r="BS9" i="4"/>
  <c r="BR9" i="4"/>
  <c r="W9" i="4"/>
  <c r="S9" i="4"/>
  <c r="R9" i="4"/>
  <c r="Q9" i="4"/>
  <c r="P9" i="4"/>
  <c r="O9" i="4"/>
  <c r="N9" i="4"/>
  <c r="M9" i="4"/>
  <c r="L9" i="4"/>
  <c r="K9" i="4"/>
  <c r="J9" i="4"/>
  <c r="I9" i="4"/>
  <c r="H9" i="4"/>
  <c r="G9" i="4"/>
  <c r="F9" i="4"/>
  <c r="E9" i="4"/>
  <c r="D9" i="4"/>
  <c r="C9" i="4"/>
  <c r="A9" i="4"/>
  <c r="U9" i="4" s="1"/>
  <c r="BT8" i="4"/>
  <c r="BS8" i="4"/>
  <c r="BR8" i="4"/>
  <c r="W8" i="4"/>
  <c r="S8" i="4"/>
  <c r="R8" i="4"/>
  <c r="Q8" i="4"/>
  <c r="P8" i="4"/>
  <c r="O8" i="4"/>
  <c r="N8" i="4"/>
  <c r="M8" i="4"/>
  <c r="L8" i="4"/>
  <c r="K8" i="4"/>
  <c r="J8" i="4"/>
  <c r="I8" i="4"/>
  <c r="H8" i="4"/>
  <c r="G8" i="4"/>
  <c r="F8" i="4"/>
  <c r="E8" i="4"/>
  <c r="D8" i="4"/>
  <c r="C8" i="4"/>
  <c r="A8" i="4"/>
  <c r="BI8" i="4" s="1"/>
  <c r="BT7" i="4"/>
  <c r="BS7" i="4"/>
  <c r="BR7" i="4"/>
  <c r="W7" i="4"/>
  <c r="S7" i="4"/>
  <c r="R7" i="4"/>
  <c r="Q7" i="4"/>
  <c r="P7" i="4"/>
  <c r="O7" i="4"/>
  <c r="N7" i="4"/>
  <c r="M7" i="4"/>
  <c r="L7" i="4"/>
  <c r="K7" i="4"/>
  <c r="J7" i="4"/>
  <c r="I7" i="4"/>
  <c r="H7" i="4"/>
  <c r="G7" i="4"/>
  <c r="F7" i="4"/>
  <c r="E7" i="4"/>
  <c r="D7" i="4"/>
  <c r="C7" i="4"/>
  <c r="CD59" i="20"/>
  <c r="CC59" i="20"/>
  <c r="CB59" i="20"/>
  <c r="CA59" i="20"/>
  <c r="BZ59" i="20"/>
  <c r="BY59" i="20"/>
  <c r="BX59" i="20"/>
  <c r="BW59" i="20"/>
  <c r="BV59" i="20"/>
  <c r="AU59" i="20"/>
  <c r="AT59" i="20"/>
  <c r="AS59" i="20"/>
  <c r="AR59" i="20"/>
  <c r="AQ59" i="20"/>
  <c r="AP59" i="20"/>
  <c r="AO59" i="20"/>
  <c r="AN59" i="20"/>
  <c r="AM59" i="20"/>
  <c r="AL59" i="20"/>
  <c r="AK59" i="20"/>
  <c r="AJ59" i="20"/>
  <c r="AI59" i="20"/>
  <c r="AH59" i="20"/>
  <c r="AG59" i="20"/>
  <c r="AF59" i="20"/>
  <c r="AE59" i="20"/>
  <c r="AD59" i="20"/>
  <c r="AC59" i="20"/>
  <c r="AB59" i="20"/>
  <c r="AA59" i="20"/>
  <c r="Z59" i="20"/>
  <c r="Y59" i="20"/>
  <c r="X59" i="20"/>
  <c r="W59" i="20"/>
  <c r="S59" i="20"/>
  <c r="R59" i="20"/>
  <c r="Q59" i="20"/>
  <c r="P59" i="20"/>
  <c r="O59" i="20"/>
  <c r="N59" i="20"/>
  <c r="M59" i="20"/>
  <c r="L59" i="20"/>
  <c r="K59" i="20"/>
  <c r="J59" i="20"/>
  <c r="I59" i="20"/>
  <c r="H59" i="20"/>
  <c r="G59" i="20"/>
  <c r="F59" i="20"/>
  <c r="E59" i="20"/>
  <c r="D59" i="20"/>
  <c r="C59" i="20"/>
  <c r="CD58" i="20"/>
  <c r="CC58" i="20"/>
  <c r="CB58" i="20"/>
  <c r="CA58" i="20"/>
  <c r="BZ58" i="20"/>
  <c r="BY58" i="20"/>
  <c r="BX58" i="20"/>
  <c r="BW58" i="20"/>
  <c r="BV58" i="20"/>
  <c r="AU58" i="20"/>
  <c r="AT58" i="20"/>
  <c r="AS58" i="20"/>
  <c r="AR58" i="20"/>
  <c r="AQ58" i="20"/>
  <c r="AP58" i="20"/>
  <c r="AO58" i="20"/>
  <c r="AN58" i="20"/>
  <c r="AM58" i="20"/>
  <c r="AL58" i="20"/>
  <c r="AK58" i="20"/>
  <c r="AJ58" i="20"/>
  <c r="AI58" i="20"/>
  <c r="AH58" i="20"/>
  <c r="AG58" i="20"/>
  <c r="AF58" i="20"/>
  <c r="AE58" i="20"/>
  <c r="AD58" i="20"/>
  <c r="AC58" i="20"/>
  <c r="AB58" i="20"/>
  <c r="AA58" i="20"/>
  <c r="Z58" i="20"/>
  <c r="Y58" i="20"/>
  <c r="X58" i="20"/>
  <c r="W58" i="20"/>
  <c r="S58" i="20"/>
  <c r="R58" i="20"/>
  <c r="Q58" i="20"/>
  <c r="P58" i="20"/>
  <c r="O58" i="20"/>
  <c r="N58" i="20"/>
  <c r="M58" i="20"/>
  <c r="L58" i="20"/>
  <c r="K58" i="20"/>
  <c r="J58" i="20"/>
  <c r="I58" i="20"/>
  <c r="H58" i="20"/>
  <c r="G58" i="20"/>
  <c r="F58" i="20"/>
  <c r="E58" i="20"/>
  <c r="D58" i="20"/>
  <c r="C58" i="20"/>
  <c r="CD57" i="20"/>
  <c r="CC57" i="20"/>
  <c r="CB57" i="20"/>
  <c r="CA57" i="20"/>
  <c r="BZ57" i="20"/>
  <c r="BY57" i="20"/>
  <c r="BX57" i="20"/>
  <c r="BW57" i="20"/>
  <c r="BV57" i="20"/>
  <c r="AU57" i="20"/>
  <c r="AT57" i="20"/>
  <c r="AS57" i="20"/>
  <c r="AR57" i="20"/>
  <c r="AQ57" i="20"/>
  <c r="AP57" i="20"/>
  <c r="AO57" i="20"/>
  <c r="AN57" i="20"/>
  <c r="AM57" i="20"/>
  <c r="AL57" i="20"/>
  <c r="AK57" i="20"/>
  <c r="AJ57" i="20"/>
  <c r="AI57" i="20"/>
  <c r="AH57" i="20"/>
  <c r="AG57" i="20"/>
  <c r="AF57" i="20"/>
  <c r="AE57" i="20"/>
  <c r="AD57" i="20"/>
  <c r="AC57" i="20"/>
  <c r="AB57" i="20"/>
  <c r="AA57" i="20"/>
  <c r="Z57" i="20"/>
  <c r="Y57" i="20"/>
  <c r="X57" i="20"/>
  <c r="W57" i="20"/>
  <c r="S57" i="20"/>
  <c r="R57" i="20"/>
  <c r="Q57" i="20"/>
  <c r="P57" i="20"/>
  <c r="O57" i="20"/>
  <c r="N57" i="20"/>
  <c r="M57" i="20"/>
  <c r="L57" i="20"/>
  <c r="K57" i="20"/>
  <c r="J57" i="20"/>
  <c r="I57" i="20"/>
  <c r="H57" i="20"/>
  <c r="G57" i="20"/>
  <c r="F57" i="20"/>
  <c r="E57" i="20"/>
  <c r="D57" i="20"/>
  <c r="C57" i="20"/>
  <c r="CD56" i="20"/>
  <c r="CC56" i="20"/>
  <c r="CB56" i="20"/>
  <c r="CA56" i="20"/>
  <c r="BZ56" i="20"/>
  <c r="BY56" i="20"/>
  <c r="BX56" i="20"/>
  <c r="BW56" i="20"/>
  <c r="BV56" i="20"/>
  <c r="AU56" i="20"/>
  <c r="AT56" i="20"/>
  <c r="AS56" i="20"/>
  <c r="AR56" i="20"/>
  <c r="AQ56" i="20"/>
  <c r="AP56" i="20"/>
  <c r="AO56" i="20"/>
  <c r="AN56" i="20"/>
  <c r="AM56" i="20"/>
  <c r="AL56" i="20"/>
  <c r="AK56" i="20"/>
  <c r="AJ56" i="20"/>
  <c r="AI56" i="20"/>
  <c r="AH56" i="20"/>
  <c r="AG56" i="20"/>
  <c r="AF56" i="20"/>
  <c r="AE56" i="20"/>
  <c r="AD56" i="20"/>
  <c r="AC56" i="20"/>
  <c r="AB56" i="20"/>
  <c r="AA56" i="20"/>
  <c r="Z56" i="20"/>
  <c r="Y56" i="20"/>
  <c r="X56" i="20"/>
  <c r="W56" i="20"/>
  <c r="S56" i="20"/>
  <c r="R56" i="20"/>
  <c r="Q56" i="20"/>
  <c r="P56" i="20"/>
  <c r="O56" i="20"/>
  <c r="N56" i="20"/>
  <c r="M56" i="20"/>
  <c r="L56" i="20"/>
  <c r="K56" i="20"/>
  <c r="J56" i="20"/>
  <c r="I56" i="20"/>
  <c r="H56" i="20"/>
  <c r="G56" i="20"/>
  <c r="F56" i="20"/>
  <c r="E56" i="20"/>
  <c r="D56" i="20"/>
  <c r="C56" i="20"/>
  <c r="CD55" i="20"/>
  <c r="CC55" i="20"/>
  <c r="CB55" i="20"/>
  <c r="CA55" i="20"/>
  <c r="BZ55" i="20"/>
  <c r="BY55" i="20"/>
  <c r="BX55" i="20"/>
  <c r="BW55" i="20"/>
  <c r="BV55" i="20"/>
  <c r="AU55" i="20"/>
  <c r="AT55" i="20"/>
  <c r="AS55" i="20"/>
  <c r="AR55" i="20"/>
  <c r="AQ55" i="20"/>
  <c r="AP55" i="20"/>
  <c r="AO55" i="20"/>
  <c r="AN55" i="20"/>
  <c r="AM55" i="20"/>
  <c r="AL55" i="20"/>
  <c r="AK55" i="20"/>
  <c r="AJ55" i="20"/>
  <c r="AI55" i="20"/>
  <c r="AH55" i="20"/>
  <c r="AG55" i="20"/>
  <c r="AF55" i="20"/>
  <c r="AE55" i="20"/>
  <c r="AD55" i="20"/>
  <c r="AC55" i="20"/>
  <c r="AB55" i="20"/>
  <c r="AA55" i="20"/>
  <c r="Z55" i="20"/>
  <c r="Y55" i="20"/>
  <c r="X55" i="20"/>
  <c r="W55" i="20"/>
  <c r="S55" i="20"/>
  <c r="R55" i="20"/>
  <c r="Q55" i="20"/>
  <c r="P55" i="20"/>
  <c r="O55" i="20"/>
  <c r="N55" i="20"/>
  <c r="M55" i="20"/>
  <c r="L55" i="20"/>
  <c r="K55" i="20"/>
  <c r="J55" i="20"/>
  <c r="I55" i="20"/>
  <c r="H55" i="20"/>
  <c r="G55" i="20"/>
  <c r="F55" i="20"/>
  <c r="E55" i="20"/>
  <c r="D55" i="20"/>
  <c r="C55" i="20"/>
  <c r="CD54" i="20"/>
  <c r="CC54" i="20"/>
  <c r="CB54" i="20"/>
  <c r="CA54" i="20"/>
  <c r="BZ54" i="20"/>
  <c r="BY54" i="20"/>
  <c r="BX54" i="20"/>
  <c r="BW54" i="20"/>
  <c r="BV54" i="20"/>
  <c r="AU54" i="20"/>
  <c r="AT54" i="20"/>
  <c r="AS54" i="20"/>
  <c r="AR54" i="20"/>
  <c r="AQ54" i="20"/>
  <c r="AP54" i="20"/>
  <c r="AO54" i="20"/>
  <c r="AN54" i="20"/>
  <c r="AM54" i="20"/>
  <c r="AL54" i="20"/>
  <c r="AK54" i="20"/>
  <c r="AJ54" i="20"/>
  <c r="AI54" i="20"/>
  <c r="AH54" i="20"/>
  <c r="AG54" i="20"/>
  <c r="AF54" i="20"/>
  <c r="AE54" i="20"/>
  <c r="AD54" i="20"/>
  <c r="AC54" i="20"/>
  <c r="AB54" i="20"/>
  <c r="AA54" i="20"/>
  <c r="Z54" i="20"/>
  <c r="Y54" i="20"/>
  <c r="X54" i="20"/>
  <c r="W54" i="20"/>
  <c r="S54" i="20"/>
  <c r="R54" i="20"/>
  <c r="Q54" i="20"/>
  <c r="P54" i="20"/>
  <c r="O54" i="20"/>
  <c r="N54" i="20"/>
  <c r="M54" i="20"/>
  <c r="L54" i="20"/>
  <c r="K54" i="20"/>
  <c r="J54" i="20"/>
  <c r="I54" i="20"/>
  <c r="H54" i="20"/>
  <c r="G54" i="20"/>
  <c r="F54" i="20"/>
  <c r="E54" i="20"/>
  <c r="D54" i="20"/>
  <c r="C54" i="20"/>
  <c r="CD53" i="20"/>
  <c r="CC53" i="20"/>
  <c r="CB53" i="20"/>
  <c r="CA53" i="20"/>
  <c r="BZ53" i="20"/>
  <c r="BY53" i="20"/>
  <c r="BX53" i="20"/>
  <c r="BW53" i="20"/>
  <c r="BV53" i="20"/>
  <c r="AU53" i="20"/>
  <c r="AT53" i="20"/>
  <c r="AS53" i="20"/>
  <c r="AR53" i="20"/>
  <c r="AQ53" i="20"/>
  <c r="AP53" i="20"/>
  <c r="AO53" i="20"/>
  <c r="AN53" i="20"/>
  <c r="AM53" i="20"/>
  <c r="AL53" i="20"/>
  <c r="AK53" i="20"/>
  <c r="AJ53" i="20"/>
  <c r="AI53" i="20"/>
  <c r="AH53" i="20"/>
  <c r="AG53" i="20"/>
  <c r="AF53" i="20"/>
  <c r="AE53" i="20"/>
  <c r="AD53" i="20"/>
  <c r="AC53" i="20"/>
  <c r="AB53" i="20"/>
  <c r="AA53" i="20"/>
  <c r="Z53" i="20"/>
  <c r="Y53" i="20"/>
  <c r="X53" i="20"/>
  <c r="W53" i="20"/>
  <c r="S53" i="20"/>
  <c r="R53" i="20"/>
  <c r="Q53" i="20"/>
  <c r="P53" i="20"/>
  <c r="O53" i="20"/>
  <c r="N53" i="20"/>
  <c r="M53" i="20"/>
  <c r="L53" i="20"/>
  <c r="K53" i="20"/>
  <c r="J53" i="20"/>
  <c r="I53" i="20"/>
  <c r="H53" i="20"/>
  <c r="G53" i="20"/>
  <c r="F53" i="20"/>
  <c r="E53" i="20"/>
  <c r="D53" i="20"/>
  <c r="C53" i="20"/>
  <c r="CD52" i="20"/>
  <c r="CC52" i="20"/>
  <c r="CB52" i="20"/>
  <c r="CA52" i="20"/>
  <c r="BZ52" i="20"/>
  <c r="BY52" i="20"/>
  <c r="BX52" i="20"/>
  <c r="BW52" i="20"/>
  <c r="BV52" i="20"/>
  <c r="AU52" i="20"/>
  <c r="AT52" i="20"/>
  <c r="AS52" i="20"/>
  <c r="AR52" i="20"/>
  <c r="AQ52" i="20"/>
  <c r="AP52" i="20"/>
  <c r="AO52" i="20"/>
  <c r="AN52" i="20"/>
  <c r="AM52" i="20"/>
  <c r="AL52" i="20"/>
  <c r="AK52" i="20"/>
  <c r="AJ52" i="20"/>
  <c r="AI52" i="20"/>
  <c r="AH52" i="20"/>
  <c r="AG52" i="20"/>
  <c r="AF52" i="20"/>
  <c r="AE52" i="20"/>
  <c r="AD52" i="20"/>
  <c r="AC52" i="20"/>
  <c r="AB52" i="20"/>
  <c r="AA52" i="20"/>
  <c r="Z52" i="20"/>
  <c r="Y52" i="20"/>
  <c r="X52" i="20"/>
  <c r="W52" i="20"/>
  <c r="S52" i="20"/>
  <c r="R52" i="20"/>
  <c r="Q52" i="20"/>
  <c r="P52" i="20"/>
  <c r="O52" i="20"/>
  <c r="N52" i="20"/>
  <c r="M52" i="20"/>
  <c r="L52" i="20"/>
  <c r="K52" i="20"/>
  <c r="J52" i="20"/>
  <c r="I52" i="20"/>
  <c r="H52" i="20"/>
  <c r="G52" i="20"/>
  <c r="F52" i="20"/>
  <c r="E52" i="20"/>
  <c r="D52" i="20"/>
  <c r="C52" i="20"/>
  <c r="CD51" i="20"/>
  <c r="CC51" i="20"/>
  <c r="CB51" i="20"/>
  <c r="CA51" i="20"/>
  <c r="BZ51" i="20"/>
  <c r="BY51" i="20"/>
  <c r="BX51" i="20"/>
  <c r="BW51" i="20"/>
  <c r="BV51" i="20"/>
  <c r="AU51" i="20"/>
  <c r="AT51" i="20"/>
  <c r="AS51" i="20"/>
  <c r="AR51" i="20"/>
  <c r="AQ51" i="20"/>
  <c r="AP51" i="20"/>
  <c r="AO51" i="20"/>
  <c r="AN51" i="20"/>
  <c r="AM51" i="20"/>
  <c r="AL51" i="20"/>
  <c r="AK51" i="20"/>
  <c r="AJ51" i="20"/>
  <c r="AI51" i="20"/>
  <c r="AH51" i="20"/>
  <c r="AG51" i="20"/>
  <c r="AF51" i="20"/>
  <c r="AE51" i="20"/>
  <c r="AD51" i="20"/>
  <c r="AC51" i="20"/>
  <c r="AB51" i="20"/>
  <c r="AA51" i="20"/>
  <c r="Z51" i="20"/>
  <c r="Y51" i="20"/>
  <c r="X51" i="20"/>
  <c r="W51" i="20"/>
  <c r="S51" i="20"/>
  <c r="R51" i="20"/>
  <c r="Q51" i="20"/>
  <c r="P51" i="20"/>
  <c r="O51" i="20"/>
  <c r="N51" i="20"/>
  <c r="M51" i="20"/>
  <c r="L51" i="20"/>
  <c r="K51" i="20"/>
  <c r="J51" i="20"/>
  <c r="I51" i="20"/>
  <c r="H51" i="20"/>
  <c r="G51" i="20"/>
  <c r="F51" i="20"/>
  <c r="E51" i="20"/>
  <c r="D51" i="20"/>
  <c r="C51" i="20"/>
  <c r="BT49" i="20"/>
  <c r="U49" i="20"/>
  <c r="BT48" i="20"/>
  <c r="BI48" i="20" a="1"/>
  <c r="BI48" i="20" s="1"/>
  <c r="BH48" i="20" a="1"/>
  <c r="BH48" i="20" s="1"/>
  <c r="BG48" i="20" a="1"/>
  <c r="BG48" i="20" s="1"/>
  <c r="U48" i="20"/>
  <c r="BT47" i="20"/>
  <c r="BI47" i="20" a="1"/>
  <c r="BI47" i="20" s="1"/>
  <c r="BH47" i="20" a="1"/>
  <c r="BH47" i="20" s="1"/>
  <c r="BG47" i="20" a="1"/>
  <c r="BG47" i="20" s="1"/>
  <c r="U47" i="20"/>
  <c r="BI46" i="20" a="1"/>
  <c r="BI46" i="20" s="1"/>
  <c r="BH46" i="20" a="1"/>
  <c r="BH46" i="20" s="1"/>
  <c r="BG46" i="20" a="1"/>
  <c r="BG46" i="20" s="1"/>
  <c r="U46" i="20"/>
  <c r="BI45" i="20" a="1"/>
  <c r="BI45" i="20" s="1"/>
  <c r="BH45" i="20" a="1"/>
  <c r="BH45" i="20" s="1"/>
  <c r="BG45" i="20" a="1"/>
  <c r="BG45" i="20" s="1"/>
  <c r="U45" i="20"/>
  <c r="BI44" i="20" a="1"/>
  <c r="BI44" i="20" s="1"/>
  <c r="BH44" i="20" a="1"/>
  <c r="BH44" i="20" s="1"/>
  <c r="BG44" i="20" a="1"/>
  <c r="BG44" i="20" s="1"/>
  <c r="U44" i="20"/>
  <c r="BI43" i="20" a="1"/>
  <c r="BI43" i="20" s="1"/>
  <c r="BH43" i="20" a="1"/>
  <c r="BH43" i="20" s="1"/>
  <c r="BG43" i="20" a="1"/>
  <c r="BG43" i="20" s="1"/>
  <c r="U43" i="20"/>
  <c r="BH42" i="20"/>
  <c r="BA42" i="20"/>
  <c r="AY42" i="20"/>
  <c r="U40" i="20"/>
  <c r="BI39" i="20" a="1"/>
  <c r="BI39" i="20" s="1"/>
  <c r="BH39" i="20" a="1"/>
  <c r="BH39" i="20" s="1"/>
  <c r="BG39" i="20" a="1"/>
  <c r="BG39" i="20" s="1"/>
  <c r="U39" i="20"/>
  <c r="BI38" i="20" a="1"/>
  <c r="BI38" i="20" s="1"/>
  <c r="BH38" i="20" a="1"/>
  <c r="BH38" i="20" s="1"/>
  <c r="BG38" i="20" a="1"/>
  <c r="BG38" i="20" s="1"/>
  <c r="U38" i="20"/>
  <c r="BI37" i="20" a="1"/>
  <c r="BI37" i="20" s="1"/>
  <c r="BH37" i="20" a="1"/>
  <c r="BH37" i="20" s="1"/>
  <c r="BG37" i="20" a="1"/>
  <c r="BG37" i="20" s="1"/>
  <c r="U37" i="20"/>
  <c r="BI36" i="20" a="1"/>
  <c r="BI36" i="20" s="1"/>
  <c r="BH36" i="20" a="1"/>
  <c r="BH36" i="20" s="1"/>
  <c r="BG36" i="20" a="1"/>
  <c r="BG36" i="20" s="1"/>
  <c r="U36" i="20"/>
  <c r="BI35" i="20" a="1"/>
  <c r="BI35" i="20" s="1"/>
  <c r="BH35" i="20" a="1"/>
  <c r="BH35" i="20" s="1"/>
  <c r="BG35" i="20" a="1"/>
  <c r="BG35" i="20" s="1"/>
  <c r="U35" i="20"/>
  <c r="BI34" i="20" a="1"/>
  <c r="BI34" i="20" s="1"/>
  <c r="BH34" i="20" a="1"/>
  <c r="BH34" i="20" s="1"/>
  <c r="BG34" i="20" a="1"/>
  <c r="BG34" i="20" s="1"/>
  <c r="U34" i="20"/>
  <c r="BH33" i="20"/>
  <c r="BA33" i="20"/>
  <c r="AY33" i="20"/>
  <c r="U31" i="20"/>
  <c r="BI30" i="20" a="1"/>
  <c r="BI30" i="20" s="1"/>
  <c r="BH30" i="20" a="1"/>
  <c r="BH30" i="20" s="1"/>
  <c r="BG30" i="20" a="1"/>
  <c r="BG30" i="20" s="1"/>
  <c r="U30" i="20"/>
  <c r="BI29" i="20" a="1"/>
  <c r="BI29" i="20" s="1"/>
  <c r="BH29" i="20" a="1"/>
  <c r="BH29" i="20" s="1"/>
  <c r="BG29" i="20" a="1"/>
  <c r="BG29" i="20" s="1"/>
  <c r="U29" i="20"/>
  <c r="BI28" i="20" a="1"/>
  <c r="BI28" i="20" s="1"/>
  <c r="BH28" i="20" a="1"/>
  <c r="BH28" i="20" s="1"/>
  <c r="BG28" i="20" a="1"/>
  <c r="BG28" i="20" s="1"/>
  <c r="U28" i="20"/>
  <c r="BI27" i="20" a="1"/>
  <c r="BI27" i="20" s="1"/>
  <c r="BH27" i="20" a="1"/>
  <c r="BH27" i="20" s="1"/>
  <c r="BG27" i="20" a="1"/>
  <c r="BG27" i="20" s="1"/>
  <c r="U27" i="20"/>
  <c r="BI26" i="20" a="1"/>
  <c r="BI26" i="20" s="1"/>
  <c r="BH26" i="20" a="1"/>
  <c r="BH26" i="20" s="1"/>
  <c r="BG26" i="20" a="1"/>
  <c r="BG26" i="20" s="1"/>
  <c r="U26" i="20"/>
  <c r="BI25" i="20" a="1"/>
  <c r="BI25" i="20" s="1"/>
  <c r="BH25" i="20" a="1"/>
  <c r="BH25" i="20" s="1"/>
  <c r="BG25" i="20" a="1"/>
  <c r="BG25" i="20" s="1"/>
  <c r="U25" i="20"/>
  <c r="BH24" i="20"/>
  <c r="BA24" i="20"/>
  <c r="AY24" i="20"/>
  <c r="U22" i="20"/>
  <c r="BI21" i="20" a="1"/>
  <c r="BI21" i="20" s="1"/>
  <c r="BH21" i="20" a="1"/>
  <c r="BH21" i="20" s="1"/>
  <c r="BG21" i="20" a="1"/>
  <c r="BG21" i="20" s="1"/>
  <c r="U21" i="20"/>
  <c r="BI20" i="20" a="1"/>
  <c r="BI20" i="20" s="1"/>
  <c r="BH20" i="20" a="1"/>
  <c r="BH20" i="20" s="1"/>
  <c r="BG20" i="20" a="1"/>
  <c r="BG20" i="20" s="1"/>
  <c r="U20" i="20"/>
  <c r="BI19" i="20" a="1"/>
  <c r="BI19" i="20" s="1"/>
  <c r="BH19" i="20" a="1"/>
  <c r="BH19" i="20" s="1"/>
  <c r="BG19" i="20" a="1"/>
  <c r="BG19" i="20" s="1"/>
  <c r="U19" i="20"/>
  <c r="BI18" i="20" a="1"/>
  <c r="BI18" i="20" s="1"/>
  <c r="BH18" i="20" a="1"/>
  <c r="BH18" i="20" s="1"/>
  <c r="BG18" i="20" a="1"/>
  <c r="BG18" i="20" s="1"/>
  <c r="U18" i="20"/>
  <c r="BI17" i="20" a="1"/>
  <c r="BI17" i="20" s="1"/>
  <c r="BH17" i="20" a="1"/>
  <c r="BH17" i="20" s="1"/>
  <c r="BG17" i="20" a="1"/>
  <c r="BG17" i="20" s="1"/>
  <c r="U17" i="20"/>
  <c r="BI16" i="20" a="1"/>
  <c r="BI16" i="20" s="1"/>
  <c r="BH16" i="20" a="1"/>
  <c r="BH16" i="20" s="1"/>
  <c r="BG16" i="20" a="1"/>
  <c r="BG16" i="20" s="1"/>
  <c r="U16" i="20"/>
  <c r="BH15" i="20"/>
  <c r="BA15" i="20"/>
  <c r="AY15" i="20"/>
  <c r="U13" i="20"/>
  <c r="BI12" i="20" a="1"/>
  <c r="BI12" i="20" s="1"/>
  <c r="BH12" i="20" a="1"/>
  <c r="BH12" i="20" s="1"/>
  <c r="BG12" i="20" a="1"/>
  <c r="BG12" i="20" s="1"/>
  <c r="U12" i="20"/>
  <c r="BI11" i="20" a="1"/>
  <c r="BI11" i="20" s="1"/>
  <c r="BH11" i="20" a="1"/>
  <c r="BH11" i="20" s="1"/>
  <c r="BG11" i="20" a="1"/>
  <c r="BG11" i="20" s="1"/>
  <c r="U11" i="20"/>
  <c r="BI10" i="20" a="1"/>
  <c r="BI10" i="20" s="1"/>
  <c r="BH10" i="20" a="1"/>
  <c r="BH10" i="20" s="1"/>
  <c r="BG10" i="20" a="1"/>
  <c r="BG10" i="20" s="1"/>
  <c r="U10" i="20"/>
  <c r="BI9" i="20" a="1"/>
  <c r="BI9" i="20" s="1"/>
  <c r="BH9" i="20" a="1"/>
  <c r="BH9" i="20" s="1"/>
  <c r="BG9" i="20" a="1"/>
  <c r="BG9" i="20" s="1"/>
  <c r="U9" i="20"/>
  <c r="BI8" i="20" a="1"/>
  <c r="BI8" i="20" s="1"/>
  <c r="BH8" i="20" a="1"/>
  <c r="BH8" i="20" s="1"/>
  <c r="BG8" i="20" a="1"/>
  <c r="BG8" i="20" s="1"/>
  <c r="U8" i="20"/>
  <c r="BI7" i="20" a="1"/>
  <c r="BI7" i="20" s="1"/>
  <c r="BH7" i="20" a="1"/>
  <c r="BH7" i="20" s="1"/>
  <c r="BG7" i="20" a="1"/>
  <c r="BG7" i="20" s="1"/>
  <c r="U7" i="20"/>
  <c r="BA6" i="20"/>
  <c r="U5" i="20"/>
  <c r="CE3" i="20"/>
  <c r="CD3" i="20"/>
  <c r="CC3" i="20"/>
  <c r="CB3" i="20"/>
  <c r="CA3" i="20"/>
  <c r="BZ3" i="20"/>
  <c r="BY3" i="20"/>
  <c r="AU3" i="20"/>
  <c r="AU2" i="20" s="1"/>
  <c r="AT3" i="20"/>
  <c r="AT2" i="20" s="1"/>
  <c r="AS3" i="20"/>
  <c r="AR3" i="20"/>
  <c r="AQ3" i="20"/>
  <c r="AP3" i="20"/>
  <c r="AO3" i="20"/>
  <c r="AN3" i="20"/>
  <c r="AM3" i="20"/>
  <c r="AL3" i="20"/>
  <c r="AK3" i="20"/>
  <c r="AJ3" i="20"/>
  <c r="AI3" i="20"/>
  <c r="AI2" i="20" s="1"/>
  <c r="AH3" i="20"/>
  <c r="AH2" i="20" s="1"/>
  <c r="AG3" i="20"/>
  <c r="AF3" i="20"/>
  <c r="AE3" i="20"/>
  <c r="AD3" i="20"/>
  <c r="AC3" i="20"/>
  <c r="AB3" i="20"/>
  <c r="AA3" i="20"/>
  <c r="Z3" i="20"/>
  <c r="Y3" i="20"/>
  <c r="X3" i="20"/>
  <c r="X2" i="20" s="1"/>
  <c r="W3" i="20"/>
  <c r="S3" i="20"/>
  <c r="S2" i="20" s="1"/>
  <c r="R3" i="20"/>
  <c r="Q3" i="20"/>
  <c r="P3" i="20"/>
  <c r="O3" i="20"/>
  <c r="O2" i="20" s="1"/>
  <c r="N3" i="20"/>
  <c r="N2" i="20" s="1"/>
  <c r="M3" i="20"/>
  <c r="L3" i="20"/>
  <c r="K3" i="20"/>
  <c r="J3" i="20"/>
  <c r="I3" i="20"/>
  <c r="H3" i="20"/>
  <c r="G3" i="20"/>
  <c r="F3" i="20"/>
  <c r="E3" i="20"/>
  <c r="D3" i="20"/>
  <c r="D2" i="20" s="1"/>
  <c r="C3" i="20"/>
  <c r="BJ2" i="20"/>
  <c r="CD59" i="19"/>
  <c r="CC59" i="19"/>
  <c r="CB59" i="19"/>
  <c r="CA59" i="19"/>
  <c r="BZ59" i="19"/>
  <c r="BY59" i="19"/>
  <c r="BX59" i="19"/>
  <c r="BW59" i="19"/>
  <c r="BV59" i="19"/>
  <c r="AU59" i="19"/>
  <c r="AT59" i="19"/>
  <c r="AS59" i="19"/>
  <c r="AR59" i="19"/>
  <c r="AQ59" i="19"/>
  <c r="AP59" i="19"/>
  <c r="AO59" i="19"/>
  <c r="AN59" i="19"/>
  <c r="AM59" i="19"/>
  <c r="AL59" i="19"/>
  <c r="AK59" i="19"/>
  <c r="AJ59" i="19"/>
  <c r="AI59" i="19"/>
  <c r="AH59" i="19"/>
  <c r="AG59" i="19"/>
  <c r="AF59" i="19"/>
  <c r="AE59" i="19"/>
  <c r="AD59" i="19"/>
  <c r="AC59" i="19"/>
  <c r="AB59" i="19"/>
  <c r="AA59" i="19"/>
  <c r="Z59" i="19"/>
  <c r="Y59" i="19"/>
  <c r="X59" i="19"/>
  <c r="W59" i="19"/>
  <c r="S59" i="19"/>
  <c r="R59" i="19"/>
  <c r="Q59" i="19"/>
  <c r="P59" i="19"/>
  <c r="O59" i="19"/>
  <c r="N59" i="19"/>
  <c r="M59" i="19"/>
  <c r="L59" i="19"/>
  <c r="K59" i="19"/>
  <c r="J59" i="19"/>
  <c r="I59" i="19"/>
  <c r="H59" i="19"/>
  <c r="G59" i="19"/>
  <c r="F59" i="19"/>
  <c r="E59" i="19"/>
  <c r="D59" i="19"/>
  <c r="C59" i="19"/>
  <c r="CD58" i="19"/>
  <c r="CC58" i="19"/>
  <c r="CB58" i="19"/>
  <c r="CA58" i="19"/>
  <c r="BZ58" i="19"/>
  <c r="BY58" i="19"/>
  <c r="BX58" i="19"/>
  <c r="BW58" i="19"/>
  <c r="BV58" i="19"/>
  <c r="AU58" i="19"/>
  <c r="AT58" i="19"/>
  <c r="AS58" i="19"/>
  <c r="AR58" i="19"/>
  <c r="AQ58" i="19"/>
  <c r="AP58" i="19"/>
  <c r="AO58" i="19"/>
  <c r="AN58" i="19"/>
  <c r="AM58" i="19"/>
  <c r="AL58" i="19"/>
  <c r="AK58" i="19"/>
  <c r="AJ58" i="19"/>
  <c r="AI58" i="19"/>
  <c r="AH58" i="19"/>
  <c r="AG58" i="19"/>
  <c r="AF58" i="19"/>
  <c r="AE58" i="19"/>
  <c r="AD58" i="19"/>
  <c r="AC58" i="19"/>
  <c r="AB58" i="19"/>
  <c r="AA58" i="19"/>
  <c r="Z58" i="19"/>
  <c r="Y58" i="19"/>
  <c r="X58" i="19"/>
  <c r="W58" i="19"/>
  <c r="S58" i="19"/>
  <c r="R58" i="19"/>
  <c r="Q58" i="19"/>
  <c r="P58" i="19"/>
  <c r="O58" i="19"/>
  <c r="N58" i="19"/>
  <c r="M58" i="19"/>
  <c r="L58" i="19"/>
  <c r="K58" i="19"/>
  <c r="J58" i="19"/>
  <c r="I58" i="19"/>
  <c r="H58" i="19"/>
  <c r="G58" i="19"/>
  <c r="F58" i="19"/>
  <c r="E58" i="19"/>
  <c r="D58" i="19"/>
  <c r="C58" i="19"/>
  <c r="CD57" i="19"/>
  <c r="CC57" i="19"/>
  <c r="CB57" i="19"/>
  <c r="CA57" i="19"/>
  <c r="BZ57" i="19"/>
  <c r="BY57" i="19"/>
  <c r="BX57" i="19"/>
  <c r="BW57" i="19"/>
  <c r="BV57" i="19"/>
  <c r="AU57" i="19"/>
  <c r="AT57" i="19"/>
  <c r="AS57" i="19"/>
  <c r="AR57" i="19"/>
  <c r="AQ57" i="19"/>
  <c r="AP57" i="19"/>
  <c r="AO57" i="19"/>
  <c r="AN57" i="19"/>
  <c r="AM57" i="19"/>
  <c r="AL57" i="19"/>
  <c r="AK57" i="19"/>
  <c r="AJ57" i="19"/>
  <c r="AI57" i="19"/>
  <c r="AH57" i="19"/>
  <c r="AG57" i="19"/>
  <c r="AF57" i="19"/>
  <c r="AE57" i="19"/>
  <c r="AD57" i="19"/>
  <c r="AC57" i="19"/>
  <c r="AB57" i="19"/>
  <c r="AA57" i="19"/>
  <c r="Z57" i="19"/>
  <c r="Y57" i="19"/>
  <c r="X57" i="19"/>
  <c r="W57" i="19"/>
  <c r="S57" i="19"/>
  <c r="R57" i="19"/>
  <c r="Q57" i="19"/>
  <c r="P57" i="19"/>
  <c r="O57" i="19"/>
  <c r="N57" i="19"/>
  <c r="M57" i="19"/>
  <c r="L57" i="19"/>
  <c r="K57" i="19"/>
  <c r="J57" i="19"/>
  <c r="I57" i="19"/>
  <c r="H57" i="19"/>
  <c r="G57" i="19"/>
  <c r="F57" i="19"/>
  <c r="E57" i="19"/>
  <c r="D57" i="19"/>
  <c r="C57" i="19"/>
  <c r="CD56" i="19"/>
  <c r="CC56" i="19"/>
  <c r="CB56" i="19"/>
  <c r="CA56" i="19"/>
  <c r="BZ56" i="19"/>
  <c r="BY56" i="19"/>
  <c r="BX56" i="19"/>
  <c r="BW56" i="19"/>
  <c r="BV56" i="19"/>
  <c r="AU56" i="19"/>
  <c r="AT56" i="19"/>
  <c r="AS56" i="19"/>
  <c r="AR56" i="19"/>
  <c r="AQ56" i="19"/>
  <c r="AP56" i="19"/>
  <c r="AO56" i="19"/>
  <c r="AN56" i="19"/>
  <c r="AM56" i="19"/>
  <c r="AL56" i="19"/>
  <c r="AK56" i="19"/>
  <c r="AJ56" i="19"/>
  <c r="AI56" i="19"/>
  <c r="AH56" i="19"/>
  <c r="AG56" i="19"/>
  <c r="AF56" i="19"/>
  <c r="AE56" i="19"/>
  <c r="AD56" i="19"/>
  <c r="AC56" i="19"/>
  <c r="AB56" i="19"/>
  <c r="AA56" i="19"/>
  <c r="Z56" i="19"/>
  <c r="Y56" i="19"/>
  <c r="X56" i="19"/>
  <c r="W56" i="19"/>
  <c r="S56" i="19"/>
  <c r="R56" i="19"/>
  <c r="Q56" i="19"/>
  <c r="P56" i="19"/>
  <c r="O56" i="19"/>
  <c r="N56" i="19"/>
  <c r="M56" i="19"/>
  <c r="L56" i="19"/>
  <c r="K56" i="19"/>
  <c r="J56" i="19"/>
  <c r="I56" i="19"/>
  <c r="H56" i="19"/>
  <c r="G56" i="19"/>
  <c r="F56" i="19"/>
  <c r="E56" i="19"/>
  <c r="D56" i="19"/>
  <c r="C56" i="19"/>
  <c r="CD55" i="19"/>
  <c r="CC55" i="19"/>
  <c r="CB55" i="19"/>
  <c r="CA55" i="19"/>
  <c r="BZ55" i="19"/>
  <c r="BY55" i="19"/>
  <c r="BX55" i="19"/>
  <c r="BW55" i="19"/>
  <c r="BV55" i="19"/>
  <c r="AU55" i="19"/>
  <c r="AT55" i="19"/>
  <c r="AS55" i="19"/>
  <c r="AR55" i="19"/>
  <c r="AQ55" i="19"/>
  <c r="AP55" i="19"/>
  <c r="AO55" i="19"/>
  <c r="AN55" i="19"/>
  <c r="AM55" i="19"/>
  <c r="AL55" i="19"/>
  <c r="AK55" i="19"/>
  <c r="AJ55" i="19"/>
  <c r="AI55" i="19"/>
  <c r="AH55" i="19"/>
  <c r="AG55" i="19"/>
  <c r="AF55" i="19"/>
  <c r="AE55" i="19"/>
  <c r="AD55" i="19"/>
  <c r="AC55" i="19"/>
  <c r="AB55" i="19"/>
  <c r="AA55" i="19"/>
  <c r="Z55" i="19"/>
  <c r="Y55" i="19"/>
  <c r="X55" i="19"/>
  <c r="W55" i="19"/>
  <c r="S55" i="19"/>
  <c r="R55" i="19"/>
  <c r="Q55" i="19"/>
  <c r="P55" i="19"/>
  <c r="O55" i="19"/>
  <c r="N55" i="19"/>
  <c r="M55" i="19"/>
  <c r="L55" i="19"/>
  <c r="K55" i="19"/>
  <c r="J55" i="19"/>
  <c r="I55" i="19"/>
  <c r="H55" i="19"/>
  <c r="G55" i="19"/>
  <c r="F55" i="19"/>
  <c r="E55" i="19"/>
  <c r="D55" i="19"/>
  <c r="C55" i="19"/>
  <c r="CD54" i="19"/>
  <c r="CC54" i="19"/>
  <c r="CB54" i="19"/>
  <c r="CA54" i="19"/>
  <c r="BZ54" i="19"/>
  <c r="BY54" i="19"/>
  <c r="BX54" i="19"/>
  <c r="BW54" i="19"/>
  <c r="BV54" i="19"/>
  <c r="AU54" i="19"/>
  <c r="AT54" i="19"/>
  <c r="AS54" i="19"/>
  <c r="AR54" i="19"/>
  <c r="AQ54" i="19"/>
  <c r="AP54" i="19"/>
  <c r="AO54" i="19"/>
  <c r="AN54" i="19"/>
  <c r="AM54" i="19"/>
  <c r="AL54" i="19"/>
  <c r="AK54" i="19"/>
  <c r="AJ54" i="19"/>
  <c r="AI54" i="19"/>
  <c r="AH54" i="19"/>
  <c r="AG54" i="19"/>
  <c r="AF54" i="19"/>
  <c r="AE54" i="19"/>
  <c r="AD54" i="19"/>
  <c r="AC54" i="19"/>
  <c r="AB54" i="19"/>
  <c r="AA54" i="19"/>
  <c r="Z54" i="19"/>
  <c r="Y54" i="19"/>
  <c r="X54" i="19"/>
  <c r="W54" i="19"/>
  <c r="S54" i="19"/>
  <c r="R54" i="19"/>
  <c r="Q54" i="19"/>
  <c r="P54" i="19"/>
  <c r="O54" i="19"/>
  <c r="N54" i="19"/>
  <c r="M54" i="19"/>
  <c r="L54" i="19"/>
  <c r="K54" i="19"/>
  <c r="J54" i="19"/>
  <c r="I54" i="19"/>
  <c r="H54" i="19"/>
  <c r="G54" i="19"/>
  <c r="F54" i="19"/>
  <c r="E54" i="19"/>
  <c r="D54" i="19"/>
  <c r="C54" i="19"/>
  <c r="CD53" i="19"/>
  <c r="CC53" i="19"/>
  <c r="CB53" i="19"/>
  <c r="CA53" i="19"/>
  <c r="BZ53" i="19"/>
  <c r="BY53" i="19"/>
  <c r="BX53" i="19"/>
  <c r="BW53" i="19"/>
  <c r="BV53" i="19"/>
  <c r="AU53" i="19"/>
  <c r="AT53" i="19"/>
  <c r="AS53" i="19"/>
  <c r="AR53" i="19"/>
  <c r="AQ53" i="19"/>
  <c r="AP53" i="19"/>
  <c r="AO53" i="19"/>
  <c r="AN53" i="19"/>
  <c r="AM53" i="19"/>
  <c r="AL53" i="19"/>
  <c r="AK53" i="19"/>
  <c r="AJ53" i="19"/>
  <c r="AI53" i="19"/>
  <c r="AH53" i="19"/>
  <c r="AG53" i="19"/>
  <c r="AF53" i="19"/>
  <c r="AE53" i="19"/>
  <c r="AD53" i="19"/>
  <c r="AC53" i="19"/>
  <c r="AB53" i="19"/>
  <c r="AA53" i="19"/>
  <c r="Z53" i="19"/>
  <c r="Y53" i="19"/>
  <c r="X53" i="19"/>
  <c r="W53" i="19"/>
  <c r="S53" i="19"/>
  <c r="R53" i="19"/>
  <c r="Q53" i="19"/>
  <c r="P53" i="19"/>
  <c r="O53" i="19"/>
  <c r="N53" i="19"/>
  <c r="M53" i="19"/>
  <c r="L53" i="19"/>
  <c r="K53" i="19"/>
  <c r="J53" i="19"/>
  <c r="I53" i="19"/>
  <c r="H53" i="19"/>
  <c r="G53" i="19"/>
  <c r="F53" i="19"/>
  <c r="E53" i="19"/>
  <c r="D53" i="19"/>
  <c r="C53" i="19"/>
  <c r="CD52" i="19"/>
  <c r="CC52" i="19"/>
  <c r="CB52" i="19"/>
  <c r="CA52" i="19"/>
  <c r="BZ52" i="19"/>
  <c r="BY52" i="19"/>
  <c r="BX52" i="19"/>
  <c r="BW52" i="19"/>
  <c r="BV52" i="19"/>
  <c r="AU52" i="19"/>
  <c r="AT52" i="19"/>
  <c r="AS52" i="19"/>
  <c r="AR52" i="19"/>
  <c r="AQ52" i="19"/>
  <c r="AP52" i="19"/>
  <c r="AO52" i="19"/>
  <c r="AN52" i="19"/>
  <c r="AM52" i="19"/>
  <c r="AL52" i="19"/>
  <c r="AK52" i="19"/>
  <c r="AJ52" i="19"/>
  <c r="AI52" i="19"/>
  <c r="AH52" i="19"/>
  <c r="AG52" i="19"/>
  <c r="AF52" i="19"/>
  <c r="AE52" i="19"/>
  <c r="AD52" i="19"/>
  <c r="AC52" i="19"/>
  <c r="AB52" i="19"/>
  <c r="AA52" i="19"/>
  <c r="Z52" i="19"/>
  <c r="Y52" i="19"/>
  <c r="X52" i="19"/>
  <c r="W52" i="19"/>
  <c r="S52" i="19"/>
  <c r="R52" i="19"/>
  <c r="Q52" i="19"/>
  <c r="P52" i="19"/>
  <c r="O52" i="19"/>
  <c r="N52" i="19"/>
  <c r="M52" i="19"/>
  <c r="L52" i="19"/>
  <c r="K52" i="19"/>
  <c r="J52" i="19"/>
  <c r="I52" i="19"/>
  <c r="H52" i="19"/>
  <c r="G52" i="19"/>
  <c r="F52" i="19"/>
  <c r="E52" i="19"/>
  <c r="D52" i="19"/>
  <c r="C52" i="19"/>
  <c r="CD51" i="19"/>
  <c r="CC51" i="19"/>
  <c r="CB51" i="19"/>
  <c r="CA51" i="19"/>
  <c r="BZ51" i="19"/>
  <c r="BY51" i="19"/>
  <c r="BX51" i="19"/>
  <c r="BW51" i="19"/>
  <c r="BV51" i="19"/>
  <c r="AU51" i="19"/>
  <c r="AT51" i="19"/>
  <c r="AS51" i="19"/>
  <c r="AR51" i="19"/>
  <c r="AQ51" i="19"/>
  <c r="AP51" i="19"/>
  <c r="AO51" i="19"/>
  <c r="AN51" i="19"/>
  <c r="AM51" i="19"/>
  <c r="AL51" i="19"/>
  <c r="AK51" i="19"/>
  <c r="AJ51" i="19"/>
  <c r="AI51" i="19"/>
  <c r="AH51" i="19"/>
  <c r="AG51" i="19"/>
  <c r="AF51" i="19"/>
  <c r="AE51" i="19"/>
  <c r="AD51" i="19"/>
  <c r="AC51" i="19"/>
  <c r="AB51" i="19"/>
  <c r="AA51" i="19"/>
  <c r="Z51" i="19"/>
  <c r="Y51" i="19"/>
  <c r="X51" i="19"/>
  <c r="W51" i="19"/>
  <c r="S51" i="19"/>
  <c r="R51" i="19"/>
  <c r="Q51" i="19"/>
  <c r="P51" i="19"/>
  <c r="O51" i="19"/>
  <c r="N51" i="19"/>
  <c r="M51" i="19"/>
  <c r="L51" i="19"/>
  <c r="K51" i="19"/>
  <c r="J51" i="19"/>
  <c r="I51" i="19"/>
  <c r="H51" i="19"/>
  <c r="G51" i="19"/>
  <c r="F51" i="19"/>
  <c r="E51" i="19"/>
  <c r="D51" i="19"/>
  <c r="C51" i="19"/>
  <c r="BT49" i="19"/>
  <c r="U49" i="19"/>
  <c r="BT48" i="19"/>
  <c r="BI48" i="19" a="1"/>
  <c r="BI48" i="19" s="1"/>
  <c r="BH48" i="19" a="1"/>
  <c r="BH48" i="19" s="1"/>
  <c r="BG48" i="19" a="1"/>
  <c r="BG48" i="19" s="1"/>
  <c r="U48" i="19"/>
  <c r="BT47" i="19"/>
  <c r="BI47" i="19" a="1"/>
  <c r="BI47" i="19" s="1"/>
  <c r="BH47" i="19" a="1"/>
  <c r="BH47" i="19" s="1"/>
  <c r="BG47" i="19" a="1"/>
  <c r="BG47" i="19" s="1"/>
  <c r="U47" i="19"/>
  <c r="BT46" i="19"/>
  <c r="BI46" i="19" a="1"/>
  <c r="BI46" i="19" s="1"/>
  <c r="BH46" i="19" a="1"/>
  <c r="BH46" i="19" s="1"/>
  <c r="BG46" i="19" a="1"/>
  <c r="BG46" i="19" s="1"/>
  <c r="U46" i="19"/>
  <c r="BT45" i="19"/>
  <c r="BI45" i="19" a="1"/>
  <c r="BI45" i="19" s="1"/>
  <c r="BH45" i="19" a="1"/>
  <c r="BH45" i="19" s="1"/>
  <c r="BG45" i="19" a="1"/>
  <c r="BG45" i="19" s="1"/>
  <c r="U45" i="19"/>
  <c r="BT44" i="19"/>
  <c r="BI44" i="19" a="1"/>
  <c r="BI44" i="19" s="1"/>
  <c r="BH44" i="19" a="1"/>
  <c r="BH44" i="19" s="1"/>
  <c r="BG44" i="19" a="1"/>
  <c r="BG44" i="19" s="1"/>
  <c r="U44" i="19"/>
  <c r="BT43" i="19"/>
  <c r="BI43" i="19" a="1"/>
  <c r="BI43" i="19" s="1"/>
  <c r="BH43" i="19" a="1"/>
  <c r="BH43" i="19" s="1"/>
  <c r="BG43" i="19" a="1"/>
  <c r="BG43" i="19" s="1"/>
  <c r="U43" i="19"/>
  <c r="BH42" i="19"/>
  <c r="BA42" i="19"/>
  <c r="AY42" i="19"/>
  <c r="BT40" i="19"/>
  <c r="U40" i="19"/>
  <c r="BT39" i="19"/>
  <c r="BI39" i="19" a="1"/>
  <c r="BI39" i="19" s="1"/>
  <c r="BH39" i="19" a="1"/>
  <c r="BH39" i="19" s="1"/>
  <c r="BG39" i="19" a="1"/>
  <c r="BG39" i="19" s="1"/>
  <c r="U39" i="19"/>
  <c r="BT38" i="19"/>
  <c r="BI38" i="19" a="1"/>
  <c r="BI38" i="19" s="1"/>
  <c r="BH38" i="19" a="1"/>
  <c r="BH38" i="19" s="1"/>
  <c r="BG38" i="19" a="1"/>
  <c r="BG38" i="19" s="1"/>
  <c r="U38" i="19"/>
  <c r="BT37" i="19"/>
  <c r="BI37" i="19" a="1"/>
  <c r="BI37" i="19" s="1"/>
  <c r="BH37" i="19" a="1"/>
  <c r="BH37" i="19" s="1"/>
  <c r="BG37" i="19" a="1"/>
  <c r="BG37" i="19" s="1"/>
  <c r="U37" i="19"/>
  <c r="BT36" i="19"/>
  <c r="BI36" i="19" a="1"/>
  <c r="BI36" i="19" s="1"/>
  <c r="BH36" i="19" a="1"/>
  <c r="BH36" i="19" s="1"/>
  <c r="BG36" i="19" a="1"/>
  <c r="BG36" i="19" s="1"/>
  <c r="U36" i="19"/>
  <c r="BT35" i="19"/>
  <c r="BI35" i="19" a="1"/>
  <c r="BI35" i="19" s="1"/>
  <c r="BH35" i="19" a="1"/>
  <c r="BH35" i="19" s="1"/>
  <c r="BG35" i="19" a="1"/>
  <c r="BG35" i="19" s="1"/>
  <c r="U35" i="19"/>
  <c r="BT34" i="19"/>
  <c r="BI34" i="19" a="1"/>
  <c r="BI34" i="19" s="1"/>
  <c r="BH34" i="19" a="1"/>
  <c r="BH34" i="19" s="1"/>
  <c r="BG34" i="19" a="1"/>
  <c r="BG34" i="19" s="1"/>
  <c r="U34" i="19"/>
  <c r="BH33" i="19"/>
  <c r="BA33" i="19"/>
  <c r="AY33" i="19"/>
  <c r="BT31" i="19"/>
  <c r="U31" i="19"/>
  <c r="BT30" i="19"/>
  <c r="BI30" i="19" a="1"/>
  <c r="BI30" i="19" s="1"/>
  <c r="BH30" i="19" a="1"/>
  <c r="BH30" i="19" s="1"/>
  <c r="BG30" i="19" a="1"/>
  <c r="BG30" i="19" s="1"/>
  <c r="U30" i="19"/>
  <c r="BT29" i="19"/>
  <c r="BI29" i="19" a="1"/>
  <c r="BI29" i="19" s="1"/>
  <c r="BH29" i="19" a="1"/>
  <c r="BH29" i="19" s="1"/>
  <c r="BG29" i="19" a="1"/>
  <c r="BG29" i="19" s="1"/>
  <c r="U29" i="19"/>
  <c r="BT28" i="19"/>
  <c r="BI28" i="19" a="1"/>
  <c r="BI28" i="19" s="1"/>
  <c r="BH28" i="19" a="1"/>
  <c r="BH28" i="19" s="1"/>
  <c r="BG28" i="19" a="1"/>
  <c r="BG28" i="19" s="1"/>
  <c r="U28" i="19"/>
  <c r="BT27" i="19"/>
  <c r="BI27" i="19" a="1"/>
  <c r="BI27" i="19" s="1"/>
  <c r="BH27" i="19" a="1"/>
  <c r="BH27" i="19" s="1"/>
  <c r="BG27" i="19" a="1"/>
  <c r="BG27" i="19" s="1"/>
  <c r="U27" i="19"/>
  <c r="BT26" i="19"/>
  <c r="BI26" i="19" a="1"/>
  <c r="BI26" i="19" s="1"/>
  <c r="BH26" i="19" a="1"/>
  <c r="BH26" i="19" s="1"/>
  <c r="BG26" i="19" a="1"/>
  <c r="BG26" i="19" s="1"/>
  <c r="U26" i="19"/>
  <c r="BT25" i="19"/>
  <c r="BI25" i="19" a="1"/>
  <c r="BI25" i="19" s="1"/>
  <c r="BH25" i="19" a="1"/>
  <c r="BH25" i="19" s="1"/>
  <c r="BG25" i="19" a="1"/>
  <c r="BG25" i="19" s="1"/>
  <c r="U25" i="19"/>
  <c r="BH24" i="19"/>
  <c r="BA24" i="19"/>
  <c r="AY24" i="19"/>
  <c r="BT22" i="19"/>
  <c r="U22" i="19"/>
  <c r="BT21" i="19"/>
  <c r="BI21" i="19" a="1"/>
  <c r="BI21" i="19" s="1"/>
  <c r="BH21" i="19" a="1"/>
  <c r="BH21" i="19" s="1"/>
  <c r="BG21" i="19" a="1"/>
  <c r="BG21" i="19" s="1"/>
  <c r="U21" i="19"/>
  <c r="BT20" i="19"/>
  <c r="BI20" i="19" a="1"/>
  <c r="BI20" i="19" s="1"/>
  <c r="BH20" i="19" a="1"/>
  <c r="BH20" i="19" s="1"/>
  <c r="BG20" i="19" a="1"/>
  <c r="BG20" i="19" s="1"/>
  <c r="U20" i="19"/>
  <c r="BT19" i="19"/>
  <c r="BI19" i="19" a="1"/>
  <c r="BI19" i="19" s="1"/>
  <c r="BH19" i="19" a="1"/>
  <c r="BH19" i="19" s="1"/>
  <c r="BG19" i="19" a="1"/>
  <c r="BG19" i="19" s="1"/>
  <c r="U19" i="19"/>
  <c r="BT18" i="19"/>
  <c r="BI18" i="19" a="1"/>
  <c r="BI18" i="19" s="1"/>
  <c r="BH18" i="19" a="1"/>
  <c r="BH18" i="19" s="1"/>
  <c r="BG18" i="19" a="1"/>
  <c r="BG18" i="19" s="1"/>
  <c r="U18" i="19"/>
  <c r="BT17" i="19"/>
  <c r="BI17" i="19" a="1"/>
  <c r="BI17" i="19" s="1"/>
  <c r="BH17" i="19" a="1"/>
  <c r="BH17" i="19" s="1"/>
  <c r="BG17" i="19" a="1"/>
  <c r="BG17" i="19" s="1"/>
  <c r="U17" i="19"/>
  <c r="BT16" i="19"/>
  <c r="BI16" i="19" a="1"/>
  <c r="BI16" i="19" s="1"/>
  <c r="BH16" i="19" a="1"/>
  <c r="BH16" i="19" s="1"/>
  <c r="BG16" i="19" a="1"/>
  <c r="BG16" i="19" s="1"/>
  <c r="U16" i="19"/>
  <c r="BH15" i="19"/>
  <c r="BA15" i="19"/>
  <c r="AY15" i="19"/>
  <c r="BT13" i="19"/>
  <c r="U13" i="19"/>
  <c r="BT12" i="19"/>
  <c r="BI12" i="19" a="1"/>
  <c r="BI12" i="19" s="1"/>
  <c r="BH12" i="19" a="1"/>
  <c r="BH12" i="19" s="1"/>
  <c r="BG12" i="19" a="1"/>
  <c r="BG12" i="19" s="1"/>
  <c r="U12" i="19"/>
  <c r="BT11" i="19"/>
  <c r="BI11" i="19" a="1"/>
  <c r="BI11" i="19" s="1"/>
  <c r="BH11" i="19" a="1"/>
  <c r="BH11" i="19" s="1"/>
  <c r="BG11" i="19" a="1"/>
  <c r="BG11" i="19" s="1"/>
  <c r="U11" i="19"/>
  <c r="BT10" i="19"/>
  <c r="BI10" i="19" a="1"/>
  <c r="BI10" i="19" s="1"/>
  <c r="BH10" i="19" a="1"/>
  <c r="BH10" i="19" s="1"/>
  <c r="BG10" i="19" a="1"/>
  <c r="BG10" i="19" s="1"/>
  <c r="U10" i="19"/>
  <c r="BT9" i="19"/>
  <c r="BI9" i="19" a="1"/>
  <c r="BI9" i="19" s="1"/>
  <c r="BH9" i="19" a="1"/>
  <c r="BH9" i="19" s="1"/>
  <c r="BG9" i="19" a="1"/>
  <c r="BG9" i="19" s="1"/>
  <c r="U9" i="19"/>
  <c r="BT8" i="19"/>
  <c r="BI8" i="19" a="1"/>
  <c r="BI8" i="19" s="1"/>
  <c r="BH8" i="19" a="1"/>
  <c r="BH8" i="19" s="1"/>
  <c r="BG8" i="19" a="1"/>
  <c r="BG8" i="19" s="1"/>
  <c r="U8" i="19"/>
  <c r="BT7" i="19"/>
  <c r="BI7" i="19" a="1"/>
  <c r="BI7" i="19" s="1"/>
  <c r="BH7" i="19" a="1"/>
  <c r="BH7" i="19" s="1"/>
  <c r="BG7" i="19" a="1"/>
  <c r="BG7" i="19" s="1"/>
  <c r="U7" i="19"/>
  <c r="BA6" i="19"/>
  <c r="U5" i="19"/>
  <c r="CE3" i="19"/>
  <c r="CD3" i="19"/>
  <c r="CC3" i="19"/>
  <c r="CB3" i="19"/>
  <c r="CA3" i="19"/>
  <c r="BZ3" i="19"/>
  <c r="BY3" i="19"/>
  <c r="BX3" i="19"/>
  <c r="BW3" i="19"/>
  <c r="BV3" i="19"/>
  <c r="AU3" i="19"/>
  <c r="AU2" i="19" s="1"/>
  <c r="AT3" i="19"/>
  <c r="AT2" i="19" s="1"/>
  <c r="AS3" i="19"/>
  <c r="AS111" i="4" s="1"/>
  <c r="AR3" i="19"/>
  <c r="AR111" i="4" s="1"/>
  <c r="AQ3" i="19"/>
  <c r="AQ111" i="4" s="1"/>
  <c r="AP3" i="19"/>
  <c r="AP111" i="4" s="1"/>
  <c r="AO3" i="19"/>
  <c r="AO111" i="4" s="1"/>
  <c r="AN3" i="19"/>
  <c r="AN111" i="4" s="1"/>
  <c r="AM3" i="19"/>
  <c r="AM111" i="4" s="1"/>
  <c r="AL3" i="19"/>
  <c r="AL111" i="4" s="1"/>
  <c r="AK3" i="19"/>
  <c r="AK111" i="4" s="1"/>
  <c r="AJ3" i="19"/>
  <c r="AJ111" i="4" s="1"/>
  <c r="AI3" i="19"/>
  <c r="AI111" i="4" s="1"/>
  <c r="AH3" i="19"/>
  <c r="AH2" i="19" s="1"/>
  <c r="AH110" i="4" s="1"/>
  <c r="AG3" i="19"/>
  <c r="AG111" i="4" s="1"/>
  <c r="AF3" i="19"/>
  <c r="AF111" i="4" s="1"/>
  <c r="AE3" i="19"/>
  <c r="AE111" i="4" s="1"/>
  <c r="AD3" i="19"/>
  <c r="AD111" i="4" s="1"/>
  <c r="AC3" i="19"/>
  <c r="AC111" i="4" s="1"/>
  <c r="AB3" i="19"/>
  <c r="AB111" i="4" s="1"/>
  <c r="AA3" i="19"/>
  <c r="AA111" i="4" s="1"/>
  <c r="Z3" i="19"/>
  <c r="Z111" i="4" s="1"/>
  <c r="Y3" i="19"/>
  <c r="Y111" i="4" s="1"/>
  <c r="X3" i="19"/>
  <c r="X2" i="19" s="1"/>
  <c r="X110" i="4" s="1"/>
  <c r="W3" i="19"/>
  <c r="W111" i="4" s="1"/>
  <c r="S3" i="19"/>
  <c r="S2" i="19" s="1"/>
  <c r="R3" i="19"/>
  <c r="Q3" i="19"/>
  <c r="P3" i="19"/>
  <c r="P111" i="4" s="1"/>
  <c r="O3" i="19"/>
  <c r="O111" i="4" s="1"/>
  <c r="N3" i="19"/>
  <c r="N2" i="19" s="1"/>
  <c r="M3" i="19"/>
  <c r="M111" i="4" s="1"/>
  <c r="L3" i="19"/>
  <c r="L111" i="4" s="1"/>
  <c r="K3" i="19"/>
  <c r="K111" i="4" s="1"/>
  <c r="J3" i="19"/>
  <c r="J111" i="4" s="1"/>
  <c r="I3" i="19"/>
  <c r="I111" i="4" s="1"/>
  <c r="H3" i="19"/>
  <c r="H111" i="4" s="1"/>
  <c r="G3" i="19"/>
  <c r="G111" i="4" s="1"/>
  <c r="F3" i="19"/>
  <c r="F111" i="4" s="1"/>
  <c r="E3" i="19"/>
  <c r="D3" i="19"/>
  <c r="D2" i="19" s="1"/>
  <c r="C3" i="19"/>
  <c r="C111" i="4" s="1"/>
  <c r="BJ2" i="19"/>
  <c r="BJ89" i="4"/>
  <c r="BI89" i="4"/>
  <c r="V89" i="4"/>
  <c r="U89" i="4"/>
  <c r="BH42" i="15"/>
  <c r="BH33" i="15"/>
  <c r="BH24" i="15"/>
  <c r="BH15" i="15"/>
  <c r="BG8" i="15" a="1"/>
  <c r="BG8" i="15" s="1"/>
  <c r="BH8" i="15" a="1"/>
  <c r="BH8" i="15" s="1"/>
  <c r="BI8" i="15" a="1"/>
  <c r="BI8" i="15" s="1"/>
  <c r="BG9" i="15" a="1"/>
  <c r="BG9" i="15" s="1"/>
  <c r="BH9" i="15" a="1"/>
  <c r="BH9" i="15" s="1"/>
  <c r="BI9" i="15" a="1"/>
  <c r="BI9" i="15" s="1"/>
  <c r="BG10" i="15" a="1"/>
  <c r="BG10" i="15" s="1"/>
  <c r="BH10" i="15" a="1"/>
  <c r="BH10" i="15" s="1"/>
  <c r="BI10" i="15" a="1"/>
  <c r="BI10" i="15" s="1"/>
  <c r="BG11" i="15" a="1"/>
  <c r="BG11" i="15" s="1"/>
  <c r="BH11" i="15" a="1"/>
  <c r="BH11" i="15" s="1"/>
  <c r="BI11" i="15" a="1"/>
  <c r="BI11" i="15" s="1"/>
  <c r="BG12" i="15" a="1"/>
  <c r="BG12" i="15" s="1"/>
  <c r="BH12" i="15" a="1"/>
  <c r="BH12" i="15" s="1"/>
  <c r="BI12" i="15" a="1"/>
  <c r="BI12" i="15" s="1"/>
  <c r="BG16" i="15" a="1"/>
  <c r="BG16" i="15" s="1"/>
  <c r="BH16" i="15" a="1"/>
  <c r="BH16" i="15" s="1"/>
  <c r="BI16" i="15" a="1"/>
  <c r="BI16" i="15" s="1"/>
  <c r="BG17" i="15" a="1"/>
  <c r="BG17" i="15" s="1"/>
  <c r="BH17" i="15" a="1"/>
  <c r="BH17" i="15" s="1"/>
  <c r="BI17" i="15" a="1"/>
  <c r="BI17" i="15" s="1"/>
  <c r="BG18" i="15" a="1"/>
  <c r="BG18" i="15" s="1"/>
  <c r="BH18" i="15" a="1"/>
  <c r="BH18" i="15" s="1"/>
  <c r="BI18" i="15" a="1"/>
  <c r="BI18" i="15" s="1"/>
  <c r="BG19" i="15" a="1"/>
  <c r="BG19" i="15" s="1"/>
  <c r="BH19" i="15" a="1"/>
  <c r="BH19" i="15" s="1"/>
  <c r="BI19" i="15" a="1"/>
  <c r="BI19" i="15" s="1"/>
  <c r="BG20" i="15" a="1"/>
  <c r="BG20" i="15" s="1"/>
  <c r="BH20" i="15" a="1"/>
  <c r="BH20" i="15" s="1"/>
  <c r="BI20" i="15" a="1"/>
  <c r="BI20" i="15" s="1"/>
  <c r="BG21" i="15" a="1"/>
  <c r="BG21" i="15" s="1"/>
  <c r="BH21" i="15" a="1"/>
  <c r="BH21" i="15" s="1"/>
  <c r="BI21" i="15" a="1"/>
  <c r="BI21" i="15" s="1"/>
  <c r="BG25" i="15" a="1"/>
  <c r="BG25" i="15" s="1"/>
  <c r="BH25" i="15" a="1"/>
  <c r="BH25" i="15" s="1"/>
  <c r="BI25" i="15" a="1"/>
  <c r="BI25" i="15" s="1"/>
  <c r="BG26" i="15" a="1"/>
  <c r="BG26" i="15" s="1"/>
  <c r="BH26" i="15" a="1"/>
  <c r="BH26" i="15" s="1"/>
  <c r="BI26" i="15" a="1"/>
  <c r="BI26" i="15" s="1"/>
  <c r="BG27" i="15" a="1"/>
  <c r="BG27" i="15" s="1"/>
  <c r="BH27" i="15" a="1"/>
  <c r="BH27" i="15" s="1"/>
  <c r="BI27" i="15" a="1"/>
  <c r="BI27" i="15" s="1"/>
  <c r="BG28" i="15" a="1"/>
  <c r="BG28" i="15" s="1"/>
  <c r="BH28" i="15" a="1"/>
  <c r="BH28" i="15" s="1"/>
  <c r="BI28" i="15" a="1"/>
  <c r="BI28" i="15" s="1"/>
  <c r="BG29" i="15" a="1"/>
  <c r="BG29" i="15" s="1"/>
  <c r="BH29" i="15" a="1"/>
  <c r="BH29" i="15" s="1"/>
  <c r="BI29" i="15" a="1"/>
  <c r="BI29" i="15" s="1"/>
  <c r="BG30" i="15" a="1"/>
  <c r="BG30" i="15" s="1"/>
  <c r="BH30" i="15" a="1"/>
  <c r="BH30" i="15" s="1"/>
  <c r="BI30" i="15" a="1"/>
  <c r="BI30" i="15" s="1"/>
  <c r="BG34" i="15" a="1"/>
  <c r="BG34" i="15" s="1"/>
  <c r="BH34" i="15" a="1"/>
  <c r="BH34" i="15" s="1"/>
  <c r="BI34" i="15" a="1"/>
  <c r="BI34" i="15" s="1"/>
  <c r="BG35" i="15" a="1"/>
  <c r="BG35" i="15" s="1"/>
  <c r="BH35" i="15" a="1"/>
  <c r="BH35" i="15" s="1"/>
  <c r="BI35" i="15" a="1"/>
  <c r="BI35" i="15" s="1"/>
  <c r="BG36" i="15" a="1"/>
  <c r="BG36" i="15" s="1"/>
  <c r="BH36" i="15" a="1"/>
  <c r="BH36" i="15" s="1"/>
  <c r="BI36" i="15" a="1"/>
  <c r="BI36" i="15" s="1"/>
  <c r="BG37" i="15" a="1"/>
  <c r="BG37" i="15" s="1"/>
  <c r="BH37" i="15" a="1"/>
  <c r="BH37" i="15" s="1"/>
  <c r="BI37" i="15" a="1"/>
  <c r="BI37" i="15" s="1"/>
  <c r="BG38" i="15" a="1"/>
  <c r="BG38" i="15" s="1"/>
  <c r="BH38" i="15" a="1"/>
  <c r="BH38" i="15" s="1"/>
  <c r="BI38" i="15" a="1"/>
  <c r="BI38" i="15" s="1"/>
  <c r="BG39" i="15" a="1"/>
  <c r="BG39" i="15" s="1"/>
  <c r="BH39" i="15" a="1"/>
  <c r="BH39" i="15" s="1"/>
  <c r="BI39" i="15" a="1"/>
  <c r="BI39" i="15" s="1"/>
  <c r="BG43" i="15" a="1"/>
  <c r="BG43" i="15" s="1"/>
  <c r="BH43" i="15" a="1"/>
  <c r="BH43" i="15" s="1"/>
  <c r="BI43" i="15" a="1"/>
  <c r="BI43" i="15" s="1"/>
  <c r="BG44" i="15" a="1"/>
  <c r="BG44" i="15" s="1"/>
  <c r="BH44" i="15" a="1"/>
  <c r="BH44" i="15" s="1"/>
  <c r="BI44" i="15" a="1"/>
  <c r="BI44" i="15" s="1"/>
  <c r="BG45" i="15" a="1"/>
  <c r="BG45" i="15" s="1"/>
  <c r="BH45" i="15" a="1"/>
  <c r="BH45" i="15" s="1"/>
  <c r="BI45" i="15" a="1"/>
  <c r="BI45" i="15" s="1"/>
  <c r="BG46" i="15" a="1"/>
  <c r="BG46" i="15" s="1"/>
  <c r="BH46" i="15" a="1"/>
  <c r="BH46" i="15" s="1"/>
  <c r="BI46" i="15" a="1"/>
  <c r="BI46" i="15" s="1"/>
  <c r="BG47" i="15" a="1"/>
  <c r="BG47" i="15" s="1"/>
  <c r="BH47" i="15" a="1"/>
  <c r="BH47" i="15" s="1"/>
  <c r="BI47" i="15" a="1"/>
  <c r="BI47" i="15" s="1"/>
  <c r="BG48" i="15" a="1"/>
  <c r="BG48" i="15" s="1"/>
  <c r="BH48" i="15" a="1"/>
  <c r="BH48" i="15" s="1"/>
  <c r="BI48" i="15" a="1"/>
  <c r="BI48" i="15" s="1"/>
  <c r="BI7" i="15" a="1"/>
  <c r="BI7" i="15" s="1"/>
  <c r="BH7" i="15" a="1"/>
  <c r="BH7" i="15" s="1"/>
  <c r="AY42" i="15"/>
  <c r="AY33" i="15"/>
  <c r="AY24" i="15"/>
  <c r="AY15" i="15"/>
  <c r="BG7" i="15" a="1"/>
  <c r="BG7" i="15" s="1"/>
  <c r="BQ3" i="4"/>
  <c r="BQ57" i="4" s="1"/>
  <c r="BQ111" i="4" s="1"/>
  <c r="BP3" i="4"/>
  <c r="BP57" i="4" s="1"/>
  <c r="BP111" i="4" s="1"/>
  <c r="BO3" i="4"/>
  <c r="BO57" i="4" s="1"/>
  <c r="BO111" i="4" s="1"/>
  <c r="BN3" i="4"/>
  <c r="BN57" i="4" s="1"/>
  <c r="BN111" i="4" s="1"/>
  <c r="BM3" i="4"/>
  <c r="BM57" i="4" s="1"/>
  <c r="BM111" i="4" s="1"/>
  <c r="BL3" i="4"/>
  <c r="BL57" i="4" s="1"/>
  <c r="BL111" i="4" s="1"/>
  <c r="BK3" i="4"/>
  <c r="BK57" i="4" s="1"/>
  <c r="BK111" i="4" s="1"/>
  <c r="CB3" i="15"/>
  <c r="CA3" i="15"/>
  <c r="BY3" i="15"/>
  <c r="BT3" i="4"/>
  <c r="BT57" i="4" s="1"/>
  <c r="BT111" i="4" s="1"/>
  <c r="BS3" i="4"/>
  <c r="BS57" i="4" s="1"/>
  <c r="BS111" i="4" s="1"/>
  <c r="BR3" i="4"/>
  <c r="BR57" i="4" s="1"/>
  <c r="BR111" i="4" s="1"/>
  <c r="AS3" i="4"/>
  <c r="AR3" i="4"/>
  <c r="AQ3" i="4"/>
  <c r="AP3" i="4"/>
  <c r="AO3" i="4"/>
  <c r="AN3" i="4"/>
  <c r="AM3" i="4"/>
  <c r="AL3" i="4"/>
  <c r="AK3" i="4"/>
  <c r="AJ3" i="4"/>
  <c r="AI3" i="4"/>
  <c r="AI2" i="4" s="1"/>
  <c r="AH3" i="4"/>
  <c r="AH2" i="4" s="1"/>
  <c r="AG3" i="4"/>
  <c r="AF3" i="4"/>
  <c r="AE3" i="4"/>
  <c r="AD3" i="4"/>
  <c r="AC3" i="4"/>
  <c r="AB3" i="4"/>
  <c r="AA3" i="4"/>
  <c r="Z3" i="4"/>
  <c r="Y3" i="4"/>
  <c r="X3" i="4"/>
  <c r="X2" i="4" s="1"/>
  <c r="W3" i="4"/>
  <c r="S3" i="4"/>
  <c r="S2" i="4" s="1"/>
  <c r="R3" i="4"/>
  <c r="Q3" i="4"/>
  <c r="P3" i="4"/>
  <c r="O3" i="4"/>
  <c r="O2" i="4" s="1"/>
  <c r="N3" i="4"/>
  <c r="N2" i="4" s="1"/>
  <c r="M3" i="4"/>
  <c r="L3" i="4"/>
  <c r="K3" i="4"/>
  <c r="J3" i="4"/>
  <c r="I3" i="4"/>
  <c r="H3" i="4"/>
  <c r="G3" i="4"/>
  <c r="F3" i="4"/>
  <c r="E3" i="4"/>
  <c r="D3" i="4"/>
  <c r="D2" i="4" s="1"/>
  <c r="C3" i="4"/>
  <c r="CE3" i="15"/>
  <c r="CD3" i="15"/>
  <c r="CC3" i="15"/>
  <c r="BX3" i="15"/>
  <c r="BW3" i="15"/>
  <c r="BV3" i="15"/>
  <c r="AU3" i="15"/>
  <c r="AU2" i="15" s="1"/>
  <c r="AT3" i="15"/>
  <c r="AT2" i="15" s="1"/>
  <c r="AS3" i="15"/>
  <c r="AS57" i="4" s="1"/>
  <c r="AR3" i="15"/>
  <c r="AR57" i="4" s="1"/>
  <c r="AQ3" i="15"/>
  <c r="AQ57" i="4" s="1"/>
  <c r="AP3" i="15"/>
  <c r="AP57" i="4" s="1"/>
  <c r="AO3" i="15"/>
  <c r="AO57" i="4" s="1"/>
  <c r="AN3" i="15"/>
  <c r="AN57" i="4" s="1"/>
  <c r="AM3" i="15"/>
  <c r="AM57" i="4" s="1"/>
  <c r="AL3" i="15"/>
  <c r="AL57" i="4" s="1"/>
  <c r="AK3" i="15"/>
  <c r="AK57" i="4" s="1"/>
  <c r="AJ3" i="15"/>
  <c r="AJ57" i="4" s="1"/>
  <c r="AI3" i="15"/>
  <c r="AI57" i="4" s="1"/>
  <c r="AH3" i="15"/>
  <c r="AH57" i="4" s="1"/>
  <c r="AG3" i="15"/>
  <c r="AG57" i="4" s="1"/>
  <c r="AF3" i="15"/>
  <c r="AF57" i="4" s="1"/>
  <c r="AE3" i="15"/>
  <c r="AE57" i="4" s="1"/>
  <c r="AD3" i="15"/>
  <c r="AD57" i="4" s="1"/>
  <c r="AC3" i="15"/>
  <c r="AC57" i="4" s="1"/>
  <c r="AB3" i="15"/>
  <c r="AB57" i="4" s="1"/>
  <c r="AA3" i="15"/>
  <c r="AA57" i="4" s="1"/>
  <c r="Z3" i="15"/>
  <c r="Z57" i="4" s="1"/>
  <c r="Y3" i="15"/>
  <c r="Y57" i="4" s="1"/>
  <c r="X3" i="15"/>
  <c r="X57" i="4" s="1"/>
  <c r="N3" i="15"/>
  <c r="N57" i="4" s="1"/>
  <c r="M3" i="15"/>
  <c r="M57" i="4" s="1"/>
  <c r="L3" i="15"/>
  <c r="L57" i="4" s="1"/>
  <c r="K3" i="15"/>
  <c r="K57" i="4" s="1"/>
  <c r="J3" i="15"/>
  <c r="J57" i="4" s="1"/>
  <c r="I3" i="15"/>
  <c r="I57" i="4" s="1"/>
  <c r="H3" i="15"/>
  <c r="H57" i="4" s="1"/>
  <c r="G3" i="15"/>
  <c r="G57" i="4" s="1"/>
  <c r="F3" i="15"/>
  <c r="F57" i="4" s="1"/>
  <c r="E3" i="15"/>
  <c r="E57" i="4" s="1"/>
  <c r="D3" i="15"/>
  <c r="D2" i="15" s="1"/>
  <c r="D56" i="4" s="1"/>
  <c r="C3" i="15"/>
  <c r="C57" i="4" s="1"/>
  <c r="BZ3" i="15"/>
  <c r="W3" i="15"/>
  <c r="W57" i="4" s="1"/>
  <c r="S3" i="15"/>
  <c r="S2" i="15" s="1"/>
  <c r="R3" i="15"/>
  <c r="Q3" i="15"/>
  <c r="Q57" i="4" s="1"/>
  <c r="P3" i="15"/>
  <c r="O3" i="15"/>
  <c r="O2" i="15" s="1"/>
  <c r="W56" i="4"/>
  <c r="C56" i="4"/>
  <c r="AW111" i="4"/>
  <c r="AW57" i="4"/>
  <c r="AP108" i="4"/>
  <c r="AP107" i="4"/>
  <c r="AP106" i="4"/>
  <c r="AP105" i="4"/>
  <c r="AP104" i="4"/>
  <c r="AP103" i="4"/>
  <c r="AP102" i="4"/>
  <c r="AP101" i="4"/>
  <c r="AQ59" i="15"/>
  <c r="AP59" i="15"/>
  <c r="AO59" i="15"/>
  <c r="AN59" i="15"/>
  <c r="AQ58" i="15"/>
  <c r="AP58" i="15"/>
  <c r="AO58" i="15"/>
  <c r="AN58" i="15"/>
  <c r="AQ57" i="15"/>
  <c r="AP57" i="15"/>
  <c r="AO57" i="15"/>
  <c r="AN57" i="15"/>
  <c r="AQ56" i="15"/>
  <c r="AP56" i="15"/>
  <c r="AO56" i="15"/>
  <c r="AN56" i="15"/>
  <c r="AQ55" i="15"/>
  <c r="AP55" i="15"/>
  <c r="AO55" i="15"/>
  <c r="AN55" i="15"/>
  <c r="AQ54" i="15"/>
  <c r="AP54" i="15"/>
  <c r="AO54" i="15"/>
  <c r="AN54" i="15"/>
  <c r="AQ53" i="15"/>
  <c r="AP53" i="15"/>
  <c r="AO53" i="15"/>
  <c r="AN53" i="15"/>
  <c r="AQ52" i="15"/>
  <c r="AP52" i="15"/>
  <c r="AO52" i="15"/>
  <c r="AN52" i="15"/>
  <c r="AQ51" i="15"/>
  <c r="AP51" i="15"/>
  <c r="AO51" i="15"/>
  <c r="AN51" i="15"/>
  <c r="K68" i="4"/>
  <c r="K67" i="4"/>
  <c r="K66" i="4"/>
  <c r="K65" i="4"/>
  <c r="K64" i="4"/>
  <c r="K63" i="4"/>
  <c r="K62" i="4"/>
  <c r="G63" i="4"/>
  <c r="G62" i="4"/>
  <c r="V90" i="4"/>
  <c r="BK61" i="4"/>
  <c r="BK62" i="4"/>
  <c r="BK63" i="4"/>
  <c r="BK64" i="4"/>
  <c r="BK65" i="4"/>
  <c r="BK66" i="4"/>
  <c r="BT78" i="4"/>
  <c r="BT77" i="4"/>
  <c r="BT76" i="4"/>
  <c r="BT75" i="4"/>
  <c r="BT74" i="4"/>
  <c r="BT73" i="4"/>
  <c r="BT72" i="4"/>
  <c r="BT71" i="4"/>
  <c r="BT68" i="4"/>
  <c r="BT67" i="4"/>
  <c r="BT66" i="4"/>
  <c r="BT65" i="4"/>
  <c r="BT64" i="4"/>
  <c r="BT63" i="4"/>
  <c r="BT62" i="4"/>
  <c r="BT61" i="4"/>
  <c r="BL108" i="4"/>
  <c r="BL107" i="4"/>
  <c r="BL106" i="4"/>
  <c r="BL105" i="4"/>
  <c r="BL104" i="4"/>
  <c r="BL103" i="4"/>
  <c r="BL102" i="4"/>
  <c r="BL101" i="4"/>
  <c r="BT108" i="4"/>
  <c r="BT107" i="4"/>
  <c r="BT106" i="4"/>
  <c r="BT105" i="4"/>
  <c r="BT104" i="4"/>
  <c r="BT103" i="4"/>
  <c r="BT102" i="4"/>
  <c r="BT101" i="4"/>
  <c r="BT98" i="4"/>
  <c r="BT97" i="4"/>
  <c r="BT96" i="4"/>
  <c r="BT95" i="4"/>
  <c r="BT94" i="4"/>
  <c r="BT93" i="4"/>
  <c r="BT92" i="4"/>
  <c r="BT91" i="4"/>
  <c r="BT88" i="4"/>
  <c r="BT87" i="4"/>
  <c r="BT86" i="4"/>
  <c r="BT85" i="4"/>
  <c r="BT84" i="4"/>
  <c r="BT83" i="4"/>
  <c r="BT82" i="4"/>
  <c r="BT81" i="4"/>
  <c r="O91" i="4"/>
  <c r="O81" i="4"/>
  <c r="D81" i="4"/>
  <c r="AB108" i="4"/>
  <c r="AB107" i="4"/>
  <c r="AB106" i="4"/>
  <c r="AB105" i="4"/>
  <c r="AB104" i="4"/>
  <c r="AB103" i="4"/>
  <c r="AB102" i="4"/>
  <c r="AB101" i="4"/>
  <c r="AA108" i="4"/>
  <c r="AA107" i="4"/>
  <c r="AA106" i="4"/>
  <c r="AA105" i="4"/>
  <c r="AA104" i="4"/>
  <c r="AA103" i="4"/>
  <c r="AA102" i="4"/>
  <c r="AA101" i="4"/>
  <c r="Z108" i="4"/>
  <c r="Z107" i="4"/>
  <c r="Z106" i="4"/>
  <c r="Z105" i="4"/>
  <c r="Z104" i="4"/>
  <c r="Z103" i="4"/>
  <c r="Z102" i="4"/>
  <c r="Z101" i="4"/>
  <c r="Y108" i="4"/>
  <c r="Y107" i="4"/>
  <c r="Y106" i="4"/>
  <c r="Y105" i="4"/>
  <c r="Y104" i="4"/>
  <c r="Y103" i="4"/>
  <c r="Y102" i="4"/>
  <c r="Y101" i="4"/>
  <c r="Y59" i="15"/>
  <c r="Y58" i="15"/>
  <c r="Y57" i="15"/>
  <c r="Y56" i="15"/>
  <c r="Y55" i="15"/>
  <c r="Y54" i="15"/>
  <c r="Y53" i="15"/>
  <c r="Y52" i="15"/>
  <c r="Y51" i="15"/>
  <c r="AB59" i="15"/>
  <c r="AA59" i="15"/>
  <c r="Z59" i="15"/>
  <c r="AB58" i="15"/>
  <c r="AA58" i="15"/>
  <c r="Z58" i="15"/>
  <c r="AB57" i="15"/>
  <c r="AA57" i="15"/>
  <c r="Z57" i="15"/>
  <c r="AB56" i="15"/>
  <c r="AA56" i="15"/>
  <c r="Z56" i="15"/>
  <c r="AB55" i="15"/>
  <c r="AA55" i="15"/>
  <c r="Z55" i="15"/>
  <c r="AB54" i="15"/>
  <c r="AA54" i="15"/>
  <c r="Z54" i="15"/>
  <c r="AB53" i="15"/>
  <c r="AA53" i="15"/>
  <c r="Z53" i="15"/>
  <c r="AB52" i="15"/>
  <c r="AA52" i="15"/>
  <c r="Z52" i="15"/>
  <c r="AB51" i="15"/>
  <c r="AA51" i="15"/>
  <c r="Z51" i="15"/>
  <c r="C61" i="4"/>
  <c r="BW59" i="15"/>
  <c r="BW58" i="15"/>
  <c r="BW57" i="15"/>
  <c r="BW56" i="15"/>
  <c r="BW55" i="15"/>
  <c r="BW54" i="15"/>
  <c r="BW53" i="15"/>
  <c r="BW52" i="15"/>
  <c r="BW51" i="15"/>
  <c r="C97" i="4"/>
  <c r="I92" i="4"/>
  <c r="U148" i="4"/>
  <c r="U149" i="4"/>
  <c r="BI151" i="4"/>
  <c r="BI138" i="4"/>
  <c r="U141" i="4"/>
  <c r="U128" i="4"/>
  <c r="U126" i="4"/>
  <c r="U118" i="4"/>
  <c r="V115" i="4"/>
  <c r="U115" i="4"/>
  <c r="A35" i="3"/>
  <c r="A78" i="3"/>
  <c r="P78" i="3" s="1"/>
  <c r="A77" i="3"/>
  <c r="P77" i="3" s="1"/>
  <c r="A76" i="3"/>
  <c r="P76" i="3" s="1"/>
  <c r="A75" i="3"/>
  <c r="P75" i="3" s="1"/>
  <c r="A74" i="3"/>
  <c r="P74" i="3" s="1"/>
  <c r="A73" i="3"/>
  <c r="P73" i="3" s="1"/>
  <c r="A72" i="3"/>
  <c r="P72" i="3" s="1"/>
  <c r="B71" i="3"/>
  <c r="Q71" i="3" s="1"/>
  <c r="A71" i="3"/>
  <c r="P71" i="3" s="1"/>
  <c r="B70" i="3"/>
  <c r="Q70" i="3" s="1"/>
  <c r="A70" i="3"/>
  <c r="P70" i="3" s="1"/>
  <c r="A69" i="3"/>
  <c r="P69" i="3" s="1"/>
  <c r="A68" i="3"/>
  <c r="P68" i="3" s="1"/>
  <c r="A67" i="3"/>
  <c r="P67" i="3" s="1"/>
  <c r="A66" i="3"/>
  <c r="A65" i="3"/>
  <c r="P65" i="3" s="1"/>
  <c r="A64" i="3"/>
  <c r="P64" i="3" s="1"/>
  <c r="A63" i="3"/>
  <c r="P63" i="3" s="1"/>
  <c r="A60" i="3"/>
  <c r="P60" i="3" s="1"/>
  <c r="A59" i="3"/>
  <c r="P59" i="3" s="1"/>
  <c r="A58" i="3"/>
  <c r="P58" i="3" s="1"/>
  <c r="A57" i="3"/>
  <c r="P57" i="3" s="1"/>
  <c r="A56" i="3"/>
  <c r="P56" i="3" s="1"/>
  <c r="A55" i="3"/>
  <c r="P55" i="3" s="1"/>
  <c r="A54" i="3"/>
  <c r="P54" i="3" s="1"/>
  <c r="V124" i="4"/>
  <c r="BS101" i="4"/>
  <c r="BR101" i="4"/>
  <c r="BQ101" i="4"/>
  <c r="BP101" i="4"/>
  <c r="BO101" i="4"/>
  <c r="BN101" i="4"/>
  <c r="BM101" i="4"/>
  <c r="BK101" i="4"/>
  <c r="AS101" i="4"/>
  <c r="AR101" i="4"/>
  <c r="AQ101" i="4"/>
  <c r="AO101" i="4"/>
  <c r="AN101" i="4"/>
  <c r="AM101" i="4"/>
  <c r="AL101" i="4"/>
  <c r="AK101" i="4"/>
  <c r="AJ101" i="4"/>
  <c r="AI101" i="4"/>
  <c r="AH101" i="4"/>
  <c r="AG101" i="4"/>
  <c r="AF101" i="4"/>
  <c r="AE101" i="4"/>
  <c r="AD101" i="4"/>
  <c r="AC101" i="4"/>
  <c r="X101" i="4"/>
  <c r="W101" i="4"/>
  <c r="S101" i="4"/>
  <c r="R101" i="4"/>
  <c r="Q101" i="4"/>
  <c r="P101" i="4"/>
  <c r="O101" i="4"/>
  <c r="N101" i="4"/>
  <c r="M101" i="4"/>
  <c r="L101" i="4"/>
  <c r="K101" i="4"/>
  <c r="J101" i="4"/>
  <c r="I101" i="4"/>
  <c r="H101" i="4"/>
  <c r="G101" i="4"/>
  <c r="F101" i="4"/>
  <c r="E101" i="4"/>
  <c r="D101" i="4"/>
  <c r="C101" i="4"/>
  <c r="BS108" i="4"/>
  <c r="BR108" i="4"/>
  <c r="BQ108" i="4"/>
  <c r="BP108" i="4"/>
  <c r="BO108" i="4"/>
  <c r="BN108" i="4"/>
  <c r="BM108" i="4"/>
  <c r="BK108" i="4"/>
  <c r="AS108" i="4"/>
  <c r="AR108" i="4"/>
  <c r="AQ108" i="4"/>
  <c r="AO108" i="4"/>
  <c r="AN108" i="4"/>
  <c r="AM108" i="4"/>
  <c r="AL108" i="4"/>
  <c r="AK108" i="4"/>
  <c r="AJ108" i="4"/>
  <c r="AI108" i="4"/>
  <c r="AH108" i="4"/>
  <c r="AG108" i="4"/>
  <c r="AF108" i="4"/>
  <c r="AE108" i="4"/>
  <c r="AD108" i="4"/>
  <c r="AC108" i="4"/>
  <c r="X108" i="4"/>
  <c r="W108" i="4"/>
  <c r="S108" i="4"/>
  <c r="R108" i="4"/>
  <c r="Q108" i="4"/>
  <c r="P108" i="4"/>
  <c r="O108" i="4"/>
  <c r="N108" i="4"/>
  <c r="M108" i="4"/>
  <c r="L108" i="4"/>
  <c r="K108" i="4"/>
  <c r="J108" i="4"/>
  <c r="I108" i="4"/>
  <c r="H108" i="4"/>
  <c r="G108" i="4"/>
  <c r="F108" i="4"/>
  <c r="E108" i="4"/>
  <c r="D108" i="4"/>
  <c r="C108" i="4"/>
  <c r="BS107" i="4"/>
  <c r="BR107" i="4"/>
  <c r="BQ107" i="4"/>
  <c r="BP107" i="4"/>
  <c r="BO107" i="4"/>
  <c r="BN107" i="4"/>
  <c r="BM107" i="4"/>
  <c r="BK107" i="4"/>
  <c r="AS107" i="4"/>
  <c r="AR107" i="4"/>
  <c r="AQ107" i="4"/>
  <c r="AO107" i="4"/>
  <c r="AN107" i="4"/>
  <c r="AM107" i="4"/>
  <c r="AL107" i="4"/>
  <c r="AK107" i="4"/>
  <c r="AJ107" i="4"/>
  <c r="AI107" i="4"/>
  <c r="AH107" i="4"/>
  <c r="AG107" i="4"/>
  <c r="AF107" i="4"/>
  <c r="AE107" i="4"/>
  <c r="AD107" i="4"/>
  <c r="AC107" i="4"/>
  <c r="X107" i="4"/>
  <c r="W107" i="4"/>
  <c r="S107" i="4"/>
  <c r="R107" i="4"/>
  <c r="Q107" i="4"/>
  <c r="P107" i="4"/>
  <c r="O107" i="4"/>
  <c r="N107" i="4"/>
  <c r="M107" i="4"/>
  <c r="L107" i="4"/>
  <c r="K107" i="4"/>
  <c r="J107" i="4"/>
  <c r="I107" i="4"/>
  <c r="H107" i="4"/>
  <c r="G107" i="4"/>
  <c r="F107" i="4"/>
  <c r="E107" i="4"/>
  <c r="D107" i="4"/>
  <c r="C107" i="4"/>
  <c r="BS106" i="4"/>
  <c r="BR106" i="4"/>
  <c r="BQ106" i="4"/>
  <c r="BP106" i="4"/>
  <c r="BO106" i="4"/>
  <c r="BN106" i="4"/>
  <c r="BM106" i="4"/>
  <c r="BK106" i="4"/>
  <c r="AS106" i="4"/>
  <c r="AR106" i="4"/>
  <c r="AQ106" i="4"/>
  <c r="AO106" i="4"/>
  <c r="AN106" i="4"/>
  <c r="AM106" i="4"/>
  <c r="AL106" i="4"/>
  <c r="AK106" i="4"/>
  <c r="AJ106" i="4"/>
  <c r="AI106" i="4"/>
  <c r="AH106" i="4"/>
  <c r="AG106" i="4"/>
  <c r="AF106" i="4"/>
  <c r="AE106" i="4"/>
  <c r="AD106" i="4"/>
  <c r="AC106" i="4"/>
  <c r="X106" i="4"/>
  <c r="W106" i="4"/>
  <c r="S106" i="4"/>
  <c r="R106" i="4"/>
  <c r="Q106" i="4"/>
  <c r="P106" i="4"/>
  <c r="O106" i="4"/>
  <c r="N106" i="4"/>
  <c r="M106" i="4"/>
  <c r="L106" i="4"/>
  <c r="K106" i="4"/>
  <c r="J106" i="4"/>
  <c r="I106" i="4"/>
  <c r="H106" i="4"/>
  <c r="G106" i="4"/>
  <c r="F106" i="4"/>
  <c r="E106" i="4"/>
  <c r="D106" i="4"/>
  <c r="C106" i="4"/>
  <c r="BS105" i="4"/>
  <c r="BR105" i="4"/>
  <c r="BQ105" i="4"/>
  <c r="BP105" i="4"/>
  <c r="BO105" i="4"/>
  <c r="BN105" i="4"/>
  <c r="BM105" i="4"/>
  <c r="BK105" i="4"/>
  <c r="AS105" i="4"/>
  <c r="AR105" i="4"/>
  <c r="AQ105" i="4"/>
  <c r="AO105" i="4"/>
  <c r="AN105" i="4"/>
  <c r="AM105" i="4"/>
  <c r="AL105" i="4"/>
  <c r="AK105" i="4"/>
  <c r="AJ105" i="4"/>
  <c r="AI105" i="4"/>
  <c r="AH105" i="4"/>
  <c r="AG105" i="4"/>
  <c r="AF105" i="4"/>
  <c r="AE105" i="4"/>
  <c r="AD105" i="4"/>
  <c r="AC105" i="4"/>
  <c r="X105" i="4"/>
  <c r="W105" i="4"/>
  <c r="S105" i="4"/>
  <c r="R105" i="4"/>
  <c r="Q105" i="4"/>
  <c r="P105" i="4"/>
  <c r="O105" i="4"/>
  <c r="N105" i="4"/>
  <c r="M105" i="4"/>
  <c r="L105" i="4"/>
  <c r="K105" i="4"/>
  <c r="J105" i="4"/>
  <c r="I105" i="4"/>
  <c r="H105" i="4"/>
  <c r="G105" i="4"/>
  <c r="F105" i="4"/>
  <c r="E105" i="4"/>
  <c r="D105" i="4"/>
  <c r="C105" i="4"/>
  <c r="BS104" i="4"/>
  <c r="BR104" i="4"/>
  <c r="BQ104" i="4"/>
  <c r="BP104" i="4"/>
  <c r="BO104" i="4"/>
  <c r="BN104" i="4"/>
  <c r="BM104" i="4"/>
  <c r="BK104" i="4"/>
  <c r="AS104" i="4"/>
  <c r="AR104" i="4"/>
  <c r="AQ104" i="4"/>
  <c r="AO104" i="4"/>
  <c r="AN104" i="4"/>
  <c r="AM104" i="4"/>
  <c r="AL104" i="4"/>
  <c r="AK104" i="4"/>
  <c r="AJ104" i="4"/>
  <c r="AI104" i="4"/>
  <c r="AH104" i="4"/>
  <c r="AG104" i="4"/>
  <c r="AF104" i="4"/>
  <c r="AE104" i="4"/>
  <c r="AD104" i="4"/>
  <c r="AC104" i="4"/>
  <c r="X104" i="4"/>
  <c r="W104" i="4"/>
  <c r="S104" i="4"/>
  <c r="R104" i="4"/>
  <c r="Q104" i="4"/>
  <c r="P104" i="4"/>
  <c r="O104" i="4"/>
  <c r="N104" i="4"/>
  <c r="M104" i="4"/>
  <c r="L104" i="4"/>
  <c r="K104" i="4"/>
  <c r="J104" i="4"/>
  <c r="I104" i="4"/>
  <c r="H104" i="4"/>
  <c r="G104" i="4"/>
  <c r="F104" i="4"/>
  <c r="E104" i="4"/>
  <c r="D104" i="4"/>
  <c r="C104" i="4"/>
  <c r="BS103" i="4"/>
  <c r="BR103" i="4"/>
  <c r="BQ103" i="4"/>
  <c r="BP103" i="4"/>
  <c r="BO103" i="4"/>
  <c r="BN103" i="4"/>
  <c r="BM103" i="4"/>
  <c r="BK103" i="4"/>
  <c r="AS103" i="4"/>
  <c r="AR103" i="4"/>
  <c r="AQ103" i="4"/>
  <c r="AO103" i="4"/>
  <c r="AN103" i="4"/>
  <c r="AM103" i="4"/>
  <c r="AL103" i="4"/>
  <c r="AK103" i="4"/>
  <c r="AJ103" i="4"/>
  <c r="AI103" i="4"/>
  <c r="AH103" i="4"/>
  <c r="AG103" i="4"/>
  <c r="AF103" i="4"/>
  <c r="AE103" i="4"/>
  <c r="AD103" i="4"/>
  <c r="AC103" i="4"/>
  <c r="X103" i="4"/>
  <c r="W103" i="4"/>
  <c r="S103" i="4"/>
  <c r="R103" i="4"/>
  <c r="Q103" i="4"/>
  <c r="P103" i="4"/>
  <c r="O103" i="4"/>
  <c r="N103" i="4"/>
  <c r="M103" i="4"/>
  <c r="L103" i="4"/>
  <c r="K103" i="4"/>
  <c r="J103" i="4"/>
  <c r="I103" i="4"/>
  <c r="H103" i="4"/>
  <c r="G103" i="4"/>
  <c r="F103" i="4"/>
  <c r="E103" i="4"/>
  <c r="D103" i="4"/>
  <c r="C103" i="4"/>
  <c r="BS102" i="4"/>
  <c r="BR102" i="4"/>
  <c r="BQ102" i="4"/>
  <c r="BP102" i="4"/>
  <c r="BO102" i="4"/>
  <c r="BN102" i="4"/>
  <c r="BM102" i="4"/>
  <c r="BK102" i="4"/>
  <c r="AS102" i="4"/>
  <c r="AR102" i="4"/>
  <c r="AQ102" i="4"/>
  <c r="AO102" i="4"/>
  <c r="AN102" i="4"/>
  <c r="AM102" i="4"/>
  <c r="AL102" i="4"/>
  <c r="AK102" i="4"/>
  <c r="AJ102" i="4"/>
  <c r="AI102" i="4"/>
  <c r="AH102" i="4"/>
  <c r="AG102" i="4"/>
  <c r="AF102" i="4"/>
  <c r="AE102" i="4"/>
  <c r="AD102" i="4"/>
  <c r="AC102" i="4"/>
  <c r="X102" i="4"/>
  <c r="W102" i="4"/>
  <c r="S102" i="4"/>
  <c r="R102" i="4"/>
  <c r="Q102" i="4"/>
  <c r="P102" i="4"/>
  <c r="O102" i="4"/>
  <c r="N102" i="4"/>
  <c r="M102" i="4"/>
  <c r="L102" i="4"/>
  <c r="K102" i="4"/>
  <c r="J102" i="4"/>
  <c r="I102" i="4"/>
  <c r="H102" i="4"/>
  <c r="G102" i="4"/>
  <c r="F102" i="4"/>
  <c r="E102" i="4"/>
  <c r="D102" i="4"/>
  <c r="C102" i="4"/>
  <c r="BS61" i="4"/>
  <c r="BS98" i="4"/>
  <c r="BR98" i="4"/>
  <c r="BK98" i="4"/>
  <c r="W98" i="4"/>
  <c r="S98" i="4"/>
  <c r="R98" i="4"/>
  <c r="Q98" i="4"/>
  <c r="P98" i="4"/>
  <c r="O98" i="4"/>
  <c r="N98" i="4"/>
  <c r="M98" i="4"/>
  <c r="L98" i="4"/>
  <c r="K98" i="4"/>
  <c r="J98" i="4"/>
  <c r="I98" i="4"/>
  <c r="H98" i="4"/>
  <c r="G98" i="4"/>
  <c r="F98" i="4"/>
  <c r="E98" i="4"/>
  <c r="D98" i="4"/>
  <c r="C98" i="4"/>
  <c r="BS97" i="4"/>
  <c r="BR97" i="4"/>
  <c r="BK97" i="4"/>
  <c r="W97" i="4"/>
  <c r="S97" i="4"/>
  <c r="R97" i="4"/>
  <c r="Q97" i="4"/>
  <c r="P97" i="4"/>
  <c r="O97" i="4"/>
  <c r="N97" i="4"/>
  <c r="M97" i="4"/>
  <c r="L97" i="4"/>
  <c r="K97" i="4"/>
  <c r="J97" i="4"/>
  <c r="I97" i="4"/>
  <c r="H97" i="4"/>
  <c r="G97" i="4"/>
  <c r="F97" i="4"/>
  <c r="E97" i="4"/>
  <c r="D97" i="4"/>
  <c r="BS96" i="4"/>
  <c r="BR96" i="4"/>
  <c r="BK96" i="4"/>
  <c r="W96" i="4"/>
  <c r="S96" i="4"/>
  <c r="R96" i="4"/>
  <c r="Q96" i="4"/>
  <c r="P96" i="4"/>
  <c r="O96" i="4"/>
  <c r="N96" i="4"/>
  <c r="M96" i="4"/>
  <c r="L96" i="4"/>
  <c r="K96" i="4"/>
  <c r="J96" i="4"/>
  <c r="I96" i="4"/>
  <c r="H96" i="4"/>
  <c r="G96" i="4"/>
  <c r="F96" i="4"/>
  <c r="E96" i="4"/>
  <c r="D96" i="4"/>
  <c r="C96" i="4"/>
  <c r="BS95" i="4"/>
  <c r="BR95" i="4"/>
  <c r="BK95" i="4"/>
  <c r="W95" i="4"/>
  <c r="S95" i="4"/>
  <c r="R95" i="4"/>
  <c r="Q95" i="4"/>
  <c r="P95" i="4"/>
  <c r="O95" i="4"/>
  <c r="N95" i="4"/>
  <c r="M95" i="4"/>
  <c r="L95" i="4"/>
  <c r="K95" i="4"/>
  <c r="J95" i="4"/>
  <c r="I95" i="4"/>
  <c r="H95" i="4"/>
  <c r="G95" i="4"/>
  <c r="F95" i="4"/>
  <c r="E95" i="4"/>
  <c r="D95" i="4"/>
  <c r="C95" i="4"/>
  <c r="BS94" i="4"/>
  <c r="BR94" i="4"/>
  <c r="BK94" i="4"/>
  <c r="W94" i="4"/>
  <c r="S94" i="4"/>
  <c r="R94" i="4"/>
  <c r="Q94" i="4"/>
  <c r="P94" i="4"/>
  <c r="O94" i="4"/>
  <c r="N94" i="4"/>
  <c r="M94" i="4"/>
  <c r="L94" i="4"/>
  <c r="K94" i="4"/>
  <c r="J94" i="4"/>
  <c r="I94" i="4"/>
  <c r="H94" i="4"/>
  <c r="G94" i="4"/>
  <c r="F94" i="4"/>
  <c r="E94" i="4"/>
  <c r="D94" i="4"/>
  <c r="C94" i="4"/>
  <c r="BS93" i="4"/>
  <c r="BR93" i="4"/>
  <c r="BK93" i="4"/>
  <c r="W93" i="4"/>
  <c r="S93" i="4"/>
  <c r="R93" i="4"/>
  <c r="Q93" i="4"/>
  <c r="P93" i="4"/>
  <c r="O93" i="4"/>
  <c r="N93" i="4"/>
  <c r="M93" i="4"/>
  <c r="L93" i="4"/>
  <c r="K93" i="4"/>
  <c r="J93" i="4"/>
  <c r="I93" i="4"/>
  <c r="H93" i="4"/>
  <c r="G93" i="4"/>
  <c r="F93" i="4"/>
  <c r="E93" i="4"/>
  <c r="D93" i="4"/>
  <c r="C93" i="4"/>
  <c r="BS92" i="4"/>
  <c r="BR92" i="4"/>
  <c r="BK92" i="4"/>
  <c r="W92" i="4"/>
  <c r="S92" i="4"/>
  <c r="R92" i="4"/>
  <c r="Q92" i="4"/>
  <c r="P92" i="4"/>
  <c r="O92" i="4"/>
  <c r="N92" i="4"/>
  <c r="M92" i="4"/>
  <c r="L92" i="4"/>
  <c r="K92" i="4"/>
  <c r="J92" i="4"/>
  <c r="H92" i="4"/>
  <c r="G92" i="4"/>
  <c r="F92" i="4"/>
  <c r="E92" i="4"/>
  <c r="D92" i="4"/>
  <c r="C92" i="4"/>
  <c r="BS91" i="4"/>
  <c r="BR91" i="4"/>
  <c r="BK91" i="4"/>
  <c r="W91" i="4"/>
  <c r="S91" i="4"/>
  <c r="R91" i="4"/>
  <c r="Q91" i="4"/>
  <c r="P91" i="4"/>
  <c r="N91" i="4"/>
  <c r="M91" i="4"/>
  <c r="L91" i="4"/>
  <c r="K91" i="4"/>
  <c r="J91" i="4"/>
  <c r="I91" i="4"/>
  <c r="H91" i="4"/>
  <c r="G91" i="4"/>
  <c r="F91" i="4"/>
  <c r="E91" i="4"/>
  <c r="D91" i="4"/>
  <c r="C91" i="4"/>
  <c r="BS88" i="4"/>
  <c r="BR88" i="4"/>
  <c r="BK88" i="4"/>
  <c r="W88" i="4"/>
  <c r="S88" i="4"/>
  <c r="R88" i="4"/>
  <c r="Q88" i="4"/>
  <c r="P88" i="4"/>
  <c r="O88" i="4"/>
  <c r="N88" i="4"/>
  <c r="M88" i="4"/>
  <c r="L88" i="4"/>
  <c r="K88" i="4"/>
  <c r="J88" i="4"/>
  <c r="I88" i="4"/>
  <c r="H88" i="4"/>
  <c r="G88" i="4"/>
  <c r="F88" i="4"/>
  <c r="E88" i="4"/>
  <c r="D88" i="4"/>
  <c r="C88" i="4"/>
  <c r="BS87" i="4"/>
  <c r="BR87" i="4"/>
  <c r="BK87" i="4"/>
  <c r="W87" i="4"/>
  <c r="S87" i="4"/>
  <c r="R87" i="4"/>
  <c r="Q87" i="4"/>
  <c r="P87" i="4"/>
  <c r="O87" i="4"/>
  <c r="N87" i="4"/>
  <c r="M87" i="4"/>
  <c r="L87" i="4"/>
  <c r="K87" i="4"/>
  <c r="J87" i="4"/>
  <c r="I87" i="4"/>
  <c r="H87" i="4"/>
  <c r="G87" i="4"/>
  <c r="F87" i="4"/>
  <c r="E87" i="4"/>
  <c r="D87" i="4"/>
  <c r="C87" i="4"/>
  <c r="BS86" i="4"/>
  <c r="BR86" i="4"/>
  <c r="BK86" i="4"/>
  <c r="W86" i="4"/>
  <c r="S86" i="4"/>
  <c r="R86" i="4"/>
  <c r="Q86" i="4"/>
  <c r="P86" i="4"/>
  <c r="O86" i="4"/>
  <c r="N86" i="4"/>
  <c r="M86" i="4"/>
  <c r="L86" i="4"/>
  <c r="K86" i="4"/>
  <c r="J86" i="4"/>
  <c r="I86" i="4"/>
  <c r="H86" i="4"/>
  <c r="G86" i="4"/>
  <c r="F86" i="4"/>
  <c r="E86" i="4"/>
  <c r="D86" i="4"/>
  <c r="C86" i="4"/>
  <c r="BS85" i="4"/>
  <c r="BR85" i="4"/>
  <c r="BK85" i="4"/>
  <c r="W85" i="4"/>
  <c r="S85" i="4"/>
  <c r="R85" i="4"/>
  <c r="Q85" i="4"/>
  <c r="P85" i="4"/>
  <c r="O85" i="4"/>
  <c r="N85" i="4"/>
  <c r="M85" i="4"/>
  <c r="L85" i="4"/>
  <c r="K85" i="4"/>
  <c r="J85" i="4"/>
  <c r="I85" i="4"/>
  <c r="H85" i="4"/>
  <c r="G85" i="4"/>
  <c r="F85" i="4"/>
  <c r="E85" i="4"/>
  <c r="D85" i="4"/>
  <c r="C85" i="4"/>
  <c r="BS84" i="4"/>
  <c r="BR84" i="4"/>
  <c r="BK84" i="4"/>
  <c r="W84" i="4"/>
  <c r="S84" i="4"/>
  <c r="R84" i="4"/>
  <c r="Q84" i="4"/>
  <c r="P84" i="4"/>
  <c r="O84" i="4"/>
  <c r="N84" i="4"/>
  <c r="M84" i="4"/>
  <c r="L84" i="4"/>
  <c r="K84" i="4"/>
  <c r="J84" i="4"/>
  <c r="I84" i="4"/>
  <c r="H84" i="4"/>
  <c r="G84" i="4"/>
  <c r="F84" i="4"/>
  <c r="E84" i="4"/>
  <c r="D84" i="4"/>
  <c r="C84" i="4"/>
  <c r="BS83" i="4"/>
  <c r="BR83" i="4"/>
  <c r="BK83" i="4"/>
  <c r="W83" i="4"/>
  <c r="S83" i="4"/>
  <c r="R83" i="4"/>
  <c r="Q83" i="4"/>
  <c r="P83" i="4"/>
  <c r="O83" i="4"/>
  <c r="N83" i="4"/>
  <c r="M83" i="4"/>
  <c r="L83" i="4"/>
  <c r="K83" i="4"/>
  <c r="J83" i="4"/>
  <c r="I83" i="4"/>
  <c r="H83" i="4"/>
  <c r="G83" i="4"/>
  <c r="F83" i="4"/>
  <c r="E83" i="4"/>
  <c r="D83" i="4"/>
  <c r="C83" i="4"/>
  <c r="BS82" i="4"/>
  <c r="BR82" i="4"/>
  <c r="BK82" i="4"/>
  <c r="W82" i="4"/>
  <c r="S82" i="4"/>
  <c r="R82" i="4"/>
  <c r="Q82" i="4"/>
  <c r="P82" i="4"/>
  <c r="O82" i="4"/>
  <c r="N82" i="4"/>
  <c r="M82" i="4"/>
  <c r="L82" i="4"/>
  <c r="K82" i="4"/>
  <c r="J82" i="4"/>
  <c r="I82" i="4"/>
  <c r="H82" i="4"/>
  <c r="G82" i="4"/>
  <c r="F82" i="4"/>
  <c r="E82" i="4"/>
  <c r="D82" i="4"/>
  <c r="C82" i="4"/>
  <c r="BS81" i="4"/>
  <c r="BR81" i="4"/>
  <c r="BK81" i="4"/>
  <c r="W81" i="4"/>
  <c r="S81" i="4"/>
  <c r="R81" i="4"/>
  <c r="Q81" i="4"/>
  <c r="P81" i="4"/>
  <c r="N81" i="4"/>
  <c r="M81" i="4"/>
  <c r="L81" i="4"/>
  <c r="K81" i="4"/>
  <c r="J81" i="4"/>
  <c r="I81" i="4"/>
  <c r="H81" i="4"/>
  <c r="G81" i="4"/>
  <c r="F81" i="4"/>
  <c r="E81" i="4"/>
  <c r="C81" i="4"/>
  <c r="BS78" i="4"/>
  <c r="BR78" i="4"/>
  <c r="BK78" i="4"/>
  <c r="W78" i="4"/>
  <c r="S78" i="4"/>
  <c r="R78" i="4"/>
  <c r="Q78" i="4"/>
  <c r="P78" i="4"/>
  <c r="O78" i="4"/>
  <c r="N78" i="4"/>
  <c r="M78" i="4"/>
  <c r="L78" i="4"/>
  <c r="K78" i="4"/>
  <c r="J78" i="4"/>
  <c r="I78" i="4"/>
  <c r="H78" i="4"/>
  <c r="G78" i="4"/>
  <c r="F78" i="4"/>
  <c r="E78" i="4"/>
  <c r="D78" i="4"/>
  <c r="C78" i="4"/>
  <c r="BS77" i="4"/>
  <c r="BR77" i="4"/>
  <c r="BK77" i="4"/>
  <c r="W77" i="4"/>
  <c r="S77" i="4"/>
  <c r="R77" i="4"/>
  <c r="Q77" i="4"/>
  <c r="P77" i="4"/>
  <c r="O77" i="4"/>
  <c r="N77" i="4"/>
  <c r="M77" i="4"/>
  <c r="L77" i="4"/>
  <c r="K77" i="4"/>
  <c r="J77" i="4"/>
  <c r="I77" i="4"/>
  <c r="H77" i="4"/>
  <c r="G77" i="4"/>
  <c r="F77" i="4"/>
  <c r="E77" i="4"/>
  <c r="D77" i="4"/>
  <c r="C77" i="4"/>
  <c r="BS76" i="4"/>
  <c r="BR76" i="4"/>
  <c r="BK76" i="4"/>
  <c r="W76" i="4"/>
  <c r="S76" i="4"/>
  <c r="R76" i="4"/>
  <c r="Q76" i="4"/>
  <c r="P76" i="4"/>
  <c r="O76" i="4"/>
  <c r="N76" i="4"/>
  <c r="M76" i="4"/>
  <c r="L76" i="4"/>
  <c r="K76" i="4"/>
  <c r="J76" i="4"/>
  <c r="I76" i="4"/>
  <c r="H76" i="4"/>
  <c r="G76" i="4"/>
  <c r="F76" i="4"/>
  <c r="E76" i="4"/>
  <c r="D76" i="4"/>
  <c r="C76" i="4"/>
  <c r="BS75" i="4"/>
  <c r="BR75" i="4"/>
  <c r="BK75" i="4"/>
  <c r="W75" i="4"/>
  <c r="S75" i="4"/>
  <c r="R75" i="4"/>
  <c r="Q75" i="4"/>
  <c r="P75" i="4"/>
  <c r="O75" i="4"/>
  <c r="N75" i="4"/>
  <c r="M75" i="4"/>
  <c r="L75" i="4"/>
  <c r="K75" i="4"/>
  <c r="J75" i="4"/>
  <c r="I75" i="4"/>
  <c r="H75" i="4"/>
  <c r="G75" i="4"/>
  <c r="F75" i="4"/>
  <c r="E75" i="4"/>
  <c r="D75" i="4"/>
  <c r="C75" i="4"/>
  <c r="BS74" i="4"/>
  <c r="BR74" i="4"/>
  <c r="BK74" i="4"/>
  <c r="W74" i="4"/>
  <c r="S74" i="4"/>
  <c r="R74" i="4"/>
  <c r="Q74" i="4"/>
  <c r="P74" i="4"/>
  <c r="O74" i="4"/>
  <c r="N74" i="4"/>
  <c r="M74" i="4"/>
  <c r="L74" i="4"/>
  <c r="K74" i="4"/>
  <c r="J74" i="4"/>
  <c r="I74" i="4"/>
  <c r="H74" i="4"/>
  <c r="G74" i="4"/>
  <c r="F74" i="4"/>
  <c r="E74" i="4"/>
  <c r="D74" i="4"/>
  <c r="C74" i="4"/>
  <c r="BS73" i="4"/>
  <c r="BR73" i="4"/>
  <c r="BK73" i="4"/>
  <c r="W73" i="4"/>
  <c r="S73" i="4"/>
  <c r="R73" i="4"/>
  <c r="Q73" i="4"/>
  <c r="P73" i="4"/>
  <c r="O73" i="4"/>
  <c r="N73" i="4"/>
  <c r="M73" i="4"/>
  <c r="L73" i="4"/>
  <c r="K73" i="4"/>
  <c r="J73" i="4"/>
  <c r="I73" i="4"/>
  <c r="H73" i="4"/>
  <c r="G73" i="4"/>
  <c r="F73" i="4"/>
  <c r="E73" i="4"/>
  <c r="D73" i="4"/>
  <c r="C73" i="4"/>
  <c r="BS72" i="4"/>
  <c r="BR72" i="4"/>
  <c r="BK72" i="4"/>
  <c r="W72" i="4"/>
  <c r="S72" i="4"/>
  <c r="R72" i="4"/>
  <c r="Q72" i="4"/>
  <c r="P72" i="4"/>
  <c r="O72" i="4"/>
  <c r="N72" i="4"/>
  <c r="M72" i="4"/>
  <c r="L72" i="4"/>
  <c r="K72" i="4"/>
  <c r="J72" i="4"/>
  <c r="I72" i="4"/>
  <c r="H72" i="4"/>
  <c r="G72" i="4"/>
  <c r="F72" i="4"/>
  <c r="E72" i="4"/>
  <c r="D72" i="4"/>
  <c r="C72" i="4"/>
  <c r="BS71" i="4"/>
  <c r="BR71" i="4"/>
  <c r="BK71" i="4"/>
  <c r="W71" i="4"/>
  <c r="S71" i="4"/>
  <c r="R71" i="4"/>
  <c r="Q71" i="4"/>
  <c r="P71" i="4"/>
  <c r="O71" i="4"/>
  <c r="N71" i="4"/>
  <c r="M71" i="4"/>
  <c r="L71" i="4"/>
  <c r="K71" i="4"/>
  <c r="J71" i="4"/>
  <c r="I71" i="4"/>
  <c r="H71" i="4"/>
  <c r="G71" i="4"/>
  <c r="F71" i="4"/>
  <c r="E71" i="4"/>
  <c r="D71" i="4"/>
  <c r="C71" i="4"/>
  <c r="BS68" i="4"/>
  <c r="BR68" i="4"/>
  <c r="BK68" i="4"/>
  <c r="W68" i="4"/>
  <c r="S68" i="4"/>
  <c r="R68" i="4"/>
  <c r="Q68" i="4"/>
  <c r="P68" i="4"/>
  <c r="O68" i="4"/>
  <c r="N68" i="4"/>
  <c r="M68" i="4"/>
  <c r="L68" i="4"/>
  <c r="J68" i="4"/>
  <c r="I68" i="4"/>
  <c r="H68" i="4"/>
  <c r="G68" i="4"/>
  <c r="F68" i="4"/>
  <c r="E68" i="4"/>
  <c r="D68" i="4"/>
  <c r="C68" i="4"/>
  <c r="BS67" i="4"/>
  <c r="BR67" i="4"/>
  <c r="BK67" i="4"/>
  <c r="W67" i="4"/>
  <c r="S67" i="4"/>
  <c r="R67" i="4"/>
  <c r="Q67" i="4"/>
  <c r="P67" i="4"/>
  <c r="O67" i="4"/>
  <c r="N67" i="4"/>
  <c r="M67" i="4"/>
  <c r="L67" i="4"/>
  <c r="J67" i="4"/>
  <c r="I67" i="4"/>
  <c r="H67" i="4"/>
  <c r="G67" i="4"/>
  <c r="F67" i="4"/>
  <c r="E67" i="4"/>
  <c r="D67" i="4"/>
  <c r="C67" i="4"/>
  <c r="BS66" i="4"/>
  <c r="BR66" i="4"/>
  <c r="W66" i="4"/>
  <c r="S66" i="4"/>
  <c r="R66" i="4"/>
  <c r="Q66" i="4"/>
  <c r="P66" i="4"/>
  <c r="O66" i="4"/>
  <c r="N66" i="4"/>
  <c r="M66" i="4"/>
  <c r="L66" i="4"/>
  <c r="J66" i="4"/>
  <c r="I66" i="4"/>
  <c r="H66" i="4"/>
  <c r="G66" i="4"/>
  <c r="F66" i="4"/>
  <c r="E66" i="4"/>
  <c r="D66" i="4"/>
  <c r="C66" i="4"/>
  <c r="BS65" i="4"/>
  <c r="BR65" i="4"/>
  <c r="W65" i="4"/>
  <c r="S65" i="4"/>
  <c r="R65" i="4"/>
  <c r="Q65" i="4"/>
  <c r="P65" i="4"/>
  <c r="O65" i="4"/>
  <c r="N65" i="4"/>
  <c r="M65" i="4"/>
  <c r="L65" i="4"/>
  <c r="J65" i="4"/>
  <c r="I65" i="4"/>
  <c r="H65" i="4"/>
  <c r="G65" i="4"/>
  <c r="F65" i="4"/>
  <c r="E65" i="4"/>
  <c r="D65" i="4"/>
  <c r="C65" i="4"/>
  <c r="BS64" i="4"/>
  <c r="BR64" i="4"/>
  <c r="W64" i="4"/>
  <c r="S64" i="4"/>
  <c r="R64" i="4"/>
  <c r="Q64" i="4"/>
  <c r="P64" i="4"/>
  <c r="O64" i="4"/>
  <c r="N64" i="4"/>
  <c r="M64" i="4"/>
  <c r="L64" i="4"/>
  <c r="J64" i="4"/>
  <c r="I64" i="4"/>
  <c r="H64" i="4"/>
  <c r="G64" i="4"/>
  <c r="F64" i="4"/>
  <c r="E64" i="4"/>
  <c r="D64" i="4"/>
  <c r="C64" i="4"/>
  <c r="BS63" i="4"/>
  <c r="BR63" i="4"/>
  <c r="W63" i="4"/>
  <c r="S63" i="4"/>
  <c r="R63" i="4"/>
  <c r="Q63" i="4"/>
  <c r="P63" i="4"/>
  <c r="O63" i="4"/>
  <c r="N63" i="4"/>
  <c r="M63" i="4"/>
  <c r="L63" i="4"/>
  <c r="J63" i="4"/>
  <c r="I63" i="4"/>
  <c r="H63" i="4"/>
  <c r="F63" i="4"/>
  <c r="E63" i="4"/>
  <c r="D63" i="4"/>
  <c r="C63" i="4"/>
  <c r="BS62" i="4"/>
  <c r="BR62" i="4"/>
  <c r="W62" i="4"/>
  <c r="S62" i="4"/>
  <c r="R62" i="4"/>
  <c r="Q62" i="4"/>
  <c r="P62" i="4"/>
  <c r="O62" i="4"/>
  <c r="N62" i="4"/>
  <c r="M62" i="4"/>
  <c r="L62" i="4"/>
  <c r="J62" i="4"/>
  <c r="I62" i="4"/>
  <c r="H62" i="4"/>
  <c r="F62" i="4"/>
  <c r="E62" i="4"/>
  <c r="D62" i="4"/>
  <c r="C62" i="4"/>
  <c r="BR61" i="4"/>
  <c r="W61" i="4"/>
  <c r="S61" i="4"/>
  <c r="R61" i="4"/>
  <c r="Q61" i="4"/>
  <c r="P61" i="4"/>
  <c r="O61" i="4"/>
  <c r="N61" i="4"/>
  <c r="M61" i="4"/>
  <c r="L61" i="4"/>
  <c r="K61" i="4"/>
  <c r="J61" i="4"/>
  <c r="I61" i="4"/>
  <c r="H61" i="4"/>
  <c r="G61" i="4"/>
  <c r="F61" i="4"/>
  <c r="E61" i="4"/>
  <c r="D61" i="4"/>
  <c r="A103" i="4"/>
  <c r="BI103" i="4" s="1"/>
  <c r="A108" i="4"/>
  <c r="U108" i="4" s="1"/>
  <c r="A104" i="4"/>
  <c r="BI104" i="4" s="1"/>
  <c r="A105" i="4"/>
  <c r="BI105" i="4" s="1"/>
  <c r="A106" i="4"/>
  <c r="BI106" i="4" s="1"/>
  <c r="A107" i="4"/>
  <c r="U107" i="4" s="1"/>
  <c r="A102" i="4"/>
  <c r="BI102" i="4" s="1"/>
  <c r="A73" i="4"/>
  <c r="U73" i="4" s="1"/>
  <c r="A74" i="4"/>
  <c r="U74" i="4" s="1"/>
  <c r="A75" i="4"/>
  <c r="U75" i="4" s="1"/>
  <c r="A76" i="4"/>
  <c r="U76" i="4" s="1"/>
  <c r="A77" i="4"/>
  <c r="U77" i="4" s="1"/>
  <c r="A78" i="4"/>
  <c r="U78" i="4" s="1"/>
  <c r="A72" i="4"/>
  <c r="BI72" i="4" s="1"/>
  <c r="A93" i="4"/>
  <c r="U93" i="4" s="1"/>
  <c r="A94" i="4"/>
  <c r="U94" i="4" s="1"/>
  <c r="A95" i="4"/>
  <c r="U95" i="4" s="1"/>
  <c r="A96" i="4"/>
  <c r="U96" i="4" s="1"/>
  <c r="A97" i="4"/>
  <c r="BI97" i="4" s="1"/>
  <c r="A98" i="4"/>
  <c r="U98" i="4" s="1"/>
  <c r="A92" i="4"/>
  <c r="U92" i="4" s="1"/>
  <c r="A83" i="4"/>
  <c r="BI83" i="4" s="1"/>
  <c r="A84" i="4"/>
  <c r="U84" i="4" s="1"/>
  <c r="A85" i="4"/>
  <c r="BI85" i="4" s="1"/>
  <c r="A86" i="4"/>
  <c r="BI86" i="4" s="1"/>
  <c r="A87" i="4"/>
  <c r="BI87" i="4" s="1"/>
  <c r="A88" i="4"/>
  <c r="U88" i="4" s="1"/>
  <c r="A82" i="4"/>
  <c r="BI82" i="4" s="1"/>
  <c r="A63" i="4"/>
  <c r="U63" i="4" s="1"/>
  <c r="A64" i="4"/>
  <c r="BI64" i="4" s="1"/>
  <c r="A65" i="4"/>
  <c r="U65" i="4" s="1"/>
  <c r="A66" i="4"/>
  <c r="U66" i="4" s="1"/>
  <c r="A67" i="4"/>
  <c r="U67" i="4" s="1"/>
  <c r="A68" i="4"/>
  <c r="U68" i="4" s="1"/>
  <c r="A69" i="4"/>
  <c r="BI69" i="4" s="1"/>
  <c r="B69" i="4"/>
  <c r="V69" i="4" s="1"/>
  <c r="V70" i="4"/>
  <c r="A62" i="4"/>
  <c r="U62" i="4" s="1"/>
  <c r="V100" i="4"/>
  <c r="V79" i="4"/>
  <c r="U53" i="4"/>
  <c r="BI54" i="4"/>
  <c r="U47" i="4"/>
  <c r="V36" i="4"/>
  <c r="B7" i="15"/>
  <c r="BB7" i="15" s="1"/>
  <c r="BA42" i="15"/>
  <c r="BA33" i="15"/>
  <c r="BA24" i="15"/>
  <c r="BA15" i="15"/>
  <c r="BA6" i="15"/>
  <c r="CD59" i="15"/>
  <c r="CC59" i="15"/>
  <c r="CB59" i="15"/>
  <c r="CA59" i="15"/>
  <c r="BZ59" i="15"/>
  <c r="BY59" i="15"/>
  <c r="BX59" i="15"/>
  <c r="BV59" i="15"/>
  <c r="AU59" i="15"/>
  <c r="AT59" i="15"/>
  <c r="AS59" i="15"/>
  <c r="AR59" i="15"/>
  <c r="AM59" i="15"/>
  <c r="AL59" i="15"/>
  <c r="AK59" i="15"/>
  <c r="AJ59" i="15"/>
  <c r="AI59" i="15"/>
  <c r="AH59" i="15"/>
  <c r="AG59" i="15"/>
  <c r="AF59" i="15"/>
  <c r="AE59" i="15"/>
  <c r="AD59" i="15"/>
  <c r="AC59" i="15"/>
  <c r="X59" i="15"/>
  <c r="W59" i="15"/>
  <c r="S59" i="15"/>
  <c r="R59" i="15"/>
  <c r="Q59" i="15"/>
  <c r="P59" i="15"/>
  <c r="O59" i="15"/>
  <c r="N59" i="15"/>
  <c r="M59" i="15"/>
  <c r="L59" i="15"/>
  <c r="K59" i="15"/>
  <c r="J59" i="15"/>
  <c r="I59" i="15"/>
  <c r="H59" i="15"/>
  <c r="G59" i="15"/>
  <c r="F59" i="15"/>
  <c r="E59" i="15"/>
  <c r="D59" i="15"/>
  <c r="C59" i="15"/>
  <c r="CD58" i="15"/>
  <c r="CC58" i="15"/>
  <c r="CB58" i="15"/>
  <c r="CA58" i="15"/>
  <c r="BZ58" i="15"/>
  <c r="BY58" i="15"/>
  <c r="BX58" i="15"/>
  <c r="BV58" i="15"/>
  <c r="AU58" i="15"/>
  <c r="AT58" i="15"/>
  <c r="AS58" i="15"/>
  <c r="AR58" i="15"/>
  <c r="AM58" i="15"/>
  <c r="AL58" i="15"/>
  <c r="AK58" i="15"/>
  <c r="AJ58" i="15"/>
  <c r="AI58" i="15"/>
  <c r="AH58" i="15"/>
  <c r="AG58" i="15"/>
  <c r="AF58" i="15"/>
  <c r="AE58" i="15"/>
  <c r="AD58" i="15"/>
  <c r="AC58" i="15"/>
  <c r="X58" i="15"/>
  <c r="W58" i="15"/>
  <c r="S58" i="15"/>
  <c r="R58" i="15"/>
  <c r="Q58" i="15"/>
  <c r="P58" i="15"/>
  <c r="O58" i="15"/>
  <c r="N58" i="15"/>
  <c r="M58" i="15"/>
  <c r="L58" i="15"/>
  <c r="K58" i="15"/>
  <c r="J58" i="15"/>
  <c r="I58" i="15"/>
  <c r="H58" i="15"/>
  <c r="G58" i="15"/>
  <c r="F58" i="15"/>
  <c r="E58" i="15"/>
  <c r="D58" i="15"/>
  <c r="C58" i="15"/>
  <c r="CD57" i="15"/>
  <c r="CC57" i="15"/>
  <c r="CB57" i="15"/>
  <c r="CA57" i="15"/>
  <c r="BZ57" i="15"/>
  <c r="BY57" i="15"/>
  <c r="BX57" i="15"/>
  <c r="BV57" i="15"/>
  <c r="AU57" i="15"/>
  <c r="AT57" i="15"/>
  <c r="AS57" i="15"/>
  <c r="AR57" i="15"/>
  <c r="AM57" i="15"/>
  <c r="AL57" i="15"/>
  <c r="AK57" i="15"/>
  <c r="AJ57" i="15"/>
  <c r="AI57" i="15"/>
  <c r="AH57" i="15"/>
  <c r="AG57" i="15"/>
  <c r="AF57" i="15"/>
  <c r="AE57" i="15"/>
  <c r="AD57" i="15"/>
  <c r="AC57" i="15"/>
  <c r="X57" i="15"/>
  <c r="W57" i="15"/>
  <c r="S57" i="15"/>
  <c r="R57" i="15"/>
  <c r="Q57" i="15"/>
  <c r="P57" i="15"/>
  <c r="O57" i="15"/>
  <c r="N57" i="15"/>
  <c r="M57" i="15"/>
  <c r="L57" i="15"/>
  <c r="K57" i="15"/>
  <c r="J57" i="15"/>
  <c r="I57" i="15"/>
  <c r="H57" i="15"/>
  <c r="G57" i="15"/>
  <c r="F57" i="15"/>
  <c r="E57" i="15"/>
  <c r="D57" i="15"/>
  <c r="C57" i="15"/>
  <c r="CD56" i="15"/>
  <c r="CC56" i="15"/>
  <c r="CB56" i="15"/>
  <c r="CA56" i="15"/>
  <c r="BZ56" i="15"/>
  <c r="BY56" i="15"/>
  <c r="BX56" i="15"/>
  <c r="BV56" i="15"/>
  <c r="AU56" i="15"/>
  <c r="AT56" i="15"/>
  <c r="AS56" i="15"/>
  <c r="AR56" i="15"/>
  <c r="AM56" i="15"/>
  <c r="AL56" i="15"/>
  <c r="AK56" i="15"/>
  <c r="AJ56" i="15"/>
  <c r="AI56" i="15"/>
  <c r="AH56" i="15"/>
  <c r="AG56" i="15"/>
  <c r="AF56" i="15"/>
  <c r="AE56" i="15"/>
  <c r="AD56" i="15"/>
  <c r="AC56" i="15"/>
  <c r="X56" i="15"/>
  <c r="W56" i="15"/>
  <c r="S56" i="15"/>
  <c r="R56" i="15"/>
  <c r="Q56" i="15"/>
  <c r="P56" i="15"/>
  <c r="O56" i="15"/>
  <c r="N56" i="15"/>
  <c r="M56" i="15"/>
  <c r="L56" i="15"/>
  <c r="K56" i="15"/>
  <c r="J56" i="15"/>
  <c r="I56" i="15"/>
  <c r="H56" i="15"/>
  <c r="G56" i="15"/>
  <c r="F56" i="15"/>
  <c r="E56" i="15"/>
  <c r="D56" i="15"/>
  <c r="C56" i="15"/>
  <c r="CD55" i="15"/>
  <c r="CC55" i="15"/>
  <c r="CB55" i="15"/>
  <c r="CA55" i="15"/>
  <c r="BZ55" i="15"/>
  <c r="BY55" i="15"/>
  <c r="BX55" i="15"/>
  <c r="BV55" i="15"/>
  <c r="AU55" i="15"/>
  <c r="AT55" i="15"/>
  <c r="AS55" i="15"/>
  <c r="AR55" i="15"/>
  <c r="AM55" i="15"/>
  <c r="AL55" i="15"/>
  <c r="AK55" i="15"/>
  <c r="AJ55" i="15"/>
  <c r="AI55" i="15"/>
  <c r="AH55" i="15"/>
  <c r="AG55" i="15"/>
  <c r="AF55" i="15"/>
  <c r="AE55" i="15"/>
  <c r="AD55" i="15"/>
  <c r="AC55" i="15"/>
  <c r="X55" i="15"/>
  <c r="W55" i="15"/>
  <c r="S55" i="15"/>
  <c r="R55" i="15"/>
  <c r="Q55" i="15"/>
  <c r="P55" i="15"/>
  <c r="O55" i="15"/>
  <c r="N55" i="15"/>
  <c r="M55" i="15"/>
  <c r="L55" i="15"/>
  <c r="K55" i="15"/>
  <c r="J55" i="15"/>
  <c r="I55" i="15"/>
  <c r="H55" i="15"/>
  <c r="G55" i="15"/>
  <c r="F55" i="15"/>
  <c r="E55" i="15"/>
  <c r="D55" i="15"/>
  <c r="C55" i="15"/>
  <c r="CD54" i="15"/>
  <c r="CC54" i="15"/>
  <c r="CB54" i="15"/>
  <c r="CA54" i="15"/>
  <c r="BZ54" i="15"/>
  <c r="BY54" i="15"/>
  <c r="BX54" i="15"/>
  <c r="BV54" i="15"/>
  <c r="AU54" i="15"/>
  <c r="AT54" i="15"/>
  <c r="AS54" i="15"/>
  <c r="AR54" i="15"/>
  <c r="AM54" i="15"/>
  <c r="AL54" i="15"/>
  <c r="AK54" i="15"/>
  <c r="AJ54" i="15"/>
  <c r="AI54" i="15"/>
  <c r="AH54" i="15"/>
  <c r="AG54" i="15"/>
  <c r="AF54" i="15"/>
  <c r="AE54" i="15"/>
  <c r="AD54" i="15"/>
  <c r="AC54" i="15"/>
  <c r="X54" i="15"/>
  <c r="W54" i="15"/>
  <c r="S54" i="15"/>
  <c r="R54" i="15"/>
  <c r="Q54" i="15"/>
  <c r="P54" i="15"/>
  <c r="O54" i="15"/>
  <c r="N54" i="15"/>
  <c r="M54" i="15"/>
  <c r="L54" i="15"/>
  <c r="K54" i="15"/>
  <c r="J54" i="15"/>
  <c r="I54" i="15"/>
  <c r="H54" i="15"/>
  <c r="G54" i="15"/>
  <c r="F54" i="15"/>
  <c r="E54" i="15"/>
  <c r="D54" i="15"/>
  <c r="C54" i="15"/>
  <c r="CD53" i="15"/>
  <c r="CC53" i="15"/>
  <c r="CB53" i="15"/>
  <c r="CA53" i="15"/>
  <c r="BZ53" i="15"/>
  <c r="BY53" i="15"/>
  <c r="BX53" i="15"/>
  <c r="BV53" i="15"/>
  <c r="AU53" i="15"/>
  <c r="AT53" i="15"/>
  <c r="AS53" i="15"/>
  <c r="AR53" i="15"/>
  <c r="AM53" i="15"/>
  <c r="AL53" i="15"/>
  <c r="AK53" i="15"/>
  <c r="AJ53" i="15"/>
  <c r="AI53" i="15"/>
  <c r="AH53" i="15"/>
  <c r="AG53" i="15"/>
  <c r="AF53" i="15"/>
  <c r="AE53" i="15"/>
  <c r="AD53" i="15"/>
  <c r="AC53" i="15"/>
  <c r="X53" i="15"/>
  <c r="W53" i="15"/>
  <c r="S53" i="15"/>
  <c r="R53" i="15"/>
  <c r="Q53" i="15"/>
  <c r="P53" i="15"/>
  <c r="O53" i="15"/>
  <c r="N53" i="15"/>
  <c r="M53" i="15"/>
  <c r="L53" i="15"/>
  <c r="K53" i="15"/>
  <c r="J53" i="15"/>
  <c r="I53" i="15"/>
  <c r="H53" i="15"/>
  <c r="G53" i="15"/>
  <c r="F53" i="15"/>
  <c r="E53" i="15"/>
  <c r="D53" i="15"/>
  <c r="C53" i="15"/>
  <c r="CD52" i="15"/>
  <c r="CC52" i="15"/>
  <c r="CB52" i="15"/>
  <c r="CA52" i="15"/>
  <c r="BZ52" i="15"/>
  <c r="BY52" i="15"/>
  <c r="BX52" i="15"/>
  <c r="BV52" i="15"/>
  <c r="AU52" i="15"/>
  <c r="AT52" i="15"/>
  <c r="AS52" i="15"/>
  <c r="AR52" i="15"/>
  <c r="AM52" i="15"/>
  <c r="AL52" i="15"/>
  <c r="AK52" i="15"/>
  <c r="AJ52" i="15"/>
  <c r="AI52" i="15"/>
  <c r="AH52" i="15"/>
  <c r="AG52" i="15"/>
  <c r="AF52" i="15"/>
  <c r="AE52" i="15"/>
  <c r="AD52" i="15"/>
  <c r="AC52" i="15"/>
  <c r="X52" i="15"/>
  <c r="W52" i="15"/>
  <c r="S52" i="15"/>
  <c r="R52" i="15"/>
  <c r="Q52" i="15"/>
  <c r="P52" i="15"/>
  <c r="O52" i="15"/>
  <c r="N52" i="15"/>
  <c r="M52" i="15"/>
  <c r="L52" i="15"/>
  <c r="K52" i="15"/>
  <c r="J52" i="15"/>
  <c r="I52" i="15"/>
  <c r="H52" i="15"/>
  <c r="G52" i="15"/>
  <c r="F52" i="15"/>
  <c r="E52" i="15"/>
  <c r="D52" i="15"/>
  <c r="C52" i="15"/>
  <c r="CD51" i="15"/>
  <c r="CC51" i="15"/>
  <c r="CB51" i="15"/>
  <c r="CA51" i="15"/>
  <c r="BZ51" i="15"/>
  <c r="BY51" i="15"/>
  <c r="BX51" i="15"/>
  <c r="BV51" i="15"/>
  <c r="AU51" i="15"/>
  <c r="AT51" i="15"/>
  <c r="AS51" i="15"/>
  <c r="AR51" i="15"/>
  <c r="AM51" i="15"/>
  <c r="AL51" i="15"/>
  <c r="AK51" i="15"/>
  <c r="AJ51" i="15"/>
  <c r="AI51" i="15"/>
  <c r="AH51" i="15"/>
  <c r="AG51" i="15"/>
  <c r="AF51" i="15"/>
  <c r="AE51" i="15"/>
  <c r="AD51" i="15"/>
  <c r="AC51" i="15"/>
  <c r="X51" i="15"/>
  <c r="W51" i="15"/>
  <c r="S51" i="15"/>
  <c r="R51" i="15"/>
  <c r="Q51" i="15"/>
  <c r="P51" i="15"/>
  <c r="O51" i="15"/>
  <c r="N51" i="15"/>
  <c r="M51" i="15"/>
  <c r="L51" i="15"/>
  <c r="K51" i="15"/>
  <c r="J51" i="15"/>
  <c r="I51" i="15"/>
  <c r="H51" i="15"/>
  <c r="G51" i="15"/>
  <c r="F51" i="15"/>
  <c r="E51" i="15"/>
  <c r="D51" i="15"/>
  <c r="C51" i="15"/>
  <c r="BJ163" i="4"/>
  <c r="BI163" i="4"/>
  <c r="V163" i="4"/>
  <c r="U163" i="4"/>
  <c r="BJ109" i="4"/>
  <c r="BI109" i="4"/>
  <c r="V109" i="4"/>
  <c r="U109" i="4"/>
  <c r="U113" i="4"/>
  <c r="V114" i="4"/>
  <c r="U123" i="4"/>
  <c r="V123" i="4"/>
  <c r="BI123" i="4"/>
  <c r="BJ123" i="4"/>
  <c r="U125" i="4"/>
  <c r="V125" i="4"/>
  <c r="BI125" i="4"/>
  <c r="BJ125" i="4"/>
  <c r="BI126" i="4"/>
  <c r="U131" i="4"/>
  <c r="BI131" i="4"/>
  <c r="U133" i="4"/>
  <c r="V133" i="4"/>
  <c r="BI133" i="4"/>
  <c r="BJ133" i="4"/>
  <c r="U134" i="4"/>
  <c r="V134" i="4"/>
  <c r="BI134" i="4"/>
  <c r="U135" i="4"/>
  <c r="V135" i="4"/>
  <c r="BI135" i="4"/>
  <c r="BJ135" i="4"/>
  <c r="BI136" i="4"/>
  <c r="U142" i="4"/>
  <c r="U143" i="4"/>
  <c r="V143" i="4"/>
  <c r="BI143" i="4"/>
  <c r="BJ143" i="4"/>
  <c r="U144" i="4"/>
  <c r="V144" i="4"/>
  <c r="BI144" i="4"/>
  <c r="U145" i="4"/>
  <c r="V145" i="4"/>
  <c r="BI145" i="4"/>
  <c r="BJ145" i="4"/>
  <c r="U146" i="4"/>
  <c r="BI146" i="4"/>
  <c r="U151" i="4"/>
  <c r="U152" i="4"/>
  <c r="BI152" i="4"/>
  <c r="U153" i="4"/>
  <c r="V153" i="4"/>
  <c r="BI153" i="4"/>
  <c r="BJ153" i="4"/>
  <c r="U154" i="4"/>
  <c r="V154" i="4"/>
  <c r="BI154" i="4"/>
  <c r="U155" i="4"/>
  <c r="V155" i="4"/>
  <c r="BI155" i="4"/>
  <c r="BJ155" i="4"/>
  <c r="U156" i="4"/>
  <c r="BI156" i="4"/>
  <c r="U157" i="4"/>
  <c r="BI157" i="4"/>
  <c r="U158" i="4"/>
  <c r="BI158" i="4"/>
  <c r="U159" i="4"/>
  <c r="BI159" i="4"/>
  <c r="U160" i="4"/>
  <c r="BI160" i="4"/>
  <c r="U161" i="4"/>
  <c r="BI161" i="4"/>
  <c r="U162" i="4"/>
  <c r="BI162" i="4"/>
  <c r="BJ101" i="4"/>
  <c r="BI101" i="4"/>
  <c r="V101" i="4"/>
  <c r="U101" i="4"/>
  <c r="BI100" i="4"/>
  <c r="U100" i="4"/>
  <c r="BJ99" i="4"/>
  <c r="BI99" i="4"/>
  <c r="V99" i="4"/>
  <c r="U99" i="4"/>
  <c r="U59" i="4"/>
  <c r="V60" i="4"/>
  <c r="U61" i="4"/>
  <c r="V61" i="4"/>
  <c r="BI61" i="4"/>
  <c r="BJ61" i="4"/>
  <c r="U71" i="4"/>
  <c r="V71" i="4"/>
  <c r="BI71" i="4"/>
  <c r="BJ71" i="4"/>
  <c r="U79" i="4"/>
  <c r="BI79" i="4"/>
  <c r="U80" i="4"/>
  <c r="V80" i="4"/>
  <c r="BI80" i="4"/>
  <c r="U81" i="4"/>
  <c r="V81" i="4"/>
  <c r="BI81" i="4"/>
  <c r="BJ81" i="4"/>
  <c r="U91" i="4"/>
  <c r="V91" i="4"/>
  <c r="BI91" i="4"/>
  <c r="BJ91" i="4"/>
  <c r="BT49" i="15"/>
  <c r="U49" i="15"/>
  <c r="BT48" i="15"/>
  <c r="U48" i="15"/>
  <c r="BT47" i="15"/>
  <c r="U47" i="15"/>
  <c r="BT46" i="15"/>
  <c r="U46" i="15"/>
  <c r="BT45" i="15"/>
  <c r="U45" i="15"/>
  <c r="BT44" i="15"/>
  <c r="U44" i="15"/>
  <c r="BT43" i="15"/>
  <c r="U43" i="15"/>
  <c r="BT40" i="15"/>
  <c r="U40" i="15"/>
  <c r="BT39" i="15"/>
  <c r="U39" i="15"/>
  <c r="BT38" i="15"/>
  <c r="U38" i="15"/>
  <c r="BT37" i="15"/>
  <c r="U37" i="15"/>
  <c r="BT36" i="15"/>
  <c r="U36" i="15"/>
  <c r="BT35" i="15"/>
  <c r="U35" i="15"/>
  <c r="BT34" i="15"/>
  <c r="U34" i="15"/>
  <c r="BT31" i="15"/>
  <c r="U31" i="15"/>
  <c r="BT30" i="15"/>
  <c r="U30" i="15"/>
  <c r="BT29" i="15"/>
  <c r="U29" i="15"/>
  <c r="BT28" i="15"/>
  <c r="U28" i="15"/>
  <c r="BT27" i="15"/>
  <c r="U27" i="15"/>
  <c r="BT26" i="15"/>
  <c r="U26" i="15"/>
  <c r="BT25" i="15"/>
  <c r="U25" i="15"/>
  <c r="BT22" i="15"/>
  <c r="U22" i="15"/>
  <c r="BT21" i="15"/>
  <c r="U21" i="15"/>
  <c r="BT20" i="15"/>
  <c r="U20" i="15"/>
  <c r="BT19" i="15"/>
  <c r="U19" i="15"/>
  <c r="BT18" i="15"/>
  <c r="U18" i="15"/>
  <c r="BT17" i="15"/>
  <c r="U17" i="15"/>
  <c r="BT16" i="15"/>
  <c r="U16" i="15"/>
  <c r="BT13" i="15"/>
  <c r="U13" i="15"/>
  <c r="BT12" i="15"/>
  <c r="U12" i="15"/>
  <c r="BT11" i="15"/>
  <c r="U11" i="15"/>
  <c r="BT10" i="15"/>
  <c r="U10" i="15"/>
  <c r="BT9" i="15"/>
  <c r="U9" i="15"/>
  <c r="BT8" i="15"/>
  <c r="U8" i="15"/>
  <c r="BT7" i="15"/>
  <c r="U7" i="15"/>
  <c r="U5" i="15"/>
  <c r="BJ2" i="15"/>
  <c r="BJ47" i="4"/>
  <c r="V47" i="4"/>
  <c r="BI46" i="4"/>
  <c r="V46" i="4"/>
  <c r="U46" i="4"/>
  <c r="BJ37" i="4"/>
  <c r="BI37" i="4"/>
  <c r="V37" i="4"/>
  <c r="U37" i="4"/>
  <c r="BI36" i="4"/>
  <c r="U36" i="4"/>
  <c r="S40" i="3" s="1"/>
  <c r="BJ35" i="4"/>
  <c r="BI35" i="4"/>
  <c r="V35" i="4"/>
  <c r="U35" i="4"/>
  <c r="BI47" i="4"/>
  <c r="BJ79" i="4"/>
  <c r="V6" i="4"/>
  <c r="A96" i="3"/>
  <c r="P96" i="3"/>
  <c r="P66" i="3"/>
  <c r="B79" i="3"/>
  <c r="A80" i="3"/>
  <c r="P80" i="3"/>
  <c r="B80" i="3"/>
  <c r="Q80" i="3"/>
  <c r="A87" i="3"/>
  <c r="P87" i="3"/>
  <c r="B88" i="3"/>
  <c r="A89" i="3"/>
  <c r="P89" i="3"/>
  <c r="B89" i="3"/>
  <c r="Q89" i="3"/>
  <c r="A100" i="3"/>
  <c r="P100" i="3"/>
  <c r="A101" i="3"/>
  <c r="A102" i="3"/>
  <c r="P102" i="3"/>
  <c r="A103" i="3"/>
  <c r="P103" i="3"/>
  <c r="A104" i="3"/>
  <c r="A105" i="3"/>
  <c r="A106" i="3"/>
  <c r="P106" i="3"/>
  <c r="A109" i="3"/>
  <c r="P109" i="3"/>
  <c r="A110" i="3"/>
  <c r="A111" i="3"/>
  <c r="P111" i="3"/>
  <c r="A112" i="3"/>
  <c r="P112" i="3"/>
  <c r="A113" i="3"/>
  <c r="P113" i="3"/>
  <c r="A114" i="3"/>
  <c r="P114" i="3"/>
  <c r="A115" i="3"/>
  <c r="P115" i="3"/>
  <c r="A116" i="3"/>
  <c r="P116" i="3"/>
  <c r="B116" i="3"/>
  <c r="Q116" i="3"/>
  <c r="A117" i="3"/>
  <c r="B117" i="3"/>
  <c r="A118" i="3"/>
  <c r="P118" i="3"/>
  <c r="A119" i="3"/>
  <c r="P119" i="3"/>
  <c r="A120" i="3"/>
  <c r="P120" i="3"/>
  <c r="A121" i="3"/>
  <c r="A122" i="3"/>
  <c r="P122" i="3"/>
  <c r="A123" i="3"/>
  <c r="P123" i="3"/>
  <c r="A124" i="3"/>
  <c r="P124" i="3"/>
  <c r="B125" i="3"/>
  <c r="A126" i="3"/>
  <c r="P126" i="3"/>
  <c r="B126" i="3"/>
  <c r="Q126" i="3"/>
  <c r="A133" i="3"/>
  <c r="P133" i="3"/>
  <c r="B134" i="3"/>
  <c r="A135" i="3"/>
  <c r="P135" i="3"/>
  <c r="B135" i="3"/>
  <c r="Q135" i="3"/>
  <c r="A142" i="3"/>
  <c r="P142" i="3"/>
  <c r="Q142" i="3"/>
  <c r="Q141" i="3"/>
  <c r="P141" i="3"/>
  <c r="Q140" i="3"/>
  <c r="P140" i="3"/>
  <c r="Q139" i="3"/>
  <c r="P139" i="3"/>
  <c r="Q138" i="3"/>
  <c r="P138" i="3"/>
  <c r="Q137" i="3"/>
  <c r="P137" i="3"/>
  <c r="Q136" i="3"/>
  <c r="P136" i="3"/>
  <c r="P134" i="3"/>
  <c r="Q134" i="3"/>
  <c r="Q133" i="3"/>
  <c r="Q132" i="3"/>
  <c r="P132" i="3"/>
  <c r="Q131" i="3"/>
  <c r="P131" i="3"/>
  <c r="Q130" i="3"/>
  <c r="P130" i="3"/>
  <c r="Q129" i="3"/>
  <c r="P129" i="3"/>
  <c r="Q128" i="3"/>
  <c r="P128" i="3"/>
  <c r="Q127" i="3"/>
  <c r="P127" i="3"/>
  <c r="P125" i="3"/>
  <c r="Q125" i="3"/>
  <c r="P121" i="3"/>
  <c r="Q117" i="3"/>
  <c r="P117" i="3"/>
  <c r="P110" i="3"/>
  <c r="Q108" i="3"/>
  <c r="P108" i="3"/>
  <c r="P105" i="3"/>
  <c r="P104" i="3"/>
  <c r="P101" i="3"/>
  <c r="Q96" i="3"/>
  <c r="Q95" i="3"/>
  <c r="P95" i="3"/>
  <c r="Q94" i="3"/>
  <c r="P94" i="3"/>
  <c r="Q93" i="3"/>
  <c r="P93" i="3"/>
  <c r="Q92" i="3"/>
  <c r="P92" i="3"/>
  <c r="Q91" i="3"/>
  <c r="P91" i="3"/>
  <c r="Q90" i="3"/>
  <c r="P90" i="3"/>
  <c r="P88" i="3"/>
  <c r="Q88" i="3"/>
  <c r="Q87" i="3"/>
  <c r="Q86" i="3"/>
  <c r="P86" i="3"/>
  <c r="Q85" i="3"/>
  <c r="P85" i="3"/>
  <c r="Q84" i="3"/>
  <c r="P84" i="3"/>
  <c r="Q83" i="3"/>
  <c r="P83" i="3"/>
  <c r="Q82" i="3"/>
  <c r="P82" i="3"/>
  <c r="Q81" i="3"/>
  <c r="P81" i="3"/>
  <c r="P79" i="3"/>
  <c r="Q79" i="3"/>
  <c r="Q62" i="3"/>
  <c r="P62" i="3"/>
  <c r="A8" i="3"/>
  <c r="P8" i="3" s="1"/>
  <c r="B98" i="3"/>
  <c r="A98" i="3"/>
  <c r="B52" i="3"/>
  <c r="A52" i="3"/>
  <c r="A50" i="3"/>
  <c r="P50" i="3" s="1"/>
  <c r="B43" i="3"/>
  <c r="Q43" i="3" s="1"/>
  <c r="A43" i="3"/>
  <c r="P43" i="3" s="1"/>
  <c r="B42" i="3"/>
  <c r="Q42" i="3" s="1"/>
  <c r="A41" i="3"/>
  <c r="P41" i="3" s="1"/>
  <c r="Q34" i="3"/>
  <c r="P34" i="3"/>
  <c r="A32" i="3"/>
  <c r="P32" i="3" s="1"/>
  <c r="A31" i="3"/>
  <c r="A30" i="3"/>
  <c r="P30" i="3" s="1"/>
  <c r="A29" i="3"/>
  <c r="P29" i="3" s="1"/>
  <c r="A28" i="3"/>
  <c r="P28" i="3" s="1"/>
  <c r="A27" i="3"/>
  <c r="P27" i="3" s="1"/>
  <c r="A26" i="3"/>
  <c r="P26" i="3" s="1"/>
  <c r="B25" i="3"/>
  <c r="Q25" i="3" s="1"/>
  <c r="A25" i="3"/>
  <c r="P25" i="3" s="1"/>
  <c r="B24" i="3"/>
  <c r="Q24" i="3" s="1"/>
  <c r="A24" i="3"/>
  <c r="P24" i="3" s="1"/>
  <c r="A23" i="3"/>
  <c r="A22" i="3"/>
  <c r="P22" i="3" s="1"/>
  <c r="A21" i="3"/>
  <c r="P21" i="3" s="1"/>
  <c r="A20" i="3"/>
  <c r="P20" i="3" s="1"/>
  <c r="A19" i="3"/>
  <c r="P19" i="3" s="1"/>
  <c r="A18" i="3"/>
  <c r="P18" i="3" s="1"/>
  <c r="A17" i="3"/>
  <c r="P17" i="3" s="1"/>
  <c r="A14" i="3"/>
  <c r="P14" i="3" s="1"/>
  <c r="A13" i="3"/>
  <c r="P13" i="3" s="1"/>
  <c r="A12" i="3"/>
  <c r="P12" i="3" s="1"/>
  <c r="A11" i="3"/>
  <c r="P11" i="3" s="1"/>
  <c r="A10" i="3"/>
  <c r="P10" i="3" s="1"/>
  <c r="A9" i="3"/>
  <c r="P9" i="3" s="1"/>
  <c r="Q143" i="3"/>
  <c r="P143" i="3"/>
  <c r="Q97" i="3"/>
  <c r="P97" i="3"/>
  <c r="Q51" i="3"/>
  <c r="P51" i="3"/>
  <c r="C6" i="3"/>
  <c r="Q41" i="3"/>
  <c r="Q40" i="3"/>
  <c r="P40" i="3"/>
  <c r="Q39" i="3"/>
  <c r="P39" i="3"/>
  <c r="Q38" i="3"/>
  <c r="P38" i="3"/>
  <c r="Q37" i="3"/>
  <c r="P37" i="3"/>
  <c r="Q36" i="3"/>
  <c r="P36" i="3"/>
  <c r="P35" i="3"/>
  <c r="P33" i="3"/>
  <c r="Q33" i="3"/>
  <c r="P16" i="3"/>
  <c r="Q16" i="3"/>
  <c r="P42" i="3"/>
  <c r="P44" i="3"/>
  <c r="Q44" i="3"/>
  <c r="P45" i="3"/>
  <c r="Q45" i="3"/>
  <c r="P46" i="3"/>
  <c r="Q46" i="3"/>
  <c r="P47" i="3"/>
  <c r="Q47" i="3"/>
  <c r="P48" i="3"/>
  <c r="Q48" i="3"/>
  <c r="P49" i="3"/>
  <c r="Q49" i="3"/>
  <c r="Q50" i="3"/>
  <c r="U55" i="4"/>
  <c r="V55" i="4"/>
  <c r="B100" i="3"/>
  <c r="Q100" i="3"/>
  <c r="R45" i="3"/>
  <c r="S45" i="3"/>
  <c r="T45" i="3"/>
  <c r="U45" i="3"/>
  <c r="V45" i="3"/>
  <c r="F45" i="3"/>
  <c r="G45" i="3"/>
  <c r="H45" i="3"/>
  <c r="I45" i="3"/>
  <c r="J45" i="3"/>
  <c r="K45" i="3"/>
  <c r="L45" i="3"/>
  <c r="M45" i="3"/>
  <c r="N45" i="3"/>
  <c r="R40" i="3"/>
  <c r="S35" i="3"/>
  <c r="T35" i="3"/>
  <c r="U35" i="3"/>
  <c r="V35" i="3"/>
  <c r="R38" i="3"/>
  <c r="W38" i="3" s="1"/>
  <c r="S38" i="3"/>
  <c r="T38" i="3"/>
  <c r="U38" i="3"/>
  <c r="V38" i="3"/>
  <c r="R41" i="3"/>
  <c r="W41" i="3" s="1"/>
  <c r="S41" i="3"/>
  <c r="T41" i="3"/>
  <c r="U41" i="3"/>
  <c r="V41" i="3"/>
  <c r="R35" i="3"/>
  <c r="W35" i="3" s="1"/>
  <c r="F35" i="3"/>
  <c r="E35" i="3" s="1"/>
  <c r="D35" i="3" s="1"/>
  <c r="G35" i="3"/>
  <c r="H35" i="3"/>
  <c r="I35" i="3"/>
  <c r="J35" i="3"/>
  <c r="K35" i="3"/>
  <c r="L35" i="3"/>
  <c r="M35" i="3"/>
  <c r="N35" i="3"/>
  <c r="Z34" i="3"/>
  <c r="AA34" i="3"/>
  <c r="X34" i="3"/>
  <c r="F91" i="3"/>
  <c r="G91" i="3"/>
  <c r="H91" i="3"/>
  <c r="I91" i="3"/>
  <c r="J91" i="3"/>
  <c r="K91" i="3"/>
  <c r="L91" i="3"/>
  <c r="M91" i="3"/>
  <c r="N91" i="3"/>
  <c r="R91" i="3"/>
  <c r="W91" i="3"/>
  <c r="S91" i="3"/>
  <c r="T91" i="3"/>
  <c r="U91" i="3"/>
  <c r="V91" i="3"/>
  <c r="F92" i="3"/>
  <c r="G92" i="3"/>
  <c r="H92" i="3"/>
  <c r="I92" i="3"/>
  <c r="J92" i="3"/>
  <c r="K92" i="3"/>
  <c r="L92" i="3"/>
  <c r="M92" i="3"/>
  <c r="N92" i="3"/>
  <c r="R92" i="3"/>
  <c r="S92" i="3"/>
  <c r="T92" i="3"/>
  <c r="W92" i="3"/>
  <c r="U92" i="3"/>
  <c r="V92" i="3"/>
  <c r="F93" i="3"/>
  <c r="G93" i="3"/>
  <c r="H93" i="3"/>
  <c r="I93" i="3"/>
  <c r="J93" i="3"/>
  <c r="K93" i="3"/>
  <c r="L93" i="3"/>
  <c r="M93" i="3"/>
  <c r="N93" i="3"/>
  <c r="R93" i="3"/>
  <c r="W93" i="3"/>
  <c r="S93" i="3"/>
  <c r="T93" i="3"/>
  <c r="U93" i="3"/>
  <c r="V93" i="3"/>
  <c r="F94" i="3"/>
  <c r="G94" i="3"/>
  <c r="H94" i="3"/>
  <c r="I94" i="3"/>
  <c r="J94" i="3"/>
  <c r="K94" i="3"/>
  <c r="L94" i="3"/>
  <c r="M94" i="3"/>
  <c r="N94" i="3"/>
  <c r="R94" i="3"/>
  <c r="S94" i="3"/>
  <c r="T94" i="3"/>
  <c r="W94" i="3"/>
  <c r="U94" i="3"/>
  <c r="V94" i="3"/>
  <c r="F95" i="3"/>
  <c r="G95" i="3"/>
  <c r="H95" i="3"/>
  <c r="I95" i="3"/>
  <c r="J95" i="3"/>
  <c r="K95" i="3"/>
  <c r="L95" i="3"/>
  <c r="M95" i="3"/>
  <c r="N95" i="3"/>
  <c r="R95" i="3"/>
  <c r="W95" i="3"/>
  <c r="S95" i="3"/>
  <c r="T95" i="3"/>
  <c r="U95" i="3"/>
  <c r="V95" i="3"/>
  <c r="F96" i="3"/>
  <c r="G96" i="3"/>
  <c r="H96" i="3"/>
  <c r="I96" i="3"/>
  <c r="J96" i="3"/>
  <c r="K96" i="3"/>
  <c r="L96" i="3"/>
  <c r="M96" i="3"/>
  <c r="N96" i="3"/>
  <c r="R96" i="3"/>
  <c r="S96" i="3"/>
  <c r="T96" i="3"/>
  <c r="W96" i="3"/>
  <c r="U96" i="3"/>
  <c r="V96" i="3"/>
  <c r="X89" i="3"/>
  <c r="Z89" i="3"/>
  <c r="AA89" i="3"/>
  <c r="F90" i="3"/>
  <c r="G90" i="3"/>
  <c r="H90" i="3"/>
  <c r="I90" i="3"/>
  <c r="J90" i="3"/>
  <c r="K90" i="3"/>
  <c r="L90" i="3"/>
  <c r="M90" i="3"/>
  <c r="N90" i="3"/>
  <c r="R90" i="3"/>
  <c r="S90" i="3"/>
  <c r="T90" i="3"/>
  <c r="U90" i="3"/>
  <c r="V90" i="3"/>
  <c r="B101" i="3"/>
  <c r="W90" i="3"/>
  <c r="E90" i="3"/>
  <c r="D90" i="3"/>
  <c r="E96" i="3"/>
  <c r="D96" i="3"/>
  <c r="E95" i="3"/>
  <c r="D95" i="3"/>
  <c r="E94" i="3"/>
  <c r="D94" i="3"/>
  <c r="E93" i="3"/>
  <c r="D93" i="3"/>
  <c r="E92" i="3"/>
  <c r="D92" i="3"/>
  <c r="E91" i="3"/>
  <c r="D91" i="3"/>
  <c r="B102" i="3"/>
  <c r="B103" i="3"/>
  <c r="B104" i="3"/>
  <c r="B105" i="3"/>
  <c r="B106" i="3"/>
  <c r="B109" i="3"/>
  <c r="BI15" i="4"/>
  <c r="U15" i="4"/>
  <c r="BJ7" i="4"/>
  <c r="BI7" i="4"/>
  <c r="V7" i="4"/>
  <c r="U7" i="4"/>
  <c r="B110" i="3"/>
  <c r="Q101" i="3"/>
  <c r="B111" i="3"/>
  <c r="Q102" i="3"/>
  <c r="B112" i="3"/>
  <c r="Q103" i="3"/>
  <c r="B113" i="3"/>
  <c r="Q104" i="3"/>
  <c r="B114" i="3"/>
  <c r="Q105" i="3"/>
  <c r="B115" i="3"/>
  <c r="Q106" i="3"/>
  <c r="B118" i="3"/>
  <c r="Q109" i="3"/>
  <c r="B119" i="3"/>
  <c r="B120" i="3"/>
  <c r="BI26" i="4"/>
  <c r="V26" i="4"/>
  <c r="U26" i="4"/>
  <c r="V16" i="4"/>
  <c r="B121" i="3"/>
  <c r="O31" i="8"/>
  <c r="O30" i="8"/>
  <c r="O29" i="8"/>
  <c r="O28" i="8"/>
  <c r="O27" i="8"/>
  <c r="O26" i="8"/>
  <c r="O25" i="8"/>
  <c r="O24" i="8"/>
  <c r="O23" i="8"/>
  <c r="O22" i="8"/>
  <c r="O21" i="8"/>
  <c r="O20" i="8"/>
  <c r="O19" i="8"/>
  <c r="O18" i="8"/>
  <c r="O17" i="8"/>
  <c r="O16" i="8"/>
  <c r="O15" i="8"/>
  <c r="O14" i="8"/>
  <c r="O13" i="8"/>
  <c r="O12" i="8"/>
  <c r="O11" i="8"/>
  <c r="O10" i="8"/>
  <c r="O9" i="8"/>
  <c r="O8" i="8"/>
  <c r="O7" i="8"/>
  <c r="O6" i="8"/>
  <c r="O5" i="8"/>
  <c r="O4" i="8"/>
  <c r="O3" i="8"/>
  <c r="BJ27" i="4"/>
  <c r="BI27" i="4"/>
  <c r="V27" i="4"/>
  <c r="U27" i="4"/>
  <c r="BI25" i="4"/>
  <c r="BI23" i="4"/>
  <c r="U23" i="4"/>
  <c r="BJ17" i="4"/>
  <c r="BI17" i="4"/>
  <c r="V17" i="4"/>
  <c r="U17" i="4"/>
  <c r="U5" i="4"/>
  <c r="P31" i="3"/>
  <c r="P23" i="3"/>
  <c r="Q110" i="3"/>
  <c r="B122" i="3"/>
  <c r="Q111" i="3"/>
  <c r="B123" i="3"/>
  <c r="Q112" i="3"/>
  <c r="B124" i="3"/>
  <c r="Q113" i="3"/>
  <c r="Q114" i="3"/>
  <c r="Q115" i="3"/>
  <c r="Q118" i="3"/>
  <c r="Q119" i="3"/>
  <c r="Q120" i="3"/>
  <c r="Q121" i="3"/>
  <c r="Q122" i="3"/>
  <c r="Q123" i="3"/>
  <c r="Q124" i="3"/>
  <c r="B116" i="4" l="1"/>
  <c r="V7" i="19"/>
  <c r="BU7" i="19"/>
  <c r="BC56" i="4"/>
  <c r="BC2" i="4"/>
  <c r="U132" i="4"/>
  <c r="U39" i="3"/>
  <c r="N36" i="3"/>
  <c r="P2" i="4"/>
  <c r="Q2" i="4" s="1"/>
  <c r="R2" i="4" s="1"/>
  <c r="F46" i="3"/>
  <c r="T36" i="3"/>
  <c r="BI127" i="4"/>
  <c r="R46" i="3"/>
  <c r="R39" i="3"/>
  <c r="U36" i="3"/>
  <c r="BI40" i="4"/>
  <c r="B8" i="20"/>
  <c r="BU7" i="20"/>
  <c r="BI9" i="4"/>
  <c r="W45" i="3"/>
  <c r="G46" i="3"/>
  <c r="T46" i="3"/>
  <c r="V46" i="3"/>
  <c r="U46" i="3"/>
  <c r="S46" i="3"/>
  <c r="BI22" i="4"/>
  <c r="BN2" i="20"/>
  <c r="BR2" i="20"/>
  <c r="U14" i="4"/>
  <c r="P2" i="15"/>
  <c r="Q2" i="15" s="1"/>
  <c r="R2" i="15" s="1"/>
  <c r="P2" i="20"/>
  <c r="Q2" i="20" s="1"/>
  <c r="R2" i="20" s="1"/>
  <c r="AJ2" i="4"/>
  <c r="AK2" i="4" s="1"/>
  <c r="AL2" i="4" s="1"/>
  <c r="AM2" i="4" s="1"/>
  <c r="AN2" i="4" s="1"/>
  <c r="AO2" i="4" s="1"/>
  <c r="AP2" i="4" s="1"/>
  <c r="AQ2" i="4" s="1"/>
  <c r="AR2" i="4" s="1"/>
  <c r="AS2" i="4" s="1"/>
  <c r="U33" i="4"/>
  <c r="X111" i="4"/>
  <c r="U117" i="4"/>
  <c r="O2" i="19"/>
  <c r="P2" i="19" s="1"/>
  <c r="Q2" i="19" s="1"/>
  <c r="R2" i="19" s="1"/>
  <c r="AI2" i="19"/>
  <c r="AJ2" i="19" s="1"/>
  <c r="AJ110" i="4" s="1"/>
  <c r="BJ7" i="19"/>
  <c r="E2" i="19"/>
  <c r="F2" i="19" s="1"/>
  <c r="G2" i="19" s="1"/>
  <c r="H2" i="19" s="1"/>
  <c r="I2" i="19" s="1"/>
  <c r="J2" i="19" s="1"/>
  <c r="K2" i="19" s="1"/>
  <c r="L2" i="19" s="1"/>
  <c r="M2" i="19" s="1"/>
  <c r="D111" i="4"/>
  <c r="U122" i="4"/>
  <c r="E111" i="4"/>
  <c r="AI110" i="4"/>
  <c r="N111" i="4"/>
  <c r="BA7" i="19" a="1"/>
  <c r="BA7" i="19" s="1"/>
  <c r="BC7" i="19" s="1"/>
  <c r="AH111" i="4"/>
  <c r="U137" i="4"/>
  <c r="Q111" i="4"/>
  <c r="R111" i="4"/>
  <c r="S111" i="4"/>
  <c r="AJ2" i="20"/>
  <c r="Y2" i="20"/>
  <c r="Z2" i="20" s="1"/>
  <c r="AA2" i="20" s="1"/>
  <c r="AB2" i="20" s="1"/>
  <c r="AC2" i="20" s="1"/>
  <c r="AD2" i="20" s="1"/>
  <c r="AE2" i="20" s="1"/>
  <c r="AF2" i="20" s="1"/>
  <c r="AG2" i="20" s="1"/>
  <c r="V7" i="20"/>
  <c r="BA7" i="20" s="1" a="1"/>
  <c r="BA7" i="20" s="1"/>
  <c r="BC7" i="20" s="1"/>
  <c r="B8" i="4"/>
  <c r="BJ8" i="4" s="1"/>
  <c r="BB7" i="20"/>
  <c r="AK2" i="20"/>
  <c r="AL2" i="20" s="1"/>
  <c r="AM2" i="20" s="1"/>
  <c r="AN2" i="20" s="1"/>
  <c r="AO2" i="20" s="1"/>
  <c r="AP2" i="20" s="1"/>
  <c r="AQ2" i="20" s="1"/>
  <c r="AR2" i="20" s="1"/>
  <c r="AS2" i="20" s="1"/>
  <c r="U49" i="4"/>
  <c r="U8" i="4"/>
  <c r="BI10" i="4"/>
  <c r="BI29" i="4"/>
  <c r="E2" i="20"/>
  <c r="F2" i="20" s="1"/>
  <c r="G2" i="20" s="1"/>
  <c r="H2" i="20" s="1"/>
  <c r="I2" i="20" s="1"/>
  <c r="J2" i="20" s="1"/>
  <c r="K2" i="20" s="1"/>
  <c r="L2" i="20" s="1"/>
  <c r="M2" i="20" s="1"/>
  <c r="BJ7" i="20"/>
  <c r="B9" i="19"/>
  <c r="BB9" i="19" s="1"/>
  <c r="B117" i="4"/>
  <c r="V8" i="20"/>
  <c r="BJ8" i="20" s="1"/>
  <c r="B9" i="4"/>
  <c r="U32" i="4"/>
  <c r="U34" i="4"/>
  <c r="B9" i="20"/>
  <c r="AK2" i="19"/>
  <c r="AK110" i="4" s="1"/>
  <c r="Y2" i="19"/>
  <c r="V8" i="19"/>
  <c r="BJ8" i="19" s="1"/>
  <c r="BU8" i="19"/>
  <c r="BB7" i="19"/>
  <c r="O57" i="4"/>
  <c r="P57" i="4"/>
  <c r="R57" i="4"/>
  <c r="BI92" i="4"/>
  <c r="U97" i="4"/>
  <c r="BI74" i="4"/>
  <c r="S57" i="4"/>
  <c r="U102" i="4"/>
  <c r="BI84" i="4"/>
  <c r="BI73" i="4"/>
  <c r="D57" i="4"/>
  <c r="BJ69" i="4"/>
  <c r="BI95" i="4"/>
  <c r="U83" i="4"/>
  <c r="U69" i="4"/>
  <c r="BI98" i="4"/>
  <c r="BI68" i="4"/>
  <c r="N2" i="15"/>
  <c r="N56" i="4" s="1"/>
  <c r="U85" i="4"/>
  <c r="U86" i="4"/>
  <c r="BI76" i="4"/>
  <c r="BI108" i="4"/>
  <c r="BI75" i="4"/>
  <c r="Y2" i="4"/>
  <c r="Z2" i="4" s="1"/>
  <c r="AA2" i="4" s="1"/>
  <c r="AB2" i="4" s="1"/>
  <c r="AC2" i="4" s="1"/>
  <c r="AD2" i="4" s="1"/>
  <c r="AE2" i="4" s="1"/>
  <c r="AF2" i="4" s="1"/>
  <c r="AG2" i="4" s="1"/>
  <c r="E2" i="4"/>
  <c r="E110" i="4" s="1"/>
  <c r="D110" i="4"/>
  <c r="X2" i="15"/>
  <c r="U103" i="4"/>
  <c r="E2" i="15"/>
  <c r="O110" i="4"/>
  <c r="N110" i="4"/>
  <c r="M36" i="3"/>
  <c r="L36" i="3"/>
  <c r="BI130" i="4"/>
  <c r="S36" i="3"/>
  <c r="M37" i="3"/>
  <c r="N37" i="3"/>
  <c r="S37" i="3"/>
  <c r="U104" i="4"/>
  <c r="U18" i="4"/>
  <c r="U11" i="4"/>
  <c r="I36" i="3"/>
  <c r="L37" i="3"/>
  <c r="R37" i="3"/>
  <c r="M46" i="3"/>
  <c r="BI93" i="4"/>
  <c r="K36" i="3"/>
  <c r="BI62" i="4"/>
  <c r="T37" i="3"/>
  <c r="J36" i="3"/>
  <c r="H36" i="3"/>
  <c r="L46" i="3"/>
  <c r="U38" i="4"/>
  <c r="U28" i="4"/>
  <c r="U13" i="4"/>
  <c r="G36" i="3"/>
  <c r="J37" i="3"/>
  <c r="K46" i="3"/>
  <c r="BI19" i="4"/>
  <c r="F36" i="3"/>
  <c r="I37" i="3"/>
  <c r="J46" i="3"/>
  <c r="BI42" i="4"/>
  <c r="U39" i="4"/>
  <c r="BI78" i="4"/>
  <c r="U37" i="3"/>
  <c r="K37" i="3"/>
  <c r="N46" i="3"/>
  <c r="U20" i="4"/>
  <c r="V39" i="3"/>
  <c r="H37" i="3"/>
  <c r="I46" i="3"/>
  <c r="BI63" i="4"/>
  <c r="U43" i="4"/>
  <c r="U87" i="4"/>
  <c r="BI66" i="4"/>
  <c r="BI31" i="4"/>
  <c r="G37" i="3"/>
  <c r="H46" i="3"/>
  <c r="U48" i="4"/>
  <c r="U72" i="4"/>
  <c r="BI77" i="4"/>
  <c r="U64" i="4"/>
  <c r="V37" i="3"/>
  <c r="R36" i="3"/>
  <c r="U21" i="4"/>
  <c r="T39" i="3"/>
  <c r="F37" i="3"/>
  <c r="S39" i="3"/>
  <c r="V40" i="3"/>
  <c r="U41" i="4"/>
  <c r="V36" i="3"/>
  <c r="T40" i="3"/>
  <c r="U82" i="4"/>
  <c r="U105" i="4"/>
  <c r="BI147" i="4"/>
  <c r="U40" i="3"/>
  <c r="E45" i="3"/>
  <c r="D45" i="3" s="1"/>
  <c r="BI121" i="4"/>
  <c r="BI120" i="4"/>
  <c r="Z108" i="3"/>
  <c r="BI118" i="4"/>
  <c r="U119" i="4"/>
  <c r="X99" i="3"/>
  <c r="X117" i="3"/>
  <c r="U138" i="4"/>
  <c r="BI67" i="4"/>
  <c r="BI65" i="4"/>
  <c r="BI96" i="4"/>
  <c r="U106" i="4"/>
  <c r="BI94" i="4"/>
  <c r="BI88" i="4"/>
  <c r="Z62" i="3"/>
  <c r="U24" i="4"/>
  <c r="BI30" i="4"/>
  <c r="V25" i="4"/>
  <c r="BI44" i="4"/>
  <c r="BI53" i="4"/>
  <c r="U12" i="4"/>
  <c r="Y7" i="3"/>
  <c r="U52" i="4"/>
  <c r="V15" i="4"/>
  <c r="I38" i="3"/>
  <c r="N47" i="3"/>
  <c r="BI107" i="4"/>
  <c r="BI50" i="4"/>
  <c r="U51" i="4"/>
  <c r="H47" i="3"/>
  <c r="K47" i="3"/>
  <c r="J47" i="3"/>
  <c r="M47" i="3"/>
  <c r="L47" i="3"/>
  <c r="I47" i="3"/>
  <c r="G47" i="3"/>
  <c r="V47" i="3"/>
  <c r="H38" i="3"/>
  <c r="U47" i="3"/>
  <c r="S47" i="3"/>
  <c r="F47" i="3"/>
  <c r="T47" i="3"/>
  <c r="N38" i="3"/>
  <c r="M38" i="3"/>
  <c r="R47" i="3"/>
  <c r="G38" i="3"/>
  <c r="J38" i="3"/>
  <c r="L38" i="3"/>
  <c r="F38" i="3"/>
  <c r="K38" i="3"/>
  <c r="BJ116" i="4"/>
  <c r="B8" i="3"/>
  <c r="Q8" i="3" s="1"/>
  <c r="BU7" i="15"/>
  <c r="B8" i="15"/>
  <c r="V7" i="15"/>
  <c r="BA7" i="15" s="1" a="1"/>
  <c r="BA7" i="15" s="1"/>
  <c r="BC7" i="15" s="1"/>
  <c r="B54" i="3"/>
  <c r="Q54" i="3" s="1"/>
  <c r="B62" i="4"/>
  <c r="BI150" i="4"/>
  <c r="BI149" i="4"/>
  <c r="BI128" i="4"/>
  <c r="U129" i="4"/>
  <c r="BI148" i="4"/>
  <c r="BI141" i="4"/>
  <c r="BI116" i="4"/>
  <c r="BI140" i="4"/>
  <c r="BI139" i="4"/>
  <c r="BI119" i="4"/>
  <c r="X16" i="3"/>
  <c r="Y25" i="3"/>
  <c r="X53" i="3"/>
  <c r="X71" i="3"/>
  <c r="X80" i="3"/>
  <c r="AA108" i="3"/>
  <c r="X126" i="3"/>
  <c r="X135" i="3"/>
  <c r="AA135" i="3"/>
  <c r="Z135" i="3"/>
  <c r="AA126" i="3"/>
  <c r="Z126" i="3"/>
  <c r="AA117" i="3"/>
  <c r="Z117" i="3"/>
  <c r="Y117" i="3"/>
  <c r="Y108" i="3"/>
  <c r="X108" i="3"/>
  <c r="AA99" i="3"/>
  <c r="Z99" i="3"/>
  <c r="Y99" i="3"/>
  <c r="AA80" i="3"/>
  <c r="Z80" i="3"/>
  <c r="AA71" i="3"/>
  <c r="Z71" i="3"/>
  <c r="Y71" i="3"/>
  <c r="Y62" i="3"/>
  <c r="X62" i="3"/>
  <c r="AA62" i="3"/>
  <c r="AA53" i="3"/>
  <c r="Z53" i="3"/>
  <c r="Y53" i="3"/>
  <c r="X25" i="3"/>
  <c r="AA25" i="3"/>
  <c r="Z25" i="3"/>
  <c r="AA16" i="3"/>
  <c r="Z16" i="3"/>
  <c r="Y16" i="3"/>
  <c r="AA7" i="3"/>
  <c r="X7" i="3"/>
  <c r="Z7" i="3"/>
  <c r="V8" i="4" l="1"/>
  <c r="K8" i="3" s="1"/>
  <c r="E46" i="3"/>
  <c r="D46" i="3" s="1"/>
  <c r="W46" i="3"/>
  <c r="W39" i="3"/>
  <c r="E36" i="3"/>
  <c r="D36" i="3" s="1"/>
  <c r="BU9" i="19"/>
  <c r="B10" i="4"/>
  <c r="BU9" i="20"/>
  <c r="BB8" i="20"/>
  <c r="BU8" i="20"/>
  <c r="E37" i="3"/>
  <c r="D37" i="3" s="1"/>
  <c r="W40" i="3"/>
  <c r="AZ7" i="20"/>
  <c r="F2" i="4"/>
  <c r="Z2" i="19"/>
  <c r="Y110" i="4"/>
  <c r="BA8" i="19" a="1"/>
  <c r="BA8" i="19" s="1"/>
  <c r="AL2" i="19"/>
  <c r="BA8" i="20" a="1"/>
  <c r="BA8" i="20" s="1"/>
  <c r="AZ7" i="19"/>
  <c r="B10" i="19"/>
  <c r="B118" i="4"/>
  <c r="V9" i="19"/>
  <c r="BA9" i="19" s="1" a="1"/>
  <c r="BA9" i="19" s="1"/>
  <c r="BC9" i="19" s="1"/>
  <c r="T8" i="3"/>
  <c r="BB9" i="20"/>
  <c r="B10" i="20"/>
  <c r="V9" i="20"/>
  <c r="BA9" i="20" s="1" a="1"/>
  <c r="BA9" i="20" s="1"/>
  <c r="BC9" i="20" s="1"/>
  <c r="X56" i="4"/>
  <c r="Y2" i="15"/>
  <c r="F2" i="15"/>
  <c r="E56" i="4"/>
  <c r="P110" i="4"/>
  <c r="O56" i="4"/>
  <c r="W36" i="3"/>
  <c r="W37" i="3"/>
  <c r="AW8" i="4"/>
  <c r="AX8" i="4" s="1"/>
  <c r="M8" i="3"/>
  <c r="U8" i="3"/>
  <c r="B9" i="3"/>
  <c r="Q9" i="3" s="1"/>
  <c r="BJ9" i="4"/>
  <c r="V116" i="4"/>
  <c r="I100" i="3" s="1"/>
  <c r="G8" i="3"/>
  <c r="H8" i="3"/>
  <c r="E38" i="3"/>
  <c r="D38" i="3" s="1"/>
  <c r="L8" i="3"/>
  <c r="V8" i="3"/>
  <c r="I8" i="3"/>
  <c r="F8" i="3"/>
  <c r="N8" i="3"/>
  <c r="R8" i="3"/>
  <c r="S8" i="3"/>
  <c r="J8" i="3"/>
  <c r="E47" i="3"/>
  <c r="D47" i="3" s="1"/>
  <c r="W47" i="3"/>
  <c r="BJ62" i="4"/>
  <c r="V62" i="4"/>
  <c r="AZ7" i="15"/>
  <c r="BJ7" i="15"/>
  <c r="BB8" i="15"/>
  <c r="B55" i="3"/>
  <c r="Q55" i="3" s="1"/>
  <c r="B63" i="4"/>
  <c r="V8" i="15"/>
  <c r="BA8" i="15" s="1" a="1"/>
  <c r="BA8" i="15" s="1"/>
  <c r="BC8" i="15" s="1"/>
  <c r="B9" i="15"/>
  <c r="BU8" i="15"/>
  <c r="AZ8" i="19" l="1"/>
  <c r="BC8" i="19"/>
  <c r="AZ8" i="20"/>
  <c r="BC8" i="20"/>
  <c r="B11" i="4"/>
  <c r="BU10" i="20"/>
  <c r="G2" i="4"/>
  <c r="F110" i="4"/>
  <c r="AM2" i="19"/>
  <c r="AL110" i="4"/>
  <c r="AA2" i="19"/>
  <c r="Z110" i="4"/>
  <c r="AZ9" i="19"/>
  <c r="BJ9" i="19"/>
  <c r="B119" i="4"/>
  <c r="B11" i="19"/>
  <c r="V10" i="19"/>
  <c r="BA10" i="19" s="1" a="1"/>
  <c r="BA10" i="19" s="1"/>
  <c r="BC10" i="19" s="1"/>
  <c r="BB10" i="19"/>
  <c r="BU10" i="19"/>
  <c r="BJ9" i="20"/>
  <c r="AZ9" i="20"/>
  <c r="B11" i="20"/>
  <c r="V10" i="20"/>
  <c r="BA10" i="20" s="1" a="1"/>
  <c r="BA10" i="20" s="1"/>
  <c r="BC10" i="20" s="1"/>
  <c r="BB10" i="20"/>
  <c r="Z2" i="15"/>
  <c r="Y56" i="4"/>
  <c r="G2" i="15"/>
  <c r="F56" i="4"/>
  <c r="B10" i="3"/>
  <c r="Q10" i="3" s="1"/>
  <c r="S100" i="3"/>
  <c r="V100" i="3"/>
  <c r="P56" i="4"/>
  <c r="N100" i="3"/>
  <c r="R100" i="3"/>
  <c r="U100" i="3"/>
  <c r="K100" i="3"/>
  <c r="L100" i="3"/>
  <c r="J100" i="3"/>
  <c r="V9" i="4"/>
  <c r="K9" i="3" s="1"/>
  <c r="F100" i="3"/>
  <c r="T100" i="3"/>
  <c r="M100" i="3"/>
  <c r="H100" i="3"/>
  <c r="G100" i="3"/>
  <c r="W8" i="3"/>
  <c r="E8" i="3"/>
  <c r="D8" i="3" s="1"/>
  <c r="L54" i="3"/>
  <c r="N54" i="3"/>
  <c r="AW62" i="4"/>
  <c r="AX62" i="4" s="1"/>
  <c r="F54" i="3"/>
  <c r="T54" i="3"/>
  <c r="V54" i="3"/>
  <c r="I54" i="3"/>
  <c r="M54" i="3"/>
  <c r="K54" i="3"/>
  <c r="R54" i="3"/>
  <c r="S54" i="3"/>
  <c r="G54" i="3"/>
  <c r="U54" i="3"/>
  <c r="H54" i="3"/>
  <c r="J54" i="3"/>
  <c r="BU9" i="15"/>
  <c r="BB9" i="15"/>
  <c r="B10" i="15"/>
  <c r="B56" i="3"/>
  <c r="Q56" i="3" s="1"/>
  <c r="B64" i="4"/>
  <c r="V9" i="15"/>
  <c r="BA9" i="15" s="1" a="1"/>
  <c r="BA9" i="15" s="1"/>
  <c r="BC9" i="15" s="1"/>
  <c r="BJ8" i="15"/>
  <c r="AZ8" i="15"/>
  <c r="V63" i="4"/>
  <c r="BJ63" i="4"/>
  <c r="V10" i="4"/>
  <c r="BJ10" i="4"/>
  <c r="V117" i="4"/>
  <c r="BJ117" i="4"/>
  <c r="V118" i="4"/>
  <c r="B12" i="4" l="1"/>
  <c r="BU11" i="20"/>
  <c r="H2" i="4"/>
  <c r="G110" i="4"/>
  <c r="AB2" i="19"/>
  <c r="AA110" i="4"/>
  <c r="AM110" i="4"/>
  <c r="AN2" i="19"/>
  <c r="BJ10" i="19"/>
  <c r="AZ10" i="19"/>
  <c r="B120" i="4"/>
  <c r="B12" i="19"/>
  <c r="BB11" i="19"/>
  <c r="V11" i="19"/>
  <c r="BA11" i="19" s="1" a="1"/>
  <c r="BA11" i="19" s="1"/>
  <c r="BC11" i="19" s="1"/>
  <c r="BU11" i="19"/>
  <c r="BJ10" i="20"/>
  <c r="AZ10" i="20"/>
  <c r="BB11" i="20"/>
  <c r="B12" i="20"/>
  <c r="V11" i="20"/>
  <c r="BA11" i="20" s="1" a="1"/>
  <c r="BA11" i="20" s="1"/>
  <c r="BC11" i="20" s="1"/>
  <c r="Z56" i="4"/>
  <c r="AA2" i="15"/>
  <c r="B11" i="3"/>
  <c r="Q11" i="3" s="1"/>
  <c r="AH2" i="15"/>
  <c r="H2" i="15"/>
  <c r="G56" i="4"/>
  <c r="L9" i="3"/>
  <c r="U9" i="3"/>
  <c r="AW9" i="4"/>
  <c r="AX9" i="4" s="1"/>
  <c r="S9" i="3"/>
  <c r="T9" i="3"/>
  <c r="H9" i="3"/>
  <c r="N9" i="3"/>
  <c r="M9" i="3"/>
  <c r="F9" i="3"/>
  <c r="V9" i="3"/>
  <c r="G9" i="3"/>
  <c r="I9" i="3"/>
  <c r="J9" i="3"/>
  <c r="R9" i="3"/>
  <c r="W100" i="3"/>
  <c r="E100" i="3"/>
  <c r="D100" i="3" s="1"/>
  <c r="N55" i="3"/>
  <c r="L55" i="3"/>
  <c r="T55" i="3"/>
  <c r="S55" i="3"/>
  <c r="G55" i="3"/>
  <c r="M55" i="3"/>
  <c r="V55" i="3"/>
  <c r="K55" i="3"/>
  <c r="AW63" i="4"/>
  <c r="AX63" i="4" s="1"/>
  <c r="F55" i="3"/>
  <c r="I55" i="3"/>
  <c r="H55" i="3"/>
  <c r="R55" i="3"/>
  <c r="U55" i="3"/>
  <c r="J55" i="3"/>
  <c r="V10" i="3"/>
  <c r="S10" i="3"/>
  <c r="K10" i="3"/>
  <c r="T10" i="3"/>
  <c r="J10" i="3"/>
  <c r="H10" i="3"/>
  <c r="R10" i="3"/>
  <c r="U10" i="3"/>
  <c r="G10" i="3"/>
  <c r="M10" i="3"/>
  <c r="I10" i="3"/>
  <c r="F10" i="3"/>
  <c r="N10" i="3"/>
  <c r="L10" i="3"/>
  <c r="AW10" i="4"/>
  <c r="AX10" i="4" s="1"/>
  <c r="BJ11" i="4"/>
  <c r="V11" i="4"/>
  <c r="AZ9" i="15"/>
  <c r="BJ9" i="15"/>
  <c r="W54" i="3"/>
  <c r="V64" i="4"/>
  <c r="BJ64" i="4"/>
  <c r="BB10" i="15"/>
  <c r="B65" i="4"/>
  <c r="B57" i="3"/>
  <c r="Q57" i="3" s="1"/>
  <c r="V10" i="15"/>
  <c r="BA10" i="15" s="1" a="1"/>
  <c r="BA10" i="15" s="1"/>
  <c r="BC10" i="15" s="1"/>
  <c r="B11" i="15"/>
  <c r="BU10" i="15"/>
  <c r="E54" i="3"/>
  <c r="D54" i="3" s="1"/>
  <c r="B12" i="3"/>
  <c r="Q12" i="3" s="1"/>
  <c r="I102" i="3"/>
  <c r="U102" i="3"/>
  <c r="H102" i="3"/>
  <c r="R102" i="3"/>
  <c r="K102" i="3"/>
  <c r="M102" i="3"/>
  <c r="T102" i="3"/>
  <c r="AW117" i="4"/>
  <c r="AX117" i="4" s="1"/>
  <c r="L102" i="3"/>
  <c r="J102" i="3"/>
  <c r="AW118" i="4"/>
  <c r="AX118" i="4" s="1"/>
  <c r="S102" i="3"/>
  <c r="N102" i="3"/>
  <c r="F102" i="3"/>
  <c r="G102" i="3"/>
  <c r="V102" i="3"/>
  <c r="F101" i="3"/>
  <c r="G101" i="3"/>
  <c r="M101" i="3"/>
  <c r="H101" i="3"/>
  <c r="U101" i="3"/>
  <c r="L101" i="3"/>
  <c r="R101" i="3"/>
  <c r="AW116" i="4"/>
  <c r="AX116" i="4" s="1"/>
  <c r="I101" i="3"/>
  <c r="N101" i="3"/>
  <c r="T101" i="3"/>
  <c r="V101" i="3"/>
  <c r="J101" i="3"/>
  <c r="K101" i="3"/>
  <c r="S101" i="3"/>
  <c r="B13" i="4" l="1"/>
  <c r="BU12" i="20"/>
  <c r="H110" i="4"/>
  <c r="I2" i="4"/>
  <c r="AN110" i="4"/>
  <c r="AO2" i="19"/>
  <c r="AC2" i="19"/>
  <c r="AB110" i="4"/>
  <c r="AZ11" i="19"/>
  <c r="BJ11" i="19"/>
  <c r="B121" i="4"/>
  <c r="B13" i="19"/>
  <c r="V12" i="19"/>
  <c r="BA12" i="19" s="1" a="1"/>
  <c r="BA12" i="19" s="1"/>
  <c r="BC12" i="19" s="1"/>
  <c r="BB12" i="19"/>
  <c r="BU12" i="19"/>
  <c r="BJ11" i="20"/>
  <c r="AZ11" i="20"/>
  <c r="BB12" i="20"/>
  <c r="B13" i="20"/>
  <c r="V12" i="20"/>
  <c r="BA12" i="20" s="1" a="1"/>
  <c r="BA12" i="20" s="1"/>
  <c r="BC12" i="20" s="1"/>
  <c r="AA56" i="4"/>
  <c r="AB2" i="15"/>
  <c r="AH56" i="4"/>
  <c r="AI2" i="15"/>
  <c r="H56" i="4"/>
  <c r="I2" i="15"/>
  <c r="W9" i="3"/>
  <c r="E9" i="3"/>
  <c r="D9" i="3" s="1"/>
  <c r="E55" i="3"/>
  <c r="D55" i="3" s="1"/>
  <c r="V11" i="15"/>
  <c r="BA11" i="15" s="1" a="1"/>
  <c r="BA11" i="15" s="1"/>
  <c r="BC11" i="15" s="1"/>
  <c r="B12" i="15"/>
  <c r="BU11" i="15"/>
  <c r="B58" i="3"/>
  <c r="Q58" i="3" s="1"/>
  <c r="BB11" i="15"/>
  <c r="B66" i="4"/>
  <c r="W55" i="3"/>
  <c r="AZ10" i="15"/>
  <c r="BJ10" i="15"/>
  <c r="E10" i="3"/>
  <c r="D10" i="3" s="1"/>
  <c r="V65" i="4"/>
  <c r="BJ65" i="4"/>
  <c r="W10" i="3"/>
  <c r="L56" i="3"/>
  <c r="N56" i="3"/>
  <c r="S56" i="3"/>
  <c r="G56" i="3"/>
  <c r="AW64" i="4"/>
  <c r="AX64" i="4" s="1"/>
  <c r="I56" i="3"/>
  <c r="T56" i="3"/>
  <c r="V56" i="3"/>
  <c r="M56" i="3"/>
  <c r="K56" i="3"/>
  <c r="R56" i="3"/>
  <c r="F56" i="3"/>
  <c r="H56" i="3"/>
  <c r="U56" i="3"/>
  <c r="J56" i="3"/>
  <c r="B13" i="3"/>
  <c r="Q13" i="3" s="1"/>
  <c r="BJ12" i="4"/>
  <c r="V12" i="4"/>
  <c r="T11" i="3"/>
  <c r="R11" i="3"/>
  <c r="M11" i="3"/>
  <c r="AW11" i="4"/>
  <c r="AX11" i="4" s="1"/>
  <c r="L11" i="3"/>
  <c r="G11" i="3"/>
  <c r="U11" i="3"/>
  <c r="H11" i="3"/>
  <c r="J11" i="3"/>
  <c r="F11" i="3"/>
  <c r="V11" i="3"/>
  <c r="K11" i="3"/>
  <c r="I11" i="3"/>
  <c r="N11" i="3"/>
  <c r="S11" i="3"/>
  <c r="E102" i="3"/>
  <c r="D102" i="3" s="1"/>
  <c r="W101" i="3"/>
  <c r="E101" i="3"/>
  <c r="D101" i="3" s="1"/>
  <c r="W102" i="3"/>
  <c r="V119" i="4"/>
  <c r="BJ118" i="4"/>
  <c r="B14" i="4" l="1"/>
  <c r="BU13" i="20"/>
  <c r="J2" i="4"/>
  <c r="I110" i="4"/>
  <c r="AD2" i="19"/>
  <c r="AC110" i="4"/>
  <c r="AP2" i="19"/>
  <c r="AO110" i="4"/>
  <c r="AZ12" i="19"/>
  <c r="BJ12" i="19"/>
  <c r="B122" i="4"/>
  <c r="V13" i="19"/>
  <c r="B16" i="19"/>
  <c r="BU13" i="19"/>
  <c r="AZ12" i="20"/>
  <c r="BJ12" i="20"/>
  <c r="V13" i="20"/>
  <c r="B16" i="20"/>
  <c r="AI56" i="4"/>
  <c r="AJ2" i="15"/>
  <c r="AB56" i="4"/>
  <c r="AC2" i="15"/>
  <c r="J2" i="15"/>
  <c r="I56" i="4"/>
  <c r="W56" i="3"/>
  <c r="E11" i="3"/>
  <c r="D11" i="3" s="1"/>
  <c r="B14" i="3"/>
  <c r="Q14" i="3" s="1"/>
  <c r="V13" i="4"/>
  <c r="BJ13" i="4"/>
  <c r="H57" i="3"/>
  <c r="G57" i="3"/>
  <c r="J57" i="3"/>
  <c r="L57" i="3"/>
  <c r="T57" i="3"/>
  <c r="N57" i="3"/>
  <c r="S57" i="3"/>
  <c r="U57" i="3"/>
  <c r="I57" i="3"/>
  <c r="K57" i="3"/>
  <c r="V57" i="3"/>
  <c r="AW65" i="4"/>
  <c r="AX65" i="4" s="1"/>
  <c r="R57" i="3"/>
  <c r="M57" i="3"/>
  <c r="F57" i="3"/>
  <c r="E56" i="3"/>
  <c r="D56" i="3" s="1"/>
  <c r="V12" i="3"/>
  <c r="H12" i="3"/>
  <c r="U12" i="3"/>
  <c r="M12" i="3"/>
  <c r="T12" i="3"/>
  <c r="K12" i="3"/>
  <c r="G12" i="3"/>
  <c r="L12" i="3"/>
  <c r="AW12" i="4"/>
  <c r="AX12" i="4" s="1"/>
  <c r="N12" i="3"/>
  <c r="R12" i="3"/>
  <c r="S12" i="3"/>
  <c r="I12" i="3"/>
  <c r="J12" i="3"/>
  <c r="F12" i="3"/>
  <c r="BJ66" i="4"/>
  <c r="V66" i="4"/>
  <c r="W11" i="3"/>
  <c r="BB12" i="15"/>
  <c r="B59" i="3"/>
  <c r="Q59" i="3" s="1"/>
  <c r="B67" i="4"/>
  <c r="B13" i="15"/>
  <c r="BU12" i="15"/>
  <c r="V12" i="15"/>
  <c r="BA12" i="15" s="1" a="1"/>
  <c r="BA12" i="15" s="1"/>
  <c r="BC12" i="15" s="1"/>
  <c r="AZ11" i="15"/>
  <c r="BJ11" i="15"/>
  <c r="G103" i="3"/>
  <c r="M103" i="3"/>
  <c r="R103" i="3"/>
  <c r="I103" i="3"/>
  <c r="F103" i="3"/>
  <c r="AW119" i="4"/>
  <c r="AX119" i="4" s="1"/>
  <c r="K103" i="3"/>
  <c r="V103" i="3"/>
  <c r="J103" i="3"/>
  <c r="H103" i="3"/>
  <c r="U103" i="3"/>
  <c r="L103" i="3"/>
  <c r="N103" i="3"/>
  <c r="S103" i="3"/>
  <c r="T103" i="3"/>
  <c r="V120" i="4"/>
  <c r="BJ119" i="4"/>
  <c r="BJ120" i="4"/>
  <c r="B18" i="4" l="1"/>
  <c r="BU16" i="20"/>
  <c r="K2" i="4"/>
  <c r="J110" i="4"/>
  <c r="AQ2" i="19"/>
  <c r="AP110" i="4"/>
  <c r="AE2" i="19"/>
  <c r="AD110" i="4"/>
  <c r="B126" i="4"/>
  <c r="BB16" i="19"/>
  <c r="B17" i="19"/>
  <c r="V16" i="19"/>
  <c r="BA16" i="19" s="1" a="1"/>
  <c r="BA16" i="19" s="1"/>
  <c r="BC16" i="19" s="1"/>
  <c r="BU16" i="19"/>
  <c r="BB16" i="20"/>
  <c r="B17" i="20"/>
  <c r="V16" i="20"/>
  <c r="BA16" i="20" s="1" a="1"/>
  <c r="BA16" i="20" s="1"/>
  <c r="BC16" i="20" s="1"/>
  <c r="AJ56" i="4"/>
  <c r="AK2" i="15"/>
  <c r="AC56" i="4"/>
  <c r="AD2" i="15"/>
  <c r="K2" i="15"/>
  <c r="J56" i="4"/>
  <c r="B60" i="3"/>
  <c r="Q60" i="3" s="1"/>
  <c r="B68" i="4"/>
  <c r="B16" i="15"/>
  <c r="BU13" i="15"/>
  <c r="V13" i="15"/>
  <c r="BJ67" i="4"/>
  <c r="V67" i="4"/>
  <c r="E12" i="3"/>
  <c r="D12" i="3" s="1"/>
  <c r="E57" i="3"/>
  <c r="D57" i="3" s="1"/>
  <c r="M13" i="3"/>
  <c r="T13" i="3"/>
  <c r="L13" i="3"/>
  <c r="G13" i="3"/>
  <c r="R13" i="3"/>
  <c r="V13" i="3"/>
  <c r="F13" i="3"/>
  <c r="K13" i="3"/>
  <c r="J13" i="3"/>
  <c r="U13" i="3"/>
  <c r="AW13" i="4"/>
  <c r="AX13" i="4" s="1"/>
  <c r="H13" i="3"/>
  <c r="N13" i="3"/>
  <c r="S13" i="3"/>
  <c r="I13" i="3"/>
  <c r="K58" i="3"/>
  <c r="F58" i="3"/>
  <c r="H58" i="3"/>
  <c r="M58" i="3"/>
  <c r="R58" i="3"/>
  <c r="AW66" i="4"/>
  <c r="AX66" i="4" s="1"/>
  <c r="J58" i="3"/>
  <c r="I58" i="3"/>
  <c r="T58" i="3"/>
  <c r="U58" i="3"/>
  <c r="L58" i="3"/>
  <c r="G58" i="3"/>
  <c r="N58" i="3"/>
  <c r="S58" i="3"/>
  <c r="V58" i="3"/>
  <c r="W57" i="3"/>
  <c r="BJ14" i="4"/>
  <c r="V14" i="4"/>
  <c r="B17" i="3"/>
  <c r="Q17" i="3" s="1"/>
  <c r="W12" i="3"/>
  <c r="BJ12" i="15"/>
  <c r="AZ12" i="15"/>
  <c r="L104" i="3"/>
  <c r="F104" i="3"/>
  <c r="N104" i="3"/>
  <c r="AW120" i="4"/>
  <c r="AX120" i="4" s="1"/>
  <c r="M104" i="3"/>
  <c r="J104" i="3"/>
  <c r="H104" i="3"/>
  <c r="U104" i="3"/>
  <c r="G104" i="3"/>
  <c r="T104" i="3"/>
  <c r="I104" i="3"/>
  <c r="V104" i="3"/>
  <c r="R104" i="3"/>
  <c r="S104" i="3"/>
  <c r="K104" i="3"/>
  <c r="E103" i="3"/>
  <c r="D103" i="3" s="1"/>
  <c r="V121" i="4"/>
  <c r="BJ121" i="4"/>
  <c r="W103" i="3"/>
  <c r="B19" i="4" l="1"/>
  <c r="BU17" i="20"/>
  <c r="L2" i="4"/>
  <c r="K110" i="4"/>
  <c r="AF2" i="19"/>
  <c r="AE110" i="4"/>
  <c r="AR2" i="19"/>
  <c r="AQ110" i="4"/>
  <c r="BJ16" i="19"/>
  <c r="AZ16" i="19"/>
  <c r="B127" i="4"/>
  <c r="BB17" i="19"/>
  <c r="B18" i="19"/>
  <c r="V17" i="19"/>
  <c r="BA17" i="19" s="1" a="1"/>
  <c r="BA17" i="19" s="1"/>
  <c r="BC17" i="19" s="1"/>
  <c r="BU17" i="19"/>
  <c r="AZ16" i="20"/>
  <c r="BJ16" i="20"/>
  <c r="B18" i="20"/>
  <c r="V17" i="20"/>
  <c r="BA17" i="20" s="1" a="1"/>
  <c r="BA17" i="20" s="1"/>
  <c r="BC17" i="20" s="1"/>
  <c r="BB17" i="20"/>
  <c r="AK56" i="4"/>
  <c r="AL2" i="15"/>
  <c r="AD56" i="4"/>
  <c r="AE2" i="15"/>
  <c r="L2" i="15"/>
  <c r="K56" i="4"/>
  <c r="E13" i="3"/>
  <c r="D13" i="3" s="1"/>
  <c r="BJ18" i="4"/>
  <c r="V18" i="4"/>
  <c r="W58" i="3"/>
  <c r="Y43" i="3"/>
  <c r="F14" i="3"/>
  <c r="K14" i="3"/>
  <c r="M14" i="3"/>
  <c r="J14" i="3"/>
  <c r="V14" i="3"/>
  <c r="T14" i="3"/>
  <c r="R14" i="3"/>
  <c r="I14" i="3"/>
  <c r="U14" i="3"/>
  <c r="N14" i="3"/>
  <c r="Y34" i="3"/>
  <c r="H14" i="3"/>
  <c r="L14" i="3"/>
  <c r="S14" i="3"/>
  <c r="G14" i="3"/>
  <c r="E58" i="3"/>
  <c r="D58" i="3" s="1"/>
  <c r="B18" i="3"/>
  <c r="Q18" i="3" s="1"/>
  <c r="W13" i="3"/>
  <c r="K59" i="3"/>
  <c r="I59" i="3"/>
  <c r="V59" i="3"/>
  <c r="M59" i="3"/>
  <c r="H59" i="3"/>
  <c r="F59" i="3"/>
  <c r="J59" i="3"/>
  <c r="R59" i="3"/>
  <c r="N59" i="3"/>
  <c r="U59" i="3"/>
  <c r="L59" i="3"/>
  <c r="T59" i="3"/>
  <c r="S59" i="3"/>
  <c r="G59" i="3"/>
  <c r="AW67" i="4"/>
  <c r="AX67" i="4" s="1"/>
  <c r="B17" i="15"/>
  <c r="BU16" i="15"/>
  <c r="BB16" i="15"/>
  <c r="B72" i="4"/>
  <c r="V16" i="15"/>
  <c r="BA16" i="15" s="1" a="1"/>
  <c r="BA16" i="15" s="1"/>
  <c r="BC16" i="15" s="1"/>
  <c r="B63" i="3"/>
  <c r="Q63" i="3" s="1"/>
  <c r="BJ68" i="4"/>
  <c r="V68" i="4"/>
  <c r="W104" i="3"/>
  <c r="E104" i="3"/>
  <c r="D104" i="3" s="1"/>
  <c r="V122" i="4"/>
  <c r="BJ122" i="4"/>
  <c r="K105" i="3"/>
  <c r="I105" i="3"/>
  <c r="H105" i="3"/>
  <c r="J105" i="3"/>
  <c r="V105" i="3"/>
  <c r="U105" i="3"/>
  <c r="M105" i="3"/>
  <c r="AW121" i="4"/>
  <c r="AX121" i="4" s="1"/>
  <c r="R105" i="3"/>
  <c r="L105" i="3"/>
  <c r="T105" i="3"/>
  <c r="N105" i="3"/>
  <c r="G105" i="3"/>
  <c r="F105" i="3"/>
  <c r="S105" i="3"/>
  <c r="B20" i="4" l="1"/>
  <c r="BU18" i="20"/>
  <c r="M2" i="4"/>
  <c r="M110" i="4" s="1"/>
  <c r="L110" i="4"/>
  <c r="AR110" i="4"/>
  <c r="AS2" i="19"/>
  <c r="AS110" i="4" s="1"/>
  <c r="AG2" i="19"/>
  <c r="AG110" i="4" s="1"/>
  <c r="AF110" i="4"/>
  <c r="AZ17" i="19"/>
  <c r="BJ17" i="19"/>
  <c r="B128" i="4"/>
  <c r="V18" i="19"/>
  <c r="BA18" i="19" s="1" a="1"/>
  <c r="BA18" i="19" s="1"/>
  <c r="BC18" i="19" s="1"/>
  <c r="BB18" i="19"/>
  <c r="BU18" i="19"/>
  <c r="B19" i="19"/>
  <c r="AZ17" i="20"/>
  <c r="BJ17" i="20"/>
  <c r="B19" i="20"/>
  <c r="V18" i="20"/>
  <c r="BA18" i="20" s="1" a="1"/>
  <c r="BA18" i="20" s="1"/>
  <c r="BC18" i="20" s="1"/>
  <c r="BB18" i="20"/>
  <c r="AE56" i="4"/>
  <c r="AF2" i="15"/>
  <c r="AM2" i="15"/>
  <c r="AL56" i="4"/>
  <c r="L56" i="4"/>
  <c r="M2" i="15"/>
  <c r="M56" i="4" s="1"/>
  <c r="V72" i="4"/>
  <c r="BJ72" i="4"/>
  <c r="BB17" i="15"/>
  <c r="B73" i="4"/>
  <c r="B64" i="3"/>
  <c r="Q64" i="3" s="1"/>
  <c r="V17" i="15"/>
  <c r="BA17" i="15" s="1" a="1"/>
  <c r="BA17" i="15" s="1"/>
  <c r="BC17" i="15" s="1"/>
  <c r="B18" i="15"/>
  <c r="BU17" i="15"/>
  <c r="W14" i="3"/>
  <c r="B19" i="3"/>
  <c r="Q19" i="3" s="1"/>
  <c r="V19" i="4"/>
  <c r="BJ19" i="4"/>
  <c r="E14" i="3"/>
  <c r="D14" i="3" s="1"/>
  <c r="W59" i="3"/>
  <c r="U60" i="3"/>
  <c r="R60" i="3"/>
  <c r="H60" i="3"/>
  <c r="L60" i="3"/>
  <c r="Y80" i="3"/>
  <c r="J60" i="3"/>
  <c r="T60" i="3"/>
  <c r="N60" i="3"/>
  <c r="S60" i="3"/>
  <c r="G60" i="3"/>
  <c r="V60" i="3"/>
  <c r="K60" i="3"/>
  <c r="I60" i="3"/>
  <c r="M60" i="3"/>
  <c r="F60" i="3"/>
  <c r="Y89" i="3"/>
  <c r="E59" i="3"/>
  <c r="D59" i="3" s="1"/>
  <c r="J17" i="3"/>
  <c r="U17" i="3"/>
  <c r="N17" i="3"/>
  <c r="V17" i="3"/>
  <c r="G17" i="3"/>
  <c r="I17" i="3"/>
  <c r="K17" i="3"/>
  <c r="M17" i="3"/>
  <c r="S17" i="3"/>
  <c r="H17" i="3"/>
  <c r="F17" i="3"/>
  <c r="L17" i="3"/>
  <c r="AW18" i="4"/>
  <c r="AX18" i="4" s="1"/>
  <c r="R17" i="3"/>
  <c r="T17" i="3"/>
  <c r="BJ16" i="15"/>
  <c r="AZ16" i="15"/>
  <c r="L106" i="3"/>
  <c r="R106" i="3"/>
  <c r="K106" i="3"/>
  <c r="F106" i="3"/>
  <c r="N106" i="3"/>
  <c r="H106" i="3"/>
  <c r="T106" i="3"/>
  <c r="G106" i="3"/>
  <c r="J106" i="3"/>
  <c r="U106" i="3"/>
  <c r="Y126" i="3"/>
  <c r="I106" i="3"/>
  <c r="V106" i="3"/>
  <c r="S106" i="3"/>
  <c r="M106" i="3"/>
  <c r="Y135" i="3"/>
  <c r="BJ126" i="4"/>
  <c r="V126" i="4"/>
  <c r="E105" i="3"/>
  <c r="D105" i="3" s="1"/>
  <c r="W105" i="3"/>
  <c r="B21" i="4" l="1"/>
  <c r="BU19" i="20"/>
  <c r="B129" i="4"/>
  <c r="V19" i="19"/>
  <c r="BA19" i="19" s="1" a="1"/>
  <c r="BA19" i="19" s="1"/>
  <c r="BC19" i="19" s="1"/>
  <c r="BB19" i="19"/>
  <c r="BU19" i="19"/>
  <c r="B20" i="19"/>
  <c r="AZ18" i="19"/>
  <c r="BJ18" i="19"/>
  <c r="AZ18" i="20"/>
  <c r="BJ18" i="20"/>
  <c r="BB19" i="20"/>
  <c r="B20" i="20"/>
  <c r="V19" i="20"/>
  <c r="BA19" i="20" s="1" a="1"/>
  <c r="BA19" i="20" s="1"/>
  <c r="BC19" i="20" s="1"/>
  <c r="AM56" i="4"/>
  <c r="AN2" i="15"/>
  <c r="AG2" i="15"/>
  <c r="AG56" i="4" s="1"/>
  <c r="AF56" i="4"/>
  <c r="M18" i="3"/>
  <c r="U18" i="3"/>
  <c r="J18" i="3"/>
  <c r="L18" i="3"/>
  <c r="S18" i="3"/>
  <c r="G18" i="3"/>
  <c r="N18" i="3"/>
  <c r="H18" i="3"/>
  <c r="V18" i="3"/>
  <c r="AW19" i="4"/>
  <c r="AX19" i="4" s="1"/>
  <c r="R18" i="3"/>
  <c r="K18" i="3"/>
  <c r="I18" i="3"/>
  <c r="T18" i="3"/>
  <c r="F18" i="3"/>
  <c r="B20" i="3"/>
  <c r="Q20" i="3" s="1"/>
  <c r="BJ20" i="4"/>
  <c r="V20" i="4"/>
  <c r="W60" i="3"/>
  <c r="B74" i="4"/>
  <c r="V18" i="15"/>
  <c r="BA18" i="15" s="1" a="1"/>
  <c r="BA18" i="15" s="1"/>
  <c r="BC18" i="15" s="1"/>
  <c r="BU18" i="15"/>
  <c r="B19" i="15"/>
  <c r="B65" i="3"/>
  <c r="Q65" i="3" s="1"/>
  <c r="BB18" i="15"/>
  <c r="BJ17" i="15"/>
  <c r="AZ17" i="15"/>
  <c r="W17" i="3"/>
  <c r="E60" i="3"/>
  <c r="D60" i="3" s="1"/>
  <c r="V73" i="4"/>
  <c r="BJ73" i="4"/>
  <c r="E17" i="3"/>
  <c r="D17" i="3" s="1"/>
  <c r="R63" i="3"/>
  <c r="L63" i="3"/>
  <c r="U63" i="3"/>
  <c r="N63" i="3"/>
  <c r="AW72" i="4"/>
  <c r="AX72" i="4" s="1"/>
  <c r="H63" i="3"/>
  <c r="T63" i="3"/>
  <c r="J63" i="3"/>
  <c r="S63" i="3"/>
  <c r="G63" i="3"/>
  <c r="K63" i="3"/>
  <c r="I63" i="3"/>
  <c r="F63" i="3"/>
  <c r="V63" i="3"/>
  <c r="M63" i="3"/>
  <c r="L109" i="3"/>
  <c r="G109" i="3"/>
  <c r="V109" i="3"/>
  <c r="H109" i="3"/>
  <c r="T109" i="3"/>
  <c r="S109" i="3"/>
  <c r="I109" i="3"/>
  <c r="AW126" i="4"/>
  <c r="AX126" i="4" s="1"/>
  <c r="N109" i="3"/>
  <c r="K109" i="3"/>
  <c r="M109" i="3"/>
  <c r="F109" i="3"/>
  <c r="R109" i="3"/>
  <c r="U109" i="3"/>
  <c r="J109" i="3"/>
  <c r="E106" i="3"/>
  <c r="D106" i="3" s="1"/>
  <c r="W106" i="3"/>
  <c r="V127" i="4"/>
  <c r="BJ127" i="4"/>
  <c r="B22" i="4" l="1"/>
  <c r="BU20" i="20"/>
  <c r="B130" i="4"/>
  <c r="BU20" i="19"/>
  <c r="V20" i="19"/>
  <c r="BA20" i="19" s="1" a="1"/>
  <c r="BA20" i="19" s="1"/>
  <c r="BC20" i="19" s="1"/>
  <c r="B21" i="19"/>
  <c r="BB20" i="19"/>
  <c r="AZ19" i="19"/>
  <c r="BJ19" i="19"/>
  <c r="AZ19" i="20"/>
  <c r="BJ19" i="20"/>
  <c r="BB20" i="20"/>
  <c r="B21" i="20"/>
  <c r="V20" i="20"/>
  <c r="BA20" i="20" s="1" a="1"/>
  <c r="BA20" i="20" s="1"/>
  <c r="BC20" i="20" s="1"/>
  <c r="AN56" i="4"/>
  <c r="AO2" i="15"/>
  <c r="E18" i="3"/>
  <c r="D18" i="3" s="1"/>
  <c r="BB19" i="15"/>
  <c r="B66" i="3"/>
  <c r="Q66" i="3" s="1"/>
  <c r="B75" i="4"/>
  <c r="BU19" i="15"/>
  <c r="V19" i="15"/>
  <c r="BA19" i="15" s="1" a="1"/>
  <c r="BA19" i="15" s="1"/>
  <c r="BC19" i="15" s="1"/>
  <c r="B20" i="15"/>
  <c r="AZ18" i="15"/>
  <c r="BJ18" i="15"/>
  <c r="BJ74" i="4"/>
  <c r="V74" i="4"/>
  <c r="W18" i="3"/>
  <c r="K19" i="3"/>
  <c r="H19" i="3"/>
  <c r="J19" i="3"/>
  <c r="U19" i="3"/>
  <c r="R19" i="3"/>
  <c r="G19" i="3"/>
  <c r="L19" i="3"/>
  <c r="I19" i="3"/>
  <c r="AW20" i="4"/>
  <c r="AX20" i="4" s="1"/>
  <c r="M19" i="3"/>
  <c r="F19" i="3"/>
  <c r="T19" i="3"/>
  <c r="S19" i="3"/>
  <c r="N19" i="3"/>
  <c r="V19" i="3"/>
  <c r="W63" i="3"/>
  <c r="T64" i="3"/>
  <c r="H64" i="3"/>
  <c r="M64" i="3"/>
  <c r="S64" i="3"/>
  <c r="J64" i="3"/>
  <c r="G64" i="3"/>
  <c r="U64" i="3"/>
  <c r="L64" i="3"/>
  <c r="I64" i="3"/>
  <c r="N64" i="3"/>
  <c r="V64" i="3"/>
  <c r="R64" i="3"/>
  <c r="K64" i="3"/>
  <c r="F64" i="3"/>
  <c r="AW73" i="4"/>
  <c r="AX73" i="4" s="1"/>
  <c r="BJ21" i="4"/>
  <c r="V21" i="4"/>
  <c r="E63" i="3"/>
  <c r="D63" i="3" s="1"/>
  <c r="B21" i="3"/>
  <c r="Q21" i="3" s="1"/>
  <c r="W109" i="3"/>
  <c r="E109" i="3"/>
  <c r="D109" i="3" s="1"/>
  <c r="J110" i="3"/>
  <c r="N110" i="3"/>
  <c r="K110" i="3"/>
  <c r="L110" i="3"/>
  <c r="T110" i="3"/>
  <c r="H110" i="3"/>
  <c r="G110" i="3"/>
  <c r="S110" i="3"/>
  <c r="M110" i="3"/>
  <c r="AW127" i="4"/>
  <c r="AX127" i="4" s="1"/>
  <c r="I110" i="3"/>
  <c r="V110" i="3"/>
  <c r="F110" i="3"/>
  <c r="U110" i="3"/>
  <c r="R110" i="3"/>
  <c r="BJ128" i="4"/>
  <c r="V128" i="4"/>
  <c r="B23" i="4" l="1"/>
  <c r="BU21" i="20"/>
  <c r="B131" i="4"/>
  <c r="BU21" i="19"/>
  <c r="V21" i="19"/>
  <c r="BA21" i="19" s="1" a="1"/>
  <c r="BA21" i="19" s="1"/>
  <c r="BC21" i="19" s="1"/>
  <c r="BB21" i="19"/>
  <c r="B22" i="19"/>
  <c r="BJ20" i="19"/>
  <c r="AZ20" i="19"/>
  <c r="AZ20" i="20"/>
  <c r="BJ20" i="20"/>
  <c r="V21" i="20"/>
  <c r="BA21" i="20" s="1" a="1"/>
  <c r="BA21" i="20" s="1"/>
  <c r="BC21" i="20" s="1"/>
  <c r="B22" i="20"/>
  <c r="BB21" i="20"/>
  <c r="AP2" i="15"/>
  <c r="AO56" i="4"/>
  <c r="B22" i="3"/>
  <c r="Q22" i="3" s="1"/>
  <c r="W19" i="3"/>
  <c r="L20" i="3"/>
  <c r="K20" i="3"/>
  <c r="F20" i="3"/>
  <c r="T20" i="3"/>
  <c r="S20" i="3"/>
  <c r="V20" i="3"/>
  <c r="AW21" i="4"/>
  <c r="AX21" i="4" s="1"/>
  <c r="H20" i="3"/>
  <c r="J20" i="3"/>
  <c r="N20" i="3"/>
  <c r="M20" i="3"/>
  <c r="U20" i="3"/>
  <c r="G20" i="3"/>
  <c r="I20" i="3"/>
  <c r="R20" i="3"/>
  <c r="G65" i="3"/>
  <c r="AW74" i="4"/>
  <c r="AX74" i="4" s="1"/>
  <c r="R65" i="3"/>
  <c r="K65" i="3"/>
  <c r="F65" i="3"/>
  <c r="U65" i="3"/>
  <c r="N65" i="3"/>
  <c r="H65" i="3"/>
  <c r="L65" i="3"/>
  <c r="I65" i="3"/>
  <c r="J65" i="3"/>
  <c r="T65" i="3"/>
  <c r="S65" i="3"/>
  <c r="M65" i="3"/>
  <c r="V65" i="3"/>
  <c r="E64" i="3"/>
  <c r="D64" i="3" s="1"/>
  <c r="W64" i="3"/>
  <c r="E19" i="3"/>
  <c r="D19" i="3" s="1"/>
  <c r="V20" i="15"/>
  <c r="BA20" i="15" s="1" a="1"/>
  <c r="BA20" i="15" s="1"/>
  <c r="BC20" i="15" s="1"/>
  <c r="B21" i="15"/>
  <c r="BU20" i="15"/>
  <c r="B76" i="4"/>
  <c r="B67" i="3"/>
  <c r="Q67" i="3" s="1"/>
  <c r="BB20" i="15"/>
  <c r="AZ19" i="15"/>
  <c r="BJ19" i="15"/>
  <c r="V75" i="4"/>
  <c r="BJ75" i="4"/>
  <c r="BJ22" i="4"/>
  <c r="V22" i="4"/>
  <c r="AW128" i="4"/>
  <c r="AX128" i="4" s="1"/>
  <c r="I111" i="3"/>
  <c r="T111" i="3"/>
  <c r="N111" i="3"/>
  <c r="U111" i="3"/>
  <c r="G111" i="3"/>
  <c r="K111" i="3"/>
  <c r="H111" i="3"/>
  <c r="L111" i="3"/>
  <c r="F111" i="3"/>
  <c r="V111" i="3"/>
  <c r="S111" i="3"/>
  <c r="M111" i="3"/>
  <c r="J111" i="3"/>
  <c r="R111" i="3"/>
  <c r="V129" i="4"/>
  <c r="BJ129" i="4"/>
  <c r="W110" i="3"/>
  <c r="E110" i="3"/>
  <c r="D110" i="3" s="1"/>
  <c r="B24" i="4" l="1"/>
  <c r="BU22" i="20"/>
  <c r="B132" i="4"/>
  <c r="BU22" i="19"/>
  <c r="V22" i="19"/>
  <c r="B25" i="19"/>
  <c r="BJ21" i="19"/>
  <c r="AZ21" i="19"/>
  <c r="B25" i="20"/>
  <c r="V22" i="20"/>
  <c r="BJ21" i="20"/>
  <c r="AZ21" i="20"/>
  <c r="AQ2" i="15"/>
  <c r="AP56" i="4"/>
  <c r="BJ76" i="4"/>
  <c r="V76" i="4"/>
  <c r="E65" i="3"/>
  <c r="D65" i="3" s="1"/>
  <c r="BB21" i="15"/>
  <c r="B77" i="4"/>
  <c r="B68" i="3"/>
  <c r="Q68" i="3" s="1"/>
  <c r="BU21" i="15"/>
  <c r="V21" i="15"/>
  <c r="BA21" i="15" s="1" a="1"/>
  <c r="BA21" i="15" s="1"/>
  <c r="BC21" i="15" s="1"/>
  <c r="B22" i="15"/>
  <c r="E20" i="3"/>
  <c r="D20" i="3" s="1"/>
  <c r="BJ20" i="15"/>
  <c r="AZ20" i="15"/>
  <c r="W65" i="3"/>
  <c r="K21" i="3"/>
  <c r="U21" i="3"/>
  <c r="F21" i="3"/>
  <c r="H21" i="3"/>
  <c r="AW22" i="4"/>
  <c r="AX22" i="4" s="1"/>
  <c r="T21" i="3"/>
  <c r="S21" i="3"/>
  <c r="V21" i="3"/>
  <c r="M21" i="3"/>
  <c r="I21" i="3"/>
  <c r="J21" i="3"/>
  <c r="R21" i="3"/>
  <c r="L21" i="3"/>
  <c r="N21" i="3"/>
  <c r="G21" i="3"/>
  <c r="W20" i="3"/>
  <c r="V66" i="3"/>
  <c r="M66" i="3"/>
  <c r="AW75" i="4"/>
  <c r="AX75" i="4" s="1"/>
  <c r="I66" i="3"/>
  <c r="U66" i="3"/>
  <c r="R66" i="3"/>
  <c r="L66" i="3"/>
  <c r="J66" i="3"/>
  <c r="G66" i="3"/>
  <c r="F66" i="3"/>
  <c r="H66" i="3"/>
  <c r="N66" i="3"/>
  <c r="K66" i="3"/>
  <c r="S66" i="3"/>
  <c r="T66" i="3"/>
  <c r="BJ23" i="4"/>
  <c r="V23" i="4"/>
  <c r="B23" i="3"/>
  <c r="Q23" i="3" s="1"/>
  <c r="W111" i="3"/>
  <c r="E111" i="3"/>
  <c r="D111" i="3" s="1"/>
  <c r="BJ130" i="4"/>
  <c r="V130" i="4"/>
  <c r="V112" i="3"/>
  <c r="G112" i="3"/>
  <c r="M112" i="3"/>
  <c r="S112" i="3"/>
  <c r="H112" i="3"/>
  <c r="J112" i="3"/>
  <c r="K112" i="3"/>
  <c r="R112" i="3"/>
  <c r="AW129" i="4"/>
  <c r="AX129" i="4" s="1"/>
  <c r="T112" i="3"/>
  <c r="U112" i="3"/>
  <c r="F112" i="3"/>
  <c r="L112" i="3"/>
  <c r="I112" i="3"/>
  <c r="N112" i="3"/>
  <c r="B28" i="4" l="1"/>
  <c r="BU25" i="20"/>
  <c r="B136" i="4"/>
  <c r="BB25" i="19"/>
  <c r="V25" i="19"/>
  <c r="BA25" i="19" s="1" a="1"/>
  <c r="BA25" i="19" s="1"/>
  <c r="BC25" i="19" s="1"/>
  <c r="B26" i="19"/>
  <c r="BU25" i="19"/>
  <c r="B26" i="20"/>
  <c r="V25" i="20"/>
  <c r="BA25" i="20" s="1" a="1"/>
  <c r="BA25" i="20" s="1"/>
  <c r="BC25" i="20" s="1"/>
  <c r="BB25" i="20"/>
  <c r="AQ56" i="4"/>
  <c r="AR2" i="15"/>
  <c r="E21" i="3"/>
  <c r="D21" i="3" s="1"/>
  <c r="B35" i="3"/>
  <c r="Q35" i="3" s="1"/>
  <c r="B26" i="3"/>
  <c r="Q26" i="3" s="1"/>
  <c r="E66" i="3"/>
  <c r="D66" i="3" s="1"/>
  <c r="W21" i="3"/>
  <c r="V22" i="15"/>
  <c r="B25" i="15"/>
  <c r="BU22" i="15"/>
  <c r="B69" i="3"/>
  <c r="Q69" i="3" s="1"/>
  <c r="B78" i="4"/>
  <c r="I22" i="3"/>
  <c r="V22" i="3"/>
  <c r="G22" i="3"/>
  <c r="L22" i="3"/>
  <c r="N22" i="3"/>
  <c r="K22" i="3"/>
  <c r="H22" i="3"/>
  <c r="R22" i="3"/>
  <c r="M22" i="3"/>
  <c r="F22" i="3"/>
  <c r="U22" i="3"/>
  <c r="T22" i="3"/>
  <c r="AW23" i="4"/>
  <c r="AX23" i="4" s="1"/>
  <c r="J22" i="3"/>
  <c r="S22" i="3"/>
  <c r="AZ21" i="15"/>
  <c r="BJ21" i="15"/>
  <c r="W66" i="3"/>
  <c r="BJ77" i="4"/>
  <c r="V77" i="4"/>
  <c r="V24" i="4"/>
  <c r="BJ24" i="4"/>
  <c r="T67" i="3"/>
  <c r="AW76" i="4"/>
  <c r="AX76" i="4" s="1"/>
  <c r="G67" i="3"/>
  <c r="I67" i="3"/>
  <c r="S67" i="3"/>
  <c r="M67" i="3"/>
  <c r="K67" i="3"/>
  <c r="H67" i="3"/>
  <c r="F67" i="3"/>
  <c r="U67" i="3"/>
  <c r="J67" i="3"/>
  <c r="R67" i="3"/>
  <c r="L67" i="3"/>
  <c r="N67" i="3"/>
  <c r="V67" i="3"/>
  <c r="J113" i="3"/>
  <c r="K113" i="3"/>
  <c r="N113" i="3"/>
  <c r="V113" i="3"/>
  <c r="T113" i="3"/>
  <c r="R113" i="3"/>
  <c r="G113" i="3"/>
  <c r="S113" i="3"/>
  <c r="I113" i="3"/>
  <c r="M113" i="3"/>
  <c r="AW130" i="4"/>
  <c r="AX130" i="4" s="1"/>
  <c r="L113" i="3"/>
  <c r="F113" i="3"/>
  <c r="U113" i="3"/>
  <c r="H113" i="3"/>
  <c r="E112" i="3"/>
  <c r="D112" i="3" s="1"/>
  <c r="W112" i="3"/>
  <c r="BJ131" i="4"/>
  <c r="V131" i="4"/>
  <c r="B29" i="4" l="1"/>
  <c r="BU26" i="20"/>
  <c r="B137" i="4"/>
  <c r="BU26" i="19"/>
  <c r="B27" i="19"/>
  <c r="V26" i="19"/>
  <c r="BA26" i="19" s="1" a="1"/>
  <c r="BA26" i="19" s="1"/>
  <c r="BC26" i="19" s="1"/>
  <c r="BB26" i="19"/>
  <c r="BJ25" i="19"/>
  <c r="AZ25" i="19"/>
  <c r="BJ25" i="20"/>
  <c r="AZ25" i="20"/>
  <c r="V26" i="20"/>
  <c r="BA26" i="20" s="1" a="1"/>
  <c r="BA26" i="20" s="1"/>
  <c r="BC26" i="20" s="1"/>
  <c r="BB26" i="20"/>
  <c r="B27" i="20"/>
  <c r="AS2" i="15"/>
  <c r="AR56" i="4"/>
  <c r="W67" i="3"/>
  <c r="V78" i="4"/>
  <c r="BJ78" i="4"/>
  <c r="E67" i="3"/>
  <c r="D67" i="3" s="1"/>
  <c r="BB25" i="15"/>
  <c r="B82" i="4"/>
  <c r="B72" i="3"/>
  <c r="Q72" i="3" s="1"/>
  <c r="V25" i="15"/>
  <c r="BA25" i="15" s="1" a="1"/>
  <c r="BA25" i="15" s="1"/>
  <c r="BC25" i="15" s="1"/>
  <c r="B26" i="15"/>
  <c r="BU25" i="15"/>
  <c r="E22" i="3"/>
  <c r="D22" i="3" s="1"/>
  <c r="W22" i="3"/>
  <c r="K23" i="3"/>
  <c r="G23" i="3"/>
  <c r="L23" i="3"/>
  <c r="T23" i="3"/>
  <c r="U23" i="3"/>
  <c r="H23" i="3"/>
  <c r="I23" i="3"/>
  <c r="R23" i="3"/>
  <c r="M23" i="3"/>
  <c r="F23" i="3"/>
  <c r="N23" i="3"/>
  <c r="V23" i="3"/>
  <c r="J23" i="3"/>
  <c r="S23" i="3"/>
  <c r="BJ28" i="4"/>
  <c r="V28" i="4"/>
  <c r="H68" i="3"/>
  <c r="R68" i="3"/>
  <c r="K68" i="3"/>
  <c r="AW77" i="4"/>
  <c r="AX77" i="4" s="1"/>
  <c r="N68" i="3"/>
  <c r="G68" i="3"/>
  <c r="T68" i="3"/>
  <c r="V68" i="3"/>
  <c r="S68" i="3"/>
  <c r="M68" i="3"/>
  <c r="I68" i="3"/>
  <c r="F68" i="3"/>
  <c r="J68" i="3"/>
  <c r="L68" i="3"/>
  <c r="U68" i="3"/>
  <c r="B27" i="3"/>
  <c r="Q27" i="3" s="1"/>
  <c r="E113" i="3"/>
  <c r="D113" i="3" s="1"/>
  <c r="W113" i="3"/>
  <c r="AW131" i="4"/>
  <c r="AX131" i="4" s="1"/>
  <c r="R114" i="3"/>
  <c r="J114" i="3"/>
  <c r="U114" i="3"/>
  <c r="L114" i="3"/>
  <c r="V114" i="3"/>
  <c r="H114" i="3"/>
  <c r="T114" i="3"/>
  <c r="S114" i="3"/>
  <c r="N114" i="3"/>
  <c r="I114" i="3"/>
  <c r="K114" i="3"/>
  <c r="F114" i="3"/>
  <c r="M114" i="3"/>
  <c r="G114" i="3"/>
  <c r="V132" i="4"/>
  <c r="BJ132" i="4"/>
  <c r="B30" i="4" l="1"/>
  <c r="BU27" i="20"/>
  <c r="BJ26" i="19"/>
  <c r="AZ26" i="19"/>
  <c r="B138" i="4"/>
  <c r="BB27" i="19"/>
  <c r="BU27" i="19"/>
  <c r="B28" i="19"/>
  <c r="V27" i="19"/>
  <c r="BA27" i="19" s="1" a="1"/>
  <c r="BA27" i="19" s="1"/>
  <c r="BC27" i="19" s="1"/>
  <c r="BB27" i="20"/>
  <c r="B28" i="20"/>
  <c r="V27" i="20"/>
  <c r="BA27" i="20" s="1" a="1"/>
  <c r="BA27" i="20" s="1"/>
  <c r="BC27" i="20" s="1"/>
  <c r="BJ26" i="20"/>
  <c r="AZ26" i="20"/>
  <c r="E68" i="3"/>
  <c r="D68" i="3" s="1"/>
  <c r="B28" i="3"/>
  <c r="Q28" i="3" s="1"/>
  <c r="W68" i="3"/>
  <c r="U26" i="3"/>
  <c r="L26" i="3"/>
  <c r="J26" i="3"/>
  <c r="G26" i="3"/>
  <c r="AW28" i="4"/>
  <c r="AX28" i="4" s="1"/>
  <c r="N26" i="3"/>
  <c r="I26" i="3"/>
  <c r="S26" i="3"/>
  <c r="R26" i="3"/>
  <c r="H26" i="3"/>
  <c r="T26" i="3"/>
  <c r="K26" i="3"/>
  <c r="M26" i="3"/>
  <c r="V26" i="3"/>
  <c r="F26" i="3"/>
  <c r="V26" i="15"/>
  <c r="BA26" i="15" s="1" a="1"/>
  <c r="BA26" i="15" s="1"/>
  <c r="BC26" i="15" s="1"/>
  <c r="B27" i="15"/>
  <c r="BU26" i="15"/>
  <c r="BB26" i="15"/>
  <c r="B73" i="3"/>
  <c r="Q73" i="3" s="1"/>
  <c r="B83" i="4"/>
  <c r="E23" i="3"/>
  <c r="D23" i="3" s="1"/>
  <c r="AZ25" i="15"/>
  <c r="BJ25" i="15"/>
  <c r="W23" i="3"/>
  <c r="V82" i="4"/>
  <c r="BJ82" i="4"/>
  <c r="H69" i="3"/>
  <c r="K69" i="3"/>
  <c r="R69" i="3"/>
  <c r="M69" i="3"/>
  <c r="J69" i="3"/>
  <c r="F69" i="3"/>
  <c r="N69" i="3"/>
  <c r="L69" i="3"/>
  <c r="I69" i="3"/>
  <c r="T69" i="3"/>
  <c r="S69" i="3"/>
  <c r="V69" i="3"/>
  <c r="G69" i="3"/>
  <c r="U69" i="3"/>
  <c r="E114" i="3"/>
  <c r="D114" i="3" s="1"/>
  <c r="BJ29" i="4"/>
  <c r="V29" i="4"/>
  <c r="V136" i="4"/>
  <c r="BJ136" i="4"/>
  <c r="J115" i="3"/>
  <c r="N115" i="3"/>
  <c r="I115" i="3"/>
  <c r="L115" i="3"/>
  <c r="T115" i="3"/>
  <c r="V115" i="3"/>
  <c r="G115" i="3"/>
  <c r="K115" i="3"/>
  <c r="S115" i="3"/>
  <c r="M115" i="3"/>
  <c r="H115" i="3"/>
  <c r="F115" i="3"/>
  <c r="U115" i="3"/>
  <c r="R115" i="3"/>
  <c r="W114" i="3"/>
  <c r="B31" i="4" l="1"/>
  <c r="BU28" i="20"/>
  <c r="BJ27" i="19"/>
  <c r="AZ27" i="19"/>
  <c r="B139" i="4"/>
  <c r="BU28" i="19"/>
  <c r="V28" i="19"/>
  <c r="BA28" i="19" s="1" a="1"/>
  <c r="BA28" i="19" s="1"/>
  <c r="BC28" i="19" s="1"/>
  <c r="BB28" i="19"/>
  <c r="B29" i="19"/>
  <c r="BJ27" i="20"/>
  <c r="AZ27" i="20"/>
  <c r="B29" i="20"/>
  <c r="V28" i="20"/>
  <c r="BA28" i="20" s="1" a="1"/>
  <c r="BA28" i="20" s="1"/>
  <c r="BC28" i="20" s="1"/>
  <c r="BB28" i="20"/>
  <c r="W26" i="3"/>
  <c r="BJ83" i="4"/>
  <c r="V83" i="4"/>
  <c r="E69" i="3"/>
  <c r="D69" i="3" s="1"/>
  <c r="V27" i="15"/>
  <c r="BA27" i="15" s="1" a="1"/>
  <c r="BA27" i="15" s="1"/>
  <c r="BC27" i="15" s="1"/>
  <c r="BB27" i="15"/>
  <c r="B84" i="4"/>
  <c r="B74" i="3"/>
  <c r="Q74" i="3" s="1"/>
  <c r="BU27" i="15"/>
  <c r="B28" i="15"/>
  <c r="BJ26" i="15"/>
  <c r="AZ26" i="15"/>
  <c r="E26" i="3"/>
  <c r="D26" i="3" s="1"/>
  <c r="B29" i="3"/>
  <c r="Q29" i="3" s="1"/>
  <c r="F27" i="3"/>
  <c r="H27" i="3"/>
  <c r="M27" i="3"/>
  <c r="J27" i="3"/>
  <c r="K27" i="3"/>
  <c r="N27" i="3"/>
  <c r="I27" i="3"/>
  <c r="G27" i="3"/>
  <c r="U27" i="3"/>
  <c r="L27" i="3"/>
  <c r="AW29" i="4"/>
  <c r="AX29" i="4" s="1"/>
  <c r="R27" i="3"/>
  <c r="V27" i="3"/>
  <c r="T27" i="3"/>
  <c r="S27" i="3"/>
  <c r="V30" i="4"/>
  <c r="BJ30" i="4"/>
  <c r="W69" i="3"/>
  <c r="AW82" i="4"/>
  <c r="AX82" i="4" s="1"/>
  <c r="I72" i="3"/>
  <c r="K72" i="3"/>
  <c r="M72" i="3"/>
  <c r="H72" i="3"/>
  <c r="F72" i="3"/>
  <c r="U72" i="3"/>
  <c r="S72" i="3"/>
  <c r="L72" i="3"/>
  <c r="R72" i="3"/>
  <c r="J72" i="3"/>
  <c r="G72" i="3"/>
  <c r="T72" i="3"/>
  <c r="N72" i="3"/>
  <c r="V72" i="3"/>
  <c r="W115" i="3"/>
  <c r="E115" i="3"/>
  <c r="D115" i="3" s="1"/>
  <c r="V137" i="4"/>
  <c r="BJ137" i="4"/>
  <c r="V118" i="3"/>
  <c r="H118" i="3"/>
  <c r="AW136" i="4"/>
  <c r="AX136" i="4" s="1"/>
  <c r="I118" i="3"/>
  <c r="S118" i="3"/>
  <c r="K118" i="3"/>
  <c r="M118" i="3"/>
  <c r="R118" i="3"/>
  <c r="F118" i="3"/>
  <c r="N118" i="3"/>
  <c r="J118" i="3"/>
  <c r="L118" i="3"/>
  <c r="G118" i="3"/>
  <c r="T118" i="3"/>
  <c r="U118" i="3"/>
  <c r="B32" i="4" l="1"/>
  <c r="BU29" i="20"/>
  <c r="B140" i="4"/>
  <c r="V29" i="19"/>
  <c r="BA29" i="19" s="1" a="1"/>
  <c r="BA29" i="19" s="1"/>
  <c r="BC29" i="19" s="1"/>
  <c r="BB29" i="19"/>
  <c r="B30" i="19"/>
  <c r="BU29" i="19"/>
  <c r="AZ28" i="19"/>
  <c r="BJ28" i="19"/>
  <c r="AZ28" i="20"/>
  <c r="BJ28" i="20"/>
  <c r="B30" i="20"/>
  <c r="V29" i="20"/>
  <c r="BA29" i="20" s="1" a="1"/>
  <c r="BA29" i="20" s="1"/>
  <c r="BC29" i="20" s="1"/>
  <c r="BB29" i="20"/>
  <c r="AS56" i="4"/>
  <c r="B30" i="3"/>
  <c r="Q30" i="3" s="1"/>
  <c r="E72" i="3"/>
  <c r="D72" i="3" s="1"/>
  <c r="BU28" i="15"/>
  <c r="V28" i="15"/>
  <c r="BA28" i="15" s="1" a="1"/>
  <c r="BA28" i="15" s="1"/>
  <c r="BC28" i="15" s="1"/>
  <c r="B29" i="15"/>
  <c r="BB28" i="15"/>
  <c r="B75" i="3"/>
  <c r="Q75" i="3" s="1"/>
  <c r="B85" i="4"/>
  <c r="BJ84" i="4"/>
  <c r="V84" i="4"/>
  <c r="E27" i="3"/>
  <c r="D27" i="3" s="1"/>
  <c r="J28" i="3"/>
  <c r="N28" i="3"/>
  <c r="V28" i="3"/>
  <c r="R28" i="3"/>
  <c r="G28" i="3"/>
  <c r="F28" i="3"/>
  <c r="H28" i="3"/>
  <c r="AW30" i="4"/>
  <c r="AX30" i="4" s="1"/>
  <c r="K28" i="3"/>
  <c r="I28" i="3"/>
  <c r="U28" i="3"/>
  <c r="L28" i="3"/>
  <c r="T28" i="3"/>
  <c r="S28" i="3"/>
  <c r="M28" i="3"/>
  <c r="BJ27" i="15"/>
  <c r="AZ27" i="15"/>
  <c r="BJ31" i="4"/>
  <c r="V31" i="4"/>
  <c r="N73" i="3"/>
  <c r="S73" i="3"/>
  <c r="V73" i="3"/>
  <c r="I73" i="3"/>
  <c r="M73" i="3"/>
  <c r="K73" i="3"/>
  <c r="U73" i="3"/>
  <c r="R73" i="3"/>
  <c r="H73" i="3"/>
  <c r="L73" i="3"/>
  <c r="J73" i="3"/>
  <c r="G73" i="3"/>
  <c r="T73" i="3"/>
  <c r="AW83" i="4"/>
  <c r="AX83" i="4" s="1"/>
  <c r="F73" i="3"/>
  <c r="W72" i="3"/>
  <c r="W27" i="3"/>
  <c r="BJ138" i="4"/>
  <c r="V138" i="4"/>
  <c r="E118" i="3"/>
  <c r="D118" i="3" s="1"/>
  <c r="W118" i="3"/>
  <c r="H119" i="3"/>
  <c r="F119" i="3"/>
  <c r="AW137" i="4"/>
  <c r="AX137" i="4" s="1"/>
  <c r="T119" i="3"/>
  <c r="R119" i="3"/>
  <c r="N119" i="3"/>
  <c r="J119" i="3"/>
  <c r="U119" i="3"/>
  <c r="G119" i="3"/>
  <c r="V119" i="3"/>
  <c r="L119" i="3"/>
  <c r="I119" i="3"/>
  <c r="S119" i="3"/>
  <c r="K119" i="3"/>
  <c r="M119" i="3"/>
  <c r="B33" i="4" l="1"/>
  <c r="BU30" i="20"/>
  <c r="B141" i="4"/>
  <c r="V30" i="19"/>
  <c r="BA30" i="19" s="1" a="1"/>
  <c r="BA30" i="19" s="1"/>
  <c r="BC30" i="19" s="1"/>
  <c r="BU30" i="19"/>
  <c r="BB30" i="19"/>
  <c r="B31" i="19"/>
  <c r="AZ29" i="19"/>
  <c r="BJ29" i="19"/>
  <c r="AZ29" i="20"/>
  <c r="BJ29" i="20"/>
  <c r="BB30" i="20"/>
  <c r="B31" i="20"/>
  <c r="V30" i="20"/>
  <c r="BA30" i="20" s="1" a="1"/>
  <c r="BA30" i="20" s="1"/>
  <c r="BC30" i="20" s="1"/>
  <c r="W73" i="3"/>
  <c r="K74" i="3"/>
  <c r="M74" i="3"/>
  <c r="F74" i="3"/>
  <c r="AW84" i="4"/>
  <c r="AX84" i="4" s="1"/>
  <c r="H74" i="3"/>
  <c r="U74" i="3"/>
  <c r="J74" i="3"/>
  <c r="G74" i="3"/>
  <c r="T74" i="3"/>
  <c r="V74" i="3"/>
  <c r="N74" i="3"/>
  <c r="L74" i="3"/>
  <c r="R74" i="3"/>
  <c r="S74" i="3"/>
  <c r="I74" i="3"/>
  <c r="V85" i="4"/>
  <c r="BJ85" i="4"/>
  <c r="B30" i="15"/>
  <c r="V29" i="15"/>
  <c r="BA29" i="15" s="1" a="1"/>
  <c r="BA29" i="15" s="1"/>
  <c r="BC29" i="15" s="1"/>
  <c r="BU29" i="15"/>
  <c r="BB29" i="15"/>
  <c r="B86" i="4"/>
  <c r="B76" i="3"/>
  <c r="Q76" i="3" s="1"/>
  <c r="BJ28" i="15"/>
  <c r="AZ28" i="15"/>
  <c r="E28" i="3"/>
  <c r="D28" i="3" s="1"/>
  <c r="W119" i="3"/>
  <c r="V32" i="4"/>
  <c r="BJ32" i="4"/>
  <c r="W28" i="3"/>
  <c r="N29" i="3"/>
  <c r="I29" i="3"/>
  <c r="S29" i="3"/>
  <c r="F29" i="3"/>
  <c r="G29" i="3"/>
  <c r="V29" i="3"/>
  <c r="K29" i="3"/>
  <c r="M29" i="3"/>
  <c r="J29" i="3"/>
  <c r="T29" i="3"/>
  <c r="H29" i="3"/>
  <c r="AW31" i="4"/>
  <c r="AX31" i="4" s="1"/>
  <c r="R29" i="3"/>
  <c r="U29" i="3"/>
  <c r="L29" i="3"/>
  <c r="E73" i="3"/>
  <c r="D73" i="3" s="1"/>
  <c r="B31" i="3"/>
  <c r="Q31" i="3" s="1"/>
  <c r="E119" i="3"/>
  <c r="D119" i="3" s="1"/>
  <c r="V139" i="4"/>
  <c r="BJ139" i="4"/>
  <c r="M120" i="3"/>
  <c r="R120" i="3"/>
  <c r="AW138" i="4"/>
  <c r="AX138" i="4" s="1"/>
  <c r="L120" i="3"/>
  <c r="S120" i="3"/>
  <c r="H120" i="3"/>
  <c r="J120" i="3"/>
  <c r="T120" i="3"/>
  <c r="N120" i="3"/>
  <c r="G120" i="3"/>
  <c r="V120" i="3"/>
  <c r="U120" i="3"/>
  <c r="K120" i="3"/>
  <c r="I120" i="3"/>
  <c r="F120" i="3"/>
  <c r="B34" i="4" l="1"/>
  <c r="BU31" i="20"/>
  <c r="B142" i="4"/>
  <c r="V31" i="19"/>
  <c r="BU31" i="19"/>
  <c r="B34" i="19"/>
  <c r="AZ30" i="19"/>
  <c r="BJ30" i="19"/>
  <c r="AZ30" i="20"/>
  <c r="BJ30" i="20"/>
  <c r="B34" i="20"/>
  <c r="V31" i="20"/>
  <c r="W74" i="3"/>
  <c r="R30" i="3"/>
  <c r="AW32" i="4"/>
  <c r="AX32" i="4" s="1"/>
  <c r="T30" i="3"/>
  <c r="U30" i="3"/>
  <c r="V30" i="3"/>
  <c r="F30" i="3"/>
  <c r="N30" i="3"/>
  <c r="G30" i="3"/>
  <c r="S30" i="3"/>
  <c r="L30" i="3"/>
  <c r="I30" i="3"/>
  <c r="J30" i="3"/>
  <c r="K30" i="3"/>
  <c r="M30" i="3"/>
  <c r="H30" i="3"/>
  <c r="W29" i="3"/>
  <c r="S75" i="3"/>
  <c r="AW85" i="4"/>
  <c r="AX85" i="4" s="1"/>
  <c r="U75" i="3"/>
  <c r="G75" i="3"/>
  <c r="T75" i="3"/>
  <c r="V75" i="3"/>
  <c r="K75" i="3"/>
  <c r="H75" i="3"/>
  <c r="F75" i="3"/>
  <c r="R75" i="3"/>
  <c r="M75" i="3"/>
  <c r="J75" i="3"/>
  <c r="I75" i="3"/>
  <c r="N75" i="3"/>
  <c r="L75" i="3"/>
  <c r="V86" i="4"/>
  <c r="BJ86" i="4"/>
  <c r="B32" i="3"/>
  <c r="Q32" i="3" s="1"/>
  <c r="BJ29" i="15"/>
  <c r="AZ29" i="15"/>
  <c r="E74" i="3"/>
  <c r="D74" i="3" s="1"/>
  <c r="V33" i="4"/>
  <c r="BJ33" i="4"/>
  <c r="E29" i="3"/>
  <c r="D29" i="3" s="1"/>
  <c r="B87" i="4"/>
  <c r="V30" i="15"/>
  <c r="BA30" i="15" s="1" a="1"/>
  <c r="BA30" i="15" s="1"/>
  <c r="BC30" i="15" s="1"/>
  <c r="B31" i="15"/>
  <c r="B77" i="3"/>
  <c r="Q77" i="3" s="1"/>
  <c r="BU30" i="15"/>
  <c r="BB30" i="15"/>
  <c r="W120" i="3"/>
  <c r="E120" i="3"/>
  <c r="D120" i="3" s="1"/>
  <c r="U121" i="3"/>
  <c r="S121" i="3"/>
  <c r="AW139" i="4"/>
  <c r="AX139" i="4" s="1"/>
  <c r="L121" i="3"/>
  <c r="I121" i="3"/>
  <c r="J121" i="3"/>
  <c r="N121" i="3"/>
  <c r="G121" i="3"/>
  <c r="V121" i="3"/>
  <c r="K121" i="3"/>
  <c r="F121" i="3"/>
  <c r="M121" i="3"/>
  <c r="R121" i="3"/>
  <c r="T121" i="3"/>
  <c r="H121" i="3"/>
  <c r="BJ140" i="4"/>
  <c r="V140" i="4"/>
  <c r="B38" i="4" l="1"/>
  <c r="BU34" i="20"/>
  <c r="B146" i="4"/>
  <c r="BU34" i="19"/>
  <c r="B35" i="19"/>
  <c r="V34" i="19"/>
  <c r="BA34" i="19" s="1" a="1"/>
  <c r="BA34" i="19" s="1"/>
  <c r="BC34" i="19" s="1"/>
  <c r="BB34" i="19"/>
  <c r="V34" i="20"/>
  <c r="BA34" i="20" s="1" a="1"/>
  <c r="BA34" i="20" s="1"/>
  <c r="BC34" i="20" s="1"/>
  <c r="BB34" i="20"/>
  <c r="B35" i="20"/>
  <c r="BJ30" i="15"/>
  <c r="AZ30" i="15"/>
  <c r="BU31" i="15"/>
  <c r="V31" i="15"/>
  <c r="B34" i="15"/>
  <c r="B78" i="3"/>
  <c r="Q78" i="3" s="1"/>
  <c r="B88" i="4"/>
  <c r="BJ87" i="4"/>
  <c r="V87" i="4"/>
  <c r="U31" i="3"/>
  <c r="T31" i="3"/>
  <c r="G31" i="3"/>
  <c r="I31" i="3"/>
  <c r="R31" i="3"/>
  <c r="N31" i="3"/>
  <c r="V31" i="3"/>
  <c r="L31" i="3"/>
  <c r="K31" i="3"/>
  <c r="J31" i="3"/>
  <c r="F31" i="3"/>
  <c r="AW33" i="4"/>
  <c r="AX33" i="4" s="1"/>
  <c r="H31" i="3"/>
  <c r="S31" i="3"/>
  <c r="M31" i="3"/>
  <c r="W75" i="3"/>
  <c r="BJ34" i="4"/>
  <c r="V34" i="4"/>
  <c r="E75" i="3"/>
  <c r="D75" i="3" s="1"/>
  <c r="E30" i="3"/>
  <c r="D30" i="3" s="1"/>
  <c r="W30" i="3"/>
  <c r="AW86" i="4"/>
  <c r="AX86" i="4" s="1"/>
  <c r="I76" i="3"/>
  <c r="T76" i="3"/>
  <c r="M76" i="3"/>
  <c r="F76" i="3"/>
  <c r="H76" i="3"/>
  <c r="L76" i="3"/>
  <c r="J76" i="3"/>
  <c r="U76" i="3"/>
  <c r="N76" i="3"/>
  <c r="R76" i="3"/>
  <c r="V76" i="3"/>
  <c r="S76" i="3"/>
  <c r="K76" i="3"/>
  <c r="G76" i="3"/>
  <c r="R122" i="3"/>
  <c r="T122" i="3"/>
  <c r="L122" i="3"/>
  <c r="V122" i="3"/>
  <c r="H122" i="3"/>
  <c r="U122" i="3"/>
  <c r="I122" i="3"/>
  <c r="J122" i="3"/>
  <c r="G122" i="3"/>
  <c r="N122" i="3"/>
  <c r="K122" i="3"/>
  <c r="S122" i="3"/>
  <c r="AW140" i="4"/>
  <c r="AX140" i="4" s="1"/>
  <c r="F122" i="3"/>
  <c r="M122" i="3"/>
  <c r="W121" i="3"/>
  <c r="E121" i="3"/>
  <c r="D121" i="3" s="1"/>
  <c r="BJ141" i="4"/>
  <c r="V141" i="4"/>
  <c r="B39" i="4" l="1"/>
  <c r="BU35" i="20"/>
  <c r="AZ34" i="19"/>
  <c r="BJ34" i="19"/>
  <c r="B147" i="4"/>
  <c r="V35" i="19"/>
  <c r="BA35" i="19" s="1" a="1"/>
  <c r="BA35" i="19" s="1"/>
  <c r="BC35" i="19" s="1"/>
  <c r="BU35" i="19"/>
  <c r="B36" i="19"/>
  <c r="BB35" i="19"/>
  <c r="BB35" i="20"/>
  <c r="B36" i="20"/>
  <c r="V35" i="20"/>
  <c r="BA35" i="20" s="1" a="1"/>
  <c r="BA35" i="20" s="1"/>
  <c r="BC35" i="20" s="1"/>
  <c r="BJ34" i="20"/>
  <c r="AZ34" i="20"/>
  <c r="W76" i="3"/>
  <c r="H32" i="3"/>
  <c r="K32" i="3"/>
  <c r="I32" i="3"/>
  <c r="J32" i="3"/>
  <c r="G32" i="3"/>
  <c r="V32" i="3"/>
  <c r="U32" i="3"/>
  <c r="T32" i="3"/>
  <c r="M32" i="3"/>
  <c r="N32" i="3"/>
  <c r="R32" i="3"/>
  <c r="L32" i="3"/>
  <c r="S32" i="3"/>
  <c r="F32" i="3"/>
  <c r="V38" i="4"/>
  <c r="BJ38" i="4"/>
  <c r="E31" i="3"/>
  <c r="D31" i="3" s="1"/>
  <c r="AW87" i="4"/>
  <c r="AX87" i="4" s="1"/>
  <c r="J77" i="3"/>
  <c r="H77" i="3"/>
  <c r="I77" i="3"/>
  <c r="L77" i="3"/>
  <c r="S77" i="3"/>
  <c r="N77" i="3"/>
  <c r="T77" i="3"/>
  <c r="G77" i="3"/>
  <c r="K77" i="3"/>
  <c r="U77" i="3"/>
  <c r="V77" i="3"/>
  <c r="F77" i="3"/>
  <c r="R77" i="3"/>
  <c r="M77" i="3"/>
  <c r="E76" i="3"/>
  <c r="D76" i="3" s="1"/>
  <c r="V88" i="4"/>
  <c r="BJ88" i="4"/>
  <c r="BU34" i="15"/>
  <c r="V34" i="15"/>
  <c r="BA34" i="15" s="1" a="1"/>
  <c r="BA34" i="15" s="1"/>
  <c r="BC34" i="15" s="1"/>
  <c r="B35" i="15"/>
  <c r="B92" i="4"/>
  <c r="BB34" i="15"/>
  <c r="W31" i="3"/>
  <c r="R123" i="3"/>
  <c r="T123" i="3"/>
  <c r="AW141" i="4"/>
  <c r="AX141" i="4" s="1"/>
  <c r="N123" i="3"/>
  <c r="K123" i="3"/>
  <c r="G123" i="3"/>
  <c r="S123" i="3"/>
  <c r="I123" i="3"/>
  <c r="V123" i="3"/>
  <c r="M123" i="3"/>
  <c r="F123" i="3"/>
  <c r="H123" i="3"/>
  <c r="U123" i="3"/>
  <c r="L123" i="3"/>
  <c r="J123" i="3"/>
  <c r="BJ142" i="4"/>
  <c r="V142" i="4"/>
  <c r="E122" i="3"/>
  <c r="D122" i="3" s="1"/>
  <c r="W122" i="3"/>
  <c r="B40" i="4" l="1"/>
  <c r="BU36" i="20"/>
  <c r="B148" i="4"/>
  <c r="BB36" i="19"/>
  <c r="B37" i="19"/>
  <c r="BU36" i="19"/>
  <c r="V36" i="19"/>
  <c r="BA36" i="19" s="1" a="1"/>
  <c r="BA36" i="19" s="1"/>
  <c r="BC36" i="19" s="1"/>
  <c r="AZ35" i="19"/>
  <c r="BJ35" i="19"/>
  <c r="AZ35" i="20"/>
  <c r="BJ35" i="20"/>
  <c r="B37" i="20"/>
  <c r="V36" i="20"/>
  <c r="BA36" i="20" s="1" a="1"/>
  <c r="BA36" i="20" s="1"/>
  <c r="BC36" i="20" s="1"/>
  <c r="BB36" i="20"/>
  <c r="E32" i="3"/>
  <c r="D32" i="3" s="1"/>
  <c r="BU35" i="15"/>
  <c r="B93" i="4"/>
  <c r="BB35" i="15"/>
  <c r="V35" i="15"/>
  <c r="BA35" i="15" s="1" a="1"/>
  <c r="BA35" i="15" s="1"/>
  <c r="BC35" i="15" s="1"/>
  <c r="B36" i="15"/>
  <c r="BJ92" i="4"/>
  <c r="V92" i="4"/>
  <c r="AZ34" i="15"/>
  <c r="BJ34" i="15"/>
  <c r="W32" i="3"/>
  <c r="U78" i="3"/>
  <c r="R78" i="3"/>
  <c r="M78" i="3"/>
  <c r="J78" i="3"/>
  <c r="F78" i="3"/>
  <c r="S78" i="3"/>
  <c r="G78" i="3"/>
  <c r="T78" i="3"/>
  <c r="N78" i="3"/>
  <c r="V78" i="3"/>
  <c r="L78" i="3"/>
  <c r="I78" i="3"/>
  <c r="K78" i="3"/>
  <c r="H78" i="3"/>
  <c r="W77" i="3"/>
  <c r="M39" i="3"/>
  <c r="K39" i="3"/>
  <c r="L39" i="3"/>
  <c r="F39" i="3"/>
  <c r="G39" i="3"/>
  <c r="AW38" i="4"/>
  <c r="AX38" i="4" s="1"/>
  <c r="J39" i="3"/>
  <c r="N39" i="3"/>
  <c r="I39" i="3"/>
  <c r="H39" i="3"/>
  <c r="E77" i="3"/>
  <c r="D77" i="3" s="1"/>
  <c r="V39" i="4"/>
  <c r="BJ39" i="4"/>
  <c r="E123" i="3"/>
  <c r="D123" i="3" s="1"/>
  <c r="BJ146" i="4"/>
  <c r="V146" i="4"/>
  <c r="S124" i="3"/>
  <c r="L124" i="3"/>
  <c r="V124" i="3"/>
  <c r="T124" i="3"/>
  <c r="G124" i="3"/>
  <c r="N124" i="3"/>
  <c r="F124" i="3"/>
  <c r="I124" i="3"/>
  <c r="K124" i="3"/>
  <c r="R124" i="3"/>
  <c r="H124" i="3"/>
  <c r="J124" i="3"/>
  <c r="M124" i="3"/>
  <c r="U124" i="3"/>
  <c r="W123" i="3"/>
  <c r="B41" i="4" l="1"/>
  <c r="BU37" i="20"/>
  <c r="AZ36" i="19"/>
  <c r="BJ36" i="19"/>
  <c r="B149" i="4"/>
  <c r="BB37" i="19"/>
  <c r="BU37" i="19"/>
  <c r="B38" i="19"/>
  <c r="V37" i="19"/>
  <c r="BA37" i="19" s="1" a="1"/>
  <c r="BA37" i="19" s="1"/>
  <c r="BC37" i="19" s="1"/>
  <c r="AZ36" i="20"/>
  <c r="BJ36" i="20"/>
  <c r="V37" i="20"/>
  <c r="BA37" i="20" s="1" a="1"/>
  <c r="BA37" i="20" s="1"/>
  <c r="BC37" i="20" s="1"/>
  <c r="BB37" i="20"/>
  <c r="B38" i="20"/>
  <c r="E78" i="3"/>
  <c r="D78" i="3" s="1"/>
  <c r="E39" i="3"/>
  <c r="D39" i="3" s="1"/>
  <c r="L40" i="3"/>
  <c r="I40" i="3"/>
  <c r="K40" i="3"/>
  <c r="J40" i="3"/>
  <c r="H40" i="3"/>
  <c r="G40" i="3"/>
  <c r="N40" i="3"/>
  <c r="M40" i="3"/>
  <c r="F40" i="3"/>
  <c r="AW39" i="4"/>
  <c r="AX39" i="4" s="1"/>
  <c r="W78" i="3"/>
  <c r="V40" i="4"/>
  <c r="BJ40" i="4"/>
  <c r="N81" i="3"/>
  <c r="K81" i="3"/>
  <c r="T87" i="3"/>
  <c r="R84" i="3"/>
  <c r="T81" i="3"/>
  <c r="V87" i="3"/>
  <c r="V84" i="3"/>
  <c r="J81" i="3"/>
  <c r="S87" i="3"/>
  <c r="F81" i="3"/>
  <c r="H81" i="3"/>
  <c r="M81" i="3"/>
  <c r="S84" i="3"/>
  <c r="AW92" i="4"/>
  <c r="AX92" i="4" s="1"/>
  <c r="T84" i="3"/>
  <c r="S81" i="3"/>
  <c r="U84" i="3"/>
  <c r="U81" i="3"/>
  <c r="R87" i="3"/>
  <c r="V81" i="3"/>
  <c r="G81" i="3"/>
  <c r="R81" i="3"/>
  <c r="U87" i="3"/>
  <c r="I81" i="3"/>
  <c r="L81" i="3"/>
  <c r="BB36" i="15"/>
  <c r="B94" i="4"/>
  <c r="BU36" i="15"/>
  <c r="V36" i="15"/>
  <c r="BA36" i="15" s="1" a="1"/>
  <c r="BA36" i="15" s="1"/>
  <c r="BC36" i="15" s="1"/>
  <c r="B37" i="15"/>
  <c r="BJ35" i="15"/>
  <c r="AZ35" i="15"/>
  <c r="BJ93" i="4"/>
  <c r="V93" i="4"/>
  <c r="W124" i="3"/>
  <c r="V147" i="4"/>
  <c r="BJ147" i="4"/>
  <c r="V130" i="3"/>
  <c r="V127" i="3"/>
  <c r="K127" i="3"/>
  <c r="R127" i="3"/>
  <c r="R130" i="3"/>
  <c r="G127" i="3"/>
  <c r="U130" i="3"/>
  <c r="AW146" i="4"/>
  <c r="AX146" i="4" s="1"/>
  <c r="S130" i="3"/>
  <c r="V133" i="3"/>
  <c r="F127" i="3"/>
  <c r="T130" i="3"/>
  <c r="M127" i="3"/>
  <c r="S133" i="3"/>
  <c r="R133" i="3"/>
  <c r="U127" i="3"/>
  <c r="T133" i="3"/>
  <c r="H127" i="3"/>
  <c r="J127" i="3"/>
  <c r="T127" i="3"/>
  <c r="L127" i="3"/>
  <c r="U133" i="3"/>
  <c r="I127" i="3"/>
  <c r="N127" i="3"/>
  <c r="S127" i="3"/>
  <c r="E124" i="3"/>
  <c r="D124" i="3" s="1"/>
  <c r="B42" i="4" l="1"/>
  <c r="BU38" i="20"/>
  <c r="BJ37" i="19"/>
  <c r="AZ37" i="19"/>
  <c r="B150" i="4"/>
  <c r="V38" i="19"/>
  <c r="BA38" i="19" s="1" a="1"/>
  <c r="BA38" i="19" s="1"/>
  <c r="BC38" i="19" s="1"/>
  <c r="BU38" i="19"/>
  <c r="BB38" i="19"/>
  <c r="B39" i="19"/>
  <c r="BB38" i="20"/>
  <c r="B39" i="20"/>
  <c r="V38" i="20"/>
  <c r="BA38" i="20" s="1" a="1"/>
  <c r="BA38" i="20" s="1"/>
  <c r="BC38" i="20" s="1"/>
  <c r="AZ37" i="20"/>
  <c r="BJ37" i="20"/>
  <c r="F41" i="3"/>
  <c r="AW40" i="4"/>
  <c r="AX40" i="4" s="1"/>
  <c r="K41" i="3"/>
  <c r="L41" i="3"/>
  <c r="N41" i="3"/>
  <c r="G41" i="3"/>
  <c r="H41" i="3"/>
  <c r="I41" i="3"/>
  <c r="J41" i="3"/>
  <c r="M41" i="3"/>
  <c r="V41" i="4"/>
  <c r="AW41" i="4" s="1"/>
  <c r="AX41" i="4" s="1"/>
  <c r="BJ41" i="4"/>
  <c r="E81" i="3"/>
  <c r="D81" i="3" s="1"/>
  <c r="E40" i="3"/>
  <c r="D40" i="3" s="1"/>
  <c r="BJ94" i="4"/>
  <c r="V94" i="4"/>
  <c r="W81" i="3"/>
  <c r="W84" i="3"/>
  <c r="V37" i="15"/>
  <c r="BA37" i="15" s="1" a="1"/>
  <c r="BA37" i="15" s="1"/>
  <c r="BC37" i="15" s="1"/>
  <c r="B38" i="15"/>
  <c r="BU37" i="15"/>
  <c r="BB37" i="15"/>
  <c r="B95" i="4"/>
  <c r="W87" i="3"/>
  <c r="BJ36" i="15"/>
  <c r="AZ36" i="15"/>
  <c r="N82" i="3"/>
  <c r="S82" i="3"/>
  <c r="U85" i="3"/>
  <c r="T85" i="3"/>
  <c r="J82" i="3"/>
  <c r="L82" i="3"/>
  <c r="V82" i="3"/>
  <c r="H82" i="3"/>
  <c r="R82" i="3"/>
  <c r="I82" i="3"/>
  <c r="M82" i="3"/>
  <c r="G82" i="3"/>
  <c r="U82" i="3"/>
  <c r="S85" i="3"/>
  <c r="AW93" i="4"/>
  <c r="AX93" i="4" s="1"/>
  <c r="T82" i="3"/>
  <c r="V85" i="3"/>
  <c r="K82" i="3"/>
  <c r="F82" i="3"/>
  <c r="R85" i="3"/>
  <c r="W130" i="3"/>
  <c r="W133" i="3"/>
  <c r="E127" i="3"/>
  <c r="D127" i="3" s="1"/>
  <c r="U131" i="3"/>
  <c r="T131" i="3"/>
  <c r="N128" i="3"/>
  <c r="V131" i="3"/>
  <c r="I128" i="3"/>
  <c r="S131" i="3"/>
  <c r="M128" i="3"/>
  <c r="R128" i="3"/>
  <c r="J128" i="3"/>
  <c r="AW147" i="4"/>
  <c r="AX147" i="4" s="1"/>
  <c r="T128" i="3"/>
  <c r="U128" i="3"/>
  <c r="S128" i="3"/>
  <c r="K128" i="3"/>
  <c r="V128" i="3"/>
  <c r="H128" i="3"/>
  <c r="G128" i="3"/>
  <c r="F128" i="3"/>
  <c r="L128" i="3"/>
  <c r="R131" i="3"/>
  <c r="W127" i="3"/>
  <c r="BJ148" i="4"/>
  <c r="V148" i="4"/>
  <c r="B43" i="4" l="1"/>
  <c r="BU39" i="20"/>
  <c r="B151" i="4"/>
  <c r="BU39" i="19"/>
  <c r="V39" i="19"/>
  <c r="BA39" i="19" s="1" a="1"/>
  <c r="BA39" i="19" s="1"/>
  <c r="BC39" i="19" s="1"/>
  <c r="BB39" i="19"/>
  <c r="B40" i="19"/>
  <c r="BJ38" i="19"/>
  <c r="AZ38" i="19"/>
  <c r="BJ38" i="20"/>
  <c r="AZ38" i="20"/>
  <c r="B40" i="20"/>
  <c r="V39" i="20"/>
  <c r="BA39" i="20" s="1" a="1"/>
  <c r="BA39" i="20" s="1"/>
  <c r="BC39" i="20" s="1"/>
  <c r="BB39" i="20"/>
  <c r="E82" i="3"/>
  <c r="D82" i="3" s="1"/>
  <c r="V95" i="4"/>
  <c r="BJ95" i="4"/>
  <c r="BU38" i="15"/>
  <c r="B96" i="4"/>
  <c r="BB38" i="15"/>
  <c r="B39" i="15"/>
  <c r="V38" i="15"/>
  <c r="BA38" i="15" s="1" a="1"/>
  <c r="BA38" i="15" s="1"/>
  <c r="BC38" i="15" s="1"/>
  <c r="W82" i="3"/>
  <c r="BJ37" i="15"/>
  <c r="AZ37" i="15"/>
  <c r="AW94" i="4"/>
  <c r="AX94" i="4" s="1"/>
  <c r="T86" i="3"/>
  <c r="G83" i="3"/>
  <c r="L83" i="3"/>
  <c r="S83" i="3"/>
  <c r="R86" i="3"/>
  <c r="I83" i="3"/>
  <c r="R83" i="3"/>
  <c r="V86" i="3"/>
  <c r="F83" i="3"/>
  <c r="S86" i="3"/>
  <c r="N83" i="3"/>
  <c r="H83" i="3"/>
  <c r="K83" i="3"/>
  <c r="U83" i="3"/>
  <c r="T83" i="3"/>
  <c r="M83" i="3"/>
  <c r="V83" i="3"/>
  <c r="J83" i="3"/>
  <c r="U86" i="3"/>
  <c r="W85" i="3"/>
  <c r="E41" i="3"/>
  <c r="D41" i="3" s="1"/>
  <c r="V42" i="4"/>
  <c r="AW42" i="4" s="1"/>
  <c r="AX42" i="4" s="1"/>
  <c r="BJ42" i="4"/>
  <c r="V129" i="3"/>
  <c r="V132" i="3"/>
  <c r="U129" i="3"/>
  <c r="G129" i="3"/>
  <c r="S132" i="3"/>
  <c r="M129" i="3"/>
  <c r="F129" i="3"/>
  <c r="I129" i="3"/>
  <c r="T129" i="3"/>
  <c r="K129" i="3"/>
  <c r="S129" i="3"/>
  <c r="H129" i="3"/>
  <c r="R132" i="3"/>
  <c r="R129" i="3"/>
  <c r="AW148" i="4"/>
  <c r="AX148" i="4" s="1"/>
  <c r="U132" i="3"/>
  <c r="N129" i="3"/>
  <c r="T132" i="3"/>
  <c r="L129" i="3"/>
  <c r="J129" i="3"/>
  <c r="E128" i="3"/>
  <c r="D128" i="3" s="1"/>
  <c r="W131" i="3"/>
  <c r="BJ149" i="4"/>
  <c r="V149" i="4"/>
  <c r="W128" i="3"/>
  <c r="B44" i="4" l="1"/>
  <c r="BU40" i="20"/>
  <c r="B152" i="4"/>
  <c r="B43" i="19"/>
  <c r="V40" i="19"/>
  <c r="BU40" i="19"/>
  <c r="BJ39" i="19"/>
  <c r="AZ39" i="19"/>
  <c r="BJ39" i="20"/>
  <c r="AZ39" i="20"/>
  <c r="V40" i="20"/>
  <c r="B43" i="20"/>
  <c r="BJ38" i="15"/>
  <c r="AZ38" i="15"/>
  <c r="BB39" i="15"/>
  <c r="B97" i="4"/>
  <c r="V39" i="15"/>
  <c r="BA39" i="15" s="1" a="1"/>
  <c r="BA39" i="15" s="1"/>
  <c r="BC39" i="15" s="1"/>
  <c r="BU39" i="15"/>
  <c r="B40" i="15"/>
  <c r="B43" i="15" s="1"/>
  <c r="E83" i="3"/>
  <c r="D83" i="3" s="1"/>
  <c r="V96" i="4"/>
  <c r="BJ96" i="4"/>
  <c r="W83" i="3"/>
  <c r="M84" i="3"/>
  <c r="AW95" i="4"/>
  <c r="AX95" i="4" s="1"/>
  <c r="F84" i="3"/>
  <c r="I84" i="3"/>
  <c r="G84" i="3"/>
  <c r="N84" i="3"/>
  <c r="J84" i="3"/>
  <c r="H84" i="3"/>
  <c r="K84" i="3"/>
  <c r="L84" i="3"/>
  <c r="W86" i="3"/>
  <c r="BJ43" i="4"/>
  <c r="V43" i="4"/>
  <c r="E129" i="3"/>
  <c r="D129" i="3" s="1"/>
  <c r="BJ150" i="4"/>
  <c r="V150" i="4"/>
  <c r="W132" i="3"/>
  <c r="W129" i="3"/>
  <c r="F130" i="3"/>
  <c r="M130" i="3"/>
  <c r="K130" i="3"/>
  <c r="H130" i="3"/>
  <c r="N130" i="3"/>
  <c r="G130" i="3"/>
  <c r="J130" i="3"/>
  <c r="AW149" i="4"/>
  <c r="AX149" i="4" s="1"/>
  <c r="L130" i="3"/>
  <c r="I130" i="3"/>
  <c r="B48" i="4" l="1"/>
  <c r="BU43" i="20"/>
  <c r="V43" i="19"/>
  <c r="BA43" i="19" s="1" a="1"/>
  <c r="BA43" i="19" s="1"/>
  <c r="BC43" i="19" s="1"/>
  <c r="BB43" i="19"/>
  <c r="B44" i="19"/>
  <c r="BU43" i="19"/>
  <c r="V48" i="4"/>
  <c r="BJ48" i="4"/>
  <c r="BB43" i="20"/>
  <c r="B44" i="20"/>
  <c r="V43" i="20"/>
  <c r="BA43" i="20" s="1" a="1"/>
  <c r="BA43" i="20" s="1"/>
  <c r="B102" i="4"/>
  <c r="BB43" i="15"/>
  <c r="BB102" i="4" s="1"/>
  <c r="B44" i="15"/>
  <c r="BU43" i="15"/>
  <c r="V43" i="15"/>
  <c r="BA43" i="15" s="1" a="1"/>
  <c r="BA43" i="15" s="1"/>
  <c r="E84" i="3"/>
  <c r="D84" i="3" s="1"/>
  <c r="J85" i="3"/>
  <c r="I85" i="3"/>
  <c r="F85" i="3"/>
  <c r="L85" i="3"/>
  <c r="AW96" i="4"/>
  <c r="AX96" i="4" s="1"/>
  <c r="N85" i="3"/>
  <c r="G85" i="3"/>
  <c r="H85" i="3"/>
  <c r="K85" i="3"/>
  <c r="M85" i="3"/>
  <c r="AA43" i="3"/>
  <c r="X43" i="3"/>
  <c r="AW43" i="4"/>
  <c r="AX43" i="4" s="1"/>
  <c r="Z43" i="3"/>
  <c r="V44" i="4"/>
  <c r="BJ44" i="4"/>
  <c r="V40" i="15"/>
  <c r="BU40" i="15"/>
  <c r="B98" i="4"/>
  <c r="BJ39" i="15"/>
  <c r="AZ39" i="15"/>
  <c r="BJ97" i="4"/>
  <c r="V97" i="4"/>
  <c r="BJ151" i="4"/>
  <c r="V151" i="4"/>
  <c r="E130" i="3"/>
  <c r="D130" i="3" s="1"/>
  <c r="G131" i="3"/>
  <c r="J131" i="3"/>
  <c r="M131" i="3"/>
  <c r="N131" i="3"/>
  <c r="H131" i="3"/>
  <c r="K131" i="3"/>
  <c r="I131" i="3"/>
  <c r="AW150" i="4"/>
  <c r="AX150" i="4" s="1"/>
  <c r="L131" i="3"/>
  <c r="F131" i="3"/>
  <c r="BC43" i="20" l="1"/>
  <c r="B49" i="4"/>
  <c r="BU44" i="20"/>
  <c r="BB44" i="19"/>
  <c r="V44" i="19"/>
  <c r="BA44" i="19" s="1" a="1"/>
  <c r="BA44" i="19" s="1"/>
  <c r="BC44" i="19" s="1"/>
  <c r="BU44" i="19"/>
  <c r="B45" i="19"/>
  <c r="AZ43" i="19"/>
  <c r="BJ43" i="19"/>
  <c r="V49" i="4"/>
  <c r="BJ49" i="4"/>
  <c r="J48" i="3"/>
  <c r="G48" i="3"/>
  <c r="T48" i="3"/>
  <c r="S48" i="3"/>
  <c r="V48" i="3"/>
  <c r="U48" i="3"/>
  <c r="I48" i="3"/>
  <c r="F48" i="3"/>
  <c r="M48" i="3"/>
  <c r="H48" i="3"/>
  <c r="K48" i="3"/>
  <c r="L48" i="3"/>
  <c r="N48" i="3"/>
  <c r="R48" i="3"/>
  <c r="AW48" i="4"/>
  <c r="AX48" i="4" s="1"/>
  <c r="BJ43" i="20"/>
  <c r="AZ43" i="20"/>
  <c r="B45" i="20"/>
  <c r="V44" i="20"/>
  <c r="BA44" i="20" s="1" a="1"/>
  <c r="BA44" i="20" s="1"/>
  <c r="BB44" i="20"/>
  <c r="BJ43" i="15"/>
  <c r="AZ43" i="15"/>
  <c r="B45" i="15"/>
  <c r="V44" i="15"/>
  <c r="BA44" i="15" s="1" a="1"/>
  <c r="BA44" i="15" s="1"/>
  <c r="BU44" i="15"/>
  <c r="B103" i="4"/>
  <c r="BB44" i="15"/>
  <c r="BB103" i="4" s="1"/>
  <c r="V102" i="4"/>
  <c r="AW102" i="4" s="1"/>
  <c r="BJ102" i="4"/>
  <c r="K86" i="3"/>
  <c r="J86" i="3"/>
  <c r="F86" i="3"/>
  <c r="L86" i="3"/>
  <c r="H86" i="3"/>
  <c r="AW97" i="4"/>
  <c r="AX97" i="4" s="1"/>
  <c r="I86" i="3"/>
  <c r="G86" i="3"/>
  <c r="N86" i="3"/>
  <c r="M86" i="3"/>
  <c r="V98" i="4"/>
  <c r="BJ98" i="4"/>
  <c r="E85" i="3"/>
  <c r="D85" i="3" s="1"/>
  <c r="H44" i="3"/>
  <c r="V44" i="3"/>
  <c r="U44" i="3"/>
  <c r="J44" i="3"/>
  <c r="L44" i="3"/>
  <c r="S44" i="3"/>
  <c r="R44" i="3"/>
  <c r="F44" i="3"/>
  <c r="I44" i="3"/>
  <c r="M44" i="3"/>
  <c r="G44" i="3"/>
  <c r="T44" i="3"/>
  <c r="N44" i="3"/>
  <c r="K44" i="3"/>
  <c r="E131" i="3"/>
  <c r="D131" i="3" s="1"/>
  <c r="B156" i="4"/>
  <c r="BJ152" i="4"/>
  <c r="V152" i="4"/>
  <c r="K132" i="3"/>
  <c r="N132" i="3"/>
  <c r="H132" i="3"/>
  <c r="I132" i="3"/>
  <c r="J132" i="3"/>
  <c r="L132" i="3"/>
  <c r="F132" i="3"/>
  <c r="G132" i="3"/>
  <c r="M132" i="3"/>
  <c r="AW151" i="4"/>
  <c r="AX151" i="4" s="1"/>
  <c r="BC44" i="20" l="1"/>
  <c r="B50" i="4"/>
  <c r="BU45" i="20"/>
  <c r="V45" i="19"/>
  <c r="BA45" i="19" s="1" a="1"/>
  <c r="BA45" i="19" s="1"/>
  <c r="BC45" i="19" s="1"/>
  <c r="BB45" i="19"/>
  <c r="B46" i="19"/>
  <c r="BU45" i="19"/>
  <c r="AZ44" i="19"/>
  <c r="BJ44" i="19"/>
  <c r="W48" i="3"/>
  <c r="E48" i="3"/>
  <c r="D48" i="3" s="1"/>
  <c r="V50" i="4"/>
  <c r="BJ50" i="4"/>
  <c r="I49" i="3"/>
  <c r="AW49" i="4"/>
  <c r="AX49" i="4" s="1"/>
  <c r="H49" i="3"/>
  <c r="M49" i="3"/>
  <c r="U49" i="3"/>
  <c r="G49" i="3"/>
  <c r="R49" i="3"/>
  <c r="N49" i="3"/>
  <c r="S49" i="3"/>
  <c r="T49" i="3"/>
  <c r="L49" i="3"/>
  <c r="K49" i="3"/>
  <c r="F49" i="3"/>
  <c r="J49" i="3"/>
  <c r="V49" i="3"/>
  <c r="BJ44" i="20"/>
  <c r="AZ44" i="20"/>
  <c r="V45" i="20"/>
  <c r="BA45" i="20" s="1" a="1"/>
  <c r="BA45" i="20" s="1"/>
  <c r="BB45" i="20"/>
  <c r="B46" i="20"/>
  <c r="V103" i="4"/>
  <c r="AW103" i="4" s="1"/>
  <c r="BJ103" i="4"/>
  <c r="BJ44" i="15"/>
  <c r="AZ44" i="15"/>
  <c r="B46" i="15"/>
  <c r="BB45" i="15"/>
  <c r="BB104" i="4" s="1"/>
  <c r="BU45" i="15"/>
  <c r="B104" i="4"/>
  <c r="V45" i="15"/>
  <c r="BA45" i="15" s="1" a="1"/>
  <c r="BA45" i="15" s="1"/>
  <c r="H87" i="3"/>
  <c r="L87" i="3"/>
  <c r="J87" i="3"/>
  <c r="F87" i="3"/>
  <c r="I87" i="3"/>
  <c r="G87" i="3"/>
  <c r="M87" i="3"/>
  <c r="N87" i="3"/>
  <c r="K87" i="3"/>
  <c r="E44" i="3"/>
  <c r="D44" i="3" s="1"/>
  <c r="W44" i="3"/>
  <c r="E86" i="3"/>
  <c r="D86" i="3" s="1"/>
  <c r="E132" i="3"/>
  <c r="D132" i="3" s="1"/>
  <c r="L133" i="3"/>
  <c r="J133" i="3"/>
  <c r="G133" i="3"/>
  <c r="M133" i="3"/>
  <c r="N133" i="3"/>
  <c r="I133" i="3"/>
  <c r="K133" i="3"/>
  <c r="F133" i="3"/>
  <c r="H133" i="3"/>
  <c r="V156" i="4"/>
  <c r="B157" i="4"/>
  <c r="BJ156" i="4"/>
  <c r="BC45" i="20" l="1"/>
  <c r="B51" i="4"/>
  <c r="BU46" i="20"/>
  <c r="V46" i="19"/>
  <c r="BA46" i="19" s="1" a="1"/>
  <c r="BA46" i="19" s="1"/>
  <c r="BC46" i="19" s="1"/>
  <c r="BU46" i="19"/>
  <c r="B47" i="19"/>
  <c r="BB46" i="19"/>
  <c r="AZ45" i="19"/>
  <c r="BJ45" i="19"/>
  <c r="W49" i="3"/>
  <c r="I50" i="3"/>
  <c r="G50" i="3"/>
  <c r="H50" i="3"/>
  <c r="U50" i="3"/>
  <c r="N50" i="3"/>
  <c r="AW50" i="4"/>
  <c r="AX50" i="4" s="1"/>
  <c r="R50" i="3"/>
  <c r="F50" i="3"/>
  <c r="J50" i="3"/>
  <c r="M50" i="3"/>
  <c r="K50" i="3"/>
  <c r="T50" i="3"/>
  <c r="L50" i="3"/>
  <c r="S50" i="3"/>
  <c r="V50" i="3"/>
  <c r="V51" i="4"/>
  <c r="AW51" i="4" s="1"/>
  <c r="AX51" i="4" s="1"/>
  <c r="BJ51" i="4"/>
  <c r="E49" i="3"/>
  <c r="D49" i="3" s="1"/>
  <c r="BB46" i="20"/>
  <c r="B47" i="20"/>
  <c r="B52" i="4" s="1"/>
  <c r="V46" i="20"/>
  <c r="BA46" i="20" s="1" a="1"/>
  <c r="BA46" i="20" s="1"/>
  <c r="BJ45" i="20"/>
  <c r="AZ45" i="20"/>
  <c r="AZ45" i="15"/>
  <c r="BJ45" i="15"/>
  <c r="BJ104" i="4"/>
  <c r="V104" i="4"/>
  <c r="AW104" i="4" s="1"/>
  <c r="B105" i="4"/>
  <c r="BU46" i="15"/>
  <c r="V46" i="15"/>
  <c r="BA46" i="15" s="1" a="1"/>
  <c r="BA46" i="15" s="1"/>
  <c r="B47" i="15"/>
  <c r="BB46" i="15"/>
  <c r="BB105" i="4" s="1"/>
  <c r="E87" i="3"/>
  <c r="D87" i="3" s="1"/>
  <c r="L136" i="3"/>
  <c r="K136" i="3"/>
  <c r="V136" i="3"/>
  <c r="S136" i="3"/>
  <c r="N136" i="3"/>
  <c r="G136" i="3"/>
  <c r="R136" i="3"/>
  <c r="I136" i="3"/>
  <c r="T136" i="3"/>
  <c r="U136" i="3"/>
  <c r="M136" i="3"/>
  <c r="AW156" i="4"/>
  <c r="AX156" i="4" s="1"/>
  <c r="H136" i="3"/>
  <c r="F136" i="3"/>
  <c r="J136" i="3"/>
  <c r="E133" i="3"/>
  <c r="D133" i="3" s="1"/>
  <c r="BJ157" i="4"/>
  <c r="B158" i="4"/>
  <c r="V157" i="4"/>
  <c r="BC46" i="20" l="1"/>
  <c r="B48" i="19"/>
  <c r="BU47" i="19"/>
  <c r="V47" i="19"/>
  <c r="BA47" i="19" s="1" a="1"/>
  <c r="BA47" i="19" s="1"/>
  <c r="BC47" i="19" s="1"/>
  <c r="BB47" i="19"/>
  <c r="BJ46" i="19"/>
  <c r="AZ46" i="19"/>
  <c r="E50" i="3"/>
  <c r="D50" i="3" s="1"/>
  <c r="W50" i="3"/>
  <c r="V52" i="4"/>
  <c r="AW52" i="4" s="1"/>
  <c r="AX52" i="4" s="1"/>
  <c r="BJ52" i="4"/>
  <c r="AZ46" i="20"/>
  <c r="BJ46" i="20"/>
  <c r="B48" i="20"/>
  <c r="B53" i="4" s="1"/>
  <c r="BU47" i="20"/>
  <c r="V47" i="20"/>
  <c r="BA47" i="20" s="1" a="1"/>
  <c r="BA47" i="20" s="1"/>
  <c r="BB47" i="20"/>
  <c r="B48" i="15"/>
  <c r="BU47" i="15"/>
  <c r="V47" i="15"/>
  <c r="BA47" i="15" s="1" a="1"/>
  <c r="BA47" i="15" s="1"/>
  <c r="B106" i="4"/>
  <c r="BB47" i="15"/>
  <c r="BB106" i="4" s="1"/>
  <c r="AZ46" i="15"/>
  <c r="BJ46" i="15"/>
  <c r="BJ105" i="4"/>
  <c r="V105" i="4"/>
  <c r="AW105" i="4" s="1"/>
  <c r="W136" i="3"/>
  <c r="E136" i="3"/>
  <c r="D136" i="3" s="1"/>
  <c r="M137" i="3"/>
  <c r="V137" i="3"/>
  <c r="N137" i="3"/>
  <c r="G137" i="3"/>
  <c r="T137" i="3"/>
  <c r="I137" i="3"/>
  <c r="K137" i="3"/>
  <c r="H137" i="3"/>
  <c r="U137" i="3"/>
  <c r="F137" i="3"/>
  <c r="R137" i="3"/>
  <c r="S137" i="3"/>
  <c r="J137" i="3"/>
  <c r="AW157" i="4"/>
  <c r="AX157" i="4" s="1"/>
  <c r="L137" i="3"/>
  <c r="BJ158" i="4"/>
  <c r="V158" i="4"/>
  <c r="B159" i="4"/>
  <c r="BC47" i="20" l="1"/>
  <c r="AZ47" i="19"/>
  <c r="BJ47" i="19"/>
  <c r="BU48" i="19"/>
  <c r="V48" i="19"/>
  <c r="BA48" i="19" s="1" a="1"/>
  <c r="BA48" i="19" s="1"/>
  <c r="BC48" i="19" s="1"/>
  <c r="BB48" i="19"/>
  <c r="B49" i="19"/>
  <c r="V53" i="4"/>
  <c r="AW53" i="4" s="1"/>
  <c r="AX53" i="4" s="1"/>
  <c r="BJ53" i="4"/>
  <c r="AZ47" i="20"/>
  <c r="BJ47" i="20"/>
  <c r="BU48" i="20"/>
  <c r="V48" i="20"/>
  <c r="BA48" i="20" s="1" a="1"/>
  <c r="BA48" i="20" s="1"/>
  <c r="BB48" i="20"/>
  <c r="B49" i="20"/>
  <c r="B54" i="4" s="1"/>
  <c r="V106" i="4"/>
  <c r="AW106" i="4" s="1"/>
  <c r="BJ106" i="4"/>
  <c r="AZ47" i="15"/>
  <c r="BJ47" i="15"/>
  <c r="V48" i="15"/>
  <c r="BA48" i="15" s="1" a="1"/>
  <c r="BA48" i="15" s="1"/>
  <c r="BB48" i="15"/>
  <c r="BB107" i="4" s="1"/>
  <c r="B49" i="15"/>
  <c r="B107" i="4"/>
  <c r="BU48" i="15"/>
  <c r="W137" i="3"/>
  <c r="E137" i="3"/>
  <c r="D137" i="3" s="1"/>
  <c r="B160" i="4"/>
  <c r="BJ159" i="4"/>
  <c r="V159" i="4"/>
  <c r="L138" i="3"/>
  <c r="H138" i="3"/>
  <c r="U138" i="3"/>
  <c r="N138" i="3"/>
  <c r="T138" i="3"/>
  <c r="S138" i="3"/>
  <c r="AW158" i="4"/>
  <c r="AX158" i="4" s="1"/>
  <c r="R138" i="3"/>
  <c r="K138" i="3"/>
  <c r="G138" i="3"/>
  <c r="J138" i="3"/>
  <c r="V138" i="3"/>
  <c r="I138" i="3"/>
  <c r="M138" i="3"/>
  <c r="F138" i="3"/>
  <c r="BC48" i="20" l="1"/>
  <c r="BU49" i="19"/>
  <c r="V49" i="19"/>
  <c r="BJ48" i="19"/>
  <c r="AZ48" i="19"/>
  <c r="BJ54" i="4"/>
  <c r="V54" i="4"/>
  <c r="BU49" i="20"/>
  <c r="V49" i="20"/>
  <c r="BJ48" i="20"/>
  <c r="AZ48" i="20"/>
  <c r="BJ107" i="4"/>
  <c r="V107" i="4"/>
  <c r="AW107" i="4" s="1"/>
  <c r="B108" i="4"/>
  <c r="V49" i="15"/>
  <c r="BU49" i="15"/>
  <c r="AZ48" i="15"/>
  <c r="BJ48" i="15"/>
  <c r="E138" i="3"/>
  <c r="D138" i="3" s="1"/>
  <c r="N139" i="3"/>
  <c r="I139" i="3"/>
  <c r="S139" i="3"/>
  <c r="T139" i="3"/>
  <c r="AW159" i="4"/>
  <c r="AX159" i="4" s="1"/>
  <c r="V139" i="3"/>
  <c r="F139" i="3"/>
  <c r="K139" i="3"/>
  <c r="L139" i="3"/>
  <c r="G139" i="3"/>
  <c r="M139" i="3"/>
  <c r="U139" i="3"/>
  <c r="J139" i="3"/>
  <c r="R139" i="3"/>
  <c r="H139" i="3"/>
  <c r="V160" i="4"/>
  <c r="B161" i="4"/>
  <c r="BJ160" i="4"/>
  <c r="W138" i="3"/>
  <c r="BJ108" i="4" l="1"/>
  <c r="V108" i="4"/>
  <c r="E139" i="3"/>
  <c r="D139" i="3" s="1"/>
  <c r="W139" i="3"/>
  <c r="H140" i="3"/>
  <c r="L140" i="3"/>
  <c r="S140" i="3"/>
  <c r="K140" i="3"/>
  <c r="F140" i="3"/>
  <c r="U140" i="3"/>
  <c r="J140" i="3"/>
  <c r="AW160" i="4"/>
  <c r="AX160" i="4" s="1"/>
  <c r="G140" i="3"/>
  <c r="R140" i="3"/>
  <c r="M140" i="3"/>
  <c r="T140" i="3"/>
  <c r="N140" i="3"/>
  <c r="V140" i="3"/>
  <c r="I140" i="3"/>
  <c r="BJ161" i="4"/>
  <c r="V161" i="4"/>
  <c r="B162" i="4"/>
  <c r="W140" i="3" l="1"/>
  <c r="V162" i="4"/>
  <c r="BJ162" i="4"/>
  <c r="I141" i="3"/>
  <c r="F141" i="3"/>
  <c r="J141" i="3"/>
  <c r="R141" i="3"/>
  <c r="S141" i="3"/>
  <c r="K141" i="3"/>
  <c r="T141" i="3"/>
  <c r="V141" i="3"/>
  <c r="H141" i="3"/>
  <c r="L141" i="3"/>
  <c r="U141" i="3"/>
  <c r="M141" i="3"/>
  <c r="AW161" i="4"/>
  <c r="AX161" i="4" s="1"/>
  <c r="G141" i="3"/>
  <c r="N141" i="3"/>
  <c r="E140" i="3"/>
  <c r="D140" i="3" s="1"/>
  <c r="E141" i="3" l="1"/>
  <c r="D141" i="3" s="1"/>
  <c r="W141" i="3"/>
  <c r="R142" i="3"/>
  <c r="L142" i="3"/>
  <c r="G142" i="3"/>
  <c r="U142" i="3"/>
  <c r="J142" i="3"/>
  <c r="T142" i="3"/>
  <c r="N142" i="3"/>
  <c r="I142" i="3"/>
  <c r="S142" i="3"/>
  <c r="H142" i="3"/>
  <c r="V142" i="3"/>
  <c r="M142" i="3"/>
  <c r="K142" i="3"/>
  <c r="F142" i="3"/>
  <c r="E142" i="3" l="1"/>
  <c r="D142" i="3" s="1"/>
  <c r="W14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<sst xmlns="http://schemas.openxmlformats.org/spreadsheetml/2006/main" count="2052" uniqueCount="323">
  <si>
    <t xml:space="preserve">TOTALE OPERATORI </t>
  </si>
  <si>
    <t>CINZIA CARFAGNO</t>
  </si>
  <si>
    <t>MICHELE D'ONOFRIO</t>
  </si>
  <si>
    <t>MANFREDO FAMOSO</t>
  </si>
  <si>
    <t>M.ANTONIETTA GAITA</t>
  </si>
  <si>
    <t>VINCENZO LOMBARDI</t>
  </si>
  <si>
    <t>GERARDO MAZZA</t>
  </si>
  <si>
    <t>HERMANN MAGLIACANE</t>
  </si>
  <si>
    <t>FRANCESCA RUSSO</t>
  </si>
  <si>
    <t>AMBRA SCALZULLO</t>
  </si>
  <si>
    <t>IOLE SCALZULLO</t>
  </si>
  <si>
    <t>TULLIO SPINAZZOLA</t>
  </si>
  <si>
    <t>DANIELA ZAMBRANO</t>
  </si>
  <si>
    <t>Assenti</t>
  </si>
  <si>
    <t>Prec. SERE:</t>
  </si>
  <si>
    <t>Turno</t>
  </si>
  <si>
    <t>Assente</t>
  </si>
  <si>
    <t>lun</t>
  </si>
  <si>
    <t>mar</t>
  </si>
  <si>
    <t>mer</t>
  </si>
  <si>
    <t>gio</t>
  </si>
  <si>
    <t>ven</t>
  </si>
  <si>
    <t>sab</t>
  </si>
  <si>
    <t>LUCA ANANIA</t>
  </si>
  <si>
    <t>FRANCESCA BORSELLI</t>
  </si>
  <si>
    <t>GIULIO BRESSAN</t>
  </si>
  <si>
    <t>FLAVIA CAVIGLIOLI</t>
  </si>
  <si>
    <t>DARIO GOZZI</t>
  </si>
  <si>
    <t>MARTINA LAZZERI</t>
  </si>
  <si>
    <t>FRANCESCO MANETTI</t>
  </si>
  <si>
    <t>SIMONE MARGHERI</t>
  </si>
  <si>
    <t>FRANCESCO MENICACCI</t>
  </si>
  <si>
    <t>LUCA MISTRETTA</t>
  </si>
  <si>
    <t>MIRIANA RAKOVIC</t>
  </si>
  <si>
    <t>FELICE VIGNATI</t>
  </si>
  <si>
    <t>Orario Ridotto</t>
  </si>
  <si>
    <t>Note richieste ( "Nome: nota" )</t>
  </si>
  <si>
    <t>Note richieste ( Nome: nota )</t>
  </si>
  <si>
    <t>Totale Assenti</t>
  </si>
  <si>
    <t>Min. Previsti</t>
  </si>
  <si>
    <t>DOMENICA</t>
  </si>
  <si>
    <t>Completo:</t>
  </si>
  <si>
    <t>-</t>
  </si>
  <si>
    <t>Aspettativa</t>
  </si>
  <si>
    <t>Ex-accordo</t>
  </si>
  <si>
    <t>Ferie</t>
  </si>
  <si>
    <t>Ridotto Ex-Acc</t>
  </si>
  <si>
    <t>Ridotto Ferie</t>
  </si>
  <si>
    <t>Ridotto Maternità</t>
  </si>
  <si>
    <t>Malattia</t>
  </si>
  <si>
    <t>Esame</t>
  </si>
  <si>
    <t>Altro</t>
  </si>
  <si>
    <t>TRINCI EMANELE</t>
  </si>
  <si>
    <t>Presenti previsti</t>
  </si>
  <si>
    <t>8.30 - 17:30</t>
  </si>
  <si>
    <t>9:00 - 18:00</t>
  </si>
  <si>
    <t>9:30 - 18.30</t>
  </si>
  <si>
    <t>lun: 09.30 – 18.30 , 10.30 – 18.30 , sab: 09:00 – 13.00</t>
  </si>
  <si>
    <t>lun: 10.30- 19.30, 11.30- 19.30 ,       sab: 9.00 - 13.00</t>
  </si>
  <si>
    <t>TOTALE</t>
  </si>
  <si>
    <t>PAUSA PRANZO</t>
  </si>
  <si>
    <t>Ex-Accordo</t>
  </si>
  <si>
    <t>Maternità</t>
  </si>
  <si>
    <t>12:30 - 13:30</t>
  </si>
  <si>
    <t>13:00 - 14:00</t>
  </si>
  <si>
    <t>13:30 - 14:30</t>
  </si>
  <si>
    <t>Pausa vuota</t>
  </si>
  <si>
    <t>Mese1</t>
  </si>
  <si>
    <t>Mese2</t>
  </si>
  <si>
    <t>Mese3</t>
  </si>
  <si>
    <t>t_vuoto0</t>
  </si>
  <si>
    <t>t_vuoto1</t>
  </si>
  <si>
    <t>t_vuoto2</t>
  </si>
  <si>
    <t>t_vuoto3</t>
  </si>
  <si>
    <t>t_vuoto4</t>
  </si>
  <si>
    <t>t_vuoto5</t>
  </si>
  <si>
    <t>t_vuoto6</t>
  </si>
  <si>
    <t>t_vuoto7</t>
  </si>
  <si>
    <t>t_vuoto8</t>
  </si>
  <si>
    <t>t_vuoto9</t>
  </si>
  <si>
    <t>t_vuoto10</t>
  </si>
  <si>
    <t xml:space="preserve">1 2 : 3 0 </t>
  </si>
  <si>
    <t>1 3 : 0 0</t>
  </si>
  <si>
    <t>1 3 : 3 0</t>
  </si>
  <si>
    <t>.</t>
  </si>
  <si>
    <t>09.00 – 15.00</t>
  </si>
  <si>
    <t>08.30 – 14.30 </t>
  </si>
  <si>
    <t xml:space="preserve">08:30 – 17.30 </t>
  </si>
  <si>
    <t>08.30 – 17.30</t>
  </si>
  <si>
    <t>09.00 – 18.00</t>
  </si>
  <si>
    <t>09.00 – 16.00</t>
  </si>
  <si>
    <t>09:30 – 18.30</t>
  </si>
  <si>
    <t xml:space="preserve">09.00 – 15.00  </t>
  </si>
  <si>
    <t>08.30 -15:30</t>
  </si>
  <si>
    <t xml:space="preserve">08.30 – 17:30 </t>
  </si>
  <si>
    <t>09.00 -16.00</t>
  </si>
  <si>
    <t>09.30 – 18.30 </t>
  </si>
  <si>
    <t>10.30 – 19.30</t>
  </si>
  <si>
    <t xml:space="preserve">08.30 – 16.30 </t>
  </si>
  <si>
    <t xml:space="preserve">08.30 – 16:30 </t>
  </si>
  <si>
    <t>09.00 – 17.00</t>
  </si>
  <si>
    <t>10.00 – 18.00</t>
  </si>
  <si>
    <t>10.30 – 18.30 </t>
  </si>
  <si>
    <t>11.30 – 19.30</t>
  </si>
  <si>
    <r>
      <t xml:space="preserve">09.00 – 18.00 </t>
    </r>
    <r>
      <rPr>
        <sz val="7"/>
        <color rgb="FFFF6600"/>
        <rFont val="Arial"/>
        <family val="2"/>
        <charset val="1"/>
      </rPr>
      <t xml:space="preserve"> </t>
    </r>
  </si>
  <si>
    <t xml:space="preserve">10.30 – 18.30 </t>
  </si>
  <si>
    <t>08.30 -17.30</t>
  </si>
  <si>
    <t>RIPOSO</t>
  </si>
  <si>
    <t>09.00 – 13:00</t>
  </si>
  <si>
    <t>09.00 -13:00</t>
  </si>
  <si>
    <t>09.00 - 13:00</t>
  </si>
  <si>
    <t>09.00 -13.00</t>
  </si>
  <si>
    <t xml:space="preserve">09:00 – 13.00 </t>
  </si>
  <si>
    <t>09.00 – 13.00</t>
  </si>
  <si>
    <t>*</t>
  </si>
  <si>
    <t>Dario</t>
  </si>
  <si>
    <t>ASSENZE</t>
  </si>
  <si>
    <t>NO PAUSA</t>
  </si>
  <si>
    <t>Pausa 12:30</t>
  </si>
  <si>
    <t>Covid-19 - pausa 13:00 senza sabato</t>
  </si>
  <si>
    <t>Covid-19 - pausa 13:00 con sabato</t>
  </si>
  <si>
    <t>Pausa 13:30</t>
  </si>
  <si>
    <t>Orari atipici o ad-hoc</t>
  </si>
  <si>
    <t>N. SERE 2019</t>
  </si>
  <si>
    <t>N.</t>
  </si>
  <si>
    <t>NOME CONGOME</t>
  </si>
  <si>
    <t>SEDE</t>
  </si>
  <si>
    <t>Gennaio</t>
  </si>
  <si>
    <t>Febbraio/ Marzo</t>
  </si>
  <si>
    <t>Aprile</t>
  </si>
  <si>
    <t>Maggio</t>
  </si>
  <si>
    <t>Giugno</t>
  </si>
  <si>
    <t>Luglio</t>
  </si>
  <si>
    <t>Agosto</t>
  </si>
  <si>
    <t>Settembre</t>
  </si>
  <si>
    <t>Ottobre</t>
  </si>
  <si>
    <t>Novembre</t>
  </si>
  <si>
    <t>Dicembre</t>
  </si>
  <si>
    <t>FI</t>
  </si>
  <si>
    <t>LORENZO BANDINELLI</t>
  </si>
  <si>
    <t>DAVIDE DI LUZIO</t>
  </si>
  <si>
    <t>0*</t>
  </si>
  <si>
    <t>LEONARDO NUGNES</t>
  </si>
  <si>
    <t>ALESSIO ROMAGNOLI</t>
  </si>
  <si>
    <t>FRANC. MENICACCI</t>
  </si>
  <si>
    <t>AV</t>
  </si>
  <si>
    <t>MARIA CARRABS</t>
  </si>
  <si>
    <t>DOMENICO DE LUCA</t>
  </si>
  <si>
    <t>TIZIANA DE PIANO</t>
  </si>
  <si>
    <t>ALESSANDRA DE PIANO</t>
  </si>
  <si>
    <t>TONIA DE VITO</t>
  </si>
  <si>
    <t>ANDREA GAETA</t>
  </si>
  <si>
    <t>GAITA M.ANTO</t>
  </si>
  <si>
    <t>CONCETTA PRIZIO</t>
  </si>
  <si>
    <t>MAT</t>
  </si>
  <si>
    <t>*non fa la sera come da orario perché malato</t>
  </si>
  <si>
    <t>ISTRUZIONI INSERIMENTO RICHIESTE PERMESSI</t>
  </si>
  <si>
    <t>1) Completare il foglio RICHIESTE con le opzioni previste dal menù a tendina, tenendo in considerazione delle REGOLE nell'opportuno foglio, che verranno evidenziate nel file "RICHIESTE" dall'opportuno ALERT indicato con "!!!" di colore rosso. Rispetto al foglio "Regole" fanno fede le comunicazioni inviate dal Responsabile Diretto</t>
  </si>
  <si>
    <t>2) Se necessario, inserire nel file RICHIESTE una nota per quel giorno (esempio: "Hermann: uscita alle 15:00 il 3 dic"), dopo aver inserito la richiesta di permesso nell'opportuna cella</t>
  </si>
  <si>
    <t>3) Nel foglio RICHIESTE, sia se si specificano i giorni di permesso sia se non si necessitano, bisogna impostare "Ɣ COMPLETO" nell'opportuna riga gialla. Così il file può essere prelevato anche prima della scadenza se non ci sono ulteriori richieste da attendere.</t>
  </si>
  <si>
    <t>4) NON bisogna modificare altri fogli oltre "RICHIESTE" e/o formule.</t>
  </si>
  <si>
    <t>5) ORARIO: i giorni trascorsi vengono marcati con " ! "</t>
  </si>
  <si>
    <t>ISTRUZIONI MODIFICA Responsabile Diretto</t>
  </si>
  <si>
    <t xml:space="preserve"> - Dal foglio "Orario" è possibile specificare il turno tra quelli presenti in "Tipologie". Nel foglio "Tipologie" è possibile aggiungere anche altri turni nelle celle vuote previste. Può essere utile creare un turno personalizzato nel caso di scambio turni tra colleghi. Es. Hermann solo l'11nov fa 8:30-17:30</t>
  </si>
  <si>
    <t xml:space="preserve"> - Dal foglio REGOLE è possibile configurare il giorno di inizio del calendario per il mese. [Fig. (4)]</t>
  </si>
  <si>
    <t xml:space="preserve"> - Dal foglio REGOLE è possibile impostare dei criteri di avviso al superamento numero assenti, la regola delle festività[fig. (1)] ha priorità maggiore rispetto alla regola del giorno[fig. (5)].</t>
  </si>
  <si>
    <t>Ad esempio si può specificare che il 24/12/2020 devono essere presenti almeno 15 operatori o che il lunedì possono essere assenti massimo 2 operatori.</t>
  </si>
  <si>
    <t xml:space="preserve">(1) Regole festività numero minimo presenti. Ha priorità rispetto alta a Regole Settimana(5). </t>
  </si>
  <si>
    <t>(2) Legenda colori foglio REGOLE</t>
  </si>
  <si>
    <t>(3) Promemoria quantità Riduzione Orario Lavorativo da consumare</t>
  </si>
  <si>
    <t>(4) Variabili varie</t>
  </si>
  <si>
    <t>(5) Regole settimana: definisce il numero massimo di assenti settimanali. Ha priorità più bassa rispetto a regole festività.</t>
  </si>
  <si>
    <t>(6) Regole testuali generiche.</t>
  </si>
  <si>
    <t>w_X_n_q9nUq1lf9oMplF77eUTaX-34tImQK0QZF7pKpUNzdCNVdCV0xMS1VJOUY4VUpERVZDR0g5TS4u</t>
  </si>
  <si>
    <t>Form1</t>
  </si>
  <si>
    <t>{cf6eff52-8cd7-4ced-bf98-c0fe76a7b340}</t>
  </si>
  <si>
    <t>REGOLE FESTIVITA’</t>
  </si>
  <si>
    <t>Legenda</t>
  </si>
  <si>
    <t>data</t>
  </si>
  <si>
    <t>presenti</t>
  </si>
  <si>
    <t>campo da modificare</t>
  </si>
  <si>
    <t>campo da non modificare</t>
  </si>
  <si>
    <t>ore ROL</t>
  </si>
  <si>
    <t>primo trimestre:      gen-mar   24 ore = 3 giorni</t>
  </si>
  <si>
    <t>secondo trimestre: apr-giu     32 ore = 4 giorni</t>
  </si>
  <si>
    <t>terzo trimestre:       lug-set      32 ore = 4 giorni</t>
  </si>
  <si>
    <t>quarto trimestre:     ott-dic      24 ore = 3 giorni</t>
  </si>
  <si>
    <t>=CERCA.VERT(GIORNO.SETTIMANA($B7);Regole!$C$19:$D$25;'Regole'!D252;0</t>
  </si>
  <si>
    <t>Totale Operatori 2Liv</t>
  </si>
  <si>
    <t>Data prelievo file richieste:</t>
  </si>
  <si>
    <t>Data inizio calendario mese1(lunedì):</t>
  </si>
  <si>
    <t>Data inizio calendario mese2(lunedì):</t>
  </si>
  <si>
    <t>Data inizio calendario mese3(lunedì):</t>
  </si>
  <si>
    <t>REGOLE SETTIMANA</t>
  </si>
  <si>
    <t>giorno settimana</t>
  </si>
  <si>
    <t>Max assenti</t>
  </si>
  <si>
    <t>domenica</t>
  </si>
  <si>
    <t>lunedì</t>
  </si>
  <si>
    <t>martedì</t>
  </si>
  <si>
    <t>mercoledì</t>
  </si>
  <si>
    <t>giovedì</t>
  </si>
  <si>
    <t>venerdì</t>
  </si>
  <si>
    <t>sabato</t>
  </si>
  <si>
    <t>Compilare il file inserendo:</t>
  </si>
  <si>
    <t> =  se si intende prendere 1 giornata intera di ex-accordo </t>
  </si>
  <si>
    <t> =  2 settimane</t>
  </si>
  <si>
    <t xml:space="preserve"> = se si smaltiranno le 2 ore come ex-accordo </t>
  </si>
  <si>
    <t xml:space="preserve"> = se si smaltiranno le 2 ore come Ferie </t>
  </si>
  <si>
    <t> = se si smaltiranno le 2 ore come Maternità</t>
  </si>
  <si>
    <t xml:space="preserve"> = se si smaltiranno le 2 ore come Maternità</t>
  </si>
  <si>
    <t>Presenti</t>
  </si>
  <si>
    <t>2° Livello</t>
  </si>
  <si>
    <t>Aggiunto in data 18/02/2022 pulsante di RESET nelle pagine delle richieste per pulire le celle solo da Excel (non online).</t>
  </si>
  <si>
    <t>Tot. Aspettativa</t>
  </si>
  <si>
    <t>Tot. Ex-accordo</t>
  </si>
  <si>
    <t>Tot. Ferie</t>
  </si>
  <si>
    <t>Tot. Ridotto Ex-Acc</t>
  </si>
  <si>
    <t>Tot. Ridotto Ferie</t>
  </si>
  <si>
    <t>Tot. Ridotto Maternità</t>
  </si>
  <si>
    <t>Tot. Malattia</t>
  </si>
  <si>
    <t>Tot. Esame</t>
  </si>
  <si>
    <t>Tot. Altro</t>
  </si>
  <si>
    <t>ATTENZIONE:</t>
  </si>
  <si>
    <t xml:space="preserve"> - Nei fogli "richieste" non rinominare i "Tot. Aspettativa" in quanto il pulsante di RESET cancella le tipologie di permessi in tutte le celle nel range del foglio</t>
  </si>
  <si>
    <t xml:space="preserve"> - Nel foglio ORARIO se viene manomessa una cella/formula copiare la cella adiacente orizzontalmente (NON verticalmente)</t>
  </si>
  <si>
    <t>OPERATORI HD</t>
  </si>
  <si>
    <t>NOTA</t>
  </si>
  <si>
    <t>Firenze</t>
  </si>
  <si>
    <t>x</t>
  </si>
  <si>
    <t xml:space="preserve">Nessuna presenza in sede </t>
  </si>
  <si>
    <t>X</t>
  </si>
  <si>
    <t>Avellino</t>
  </si>
  <si>
    <t>SALVATORE DE MASI</t>
  </si>
  <si>
    <t>TONIA DE  VITO</t>
  </si>
  <si>
    <t>TINA PRIZIO</t>
  </si>
  <si>
    <t>ANGELO RUSSO</t>
  </si>
  <si>
    <t>Disponibile da Marzo</t>
  </si>
  <si>
    <t>Totale Firenze (evidenziati esclusi)</t>
  </si>
  <si>
    <t>Totale Avellino (evidenziati esclusi)</t>
  </si>
  <si>
    <t>LUCIA BENEFORTI</t>
  </si>
  <si>
    <t>soltiamente 2 gg</t>
  </si>
  <si>
    <t>STEFANIA DELLA SALA</t>
  </si>
  <si>
    <t>GUENDALINA  FANTONI</t>
  </si>
  <si>
    <t>RAMONA  MARINO</t>
  </si>
  <si>
    <t>MATERNITA'</t>
  </si>
  <si>
    <t>DEBORA MANI</t>
  </si>
  <si>
    <t>NOE' MOLLICA</t>
  </si>
  <si>
    <t>MIRKO  NALDONI</t>
  </si>
  <si>
    <t>FRANCESCA  SCRO</t>
  </si>
  <si>
    <t>MAR</t>
  </si>
  <si>
    <t>LUN</t>
  </si>
  <si>
    <t>MER</t>
  </si>
  <si>
    <t>GIO</t>
  </si>
  <si>
    <t>VEN</t>
  </si>
  <si>
    <t>F</t>
  </si>
  <si>
    <t>S</t>
  </si>
  <si>
    <t>N</t>
  </si>
  <si>
    <t>TOT</t>
  </si>
  <si>
    <t>Tot.</t>
  </si>
  <si>
    <t>FESTIVITÁ</t>
  </si>
  <si>
    <t>**</t>
  </si>
  <si>
    <t>Non costituisce assenza ai fini del calcolo automatico.</t>
  </si>
  <si>
    <t>Assenti 1° Liv inbound</t>
  </si>
  <si>
    <t>Outbound</t>
  </si>
  <si>
    <t>PRESENTI</t>
  </si>
  <si>
    <t>Totale Operatori 1Liv - INBOUND</t>
  </si>
  <si>
    <t>Totale Operatori 1Liv - OUTBOUND</t>
  </si>
  <si>
    <t>TOTALE OPERATORI INBOUND</t>
  </si>
  <si>
    <t>1° Liv. - Outbound</t>
  </si>
  <si>
    <t>T e a m    1</t>
  </si>
  <si>
    <t>T e a m     2</t>
  </si>
  <si>
    <t>T e a m     3</t>
  </si>
  <si>
    <t>1° Liv.</t>
  </si>
  <si>
    <t xml:space="preserve">1° Liv. </t>
  </si>
  <si>
    <t>Operatore1</t>
  </si>
  <si>
    <t>Operatore10</t>
  </si>
  <si>
    <t>Operatore21</t>
  </si>
  <si>
    <t>TeamLeader1</t>
  </si>
  <si>
    <t>Operatore2</t>
  </si>
  <si>
    <t>Operatore11</t>
  </si>
  <si>
    <t>Operatore22</t>
  </si>
  <si>
    <t>Operatore31</t>
  </si>
  <si>
    <t>Operatore3</t>
  </si>
  <si>
    <t>Operatore12</t>
  </si>
  <si>
    <t>Operatore23</t>
  </si>
  <si>
    <t>Operatore32</t>
  </si>
  <si>
    <t>Operatore4</t>
  </si>
  <si>
    <t>Operatore13</t>
  </si>
  <si>
    <t>Operatore24</t>
  </si>
  <si>
    <t>TeamLeader2</t>
  </si>
  <si>
    <t>Operatore5</t>
  </si>
  <si>
    <t>Operatore14</t>
  </si>
  <si>
    <t>Operatore25</t>
  </si>
  <si>
    <t>Operatore33</t>
  </si>
  <si>
    <t>Operatore6</t>
  </si>
  <si>
    <t>Operatore15</t>
  </si>
  <si>
    <t>Operatore26</t>
  </si>
  <si>
    <t>TeamLeader3</t>
  </si>
  <si>
    <t>Operatore7</t>
  </si>
  <si>
    <t>Operatore16</t>
  </si>
  <si>
    <t>Operatore27</t>
  </si>
  <si>
    <t>Operatore34</t>
  </si>
  <si>
    <t>Operatore8</t>
  </si>
  <si>
    <t>Operatore17</t>
  </si>
  <si>
    <t>Operatore28</t>
  </si>
  <si>
    <t>Operatore9</t>
  </si>
  <si>
    <t>Operatore18</t>
  </si>
  <si>
    <t>Operatore29</t>
  </si>
  <si>
    <t>Operatore19</t>
  </si>
  <si>
    <t>Operatore30</t>
  </si>
  <si>
    <t>Operatore20</t>
  </si>
  <si>
    <t>Operatore35</t>
  </si>
  <si>
    <t>Operatore36</t>
  </si>
  <si>
    <t>Il presente file è distribuito sotto licenza Creative Commons BY-NC-SA 3.0</t>
  </si>
  <si>
    <t>La paternità dell'opera è dell'autore:</t>
  </si>
  <si>
    <t>Sei libero di:</t>
  </si>
  <si>
    <r>
      <t>Condividere</t>
    </r>
    <r>
      <rPr>
        <sz val="11"/>
        <color rgb="FF333333"/>
        <rFont val="Source Sans Pro"/>
        <family val="2"/>
      </rPr>
      <t> — riprodurre, distribuire, comunicare al pubblico, esporre in pubblico, rappresentare, eseguire e recitare questo materiale con qualsiasi mezzo e formato</t>
    </r>
  </si>
  <si>
    <r>
      <rPr>
        <b/>
        <sz val="10"/>
        <color rgb="FF000000"/>
        <rFont val="Arial"/>
        <family val="2"/>
      </rPr>
      <t xml:space="preserve">Modificare </t>
    </r>
    <r>
      <rPr>
        <sz val="10"/>
        <color rgb="FF000000"/>
        <rFont val="Arial"/>
        <family val="2"/>
        <charset val="1"/>
      </rPr>
      <t>— remixare, trasformare il materiale e basarti su di esso per le tue opere</t>
    </r>
  </si>
  <si>
    <t>Alle seguenti condizioni:</t>
  </si>
  <si>
    <r>
      <rPr>
        <b/>
        <sz val="10"/>
        <color rgb="FF000000"/>
        <rFont val="Arial"/>
        <family val="2"/>
      </rPr>
      <t xml:space="preserve">Attribuzione </t>
    </r>
    <r>
      <rPr>
        <sz val="10"/>
        <color rgb="FF000000"/>
        <rFont val="Arial"/>
        <family val="2"/>
        <charset val="1"/>
      </rPr>
      <t>— Devi riconoscere una menzione di paternità adeguata, fornire un link alla licenza e indicare se sono state effettuate delle modifiche. Puoi fare ciò in qualsiasi maniera ragionevole possibile, ma non con modalità tali da suggerire che il licenziante avalli te o il tuo utilizzo del materiale.</t>
    </r>
  </si>
  <si>
    <r>
      <rPr>
        <b/>
        <sz val="10"/>
        <color rgb="FF000000"/>
        <rFont val="Arial"/>
        <family val="2"/>
      </rPr>
      <t>NonCommerciale</t>
    </r>
    <r>
      <rPr>
        <sz val="10"/>
        <color rgb="FF000000"/>
        <rFont val="Arial"/>
        <family val="2"/>
        <charset val="1"/>
      </rPr>
      <t xml:space="preserve"> — Non puoi utilizzare il materiale per scopi commerciali.</t>
    </r>
  </si>
  <si>
    <r>
      <rPr>
        <b/>
        <sz val="10"/>
        <color rgb="FF000000"/>
        <rFont val="Arial"/>
        <family val="2"/>
      </rPr>
      <t>StessaLicenza</t>
    </r>
    <r>
      <rPr>
        <sz val="10"/>
        <color rgb="FF000000"/>
        <rFont val="Arial"/>
        <family val="2"/>
        <charset val="1"/>
      </rPr>
      <t xml:space="preserve"> — Se remixi, trasformi il materiale o ti basi su di esso, devi distribuire i tuoi contributi con la stessa licenza del materiale originario.</t>
    </r>
  </si>
  <si>
    <r>
      <rPr>
        <b/>
        <sz val="10"/>
        <color rgb="FF000000"/>
        <rFont val="Arial"/>
        <family val="2"/>
      </rPr>
      <t>Divieto di restrizioni aggiuntive</t>
    </r>
    <r>
      <rPr>
        <sz val="10"/>
        <color rgb="FF000000"/>
        <rFont val="Arial"/>
        <family val="2"/>
        <charset val="1"/>
      </rPr>
      <t xml:space="preserve"> — Non puoi applicare termini legali o misure tecnologiche che impongano ad altri soggetti dei vincoli giuridici su quanto la licenza consente loro di fare.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</si>
</sst>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dd&quot;, &quot;mmmm\ dd&quot;, &quot;yyyy"/>
  </numFmts>
  <fonts count="29" x14ac:knownFonts="1">
    <font>
      <sz val="10"/>
      <color rgb="FF000000"/>
      <name val="Arial"/>
      <family val="2"/>
      <charset val="1"/>
    </font>
    <font>
      <b/>
      <sz val="10"/>
      <color rgb="FF000000"/>
      <name val="Arial"/>
      <family val="2"/>
      <charset val="1"/>
    </font>
    <font>
      <b/>
      <sz val="8"/>
      <color rgb="FF000000"/>
      <name val="Arial"/>
      <family val="2"/>
      <charset val="1"/>
    </font>
    <font>
      <b/>
      <sz val="10"/>
      <color rgb="FFFFFFFF"/>
      <name val="Arial"/>
      <family val="2"/>
      <charset val="1"/>
    </font>
    <font>
      <sz val="11"/>
      <color rgb="FF000000"/>
      <name val="Calibri"/>
      <family val="2"/>
      <charset val="1"/>
    </font>
    <font>
      <sz val="11"/>
      <color rgb="FFFF0000"/>
      <name val="Calibri"/>
      <family val="2"/>
      <charset val="1"/>
    </font>
    <font>
      <sz val="9"/>
      <color rgb="FF000000"/>
      <name val="Arial"/>
      <family val="2"/>
      <charset val="1"/>
    </font>
    <font>
      <b/>
      <sz val="7"/>
      <color rgb="FF000000"/>
      <name val="Arial"/>
      <family val="2"/>
      <charset val="1"/>
    </font>
    <font>
      <b/>
      <sz val="8"/>
      <color rgb="FFFF0000"/>
      <name val="Arial"/>
      <family val="2"/>
      <charset val="1"/>
    </font>
    <font>
      <sz val="8"/>
      <color rgb="FF000000"/>
      <name val="Arial"/>
      <family val="2"/>
      <charset val="1"/>
    </font>
    <font>
      <sz val="8"/>
      <color rgb="FFFF0000"/>
      <name val="Arial"/>
      <family val="2"/>
      <charset val="1"/>
    </font>
    <font>
      <sz val="8"/>
      <color rgb="FFC00000"/>
      <name val="Arial"/>
      <family val="2"/>
      <charset val="1"/>
    </font>
    <font>
      <b/>
      <sz val="7"/>
      <color rgb="FFFFFFFF"/>
      <name val="Arial"/>
      <family val="2"/>
      <charset val="1"/>
    </font>
    <font>
      <b/>
      <sz val="8"/>
      <color rgb="FFFFFFFF"/>
      <name val="Arial"/>
      <family val="2"/>
      <charset val="1"/>
    </font>
    <font>
      <sz val="7"/>
      <color rgb="FFFF6600"/>
      <name val="Arial"/>
      <family val="2"/>
      <charset val="1"/>
    </font>
    <font>
      <sz val="10"/>
      <color rgb="FFFF0000"/>
      <name val="Arial"/>
      <family val="2"/>
      <charset val="1"/>
    </font>
    <font>
      <b/>
      <sz val="9"/>
      <color rgb="FF000000"/>
      <name val="Arial"/>
      <family val="2"/>
      <charset val="1"/>
    </font>
    <font>
      <sz val="11"/>
      <color rgb="FF444444"/>
      <name val="Calibri"/>
      <family val="2"/>
      <charset val="1"/>
    </font>
    <font>
      <sz val="10"/>
      <color rgb="FFFFFFFF"/>
      <name val="Arial"/>
      <family val="2"/>
      <charset val="1"/>
    </font>
    <font>
      <b/>
      <sz val="8"/>
      <color rgb="FF000000"/>
      <name val="Arial"/>
      <family val="2"/>
    </font>
    <font>
      <b/>
      <sz val="10"/>
      <color rgb="FF000000"/>
      <name val="Arial"/>
      <family val="2"/>
    </font>
    <font>
      <sz val="12"/>
      <color rgb="FF000000"/>
      <name val="Arial"/>
      <family val="2"/>
      <charset val="1"/>
    </font>
    <font>
      <sz val="11"/>
      <color rgb="FF000000"/>
      <name val="Calibri"/>
      <family val="2"/>
    </font>
    <font>
      <b/>
      <sz val="11"/>
      <color rgb="FF000000"/>
      <name val="Calibri"/>
      <family val="2"/>
    </font>
    <font>
      <u/>
      <sz val="10"/>
      <color theme="10"/>
      <name val="Arial"/>
      <family val="2"/>
      <charset val="1"/>
    </font>
    <font>
      <u/>
      <sz val="9"/>
      <color theme="10"/>
      <name val="Arial"/>
      <family val="2"/>
      <charset val="1"/>
    </font>
    <font>
      <b/>
      <sz val="11"/>
      <color rgb="FF222222"/>
      <name val="Source Sans Pro"/>
      <family val="2"/>
    </font>
    <font>
      <sz val="11"/>
      <color rgb="FF333333"/>
      <name val="Source Sans Pro"/>
      <family val="2"/>
    </font>
    <font>
      <sz val="10"/>
      <color rgb="FF000000"/>
      <name val="Arial"/>
      <family val="2"/>
    </font>
  </fonts>
  <fills count="57">
    <fill>
      <patternFill patternType="none"/>
    </fill>
    <fill>
      <patternFill patternType="gray125"/>
    </fill>
    <fill>
      <patternFill patternType="solid">
        <fgColor rgb="FFD9D9D9"/>
        <bgColor rgb="FFD5D5D5"/>
      </patternFill>
    </fill>
    <fill>
      <patternFill patternType="solid">
        <fgColor rgb="FFFFFFFF"/>
        <bgColor rgb="FFF2F2F2"/>
      </patternFill>
    </fill>
    <fill>
      <patternFill patternType="solid">
        <fgColor rgb="FFA9D08E"/>
        <bgColor rgb="FFC6E0B4"/>
      </patternFill>
    </fill>
    <fill>
      <patternFill patternType="solid">
        <fgColor rgb="FF305496"/>
        <bgColor rgb="FF666699"/>
      </patternFill>
    </fill>
    <fill>
      <patternFill patternType="solid">
        <fgColor rgb="FFFFFF00"/>
        <bgColor rgb="FFFFD966"/>
      </patternFill>
    </fill>
    <fill>
      <patternFill patternType="solid">
        <fgColor rgb="FFD5D5D5"/>
        <bgColor rgb="FFD9D9D9"/>
      </patternFill>
    </fill>
    <fill>
      <patternFill patternType="solid">
        <fgColor rgb="FFC00000"/>
        <bgColor rgb="FFFF0000"/>
      </patternFill>
    </fill>
    <fill>
      <patternFill patternType="solid">
        <fgColor rgb="FFBFBFBF"/>
        <bgColor rgb="FFD5D5D5"/>
      </patternFill>
    </fill>
    <fill>
      <patternFill patternType="solid">
        <fgColor rgb="FFD9E1F2"/>
        <bgColor rgb="FFDEEBF7"/>
      </patternFill>
    </fill>
    <fill>
      <patternFill patternType="solid">
        <fgColor rgb="FFF2F2F2"/>
        <bgColor rgb="FFE2EFDA"/>
      </patternFill>
    </fill>
    <fill>
      <patternFill patternType="solid">
        <fgColor rgb="FF339966"/>
        <bgColor rgb="FF008080"/>
      </patternFill>
    </fill>
    <fill>
      <patternFill patternType="solid">
        <fgColor rgb="FFFF0000"/>
        <bgColor rgb="FFC00000"/>
      </patternFill>
    </fill>
    <fill>
      <patternFill patternType="solid">
        <fgColor rgb="FFFF99CC"/>
        <bgColor rgb="FFF4B084"/>
      </patternFill>
    </fill>
    <fill>
      <patternFill patternType="solid">
        <fgColor rgb="FFCC99FF"/>
        <bgColor rgb="FFFF99CC"/>
      </patternFill>
    </fill>
    <fill>
      <patternFill patternType="solid">
        <fgColor rgb="FFFFFF99"/>
        <bgColor rgb="FFFFF2CC"/>
      </patternFill>
    </fill>
    <fill>
      <patternFill patternType="solid">
        <fgColor rgb="FFE2F0D9"/>
        <bgColor rgb="FFE2EFDA"/>
      </patternFill>
    </fill>
    <fill>
      <patternFill patternType="solid">
        <fgColor rgb="FFDEEBF7"/>
        <bgColor rgb="FFD9E1F2"/>
      </patternFill>
    </fill>
    <fill>
      <patternFill patternType="solid">
        <fgColor rgb="FFED7D31"/>
        <bgColor rgb="FFFF6600"/>
      </patternFill>
    </fill>
    <fill>
      <patternFill patternType="solid">
        <fgColor rgb="FFFFC000"/>
        <bgColor rgb="FFFFD966"/>
      </patternFill>
    </fill>
    <fill>
      <patternFill patternType="solid">
        <fgColor rgb="FFC6E0B4"/>
        <bgColor rgb="FFC6EFCE"/>
      </patternFill>
    </fill>
    <fill>
      <patternFill patternType="solid">
        <fgColor rgb="FFFFFFFF"/>
        <bgColor indexed="64"/>
      </patternFill>
    </fill>
    <fill>
      <patternFill patternType="solid">
        <fgColor rgb="FF4472C4"/>
        <bgColor indexed="64"/>
      </patternFill>
    </fill>
    <fill>
      <patternFill patternType="solid">
        <fgColor rgb="FFDDEBF7"/>
        <bgColor indexed="64"/>
      </patternFill>
    </fill>
    <fill>
      <patternFill patternType="solid">
        <fgColor rgb="FFA6A6A6"/>
        <bgColor indexed="64"/>
      </patternFill>
    </fill>
    <fill>
      <patternFill patternType="solid">
        <fgColor rgb="FFFFF2CC"/>
        <bgColor indexed="64"/>
      </patternFill>
    </fill>
    <fill>
      <patternFill patternType="solid">
        <fgColor rgb="FFC9C9C9"/>
        <bgColor indexed="64"/>
      </patternFill>
    </fill>
    <fill>
      <patternFill patternType="solid">
        <fgColor rgb="FFFF0000"/>
        <bgColor indexed="64"/>
      </patternFill>
    </fill>
    <fill>
      <patternFill patternType="solid">
        <fgColor rgb="FFEDEDED"/>
        <bgColor rgb="FF000000"/>
      </patternFill>
    </fill>
    <fill>
      <patternFill patternType="solid">
        <fgColor rgb="FFFFFFFF"/>
        <bgColor rgb="FF000000"/>
      </patternFill>
    </fill>
    <fill>
      <patternFill patternType="solid">
        <fgColor rgb="FFF2F2F2"/>
        <bgColor rgb="FFD9D9D9"/>
      </patternFill>
    </fill>
    <fill>
      <patternFill patternType="solid">
        <fgColor rgb="FF4472C4"/>
        <bgColor rgb="FF000000"/>
      </patternFill>
    </fill>
    <fill>
      <patternFill patternType="solid">
        <fgColor rgb="FFFF0000"/>
        <bgColor rgb="FF000000"/>
      </patternFill>
    </fill>
    <fill>
      <patternFill patternType="solid">
        <fgColor rgb="FF70AD47"/>
        <bgColor rgb="FF000000"/>
      </patternFill>
    </fill>
    <fill>
      <patternFill patternType="solid">
        <fgColor rgb="FFE7E6E6"/>
        <bgColor rgb="FF000000"/>
      </patternFill>
    </fill>
    <fill>
      <patternFill patternType="solid">
        <fgColor rgb="FFB4C6E7"/>
        <bgColor rgb="FF000000"/>
      </patternFill>
    </fill>
    <fill>
      <patternFill patternType="solid">
        <fgColor rgb="FFFFF2CC"/>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59999389629810485"/>
        <bgColor rgb="FFF2F2F2"/>
      </patternFill>
    </fill>
    <fill>
      <patternFill patternType="solid">
        <fgColor theme="3" tint="0.79998168889431442"/>
        <bgColor rgb="FFF2F2F2"/>
      </patternFill>
    </fill>
    <fill>
      <patternFill patternType="solid">
        <fgColor theme="9" tint="0.59999389629810485"/>
        <bgColor indexed="64"/>
      </patternFill>
    </fill>
    <fill>
      <patternFill patternType="solid">
        <fgColor theme="9" tint="0.59999389629810485"/>
        <bgColor rgb="FFF2F2F2"/>
      </patternFill>
    </fill>
    <fill>
      <patternFill patternType="solid">
        <fgColor theme="0" tint="-0.249977111117893"/>
        <bgColor rgb="FFD9D9D9"/>
      </patternFill>
    </fill>
    <fill>
      <patternFill patternType="solid">
        <fgColor theme="9" tint="0.79998168889431442"/>
        <bgColor indexed="64"/>
      </patternFill>
    </fill>
    <fill>
      <patternFill patternType="solid">
        <fgColor theme="6"/>
        <bgColor indexed="64"/>
      </patternFill>
    </fill>
    <fill>
      <patternFill patternType="solid">
        <fgColor theme="6"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39997558519241921"/>
        <bgColor rgb="FFF2F2F2"/>
      </patternFill>
    </fill>
    <fill>
      <patternFill patternType="solid">
        <fgColor theme="3" tint="0.59999389629810485"/>
        <bgColor rgb="FFF2F2F2"/>
      </patternFill>
    </fill>
    <fill>
      <patternFill patternType="solid">
        <fgColor theme="6" tint="0.39997558519241921"/>
        <bgColor rgb="FFF2F2F2"/>
      </patternFill>
    </fill>
    <fill>
      <patternFill patternType="solid">
        <fgColor theme="8" tint="0.59999389629810485"/>
        <bgColor indexed="64"/>
      </patternFill>
    </fill>
  </fills>
  <borders count="4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top/>
      <bottom/>
      <diagonal/>
    </border>
    <border>
      <left style="thin">
        <color auto="1"/>
      </left>
      <right style="thin">
        <color auto="1"/>
      </right>
      <top/>
      <bottom/>
      <diagonal/>
    </border>
    <border>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auto="1"/>
      </top>
      <bottom/>
      <diagonal/>
    </border>
    <border>
      <left/>
      <right style="thin">
        <color rgb="FF000000"/>
      </right>
      <top style="thin">
        <color rgb="FF000000"/>
      </top>
      <bottom style="thin">
        <color rgb="FF000000"/>
      </bottom>
      <diagonal/>
    </border>
    <border>
      <left style="dotted">
        <color rgb="FF000000"/>
      </left>
      <right/>
      <top style="dotted">
        <color rgb="FF000000"/>
      </top>
      <bottom style="dotted">
        <color rgb="FF000000"/>
      </bottom>
      <diagonal/>
    </border>
    <border>
      <left/>
      <right/>
      <top style="thin">
        <color rgb="FF000000"/>
      </top>
      <bottom style="thin">
        <color rgb="FF000000"/>
      </bottom>
      <diagonal/>
    </border>
    <border>
      <left style="thin">
        <color auto="1"/>
      </left>
      <right style="thin">
        <color auto="1"/>
      </right>
      <top/>
      <bottom style="thin">
        <color rgb="FF000000"/>
      </bottom>
      <diagonal/>
    </border>
    <border>
      <left/>
      <right style="thin">
        <color rgb="FF000000"/>
      </right>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4" fillId="0" borderId="0" applyNumberFormat="0" applyFill="0" applyBorder="0" applyAlignment="0" applyProtection="0"/>
  </cellStyleXfs>
  <cellXfs count="378">
    <xf numFmtId="0" fontId="0" fillId="0" borderId="0" xfId="0"/>
    <xf numFmtId="0" fontId="1" fillId="3" borderId="1" xfId="0" applyFont="1" applyFill="1" applyBorder="1" applyAlignment="1">
      <alignment horizontal="center"/>
    </xf>
    <xf numFmtId="0" fontId="1" fillId="2" borderId="1" xfId="0" applyFont="1" applyFill="1" applyBorder="1"/>
    <xf numFmtId="0" fontId="0" fillId="4" borderId="1" xfId="0" applyFill="1" applyBorder="1"/>
    <xf numFmtId="164" fontId="0" fillId="4" borderId="1" xfId="0" applyNumberFormat="1" applyFill="1" applyBorder="1" applyAlignment="1">
      <alignment horizontal="left"/>
    </xf>
    <xf numFmtId="0" fontId="0" fillId="2" borderId="1" xfId="0" applyFill="1" applyBorder="1"/>
    <xf numFmtId="0" fontId="0" fillId="0" borderId="1" xfId="0" applyBorder="1"/>
    <xf numFmtId="0" fontId="0" fillId="0" borderId="1" xfId="0" applyBorder="1" applyAlignment="1">
      <alignment horizontal="center"/>
    </xf>
    <xf numFmtId="0" fontId="1" fillId="4" borderId="2" xfId="0" applyFont="1" applyFill="1" applyBorder="1" applyAlignment="1">
      <alignment horizontal="center"/>
    </xf>
    <xf numFmtId="164" fontId="1" fillId="4" borderId="2" xfId="0" applyNumberFormat="1" applyFont="1" applyFill="1" applyBorder="1" applyAlignment="1">
      <alignment horizontal="center"/>
    </xf>
    <xf numFmtId="0" fontId="2" fillId="2" borderId="1" xfId="0" applyFont="1" applyFill="1" applyBorder="1"/>
    <xf numFmtId="0" fontId="0" fillId="3" borderId="0" xfId="0" applyFill="1"/>
    <xf numFmtId="0" fontId="0" fillId="0" borderId="8" xfId="0" applyBorder="1"/>
    <xf numFmtId="0" fontId="0" fillId="0" borderId="9" xfId="0" applyBorder="1"/>
    <xf numFmtId="0" fontId="0" fillId="3" borderId="1" xfId="0" applyFill="1" applyBorder="1"/>
    <xf numFmtId="0" fontId="0" fillId="0" borderId="13" xfId="0" applyBorder="1"/>
    <xf numFmtId="0" fontId="0" fillId="0" borderId="14" xfId="0" applyBorder="1"/>
    <xf numFmtId="0" fontId="0" fillId="0" borderId="15" xfId="0" applyBorder="1"/>
    <xf numFmtId="0" fontId="7" fillId="0" borderId="0" xfId="0" applyFont="1" applyAlignment="1">
      <alignment horizontal="center" vertical="center" wrapText="1"/>
    </xf>
    <xf numFmtId="0" fontId="0" fillId="0" borderId="21" xfId="0" applyBorder="1"/>
    <xf numFmtId="0" fontId="9" fillId="0" borderId="0" xfId="0" applyFont="1"/>
    <xf numFmtId="0" fontId="9" fillId="0" borderId="18" xfId="0" applyFont="1" applyBorder="1" applyAlignment="1">
      <alignment vertical="center" wrapText="1"/>
    </xf>
    <xf numFmtId="0" fontId="2" fillId="7" borderId="21" xfId="0" applyFont="1" applyFill="1" applyBorder="1" applyAlignment="1">
      <alignment horizontal="center" vertical="center"/>
    </xf>
    <xf numFmtId="0" fontId="8" fillId="7" borderId="1" xfId="0" applyFont="1" applyFill="1" applyBorder="1" applyAlignment="1">
      <alignment horizontal="center" vertical="center"/>
    </xf>
    <xf numFmtId="0" fontId="10" fillId="0" borderId="23" xfId="0" applyFont="1" applyBorder="1" applyAlignment="1">
      <alignment horizontal="center"/>
    </xf>
    <xf numFmtId="0" fontId="9" fillId="0" borderId="0" xfId="0" applyFont="1" applyAlignment="1">
      <alignment horizontal="center" vertical="center"/>
    </xf>
    <xf numFmtId="0" fontId="9" fillId="0" borderId="1" xfId="0" applyFont="1" applyBorder="1" applyAlignment="1">
      <alignment vertical="center"/>
    </xf>
    <xf numFmtId="0" fontId="9" fillId="0" borderId="0" xfId="0" applyFont="1" applyAlignment="1">
      <alignment horizontal="center"/>
    </xf>
    <xf numFmtId="0" fontId="9" fillId="0" borderId="1" xfId="0" applyFont="1" applyBorder="1" applyAlignment="1">
      <alignment horizontal="center"/>
    </xf>
    <xf numFmtId="0" fontId="0" fillId="0" borderId="0" xfId="0" applyAlignment="1">
      <alignment horizontal="center"/>
    </xf>
    <xf numFmtId="0" fontId="13" fillId="8" borderId="1" xfId="0" applyFont="1" applyFill="1" applyBorder="1" applyAlignment="1">
      <alignment horizontal="center" vertical="center"/>
    </xf>
    <xf numFmtId="0" fontId="0" fillId="0" borderId="24" xfId="0" applyBorder="1"/>
    <xf numFmtId="0" fontId="2" fillId="6" borderId="0" xfId="0" applyFont="1" applyFill="1" applyAlignment="1">
      <alignment horizontal="center"/>
    </xf>
    <xf numFmtId="0" fontId="0" fillId="0" borderId="18" xfId="0" applyBorder="1"/>
    <xf numFmtId="0" fontId="0" fillId="0" borderId="2" xfId="0" applyBorder="1"/>
    <xf numFmtId="0" fontId="0" fillId="0" borderId="22" xfId="0" applyBorder="1"/>
    <xf numFmtId="0" fontId="0" fillId="10" borderId="1" xfId="0" applyFill="1" applyBorder="1"/>
    <xf numFmtId="0" fontId="0" fillId="11" borderId="1" xfId="0" applyFill="1" applyBorder="1"/>
    <xf numFmtId="0" fontId="0" fillId="10" borderId="11" xfId="0" applyFill="1" applyBorder="1"/>
    <xf numFmtId="0" fontId="0" fillId="11" borderId="11" xfId="0" applyFill="1" applyBorder="1"/>
    <xf numFmtId="0" fontId="12" fillId="8" borderId="25" xfId="0" applyFont="1" applyFill="1" applyBorder="1" applyAlignment="1">
      <alignment vertical="center"/>
    </xf>
    <xf numFmtId="0" fontId="0" fillId="0" borderId="0" xfId="0" applyAlignment="1">
      <alignment wrapText="1"/>
    </xf>
    <xf numFmtId="16" fontId="9" fillId="0" borderId="0" xfId="0" applyNumberFormat="1" applyFont="1" applyAlignment="1">
      <alignment horizontal="right" vertical="center" wrapText="1"/>
    </xf>
    <xf numFmtId="0" fontId="13" fillId="8" borderId="2" xfId="0" applyFont="1" applyFill="1" applyBorder="1" applyAlignment="1">
      <alignment horizontal="center" vertical="center"/>
    </xf>
    <xf numFmtId="0" fontId="2" fillId="0" borderId="0" xfId="0" applyFont="1" applyAlignment="1">
      <alignment horizontal="center" vertical="center"/>
    </xf>
    <xf numFmtId="16" fontId="9" fillId="0" borderId="1" xfId="0" applyNumberFormat="1" applyFont="1" applyBorder="1" applyAlignment="1">
      <alignment horizontal="right" vertical="center"/>
    </xf>
    <xf numFmtId="16" fontId="9" fillId="0" borderId="9" xfId="0" applyNumberFormat="1" applyFont="1" applyBorder="1" applyAlignment="1">
      <alignment horizontal="right" vertical="center"/>
    </xf>
    <xf numFmtId="0" fontId="2" fillId="0" borderId="1" xfId="0" applyFont="1" applyBorder="1" applyAlignment="1">
      <alignment horizontal="center"/>
    </xf>
    <xf numFmtId="16" fontId="11" fillId="0" borderId="9" xfId="0" applyNumberFormat="1" applyFont="1" applyBorder="1" applyAlignment="1">
      <alignment horizontal="right" vertical="center"/>
    </xf>
    <xf numFmtId="0" fontId="0" fillId="0" borderId="0" xfId="0" applyAlignment="1">
      <alignment horizontal="left"/>
    </xf>
    <xf numFmtId="0" fontId="1" fillId="18" borderId="11" xfId="0" applyFont="1" applyFill="1" applyBorder="1" applyAlignment="1">
      <alignment horizontal="center"/>
    </xf>
    <xf numFmtId="0" fontId="1" fillId="18" borderId="11" xfId="0" applyFont="1" applyFill="1" applyBorder="1" applyAlignment="1">
      <alignment horizontal="left"/>
    </xf>
    <xf numFmtId="0" fontId="1" fillId="18" borderId="11" xfId="0" applyFont="1" applyFill="1" applyBorder="1" applyAlignment="1">
      <alignment horizontal="center" wrapText="1"/>
    </xf>
    <xf numFmtId="0" fontId="0" fillId="0" borderId="4" xfId="0" applyBorder="1"/>
    <xf numFmtId="0" fontId="0" fillId="0" borderId="5" xfId="0" applyBorder="1" applyAlignment="1">
      <alignment horizontal="left"/>
    </xf>
    <xf numFmtId="0" fontId="0" fillId="0" borderId="5" xfId="0" applyBorder="1"/>
    <xf numFmtId="0" fontId="0" fillId="0" borderId="5" xfId="0" applyBorder="1" applyAlignment="1">
      <alignment horizontal="center"/>
    </xf>
    <xf numFmtId="0" fontId="0" fillId="0" borderId="6" xfId="0" applyBorder="1"/>
    <xf numFmtId="0" fontId="0" fillId="3" borderId="7" xfId="0" applyFill="1" applyBorder="1" applyAlignment="1">
      <alignment horizontal="center"/>
    </xf>
    <xf numFmtId="0" fontId="0" fillId="0" borderId="1" xfId="0" applyBorder="1" applyAlignment="1">
      <alignment horizontal="left"/>
    </xf>
    <xf numFmtId="0" fontId="0" fillId="3" borderId="10" xfId="0" applyFill="1" applyBorder="1" applyAlignment="1">
      <alignment horizontal="center"/>
    </xf>
    <xf numFmtId="0" fontId="0" fillId="19" borderId="8" xfId="0" applyFill="1" applyBorder="1" applyAlignment="1">
      <alignment horizontal="center"/>
    </xf>
    <xf numFmtId="0" fontId="0" fillId="19" borderId="1" xfId="0" applyFill="1" applyBorder="1" applyAlignment="1">
      <alignment horizontal="left"/>
    </xf>
    <xf numFmtId="0" fontId="0" fillId="19" borderId="1" xfId="0" applyFill="1" applyBorder="1" applyAlignment="1">
      <alignment horizontal="center"/>
    </xf>
    <xf numFmtId="0" fontId="0" fillId="19" borderId="9" xfId="0" applyFill="1" applyBorder="1" applyAlignment="1">
      <alignment horizontal="center"/>
    </xf>
    <xf numFmtId="0" fontId="0" fillId="19" borderId="10" xfId="0" applyFill="1" applyBorder="1" applyAlignment="1">
      <alignment horizontal="center"/>
    </xf>
    <xf numFmtId="0" fontId="0" fillId="20" borderId="1" xfId="0" applyFill="1" applyBorder="1" applyAlignment="1">
      <alignment horizontal="center"/>
    </xf>
    <xf numFmtId="0" fontId="0" fillId="0" borderId="14" xfId="0" applyBorder="1" applyAlignment="1">
      <alignment horizontal="left"/>
    </xf>
    <xf numFmtId="0" fontId="0" fillId="0" borderId="14" xfId="0" applyBorder="1" applyAlignment="1">
      <alignment horizontal="center"/>
    </xf>
    <xf numFmtId="0" fontId="0" fillId="3" borderId="16" xfId="0" applyFill="1" applyBorder="1" applyAlignment="1">
      <alignment horizontal="center"/>
    </xf>
    <xf numFmtId="0" fontId="0" fillId="0" borderId="21" xfId="0" applyBorder="1" applyAlignment="1">
      <alignment horizontal="left"/>
    </xf>
    <xf numFmtId="0" fontId="0" fillId="0" borderId="21" xfId="0" applyBorder="1" applyAlignment="1">
      <alignment horizontal="center"/>
    </xf>
    <xf numFmtId="0" fontId="0" fillId="3" borderId="21" xfId="0" applyFill="1" applyBorder="1" applyAlignment="1">
      <alignment horizontal="center"/>
    </xf>
    <xf numFmtId="0" fontId="0" fillId="3" borderId="1" xfId="0" applyFill="1" applyBorder="1" applyAlignment="1">
      <alignment horizontal="center"/>
    </xf>
    <xf numFmtId="0" fontId="15" fillId="3" borderId="1" xfId="0" applyFont="1" applyFill="1" applyBorder="1" applyAlignment="1">
      <alignment horizontal="center"/>
    </xf>
    <xf numFmtId="0" fontId="0" fillId="19" borderId="1" xfId="0" applyFill="1" applyBorder="1"/>
    <xf numFmtId="0" fontId="0" fillId="3" borderId="1" xfId="0" applyFill="1" applyBorder="1" applyAlignment="1">
      <alignment horizontal="left"/>
    </xf>
    <xf numFmtId="0" fontId="0" fillId="20" borderId="0" xfId="0" applyFill="1" applyAlignment="1">
      <alignment horizontal="left"/>
    </xf>
    <xf numFmtId="0" fontId="0" fillId="20" borderId="0" xfId="0" applyFill="1" applyAlignment="1">
      <alignment horizontal="center"/>
    </xf>
    <xf numFmtId="0" fontId="1" fillId="21" borderId="1" xfId="0" applyFont="1" applyFill="1" applyBorder="1" applyAlignment="1">
      <alignment horizontal="center"/>
    </xf>
    <xf numFmtId="0" fontId="0" fillId="0" borderId="26" xfId="0" applyBorder="1"/>
    <xf numFmtId="0" fontId="2" fillId="2" borderId="9" xfId="0" applyFont="1" applyFill="1" applyBorder="1"/>
    <xf numFmtId="0" fontId="0" fillId="4" borderId="9" xfId="0" applyFill="1" applyBorder="1"/>
    <xf numFmtId="0" fontId="1" fillId="0" borderId="27" xfId="0" applyFont="1" applyBorder="1" applyAlignment="1">
      <alignment horizontal="center"/>
    </xf>
    <xf numFmtId="0" fontId="2" fillId="0" borderId="27" xfId="0" applyFont="1" applyBorder="1"/>
    <xf numFmtId="0" fontId="0" fillId="0" borderId="27" xfId="0" applyBorder="1"/>
    <xf numFmtId="0" fontId="0" fillId="22" borderId="21" xfId="0" applyFill="1" applyBorder="1"/>
    <xf numFmtId="0" fontId="2" fillId="7" borderId="11" xfId="0" applyFont="1" applyFill="1" applyBorder="1" applyAlignment="1">
      <alignment horizontal="center" vertical="center"/>
    </xf>
    <xf numFmtId="0" fontId="2" fillId="3" borderId="0" xfId="0" applyFont="1" applyFill="1" applyAlignment="1">
      <alignment horizontal="center" vertical="center"/>
    </xf>
    <xf numFmtId="0" fontId="2" fillId="3" borderId="28" xfId="0" applyFont="1" applyFill="1" applyBorder="1" applyAlignment="1">
      <alignment horizontal="center" vertical="center"/>
    </xf>
    <xf numFmtId="0" fontId="2" fillId="3" borderId="29" xfId="0" applyFont="1" applyFill="1" applyBorder="1" applyAlignment="1">
      <alignment horizontal="center" vertical="center"/>
    </xf>
    <xf numFmtId="0" fontId="2" fillId="22" borderId="0" xfId="0" applyFont="1" applyFill="1" applyAlignment="1">
      <alignment horizontal="center" vertical="center"/>
    </xf>
    <xf numFmtId="0" fontId="0" fillId="22" borderId="0" xfId="0" applyFill="1"/>
    <xf numFmtId="16" fontId="9" fillId="0" borderId="0" xfId="0" applyNumberFormat="1" applyFont="1" applyAlignment="1">
      <alignment horizontal="center" vertical="center"/>
    </xf>
    <xf numFmtId="0" fontId="0" fillId="22" borderId="24" xfId="0" applyFill="1" applyBorder="1"/>
    <xf numFmtId="0" fontId="8" fillId="3" borderId="0" xfId="0" applyFont="1" applyFill="1" applyAlignment="1">
      <alignment horizontal="center" vertical="center"/>
    </xf>
    <xf numFmtId="0" fontId="8" fillId="7" borderId="21" xfId="0" applyFont="1" applyFill="1" applyBorder="1" applyAlignment="1">
      <alignment horizontal="center" vertical="center"/>
    </xf>
    <xf numFmtId="0" fontId="0" fillId="0" borderId="28" xfId="0" applyBorder="1"/>
    <xf numFmtId="0" fontId="0" fillId="0" borderId="29" xfId="0" applyBorder="1"/>
    <xf numFmtId="0" fontId="8" fillId="22" borderId="0" xfId="0" applyFont="1" applyFill="1" applyAlignment="1">
      <alignment horizontal="center" vertical="center"/>
    </xf>
    <xf numFmtId="0" fontId="8" fillId="7" borderId="26" xfId="0" applyFont="1" applyFill="1" applyBorder="1" applyAlignment="1">
      <alignment horizontal="center" vertical="center"/>
    </xf>
    <xf numFmtId="0" fontId="2" fillId="7" borderId="26" xfId="0" applyFont="1" applyFill="1" applyBorder="1" applyAlignment="1">
      <alignment horizontal="center" vertical="center"/>
    </xf>
    <xf numFmtId="0" fontId="2" fillId="0" borderId="0" xfId="0" applyFont="1"/>
    <xf numFmtId="0" fontId="2" fillId="7" borderId="30" xfId="0" applyFont="1" applyFill="1" applyBorder="1" applyAlignment="1">
      <alignment horizontal="center" vertical="center"/>
    </xf>
    <xf numFmtId="0" fontId="0" fillId="0" borderId="30" xfId="0" applyBorder="1"/>
    <xf numFmtId="0" fontId="0" fillId="0" borderId="19" xfId="0" applyBorder="1"/>
    <xf numFmtId="0" fontId="0" fillId="0" borderId="19" xfId="0" applyBorder="1" applyAlignment="1">
      <alignment wrapText="1"/>
    </xf>
    <xf numFmtId="49" fontId="0" fillId="0" borderId="0" xfId="0" applyNumberFormat="1"/>
    <xf numFmtId="0" fontId="4" fillId="0" borderId="31" xfId="0" applyFont="1" applyBorder="1" applyAlignment="1">
      <alignment horizontal="left" vertical="center" indent="1"/>
    </xf>
    <xf numFmtId="0" fontId="5" fillId="0" borderId="31" xfId="0" applyFont="1" applyBorder="1" applyAlignment="1">
      <alignment horizontal="left" vertical="center" indent="1"/>
    </xf>
    <xf numFmtId="0" fontId="4" fillId="0" borderId="32" xfId="0" applyFont="1" applyBorder="1" applyAlignment="1">
      <alignment horizontal="left" vertical="center" indent="1"/>
    </xf>
    <xf numFmtId="0" fontId="0" fillId="0" borderId="33" xfId="0" applyBorder="1"/>
    <xf numFmtId="0" fontId="0" fillId="0" borderId="34" xfId="0" applyBorder="1"/>
    <xf numFmtId="0" fontId="0" fillId="0" borderId="35" xfId="0" applyBorder="1"/>
    <xf numFmtId="0" fontId="4" fillId="0" borderId="36" xfId="0" applyFont="1" applyBorder="1" applyAlignment="1">
      <alignment horizontal="left" vertical="center" indent="1"/>
    </xf>
    <xf numFmtId="0" fontId="0" fillId="0" borderId="37" xfId="0" applyBorder="1"/>
    <xf numFmtId="0" fontId="0" fillId="0" borderId="38" xfId="0" applyBorder="1"/>
    <xf numFmtId="0" fontId="9" fillId="0" borderId="2" xfId="0" applyFont="1" applyBorder="1" applyAlignment="1">
      <alignment horizontal="center"/>
    </xf>
    <xf numFmtId="0" fontId="0" fillId="24" borderId="1" xfId="0" applyFill="1" applyBorder="1"/>
    <xf numFmtId="0" fontId="0" fillId="24" borderId="21" xfId="0" applyFill="1" applyBorder="1"/>
    <xf numFmtId="0" fontId="12" fillId="8" borderId="1" xfId="0" applyFont="1" applyFill="1" applyBorder="1" applyAlignment="1">
      <alignment horizontal="center" vertical="center"/>
    </xf>
    <xf numFmtId="0" fontId="12" fillId="8" borderId="11" xfId="0" applyFont="1" applyFill="1" applyBorder="1" applyAlignment="1">
      <alignment horizontal="center" vertical="center"/>
    </xf>
    <xf numFmtId="0" fontId="12" fillId="8" borderId="12" xfId="0" applyFont="1" applyFill="1" applyBorder="1" applyAlignment="1">
      <alignment horizontal="center" vertical="center"/>
    </xf>
    <xf numFmtId="0" fontId="1" fillId="0" borderId="0" xfId="0" applyFont="1"/>
    <xf numFmtId="0" fontId="1" fillId="0" borderId="0" xfId="0" applyFont="1" applyAlignment="1">
      <alignment wrapText="1"/>
    </xf>
    <xf numFmtId="0" fontId="1" fillId="26" borderId="0" xfId="0" applyFont="1" applyFill="1" applyAlignment="1">
      <alignment wrapText="1"/>
    </xf>
    <xf numFmtId="0" fontId="1" fillId="26" borderId="1" xfId="0" applyFont="1" applyFill="1" applyBorder="1"/>
    <xf numFmtId="0" fontId="2" fillId="22" borderId="1" xfId="0" applyFont="1" applyFill="1" applyBorder="1" applyAlignment="1">
      <alignment vertical="center" wrapText="1"/>
    </xf>
    <xf numFmtId="49" fontId="7" fillId="13" borderId="1" xfId="0" applyNumberFormat="1" applyFont="1" applyFill="1" applyBorder="1" applyAlignment="1">
      <alignment horizontal="center" vertical="center" wrapText="1"/>
    </xf>
    <xf numFmtId="49" fontId="12" fillId="23" borderId="1" xfId="0" applyNumberFormat="1" applyFont="1" applyFill="1" applyBorder="1" applyAlignment="1">
      <alignment horizontal="center" vertical="center" wrapText="1"/>
    </xf>
    <xf numFmtId="49" fontId="12" fillId="12" borderId="1" xfId="0" applyNumberFormat="1" applyFont="1" applyFill="1" applyBorder="1" applyAlignment="1">
      <alignment horizontal="center" vertical="center" wrapText="1"/>
    </xf>
    <xf numFmtId="0" fontId="1" fillId="11" borderId="1" xfId="0" applyFont="1" applyFill="1" applyBorder="1" applyAlignment="1">
      <alignment horizontal="center"/>
    </xf>
    <xf numFmtId="0" fontId="1" fillId="11" borderId="11" xfId="0" applyFont="1" applyFill="1" applyBorder="1" applyAlignment="1">
      <alignment horizontal="center"/>
    </xf>
    <xf numFmtId="49" fontId="3" fillId="12" borderId="1" xfId="0" applyNumberFormat="1" applyFont="1" applyFill="1" applyBorder="1" applyAlignment="1">
      <alignment horizontal="center" vertical="center" wrapText="1"/>
    </xf>
    <xf numFmtId="0" fontId="0" fillId="28" borderId="1" xfId="0" applyFill="1" applyBorder="1" applyAlignment="1">
      <alignment horizontal="center"/>
    </xf>
    <xf numFmtId="0" fontId="18" fillId="23" borderId="1" xfId="0" applyFont="1" applyFill="1" applyBorder="1" applyAlignment="1">
      <alignment horizontal="center"/>
    </xf>
    <xf numFmtId="16" fontId="11" fillId="0" borderId="1" xfId="0" applyNumberFormat="1" applyFont="1" applyBorder="1" applyAlignment="1">
      <alignment horizontal="right" vertical="center"/>
    </xf>
    <xf numFmtId="0" fontId="19" fillId="29" borderId="41" xfId="0" applyFont="1" applyFill="1" applyBorder="1" applyAlignment="1">
      <alignment horizontal="center" vertical="center"/>
    </xf>
    <xf numFmtId="0" fontId="19" fillId="30" borderId="41" xfId="0" applyFont="1" applyFill="1" applyBorder="1" applyAlignment="1">
      <alignment horizontal="center" vertical="center"/>
    </xf>
    <xf numFmtId="0" fontId="2" fillId="30" borderId="0" xfId="0" applyFont="1" applyFill="1" applyAlignment="1">
      <alignment horizontal="center" vertical="center"/>
    </xf>
    <xf numFmtId="0" fontId="2" fillId="31" borderId="26" xfId="0" applyFont="1" applyFill="1" applyBorder="1" applyAlignment="1">
      <alignment horizontal="center" vertical="center"/>
    </xf>
    <xf numFmtId="0" fontId="2" fillId="31" borderId="1" xfId="0" applyFont="1" applyFill="1" applyBorder="1" applyAlignment="1">
      <alignment horizontal="center" vertical="center"/>
    </xf>
    <xf numFmtId="0" fontId="19" fillId="30" borderId="0" xfId="0" applyFont="1" applyFill="1" applyAlignment="1">
      <alignment horizontal="center" vertical="center"/>
    </xf>
    <xf numFmtId="0" fontId="2" fillId="31" borderId="40" xfId="0" applyFont="1" applyFill="1" applyBorder="1" applyAlignment="1">
      <alignment horizontal="center" vertical="center"/>
    </xf>
    <xf numFmtId="0" fontId="9" fillId="0" borderId="1" xfId="0" applyFont="1" applyBorder="1" applyAlignment="1">
      <alignment horizontal="right" vertical="center" wrapText="1"/>
    </xf>
    <xf numFmtId="0" fontId="20" fillId="0" borderId="0" xfId="0" applyFont="1" applyAlignment="1">
      <alignment horizontal="center"/>
    </xf>
    <xf numFmtId="0" fontId="0" fillId="14" borderId="1" xfId="0" applyFill="1" applyBorder="1" applyAlignment="1">
      <alignment horizontal="center" vertical="center" wrapText="1"/>
    </xf>
    <xf numFmtId="0" fontId="9" fillId="0" borderId="21" xfId="0" applyFont="1" applyBorder="1" applyAlignment="1">
      <alignment horizontal="center"/>
    </xf>
    <xf numFmtId="0" fontId="2" fillId="0" borderId="17" xfId="0" applyFont="1" applyBorder="1" applyAlignment="1">
      <alignment horizontal="center"/>
    </xf>
    <xf numFmtId="0" fontId="0" fillId="0" borderId="17" xfId="0" applyBorder="1"/>
    <xf numFmtId="0" fontId="7" fillId="3" borderId="0" xfId="0" applyFont="1" applyFill="1" applyAlignment="1">
      <alignment horizontal="center" vertical="center" wrapText="1"/>
    </xf>
    <xf numFmtId="0" fontId="0" fillId="30" borderId="0" xfId="0" applyFill="1"/>
    <xf numFmtId="0" fontId="9" fillId="30" borderId="0" xfId="0" applyFont="1" applyFill="1" applyAlignment="1">
      <alignment horizontal="center"/>
    </xf>
    <xf numFmtId="0" fontId="12" fillId="30" borderId="0" xfId="0" applyFont="1" applyFill="1" applyAlignment="1">
      <alignment horizontal="center" vertical="center"/>
    </xf>
    <xf numFmtId="0" fontId="2" fillId="7" borderId="42" xfId="0" applyFont="1" applyFill="1" applyBorder="1" applyAlignment="1">
      <alignment horizontal="center" vertical="center"/>
    </xf>
    <xf numFmtId="0" fontId="9" fillId="0" borderId="26" xfId="0" applyFont="1" applyBorder="1" applyAlignment="1">
      <alignment horizontal="center"/>
    </xf>
    <xf numFmtId="0" fontId="12" fillId="8" borderId="21" xfId="0" applyFont="1" applyFill="1" applyBorder="1" applyAlignment="1">
      <alignment horizontal="center" vertical="center"/>
    </xf>
    <xf numFmtId="0" fontId="12" fillId="8" borderId="26" xfId="0" applyFont="1" applyFill="1" applyBorder="1" applyAlignment="1">
      <alignment horizontal="center" vertical="center"/>
    </xf>
    <xf numFmtId="0" fontId="12" fillId="8" borderId="2" xfId="0" applyFont="1" applyFill="1" applyBorder="1" applyAlignment="1">
      <alignment horizontal="center" vertical="center"/>
    </xf>
    <xf numFmtId="0" fontId="2" fillId="7" borderId="1" xfId="0" applyFont="1" applyFill="1" applyBorder="1" applyAlignment="1">
      <alignment horizontal="center" vertical="center"/>
    </xf>
    <xf numFmtId="0" fontId="2" fillId="22" borderId="0" xfId="0" applyFont="1" applyFill="1" applyAlignment="1">
      <alignment horizontal="center" vertical="center" wrapText="1"/>
    </xf>
    <xf numFmtId="0" fontId="0" fillId="0" borderId="23" xfId="0" applyBorder="1" applyAlignment="1">
      <alignment wrapText="1"/>
    </xf>
    <xf numFmtId="0" fontId="21" fillId="0" borderId="0" xfId="0" applyFont="1" applyAlignment="1">
      <alignment horizontal="center"/>
    </xf>
    <xf numFmtId="0" fontId="0" fillId="0" borderId="31" xfId="0" applyBorder="1"/>
    <xf numFmtId="0" fontId="1" fillId="0" borderId="11" xfId="0" applyFont="1" applyBorder="1" applyAlignment="1">
      <alignment horizontal="center"/>
    </xf>
    <xf numFmtId="0" fontId="1" fillId="0" borderId="17" xfId="0" applyFont="1" applyBorder="1" applyAlignment="1">
      <alignment horizontal="center"/>
    </xf>
    <xf numFmtId="0" fontId="1" fillId="0" borderId="0" xfId="0" applyFont="1" applyAlignment="1">
      <alignment horizontal="center"/>
    </xf>
    <xf numFmtId="0" fontId="1" fillId="0" borderId="0" xfId="0" applyFont="1" applyAlignment="1">
      <alignment horizontal="left"/>
    </xf>
    <xf numFmtId="0" fontId="0" fillId="0" borderId="17" xfId="0" applyBorder="1" applyAlignment="1"/>
    <xf numFmtId="0" fontId="0" fillId="0" borderId="18" xfId="0" applyBorder="1" applyAlignment="1"/>
    <xf numFmtId="0" fontId="0" fillId="0" borderId="0" xfId="0" applyAlignment="1"/>
    <xf numFmtId="0" fontId="2" fillId="22" borderId="0" xfId="0" applyFont="1" applyFill="1" applyAlignment="1">
      <alignment horizontal="center" vertical="center"/>
    </xf>
    <xf numFmtId="0" fontId="0" fillId="0" borderId="0" xfId="0" applyAlignment="1">
      <alignment horizontal="center"/>
    </xf>
    <xf numFmtId="0" fontId="22" fillId="0" borderId="0" xfId="0" applyFont="1"/>
    <xf numFmtId="0" fontId="22" fillId="36" borderId="26" xfId="0" applyFont="1" applyFill="1" applyBorder="1"/>
    <xf numFmtId="0" fontId="22" fillId="0" borderId="26" xfId="0" applyFont="1" applyBorder="1"/>
    <xf numFmtId="0" fontId="22" fillId="36" borderId="26" xfId="0" applyFont="1" applyFill="1" applyBorder="1" applyAlignment="1">
      <alignment horizontal="center"/>
    </xf>
    <xf numFmtId="0" fontId="22" fillId="0" borderId="40" xfId="0" applyFont="1" applyBorder="1"/>
    <xf numFmtId="0" fontId="22" fillId="0" borderId="9" xfId="0" applyFont="1" applyBorder="1"/>
    <xf numFmtId="0" fontId="22" fillId="37" borderId="26" xfId="0" applyFont="1" applyFill="1" applyBorder="1"/>
    <xf numFmtId="0" fontId="22" fillId="37" borderId="26" xfId="0" applyFont="1" applyFill="1" applyBorder="1" applyAlignment="1">
      <alignment horizontal="center"/>
    </xf>
    <xf numFmtId="0" fontId="22" fillId="30" borderId="26" xfId="0" applyFont="1" applyFill="1" applyBorder="1"/>
    <xf numFmtId="0" fontId="22" fillId="0" borderId="26" xfId="0" applyFont="1" applyBorder="1" applyAlignment="1">
      <alignment horizontal="center"/>
    </xf>
    <xf numFmtId="0" fontId="22" fillId="0" borderId="30" xfId="0" applyFont="1" applyBorder="1" applyAlignment="1">
      <alignment horizontal="center"/>
    </xf>
    <xf numFmtId="0" fontId="22" fillId="0" borderId="0" xfId="0" applyFont="1" applyAlignment="1">
      <alignment horizontal="center"/>
    </xf>
    <xf numFmtId="0" fontId="22" fillId="36" borderId="1" xfId="0" applyFont="1" applyFill="1" applyBorder="1" applyAlignment="1">
      <alignment horizontal="center"/>
    </xf>
    <xf numFmtId="0" fontId="22" fillId="0" borderId="1" xfId="0" applyFont="1" applyBorder="1" applyAlignment="1">
      <alignment horizontal="center"/>
    </xf>
    <xf numFmtId="0" fontId="22" fillId="0" borderId="1" xfId="0" applyFont="1" applyBorder="1"/>
    <xf numFmtId="0" fontId="22" fillId="37" borderId="1" xfId="0" applyFont="1" applyFill="1" applyBorder="1"/>
    <xf numFmtId="0" fontId="22" fillId="37" borderId="1" xfId="0" applyFont="1" applyFill="1" applyBorder="1" applyAlignment="1">
      <alignment horizontal="center"/>
    </xf>
    <xf numFmtId="0" fontId="22" fillId="38" borderId="1" xfId="0" applyFont="1" applyFill="1" applyBorder="1"/>
    <xf numFmtId="0" fontId="22" fillId="38" borderId="1" xfId="0" applyFont="1" applyFill="1" applyBorder="1" applyAlignment="1">
      <alignment horizontal="center"/>
    </xf>
    <xf numFmtId="0" fontId="23" fillId="0" borderId="40" xfId="0" applyFont="1" applyBorder="1"/>
    <xf numFmtId="0" fontId="22" fillId="30" borderId="26" xfId="0" applyFont="1" applyFill="1" applyBorder="1" applyAlignment="1">
      <alignment horizontal="center"/>
    </xf>
    <xf numFmtId="0" fontId="2" fillId="7" borderId="1" xfId="0" applyFont="1" applyFill="1" applyBorder="1" applyAlignment="1">
      <alignment horizontal="center" vertical="center" wrapText="1"/>
    </xf>
    <xf numFmtId="0" fontId="0" fillId="6" borderId="11" xfId="0" applyFill="1" applyBorder="1" applyAlignment="1">
      <alignment horizontal="center" vertical="center"/>
    </xf>
    <xf numFmtId="0" fontId="2" fillId="22" borderId="0" xfId="0" applyFont="1" applyFill="1" applyAlignment="1">
      <alignment horizontal="center" vertical="center"/>
    </xf>
    <xf numFmtId="0" fontId="0" fillId="0" borderId="0" xfId="0" applyAlignment="1">
      <alignment horizontal="center"/>
    </xf>
    <xf numFmtId="0" fontId="9" fillId="39" borderId="46" xfId="0" applyFont="1" applyFill="1" applyBorder="1"/>
    <xf numFmtId="0" fontId="9" fillId="0" borderId="0" xfId="0" applyFont="1" applyAlignment="1">
      <alignment horizontal="center"/>
    </xf>
    <xf numFmtId="0" fontId="0" fillId="41" borderId="1" xfId="0" applyFill="1" applyBorder="1"/>
    <xf numFmtId="0" fontId="0" fillId="40" borderId="1" xfId="0" applyFill="1" applyBorder="1"/>
    <xf numFmtId="0" fontId="0" fillId="44" borderId="1" xfId="0" applyFill="1" applyBorder="1"/>
    <xf numFmtId="0" fontId="2" fillId="31" borderId="1" xfId="0" applyFont="1" applyFill="1" applyBorder="1" applyAlignment="1">
      <alignment horizontal="center" vertical="center" wrapText="1"/>
    </xf>
    <xf numFmtId="0" fontId="1" fillId="0" borderId="45" xfId="0" applyFont="1" applyBorder="1" applyAlignment="1">
      <alignment horizontal="center"/>
    </xf>
    <xf numFmtId="0" fontId="0" fillId="0" borderId="0" xfId="0" applyFont="1"/>
    <xf numFmtId="0" fontId="19" fillId="31" borderId="26" xfId="0" applyFont="1" applyFill="1" applyBorder="1" applyAlignment="1">
      <alignment horizontal="center" vertical="center"/>
    </xf>
    <xf numFmtId="0" fontId="2" fillId="3" borderId="0" xfId="0" applyFont="1" applyFill="1" applyBorder="1" applyAlignment="1">
      <alignment horizontal="center" vertical="center"/>
    </xf>
    <xf numFmtId="0" fontId="2" fillId="7" borderId="0" xfId="0" applyFont="1" applyFill="1" applyBorder="1" applyAlignment="1">
      <alignment horizontal="center" vertical="center"/>
    </xf>
    <xf numFmtId="0" fontId="2" fillId="46" borderId="26" xfId="0" applyFont="1" applyFill="1" applyBorder="1" applyAlignment="1">
      <alignment horizontal="center" vertical="center"/>
    </xf>
    <xf numFmtId="0" fontId="2" fillId="46" borderId="21" xfId="0" applyFont="1" applyFill="1" applyBorder="1" applyAlignment="1">
      <alignment horizontal="center" vertical="center" wrapText="1"/>
    </xf>
    <xf numFmtId="0" fontId="9" fillId="44" borderId="35" xfId="0" applyFont="1" applyFill="1" applyBorder="1" applyAlignment="1">
      <alignment horizontal="left"/>
    </xf>
    <xf numFmtId="0" fontId="0" fillId="44" borderId="31" xfId="0" applyFill="1" applyBorder="1"/>
    <xf numFmtId="0" fontId="0" fillId="44" borderId="36" xfId="0" applyFill="1" applyBorder="1"/>
    <xf numFmtId="0" fontId="0" fillId="44" borderId="38" xfId="0" applyFill="1" applyBorder="1" applyAlignment="1">
      <alignment horizontal="left"/>
    </xf>
    <xf numFmtId="0" fontId="9" fillId="47" borderId="35" xfId="0" applyFont="1" applyFill="1" applyBorder="1" applyAlignment="1">
      <alignment horizontal="left"/>
    </xf>
    <xf numFmtId="0" fontId="0" fillId="47" borderId="31" xfId="0" applyFill="1" applyBorder="1"/>
    <xf numFmtId="0" fontId="0" fillId="47" borderId="35" xfId="0" applyFill="1" applyBorder="1" applyAlignment="1">
      <alignment horizontal="left"/>
    </xf>
    <xf numFmtId="0" fontId="9" fillId="48" borderId="46" xfId="0" applyFont="1" applyFill="1" applyBorder="1"/>
    <xf numFmtId="0" fontId="9" fillId="50" borderId="46" xfId="0" applyFont="1" applyFill="1" applyBorder="1"/>
    <xf numFmtId="0" fontId="0" fillId="50" borderId="46" xfId="0" applyFill="1" applyBorder="1"/>
    <xf numFmtId="0" fontId="0" fillId="50" borderId="47" xfId="0" applyFill="1" applyBorder="1"/>
    <xf numFmtId="0" fontId="9" fillId="51" borderId="46" xfId="0" applyFont="1" applyFill="1" applyBorder="1"/>
    <xf numFmtId="0" fontId="9" fillId="52" borderId="35" xfId="0" applyFont="1" applyFill="1" applyBorder="1" applyAlignment="1">
      <alignment horizontal="left"/>
    </xf>
    <xf numFmtId="0" fontId="9" fillId="0" borderId="0" xfId="0" applyFont="1" applyBorder="1" applyAlignment="1">
      <alignment horizontal="center"/>
    </xf>
    <xf numFmtId="0" fontId="0" fillId="0" borderId="0" xfId="0" applyAlignment="1">
      <alignment horizontal="center"/>
    </xf>
    <xf numFmtId="0" fontId="9" fillId="41" borderId="46" xfId="0" applyFont="1" applyFill="1" applyBorder="1"/>
    <xf numFmtId="0" fontId="2" fillId="7" borderId="11" xfId="0" applyFont="1" applyFill="1" applyBorder="1" applyAlignment="1">
      <alignment horizontal="center" vertical="center" wrapText="1"/>
    </xf>
    <xf numFmtId="0" fontId="2" fillId="7" borderId="21" xfId="0" applyFont="1" applyFill="1" applyBorder="1" applyAlignment="1">
      <alignment horizontal="center" vertical="center" wrapText="1"/>
    </xf>
    <xf numFmtId="0" fontId="2" fillId="46" borderId="12" xfId="0" applyFont="1" applyFill="1" applyBorder="1" applyAlignment="1">
      <alignment horizontal="center" vertical="center" wrapText="1"/>
    </xf>
    <xf numFmtId="0" fontId="2" fillId="46" borderId="39" xfId="0" applyFont="1" applyFill="1" applyBorder="1" applyAlignment="1">
      <alignment horizontal="center" vertical="center" wrapText="1"/>
    </xf>
    <xf numFmtId="0" fontId="2" fillId="46" borderId="25" xfId="0" applyFont="1" applyFill="1" applyBorder="1" applyAlignment="1">
      <alignment horizontal="center" vertical="center" wrapText="1"/>
    </xf>
    <xf numFmtId="0" fontId="19" fillId="29" borderId="0" xfId="0" applyFont="1" applyFill="1" applyAlignment="1">
      <alignment horizontal="left" vertical="center"/>
    </xf>
    <xf numFmtId="0" fontId="19" fillId="30" borderId="0" xfId="0" applyFont="1" applyFill="1" applyAlignment="1">
      <alignment horizontal="left" vertical="center"/>
    </xf>
    <xf numFmtId="0" fontId="2" fillId="3" borderId="1" xfId="0" applyFont="1" applyFill="1" applyBorder="1" applyAlignment="1">
      <alignment horizontal="center" vertical="center" wrapText="1"/>
    </xf>
    <xf numFmtId="0" fontId="1" fillId="0" borderId="9" xfId="0" applyFont="1" applyBorder="1" applyAlignment="1">
      <alignment horizontal="center"/>
    </xf>
    <xf numFmtId="0" fontId="1" fillId="0" borderId="12" xfId="0" applyFont="1" applyBorder="1" applyAlignment="1">
      <alignment horizontal="center"/>
    </xf>
    <xf numFmtId="0" fontId="2" fillId="7" borderId="1" xfId="0" applyFont="1" applyFill="1" applyBorder="1" applyAlignment="1">
      <alignment horizontal="center" vertical="center" wrapText="1"/>
    </xf>
    <xf numFmtId="0" fontId="2" fillId="0" borderId="1" xfId="0" applyFont="1" applyBorder="1" applyAlignment="1">
      <alignment horizontal="center" vertical="center" wrapText="1"/>
    </xf>
    <xf numFmtId="0" fontId="7" fillId="0" borderId="1" xfId="0" applyFont="1" applyBorder="1" applyAlignment="1">
      <alignment horizontal="center" vertical="center" wrapText="1"/>
    </xf>
    <xf numFmtId="0" fontId="7" fillId="42" borderId="1" xfId="0" applyFont="1" applyFill="1" applyBorder="1" applyAlignment="1">
      <alignment horizontal="center" vertical="center" wrapText="1"/>
    </xf>
    <xf numFmtId="0" fontId="7" fillId="43" borderId="1" xfId="0" applyFont="1" applyFill="1" applyBorder="1" applyAlignment="1">
      <alignment horizontal="center" vertical="center" wrapText="1"/>
    </xf>
    <xf numFmtId="0" fontId="1" fillId="6" borderId="0" xfId="0" applyFont="1" applyFill="1" applyAlignment="1"/>
    <xf numFmtId="0" fontId="2" fillId="54" borderId="1" xfId="0" applyFont="1" applyFill="1" applyBorder="1" applyAlignment="1">
      <alignment horizontal="center" vertical="center" wrapText="1"/>
    </xf>
    <xf numFmtId="0" fontId="2" fillId="43" borderId="1" xfId="0" applyFont="1" applyFill="1" applyBorder="1" applyAlignment="1">
      <alignment horizontal="center" vertical="center" wrapText="1"/>
    </xf>
    <xf numFmtId="0" fontId="2" fillId="55" borderId="1" xfId="0" applyFont="1" applyFill="1" applyBorder="1" applyAlignment="1">
      <alignment horizontal="center" vertical="center" wrapText="1"/>
    </xf>
    <xf numFmtId="0" fontId="2" fillId="42" borderId="1" xfId="0" applyFont="1" applyFill="1" applyBorder="1" applyAlignment="1">
      <alignment horizontal="center" vertical="center" wrapText="1"/>
    </xf>
    <xf numFmtId="0" fontId="2" fillId="31" borderId="1" xfId="0" applyFont="1" applyFill="1" applyBorder="1" applyAlignment="1">
      <alignment horizontal="center" vertical="center" wrapText="1"/>
    </xf>
    <xf numFmtId="0" fontId="1" fillId="0" borderId="1" xfId="0" applyFont="1" applyBorder="1" applyAlignment="1">
      <alignment horizontal="center"/>
    </xf>
    <xf numFmtId="0" fontId="1" fillId="0" borderId="11" xfId="0" applyFont="1" applyBorder="1" applyAlignment="1">
      <alignment horizontal="center"/>
    </xf>
    <xf numFmtId="0" fontId="2" fillId="53" borderId="11" xfId="0" applyFont="1" applyFill="1" applyBorder="1" applyAlignment="1">
      <alignment horizontal="center" vertical="center" wrapText="1"/>
    </xf>
    <xf numFmtId="0" fontId="2" fillId="53" borderId="21" xfId="0" applyFont="1" applyFill="1" applyBorder="1" applyAlignment="1">
      <alignment horizontal="center" vertical="center" wrapText="1"/>
    </xf>
    <xf numFmtId="0" fontId="2" fillId="45" borderId="11" xfId="0" applyFont="1" applyFill="1" applyBorder="1" applyAlignment="1">
      <alignment horizontal="center" vertical="center" wrapText="1"/>
    </xf>
    <xf numFmtId="0" fontId="2" fillId="45" borderId="21" xfId="0" applyFont="1" applyFill="1" applyBorder="1" applyAlignment="1">
      <alignment horizontal="center" vertical="center" wrapText="1"/>
    </xf>
    <xf numFmtId="0" fontId="7" fillId="3" borderId="11" xfId="0" applyFont="1" applyFill="1" applyBorder="1" applyAlignment="1">
      <alignment horizontal="center" vertical="center" wrapText="1"/>
    </xf>
    <xf numFmtId="0" fontId="7" fillId="3" borderId="2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2" fillId="44" borderId="17" xfId="0" applyFont="1" applyFill="1" applyBorder="1" applyAlignment="1">
      <alignment horizontal="distributed" vertical="center" indent="20"/>
    </xf>
    <xf numFmtId="0" fontId="2" fillId="40" borderId="17" xfId="0" applyFont="1" applyFill="1" applyBorder="1" applyAlignment="1">
      <alignment horizontal="distributed" vertical="center" indent="20"/>
    </xf>
    <xf numFmtId="0" fontId="19" fillId="41" borderId="17" xfId="0" applyFont="1" applyFill="1" applyBorder="1" applyAlignment="1">
      <alignment horizontal="distributed" indent="20"/>
    </xf>
    <xf numFmtId="0" fontId="0" fillId="6" borderId="0" xfId="0" applyFill="1" applyBorder="1" applyAlignment="1">
      <alignment horizontal="center"/>
    </xf>
    <xf numFmtId="0" fontId="0" fillId="6" borderId="20" xfId="0" applyFill="1" applyBorder="1" applyAlignment="1">
      <alignment horizontal="center"/>
    </xf>
    <xf numFmtId="0" fontId="7" fillId="45" borderId="11" xfId="0" applyFont="1" applyFill="1" applyBorder="1" applyAlignment="1">
      <alignment horizontal="center" vertical="center" wrapText="1"/>
    </xf>
    <xf numFmtId="0" fontId="7" fillId="45" borderId="21" xfId="0" applyFont="1" applyFill="1" applyBorder="1" applyAlignment="1">
      <alignment horizontal="center" vertical="center" wrapText="1"/>
    </xf>
    <xf numFmtId="0" fontId="2" fillId="56" borderId="0" xfId="0" applyFont="1" applyFill="1" applyAlignment="1">
      <alignment horizontal="center" vertical="center"/>
    </xf>
    <xf numFmtId="0" fontId="1" fillId="25" borderId="23" xfId="0" applyFont="1" applyFill="1" applyBorder="1" applyAlignment="1">
      <alignment horizontal="center"/>
    </xf>
    <xf numFmtId="0" fontId="1" fillId="25" borderId="0" xfId="0" applyFont="1" applyFill="1" applyAlignment="1">
      <alignment horizontal="center"/>
    </xf>
    <xf numFmtId="0" fontId="0" fillId="11" borderId="12" xfId="0" applyFill="1" applyBorder="1" applyAlignment="1">
      <alignment horizontal="center"/>
    </xf>
    <xf numFmtId="0" fontId="0" fillId="11" borderId="39" xfId="0" applyFill="1" applyBorder="1" applyAlignment="1">
      <alignment horizontal="center"/>
    </xf>
    <xf numFmtId="0" fontId="0" fillId="11" borderId="25" xfId="0" applyFill="1" applyBorder="1" applyAlignment="1">
      <alignment horizontal="center"/>
    </xf>
    <xf numFmtId="0" fontId="0" fillId="11" borderId="23" xfId="0" applyFill="1" applyBorder="1" applyAlignment="1">
      <alignment horizontal="center"/>
    </xf>
    <xf numFmtId="0" fontId="0" fillId="11" borderId="0" xfId="0" applyFill="1" applyAlignment="1">
      <alignment horizontal="center"/>
    </xf>
    <xf numFmtId="0" fontId="0" fillId="11" borderId="20" xfId="0" applyFill="1" applyBorder="1" applyAlignment="1">
      <alignment horizontal="center"/>
    </xf>
    <xf numFmtId="0" fontId="0" fillId="11" borderId="19" xfId="0" applyFill="1" applyBorder="1" applyAlignment="1">
      <alignment horizontal="center"/>
    </xf>
    <xf numFmtId="0" fontId="0" fillId="11" borderId="17" xfId="0" applyFill="1" applyBorder="1" applyAlignment="1">
      <alignment horizontal="center"/>
    </xf>
    <xf numFmtId="0" fontId="0" fillId="11" borderId="18" xfId="0" applyFill="1" applyBorder="1" applyAlignment="1">
      <alignment horizontal="center"/>
    </xf>
    <xf numFmtId="0" fontId="0" fillId="0" borderId="0" xfId="0" applyAlignment="1"/>
    <xf numFmtId="0" fontId="7" fillId="3" borderId="2"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7" fillId="15" borderId="11" xfId="0" applyFont="1" applyFill="1" applyBorder="1" applyAlignment="1">
      <alignment horizontal="center" vertical="center" wrapText="1"/>
    </xf>
    <xf numFmtId="0" fontId="7" fillId="15" borderId="21" xfId="0" applyFont="1" applyFill="1" applyBorder="1" applyAlignment="1">
      <alignment horizontal="center" vertical="center" wrapText="1"/>
    </xf>
    <xf numFmtId="0" fontId="2" fillId="17" borderId="11" xfId="0" applyFont="1" applyFill="1" applyBorder="1" applyAlignment="1">
      <alignment horizontal="center" vertical="center" wrapText="1"/>
    </xf>
    <xf numFmtId="0" fontId="2" fillId="17" borderId="21" xfId="0" applyFont="1" applyFill="1" applyBorder="1" applyAlignment="1">
      <alignment horizontal="center" vertical="center" wrapText="1"/>
    </xf>
    <xf numFmtId="0" fontId="2" fillId="9" borderId="9" xfId="0" applyFont="1" applyFill="1" applyBorder="1" applyAlignment="1">
      <alignment horizontal="center" vertical="center" wrapText="1"/>
    </xf>
    <xf numFmtId="0" fontId="2" fillId="9" borderId="22" xfId="0" applyFont="1" applyFill="1" applyBorder="1" applyAlignment="1">
      <alignment horizontal="center" vertical="center" wrapText="1"/>
    </xf>
    <xf numFmtId="0" fontId="2" fillId="9" borderId="2" xfId="0" applyFont="1" applyFill="1" applyBorder="1" applyAlignment="1">
      <alignment horizontal="center" vertical="center" wrapText="1"/>
    </xf>
    <xf numFmtId="0" fontId="2" fillId="22" borderId="11" xfId="0" applyFont="1" applyFill="1" applyBorder="1" applyAlignment="1">
      <alignment horizontal="center" vertical="center" wrapText="1"/>
    </xf>
    <xf numFmtId="0" fontId="2" fillId="22" borderId="21" xfId="0" applyFont="1" applyFill="1" applyBorder="1" applyAlignment="1">
      <alignment horizontal="center" vertical="center" wrapText="1"/>
    </xf>
    <xf numFmtId="0" fontId="2" fillId="16" borderId="11" xfId="0" applyFont="1" applyFill="1" applyBorder="1" applyAlignment="1">
      <alignment horizontal="center" vertical="center" wrapText="1"/>
    </xf>
    <xf numFmtId="0" fontId="2" fillId="16" borderId="21" xfId="0" applyFont="1" applyFill="1" applyBorder="1" applyAlignment="1">
      <alignment horizontal="center" vertical="center" wrapText="1"/>
    </xf>
    <xf numFmtId="0" fontId="7" fillId="4" borderId="11" xfId="0" applyFont="1" applyFill="1" applyBorder="1" applyAlignment="1">
      <alignment horizontal="center" vertical="center" wrapText="1"/>
    </xf>
    <xf numFmtId="0" fontId="7" fillId="4" borderId="21" xfId="0" applyFont="1" applyFill="1" applyBorder="1" applyAlignment="1">
      <alignment horizontal="center" vertical="center" wrapText="1"/>
    </xf>
    <xf numFmtId="0" fontId="7" fillId="27" borderId="11" xfId="0" applyFont="1" applyFill="1" applyBorder="1" applyAlignment="1">
      <alignment horizontal="center" vertical="center" wrapText="1"/>
    </xf>
    <xf numFmtId="0" fontId="7" fillId="27" borderId="21" xfId="0" applyFont="1" applyFill="1" applyBorder="1" applyAlignment="1">
      <alignment horizontal="center" vertical="center" wrapText="1"/>
    </xf>
    <xf numFmtId="0" fontId="2" fillId="45" borderId="1" xfId="0" applyFont="1" applyFill="1" applyBorder="1" applyAlignment="1">
      <alignment horizontal="center" vertical="center" wrapText="1"/>
    </xf>
    <xf numFmtId="0" fontId="2" fillId="53" borderId="1" xfId="0" applyFont="1" applyFill="1" applyBorder="1" applyAlignment="1">
      <alignment horizontal="center" vertical="center" wrapText="1"/>
    </xf>
    <xf numFmtId="0" fontId="0" fillId="6" borderId="12" xfId="0" applyFill="1" applyBorder="1" applyAlignment="1">
      <alignment horizontal="center"/>
    </xf>
    <xf numFmtId="0" fontId="0" fillId="6" borderId="39" xfId="0" applyFill="1" applyBorder="1" applyAlignment="1">
      <alignment horizontal="center"/>
    </xf>
    <xf numFmtId="0" fontId="0" fillId="6" borderId="25" xfId="0" applyFill="1" applyBorder="1" applyAlignment="1">
      <alignment horizontal="center"/>
    </xf>
    <xf numFmtId="0" fontId="0" fillId="6" borderId="19" xfId="0" applyFill="1" applyBorder="1" applyAlignment="1">
      <alignment horizontal="center"/>
    </xf>
    <xf numFmtId="0" fontId="0" fillId="6" borderId="17" xfId="0" applyFill="1" applyBorder="1" applyAlignment="1">
      <alignment horizontal="center"/>
    </xf>
    <xf numFmtId="0" fontId="0" fillId="6" borderId="18" xfId="0" applyFill="1" applyBorder="1" applyAlignment="1">
      <alignment horizontal="center"/>
    </xf>
    <xf numFmtId="0" fontId="0" fillId="6" borderId="11" xfId="0" applyFill="1" applyBorder="1" applyAlignment="1">
      <alignment horizontal="center"/>
    </xf>
    <xf numFmtId="0" fontId="0" fillId="6" borderId="21" xfId="0" applyFill="1" applyBorder="1" applyAlignment="1">
      <alignment horizontal="center"/>
    </xf>
    <xf numFmtId="0" fontId="2" fillId="47" borderId="0" xfId="0" applyFont="1" applyFill="1" applyAlignment="1">
      <alignment horizontal="center" vertical="center"/>
    </xf>
    <xf numFmtId="0" fontId="2" fillId="0" borderId="1" xfId="0" applyFont="1" applyBorder="1" applyAlignment="1">
      <alignment horizontal="center" vertical="center"/>
    </xf>
    <xf numFmtId="0" fontId="0" fillId="0" borderId="17" xfId="0" applyBorder="1" applyAlignment="1"/>
    <xf numFmtId="0" fontId="0" fillId="0" borderId="18" xfId="0" applyBorder="1" applyAlignment="1"/>
    <xf numFmtId="0" fontId="0" fillId="0" borderId="20" xfId="0" applyBorder="1" applyAlignment="1"/>
    <xf numFmtId="0" fontId="2" fillId="0" borderId="21" xfId="0" applyFont="1" applyBorder="1" applyAlignment="1">
      <alignment horizontal="center" vertical="center"/>
    </xf>
    <xf numFmtId="0" fontId="2" fillId="7" borderId="43" xfId="0" applyFont="1" applyFill="1" applyBorder="1" applyAlignment="1">
      <alignment horizontal="center" vertical="center" wrapText="1"/>
    </xf>
    <xf numFmtId="0" fontId="2" fillId="7" borderId="24" xfId="0" applyFont="1" applyFill="1" applyBorder="1" applyAlignment="1">
      <alignment horizontal="center" vertical="center" wrapText="1"/>
    </xf>
    <xf numFmtId="0" fontId="23" fillId="0" borderId="0" xfId="0" applyFont="1" applyAlignment="1">
      <alignment horizontal="right"/>
    </xf>
    <xf numFmtId="0" fontId="23" fillId="0" borderId="44" xfId="0" applyFont="1" applyBorder="1" applyAlignment="1">
      <alignment horizontal="right"/>
    </xf>
    <xf numFmtId="0" fontId="18" fillId="32" borderId="9" xfId="0" applyFont="1" applyFill="1" applyBorder="1" applyAlignment="1">
      <alignment horizontal="center" vertical="center"/>
    </xf>
    <xf numFmtId="0" fontId="18" fillId="32" borderId="22" xfId="0" applyFont="1" applyFill="1" applyBorder="1" applyAlignment="1">
      <alignment horizontal="center" vertical="center"/>
    </xf>
    <xf numFmtId="0" fontId="18" fillId="32" borderId="2" xfId="0" applyFont="1" applyFill="1" applyBorder="1" applyAlignment="1">
      <alignment horizontal="center" vertical="center"/>
    </xf>
    <xf numFmtId="0" fontId="18" fillId="32" borderId="9" xfId="0" applyFont="1" applyFill="1" applyBorder="1" applyAlignment="1">
      <alignment horizontal="center" vertical="center" wrapText="1"/>
    </xf>
    <xf numFmtId="0" fontId="18" fillId="32" borderId="22" xfId="0" applyFont="1" applyFill="1" applyBorder="1" applyAlignment="1">
      <alignment horizontal="center" vertical="center" wrapText="1"/>
    </xf>
    <xf numFmtId="0" fontId="18" fillId="32" borderId="2" xfId="0" applyFont="1" applyFill="1" applyBorder="1" applyAlignment="1">
      <alignment horizontal="center" vertical="center" wrapText="1"/>
    </xf>
    <xf numFmtId="0" fontId="0" fillId="35" borderId="9" xfId="0" applyFill="1" applyBorder="1" applyAlignment="1">
      <alignment horizontal="center" vertical="center"/>
    </xf>
    <xf numFmtId="0" fontId="0" fillId="35" borderId="22" xfId="0" applyFill="1" applyBorder="1" applyAlignment="1">
      <alignment horizontal="center" vertical="center"/>
    </xf>
    <xf numFmtId="0" fontId="0" fillId="35" borderId="2" xfId="0" applyFill="1" applyBorder="1" applyAlignment="1">
      <alignment horizontal="center" vertical="center"/>
    </xf>
    <xf numFmtId="0" fontId="18" fillId="34" borderId="1" xfId="0" applyFont="1" applyFill="1" applyBorder="1" applyAlignment="1">
      <alignment horizontal="center" vertical="center"/>
    </xf>
    <xf numFmtId="0" fontId="0" fillId="0" borderId="0" xfId="0" applyAlignment="1">
      <alignment horizontal="center"/>
    </xf>
    <xf numFmtId="0" fontId="0" fillId="0" borderId="1" xfId="0" applyBorder="1" applyAlignment="1">
      <alignment horizontal="center" vertical="center"/>
    </xf>
    <xf numFmtId="0" fontId="0" fillId="33" borderId="1" xfId="0" applyFill="1" applyBorder="1" applyAlignment="1">
      <alignment horizontal="center" vertical="center"/>
    </xf>
    <xf numFmtId="0" fontId="1" fillId="0" borderId="17" xfId="0" applyFont="1" applyBorder="1" applyAlignment="1">
      <alignment horizontal="center"/>
    </xf>
    <xf numFmtId="0" fontId="0" fillId="0" borderId="0" xfId="0" applyAlignment="1">
      <alignment horizontal="left"/>
    </xf>
    <xf numFmtId="0" fontId="17" fillId="0" borderId="0" xfId="0" applyFont="1" applyAlignment="1">
      <alignment horizontal="left"/>
    </xf>
    <xf numFmtId="0" fontId="1" fillId="0" borderId="0" xfId="0" applyFont="1" applyAlignment="1">
      <alignment horizontal="center"/>
    </xf>
    <xf numFmtId="0" fontId="6" fillId="0" borderId="0" xfId="0" applyFont="1" applyAlignment="1">
      <alignment horizontal="left"/>
    </xf>
    <xf numFmtId="0" fontId="1" fillId="0" borderId="0" xfId="0" applyFont="1" applyAlignment="1">
      <alignment horizontal="left"/>
    </xf>
    <xf numFmtId="0" fontId="16" fillId="0" borderId="0" xfId="0" applyFont="1" applyAlignment="1">
      <alignment horizontal="left"/>
    </xf>
    <xf numFmtId="0" fontId="9" fillId="40" borderId="31" xfId="0" applyFont="1" applyFill="1" applyBorder="1" applyAlignment="1">
      <alignment horizontal="center"/>
    </xf>
    <xf numFmtId="0" fontId="9" fillId="40" borderId="0" xfId="0" applyFont="1" applyFill="1" applyAlignment="1">
      <alignment horizontal="center"/>
    </xf>
    <xf numFmtId="0" fontId="9" fillId="40" borderId="35" xfId="0" applyFont="1" applyFill="1" applyBorder="1" applyAlignment="1">
      <alignment horizontal="center"/>
    </xf>
    <xf numFmtId="0" fontId="9" fillId="39" borderId="31" xfId="0" applyFont="1" applyFill="1" applyBorder="1" applyAlignment="1">
      <alignment horizontal="center"/>
    </xf>
    <xf numFmtId="0" fontId="9" fillId="39" borderId="0" xfId="0" applyFont="1" applyFill="1" applyAlignment="1">
      <alignment horizontal="center"/>
    </xf>
    <xf numFmtId="0" fontId="9" fillId="39" borderId="35" xfId="0" applyFont="1" applyFill="1" applyBorder="1" applyAlignment="1">
      <alignment horizontal="center"/>
    </xf>
    <xf numFmtId="0" fontId="9" fillId="41" borderId="31" xfId="0" applyFont="1" applyFill="1" applyBorder="1" applyAlignment="1">
      <alignment horizontal="center"/>
    </xf>
    <xf numFmtId="0" fontId="9" fillId="41" borderId="35" xfId="0" applyFont="1" applyFill="1" applyBorder="1" applyAlignment="1">
      <alignment horizontal="center"/>
    </xf>
    <xf numFmtId="0" fontId="9" fillId="49" borderId="31" xfId="0" applyFont="1" applyFill="1" applyBorder="1" applyAlignment="1">
      <alignment horizontal="center"/>
    </xf>
    <xf numFmtId="0" fontId="9" fillId="49" borderId="35" xfId="0" applyFont="1" applyFill="1" applyBorder="1" applyAlignment="1">
      <alignment horizontal="center"/>
    </xf>
    <xf numFmtId="0" fontId="1" fillId="2" borderId="1" xfId="0" applyFont="1" applyFill="1" applyBorder="1" applyAlignment="1">
      <alignment horizontal="center"/>
    </xf>
    <xf numFmtId="0" fontId="1" fillId="2" borderId="9" xfId="0" applyFont="1" applyFill="1" applyBorder="1" applyAlignment="1">
      <alignment horizontal="center"/>
    </xf>
    <xf numFmtId="0" fontId="3" fillId="5" borderId="3" xfId="0" applyFont="1" applyFill="1" applyBorder="1" applyAlignment="1">
      <alignment horizontal="center"/>
    </xf>
    <xf numFmtId="0" fontId="1" fillId="0" borderId="32" xfId="0" applyFont="1" applyBorder="1" applyAlignment="1">
      <alignment horizontal="center"/>
    </xf>
    <xf numFmtId="0" fontId="1" fillId="0" borderId="34" xfId="0" applyFont="1" applyBorder="1" applyAlignment="1">
      <alignment horizontal="center"/>
    </xf>
    <xf numFmtId="0" fontId="1" fillId="0" borderId="33" xfId="0" applyFont="1" applyBorder="1" applyAlignment="1">
      <alignment horizontal="center"/>
    </xf>
    <xf numFmtId="0" fontId="16" fillId="2" borderId="9" xfId="0" applyFont="1" applyFill="1" applyBorder="1" applyAlignment="1">
      <alignment horizontal="center"/>
    </xf>
    <xf numFmtId="0" fontId="16" fillId="2" borderId="2" xfId="0" applyFont="1" applyFill="1" applyBorder="1" applyAlignment="1">
      <alignment horizontal="center"/>
    </xf>
    <xf numFmtId="0" fontId="16" fillId="2" borderId="22" xfId="0" applyFont="1" applyFill="1" applyBorder="1" applyAlignment="1">
      <alignment horizontal="center"/>
    </xf>
    <xf numFmtId="0" fontId="2" fillId="2" borderId="9" xfId="0" applyFont="1" applyFill="1" applyBorder="1" applyAlignment="1">
      <alignment horizontal="center"/>
    </xf>
    <xf numFmtId="0" fontId="2" fillId="2" borderId="2" xfId="0" applyFont="1" applyFill="1" applyBorder="1" applyAlignment="1">
      <alignment horizontal="center"/>
    </xf>
    <xf numFmtId="0" fontId="1" fillId="2" borderId="2" xfId="0" applyFont="1" applyFill="1" applyBorder="1" applyAlignment="1">
      <alignment horizontal="center"/>
    </xf>
    <xf numFmtId="0" fontId="20" fillId="52" borderId="37" xfId="0" applyFont="1" applyFill="1" applyBorder="1" applyAlignment="1">
      <alignment horizontal="center"/>
    </xf>
    <xf numFmtId="0" fontId="19" fillId="51" borderId="37" xfId="0" applyFont="1" applyFill="1" applyBorder="1" applyAlignment="1">
      <alignment horizontal="center"/>
    </xf>
    <xf numFmtId="0" fontId="20" fillId="48" borderId="37" xfId="0" applyFont="1" applyFill="1" applyBorder="1" applyAlignment="1">
      <alignment horizontal="center"/>
    </xf>
    <xf numFmtId="0" fontId="9" fillId="39" borderId="36" xfId="0" applyFont="1" applyFill="1" applyBorder="1" applyAlignment="1">
      <alignment horizontal="center"/>
    </xf>
    <xf numFmtId="0" fontId="9" fillId="39" borderId="37" xfId="0" applyFont="1" applyFill="1" applyBorder="1" applyAlignment="1">
      <alignment horizontal="center"/>
    </xf>
    <xf numFmtId="0" fontId="9" fillId="39" borderId="38" xfId="0" applyFont="1" applyFill="1" applyBorder="1" applyAlignment="1">
      <alignment horizontal="center"/>
    </xf>
    <xf numFmtId="0" fontId="0" fillId="41" borderId="36" xfId="0" applyFill="1" applyBorder="1" applyAlignment="1">
      <alignment horizontal="center"/>
    </xf>
    <xf numFmtId="0" fontId="0" fillId="41" borderId="38" xfId="0" applyFill="1" applyBorder="1" applyAlignment="1">
      <alignment horizontal="center"/>
    </xf>
    <xf numFmtId="0" fontId="9" fillId="40" borderId="36" xfId="0" applyFont="1" applyFill="1" applyBorder="1" applyAlignment="1">
      <alignment horizontal="center"/>
    </xf>
    <xf numFmtId="0" fontId="9" fillId="40" borderId="37" xfId="0" applyFont="1" applyFill="1" applyBorder="1" applyAlignment="1">
      <alignment horizontal="center"/>
    </xf>
    <xf numFmtId="0" fontId="9" fillId="40" borderId="38" xfId="0" applyFont="1" applyFill="1" applyBorder="1" applyAlignment="1">
      <alignment horizontal="center"/>
    </xf>
    <xf numFmtId="0" fontId="20" fillId="56" borderId="33" xfId="0" applyFont="1" applyFill="1" applyBorder="1" applyAlignment="1">
      <alignment horizontal="center"/>
    </xf>
    <xf numFmtId="0" fontId="25" fillId="0" borderId="0" xfId="1" applyFont="1"/>
    <xf numFmtId="0" fontId="24" fillId="0" borderId="0" xfId="1"/>
    <xf numFmtId="0" fontId="26" fillId="0" borderId="0" xfId="0" applyFont="1" applyAlignment="1">
      <alignment horizontal="left" vertical="top" wrapText="1"/>
    </xf>
    <xf numFmtId="0" fontId="26" fillId="0" borderId="0" xfId="0" applyFont="1" applyAlignment="1">
      <alignment vertical="top" wrapText="1"/>
    </xf>
    <xf numFmtId="0" fontId="0" fillId="0" borderId="0" xfId="0" applyAlignment="1">
      <alignment vertical="top"/>
    </xf>
    <xf numFmtId="0" fontId="28" fillId="0" borderId="0" xfId="0" applyFont="1" applyAlignment="1">
      <alignment horizontal="left" vertical="top"/>
    </xf>
    <xf numFmtId="0" fontId="0" fillId="0" borderId="0" xfId="0" applyAlignment="1">
      <alignment horizontal="left" vertical="top"/>
    </xf>
    <xf numFmtId="0" fontId="28" fillId="0" borderId="0" xfId="0" applyFont="1" applyAlignment="1">
      <alignment horizontal="left" vertical="top" wrapText="1"/>
    </xf>
    <xf numFmtId="0" fontId="28" fillId="0" borderId="0" xfId="0" applyFont="1" applyAlignment="1">
      <alignment vertical="top" wrapText="1"/>
    </xf>
    <xf numFmtId="0" fontId="28" fillId="0" borderId="0" xfId="0" applyFont="1" applyAlignment="1">
      <alignment vertical="top"/>
    </xf>
  </cellXfs>
  <cellStyles count="2">
    <cellStyle name="Collegamento ipertestuale" xfId="1" builtinId="8"/>
    <cellStyle name="Normale" xfId="0" builtinId="0"/>
  </cellStyles>
  <dxfs count="40206">
    <dxf>
      <fill>
        <patternFill>
          <bgColor theme="3" tint="0.3999450666829432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9C0006"/>
      </font>
      <fill>
        <patternFill>
          <bgColor rgb="FFFFC7CE"/>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s>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F2F2F2"/>
      <rgbColor rgb="FFD9D9D9"/>
      <rgbColor rgb="FF993366"/>
      <rgbColor rgb="FFFFF2CC"/>
      <rgbColor rgb="FFDEEBF7"/>
      <rgbColor rgb="FF660066"/>
      <rgbColor rgb="FFED7D31"/>
      <rgbColor rgb="FF0066CC"/>
      <rgbColor rgb="FFC6D9F1"/>
      <rgbColor rgb="FF000080"/>
      <rgbColor rgb="FFFF00FF"/>
      <rgbColor rgb="FFC6E0B4"/>
      <rgbColor rgb="FF00FFFF"/>
      <rgbColor rgb="FF800080"/>
      <rgbColor rgb="FF800000"/>
      <rgbColor rgb="FF008080"/>
      <rgbColor rgb="FF0000FF"/>
      <rgbColor rgb="FF00CCFF"/>
      <rgbColor rgb="FFE2EFDA"/>
      <rgbColor rgb="FFE2F0D9"/>
      <rgbColor rgb="FFFFFF99"/>
      <rgbColor rgb="FFD5D5D5"/>
      <rgbColor rgb="FFFF99CC"/>
      <rgbColor rgb="FFCC99FF"/>
      <rgbColor rgb="FFFFD966"/>
      <rgbColor rgb="FF3366FF"/>
      <rgbColor rgb="FFD9E1F2"/>
      <rgbColor rgb="FF9BBB59"/>
      <rgbColor rgb="FFFFC000"/>
      <rgbColor rgb="FFF4B084"/>
      <rgbColor rgb="FFFF6600"/>
      <rgbColor rgb="FF666699"/>
      <rgbColor rgb="FFA9D08E"/>
      <rgbColor rgb="FF003366"/>
      <rgbColor rgb="FF339966"/>
      <rgbColor rgb="FF003300"/>
      <rgbColor rgb="FF333300"/>
      <rgbColor rgb="FF993300"/>
      <rgbColor rgb="FF993366"/>
      <rgbColor rgb="FF305496"/>
      <rgbColor rgb="FF333333"/>
      <rgbColor rgb="00003366"/>
      <rgbColor rgb="00339966"/>
      <rgbColor rgb="00003300"/>
      <rgbColor rgb="00333300"/>
      <rgbColor rgb="00993300"/>
      <rgbColor rgb="00993366"/>
      <rgbColor rgb="00333399"/>
      <rgbColor rgb="00333333"/>
    </indexedColors>
    <mruColors>
      <color rgb="FFFFFF99"/>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147771</xdr:rowOff>
    </xdr:from>
    <xdr:to>
      <xdr:col>1</xdr:col>
      <xdr:colOff>489603</xdr:colOff>
      <xdr:row>2</xdr:row>
      <xdr:rowOff>133528</xdr:rowOff>
    </xdr:to>
    <xdr:sp macro="[0]!Clearcells" textlink="">
      <xdr:nvSpPr>
        <xdr:cNvPr id="2" name="Rettangolo con angoli arrotondati 1">
          <a:extLst>
            <a:ext uri="{FF2B5EF4-FFF2-40B4-BE49-F238E27FC236}">
              <a16:creationId xmlns:a16="http://schemas.microsoft.com/office/drawing/2014/main" id="{7DE17AD9-4DD9-4893-80F4-520D0EE62EF1}"/>
            </a:ext>
          </a:extLst>
        </xdr:cNvPr>
        <xdr:cNvSpPr/>
      </xdr:nvSpPr>
      <xdr:spPr>
        <a:xfrm>
          <a:off x="0" y="147771"/>
          <a:ext cx="741063" cy="29055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147771</xdr:rowOff>
    </xdr:from>
    <xdr:to>
      <xdr:col>1</xdr:col>
      <xdr:colOff>489603</xdr:colOff>
      <xdr:row>2</xdr:row>
      <xdr:rowOff>133528</xdr:rowOff>
    </xdr:to>
    <xdr:sp macro="[0]!Clearcells" textlink="">
      <xdr:nvSpPr>
        <xdr:cNvPr id="3" name="Rettangolo con angoli arrotondati 2">
          <a:extLst>
            <a:ext uri="{FF2B5EF4-FFF2-40B4-BE49-F238E27FC236}">
              <a16:creationId xmlns:a16="http://schemas.microsoft.com/office/drawing/2014/main" id="{43946043-4BF4-44F9-8C96-EF8C2CF75357}"/>
            </a:ext>
          </a:extLst>
        </xdr:cNvPr>
        <xdr:cNvSpPr/>
      </xdr:nvSpPr>
      <xdr:spPr>
        <a:xfrm>
          <a:off x="0" y="147771"/>
          <a:ext cx="738855" cy="28842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RESET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147771</xdr:rowOff>
    </xdr:from>
    <xdr:to>
      <xdr:col>1</xdr:col>
      <xdr:colOff>489603</xdr:colOff>
      <xdr:row>2</xdr:row>
      <xdr:rowOff>133528</xdr:rowOff>
    </xdr:to>
    <xdr:sp macro="[0]!Clearcells" textlink="">
      <xdr:nvSpPr>
        <xdr:cNvPr id="2" name="Rettangolo con angoli arrotondati 1">
          <a:extLst>
            <a:ext uri="{FF2B5EF4-FFF2-40B4-BE49-F238E27FC236}">
              <a16:creationId xmlns:a16="http://schemas.microsoft.com/office/drawing/2014/main" id="{C744A697-64A4-4C94-A57B-55D9833FEE37}"/>
            </a:ext>
          </a:extLst>
        </xdr:cNvPr>
        <xdr:cNvSpPr/>
      </xdr:nvSpPr>
      <xdr:spPr>
        <a:xfrm>
          <a:off x="0" y="147771"/>
          <a:ext cx="741063" cy="29055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RESET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80211</xdr:rowOff>
    </xdr:from>
    <xdr:to>
      <xdr:col>1</xdr:col>
      <xdr:colOff>481263</xdr:colOff>
      <xdr:row>3</xdr:row>
      <xdr:rowOff>50132</xdr:rowOff>
    </xdr:to>
    <xdr:sp macro="[0]!ResetOrario" textlink="">
      <xdr:nvSpPr>
        <xdr:cNvPr id="2" name="Rettangolo con angoli arrotondati 1">
          <a:extLst>
            <a:ext uri="{FF2B5EF4-FFF2-40B4-BE49-F238E27FC236}">
              <a16:creationId xmlns:a16="http://schemas.microsoft.com/office/drawing/2014/main" id="{BA765ECF-1BA5-41BB-960F-3FBFD3EF546D}"/>
            </a:ext>
          </a:extLst>
        </xdr:cNvPr>
        <xdr:cNvSpPr/>
      </xdr:nvSpPr>
      <xdr:spPr>
        <a:xfrm>
          <a:off x="0" y="240632"/>
          <a:ext cx="731921" cy="25065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RESET</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209550</xdr:colOff>
      <xdr:row>6</xdr:row>
      <xdr:rowOff>9525</xdr:rowOff>
    </xdr:from>
    <xdr:to>
      <xdr:col>3</xdr:col>
      <xdr:colOff>76200</xdr:colOff>
      <xdr:row>32</xdr:row>
      <xdr:rowOff>152400</xdr:rowOff>
    </xdr:to>
    <xdr:pic>
      <xdr:nvPicPr>
        <xdr:cNvPr id="2" name="Immagine 1">
          <a:extLst>
            <a:ext uri="{FF2B5EF4-FFF2-40B4-BE49-F238E27FC236}">
              <a16:creationId xmlns:a16="http://schemas.microsoft.com/office/drawing/2014/main" id="{1767986C-62E5-4FCA-A7EC-75F7CBE6E9F7}"/>
            </a:ext>
          </a:extLst>
        </xdr:cNvPr>
        <xdr:cNvPicPr>
          <a:picLocks noChangeAspect="1"/>
        </xdr:cNvPicPr>
      </xdr:nvPicPr>
      <xdr:blipFill>
        <a:blip xmlns:r="http://schemas.openxmlformats.org/officeDocument/2006/relationships" r:embed="rId1"/>
        <a:stretch>
          <a:fillRect/>
        </a:stretch>
      </xdr:blipFill>
      <xdr:spPr>
        <a:xfrm>
          <a:off x="209550" y="981075"/>
          <a:ext cx="1695450" cy="4352925"/>
        </a:xfrm>
        <a:prstGeom prst="rect">
          <a:avLst/>
        </a:prstGeom>
      </xdr:spPr>
    </xdr:pic>
    <xdr:clientData/>
  </xdr:twoCellAnchor>
  <xdr:twoCellAnchor editAs="oneCell">
    <xdr:from>
      <xdr:col>3</xdr:col>
      <xdr:colOff>381000</xdr:colOff>
      <xdr:row>8</xdr:row>
      <xdr:rowOff>57150</xdr:rowOff>
    </xdr:from>
    <xdr:to>
      <xdr:col>12</xdr:col>
      <xdr:colOff>590550</xdr:colOff>
      <xdr:row>22</xdr:row>
      <xdr:rowOff>123825</xdr:rowOff>
    </xdr:to>
    <xdr:pic>
      <xdr:nvPicPr>
        <xdr:cNvPr id="3" name="Immagine 2">
          <a:extLst>
            <a:ext uri="{FF2B5EF4-FFF2-40B4-BE49-F238E27FC236}">
              <a16:creationId xmlns:a16="http://schemas.microsoft.com/office/drawing/2014/main" id="{9BE28A5D-8EE2-4176-B4FF-084546C678E7}"/>
            </a:ext>
            <a:ext uri="{147F2762-F138-4A5C-976F-8EAC2B608ADB}">
              <a16:predDERef xmlns:a16="http://schemas.microsoft.com/office/drawing/2014/main" pred="{1767986C-62E5-4FCA-A7EC-75F7CBE6E9F7}"/>
            </a:ext>
          </a:extLst>
        </xdr:cNvPr>
        <xdr:cNvPicPr>
          <a:picLocks noChangeAspect="1"/>
        </xdr:cNvPicPr>
      </xdr:nvPicPr>
      <xdr:blipFill>
        <a:blip xmlns:r="http://schemas.openxmlformats.org/officeDocument/2006/relationships" r:embed="rId2"/>
        <a:stretch>
          <a:fillRect/>
        </a:stretch>
      </xdr:blipFill>
      <xdr:spPr>
        <a:xfrm>
          <a:off x="2209800" y="1352550"/>
          <a:ext cx="5695950" cy="2333625"/>
        </a:xfrm>
        <a:prstGeom prst="rect">
          <a:avLst/>
        </a:prstGeom>
      </xdr:spPr>
    </xdr:pic>
    <xdr:clientData/>
  </xdr:twoCellAnchor>
  <xdr:twoCellAnchor editAs="oneCell">
    <xdr:from>
      <xdr:col>0</xdr:col>
      <xdr:colOff>133350</xdr:colOff>
      <xdr:row>34</xdr:row>
      <xdr:rowOff>76200</xdr:rowOff>
    </xdr:from>
    <xdr:to>
      <xdr:col>5</xdr:col>
      <xdr:colOff>133350</xdr:colOff>
      <xdr:row>47</xdr:row>
      <xdr:rowOff>28575</xdr:rowOff>
    </xdr:to>
    <xdr:pic>
      <xdr:nvPicPr>
        <xdr:cNvPr id="4" name="Immagine 3">
          <a:extLst>
            <a:ext uri="{FF2B5EF4-FFF2-40B4-BE49-F238E27FC236}">
              <a16:creationId xmlns:a16="http://schemas.microsoft.com/office/drawing/2014/main" id="{FAD8585C-6B6B-4829-98DB-607AD55F9351}"/>
            </a:ext>
            <a:ext uri="{147F2762-F138-4A5C-976F-8EAC2B608ADB}">
              <a16:predDERef xmlns:a16="http://schemas.microsoft.com/office/drawing/2014/main" pred="{9BE28A5D-8EE2-4176-B4FF-084546C678E7}"/>
            </a:ext>
          </a:extLst>
        </xdr:cNvPr>
        <xdr:cNvPicPr>
          <a:picLocks noChangeAspect="1"/>
        </xdr:cNvPicPr>
      </xdr:nvPicPr>
      <xdr:blipFill>
        <a:blip xmlns:r="http://schemas.openxmlformats.org/officeDocument/2006/relationships" r:embed="rId3"/>
        <a:stretch>
          <a:fillRect/>
        </a:stretch>
      </xdr:blipFill>
      <xdr:spPr>
        <a:xfrm>
          <a:off x="133350" y="5581650"/>
          <a:ext cx="3048000" cy="2057400"/>
        </a:xfrm>
        <a:prstGeom prst="rect">
          <a:avLst/>
        </a:prstGeom>
      </xdr:spPr>
    </xdr:pic>
    <xdr:clientData/>
  </xdr:twoCellAnchor>
  <xdr:twoCellAnchor editAs="oneCell">
    <xdr:from>
      <xdr:col>0</xdr:col>
      <xdr:colOff>114300</xdr:colOff>
      <xdr:row>87</xdr:row>
      <xdr:rowOff>38100</xdr:rowOff>
    </xdr:from>
    <xdr:to>
      <xdr:col>12</xdr:col>
      <xdr:colOff>257175</xdr:colOff>
      <xdr:row>141</xdr:row>
      <xdr:rowOff>9525</xdr:rowOff>
    </xdr:to>
    <xdr:pic>
      <xdr:nvPicPr>
        <xdr:cNvPr id="5" name="Immagine 4">
          <a:extLst>
            <a:ext uri="{FF2B5EF4-FFF2-40B4-BE49-F238E27FC236}">
              <a16:creationId xmlns:a16="http://schemas.microsoft.com/office/drawing/2014/main" id="{A2D55320-29F7-4BFA-838F-1C63B7176975}"/>
            </a:ext>
            <a:ext uri="{147F2762-F138-4A5C-976F-8EAC2B608ADB}">
              <a16:predDERef xmlns:a16="http://schemas.microsoft.com/office/drawing/2014/main" pred="{FAD8585C-6B6B-4829-98DB-607AD55F9351}"/>
            </a:ext>
          </a:extLst>
        </xdr:cNvPr>
        <xdr:cNvPicPr>
          <a:picLocks noChangeAspect="1"/>
        </xdr:cNvPicPr>
      </xdr:nvPicPr>
      <xdr:blipFill>
        <a:blip xmlns:r="http://schemas.openxmlformats.org/officeDocument/2006/relationships" r:embed="rId4"/>
        <a:stretch>
          <a:fillRect/>
        </a:stretch>
      </xdr:blipFill>
      <xdr:spPr>
        <a:xfrm>
          <a:off x="114300" y="10401300"/>
          <a:ext cx="7458075" cy="8715375"/>
        </a:xfrm>
        <a:prstGeom prst="rect">
          <a:avLst/>
        </a:prstGeom>
      </xdr:spPr>
    </xdr:pic>
    <xdr:clientData/>
  </xdr:twoCellAnchor>
  <xdr:twoCellAnchor editAs="oneCell">
    <xdr:from>
      <xdr:col>1</xdr:col>
      <xdr:colOff>104775</xdr:colOff>
      <xdr:row>69</xdr:row>
      <xdr:rowOff>9525</xdr:rowOff>
    </xdr:from>
    <xdr:to>
      <xdr:col>4</xdr:col>
      <xdr:colOff>219075</xdr:colOff>
      <xdr:row>81</xdr:row>
      <xdr:rowOff>19050</xdr:rowOff>
    </xdr:to>
    <xdr:pic>
      <xdr:nvPicPr>
        <xdr:cNvPr id="6" name="Immagine 5">
          <a:extLst>
            <a:ext uri="{FF2B5EF4-FFF2-40B4-BE49-F238E27FC236}">
              <a16:creationId xmlns:a16="http://schemas.microsoft.com/office/drawing/2014/main" id="{F76B260E-EF57-4201-B8F1-117C1C9CE1A8}"/>
            </a:ext>
            <a:ext uri="{147F2762-F138-4A5C-976F-8EAC2B608ADB}">
              <a16:predDERef xmlns:a16="http://schemas.microsoft.com/office/drawing/2014/main" pred="{A2D55320-29F7-4BFA-838F-1C63B7176975}"/>
            </a:ext>
          </a:extLst>
        </xdr:cNvPr>
        <xdr:cNvPicPr>
          <a:picLocks noChangeAspect="1"/>
        </xdr:cNvPicPr>
      </xdr:nvPicPr>
      <xdr:blipFill>
        <a:blip xmlns:r="http://schemas.openxmlformats.org/officeDocument/2006/relationships" r:embed="rId5"/>
        <a:stretch>
          <a:fillRect/>
        </a:stretch>
      </xdr:blipFill>
      <xdr:spPr>
        <a:xfrm>
          <a:off x="714375" y="9563100"/>
          <a:ext cx="1943100" cy="1952625"/>
        </a:xfrm>
        <a:prstGeom prst="rect">
          <a:avLst/>
        </a:prstGeom>
      </xdr:spPr>
    </xdr:pic>
    <xdr:clientData/>
  </xdr:twoCellAnchor>
  <xdr:twoCellAnchor editAs="oneCell">
    <xdr:from>
      <xdr:col>4</xdr:col>
      <xdr:colOff>523875</xdr:colOff>
      <xdr:row>69</xdr:row>
      <xdr:rowOff>142875</xdr:rowOff>
    </xdr:from>
    <xdr:to>
      <xdr:col>21</xdr:col>
      <xdr:colOff>219075</xdr:colOff>
      <xdr:row>78</xdr:row>
      <xdr:rowOff>38100</xdr:rowOff>
    </xdr:to>
    <xdr:pic>
      <xdr:nvPicPr>
        <xdr:cNvPr id="7" name="Immagine 6">
          <a:extLst>
            <a:ext uri="{FF2B5EF4-FFF2-40B4-BE49-F238E27FC236}">
              <a16:creationId xmlns:a16="http://schemas.microsoft.com/office/drawing/2014/main" id="{311A7454-1AF7-4D86-B41E-8EFA9DB1C4F3}"/>
            </a:ext>
            <a:ext uri="{147F2762-F138-4A5C-976F-8EAC2B608ADB}">
              <a16:predDERef xmlns:a16="http://schemas.microsoft.com/office/drawing/2014/main" pred="{F76B260E-EF57-4201-B8F1-117C1C9CE1A8}"/>
            </a:ext>
          </a:extLst>
        </xdr:cNvPr>
        <xdr:cNvPicPr>
          <a:picLocks noChangeAspect="1"/>
        </xdr:cNvPicPr>
      </xdr:nvPicPr>
      <xdr:blipFill>
        <a:blip xmlns:r="http://schemas.openxmlformats.org/officeDocument/2006/relationships" r:embed="rId6"/>
        <a:stretch>
          <a:fillRect/>
        </a:stretch>
      </xdr:blipFill>
      <xdr:spPr>
        <a:xfrm>
          <a:off x="2962275" y="9696450"/>
          <a:ext cx="10058400" cy="1352550"/>
        </a:xfrm>
        <a:prstGeom prst="rect">
          <a:avLst/>
        </a:prstGeom>
      </xdr:spPr>
    </xdr:pic>
    <xdr:clientData/>
  </xdr:twoCellAnchor>
  <xdr:twoCellAnchor editAs="oneCell">
    <xdr:from>
      <xdr:col>0</xdr:col>
      <xdr:colOff>38100</xdr:colOff>
      <xdr:row>55</xdr:row>
      <xdr:rowOff>0</xdr:rowOff>
    </xdr:from>
    <xdr:to>
      <xdr:col>3</xdr:col>
      <xdr:colOff>106680</xdr:colOff>
      <xdr:row>64</xdr:row>
      <xdr:rowOff>22860</xdr:rowOff>
    </xdr:to>
    <xdr:pic>
      <xdr:nvPicPr>
        <xdr:cNvPr id="8" name="Immagine 7">
          <a:extLst>
            <a:ext uri="{FF2B5EF4-FFF2-40B4-BE49-F238E27FC236}">
              <a16:creationId xmlns:a16="http://schemas.microsoft.com/office/drawing/2014/main" id="{0AE637E0-76DF-4B74-8227-FB4209FF1BC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 y="9220200"/>
          <a:ext cx="1897380" cy="1531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77DD5-1281-4710-A7D5-52584C5F91A2}">
  <sheetPr codeName="Foglio13">
    <tabColor rgb="FFE2EFDA"/>
  </sheetPr>
  <dimension ref="A1:CG96"/>
  <sheetViews>
    <sheetView showGridLines="0" zoomScale="80" zoomScaleNormal="80" workbookViewId="0">
      <pane xSplit="2" ySplit="4" topLeftCell="AO5" activePane="bottomRight" state="frozen"/>
      <selection pane="topRight" activeCell="G1" sqref="G1"/>
      <selection pane="bottomLeft" activeCell="A5" sqref="A5"/>
      <selection pane="bottomRight" activeCell="BX1" sqref="BX1"/>
    </sheetView>
  </sheetViews>
  <sheetFormatPr defaultColWidth="9.109375" defaultRowHeight="13.2" x14ac:dyDescent="0.25"/>
  <cols>
    <col min="1" max="1" width="3.6640625" customWidth="1"/>
    <col min="2" max="2" width="12.6640625" customWidth="1"/>
    <col min="3" max="11" width="11.88671875" customWidth="1"/>
    <col min="12" max="19" width="11.88671875" hidden="1" customWidth="1"/>
    <col min="20" max="20" width="2.33203125" customWidth="1"/>
    <col min="21" max="21" width="3.88671875" customWidth="1"/>
    <col min="22" max="22" width="7.6640625" bestFit="1" customWidth="1"/>
    <col min="23" max="33" width="11.88671875" style="197" customWidth="1"/>
    <col min="34" max="35" width="11.88671875" style="197" hidden="1" customWidth="1"/>
    <col min="36" max="45" width="11.88671875" style="197" customWidth="1"/>
    <col min="46" max="47" width="11.88671875" style="197" hidden="1" customWidth="1"/>
    <col min="48" max="51" width="3.44140625" customWidth="1"/>
    <col min="52" max="52" width="3.88671875" customWidth="1"/>
    <col min="53" max="53" width="3.109375" customWidth="1"/>
    <col min="54" max="54" width="7.5546875" customWidth="1"/>
    <col min="55" max="55" width="8" customWidth="1"/>
    <col min="56" max="56" width="1.77734375" bestFit="1" customWidth="1"/>
    <col min="57" max="58" width="1.88671875" bestFit="1" customWidth="1"/>
    <col min="59" max="61" width="3.44140625" customWidth="1"/>
    <col min="62" max="62" width="6.33203125" customWidth="1"/>
    <col min="63" max="63" width="35.44140625" style="11" customWidth="1"/>
    <col min="64" max="64" width="3.33203125" customWidth="1"/>
    <col min="65" max="66" width="11.88671875" customWidth="1"/>
    <col min="67" max="69" width="11.88671875" hidden="1" customWidth="1"/>
    <col min="70" max="70" width="4.21875" hidden="1" customWidth="1"/>
    <col min="71" max="71" width="11.88671875" customWidth="1"/>
    <col min="72" max="72" width="4.109375" customWidth="1"/>
    <col min="73" max="73" width="7.6640625" bestFit="1" customWidth="1"/>
    <col min="74" max="80" width="11.88671875" customWidth="1"/>
    <col min="81" max="83" width="11.88671875" hidden="1" customWidth="1"/>
    <col min="84" max="84" width="53.109375" customWidth="1"/>
    <col min="85" max="85" width="9.109375" style="196" customWidth="1"/>
    <col min="86" max="86" width="9.109375" customWidth="1"/>
  </cols>
  <sheetData>
    <row r="1" spans="1:85" ht="13.2" customHeight="1" x14ac:dyDescent="0.25">
      <c r="A1" s="196"/>
      <c r="B1" s="196"/>
      <c r="C1" s="257" t="str">
        <f>UPPER(SUBSTITUTE(Regole!$A$98," ","   "))</f>
        <v>T   E   A   M            1</v>
      </c>
      <c r="D1" s="257"/>
      <c r="E1" s="257"/>
      <c r="F1" s="257"/>
      <c r="G1" s="257"/>
      <c r="H1" s="257"/>
      <c r="I1" s="257"/>
      <c r="J1" s="257"/>
      <c r="K1" s="257"/>
      <c r="L1" s="257"/>
      <c r="M1" s="257"/>
      <c r="N1" s="257"/>
      <c r="O1" s="257"/>
      <c r="P1" s="257"/>
      <c r="Q1" s="257"/>
      <c r="R1" s="257"/>
      <c r="S1" s="257"/>
      <c r="T1" s="196"/>
      <c r="U1" s="196"/>
      <c r="V1" s="196"/>
      <c r="W1" s="258" t="str">
        <f>UPPER(SUBSTITUTE(Regole!$C$98," ","   "))</f>
        <v>T   E   A   M               2</v>
      </c>
      <c r="X1" s="258"/>
      <c r="Y1" s="258"/>
      <c r="Z1" s="258"/>
      <c r="AA1" s="258"/>
      <c r="AB1" s="258"/>
      <c r="AC1" s="258"/>
      <c r="AD1" s="258"/>
      <c r="AE1" s="258"/>
      <c r="AF1" s="258"/>
      <c r="AG1" s="258"/>
      <c r="AH1" s="258"/>
      <c r="AI1" s="258"/>
      <c r="AJ1" s="259" t="str">
        <f>UPPER(SUBSTITUTE(Regole!$F$98," ","   "))</f>
        <v>T   E   A   M               3</v>
      </c>
      <c r="AK1" s="259"/>
      <c r="AL1" s="259"/>
      <c r="AM1" s="259"/>
      <c r="AN1" s="259"/>
      <c r="AO1" s="259"/>
      <c r="AP1" s="259"/>
      <c r="AQ1" s="259"/>
      <c r="AR1" s="259"/>
      <c r="AS1" s="259"/>
      <c r="AT1" s="259"/>
      <c r="AU1" s="259"/>
      <c r="AV1" s="196"/>
      <c r="AW1" s="196"/>
      <c r="AX1" s="196"/>
      <c r="AY1" s="196"/>
      <c r="AZ1" s="196"/>
      <c r="BA1" s="196"/>
      <c r="BB1" s="196"/>
      <c r="BC1" s="196"/>
      <c r="BD1" s="196"/>
      <c r="BE1" s="196"/>
      <c r="BF1" s="196"/>
      <c r="BG1" s="196"/>
      <c r="BH1" s="196"/>
      <c r="BI1" s="196"/>
      <c r="BJ1" s="139"/>
      <c r="BK1" s="196"/>
      <c r="BL1" s="196"/>
      <c r="BM1" s="264" t="str">
        <f>Regole!$A$113</f>
        <v>1° Liv. - Outbound</v>
      </c>
      <c r="BN1" s="264"/>
      <c r="BO1" s="264"/>
      <c r="BP1" s="264"/>
      <c r="BQ1" s="264"/>
      <c r="BR1" s="264"/>
      <c r="BS1" s="196"/>
      <c r="BT1" s="196"/>
      <c r="BU1" s="196"/>
      <c r="BV1" s="196"/>
      <c r="BW1" s="196"/>
      <c r="BX1" s="196"/>
      <c r="BY1" s="196"/>
      <c r="BZ1" s="196"/>
      <c r="CA1" s="196"/>
      <c r="CB1" s="196"/>
      <c r="CC1" s="196"/>
      <c r="CD1" s="196"/>
      <c r="CE1" s="196"/>
      <c r="CF1" s="196"/>
      <c r="CG1"/>
    </row>
    <row r="2" spans="1:85" ht="11.25" customHeight="1" x14ac:dyDescent="0.25">
      <c r="A2" s="196"/>
      <c r="B2" s="196"/>
      <c r="C2" s="202">
        <v>1</v>
      </c>
      <c r="D2" s="202">
        <f>IF(D3&lt;&gt;"",C2+1,0)</f>
        <v>2</v>
      </c>
      <c r="E2" s="202">
        <f t="shared" ref="E2:S2" si="0">IF(E3&lt;&gt;"",D2+1,0)</f>
        <v>3</v>
      </c>
      <c r="F2" s="202">
        <f t="shared" si="0"/>
        <v>4</v>
      </c>
      <c r="G2" s="202">
        <f t="shared" si="0"/>
        <v>5</v>
      </c>
      <c r="H2" s="202">
        <f t="shared" si="0"/>
        <v>6</v>
      </c>
      <c r="I2" s="202">
        <f t="shared" si="0"/>
        <v>7</v>
      </c>
      <c r="J2" s="202">
        <f t="shared" si="0"/>
        <v>8</v>
      </c>
      <c r="K2" s="202">
        <f t="shared" si="0"/>
        <v>9</v>
      </c>
      <c r="L2" s="202">
        <f t="shared" si="0"/>
        <v>0</v>
      </c>
      <c r="M2" s="202">
        <f t="shared" si="0"/>
        <v>0</v>
      </c>
      <c r="N2" s="6">
        <f t="shared" si="0"/>
        <v>0</v>
      </c>
      <c r="O2" s="6">
        <f t="shared" si="0"/>
        <v>0</v>
      </c>
      <c r="P2" s="6">
        <f t="shared" si="0"/>
        <v>1</v>
      </c>
      <c r="Q2" s="6">
        <f t="shared" si="0"/>
        <v>2</v>
      </c>
      <c r="R2" s="6">
        <f t="shared" si="0"/>
        <v>3</v>
      </c>
      <c r="S2" s="6">
        <f t="shared" si="0"/>
        <v>0</v>
      </c>
      <c r="U2" s="196"/>
      <c r="V2" s="196"/>
      <c r="W2" s="201">
        <v>1</v>
      </c>
      <c r="X2" s="201">
        <f>IF(X3&lt;&gt;"",W2+1,0)</f>
        <v>2</v>
      </c>
      <c r="Y2" s="201">
        <f t="shared" ref="Y2:AU2" si="1">IF(Y3&lt;&gt;"",X2+1,0)</f>
        <v>3</v>
      </c>
      <c r="Z2" s="201">
        <f t="shared" si="1"/>
        <v>4</v>
      </c>
      <c r="AA2" s="201">
        <f t="shared" si="1"/>
        <v>5</v>
      </c>
      <c r="AB2" s="201">
        <f t="shared" si="1"/>
        <v>6</v>
      </c>
      <c r="AC2" s="201">
        <f t="shared" si="1"/>
        <v>7</v>
      </c>
      <c r="AD2" s="201">
        <f t="shared" si="1"/>
        <v>8</v>
      </c>
      <c r="AE2" s="201">
        <f t="shared" si="1"/>
        <v>9</v>
      </c>
      <c r="AF2" s="201">
        <f t="shared" si="1"/>
        <v>10</v>
      </c>
      <c r="AG2" s="201">
        <f t="shared" si="1"/>
        <v>11</v>
      </c>
      <c r="AH2" s="6">
        <f t="shared" si="1"/>
        <v>0</v>
      </c>
      <c r="AI2" s="6">
        <f t="shared" si="1"/>
        <v>0</v>
      </c>
      <c r="AJ2" s="200">
        <f t="shared" si="1"/>
        <v>1</v>
      </c>
      <c r="AK2" s="200">
        <f t="shared" si="1"/>
        <v>2</v>
      </c>
      <c r="AL2" s="200">
        <f t="shared" si="1"/>
        <v>3</v>
      </c>
      <c r="AM2" s="200">
        <f t="shared" si="1"/>
        <v>4</v>
      </c>
      <c r="AN2" s="200">
        <f t="shared" si="1"/>
        <v>5</v>
      </c>
      <c r="AO2" s="200">
        <f t="shared" si="1"/>
        <v>6</v>
      </c>
      <c r="AP2" s="200">
        <f t="shared" si="1"/>
        <v>7</v>
      </c>
      <c r="AQ2" s="200">
        <f t="shared" si="1"/>
        <v>8</v>
      </c>
      <c r="AR2" s="200">
        <f t="shared" si="1"/>
        <v>9</v>
      </c>
      <c r="AS2" s="200">
        <f t="shared" si="1"/>
        <v>10</v>
      </c>
      <c r="AT2" s="6">
        <f t="shared" si="1"/>
        <v>0</v>
      </c>
      <c r="AU2" s="6">
        <f t="shared" si="1"/>
        <v>0</v>
      </c>
      <c r="AV2" s="196"/>
      <c r="AW2" s="260" t="s">
        <v>267</v>
      </c>
      <c r="AX2" s="260"/>
      <c r="AY2" s="260"/>
      <c r="AZ2" s="260"/>
      <c r="BA2" s="260"/>
      <c r="BB2" s="260"/>
      <c r="BC2" s="260"/>
      <c r="BD2" s="260"/>
      <c r="BE2" s="260"/>
      <c r="BF2" s="260"/>
      <c r="BG2" s="260"/>
      <c r="BH2" s="260"/>
      <c r="BI2" s="261"/>
      <c r="BJ2" s="195">
        <f>Regole!H13</f>
        <v>30</v>
      </c>
      <c r="BK2" s="196"/>
      <c r="BL2" s="196"/>
      <c r="BM2" s="202">
        <f>IF(BM3&lt;&gt;"",BL2+1,0)</f>
        <v>1</v>
      </c>
      <c r="BN2" s="202">
        <f>IF(BN3&lt;&gt;"",BM2+1,0)</f>
        <v>2</v>
      </c>
      <c r="BO2" s="201">
        <f>IF(BO3&lt;&gt;"",BM2+1,0)</f>
        <v>0</v>
      </c>
      <c r="BP2" s="201">
        <f>IF(BP3&lt;&gt;"",BN2+1,0)</f>
        <v>0</v>
      </c>
      <c r="BQ2" s="200">
        <f>IF(BQ3&lt;&gt;"",BO2+1,0)</f>
        <v>0</v>
      </c>
      <c r="BR2" s="200">
        <f>IF(BR3&lt;&gt;"",BP2+1,0)</f>
        <v>0</v>
      </c>
      <c r="BS2" s="196"/>
      <c r="BT2" s="196"/>
      <c r="BU2" s="196"/>
      <c r="BX2" s="196"/>
      <c r="BY2" s="196"/>
      <c r="CA2" s="196"/>
      <c r="CB2" s="196"/>
      <c r="CC2" s="196"/>
      <c r="CD2" s="196"/>
      <c r="CE2" s="196"/>
      <c r="CG2"/>
    </row>
    <row r="3" spans="1:85" ht="11.25" customHeight="1" x14ac:dyDescent="0.25">
      <c r="A3" s="196"/>
      <c r="B3" s="196"/>
      <c r="C3" s="262" t="str">
        <f>Regole!B100</f>
        <v>Operatore1</v>
      </c>
      <c r="D3" s="262" t="str">
        <f>IF(Regole!$B101&lt;&gt;0,Regole!$B101,"")</f>
        <v>Operatore2</v>
      </c>
      <c r="E3" s="262" t="str">
        <f>IF(Regole!$B102&lt;&gt;0,Regole!$B102,"")</f>
        <v>Operatore3</v>
      </c>
      <c r="F3" s="262" t="str">
        <f>IF(Regole!$B103&lt;&gt;0,Regole!$B103,"")</f>
        <v>Operatore4</v>
      </c>
      <c r="G3" s="262" t="str">
        <f>IF(Regole!$B104&lt;&gt;0,Regole!$B104,"")</f>
        <v>Operatore5</v>
      </c>
      <c r="H3" s="262" t="str">
        <f>IF(Regole!$B105&lt;&gt;0,Regole!$B105,"")</f>
        <v>Operatore6</v>
      </c>
      <c r="I3" s="262" t="str">
        <f>IF(Regole!$B106&lt;&gt;0,Regole!$B106,"")</f>
        <v>Operatore7</v>
      </c>
      <c r="J3" s="262" t="str">
        <f>IF(Regole!$B107&lt;&gt;0,Regole!$B107,"")</f>
        <v>Operatore8</v>
      </c>
      <c r="K3" s="262" t="str">
        <f>IF(Regole!$B108&lt;&gt;0,Regole!$B108,"")</f>
        <v>Operatore9</v>
      </c>
      <c r="L3" s="262" t="str">
        <f>IF(Regole!$B109&lt;&gt;0,Regole!$B109,"")</f>
        <v/>
      </c>
      <c r="M3" s="262" t="str">
        <f>IF(Regole!$B110&lt;&gt;0,Regole!$B110,"")</f>
        <v/>
      </c>
      <c r="N3" s="254" t="str">
        <f>IF(Regole!$B111&lt;&gt;0,Regole!$B111,"")</f>
        <v/>
      </c>
      <c r="O3" s="254" t="str">
        <f>IF(Regole!$B112&lt;&gt;0,Regole!$B112,"")</f>
        <v/>
      </c>
      <c r="P3" s="254" t="str">
        <f>IF(Regole!$A113&lt;&gt;0,Regole!$A113,"")</f>
        <v>1° Liv. - Outbound</v>
      </c>
      <c r="Q3" s="254" t="str">
        <f>IF(Regole!$B114&lt;&gt;0,Regole!$B114,"")</f>
        <v>Operatore35</v>
      </c>
      <c r="R3" s="254" t="str">
        <f>IF(Regole!$B115&lt;&gt;0,Regole!$B115,"")</f>
        <v>Operatore36</v>
      </c>
      <c r="S3" s="254" t="str">
        <f>IF(Regole!$B116&lt;&gt;0,Regole!$B116,"")</f>
        <v/>
      </c>
      <c r="T3" s="150"/>
      <c r="U3" s="196"/>
      <c r="V3" s="196"/>
      <c r="W3" s="241" t="str">
        <f>IF(Regole!$C100&lt;&gt;0,Regole!$C100,"")</f>
        <v>Operatore10</v>
      </c>
      <c r="X3" s="241" t="str">
        <f>IF(Regole!$C101&lt;&gt;0,Regole!$C101,"")</f>
        <v>Operatore11</v>
      </c>
      <c r="Y3" s="241" t="str">
        <f>IF(Regole!$C102&lt;&gt;0,Regole!$C102,"")</f>
        <v>Operatore12</v>
      </c>
      <c r="Z3" s="241" t="str">
        <f>IF(Regole!$C103&lt;&gt;0,Regole!$C103,"")</f>
        <v>Operatore13</v>
      </c>
      <c r="AA3" s="241" t="str">
        <f>IF(Regole!$C104&lt;&gt;0,Regole!$C104,"")</f>
        <v>Operatore14</v>
      </c>
      <c r="AB3" s="241" t="str">
        <f>IF(Regole!$F105&lt;&gt;0,Regole!$F105,"")</f>
        <v>Operatore26</v>
      </c>
      <c r="AC3" s="241" t="str">
        <f>IF(Regole!$C106&lt;&gt;0,Regole!$C106,"")</f>
        <v>Operatore16</v>
      </c>
      <c r="AD3" s="241" t="str">
        <f>IF(Regole!C107&lt;&gt;0,Regole!C107,"")</f>
        <v>Operatore17</v>
      </c>
      <c r="AE3" s="241" t="str">
        <f>IF(Regole!$C108&lt;&gt;0,Regole!$C108,"")</f>
        <v>Operatore18</v>
      </c>
      <c r="AF3" s="241" t="str">
        <f>IF(Regole!$C109&lt;&gt;0,Regole!$C109,"")</f>
        <v>Operatore19</v>
      </c>
      <c r="AG3" s="241" t="str">
        <f>IF(Regole!$C110&lt;&gt;0,Regole!$C110,"")</f>
        <v>Operatore20</v>
      </c>
      <c r="AH3" s="256" t="str">
        <f>IF(Regole!$C111&lt;&gt;0,Regole!$C111,"")</f>
        <v/>
      </c>
      <c r="AI3" s="256" t="str">
        <f>IF(Regole!$C112&lt;&gt;0,Regole!$C112,"")</f>
        <v/>
      </c>
      <c r="AJ3" s="240" t="str">
        <f>IF(Regole!F100&lt;&gt;0,Regole!F100,"")</f>
        <v>Operatore21</v>
      </c>
      <c r="AK3" s="240" t="str">
        <f>IF(Regole!$F101&lt;&gt;0,Regole!$F101,"")</f>
        <v>Operatore22</v>
      </c>
      <c r="AL3" s="240" t="str">
        <f>IF(Regole!$F102&lt;&gt;0,Regole!$F102,"")</f>
        <v>Operatore23</v>
      </c>
      <c r="AM3" s="240" t="str">
        <f>IF(Regole!$F103&lt;&gt;0,Regole!$F103,"")</f>
        <v>Operatore24</v>
      </c>
      <c r="AN3" s="240" t="str">
        <f>IF(Regole!$F104&lt;&gt;0,Regole!$F104,"")</f>
        <v>Operatore25</v>
      </c>
      <c r="AO3" s="240" t="str">
        <f>IF(Regole!$F105&lt;&gt;0,Regole!$F105,"")</f>
        <v>Operatore26</v>
      </c>
      <c r="AP3" s="240" t="str">
        <f>IF(Regole!$F106&lt;&gt;0,Regole!$F106,"")</f>
        <v>Operatore27</v>
      </c>
      <c r="AQ3" s="240" t="str">
        <f>IF(Regole!$F107&lt;&gt;0,Regole!$F107,"")</f>
        <v>Operatore28</v>
      </c>
      <c r="AR3" s="240" t="str">
        <f>IF(Regole!$F108&lt;&gt;0,Regole!$F108,"")</f>
        <v>Operatore29</v>
      </c>
      <c r="AS3" s="240" t="str">
        <f>IF(Regole!$F109&lt;&gt;0,Regole!$F109,"")</f>
        <v>Operatore30</v>
      </c>
      <c r="AT3" s="239" t="str">
        <f>IF(Regole!$F110&lt;&gt;0,Regole!$F110,"")</f>
        <v/>
      </c>
      <c r="AU3" s="239" t="str">
        <f>IF(Regole!$F111&lt;&gt;0,Regole!$F111,"")</f>
        <v/>
      </c>
      <c r="AV3" s="196"/>
      <c r="AW3" s="237" t="s">
        <v>262</v>
      </c>
      <c r="AX3" s="237"/>
      <c r="AY3" s="237"/>
      <c r="AZ3" s="237"/>
      <c r="BA3" s="237"/>
      <c r="BB3" s="237"/>
      <c r="BC3" s="227" t="s">
        <v>264</v>
      </c>
      <c r="BD3" s="229" t="s">
        <v>51</v>
      </c>
      <c r="BE3" s="230"/>
      <c r="BF3" s="231"/>
      <c r="BG3" s="247" t="s">
        <v>35</v>
      </c>
      <c r="BH3" s="247"/>
      <c r="BI3" s="247"/>
      <c r="BJ3" s="247"/>
      <c r="BK3" s="248" t="s">
        <v>36</v>
      </c>
      <c r="BL3" s="196"/>
      <c r="BM3" s="262" t="str">
        <f>IF(Regole!$B114&lt;&gt;0,Regole!$B114,"")</f>
        <v>Operatore35</v>
      </c>
      <c r="BN3" s="262" t="str">
        <f>IF(Regole!$B115&lt;&gt;0,Regole!$B115,"")</f>
        <v>Operatore36</v>
      </c>
      <c r="BO3" s="241" t="str">
        <f>IF(Regole!$C114&lt;&gt;0,Regole!$C114,"")</f>
        <v/>
      </c>
      <c r="BP3" s="241" t="str">
        <f>IF(Regole!$C114&lt;&gt;0,Regole!$C114,"")</f>
        <v/>
      </c>
      <c r="BQ3" s="240" t="str">
        <f>IF(Regole!$F114&lt;&gt;0,Regole!$F114,"")</f>
        <v/>
      </c>
      <c r="BR3" s="240" t="str">
        <f>IF(Regole!$F114&lt;&gt;0,Regole!$F114,"")</f>
        <v/>
      </c>
      <c r="BS3" s="196"/>
      <c r="BT3" s="196"/>
      <c r="BU3" s="196"/>
      <c r="BV3" s="250" t="str">
        <f>IF(Regole!$H100&lt;&gt;0,Regole!$H100,"")</f>
        <v>TeamLeader1</v>
      </c>
      <c r="BW3" s="252" t="str">
        <f>IF(Regole!$H101&lt;&gt;0,Regole!$H101,"")</f>
        <v>Operatore31</v>
      </c>
      <c r="BX3" s="252" t="str">
        <f>IF(Regole!$H102&lt;&gt;0,Regole!$H102,"")</f>
        <v>Operatore32</v>
      </c>
      <c r="BY3" s="243" t="str">
        <f>IF(Regole!$H103&lt;&gt;0,Regole!$H103,"")</f>
        <v>TeamLeader2</v>
      </c>
      <c r="BZ3" s="244" t="str">
        <f>IF(Regole!$H104&lt;&gt;0,Regole!$H104,"")</f>
        <v>Operatore33</v>
      </c>
      <c r="CA3" s="245" t="str">
        <f>IF(Regole!$H105&lt;&gt;0,Regole!$H105,"")</f>
        <v>TeamLeader3</v>
      </c>
      <c r="CB3" s="246" t="str">
        <f>IF(Regole!$H106&lt;&gt;0,Regole!$H106,"")</f>
        <v>Operatore34</v>
      </c>
      <c r="CC3" s="234" t="str">
        <f>IF(Regole!$H107&lt;&gt;0,Regole!$H107,"")</f>
        <v/>
      </c>
      <c r="CD3" s="234" t="str">
        <f>IF(Regole!$H108&lt;&gt;0,Regole!$H108,"")</f>
        <v/>
      </c>
      <c r="CE3" s="234" t="str">
        <f>IF(Regole!$H109&lt;&gt;0,Regole!$H109,"")</f>
        <v/>
      </c>
      <c r="CF3" s="235" t="s">
        <v>37</v>
      </c>
      <c r="CG3" s="85"/>
    </row>
    <row r="4" spans="1:85" ht="23.25" customHeight="1" x14ac:dyDescent="0.25">
      <c r="A4" s="196"/>
      <c r="B4" s="196"/>
      <c r="C4" s="263"/>
      <c r="D4" s="263"/>
      <c r="E4" s="263"/>
      <c r="F4" s="263"/>
      <c r="G4" s="263"/>
      <c r="H4" s="263"/>
      <c r="I4" s="263"/>
      <c r="J4" s="263"/>
      <c r="K4" s="263"/>
      <c r="L4" s="263"/>
      <c r="M4" s="263"/>
      <c r="N4" s="255"/>
      <c r="O4" s="255"/>
      <c r="P4" s="255"/>
      <c r="Q4" s="255"/>
      <c r="R4" s="255"/>
      <c r="S4" s="255"/>
      <c r="T4" s="150"/>
      <c r="U4" s="196"/>
      <c r="V4" s="196"/>
      <c r="W4" s="241"/>
      <c r="X4" s="241"/>
      <c r="Y4" s="241"/>
      <c r="Z4" s="241"/>
      <c r="AA4" s="241"/>
      <c r="AB4" s="241"/>
      <c r="AC4" s="241"/>
      <c r="AD4" s="241"/>
      <c r="AE4" s="241"/>
      <c r="AF4" s="241"/>
      <c r="AG4" s="241"/>
      <c r="AH4" s="256"/>
      <c r="AI4" s="256"/>
      <c r="AJ4" s="240"/>
      <c r="AK4" s="240"/>
      <c r="AL4" s="240"/>
      <c r="AM4" s="240"/>
      <c r="AN4" s="240"/>
      <c r="AO4" s="240"/>
      <c r="AP4" s="240"/>
      <c r="AQ4" s="240"/>
      <c r="AR4" s="240"/>
      <c r="AS4" s="240"/>
      <c r="AT4" s="239"/>
      <c r="AU4" s="239"/>
      <c r="AV4" s="196"/>
      <c r="AW4" s="194" t="s">
        <v>254</v>
      </c>
      <c r="AX4" s="194" t="s">
        <v>255</v>
      </c>
      <c r="AY4" s="194" t="s">
        <v>256</v>
      </c>
      <c r="AZ4" s="237" t="s">
        <v>258</v>
      </c>
      <c r="BA4" s="237"/>
      <c r="BB4" s="194" t="s">
        <v>39</v>
      </c>
      <c r="BC4" s="228"/>
      <c r="BD4" s="210" t="s">
        <v>254</v>
      </c>
      <c r="BE4" s="210" t="s">
        <v>255</v>
      </c>
      <c r="BF4" s="210" t="s">
        <v>256</v>
      </c>
      <c r="BG4" s="203" t="s">
        <v>254</v>
      </c>
      <c r="BH4" s="203" t="s">
        <v>255</v>
      </c>
      <c r="BI4" s="203" t="s">
        <v>256</v>
      </c>
      <c r="BJ4" s="203" t="s">
        <v>257</v>
      </c>
      <c r="BK4" s="249"/>
      <c r="BL4" s="196"/>
      <c r="BM4" s="263"/>
      <c r="BN4" s="263"/>
      <c r="BO4" s="241"/>
      <c r="BP4" s="241"/>
      <c r="BQ4" s="240"/>
      <c r="BR4" s="240"/>
      <c r="BS4" s="196"/>
      <c r="BT4" s="196"/>
      <c r="BU4" s="196"/>
      <c r="BV4" s="251"/>
      <c r="BW4" s="253"/>
      <c r="BX4" s="253"/>
      <c r="BY4" s="243"/>
      <c r="BZ4" s="244"/>
      <c r="CA4" s="245"/>
      <c r="CB4" s="246"/>
      <c r="CC4" s="234"/>
      <c r="CD4" s="234"/>
      <c r="CE4" s="234"/>
      <c r="CF4" s="236"/>
      <c r="CG4" s="85"/>
    </row>
    <row r="5" spans="1:85" ht="11.25" customHeight="1" x14ac:dyDescent="0.25">
      <c r="A5" s="238" t="s">
        <v>14</v>
      </c>
      <c r="B5" s="238"/>
      <c r="C5" s="118"/>
      <c r="D5" s="118"/>
      <c r="E5" s="118"/>
      <c r="F5" s="118"/>
      <c r="G5" s="118"/>
      <c r="H5" s="118"/>
      <c r="I5" s="118"/>
      <c r="J5" s="118"/>
      <c r="K5" s="118"/>
      <c r="L5" s="118"/>
      <c r="M5" s="118"/>
      <c r="N5" s="118"/>
      <c r="O5" s="118"/>
      <c r="P5" s="118"/>
      <c r="Q5" s="118"/>
      <c r="R5" s="118"/>
      <c r="S5" s="118"/>
      <c r="T5" s="151"/>
      <c r="U5" s="238" t="str">
        <f>A5</f>
        <v>Prec. SERE:</v>
      </c>
      <c r="V5" s="23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9"/>
      <c r="AV5" s="196"/>
      <c r="AW5" s="196"/>
      <c r="AX5" s="196"/>
      <c r="AY5" s="196"/>
      <c r="AZ5" s="196"/>
      <c r="BA5" s="196"/>
      <c r="BB5" s="196"/>
      <c r="BC5" s="196"/>
      <c r="BD5" s="196"/>
      <c r="BE5" s="196"/>
      <c r="BF5" s="196"/>
      <c r="BG5" s="196"/>
      <c r="BH5" s="196"/>
      <c r="BI5" s="196"/>
      <c r="BJ5" s="139"/>
      <c r="BK5" s="196"/>
      <c r="BL5" s="196"/>
      <c r="BP5" s="196"/>
      <c r="BQ5" s="196"/>
      <c r="BR5" s="196"/>
      <c r="BS5" s="196"/>
      <c r="BT5" s="196"/>
      <c r="BU5" s="196"/>
      <c r="BV5" s="196"/>
      <c r="BW5" s="196"/>
      <c r="BX5" s="196"/>
      <c r="BY5" s="196"/>
      <c r="BZ5" s="196"/>
      <c r="CA5" s="196"/>
      <c r="CB5" s="196"/>
      <c r="CC5" s="196"/>
      <c r="CD5" s="196"/>
      <c r="CE5" s="196"/>
      <c r="CF5" s="196"/>
      <c r="CG5"/>
    </row>
    <row r="6" spans="1:85" ht="11.25" customHeight="1" x14ac:dyDescent="0.25">
      <c r="A6" s="196"/>
      <c r="B6" s="196"/>
      <c r="C6" s="196"/>
      <c r="D6" s="196"/>
      <c r="E6" s="196"/>
      <c r="F6" s="196"/>
      <c r="G6" s="196"/>
      <c r="H6" s="196"/>
      <c r="I6" s="196"/>
      <c r="J6" s="196"/>
      <c r="K6" s="196"/>
      <c r="L6" s="196"/>
      <c r="M6" s="196"/>
      <c r="N6" s="196"/>
      <c r="O6" s="196"/>
      <c r="P6" s="196"/>
      <c r="Q6" s="196"/>
      <c r="R6" s="196"/>
      <c r="S6" s="196"/>
      <c r="T6" s="142"/>
      <c r="U6" s="196"/>
      <c r="V6" s="196"/>
      <c r="W6" s="196"/>
      <c r="X6" s="196"/>
      <c r="Y6" s="196"/>
      <c r="Z6" s="196"/>
      <c r="AA6" s="196"/>
      <c r="AB6" s="196"/>
      <c r="AC6" s="196"/>
      <c r="AD6" s="196"/>
      <c r="AE6" s="196"/>
      <c r="AF6" s="196"/>
      <c r="AG6" s="196"/>
      <c r="AH6" s="196"/>
      <c r="AI6" s="196"/>
      <c r="AJ6" s="196"/>
      <c r="AK6" s="196"/>
      <c r="AL6" s="196"/>
      <c r="AM6" s="196"/>
      <c r="AN6" s="196"/>
      <c r="AO6" s="196"/>
      <c r="AP6" s="196"/>
      <c r="AQ6" s="196"/>
      <c r="AR6" s="196"/>
      <c r="AS6" s="196"/>
      <c r="AT6" s="196"/>
      <c r="AU6" s="196"/>
      <c r="AV6" s="196"/>
      <c r="AW6" s="196"/>
      <c r="AX6" s="196"/>
      <c r="AY6" s="196"/>
      <c r="AZ6" s="95"/>
      <c r="BA6" s="88" t="str">
        <f>IF(   TYPE(VLOOKUP($B6,Regole!#REF!,2,0))=1,   VLOOKUP($B6,Regole!#REF!,2,0),   IF(    TYPE(VLOOKUP(WEEKDAY($B6),Regole!#REF!,2,0))=1,    IF(VLOOKUP(WEEKDAY($B6),Regole!#REF!,2,0)&lt;&gt;0, Regole!#REF!-VLOOKUP(WEEKDAY($B6),Regole!#REF!,2,0), ""),    ""   ) )</f>
        <v/>
      </c>
      <c r="BB6" s="88"/>
      <c r="BC6" s="88"/>
      <c r="BD6" s="88"/>
      <c r="BE6" s="88"/>
      <c r="BF6" s="88"/>
      <c r="BG6" s="88"/>
      <c r="BH6" s="88"/>
      <c r="BI6" s="88"/>
      <c r="BJ6" s="88"/>
      <c r="BK6"/>
      <c r="BL6" s="196"/>
      <c r="BM6" s="196"/>
      <c r="BN6" s="196"/>
      <c r="BO6" s="196"/>
      <c r="BP6" s="196"/>
      <c r="BQ6" s="196"/>
      <c r="BR6" s="196"/>
      <c r="BS6" s="196"/>
      <c r="BT6" s="42"/>
      <c r="BU6" s="196"/>
      <c r="BV6" s="196"/>
      <c r="BW6" s="196"/>
      <c r="BX6" s="196"/>
      <c r="BY6" s="196"/>
      <c r="BZ6" s="196"/>
      <c r="CA6" s="196"/>
      <c r="CB6" s="196"/>
      <c r="CC6" s="196"/>
      <c r="CD6" s="196"/>
      <c r="CE6" s="196"/>
      <c r="CG6"/>
    </row>
    <row r="7" spans="1:85" ht="11.25" customHeight="1" x14ac:dyDescent="0.25">
      <c r="A7" s="45" t="s">
        <v>17</v>
      </c>
      <c r="B7" s="46">
        <f>Regole!H17</f>
        <v>44837</v>
      </c>
      <c r="C7" s="28"/>
      <c r="D7" s="28"/>
      <c r="E7" s="28"/>
      <c r="F7" s="28"/>
      <c r="G7" s="28"/>
      <c r="H7" s="28"/>
      <c r="I7" s="28"/>
      <c r="J7" s="28"/>
      <c r="K7" s="28"/>
      <c r="L7" s="28"/>
      <c r="M7" s="28"/>
      <c r="N7" s="28"/>
      <c r="O7" s="28"/>
      <c r="P7" s="28"/>
      <c r="Q7" s="28"/>
      <c r="R7" s="28"/>
      <c r="S7" s="28"/>
      <c r="T7" s="152"/>
      <c r="U7" s="45" t="str">
        <f t="shared" ref="U7:U13" si="2">IF($A7&lt;&gt;"",$A7,"")</f>
        <v>lun</v>
      </c>
      <c r="V7" s="46">
        <f t="shared" ref="V7:V13" si="3">IF($B7&lt;&gt;"",$B7,"")</f>
        <v>44837</v>
      </c>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196"/>
      <c r="AW7" s="101" cm="1">
        <f t="array" ref="AW7">SUM(COUNTIFS(C7:S7,{"Aspettativa";"Ex-accordo";"Ferie";"Malattia";"Esame";"Formazione"}))</f>
        <v>0</v>
      </c>
      <c r="AX7" s="101" cm="1">
        <f t="array" ref="AX7">SUM(COUNTIFS(W7:AI7,{"Aspettativa";"Ex-accordo";"Ferie";"Malattia";"Esame";"Formazione"}))</f>
        <v>0</v>
      </c>
      <c r="AY7" s="101" cm="1">
        <f t="array" ref="AY7">SUM(COUNTIFS(AJ7:AS7,{"Aspettativa";"Ex-accordo";"Ferie";"Malattia";"Esame";"Formazione"}))</f>
        <v>0</v>
      </c>
      <c r="AZ7" s="100" t="str">
        <f t="shared" ref="AZ7:AZ12" si="4">IF(BA7&gt;$BJ$2-N(BB7),"!!!","")</f>
        <v/>
      </c>
      <c r="BA7" s="101" cm="1">
        <f t="array" ref="BA7">SUM(COUNTIFS(C7:AU7,{"Aspettativa";"Ex-accordo";"Ferie";"Malattia";"Esame";"Formazione"}))</f>
        <v>0</v>
      </c>
      <c r="BB7" s="101">
        <f>IF(  TYPE(VLOOKUP($B7,Regole!$B$3:$C$49,2,0))=1,  VLOOKUP($B7,Regole!$B$3:$C$49,2,0),  IF(   TYPE(VLOOKUP(WEEKDAY($B7),Regole!$C$52:$D$58,2,0))=1,   IF(VLOOKUP(WEEKDAY($B7),Regole!$C$52:$D$58,2,0)&lt;&gt;0,   Regole!$H$13-VLOOKUP(WEEKDAY($B7),Regole!$C$52:$D$58,2,0),   " - "),  " - " )  )</f>
        <v>28</v>
      </c>
      <c r="BC7" s="101">
        <f>$BJ$2-BA7</f>
        <v>30</v>
      </c>
      <c r="BD7" s="209" cm="1">
        <f t="array" ref="BD7">SUM(COUNTIFS(C7:S7,{"Altro"}))</f>
        <v>0</v>
      </c>
      <c r="BE7" s="209" cm="1">
        <f t="array" ref="BE7">SUM(COUNTIFS(W7:AI7,{"Altro"}))</f>
        <v>0</v>
      </c>
      <c r="BF7" s="209" cm="1">
        <f t="array" ref="BF7">SUM(COUNTIFS(AJ7:AS7,{"Altro"}))</f>
        <v>0</v>
      </c>
      <c r="BG7" s="140" cm="1">
        <f t="array" ref="BG7">SUM(COUNTIFS(C7:S7,{"Ridotto Ex-Acc";"Ridotto Ferie";"Ridotto Maternità"}))</f>
        <v>0</v>
      </c>
      <c r="BH7" s="140" cm="1">
        <f t="array" ref="BH7">SUM(COUNTIFS(W7:AI7,{"Ridotto Ex-Acc";"Ridotto Ferie";"Ridotto Maternità"}))</f>
        <v>0</v>
      </c>
      <c r="BI7" s="140" cm="1">
        <f t="array" ref="BI7">SUM(COUNTIFS(AJ7:AS7,{"Ridotto Ex-Acc";"Ridotto Ferie";"Ridotto Maternità"}))</f>
        <v>0</v>
      </c>
      <c r="BJ7" s="140">
        <f>SUM(COUNTIFS(C7:AU7,{"Ridotto Ex-Acc";"Ridotto Ferie";"Ridotto Maternità"}))</f>
        <v>0</v>
      </c>
      <c r="BK7" s="80"/>
      <c r="BL7" s="196"/>
      <c r="BM7" s="28"/>
      <c r="BN7" s="28"/>
      <c r="BO7" s="28"/>
      <c r="BP7" s="28"/>
      <c r="BQ7" s="28"/>
      <c r="BR7" s="28"/>
      <c r="BS7" s="152"/>
      <c r="BT7" s="45" t="str">
        <f t="shared" ref="BT7:BT13" si="5">IF($A7&lt;&gt;"",$A7,"")</f>
        <v>lun</v>
      </c>
      <c r="BU7" s="45">
        <f t="shared" ref="BU7:BU13" si="6">IF($B7&lt;&gt;"",$B7,"")</f>
        <v>44837</v>
      </c>
      <c r="BV7" s="28"/>
      <c r="BW7" s="28"/>
      <c r="BX7" s="28"/>
      <c r="BY7" s="28"/>
      <c r="BZ7" s="28"/>
      <c r="CA7" s="28"/>
      <c r="CB7" s="28"/>
      <c r="CC7" s="28"/>
      <c r="CD7" s="28"/>
      <c r="CE7" s="28"/>
      <c r="CF7" s="80"/>
      <c r="CG7"/>
    </row>
    <row r="8" spans="1:85" ht="11.25" customHeight="1" x14ac:dyDescent="0.25">
      <c r="A8" s="45" t="s">
        <v>18</v>
      </c>
      <c r="B8" s="46">
        <f t="shared" ref="B8:B13" si="7">B7+1</f>
        <v>44838</v>
      </c>
      <c r="C8" s="28"/>
      <c r="D8" s="28"/>
      <c r="E8" s="28"/>
      <c r="F8" s="28"/>
      <c r="G8" s="28"/>
      <c r="H8" s="28"/>
      <c r="I8" s="28"/>
      <c r="J8" s="28"/>
      <c r="K8" s="28"/>
      <c r="L8" s="28"/>
      <c r="M8" s="28"/>
      <c r="N8" s="28"/>
      <c r="O8" s="28"/>
      <c r="P8" s="28"/>
      <c r="Q8" s="28"/>
      <c r="R8" s="28"/>
      <c r="S8" s="28"/>
      <c r="T8" s="152"/>
      <c r="U8" s="45" t="str">
        <f t="shared" si="2"/>
        <v>mar</v>
      </c>
      <c r="V8" s="46">
        <f t="shared" si="3"/>
        <v>44838</v>
      </c>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196"/>
      <c r="AW8" s="101" cm="1">
        <f t="array" ref="AW8">SUM(COUNTIFS(C8:S8,{"Aspettativa";"Ex-accordo";"Ferie";"Malattia";"Esame";"Formazione"}))</f>
        <v>0</v>
      </c>
      <c r="AX8" s="101" cm="1">
        <f t="array" ref="AX8">SUM(COUNTIFS(W8:AI8,{"Aspettativa";"Ex-accordo";"Ferie";"Malattia";"Esame";"Formazione"}))</f>
        <v>0</v>
      </c>
      <c r="AY8" s="101" cm="1">
        <f t="array" ref="AY8">SUM(COUNTIFS(AJ8:AS8,{"Aspettativa";"Ex-accordo";"Ferie";"Malattia";"Esame";"Formazione"}))</f>
        <v>0</v>
      </c>
      <c r="AZ8" s="100" t="str">
        <f t="shared" si="4"/>
        <v/>
      </c>
      <c r="BA8" s="101" cm="1">
        <f t="array" ref="BA8">SUM(COUNTIFS(C8:AU8,{"Aspettativa";"Ex-accordo";"Ferie";"Malattia";"Esame";"Formazione"}))</f>
        <v>0</v>
      </c>
      <c r="BB8" s="101">
        <f>IF(  TYPE(VLOOKUP($B8,Regole!$B$3:$C$49,2,0))=1,  VLOOKUP($B8,Regole!$B$3:$C$49,2,0),  IF(   TYPE(VLOOKUP(WEEKDAY($B8),Regole!$C$52:$D$58,2,0))=1,   IF(VLOOKUP(WEEKDAY($B8),Regole!$C$52:$D$58,2,0)&lt;&gt;0,   Regole!$H$13-VLOOKUP(WEEKDAY($B8),Regole!$C$52:$D$58,2,0),   " - "),  " - " )  )</f>
        <v>28</v>
      </c>
      <c r="BC8" s="101">
        <f t="shared" ref="BC8:BC12" si="8">$BJ$2-BA8</f>
        <v>30</v>
      </c>
      <c r="BD8" s="209" cm="1">
        <f t="array" ref="BD8">SUM(COUNTIFS(C8:S8,{"Altro"}))</f>
        <v>0</v>
      </c>
      <c r="BE8" s="209" cm="1">
        <f t="array" ref="BE8">SUM(COUNTIFS(W8:AI8,{"Altro"}))</f>
        <v>0</v>
      </c>
      <c r="BF8" s="209" cm="1">
        <f t="array" ref="BF8">SUM(COUNTIFS(AJ8:AS8,{"Altro"}))</f>
        <v>0</v>
      </c>
      <c r="BG8" s="140" cm="1">
        <f t="array" ref="BG8">SUM(COUNTIFS(C8:S8,{"Ridotto Ex-Acc";"Ridotto Ferie";"Ridotto Maternità"}))</f>
        <v>0</v>
      </c>
      <c r="BH8" s="140" cm="1">
        <f t="array" ref="BH8">SUM(COUNTIFS(W8:AI8,{"Ridotto Ex-Acc";"Ridotto Ferie";"Ridotto Maternità"}))</f>
        <v>0</v>
      </c>
      <c r="BI8" s="140" cm="1">
        <f t="array" ref="BI8">SUM(COUNTIFS(AJ8:AS8,{"Ridotto Ex-Acc";"Ridotto Ferie";"Ridotto Maternità"}))</f>
        <v>0</v>
      </c>
      <c r="BJ8" s="140">
        <f>SUM(COUNTIFS(C8:AU8,{"Ridotto Ex-Acc";"Ridotto Ferie";"Ridotto Maternità"}))</f>
        <v>0</v>
      </c>
      <c r="BK8" s="80"/>
      <c r="BL8" s="196"/>
      <c r="BM8" s="28"/>
      <c r="BN8" s="28"/>
      <c r="BO8" s="28"/>
      <c r="BP8" s="28"/>
      <c r="BQ8" s="28"/>
      <c r="BR8" s="28"/>
      <c r="BS8" s="152"/>
      <c r="BT8" s="45" t="str">
        <f t="shared" si="5"/>
        <v>mar</v>
      </c>
      <c r="BU8" s="45">
        <f t="shared" si="6"/>
        <v>44838</v>
      </c>
      <c r="BV8" s="28"/>
      <c r="BW8" s="28"/>
      <c r="BX8" s="28"/>
      <c r="BY8" s="28"/>
      <c r="BZ8" s="28"/>
      <c r="CA8" s="28"/>
      <c r="CB8" s="28"/>
      <c r="CC8" s="28"/>
      <c r="CD8" s="28"/>
      <c r="CE8" s="28"/>
      <c r="CF8" s="80"/>
      <c r="CG8"/>
    </row>
    <row r="9" spans="1:85" ht="11.25" customHeight="1" x14ac:dyDescent="0.25">
      <c r="A9" s="45" t="s">
        <v>19</v>
      </c>
      <c r="B9" s="46">
        <f t="shared" si="7"/>
        <v>44839</v>
      </c>
      <c r="C9" s="28"/>
      <c r="D9" s="28"/>
      <c r="E9" s="28"/>
      <c r="F9" s="28"/>
      <c r="G9" s="28"/>
      <c r="H9" s="28"/>
      <c r="I9" s="28"/>
      <c r="J9" s="28"/>
      <c r="K9" s="28"/>
      <c r="L9" s="28"/>
      <c r="M9" s="28"/>
      <c r="N9" s="28"/>
      <c r="O9" s="28"/>
      <c r="P9" s="28"/>
      <c r="Q9" s="28"/>
      <c r="R9" s="28"/>
      <c r="S9" s="28"/>
      <c r="T9" s="152"/>
      <c r="U9" s="45" t="str">
        <f t="shared" si="2"/>
        <v>mer</v>
      </c>
      <c r="V9" s="46">
        <f t="shared" si="3"/>
        <v>44839</v>
      </c>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196"/>
      <c r="AW9" s="101" cm="1">
        <f t="array" ref="AW9">SUM(COUNTIFS(C9:S9,{"Aspettativa";"Ex-accordo";"Ferie";"Malattia";"Esame";"Formazione"}))</f>
        <v>0</v>
      </c>
      <c r="AX9" s="101" cm="1">
        <f t="array" ref="AX9">SUM(COUNTIFS(W9:AI9,{"Aspettativa";"Ex-accordo";"Ferie";"Malattia";"Esame";"Formazione"}))</f>
        <v>0</v>
      </c>
      <c r="AY9" s="101" cm="1">
        <f t="array" ref="AY9">SUM(COUNTIFS(AJ9:AS9,{"Aspettativa";"Ex-accordo";"Ferie";"Malattia";"Esame";"Formazione"}))</f>
        <v>0</v>
      </c>
      <c r="AZ9" s="100" t="str">
        <f t="shared" si="4"/>
        <v/>
      </c>
      <c r="BA9" s="101" cm="1">
        <f t="array" ref="BA9">SUM(COUNTIFS(C9:AU9,{"Aspettativa";"Ex-accordo";"Ferie";"Malattia";"Esame";"Formazione"}))</f>
        <v>0</v>
      </c>
      <c r="BB9" s="101">
        <f>IF(  TYPE(VLOOKUP($B9,Regole!$B$3:$C$49,2,0))=1,  VLOOKUP($B9,Regole!$B$3:$C$49,2,0),  IF(   TYPE(VLOOKUP(WEEKDAY($B9),Regole!$C$52:$D$58,2,0))=1,   IF(VLOOKUP(WEEKDAY($B9),Regole!$C$52:$D$58,2,0)&lt;&gt;0,   Regole!$H$13-VLOOKUP(WEEKDAY($B9),Regole!$C$52:$D$58,2,0),   " - "),  " - " )  )</f>
        <v>28</v>
      </c>
      <c r="BC9" s="101">
        <f t="shared" si="8"/>
        <v>30</v>
      </c>
      <c r="BD9" s="209" cm="1">
        <f t="array" ref="BD9">SUM(COUNTIFS(C9:S9,{"Altro"}))</f>
        <v>0</v>
      </c>
      <c r="BE9" s="209" cm="1">
        <f t="array" ref="BE9">SUM(COUNTIFS(W9:AI9,{"Altro"}))</f>
        <v>0</v>
      </c>
      <c r="BF9" s="209" cm="1">
        <f t="array" ref="BF9">SUM(COUNTIFS(AJ9:AS9,{"Altro"}))</f>
        <v>0</v>
      </c>
      <c r="BG9" s="140" cm="1">
        <f t="array" ref="BG9">SUM(COUNTIFS(C9:S9,{"Ridotto Ex-Acc";"Ridotto Ferie";"Ridotto Maternità"}))</f>
        <v>0</v>
      </c>
      <c r="BH9" s="140" cm="1">
        <f t="array" ref="BH9">SUM(COUNTIFS(W9:AI9,{"Ridotto Ex-Acc";"Ridotto Ferie";"Ridotto Maternità"}))</f>
        <v>0</v>
      </c>
      <c r="BI9" s="140" cm="1">
        <f t="array" ref="BI9">SUM(COUNTIFS(AJ9:AS9,{"Ridotto Ex-Acc";"Ridotto Ferie";"Ridotto Maternità"}))</f>
        <v>0</v>
      </c>
      <c r="BJ9" s="140">
        <f>SUM(COUNTIFS(C9:AU9,{"Ridotto Ex-Acc";"Ridotto Ferie";"Ridotto Maternità"}))</f>
        <v>0</v>
      </c>
      <c r="BK9" s="80"/>
      <c r="BL9" s="196"/>
      <c r="BM9" s="28"/>
      <c r="BN9" s="28"/>
      <c r="BO9" s="28"/>
      <c r="BP9" s="28"/>
      <c r="BQ9" s="28"/>
      <c r="BR9" s="28"/>
      <c r="BS9" s="152"/>
      <c r="BT9" s="45" t="str">
        <f t="shared" si="5"/>
        <v>mer</v>
      </c>
      <c r="BU9" s="45">
        <f t="shared" si="6"/>
        <v>44839</v>
      </c>
      <c r="BV9" s="28"/>
      <c r="BW9" s="28"/>
      <c r="BX9" s="28"/>
      <c r="BY9" s="28"/>
      <c r="BZ9" s="28"/>
      <c r="CA9" s="28"/>
      <c r="CB9" s="28"/>
      <c r="CC9" s="28"/>
      <c r="CD9" s="28"/>
      <c r="CE9" s="28"/>
      <c r="CF9" s="80"/>
      <c r="CG9"/>
    </row>
    <row r="10" spans="1:85" ht="11.25" customHeight="1" x14ac:dyDescent="0.25">
      <c r="A10" s="45" t="s">
        <v>20</v>
      </c>
      <c r="B10" s="46">
        <f t="shared" si="7"/>
        <v>44840</v>
      </c>
      <c r="C10" s="28"/>
      <c r="D10" s="28"/>
      <c r="E10" s="28"/>
      <c r="F10" s="28"/>
      <c r="G10" s="28"/>
      <c r="H10" s="28"/>
      <c r="I10" s="28"/>
      <c r="J10" s="28"/>
      <c r="K10" s="28"/>
      <c r="L10" s="28"/>
      <c r="M10" s="28"/>
      <c r="N10" s="28"/>
      <c r="O10" s="28"/>
      <c r="P10" s="28"/>
      <c r="Q10" s="28"/>
      <c r="R10" s="28"/>
      <c r="S10" s="28"/>
      <c r="T10" s="152"/>
      <c r="U10" s="45" t="str">
        <f t="shared" si="2"/>
        <v>gio</v>
      </c>
      <c r="V10" s="46">
        <f t="shared" si="3"/>
        <v>44840</v>
      </c>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196"/>
      <c r="AW10" s="101" cm="1">
        <f t="array" ref="AW10">SUM(COUNTIFS(C10:S10,{"Aspettativa";"Ex-accordo";"Ferie";"Malattia";"Esame";"Formazione"}))</f>
        <v>0</v>
      </c>
      <c r="AX10" s="101" cm="1">
        <f t="array" ref="AX10">SUM(COUNTIFS(W10:AI10,{"Aspettativa";"Ex-accordo";"Ferie";"Malattia";"Esame";"Formazione"}))</f>
        <v>0</v>
      </c>
      <c r="AY10" s="101" cm="1">
        <f t="array" ref="AY10">SUM(COUNTIFS(AJ10:AS10,{"Aspettativa";"Ex-accordo";"Ferie";"Malattia";"Esame";"Formazione"}))</f>
        <v>0</v>
      </c>
      <c r="AZ10" s="100" t="str">
        <f t="shared" si="4"/>
        <v/>
      </c>
      <c r="BA10" s="101" cm="1">
        <f t="array" ref="BA10">SUM(COUNTIFS(C10:AU10,{"Aspettativa";"Ex-accordo";"Ferie";"Malattia";"Esame";"Formazione"}))</f>
        <v>0</v>
      </c>
      <c r="BB10" s="101">
        <f>IF(  TYPE(VLOOKUP($B10,Regole!$B$3:$C$49,2,0))=1,  VLOOKUP($B10,Regole!$B$3:$C$49,2,0),  IF(   TYPE(VLOOKUP(WEEKDAY($B10),Regole!$C$52:$D$58,2,0))=1,   IF(VLOOKUP(WEEKDAY($B10),Regole!$C$52:$D$58,2,0)&lt;&gt;0,   Regole!$H$13-VLOOKUP(WEEKDAY($B10),Regole!$C$52:$D$58,2,0),   " - "),  " - " )  )</f>
        <v>28</v>
      </c>
      <c r="BC10" s="101">
        <f t="shared" si="8"/>
        <v>30</v>
      </c>
      <c r="BD10" s="209" cm="1">
        <f t="array" ref="BD10">SUM(COUNTIFS(C10:S10,{"Altro"}))</f>
        <v>0</v>
      </c>
      <c r="BE10" s="209" cm="1">
        <f t="array" ref="BE10">SUM(COUNTIFS(W10:AI10,{"Altro"}))</f>
        <v>0</v>
      </c>
      <c r="BF10" s="209" cm="1">
        <f t="array" ref="BF10">SUM(COUNTIFS(AJ10:AS10,{"Altro"}))</f>
        <v>0</v>
      </c>
      <c r="BG10" s="140" cm="1">
        <f t="array" ref="BG10">SUM(COUNTIFS(C10:S10,{"Ridotto Ex-Acc";"Ridotto Ferie";"Ridotto Maternità"}))</f>
        <v>0</v>
      </c>
      <c r="BH10" s="140" cm="1">
        <f t="array" ref="BH10">SUM(COUNTIFS(W10:AI10,{"Ridotto Ex-Acc";"Ridotto Ferie";"Ridotto Maternità"}))</f>
        <v>0</v>
      </c>
      <c r="BI10" s="140" cm="1">
        <f t="array" ref="BI10">SUM(COUNTIFS(AJ10:AS10,{"Ridotto Ex-Acc";"Ridotto Ferie";"Ridotto Maternità"}))</f>
        <v>0</v>
      </c>
      <c r="BJ10" s="140">
        <f>SUM(COUNTIFS(C10:AU10,{"Ridotto Ex-Acc";"Ridotto Ferie";"Ridotto Maternità"}))</f>
        <v>0</v>
      </c>
      <c r="BK10" s="80"/>
      <c r="BL10" s="196"/>
      <c r="BM10" s="28"/>
      <c r="BN10" s="28"/>
      <c r="BO10" s="28"/>
      <c r="BP10" s="28"/>
      <c r="BQ10" s="28"/>
      <c r="BR10" s="28"/>
      <c r="BS10" s="152"/>
      <c r="BT10" s="45" t="str">
        <f t="shared" si="5"/>
        <v>gio</v>
      </c>
      <c r="BU10" s="45">
        <f t="shared" si="6"/>
        <v>44840</v>
      </c>
      <c r="BV10" s="28"/>
      <c r="BW10" s="28"/>
      <c r="BX10" s="28"/>
      <c r="BY10" s="28"/>
      <c r="BZ10" s="28"/>
      <c r="CA10" s="28"/>
      <c r="CB10" s="28"/>
      <c r="CC10" s="28"/>
      <c r="CD10" s="28"/>
      <c r="CE10" s="28"/>
      <c r="CF10" s="161"/>
      <c r="CG10" s="85"/>
    </row>
    <row r="11" spans="1:85" ht="11.25" customHeight="1" x14ac:dyDescent="0.25">
      <c r="A11" s="45" t="s">
        <v>21</v>
      </c>
      <c r="B11" s="46">
        <f t="shared" si="7"/>
        <v>44841</v>
      </c>
      <c r="C11" s="28"/>
      <c r="D11" s="28"/>
      <c r="E11" s="28"/>
      <c r="F11" s="28"/>
      <c r="G11" s="28"/>
      <c r="H11" s="28"/>
      <c r="I11" s="28"/>
      <c r="J11" s="28"/>
      <c r="K11" s="28"/>
      <c r="L11" s="28"/>
      <c r="M11" s="28"/>
      <c r="N11" s="28"/>
      <c r="O11" s="28"/>
      <c r="P11" s="28"/>
      <c r="Q11" s="28"/>
      <c r="R11" s="28"/>
      <c r="S11" s="28"/>
      <c r="T11" s="152"/>
      <c r="U11" s="45" t="str">
        <f t="shared" si="2"/>
        <v>ven</v>
      </c>
      <c r="V11" s="46">
        <f t="shared" si="3"/>
        <v>44841</v>
      </c>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196"/>
      <c r="AW11" s="101" cm="1">
        <f t="array" ref="AW11">SUM(COUNTIFS(C11:S11,{"Aspettativa";"Ex-accordo";"Ferie";"Malattia";"Esame";"Formazione"}))</f>
        <v>0</v>
      </c>
      <c r="AX11" s="101" cm="1">
        <f t="array" ref="AX11">SUM(COUNTIFS(W11:AI11,{"Aspettativa";"Ex-accordo";"Ferie";"Malattia";"Esame";"Formazione"}))</f>
        <v>0</v>
      </c>
      <c r="AY11" s="101" cm="1">
        <f t="array" ref="AY11">SUM(COUNTIFS(AJ11:AS11,{"Aspettativa";"Ex-accordo";"Ferie";"Malattia";"Esame";"Formazione"}))</f>
        <v>0</v>
      </c>
      <c r="AZ11" s="100" t="str">
        <f t="shared" si="4"/>
        <v/>
      </c>
      <c r="BA11" s="101" cm="1">
        <f t="array" ref="BA11">SUM(COUNTIFS(C11:AU11,{"Aspettativa";"Ex-accordo";"Ferie";"Malattia";"Esame";"Formazione"}))</f>
        <v>0</v>
      </c>
      <c r="BB11" s="101">
        <f>IF(  TYPE(VLOOKUP($B11,Regole!$B$3:$C$49,2,0))=1,  VLOOKUP($B11,Regole!$B$3:$C$49,2,0),  IF(   TYPE(VLOOKUP(WEEKDAY($B11),Regole!$C$52:$D$58,2,0))=1,   IF(VLOOKUP(WEEKDAY($B11),Regole!$C$52:$D$58,2,0)&lt;&gt;0,   Regole!$H$13-VLOOKUP(WEEKDAY($B11),Regole!$C$52:$D$58,2,0),   " - "),  " - " )  )</f>
        <v>28</v>
      </c>
      <c r="BC11" s="101">
        <f t="shared" si="8"/>
        <v>30</v>
      </c>
      <c r="BD11" s="209" cm="1">
        <f t="array" ref="BD11">SUM(COUNTIFS(C11:S11,{"Altro"}))</f>
        <v>0</v>
      </c>
      <c r="BE11" s="209" cm="1">
        <f t="array" ref="BE11">SUM(COUNTIFS(W11:AI11,{"Altro"}))</f>
        <v>0</v>
      </c>
      <c r="BF11" s="209" cm="1">
        <f t="array" ref="BF11">SUM(COUNTIFS(AJ11:AS11,{"Altro"}))</f>
        <v>0</v>
      </c>
      <c r="BG11" s="140" cm="1">
        <f t="array" ref="BG11">SUM(COUNTIFS(C11:S11,{"Ridotto Ex-Acc";"Ridotto Ferie";"Ridotto Maternità"}))</f>
        <v>0</v>
      </c>
      <c r="BH11" s="140" cm="1">
        <f t="array" ref="BH11">SUM(COUNTIFS(W11:AI11,{"Ridotto Ex-Acc";"Ridotto Ferie";"Ridotto Maternità"}))</f>
        <v>0</v>
      </c>
      <c r="BI11" s="140" cm="1">
        <f t="array" ref="BI11">SUM(COUNTIFS(AJ11:AS11,{"Ridotto Ex-Acc";"Ridotto Ferie";"Ridotto Maternità"}))</f>
        <v>0</v>
      </c>
      <c r="BJ11" s="206">
        <f>SUM(COUNTIFS(C11:AU11,{"Ridotto Ex-Acc";"Ridotto Ferie";"Ridotto Maternità"}))</f>
        <v>0</v>
      </c>
      <c r="BK11" s="80"/>
      <c r="BL11" s="196"/>
      <c r="BM11" s="28"/>
      <c r="BN11" s="28"/>
      <c r="BO11" s="28"/>
      <c r="BP11" s="28"/>
      <c r="BQ11" s="28"/>
      <c r="BR11" s="28"/>
      <c r="BS11" s="152"/>
      <c r="BT11" s="45" t="str">
        <f t="shared" si="5"/>
        <v>ven</v>
      </c>
      <c r="BU11" s="45">
        <f t="shared" si="6"/>
        <v>44841</v>
      </c>
      <c r="BV11" s="28"/>
      <c r="BW11" s="28"/>
      <c r="BX11" s="28"/>
      <c r="BY11" s="28"/>
      <c r="BZ11" s="28"/>
      <c r="CA11" s="28"/>
      <c r="CB11" s="28"/>
      <c r="CC11" s="28"/>
      <c r="CD11" s="28"/>
      <c r="CE11" s="28"/>
      <c r="CF11" s="80"/>
      <c r="CG11"/>
    </row>
    <row r="12" spans="1:85" ht="11.25" customHeight="1" x14ac:dyDescent="0.25">
      <c r="A12" s="45" t="s">
        <v>22</v>
      </c>
      <c r="B12" s="46">
        <f t="shared" si="7"/>
        <v>44842</v>
      </c>
      <c r="C12" s="28"/>
      <c r="D12" s="28"/>
      <c r="E12" s="28"/>
      <c r="F12" s="28"/>
      <c r="G12" s="28"/>
      <c r="H12" s="28"/>
      <c r="I12" s="28"/>
      <c r="J12" s="28"/>
      <c r="K12" s="28"/>
      <c r="L12" s="28"/>
      <c r="M12" s="28"/>
      <c r="N12" s="28"/>
      <c r="O12" s="28"/>
      <c r="P12" s="28"/>
      <c r="Q12" s="28"/>
      <c r="R12" s="28"/>
      <c r="S12" s="28"/>
      <c r="T12" s="152"/>
      <c r="U12" s="45" t="str">
        <f t="shared" si="2"/>
        <v>sab</v>
      </c>
      <c r="V12" s="46">
        <f t="shared" si="3"/>
        <v>44842</v>
      </c>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196"/>
      <c r="AW12" s="101" cm="1">
        <f t="array" ref="AW12">SUM(COUNTIFS(C12:S12,{"Aspettativa";"Ex-accordo";"Ferie";"Malattia";"Esame";"Formazione"}))</f>
        <v>0</v>
      </c>
      <c r="AX12" s="101" cm="1">
        <f t="array" ref="AX12">SUM(COUNTIFS(W12:AI12,{"Aspettativa";"Ex-accordo";"Ferie";"Malattia";"Esame";"Formazione"}))</f>
        <v>0</v>
      </c>
      <c r="AY12" s="101" cm="1">
        <f t="array" ref="AY12">SUM(COUNTIFS(AJ12:AS12,{"Aspettativa";"Ex-accordo";"Ferie";"Malattia";"Esame";"Formazione"}))</f>
        <v>0</v>
      </c>
      <c r="AZ12" s="100" t="str">
        <f t="shared" si="4"/>
        <v/>
      </c>
      <c r="BA12" s="101" cm="1">
        <f t="array" ref="BA12">SUM(COUNTIFS(C12:AU12,{"Aspettativa";"Ex-accordo";"Ferie";"Malattia";"Esame";"Formazione"}))</f>
        <v>0</v>
      </c>
      <c r="BB12" s="101" t="str">
        <f>IF(  TYPE(VLOOKUP($B12,Regole!$B$3:$C$49,2,0))=1,  VLOOKUP($B12,Regole!$B$3:$C$49,2,0),  IF(   TYPE(VLOOKUP(WEEKDAY($B12),Regole!$C$52:$D$58,2,0))=1,   IF(VLOOKUP(WEEKDAY($B12),Regole!$C$52:$D$58,2,0)&lt;&gt;0,   Regole!$H$13-VLOOKUP(WEEKDAY($B12),Regole!$C$52:$D$58,2,0),   " - "),  " - " )  )</f>
        <v xml:space="preserve"> - </v>
      </c>
      <c r="BC12" s="101">
        <f t="shared" si="8"/>
        <v>30</v>
      </c>
      <c r="BD12" s="209" cm="1">
        <f t="array" ref="BD12">SUM(COUNTIFS(C12:S12,{"Altro"}))</f>
        <v>0</v>
      </c>
      <c r="BE12" s="209" cm="1">
        <f t="array" ref="BE12">SUM(COUNTIFS(W12:AI12,{"Altro"}))</f>
        <v>0</v>
      </c>
      <c r="BF12" s="209" cm="1">
        <f t="array" ref="BF12">SUM(COUNTIFS(AJ12:AS12,{"Altro"}))</f>
        <v>0</v>
      </c>
      <c r="BG12" s="140" cm="1">
        <f t="array" ref="BG12">SUM(COUNTIFS(C12:S12,{"Ridotto Ex-Acc";"Ridotto Ferie";"Ridotto Maternità"}))</f>
        <v>0</v>
      </c>
      <c r="BH12" s="140" cm="1">
        <f t="array" ref="BH12">SUM(COUNTIFS(W12:AI12,{"Ridotto Ex-Acc";"Ridotto Ferie";"Ridotto Maternità"}))</f>
        <v>0</v>
      </c>
      <c r="BI12" s="140" cm="1">
        <f t="array" ref="BI12">SUM(COUNTIFS(AJ12:AS12,{"Ridotto Ex-Acc";"Ridotto Ferie";"Ridotto Maternità"}))</f>
        <v>0</v>
      </c>
      <c r="BJ12" s="140">
        <f>SUM(COUNTIFS(C12:AU12,{"Ridotto Ex-Acc";"Ridotto Ferie";"Ridotto Maternità"}))</f>
        <v>0</v>
      </c>
      <c r="BK12" s="80"/>
      <c r="BL12" s="196"/>
      <c r="BM12" s="28"/>
      <c r="BN12" s="28"/>
      <c r="BO12" s="28"/>
      <c r="BP12" s="28"/>
      <c r="BQ12" s="28"/>
      <c r="BR12" s="28"/>
      <c r="BS12" s="152"/>
      <c r="BT12" s="45" t="str">
        <f t="shared" si="5"/>
        <v>sab</v>
      </c>
      <c r="BU12" s="45">
        <f t="shared" si="6"/>
        <v>44842</v>
      </c>
      <c r="BV12" s="28"/>
      <c r="BW12" s="28"/>
      <c r="BX12" s="28"/>
      <c r="BY12" s="28"/>
      <c r="BZ12" s="28"/>
      <c r="CA12" s="28"/>
      <c r="CB12" s="28"/>
      <c r="CC12" s="28"/>
      <c r="CD12" s="28"/>
      <c r="CE12" s="28"/>
      <c r="CF12" s="19"/>
      <c r="CG12" s="85"/>
    </row>
    <row r="13" spans="1:85" s="196" customFormat="1" ht="11.25" customHeight="1" x14ac:dyDescent="0.2">
      <c r="A13" s="26"/>
      <c r="B13" s="48">
        <f t="shared" si="7"/>
        <v>44843</v>
      </c>
      <c r="C13" s="120" t="s">
        <v>40</v>
      </c>
      <c r="D13" s="120" t="s">
        <v>40</v>
      </c>
      <c r="E13" s="120" t="s">
        <v>40</v>
      </c>
      <c r="F13" s="120" t="s">
        <v>40</v>
      </c>
      <c r="G13" s="120" t="s">
        <v>40</v>
      </c>
      <c r="H13" s="120" t="s">
        <v>40</v>
      </c>
      <c r="I13" s="156" t="s">
        <v>40</v>
      </c>
      <c r="J13" s="120" t="s">
        <v>40</v>
      </c>
      <c r="K13" s="120" t="s">
        <v>40</v>
      </c>
      <c r="L13" s="120" t="s">
        <v>40</v>
      </c>
      <c r="M13" s="120" t="s">
        <v>40</v>
      </c>
      <c r="N13" s="120" t="s">
        <v>40</v>
      </c>
      <c r="O13" s="120" t="s">
        <v>40</v>
      </c>
      <c r="P13" s="120" t="s">
        <v>40</v>
      </c>
      <c r="Q13" s="120" t="s">
        <v>40</v>
      </c>
      <c r="R13" s="120" t="s">
        <v>40</v>
      </c>
      <c r="S13" s="120" t="s">
        <v>40</v>
      </c>
      <c r="T13" s="153"/>
      <c r="U13" s="26" t="str">
        <f t="shared" si="2"/>
        <v/>
      </c>
      <c r="V13" s="48">
        <f t="shared" si="3"/>
        <v>44843</v>
      </c>
      <c r="W13" s="121" t="s">
        <v>40</v>
      </c>
      <c r="X13" s="121" t="s">
        <v>40</v>
      </c>
      <c r="Y13" s="121" t="s">
        <v>40</v>
      </c>
      <c r="Z13" s="121" t="s">
        <v>40</v>
      </c>
      <c r="AA13" s="121" t="s">
        <v>40</v>
      </c>
      <c r="AB13" s="121" t="s">
        <v>40</v>
      </c>
      <c r="AC13" s="121" t="s">
        <v>40</v>
      </c>
      <c r="AD13" s="121" t="s">
        <v>40</v>
      </c>
      <c r="AE13" s="121" t="s">
        <v>40</v>
      </c>
      <c r="AF13" s="121" t="s">
        <v>40</v>
      </c>
      <c r="AG13" s="121" t="s">
        <v>40</v>
      </c>
      <c r="AH13" s="121" t="s">
        <v>40</v>
      </c>
      <c r="AI13" s="121" t="s">
        <v>40</v>
      </c>
      <c r="AJ13" s="121" t="s">
        <v>40</v>
      </c>
      <c r="AK13" s="121" t="s">
        <v>40</v>
      </c>
      <c r="AL13" s="121" t="s">
        <v>40</v>
      </c>
      <c r="AM13" s="121" t="s">
        <v>40</v>
      </c>
      <c r="AN13" s="121" t="s">
        <v>40</v>
      </c>
      <c r="AO13" s="121" t="s">
        <v>40</v>
      </c>
      <c r="AP13" s="121" t="s">
        <v>40</v>
      </c>
      <c r="AQ13" s="121" t="s">
        <v>40</v>
      </c>
      <c r="AR13" s="121" t="s">
        <v>40</v>
      </c>
      <c r="AS13" s="121" t="s">
        <v>40</v>
      </c>
      <c r="AT13" s="121" t="s">
        <v>40</v>
      </c>
      <c r="AU13" s="122" t="s">
        <v>40</v>
      </c>
      <c r="BB13" s="89"/>
      <c r="BC13" s="207"/>
      <c r="BD13" s="207"/>
      <c r="BE13" s="207"/>
      <c r="BF13" s="207"/>
      <c r="BI13" s="89"/>
      <c r="BJ13" s="89"/>
      <c r="BM13" s="121" t="s">
        <v>40</v>
      </c>
      <c r="BN13" s="121" t="s">
        <v>40</v>
      </c>
      <c r="BO13" s="121" t="s">
        <v>40</v>
      </c>
      <c r="BP13" s="121" t="s">
        <v>40</v>
      </c>
      <c r="BQ13" s="121" t="s">
        <v>40</v>
      </c>
      <c r="BR13" s="121" t="s">
        <v>40</v>
      </c>
      <c r="BS13" s="152"/>
      <c r="BT13" s="26" t="str">
        <f t="shared" si="5"/>
        <v/>
      </c>
      <c r="BU13" s="136">
        <f t="shared" si="6"/>
        <v>44843</v>
      </c>
      <c r="BV13" s="120" t="s">
        <v>40</v>
      </c>
      <c r="BW13" s="120" t="s">
        <v>40</v>
      </c>
      <c r="BX13" s="120" t="s">
        <v>40</v>
      </c>
      <c r="BY13" s="120" t="s">
        <v>40</v>
      </c>
      <c r="BZ13" s="120" t="s">
        <v>40</v>
      </c>
      <c r="CA13" s="120" t="s">
        <v>40</v>
      </c>
      <c r="CB13" s="120" t="s">
        <v>40</v>
      </c>
      <c r="CC13" s="122" t="s">
        <v>40</v>
      </c>
      <c r="CD13" s="122" t="s">
        <v>40</v>
      </c>
      <c r="CE13" s="122" t="s">
        <v>40</v>
      </c>
    </row>
    <row r="14" spans="1:85" ht="11.25" customHeight="1" x14ac:dyDescent="0.25">
      <c r="A14" s="196"/>
      <c r="B14" s="196"/>
      <c r="C14" s="196"/>
      <c r="D14" s="196"/>
      <c r="E14" s="196"/>
      <c r="F14" s="196"/>
      <c r="G14" s="196"/>
      <c r="H14" s="196"/>
      <c r="I14" s="196"/>
      <c r="J14" s="196"/>
      <c r="K14" s="196"/>
      <c r="L14" s="196"/>
      <c r="M14" s="196"/>
      <c r="N14" s="196"/>
      <c r="O14" s="196"/>
      <c r="P14" s="196"/>
      <c r="Q14" s="196"/>
      <c r="R14" s="196"/>
      <c r="S14" s="196"/>
      <c r="T14" s="142"/>
      <c r="U14" s="196"/>
      <c r="V14" s="196"/>
      <c r="W14" s="196"/>
      <c r="X14" s="196"/>
      <c r="Y14" s="196"/>
      <c r="Z14" s="196"/>
      <c r="AA14" s="196"/>
      <c r="AB14" s="196"/>
      <c r="AC14" s="196"/>
      <c r="AD14" s="196"/>
      <c r="AE14" s="196"/>
      <c r="AF14" s="196"/>
      <c r="AG14" s="196"/>
      <c r="AH14" s="196"/>
      <c r="AI14" s="196"/>
      <c r="AJ14" s="196"/>
      <c r="AK14" s="196"/>
      <c r="AL14" s="196"/>
      <c r="AM14" s="196"/>
      <c r="AN14" s="196"/>
      <c r="AO14" s="196"/>
      <c r="AP14" s="196"/>
      <c r="AQ14" s="196"/>
      <c r="AR14" s="196"/>
      <c r="AS14" s="196"/>
      <c r="AT14" s="196"/>
      <c r="AU14" s="196"/>
      <c r="AV14" s="196"/>
      <c r="AW14" s="99"/>
      <c r="AX14" s="99"/>
      <c r="AY14" s="196"/>
      <c r="AZ14" s="99"/>
      <c r="BA14" s="196"/>
      <c r="BB14" s="196"/>
      <c r="BC14" s="196"/>
      <c r="BD14" s="196"/>
      <c r="BE14" s="196"/>
      <c r="BF14" s="196"/>
      <c r="BG14" s="99"/>
      <c r="BH14" s="196"/>
      <c r="BI14" s="196"/>
      <c r="BJ14" s="196"/>
      <c r="BK14" s="196"/>
      <c r="BL14" s="196"/>
      <c r="BM14" s="196"/>
      <c r="BN14" s="196"/>
      <c r="BO14" s="196"/>
      <c r="BP14" s="196"/>
      <c r="BQ14" s="196"/>
      <c r="BR14" s="196"/>
      <c r="BS14" s="196"/>
      <c r="BT14" s="196"/>
      <c r="BU14" s="196"/>
      <c r="BV14" s="196"/>
      <c r="BW14" s="196"/>
      <c r="BX14" s="196"/>
      <c r="BY14" s="196"/>
      <c r="BZ14" s="196"/>
      <c r="CA14" s="196"/>
      <c r="CB14" s="196"/>
      <c r="CC14" s="196"/>
      <c r="CD14" s="196"/>
      <c r="CE14" s="196"/>
      <c r="CF14" s="196"/>
    </row>
    <row r="15" spans="1:85" ht="11.25" customHeight="1" x14ac:dyDescent="0.25">
      <c r="A15" s="196"/>
      <c r="B15" s="196"/>
      <c r="C15" s="196"/>
      <c r="D15" s="196"/>
      <c r="E15" s="196"/>
      <c r="F15" s="196"/>
      <c r="G15" s="196"/>
      <c r="H15" s="196"/>
      <c r="I15" s="196"/>
      <c r="J15" s="196"/>
      <c r="K15" s="196"/>
      <c r="L15" s="196"/>
      <c r="M15" s="196"/>
      <c r="N15" s="196"/>
      <c r="O15" s="196"/>
      <c r="P15" s="196"/>
      <c r="Q15" s="196"/>
      <c r="R15" s="196"/>
      <c r="S15" s="196"/>
      <c r="T15" s="142"/>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95"/>
      <c r="AX15" s="95"/>
      <c r="AY15" s="88" t="str">
        <f>IF(   TYPE(VLOOKUP($B15,Regole!#REF!,2,0))=1,   VLOOKUP($B15,Regole!#REF!,2,0),   IF(    TYPE(VLOOKUP(WEEKDAY($B15),Regole!#REF!,2,0))=1,    IF(VLOOKUP(WEEKDAY($B15),Regole!#REF!,2,0)&lt;&gt;0, Regole!#REF!-VLOOKUP(WEEKDAY($B15),Regole!#REF!,2,0), ""),    ""   ) )</f>
        <v/>
      </c>
      <c r="AZ15" s="95"/>
      <c r="BA15" s="88" t="str">
        <f>IF(   TYPE(VLOOKUP($B15,Regole!#REF!,2,0))=1,   VLOOKUP($B15,Regole!#REF!,2,0),   IF(    TYPE(VLOOKUP(WEEKDAY($B15),Regole!#REF!,2,0))=1,    IF(VLOOKUP(WEEKDAY($B15),Regole!#REF!,2,0)&lt;&gt;0, Regole!#REF!-VLOOKUP(WEEKDAY($B15),Regole!#REF!,2,0), ""),    ""   ) )</f>
        <v/>
      </c>
      <c r="BB15" s="88"/>
      <c r="BC15" s="88"/>
      <c r="BD15" s="88"/>
      <c r="BE15" s="88"/>
      <c r="BF15" s="88"/>
      <c r="BG15" s="95"/>
      <c r="BH15" s="88" t="str">
        <f>IF(   TYPE(VLOOKUP($B15,Regole!#REF!,2,0))=1,   VLOOKUP($B15,Regole!#REF!,2,0),   IF(    TYPE(VLOOKUP(WEEKDAY($B15),Regole!#REF!,2,0))=1,    IF(VLOOKUP(WEEKDAY($B15),Regole!#REF!,2,0)&lt;&gt;0, Regole!#REF!-VLOOKUP(WEEKDAY($B15),Regole!#REF!,2,0), ""),    ""   ) )</f>
        <v/>
      </c>
      <c r="BI15" s="88"/>
      <c r="BJ15" s="88"/>
      <c r="BK15" s="196"/>
      <c r="BL15" s="196"/>
      <c r="BM15" s="196"/>
      <c r="BN15" s="196"/>
      <c r="BO15" s="196"/>
      <c r="BP15" s="196"/>
      <c r="BQ15" s="196"/>
      <c r="BR15" s="196"/>
      <c r="BS15" s="196"/>
      <c r="BT15" s="196"/>
      <c r="BU15" s="196"/>
      <c r="BV15" s="196"/>
      <c r="BW15" s="196"/>
      <c r="BX15" s="196"/>
      <c r="BY15" s="196"/>
      <c r="BZ15" s="196"/>
      <c r="CA15" s="196"/>
      <c r="CB15" s="196"/>
      <c r="CC15" s="196"/>
      <c r="CD15" s="196"/>
      <c r="CE15" s="196"/>
      <c r="CF15" s="98"/>
    </row>
    <row r="16" spans="1:85" ht="11.25" customHeight="1" x14ac:dyDescent="0.25">
      <c r="A16" s="45" t="s">
        <v>17</v>
      </c>
      <c r="B16" s="46">
        <f>B13+1</f>
        <v>44844</v>
      </c>
      <c r="C16" s="28"/>
      <c r="D16" s="28"/>
      <c r="E16" s="28"/>
      <c r="F16" s="28"/>
      <c r="G16" s="28"/>
      <c r="H16" s="28"/>
      <c r="I16" s="28"/>
      <c r="J16" s="28"/>
      <c r="K16" s="28"/>
      <c r="L16" s="28"/>
      <c r="M16" s="28"/>
      <c r="N16" s="155"/>
      <c r="O16" s="155"/>
      <c r="P16" s="155"/>
      <c r="Q16" s="117"/>
      <c r="R16" s="28"/>
      <c r="S16" s="28"/>
      <c r="T16" s="152"/>
      <c r="U16" s="45" t="str">
        <f t="shared" ref="U16:U31" si="9">IF($A16&lt;&gt;"",$A16,"")</f>
        <v>lun</v>
      </c>
      <c r="V16" s="46">
        <f t="shared" ref="V16:V31" si="10">IF($B16&lt;&gt;"",$B16,"")</f>
        <v>44844</v>
      </c>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196"/>
      <c r="AW16" s="101" cm="1">
        <f t="array" ref="AW16">SUM(COUNTIFS(C16:S16,{"Aspettativa";"Ex-accordo";"Ferie";"Malattia";"Esame";"Formazione"}))</f>
        <v>0</v>
      </c>
      <c r="AX16" s="101" cm="1">
        <f t="array" ref="AX16">SUM(COUNTIFS(W16:AI16,{"Aspettativa";"Ex-accordo";"Ferie";"Malattia";"Esame";"Formazione"}))</f>
        <v>0</v>
      </c>
      <c r="AY16" s="101" cm="1">
        <f t="array" ref="AY16">SUM(COUNTIFS(AJ16:AS16,{"Aspettativa";"Ex-accordo";"Ferie";"Malattia";"Esame";"Formazione"}))</f>
        <v>0</v>
      </c>
      <c r="AZ16" s="23" t="str">
        <f t="shared" ref="AZ16:AZ21" si="11">IF(BA16&gt;$BJ$2-N(BB16),"!!!","")</f>
        <v/>
      </c>
      <c r="BA16" s="159" cm="1">
        <f t="array" ref="BA16">SUM(COUNTIFS(C16:AU16,{"Aspettativa";"Ex-accordo";"Ferie";"Malattia";"Esame";"Formazione"}))</f>
        <v>0</v>
      </c>
      <c r="BB16" s="159">
        <f>IF(  TYPE(VLOOKUP($B16,Regole!$B$3:$C$49,2,0))=1,  VLOOKUP($B16,Regole!$B$3:$C$49,2,0),  IF(   TYPE(VLOOKUP(WEEKDAY($B16),Regole!$C$52:$D$58,2,0))=1,   IF(VLOOKUP(WEEKDAY($B16),Regole!$C$52:$D$58,2,0)&lt;&gt;0,   Regole!$H$13-VLOOKUP(WEEKDAY($B16),Regole!$C$52:$D$58,2,0),   " - "),  " - " )  )</f>
        <v>28</v>
      </c>
      <c r="BC16" s="101">
        <f t="shared" ref="BC16:BC21" si="12">$BJ$2-BA16</f>
        <v>30</v>
      </c>
      <c r="BD16" s="209" cm="1">
        <f t="array" ref="BD16">SUM(COUNTIFS(C16:S16,{"Altro"}))</f>
        <v>0</v>
      </c>
      <c r="BE16" s="209" cm="1">
        <f t="array" ref="BE16">SUM(COUNTIFS(W16:AI16,{"Altro"}))</f>
        <v>0</v>
      </c>
      <c r="BF16" s="209" cm="1">
        <f t="array" ref="BF16">SUM(COUNTIFS(AJ16:AS16,{"Altro"}))</f>
        <v>0</v>
      </c>
      <c r="BG16" s="140" cm="1">
        <f t="array" ref="BG16">SUM(COUNTIFS(C16:S16,{"Ridotto Ex-Acc";"Ridotto Ferie";"Ridotto Maternità"}))</f>
        <v>0</v>
      </c>
      <c r="BH16" s="140" cm="1">
        <f t="array" ref="BH16">SUM(COUNTIFS(W16:AI16,{"Ridotto Ex-Acc";"Ridotto Ferie";"Ridotto Maternità"}))</f>
        <v>0</v>
      </c>
      <c r="BI16" s="140" cm="1">
        <f t="array" ref="BI16">SUM(COUNTIFS(AJ16:AS16,{"Ridotto Ex-Acc";"Ridotto Ferie";"Ridotto Maternità"}))</f>
        <v>0</v>
      </c>
      <c r="BJ16" s="141">
        <f>SUM(COUNTIFS(C16:AU16,{"Ridotto Ex-Acc";"Ridotto Ferie";"Ridotto Maternità"}))</f>
        <v>0</v>
      </c>
      <c r="BK16" s="6"/>
      <c r="BL16" s="196"/>
      <c r="BM16" s="28"/>
      <c r="BN16" s="28"/>
      <c r="BO16" s="28"/>
      <c r="BP16" s="28"/>
      <c r="BQ16" s="28"/>
      <c r="BR16" s="28"/>
      <c r="BS16" s="196"/>
      <c r="BT16" s="45" t="str">
        <f t="shared" ref="BT16:BT22" si="13">IF($A16&lt;&gt;"",$A16,"")</f>
        <v>lun</v>
      </c>
      <c r="BU16" s="45">
        <f t="shared" ref="BU16:BU22" si="14">IF($B16&lt;&gt;"",$B16,"")</f>
        <v>44844</v>
      </c>
      <c r="BV16" s="28"/>
      <c r="BW16" s="28"/>
      <c r="BX16" s="28"/>
      <c r="BY16" s="28"/>
      <c r="BZ16" s="28"/>
      <c r="CA16" s="28"/>
      <c r="CB16" s="28"/>
      <c r="CC16" s="28"/>
      <c r="CD16" s="28"/>
      <c r="CE16" s="28"/>
      <c r="CF16" s="105"/>
      <c r="CG16" s="85"/>
    </row>
    <row r="17" spans="1:85" ht="11.25" customHeight="1" x14ac:dyDescent="0.25">
      <c r="A17" s="45" t="s">
        <v>18</v>
      </c>
      <c r="B17" s="46">
        <f t="shared" ref="B17:B22" si="15">B16+1</f>
        <v>44845</v>
      </c>
      <c r="C17" s="28"/>
      <c r="D17" s="28"/>
      <c r="E17" s="28"/>
      <c r="F17" s="28"/>
      <c r="G17" s="28"/>
      <c r="H17" s="28"/>
      <c r="I17" s="28"/>
      <c r="J17" s="28"/>
      <c r="K17" s="28"/>
      <c r="L17" s="28"/>
      <c r="M17" s="28"/>
      <c r="N17" s="155"/>
      <c r="O17" s="155"/>
      <c r="P17" s="155"/>
      <c r="Q17" s="117"/>
      <c r="R17" s="28"/>
      <c r="S17" s="28"/>
      <c r="T17" s="152"/>
      <c r="U17" s="45" t="str">
        <f t="shared" si="9"/>
        <v>mar</v>
      </c>
      <c r="V17" s="46">
        <f t="shared" si="10"/>
        <v>44845</v>
      </c>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196"/>
      <c r="AW17" s="101" cm="1">
        <f t="array" ref="AW17">SUM(COUNTIFS(C17:S17,{"Aspettativa";"Ex-accordo";"Ferie";"Malattia";"Esame";"Formazione"}))</f>
        <v>0</v>
      </c>
      <c r="AX17" s="101" cm="1">
        <f t="array" ref="AX17">SUM(COUNTIFS(W17:AI17,{"Aspettativa";"Ex-accordo";"Ferie";"Malattia";"Esame";"Formazione"}))</f>
        <v>0</v>
      </c>
      <c r="AY17" s="101" cm="1">
        <f t="array" ref="AY17">SUM(COUNTIFS(AJ17:AS17,{"Aspettativa";"Ex-accordo";"Ferie";"Malattia";"Esame";"Formazione"}))</f>
        <v>0</v>
      </c>
      <c r="AZ17" s="23" t="str">
        <f t="shared" si="11"/>
        <v/>
      </c>
      <c r="BA17" s="159" cm="1">
        <f t="array" ref="BA17">SUM(COUNTIFS(C17:AU17,{"Aspettativa";"Ex-accordo";"Ferie";"Malattia";"Esame";"Formazione"}))</f>
        <v>0</v>
      </c>
      <c r="BB17" s="159">
        <f>IF(  TYPE(VLOOKUP($B17,Regole!$B$3:$C$49,2,0))=1,  VLOOKUP($B17,Regole!$B$3:$C$49,2,0),  IF(   TYPE(VLOOKUP(WEEKDAY($B17),Regole!$C$52:$D$58,2,0))=1,   IF(VLOOKUP(WEEKDAY($B17),Regole!$C$52:$D$58,2,0)&lt;&gt;0,   Regole!$H$13-VLOOKUP(WEEKDAY($B17),Regole!$C$52:$D$58,2,0),   " - "),  " - " )  )</f>
        <v>28</v>
      </c>
      <c r="BC17" s="101">
        <f t="shared" si="12"/>
        <v>30</v>
      </c>
      <c r="BD17" s="209" cm="1">
        <f t="array" ref="BD17">SUM(COUNTIFS(C17:S17,{"Altro"}))</f>
        <v>0</v>
      </c>
      <c r="BE17" s="209" cm="1">
        <f t="array" ref="BE17">SUM(COUNTIFS(W17:AI17,{"Altro"}))</f>
        <v>0</v>
      </c>
      <c r="BF17" s="209" cm="1">
        <f t="array" ref="BF17">SUM(COUNTIFS(AJ17:AS17,{"Altro"}))</f>
        <v>0</v>
      </c>
      <c r="BG17" s="140" cm="1">
        <f t="array" ref="BG17">SUM(COUNTIFS(C17:S17,{"Ridotto Ex-Acc";"Ridotto Ferie";"Ridotto Maternità"}))</f>
        <v>0</v>
      </c>
      <c r="BH17" s="140" cm="1">
        <f t="array" ref="BH17">SUM(COUNTIFS(W17:AI17,{"Ridotto Ex-Acc";"Ridotto Ferie";"Ridotto Maternità"}))</f>
        <v>0</v>
      </c>
      <c r="BI17" s="140" cm="1">
        <f t="array" ref="BI17">SUM(COUNTIFS(AJ17:AS17,{"Ridotto Ex-Acc";"Ridotto Ferie";"Ridotto Maternità"}))</f>
        <v>0</v>
      </c>
      <c r="BJ17" s="141">
        <f>SUM(COUNTIFS(C17:AU17,{"Ridotto Ex-Acc";"Ridotto Ferie";"Ridotto Maternità"}))</f>
        <v>0</v>
      </c>
      <c r="BK17" s="104"/>
      <c r="BL17" s="196"/>
      <c r="BM17" s="28"/>
      <c r="BN17" s="28"/>
      <c r="BO17" s="28"/>
      <c r="BP17" s="28"/>
      <c r="BQ17" s="28"/>
      <c r="BR17" s="28"/>
      <c r="BS17" s="196"/>
      <c r="BT17" s="45" t="str">
        <f t="shared" si="13"/>
        <v>mar</v>
      </c>
      <c r="BU17" s="45">
        <f t="shared" si="14"/>
        <v>44845</v>
      </c>
      <c r="BV17" s="28"/>
      <c r="BW17" s="28"/>
      <c r="BX17" s="28"/>
      <c r="BY17" s="28"/>
      <c r="BZ17" s="28"/>
      <c r="CA17" s="28"/>
      <c r="CB17" s="28"/>
      <c r="CC17" s="28"/>
      <c r="CD17" s="28"/>
      <c r="CE17" s="28"/>
      <c r="CF17" s="6"/>
      <c r="CG17" s="85"/>
    </row>
    <row r="18" spans="1:85" ht="11.25" customHeight="1" x14ac:dyDescent="0.25">
      <c r="A18" s="45" t="s">
        <v>19</v>
      </c>
      <c r="B18" s="46">
        <f t="shared" si="15"/>
        <v>44846</v>
      </c>
      <c r="C18" s="28"/>
      <c r="D18" s="28"/>
      <c r="E18" s="28"/>
      <c r="F18" s="28"/>
      <c r="G18" s="28"/>
      <c r="H18" s="28"/>
      <c r="I18" s="28"/>
      <c r="J18" s="28"/>
      <c r="K18" s="28"/>
      <c r="L18" s="28"/>
      <c r="M18" s="28"/>
      <c r="N18" s="155"/>
      <c r="O18" s="155"/>
      <c r="P18" s="155"/>
      <c r="Q18" s="117"/>
      <c r="R18" s="28"/>
      <c r="S18" s="28"/>
      <c r="T18" s="152"/>
      <c r="U18" s="45" t="str">
        <f t="shared" si="9"/>
        <v>mer</v>
      </c>
      <c r="V18" s="46">
        <f t="shared" si="10"/>
        <v>44846</v>
      </c>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196"/>
      <c r="AW18" s="101" cm="1">
        <f t="array" ref="AW18">SUM(COUNTIFS(C18:S18,{"Aspettativa";"Ex-accordo";"Ferie";"Malattia";"Esame";"Formazione"}))</f>
        <v>0</v>
      </c>
      <c r="AX18" s="101" cm="1">
        <f t="array" ref="AX18">SUM(COUNTIFS(W18:AI18,{"Aspettativa";"Ex-accordo";"Ferie";"Malattia";"Esame";"Formazione"}))</f>
        <v>0</v>
      </c>
      <c r="AY18" s="101" cm="1">
        <f t="array" ref="AY18">SUM(COUNTIFS(AJ18:AS18,{"Aspettativa";"Ex-accordo";"Ferie";"Malattia";"Esame";"Formazione"}))</f>
        <v>0</v>
      </c>
      <c r="AZ18" s="23" t="str">
        <f t="shared" si="11"/>
        <v/>
      </c>
      <c r="BA18" s="159" cm="1">
        <f t="array" ref="BA18">SUM(COUNTIFS(C18:AU18,{"Aspettativa";"Ex-accordo";"Ferie";"Malattia";"Esame";"Formazione"}))</f>
        <v>0</v>
      </c>
      <c r="BB18" s="159">
        <f>IF(  TYPE(VLOOKUP($B18,Regole!$B$3:$C$49,2,0))=1,  VLOOKUP($B18,Regole!$B$3:$C$49,2,0),  IF(   TYPE(VLOOKUP(WEEKDAY($B18),Regole!$C$52:$D$58,2,0))=1,   IF(VLOOKUP(WEEKDAY($B18),Regole!$C$52:$D$58,2,0)&lt;&gt;0,   Regole!$H$13-VLOOKUP(WEEKDAY($B18),Regole!$C$52:$D$58,2,0),   " - "),  " - " )  )</f>
        <v>28</v>
      </c>
      <c r="BC18" s="101">
        <f t="shared" si="12"/>
        <v>30</v>
      </c>
      <c r="BD18" s="209" cm="1">
        <f t="array" ref="BD18">SUM(COUNTIFS(C18:S18,{"Altro"}))</f>
        <v>0</v>
      </c>
      <c r="BE18" s="209" cm="1">
        <f t="array" ref="BE18">SUM(COUNTIFS(W18:AI18,{"Altro"}))</f>
        <v>0</v>
      </c>
      <c r="BF18" s="209" cm="1">
        <f t="array" ref="BF18">SUM(COUNTIFS(AJ18:AS18,{"Altro"}))</f>
        <v>0</v>
      </c>
      <c r="BG18" s="140" cm="1">
        <f t="array" ref="BG18">SUM(COUNTIFS(C18:S18,{"Ridotto Ex-Acc";"Ridotto Ferie";"Ridotto Maternità"}))</f>
        <v>0</v>
      </c>
      <c r="BH18" s="140" cm="1">
        <f t="array" ref="BH18">SUM(COUNTIFS(W18:AI18,{"Ridotto Ex-Acc";"Ridotto Ferie";"Ridotto Maternità"}))</f>
        <v>0</v>
      </c>
      <c r="BI18" s="140" cm="1">
        <f t="array" ref="BI18">SUM(COUNTIFS(AJ18:AS18,{"Ridotto Ex-Acc";"Ridotto Ferie";"Ridotto Maternità"}))</f>
        <v>0</v>
      </c>
      <c r="BJ18" s="141">
        <f>SUM(COUNTIFS(C18:AU18,{"Ridotto Ex-Acc";"Ridotto Ferie";"Ridotto Maternità"}))</f>
        <v>0</v>
      </c>
      <c r="BK18" s="19"/>
      <c r="BL18" s="196"/>
      <c r="BM18" s="28"/>
      <c r="BN18" s="28"/>
      <c r="BO18" s="28"/>
      <c r="BP18" s="28"/>
      <c r="BQ18" s="28"/>
      <c r="BR18" s="28"/>
      <c r="BS18" s="196"/>
      <c r="BT18" s="45" t="str">
        <f t="shared" si="13"/>
        <v>mer</v>
      </c>
      <c r="BU18" s="45">
        <f t="shared" si="14"/>
        <v>44846</v>
      </c>
      <c r="BV18" s="28"/>
      <c r="BW18" s="28"/>
      <c r="BX18" s="28"/>
      <c r="BY18" s="28"/>
      <c r="BZ18" s="28"/>
      <c r="CA18" s="28"/>
      <c r="CB18" s="28"/>
      <c r="CC18" s="28"/>
      <c r="CD18" s="28"/>
      <c r="CE18" s="28"/>
      <c r="CF18" s="6"/>
      <c r="CG18" s="85"/>
    </row>
    <row r="19" spans="1:85" ht="11.25" customHeight="1" x14ac:dyDescent="0.25">
      <c r="A19" s="45" t="s">
        <v>20</v>
      </c>
      <c r="B19" s="46">
        <f t="shared" si="15"/>
        <v>44847</v>
      </c>
      <c r="C19" s="28"/>
      <c r="D19" s="28"/>
      <c r="E19" s="28"/>
      <c r="F19" s="28"/>
      <c r="G19" s="28"/>
      <c r="H19" s="28"/>
      <c r="I19" s="28"/>
      <c r="J19" s="28"/>
      <c r="K19" s="28"/>
      <c r="L19" s="28"/>
      <c r="M19" s="28"/>
      <c r="N19" s="155"/>
      <c r="O19" s="155"/>
      <c r="P19" s="155"/>
      <c r="Q19" s="117"/>
      <c r="R19" s="28"/>
      <c r="S19" s="28"/>
      <c r="T19" s="152"/>
      <c r="U19" s="45" t="str">
        <f t="shared" si="9"/>
        <v>gio</v>
      </c>
      <c r="V19" s="46">
        <f t="shared" si="10"/>
        <v>44847</v>
      </c>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96"/>
      <c r="AW19" s="101" cm="1">
        <f t="array" ref="AW19">SUM(COUNTIFS(C19:S19,{"Aspettativa";"Ex-accordo";"Ferie";"Malattia";"Esame";"Formazione"}))</f>
        <v>0</v>
      </c>
      <c r="AX19" s="101" cm="1">
        <f t="array" ref="AX19">SUM(COUNTIFS(W19:AI19,{"Aspettativa";"Ex-accordo";"Ferie";"Malattia";"Esame";"Formazione"}))</f>
        <v>0</v>
      </c>
      <c r="AY19" s="101" cm="1">
        <f t="array" ref="AY19">SUM(COUNTIFS(AJ19:AS19,{"Aspettativa";"Ex-accordo";"Ferie";"Malattia";"Esame";"Formazione"}))</f>
        <v>0</v>
      </c>
      <c r="AZ19" s="23" t="str">
        <f t="shared" si="11"/>
        <v/>
      </c>
      <c r="BA19" s="159" cm="1">
        <f t="array" ref="BA19">SUM(COUNTIFS(C19:AU19,{"Aspettativa";"Ex-accordo";"Ferie";"Malattia";"Esame";"Formazione"}))</f>
        <v>0</v>
      </c>
      <c r="BB19" s="159">
        <f>IF(  TYPE(VLOOKUP($B19,Regole!$B$3:$C$49,2,0))=1,  VLOOKUP($B19,Regole!$B$3:$C$49,2,0),  IF(   TYPE(VLOOKUP(WEEKDAY($B19),Regole!$C$52:$D$58,2,0))=1,   IF(VLOOKUP(WEEKDAY($B19),Regole!$C$52:$D$58,2,0)&lt;&gt;0,   Regole!$H$13-VLOOKUP(WEEKDAY($B19),Regole!$C$52:$D$58,2,0),   " - "),  " - " )  )</f>
        <v>28</v>
      </c>
      <c r="BC19" s="101">
        <f t="shared" si="12"/>
        <v>30</v>
      </c>
      <c r="BD19" s="209" cm="1">
        <f t="array" ref="BD19">SUM(COUNTIFS(C19:S19,{"Altro"}))</f>
        <v>0</v>
      </c>
      <c r="BE19" s="209" cm="1">
        <f t="array" ref="BE19">SUM(COUNTIFS(W19:AI19,{"Altro"}))</f>
        <v>0</v>
      </c>
      <c r="BF19" s="209" cm="1">
        <f t="array" ref="BF19">SUM(COUNTIFS(AJ19:AS19,{"Altro"}))</f>
        <v>0</v>
      </c>
      <c r="BG19" s="140" cm="1">
        <f t="array" ref="BG19">SUM(COUNTIFS(C19:S19,{"Ridotto Ex-Acc";"Ridotto Ferie";"Ridotto Maternità"}))</f>
        <v>0</v>
      </c>
      <c r="BH19" s="140" cm="1">
        <f t="array" ref="BH19">SUM(COUNTIFS(W19:AI19,{"Ridotto Ex-Acc";"Ridotto Ferie";"Ridotto Maternità"}))</f>
        <v>0</v>
      </c>
      <c r="BI19" s="140" cm="1">
        <f t="array" ref="BI19">SUM(COUNTIFS(AJ19:AS19,{"Ridotto Ex-Acc";"Ridotto Ferie";"Ridotto Maternità"}))</f>
        <v>0</v>
      </c>
      <c r="BJ19" s="141">
        <f>SUM(COUNTIFS(C19:AU19,{"Ridotto Ex-Acc";"Ridotto Ferie";"Ridotto Maternità"}))</f>
        <v>0</v>
      </c>
      <c r="BK19" s="19"/>
      <c r="BL19" s="196"/>
      <c r="BM19" s="28"/>
      <c r="BN19" s="28"/>
      <c r="BO19" s="28"/>
      <c r="BP19" s="28"/>
      <c r="BQ19" s="28"/>
      <c r="BR19" s="28"/>
      <c r="BS19" s="196"/>
      <c r="BT19" s="45" t="str">
        <f t="shared" si="13"/>
        <v>gio</v>
      </c>
      <c r="BU19" s="45">
        <f t="shared" si="14"/>
        <v>44847</v>
      </c>
      <c r="BV19" s="28"/>
      <c r="BW19" s="28"/>
      <c r="BX19" s="28"/>
      <c r="BY19" s="28"/>
      <c r="BZ19" s="28"/>
      <c r="CA19" s="28"/>
      <c r="CB19" s="28"/>
      <c r="CC19" s="28"/>
      <c r="CD19" s="28"/>
      <c r="CE19" s="28"/>
      <c r="CF19" s="105"/>
      <c r="CG19" s="85"/>
    </row>
    <row r="20" spans="1:85" ht="11.25" customHeight="1" x14ac:dyDescent="0.25">
      <c r="A20" s="45" t="s">
        <v>21</v>
      </c>
      <c r="B20" s="46">
        <f t="shared" si="15"/>
        <v>44848</v>
      </c>
      <c r="C20" s="28"/>
      <c r="D20" s="28"/>
      <c r="E20" s="28"/>
      <c r="F20" s="28"/>
      <c r="G20" s="28"/>
      <c r="H20" s="28"/>
      <c r="I20" s="28"/>
      <c r="J20" s="28"/>
      <c r="K20" s="28"/>
      <c r="L20" s="28"/>
      <c r="M20" s="28"/>
      <c r="N20" s="155"/>
      <c r="O20" s="155"/>
      <c r="P20" s="155"/>
      <c r="Q20" s="117"/>
      <c r="R20" s="28"/>
      <c r="S20" s="28"/>
      <c r="T20" s="152"/>
      <c r="U20" s="45" t="str">
        <f t="shared" si="9"/>
        <v>ven</v>
      </c>
      <c r="V20" s="46">
        <f t="shared" si="10"/>
        <v>44848</v>
      </c>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96"/>
      <c r="AW20" s="101" cm="1">
        <f t="array" ref="AW20">SUM(COUNTIFS(C20:S20,{"Aspettativa";"Ex-accordo";"Ferie";"Malattia";"Esame";"Formazione"}))</f>
        <v>0</v>
      </c>
      <c r="AX20" s="101" cm="1">
        <f t="array" ref="AX20">SUM(COUNTIFS(W20:AI20,{"Aspettativa";"Ex-accordo";"Ferie";"Malattia";"Esame";"Formazione"}))</f>
        <v>0</v>
      </c>
      <c r="AY20" s="101" cm="1">
        <f t="array" ref="AY20">SUM(COUNTIFS(AJ20:AS20,{"Aspettativa";"Ex-accordo";"Ferie";"Malattia";"Esame";"Formazione"}))</f>
        <v>0</v>
      </c>
      <c r="AZ20" s="23" t="str">
        <f t="shared" si="11"/>
        <v/>
      </c>
      <c r="BA20" s="159" cm="1">
        <f t="array" ref="BA20">SUM(COUNTIFS(C20:AU20,{"Aspettativa";"Ex-accordo";"Ferie";"Malattia";"Esame";"Formazione"}))</f>
        <v>0</v>
      </c>
      <c r="BB20" s="159">
        <f>IF(  TYPE(VLOOKUP($B20,Regole!$B$3:$C$49,2,0))=1,  VLOOKUP($B20,Regole!$B$3:$C$49,2,0),  IF(   TYPE(VLOOKUP(WEEKDAY($B20),Regole!$C$52:$D$58,2,0))=1,   IF(VLOOKUP(WEEKDAY($B20),Regole!$C$52:$D$58,2,0)&lt;&gt;0,   Regole!$H$13-VLOOKUP(WEEKDAY($B20),Regole!$C$52:$D$58,2,0),   " - "),  " - " )  )</f>
        <v>28</v>
      </c>
      <c r="BC20" s="101">
        <f t="shared" si="12"/>
        <v>30</v>
      </c>
      <c r="BD20" s="209" cm="1">
        <f t="array" ref="BD20">SUM(COUNTIFS(C20:S20,{"Altro"}))</f>
        <v>0</v>
      </c>
      <c r="BE20" s="209" cm="1">
        <f t="array" ref="BE20">SUM(COUNTIFS(W20:AI20,{"Altro"}))</f>
        <v>0</v>
      </c>
      <c r="BF20" s="209" cm="1">
        <f t="array" ref="BF20">SUM(COUNTIFS(AJ20:AS20,{"Altro"}))</f>
        <v>0</v>
      </c>
      <c r="BG20" s="140" cm="1">
        <f t="array" ref="BG20">SUM(COUNTIFS(C20:S20,{"Ridotto Ex-Acc";"Ridotto Ferie";"Ridotto Maternità"}))</f>
        <v>0</v>
      </c>
      <c r="BH20" s="140" cm="1">
        <f t="array" ref="BH20">SUM(COUNTIFS(W20:AI20,{"Ridotto Ex-Acc";"Ridotto Ferie";"Ridotto Maternità"}))</f>
        <v>0</v>
      </c>
      <c r="BI20" s="140" cm="1">
        <f t="array" ref="BI20">SUM(COUNTIFS(AJ20:AS20,{"Ridotto Ex-Acc";"Ridotto Ferie";"Ridotto Maternità"}))</f>
        <v>0</v>
      </c>
      <c r="BJ20" s="141">
        <f>SUM(COUNTIFS(C20:AU20,{"Ridotto Ex-Acc";"Ridotto Ferie";"Ridotto Maternità"}))</f>
        <v>0</v>
      </c>
      <c r="BK20" s="19"/>
      <c r="BL20" s="196"/>
      <c r="BM20" s="28"/>
      <c r="BN20" s="28"/>
      <c r="BO20" s="28"/>
      <c r="BP20" s="28"/>
      <c r="BQ20" s="28"/>
      <c r="BR20" s="28"/>
      <c r="BS20" s="196"/>
      <c r="BT20" s="45" t="str">
        <f t="shared" si="13"/>
        <v>ven</v>
      </c>
      <c r="BU20" s="45">
        <f t="shared" si="14"/>
        <v>44848</v>
      </c>
      <c r="BV20" s="28"/>
      <c r="BW20" s="28"/>
      <c r="BX20" s="28"/>
      <c r="BY20" s="28"/>
      <c r="BZ20" s="28"/>
      <c r="CA20" s="28"/>
      <c r="CB20" s="28"/>
      <c r="CC20" s="28"/>
      <c r="CD20" s="28"/>
      <c r="CE20" s="28"/>
      <c r="CF20" s="106"/>
      <c r="CG20" s="85"/>
    </row>
    <row r="21" spans="1:85" ht="11.25" customHeight="1" x14ac:dyDescent="0.25">
      <c r="A21" s="45" t="s">
        <v>22</v>
      </c>
      <c r="B21" s="46">
        <f t="shared" si="15"/>
        <v>44849</v>
      </c>
      <c r="C21" s="28"/>
      <c r="D21" s="28"/>
      <c r="E21" s="28"/>
      <c r="F21" s="28"/>
      <c r="G21" s="28"/>
      <c r="H21" s="28"/>
      <c r="I21" s="28"/>
      <c r="J21" s="28"/>
      <c r="K21" s="28"/>
      <c r="L21" s="28"/>
      <c r="M21" s="28"/>
      <c r="N21" s="155"/>
      <c r="O21" s="155"/>
      <c r="P21" s="155"/>
      <c r="Q21" s="117"/>
      <c r="R21" s="28"/>
      <c r="S21" s="28"/>
      <c r="T21" s="152"/>
      <c r="U21" s="45" t="str">
        <f t="shared" si="9"/>
        <v>sab</v>
      </c>
      <c r="V21" s="46">
        <f t="shared" si="10"/>
        <v>44849</v>
      </c>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196"/>
      <c r="AW21" s="101" cm="1">
        <f t="array" ref="AW21">SUM(COUNTIFS(C21:S21,{"Aspettativa";"Ex-accordo";"Ferie";"Malattia";"Esame";"Formazione"}))</f>
        <v>0</v>
      </c>
      <c r="AX21" s="101" cm="1">
        <f t="array" ref="AX21">SUM(COUNTIFS(W21:AI21,{"Aspettativa";"Ex-accordo";"Ferie";"Malattia";"Esame";"Formazione"}))</f>
        <v>0</v>
      </c>
      <c r="AY21" s="101" cm="1">
        <f t="array" ref="AY21">SUM(COUNTIFS(AJ21:AS21,{"Aspettativa";"Ex-accordo";"Ferie";"Malattia";"Esame";"Formazione"}))</f>
        <v>0</v>
      </c>
      <c r="AZ21" s="23" t="str">
        <f t="shared" si="11"/>
        <v/>
      </c>
      <c r="BA21" s="159" cm="1">
        <f t="array" ref="BA21">SUM(COUNTIFS(C21:AU21,{"Aspettativa";"Ex-accordo";"Ferie";"Malattia";"Esame";"Formazione"}))</f>
        <v>0</v>
      </c>
      <c r="BB21" s="159" t="str">
        <f>IF(  TYPE(VLOOKUP($B21,Regole!$B$3:$C$49,2,0))=1,  VLOOKUP($B21,Regole!$B$3:$C$49,2,0),  IF(   TYPE(VLOOKUP(WEEKDAY($B21),Regole!$C$52:$D$58,2,0))=1,   IF(VLOOKUP(WEEKDAY($B21),Regole!$C$52:$D$58,2,0)&lt;&gt;0,   Regole!$H$13-VLOOKUP(WEEKDAY($B21),Regole!$C$52:$D$58,2,0),   " - "),  " - " )  )</f>
        <v xml:space="preserve"> - </v>
      </c>
      <c r="BC21" s="101">
        <f t="shared" si="12"/>
        <v>30</v>
      </c>
      <c r="BD21" s="209" cm="1">
        <f t="array" ref="BD21">SUM(COUNTIFS(C21:S21,{"Altro"}))</f>
        <v>0</v>
      </c>
      <c r="BE21" s="209" cm="1">
        <f t="array" ref="BE21">SUM(COUNTIFS(W21:AI21,{"Altro"}))</f>
        <v>0</v>
      </c>
      <c r="BF21" s="209" cm="1">
        <f t="array" ref="BF21">SUM(COUNTIFS(AJ21:AS21,{"Altro"}))</f>
        <v>0</v>
      </c>
      <c r="BG21" s="140" cm="1">
        <f t="array" ref="BG21">SUM(COUNTIFS(C21:S21,{"Ridotto Ex-Acc";"Ridotto Ferie";"Ridotto Maternità"}))</f>
        <v>0</v>
      </c>
      <c r="BH21" s="140" cm="1">
        <f t="array" ref="BH21">SUM(COUNTIFS(W21:AI21,{"Ridotto Ex-Acc";"Ridotto Ferie";"Ridotto Maternità"}))</f>
        <v>0</v>
      </c>
      <c r="BI21" s="140" cm="1">
        <f t="array" ref="BI21">SUM(COUNTIFS(AJ21:AS21,{"Ridotto Ex-Acc";"Ridotto Ferie";"Ridotto Maternità"}))</f>
        <v>0</v>
      </c>
      <c r="BJ21" s="141">
        <f>SUM(COUNTIFS(C21:AU21,{"Ridotto Ex-Acc";"Ridotto Ferie";"Ridotto Maternità"}))</f>
        <v>0</v>
      </c>
      <c r="BK21" s="31"/>
      <c r="BL21" s="196"/>
      <c r="BM21" s="28"/>
      <c r="BN21" s="28"/>
      <c r="BO21" s="28"/>
      <c r="BP21" s="28"/>
      <c r="BQ21" s="28"/>
      <c r="BR21" s="28"/>
      <c r="BS21" s="196"/>
      <c r="BT21" s="45" t="str">
        <f t="shared" si="13"/>
        <v>sab</v>
      </c>
      <c r="BU21" s="45">
        <f t="shared" si="14"/>
        <v>44849</v>
      </c>
      <c r="BV21" s="28"/>
      <c r="BW21" s="28"/>
      <c r="BX21" s="28"/>
      <c r="BY21" s="28"/>
      <c r="BZ21" s="28"/>
      <c r="CA21" s="28"/>
      <c r="CB21" s="28"/>
      <c r="CC21" s="28"/>
      <c r="CD21" s="28"/>
      <c r="CE21" s="28"/>
      <c r="CF21" s="105"/>
      <c r="CG21" s="85"/>
    </row>
    <row r="22" spans="1:85" ht="11.25" customHeight="1" x14ac:dyDescent="0.25">
      <c r="A22" s="26"/>
      <c r="B22" s="48">
        <f t="shared" si="15"/>
        <v>44850</v>
      </c>
      <c r="C22" s="157" t="s">
        <v>40</v>
      </c>
      <c r="D22" s="157" t="s">
        <v>40</v>
      </c>
      <c r="E22" s="157" t="s">
        <v>40</v>
      </c>
      <c r="F22" s="157" t="s">
        <v>40</v>
      </c>
      <c r="G22" s="157" t="s">
        <v>40</v>
      </c>
      <c r="H22" s="157" t="s">
        <v>40</v>
      </c>
      <c r="I22" s="157" t="s">
        <v>40</v>
      </c>
      <c r="J22" s="157" t="s">
        <v>40</v>
      </c>
      <c r="K22" s="157" t="s">
        <v>40</v>
      </c>
      <c r="L22" s="157" t="s">
        <v>40</v>
      </c>
      <c r="M22" s="157" t="s">
        <v>40</v>
      </c>
      <c r="N22" s="157" t="s">
        <v>40</v>
      </c>
      <c r="O22" s="157" t="s">
        <v>40</v>
      </c>
      <c r="P22" s="157" t="s">
        <v>40</v>
      </c>
      <c r="Q22" s="158" t="s">
        <v>40</v>
      </c>
      <c r="R22" s="120" t="s">
        <v>40</v>
      </c>
      <c r="S22" s="120" t="s">
        <v>40</v>
      </c>
      <c r="T22" s="153"/>
      <c r="U22" s="26" t="str">
        <f t="shared" si="9"/>
        <v/>
      </c>
      <c r="V22" s="48">
        <f t="shared" si="10"/>
        <v>44850</v>
      </c>
      <c r="W22" s="121" t="s">
        <v>40</v>
      </c>
      <c r="X22" s="121" t="s">
        <v>40</v>
      </c>
      <c r="Y22" s="121" t="s">
        <v>40</v>
      </c>
      <c r="Z22" s="121" t="s">
        <v>40</v>
      </c>
      <c r="AA22" s="121" t="s">
        <v>40</v>
      </c>
      <c r="AB22" s="121" t="s">
        <v>40</v>
      </c>
      <c r="AC22" s="121" t="s">
        <v>40</v>
      </c>
      <c r="AD22" s="121" t="s">
        <v>40</v>
      </c>
      <c r="AE22" s="121" t="s">
        <v>40</v>
      </c>
      <c r="AF22" s="121" t="s">
        <v>40</v>
      </c>
      <c r="AG22" s="121" t="s">
        <v>40</v>
      </c>
      <c r="AH22" s="121" t="s">
        <v>40</v>
      </c>
      <c r="AI22" s="121" t="s">
        <v>40</v>
      </c>
      <c r="AJ22" s="121" t="s">
        <v>40</v>
      </c>
      <c r="AK22" s="121" t="s">
        <v>40</v>
      </c>
      <c r="AL22" s="121" t="s">
        <v>40</v>
      </c>
      <c r="AM22" s="121" t="s">
        <v>40</v>
      </c>
      <c r="AN22" s="121" t="s">
        <v>40</v>
      </c>
      <c r="AO22" s="121" t="s">
        <v>40</v>
      </c>
      <c r="AP22" s="121" t="s">
        <v>40</v>
      </c>
      <c r="AQ22" s="121" t="s">
        <v>40</v>
      </c>
      <c r="AR22" s="121" t="s">
        <v>40</v>
      </c>
      <c r="AS22" s="121" t="s">
        <v>40</v>
      </c>
      <c r="AT22" s="121" t="s">
        <v>40</v>
      </c>
      <c r="AU22" s="121" t="s">
        <v>40</v>
      </c>
      <c r="AV22" s="196"/>
      <c r="AW22" s="196"/>
      <c r="AX22" s="196"/>
      <c r="AY22" s="196"/>
      <c r="AZ22" s="196"/>
      <c r="BA22" s="196"/>
      <c r="BB22" s="88"/>
      <c r="BC22" s="88"/>
      <c r="BD22" s="88"/>
      <c r="BE22" s="88"/>
      <c r="BF22" s="88"/>
      <c r="BG22" s="196"/>
      <c r="BH22" s="196"/>
      <c r="BI22" s="89"/>
      <c r="BJ22" s="88"/>
      <c r="BK22" s="97"/>
      <c r="BL22" s="196"/>
      <c r="BM22" s="121" t="s">
        <v>40</v>
      </c>
      <c r="BN22" s="121" t="s">
        <v>40</v>
      </c>
      <c r="BO22" s="121" t="s">
        <v>40</v>
      </c>
      <c r="BP22" s="121" t="s">
        <v>40</v>
      </c>
      <c r="BQ22" s="121" t="s">
        <v>40</v>
      </c>
      <c r="BR22" s="121" t="s">
        <v>40</v>
      </c>
      <c r="BS22" s="196"/>
      <c r="BT22" s="26" t="str">
        <f t="shared" si="13"/>
        <v/>
      </c>
      <c r="BU22" s="136">
        <f t="shared" si="14"/>
        <v>44850</v>
      </c>
      <c r="BV22" s="120" t="s">
        <v>40</v>
      </c>
      <c r="BW22" s="120" t="s">
        <v>40</v>
      </c>
      <c r="BX22" s="120" t="s">
        <v>40</v>
      </c>
      <c r="BY22" s="120" t="s">
        <v>40</v>
      </c>
      <c r="BZ22" s="120" t="s">
        <v>40</v>
      </c>
      <c r="CA22" s="120" t="s">
        <v>40</v>
      </c>
      <c r="CB22" s="120" t="s">
        <v>40</v>
      </c>
      <c r="CC22" s="122" t="s">
        <v>40</v>
      </c>
      <c r="CD22" s="122" t="s">
        <v>40</v>
      </c>
      <c r="CE22" s="122" t="s">
        <v>40</v>
      </c>
      <c r="CF22" s="97"/>
    </row>
    <row r="23" spans="1:85" s="196" customFormat="1" ht="11.25" customHeight="1" x14ac:dyDescent="0.25">
      <c r="T23" s="142"/>
      <c r="AW23" s="99"/>
      <c r="AX23" s="99"/>
      <c r="AZ23" s="99"/>
      <c r="BG23" s="99"/>
      <c r="BK23" s="92"/>
    </row>
    <row r="24" spans="1:85" s="196" customFormat="1" ht="11.25" customHeight="1" x14ac:dyDescent="0.25">
      <c r="T24" s="142"/>
      <c r="AW24" s="95"/>
      <c r="AX24" s="95"/>
      <c r="AY24" s="88" t="str">
        <f>IF(   TYPE(VLOOKUP($B24,Regole!#REF!,2,0))=1,   VLOOKUP($B24,Regole!#REF!,2,0),   IF(    TYPE(VLOOKUP(WEEKDAY($B24),Regole!#REF!,2,0))=1,    IF(VLOOKUP(WEEKDAY($B24),Regole!#REF!,2,0)&lt;&gt;0, Regole!#REF!-VLOOKUP(WEEKDAY($B24),Regole!#REF!,2,0), ""),    ""   ) )</f>
        <v/>
      </c>
      <c r="AZ24" s="95"/>
      <c r="BA24" s="88" t="str">
        <f>IF(   TYPE(VLOOKUP($B24,Regole!#REF!,2,0))=1,   VLOOKUP($B24,Regole!#REF!,2,0),   IF(    TYPE(VLOOKUP(WEEKDAY($B24),Regole!#REF!,2,0))=1,    IF(VLOOKUP(WEEKDAY($B24),Regole!#REF!,2,0)&lt;&gt;0, Regole!#REF!-VLOOKUP(WEEKDAY($B24),Regole!#REF!,2,0), ""),    ""   ) )</f>
        <v/>
      </c>
      <c r="BB24" s="88"/>
      <c r="BC24" s="88"/>
      <c r="BD24" s="88"/>
      <c r="BE24" s="88"/>
      <c r="BF24" s="88"/>
      <c r="BG24" s="95"/>
      <c r="BH24" s="88" t="str">
        <f>IF(   TYPE(VLOOKUP($B24,Regole!#REF!,2,0))=1,   VLOOKUP($B24,Regole!#REF!,2,0),   IF(    TYPE(VLOOKUP(WEEKDAY($B24),Regole!#REF!,2,0))=1,    IF(VLOOKUP(WEEKDAY($B24),Regole!#REF!,2,0)&lt;&gt;0, Regole!#REF!-VLOOKUP(WEEKDAY($B24),Regole!#REF!,2,0), ""),    ""   ) )</f>
        <v/>
      </c>
      <c r="BI24" s="88"/>
      <c r="BJ24" s="88"/>
      <c r="BK24" s="98"/>
    </row>
    <row r="25" spans="1:85" ht="11.25" customHeight="1" x14ac:dyDescent="0.25">
      <c r="A25" s="45" t="s">
        <v>17</v>
      </c>
      <c r="B25" s="46">
        <f>B22+1</f>
        <v>44851</v>
      </c>
      <c r="C25" s="28"/>
      <c r="D25" s="28"/>
      <c r="E25" s="28"/>
      <c r="F25" s="28"/>
      <c r="G25" s="28"/>
      <c r="H25" s="28"/>
      <c r="I25" s="28"/>
      <c r="J25" s="28"/>
      <c r="K25" s="28"/>
      <c r="L25" s="28"/>
      <c r="M25" s="28"/>
      <c r="N25" s="28"/>
      <c r="O25" s="28"/>
      <c r="P25" s="28"/>
      <c r="Q25" s="28"/>
      <c r="R25" s="28"/>
      <c r="S25" s="28"/>
      <c r="T25" s="152"/>
      <c r="U25" s="45" t="str">
        <f t="shared" si="9"/>
        <v>lun</v>
      </c>
      <c r="V25" s="46">
        <f t="shared" si="10"/>
        <v>44851</v>
      </c>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4"/>
      <c r="AW25" s="101" cm="1">
        <f t="array" ref="AW25">SUM(COUNTIFS(C25:S25,{"Aspettativa";"Ex-accordo";"Ferie";"Malattia";"Esame";"Formazione"}))</f>
        <v>0</v>
      </c>
      <c r="AX25" s="101" cm="1">
        <f t="array" ref="AX25">SUM(COUNTIFS(W25:AI25,{"Aspettativa";"Ex-accordo";"Ferie";"Malattia";"Esame";"Formazione"}))</f>
        <v>0</v>
      </c>
      <c r="AY25" s="101" cm="1">
        <f t="array" ref="AY25">SUM(COUNTIFS(AJ25:AS25,{"Aspettativa";"Ex-accordo";"Ferie";"Malattia";"Esame";"Formazione"}))</f>
        <v>0</v>
      </c>
      <c r="AZ25" s="23" t="str">
        <f t="shared" ref="AZ25:AZ30" si="16">IF(BA25&gt;$BJ$2-N(BB25),"!!!","")</f>
        <v/>
      </c>
      <c r="BA25" s="159" cm="1">
        <f t="array" ref="BA25">SUM(COUNTIFS(C25:AU25,{"Aspettativa";"Ex-accordo";"Ferie";"Malattia";"Esame";"Formazione"}))</f>
        <v>0</v>
      </c>
      <c r="BB25" s="159">
        <f>IF(  TYPE(VLOOKUP($B25,Regole!$B$3:$C$49,2,0))=1,  VLOOKUP($B25,Regole!$B$3:$C$49,2,0),  IF(   TYPE(VLOOKUP(WEEKDAY($B25),Regole!$C$52:$D$58,2,0))=1,   IF(VLOOKUP(WEEKDAY($B25),Regole!$C$52:$D$58,2,0)&lt;&gt;0,   Regole!$H$13-VLOOKUP(WEEKDAY($B25),Regole!$C$52:$D$58,2,0),   " - "),  " - " )  )</f>
        <v>28</v>
      </c>
      <c r="BC25" s="101">
        <f t="shared" ref="BC25:BC30" si="17">$BJ$2-BA25</f>
        <v>30</v>
      </c>
      <c r="BD25" s="209" cm="1">
        <f t="array" ref="BD25">SUM(COUNTIFS(C25:S25,{"Altro"}))</f>
        <v>0</v>
      </c>
      <c r="BE25" s="209" cm="1">
        <f t="array" ref="BE25">SUM(COUNTIFS(W25:AI25,{"Altro"}))</f>
        <v>0</v>
      </c>
      <c r="BF25" s="209" cm="1">
        <f t="array" ref="BF25">SUM(COUNTIFS(AJ25:AS25,{"Altro"}))</f>
        <v>0</v>
      </c>
      <c r="BG25" s="140" cm="1">
        <f t="array" ref="BG25">SUM(COUNTIFS(C25:S25,{"Ridotto Ex-Acc";"Ridotto Ferie";"Ridotto Maternità"}))</f>
        <v>0</v>
      </c>
      <c r="BH25" s="140" cm="1">
        <f t="array" ref="BH25">SUM(COUNTIFS(W25:AI25,{"Ridotto Ex-Acc";"Ridotto Ferie";"Ridotto Maternità"}))</f>
        <v>0</v>
      </c>
      <c r="BI25" s="140" cm="1">
        <f t="array" ref="BI25">SUM(COUNTIFS(AJ25:AS25,{"Ridotto Ex-Acc";"Ridotto Ferie";"Ridotto Maternità"}))</f>
        <v>0</v>
      </c>
      <c r="BJ25" s="141">
        <f>SUM(COUNTIFS(C25:AU25,{"Ridotto Ex-Acc";"Ridotto Ferie";"Ridotto Maternità"}))</f>
        <v>0</v>
      </c>
      <c r="BK25" s="19"/>
      <c r="BL25" s="196"/>
      <c r="BM25" s="28"/>
      <c r="BN25" s="28"/>
      <c r="BO25" s="28"/>
      <c r="BP25" s="28"/>
      <c r="BQ25" s="28"/>
      <c r="BR25" s="28"/>
      <c r="BS25" s="196"/>
      <c r="BT25" s="45" t="str">
        <f t="shared" ref="BT25:BT31" si="18">IF($A25&lt;&gt;"",$A25,"")</f>
        <v>lun</v>
      </c>
      <c r="BU25" s="45">
        <f t="shared" ref="BU25:BU31" si="19">IF($B25&lt;&gt;"",$B25,"")</f>
        <v>44851</v>
      </c>
      <c r="BV25" s="28"/>
      <c r="BW25" s="28"/>
      <c r="BX25" s="28"/>
      <c r="BY25" s="28"/>
      <c r="BZ25" s="28"/>
      <c r="CA25" s="28"/>
      <c r="CB25" s="28"/>
      <c r="CC25" s="28"/>
      <c r="CD25" s="28"/>
      <c r="CE25" s="28"/>
      <c r="CF25" s="6"/>
      <c r="CG25" s="85"/>
    </row>
    <row r="26" spans="1:85" ht="11.25" customHeight="1" x14ac:dyDescent="0.25">
      <c r="A26" s="45" t="s">
        <v>18</v>
      </c>
      <c r="B26" s="46">
        <f t="shared" ref="B26:B31" si="20">B25+1</f>
        <v>44852</v>
      </c>
      <c r="C26" s="28"/>
      <c r="D26" s="28"/>
      <c r="E26" s="28"/>
      <c r="F26" s="28"/>
      <c r="G26" s="28"/>
      <c r="H26" s="28"/>
      <c r="I26" s="28"/>
      <c r="J26" s="28"/>
      <c r="K26" s="28"/>
      <c r="L26" s="28"/>
      <c r="M26" s="28"/>
      <c r="N26" s="28"/>
      <c r="O26" s="28"/>
      <c r="P26" s="28"/>
      <c r="Q26" s="28"/>
      <c r="R26" s="28"/>
      <c r="S26" s="28"/>
      <c r="T26" s="152"/>
      <c r="U26" s="45" t="str">
        <f t="shared" si="9"/>
        <v>mar</v>
      </c>
      <c r="V26" s="46">
        <f t="shared" si="10"/>
        <v>44852</v>
      </c>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196"/>
      <c r="AW26" s="101" cm="1">
        <f t="array" ref="AW26">SUM(COUNTIFS(C26:S26,{"Aspettativa";"Ex-accordo";"Ferie";"Malattia";"Esame";"Formazione"}))</f>
        <v>0</v>
      </c>
      <c r="AX26" s="101" cm="1">
        <f t="array" ref="AX26">SUM(COUNTIFS(W26:AI26,{"Aspettativa";"Ex-accordo";"Ferie";"Malattia";"Esame";"Formazione"}))</f>
        <v>0</v>
      </c>
      <c r="AY26" s="101" cm="1">
        <f t="array" ref="AY26">SUM(COUNTIFS(AJ26:AS26,{"Aspettativa";"Ex-accordo";"Ferie";"Malattia";"Esame";"Formazione"}))</f>
        <v>0</v>
      </c>
      <c r="AZ26" s="23" t="str">
        <f t="shared" si="16"/>
        <v/>
      </c>
      <c r="BA26" s="159" cm="1">
        <f t="array" ref="BA26">SUM(COUNTIFS(C26:AU26,{"Aspettativa";"Ex-accordo";"Ferie";"Malattia";"Esame";"Formazione"}))</f>
        <v>0</v>
      </c>
      <c r="BB26" s="159">
        <f>IF(  TYPE(VLOOKUP($B26,Regole!$B$3:$C$49,2,0))=1,  VLOOKUP($B26,Regole!$B$3:$C$49,2,0),  IF(   TYPE(VLOOKUP(WEEKDAY($B26),Regole!$C$52:$D$58,2,0))=1,   IF(VLOOKUP(WEEKDAY($B26),Regole!$C$52:$D$58,2,0)&lt;&gt;0,   Regole!$H$13-VLOOKUP(WEEKDAY($B26),Regole!$C$52:$D$58,2,0),   " - "),  " - " )  )</f>
        <v>28</v>
      </c>
      <c r="BC26" s="101">
        <f t="shared" si="17"/>
        <v>30</v>
      </c>
      <c r="BD26" s="209" cm="1">
        <f t="array" ref="BD26">SUM(COUNTIFS(C26:S26,{"Altro"}))</f>
        <v>0</v>
      </c>
      <c r="BE26" s="209" cm="1">
        <f t="array" ref="BE26">SUM(COUNTIFS(W26:AI26,{"Altro"}))</f>
        <v>0</v>
      </c>
      <c r="BF26" s="209" cm="1">
        <f t="array" ref="BF26">SUM(COUNTIFS(AJ26:AS26,{"Altro"}))</f>
        <v>0</v>
      </c>
      <c r="BG26" s="140" cm="1">
        <f t="array" ref="BG26">SUM(COUNTIFS(C26:S26,{"Ridotto Ex-Acc";"Ridotto Ferie";"Ridotto Maternità"}))</f>
        <v>0</v>
      </c>
      <c r="BH26" s="140" cm="1">
        <f t="array" ref="BH26">SUM(COUNTIFS(W26:AI26,{"Ridotto Ex-Acc";"Ridotto Ferie";"Ridotto Maternità"}))</f>
        <v>0</v>
      </c>
      <c r="BI26" s="140" cm="1">
        <f t="array" ref="BI26">SUM(COUNTIFS(AJ26:AS26,{"Ridotto Ex-Acc";"Ridotto Ferie";"Ridotto Maternità"}))</f>
        <v>0</v>
      </c>
      <c r="BJ26" s="141">
        <f>SUM(COUNTIFS(C26:AU26,{"Ridotto Ex-Acc";"Ridotto Ferie";"Ridotto Maternità"}))</f>
        <v>0</v>
      </c>
      <c r="BK26" s="19"/>
      <c r="BL26" s="196"/>
      <c r="BM26" s="28"/>
      <c r="BN26" s="28"/>
      <c r="BO26" s="28"/>
      <c r="BP26" s="28"/>
      <c r="BQ26" s="28"/>
      <c r="BR26" s="28"/>
      <c r="BS26" s="196"/>
      <c r="BT26" s="45" t="str">
        <f t="shared" si="18"/>
        <v>mar</v>
      </c>
      <c r="BU26" s="45">
        <f t="shared" si="19"/>
        <v>44852</v>
      </c>
      <c r="BV26" s="28"/>
      <c r="BW26" s="28"/>
      <c r="BX26" s="28"/>
      <c r="BY26" s="28"/>
      <c r="BZ26" s="28"/>
      <c r="CA26" s="28"/>
      <c r="CB26" s="28"/>
      <c r="CC26" s="28"/>
      <c r="CD26" s="28"/>
      <c r="CE26" s="28"/>
      <c r="CF26" s="6"/>
      <c r="CG26" s="85"/>
    </row>
    <row r="27" spans="1:85" ht="11.25" customHeight="1" x14ac:dyDescent="0.25">
      <c r="A27" s="45" t="s">
        <v>19</v>
      </c>
      <c r="B27" s="46">
        <f t="shared" si="20"/>
        <v>44853</v>
      </c>
      <c r="C27" s="28"/>
      <c r="D27" s="28"/>
      <c r="E27" s="28"/>
      <c r="F27" s="28"/>
      <c r="G27" s="28"/>
      <c r="H27" s="28"/>
      <c r="I27" s="28"/>
      <c r="J27" s="28"/>
      <c r="K27" s="28"/>
      <c r="L27" s="28"/>
      <c r="M27" s="28"/>
      <c r="N27" s="28"/>
      <c r="O27" s="28"/>
      <c r="P27" s="28"/>
      <c r="Q27" s="28"/>
      <c r="R27" s="28"/>
      <c r="S27" s="28"/>
      <c r="T27" s="152"/>
      <c r="U27" s="45" t="str">
        <f t="shared" si="9"/>
        <v>mer</v>
      </c>
      <c r="V27" s="46">
        <f t="shared" si="10"/>
        <v>44853</v>
      </c>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96"/>
      <c r="AW27" s="101" cm="1">
        <f t="array" ref="AW27">SUM(COUNTIFS(C27:S27,{"Aspettativa";"Ex-accordo";"Ferie";"Malattia";"Esame";"Formazione"}))</f>
        <v>0</v>
      </c>
      <c r="AX27" s="101" cm="1">
        <f t="array" ref="AX27">SUM(COUNTIFS(W27:AI27,{"Aspettativa";"Ex-accordo";"Ferie";"Malattia";"Esame";"Formazione"}))</f>
        <v>0</v>
      </c>
      <c r="AY27" s="101" cm="1">
        <f t="array" ref="AY27">SUM(COUNTIFS(AJ27:AS27,{"Aspettativa";"Ex-accordo";"Ferie";"Malattia";"Esame";"Formazione"}))</f>
        <v>0</v>
      </c>
      <c r="AZ27" s="23" t="str">
        <f t="shared" si="16"/>
        <v/>
      </c>
      <c r="BA27" s="159" cm="1">
        <f t="array" ref="BA27">SUM(COUNTIFS(C27:AU27,{"Aspettativa";"Ex-accordo";"Ferie";"Malattia";"Esame";"Formazione"}))</f>
        <v>0</v>
      </c>
      <c r="BB27" s="159">
        <f>IF(  TYPE(VLOOKUP($B27,Regole!$B$3:$C$49,2,0))=1,  VLOOKUP($B27,Regole!$B$3:$C$49,2,0),  IF(   TYPE(VLOOKUP(WEEKDAY($B27),Regole!$C$52:$D$58,2,0))=1,   IF(VLOOKUP(WEEKDAY($B27),Regole!$C$52:$D$58,2,0)&lt;&gt;0,   Regole!$H$13-VLOOKUP(WEEKDAY($B27),Regole!$C$52:$D$58,2,0),   " - "),  " - " )  )</f>
        <v>28</v>
      </c>
      <c r="BC27" s="101">
        <f t="shared" si="17"/>
        <v>30</v>
      </c>
      <c r="BD27" s="209" cm="1">
        <f t="array" ref="BD27">SUM(COUNTIFS(C27:S27,{"Altro"}))</f>
        <v>0</v>
      </c>
      <c r="BE27" s="209" cm="1">
        <f t="array" ref="BE27">SUM(COUNTIFS(W27:AI27,{"Altro"}))</f>
        <v>0</v>
      </c>
      <c r="BF27" s="209" cm="1">
        <f t="array" ref="BF27">SUM(COUNTIFS(AJ27:AS27,{"Altro"}))</f>
        <v>0</v>
      </c>
      <c r="BG27" s="140" cm="1">
        <f t="array" ref="BG27">SUM(COUNTIFS(C27:S27,{"Ridotto Ex-Acc";"Ridotto Ferie";"Ridotto Maternità"}))</f>
        <v>0</v>
      </c>
      <c r="BH27" s="140" cm="1">
        <f t="array" ref="BH27">SUM(COUNTIFS(W27:AI27,{"Ridotto Ex-Acc";"Ridotto Ferie";"Ridotto Maternità"}))</f>
        <v>0</v>
      </c>
      <c r="BI27" s="140" cm="1">
        <f t="array" ref="BI27">SUM(COUNTIFS(AJ27:AS27,{"Ridotto Ex-Acc";"Ridotto Ferie";"Ridotto Maternità"}))</f>
        <v>0</v>
      </c>
      <c r="BJ27" s="141">
        <f>SUM(COUNTIFS(C27:AU27,{"Ridotto Ex-Acc";"Ridotto Ferie";"Ridotto Maternità"}))</f>
        <v>0</v>
      </c>
      <c r="BK27" s="19"/>
      <c r="BL27" s="196"/>
      <c r="BM27" s="28"/>
      <c r="BN27" s="28"/>
      <c r="BO27" s="28"/>
      <c r="BP27" s="28"/>
      <c r="BQ27" s="28"/>
      <c r="BR27" s="28"/>
      <c r="BS27" s="196"/>
      <c r="BT27" s="45" t="str">
        <f t="shared" si="18"/>
        <v>mer</v>
      </c>
      <c r="BU27" s="45">
        <f t="shared" si="19"/>
        <v>44853</v>
      </c>
      <c r="BV27" s="28"/>
      <c r="BW27" s="28"/>
      <c r="BX27" s="28"/>
      <c r="BY27" s="28"/>
      <c r="BZ27" s="28"/>
      <c r="CA27" s="28"/>
      <c r="CB27" s="28"/>
      <c r="CC27" s="28"/>
      <c r="CD27" s="28"/>
      <c r="CE27" s="28"/>
      <c r="CF27" s="6"/>
      <c r="CG27" s="85"/>
    </row>
    <row r="28" spans="1:85" ht="11.25" customHeight="1" x14ac:dyDescent="0.25">
      <c r="A28" s="45" t="s">
        <v>20</v>
      </c>
      <c r="B28" s="46">
        <f t="shared" si="20"/>
        <v>44854</v>
      </c>
      <c r="C28" s="28"/>
      <c r="D28" s="28"/>
      <c r="E28" s="28"/>
      <c r="F28" s="28"/>
      <c r="G28" s="28"/>
      <c r="H28" s="28"/>
      <c r="I28" s="28"/>
      <c r="J28" s="28"/>
      <c r="K28" s="28"/>
      <c r="L28" s="28"/>
      <c r="M28" s="28"/>
      <c r="N28" s="28"/>
      <c r="O28" s="28"/>
      <c r="P28" s="28"/>
      <c r="Q28" s="28"/>
      <c r="R28" s="28"/>
      <c r="S28" s="28"/>
      <c r="T28" s="152"/>
      <c r="U28" s="45" t="str">
        <f t="shared" si="9"/>
        <v>gio</v>
      </c>
      <c r="V28" s="46">
        <f t="shared" si="10"/>
        <v>44854</v>
      </c>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96"/>
      <c r="AW28" s="101" cm="1">
        <f t="array" ref="AW28">SUM(COUNTIFS(C28:S28,{"Aspettativa";"Ex-accordo";"Ferie";"Malattia";"Esame";"Formazione"}))</f>
        <v>0</v>
      </c>
      <c r="AX28" s="101" cm="1">
        <f t="array" ref="AX28">SUM(COUNTIFS(W28:AI28,{"Aspettativa";"Ex-accordo";"Ferie";"Malattia";"Esame";"Formazione"}))</f>
        <v>0</v>
      </c>
      <c r="AY28" s="101" cm="1">
        <f t="array" ref="AY28">SUM(COUNTIFS(AJ28:AS28,{"Aspettativa";"Ex-accordo";"Ferie";"Malattia";"Esame";"Formazione"}))</f>
        <v>0</v>
      </c>
      <c r="AZ28" s="23" t="str">
        <f t="shared" si="16"/>
        <v/>
      </c>
      <c r="BA28" s="159" cm="1">
        <f t="array" ref="BA28">SUM(COUNTIFS(C28:AU28,{"Aspettativa";"Ex-accordo";"Ferie";"Malattia";"Esame";"Formazione"}))</f>
        <v>0</v>
      </c>
      <c r="BB28" s="159">
        <f>IF(  TYPE(VLOOKUP($B28,Regole!$B$3:$C$49,2,0))=1,  VLOOKUP($B28,Regole!$B$3:$C$49,2,0),  IF(   TYPE(VLOOKUP(WEEKDAY($B28),Regole!$C$52:$D$58,2,0))=1,   IF(VLOOKUP(WEEKDAY($B28),Regole!$C$52:$D$58,2,0)&lt;&gt;0,   Regole!$H$13-VLOOKUP(WEEKDAY($B28),Regole!$C$52:$D$58,2,0),   " - "),  " - " )  )</f>
        <v>28</v>
      </c>
      <c r="BC28" s="101">
        <f t="shared" si="17"/>
        <v>30</v>
      </c>
      <c r="BD28" s="209" cm="1">
        <f t="array" ref="BD28">SUM(COUNTIFS(C28:S28,{"Altro"}))</f>
        <v>0</v>
      </c>
      <c r="BE28" s="209" cm="1">
        <f t="array" ref="BE28">SUM(COUNTIFS(W28:AI28,{"Altro"}))</f>
        <v>0</v>
      </c>
      <c r="BF28" s="209" cm="1">
        <f t="array" ref="BF28">SUM(COUNTIFS(AJ28:AS28,{"Altro"}))</f>
        <v>0</v>
      </c>
      <c r="BG28" s="140" cm="1">
        <f t="array" ref="BG28">SUM(COUNTIFS(C28:S28,{"Ridotto Ex-Acc";"Ridotto Ferie";"Ridotto Maternità"}))</f>
        <v>0</v>
      </c>
      <c r="BH28" s="140" cm="1">
        <f t="array" ref="BH28">SUM(COUNTIFS(W28:AI28,{"Ridotto Ex-Acc";"Ridotto Ferie";"Ridotto Maternità"}))</f>
        <v>0</v>
      </c>
      <c r="BI28" s="140" cm="1">
        <f t="array" ref="BI28">SUM(COUNTIFS(AJ28:AS28,{"Ridotto Ex-Acc";"Ridotto Ferie";"Ridotto Maternità"}))</f>
        <v>0</v>
      </c>
      <c r="BJ28" s="141">
        <f>SUM(COUNTIFS(C28:AU28,{"Ridotto Ex-Acc";"Ridotto Ferie";"Ridotto Maternità"}))</f>
        <v>0</v>
      </c>
      <c r="BK28" s="19"/>
      <c r="BL28" s="196"/>
      <c r="BM28" s="28"/>
      <c r="BN28" s="28"/>
      <c r="BO28" s="28"/>
      <c r="BP28" s="28"/>
      <c r="BQ28" s="28"/>
      <c r="BR28" s="28"/>
      <c r="BS28" s="196"/>
      <c r="BT28" s="45" t="str">
        <f t="shared" si="18"/>
        <v>gio</v>
      </c>
      <c r="BU28" s="45">
        <f t="shared" si="19"/>
        <v>44854</v>
      </c>
      <c r="BV28" s="28"/>
      <c r="BW28" s="28"/>
      <c r="BX28" s="28"/>
      <c r="BY28" s="28"/>
      <c r="BZ28" s="28"/>
      <c r="CA28" s="28"/>
      <c r="CB28" s="28"/>
      <c r="CC28" s="28"/>
      <c r="CD28" s="28"/>
      <c r="CE28" s="28"/>
      <c r="CF28" s="105"/>
      <c r="CG28" s="85"/>
    </row>
    <row r="29" spans="1:85" ht="11.25" customHeight="1" x14ac:dyDescent="0.25">
      <c r="A29" s="45" t="s">
        <v>21</v>
      </c>
      <c r="B29" s="46">
        <f t="shared" si="20"/>
        <v>44855</v>
      </c>
      <c r="C29" s="28"/>
      <c r="D29" s="28"/>
      <c r="E29" s="28"/>
      <c r="F29" s="28"/>
      <c r="G29" s="28"/>
      <c r="H29" s="28"/>
      <c r="I29" s="28"/>
      <c r="J29" s="28"/>
      <c r="K29" s="28"/>
      <c r="L29" s="28"/>
      <c r="M29" s="28"/>
      <c r="N29" s="28"/>
      <c r="O29" s="28"/>
      <c r="P29" s="28"/>
      <c r="Q29" s="28"/>
      <c r="R29" s="28"/>
      <c r="S29" s="28"/>
      <c r="T29" s="152"/>
      <c r="U29" s="45" t="str">
        <f t="shared" si="9"/>
        <v>ven</v>
      </c>
      <c r="V29" s="46">
        <f t="shared" si="10"/>
        <v>44855</v>
      </c>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196"/>
      <c r="AW29" s="101" cm="1">
        <f t="array" ref="AW29">SUM(COUNTIFS(C29:S29,{"Aspettativa";"Ex-accordo";"Ferie";"Malattia";"Esame";"Formazione"}))</f>
        <v>0</v>
      </c>
      <c r="AX29" s="101" cm="1">
        <f t="array" ref="AX29">SUM(COUNTIFS(W29:AI29,{"Aspettativa";"Ex-accordo";"Ferie";"Malattia";"Esame";"Formazione"}))</f>
        <v>0</v>
      </c>
      <c r="AY29" s="101" cm="1">
        <f t="array" ref="AY29">SUM(COUNTIFS(AJ29:AS29,{"Aspettativa";"Ex-accordo";"Ferie";"Malattia";"Esame";"Formazione"}))</f>
        <v>0</v>
      </c>
      <c r="AZ29" s="23" t="str">
        <f t="shared" si="16"/>
        <v/>
      </c>
      <c r="BA29" s="159" cm="1">
        <f t="array" ref="BA29">SUM(COUNTIFS(C29:AU29,{"Aspettativa";"Ex-accordo";"Ferie";"Malattia";"Esame";"Formazione"}))</f>
        <v>0</v>
      </c>
      <c r="BB29" s="159">
        <f>IF(  TYPE(VLOOKUP($B29,Regole!$B$3:$C$49,2,0))=1,  VLOOKUP($B29,Regole!$B$3:$C$49,2,0),  IF(   TYPE(VLOOKUP(WEEKDAY($B29),Regole!$C$52:$D$58,2,0))=1,   IF(VLOOKUP(WEEKDAY($B29),Regole!$C$52:$D$58,2,0)&lt;&gt;0,   Regole!$H$13-VLOOKUP(WEEKDAY($B29),Regole!$C$52:$D$58,2,0),   " - "),  " - " )  )</f>
        <v>28</v>
      </c>
      <c r="BC29" s="101">
        <f t="shared" si="17"/>
        <v>30</v>
      </c>
      <c r="BD29" s="209" cm="1">
        <f t="array" ref="BD29">SUM(COUNTIFS(C29:S29,{"Altro"}))</f>
        <v>0</v>
      </c>
      <c r="BE29" s="209" cm="1">
        <f t="array" ref="BE29">SUM(COUNTIFS(W29:AI29,{"Altro"}))</f>
        <v>0</v>
      </c>
      <c r="BF29" s="209" cm="1">
        <f t="array" ref="BF29">SUM(COUNTIFS(AJ29:AS29,{"Altro"}))</f>
        <v>0</v>
      </c>
      <c r="BG29" s="140" cm="1">
        <f t="array" ref="BG29">SUM(COUNTIFS(C29:S29,{"Ridotto Ex-Acc";"Ridotto Ferie";"Ridotto Maternità"}))</f>
        <v>0</v>
      </c>
      <c r="BH29" s="140" cm="1">
        <f t="array" ref="BH29">SUM(COUNTIFS(W29:AI29,{"Ridotto Ex-Acc";"Ridotto Ferie";"Ridotto Maternità"}))</f>
        <v>0</v>
      </c>
      <c r="BI29" s="140" cm="1">
        <f t="array" ref="BI29">SUM(COUNTIFS(AJ29:AS29,{"Ridotto Ex-Acc";"Ridotto Ferie";"Ridotto Maternità"}))</f>
        <v>0</v>
      </c>
      <c r="BJ29" s="141">
        <f>SUM(COUNTIFS(C29:AU29,{"Ridotto Ex-Acc";"Ridotto Ferie";"Ridotto Maternità"}))</f>
        <v>0</v>
      </c>
      <c r="BK29" s="19"/>
      <c r="BL29" s="196"/>
      <c r="BM29" s="28"/>
      <c r="BN29" s="28"/>
      <c r="BO29" s="28"/>
      <c r="BP29" s="28"/>
      <c r="BQ29" s="28"/>
      <c r="BR29" s="28"/>
      <c r="BS29" s="196"/>
      <c r="BT29" s="45" t="str">
        <f t="shared" si="18"/>
        <v>ven</v>
      </c>
      <c r="BU29" s="45">
        <f t="shared" si="19"/>
        <v>44855</v>
      </c>
      <c r="BV29" s="28"/>
      <c r="BW29" s="28"/>
      <c r="BX29" s="28"/>
      <c r="BY29" s="28"/>
      <c r="BZ29" s="28"/>
      <c r="CA29" s="28"/>
      <c r="CB29" s="28"/>
      <c r="CC29" s="28"/>
      <c r="CD29" s="28"/>
      <c r="CE29" s="28"/>
      <c r="CF29" s="105"/>
      <c r="CG29" s="85"/>
    </row>
    <row r="30" spans="1:85" ht="11.25" customHeight="1" x14ac:dyDescent="0.25">
      <c r="A30" s="45" t="s">
        <v>22</v>
      </c>
      <c r="B30" s="46">
        <f t="shared" si="20"/>
        <v>44856</v>
      </c>
      <c r="C30" s="28"/>
      <c r="D30" s="28"/>
      <c r="E30" s="28"/>
      <c r="F30" s="28"/>
      <c r="G30" s="28"/>
      <c r="H30" s="28"/>
      <c r="I30" s="28"/>
      <c r="J30" s="28"/>
      <c r="K30" s="28"/>
      <c r="L30" s="28"/>
      <c r="M30" s="28"/>
      <c r="N30" s="28"/>
      <c r="O30" s="28"/>
      <c r="P30" s="28"/>
      <c r="Q30" s="28"/>
      <c r="R30" s="28"/>
      <c r="S30" s="28"/>
      <c r="T30" s="152"/>
      <c r="U30" s="45" t="str">
        <f t="shared" si="9"/>
        <v>sab</v>
      </c>
      <c r="V30" s="46">
        <f t="shared" si="10"/>
        <v>44856</v>
      </c>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196"/>
      <c r="AW30" s="101" cm="1">
        <f t="array" ref="AW30">SUM(COUNTIFS(C30:S30,{"Aspettativa";"Ex-accordo";"Ferie";"Malattia";"Esame";"Formazione"}))</f>
        <v>0</v>
      </c>
      <c r="AX30" s="101" cm="1">
        <f t="array" ref="AX30">SUM(COUNTIFS(W30:AI30,{"Aspettativa";"Ex-accordo";"Ferie";"Malattia";"Esame";"Formazione"}))</f>
        <v>0</v>
      </c>
      <c r="AY30" s="101" cm="1">
        <f t="array" ref="AY30">SUM(COUNTIFS(AJ30:AS30,{"Aspettativa";"Ex-accordo";"Ferie";"Malattia";"Esame";"Formazione"}))</f>
        <v>0</v>
      </c>
      <c r="AZ30" s="23" t="str">
        <f t="shared" si="16"/>
        <v/>
      </c>
      <c r="BA30" s="159" cm="1">
        <f t="array" ref="BA30">SUM(COUNTIFS(C30:AU30,{"Aspettativa";"Ex-accordo";"Ferie";"Malattia";"Esame";"Formazione"}))</f>
        <v>0</v>
      </c>
      <c r="BB30" s="159" t="str">
        <f>IF(  TYPE(VLOOKUP($B30,Regole!$B$3:$C$49,2,0))=1,  VLOOKUP($B30,Regole!$B$3:$C$49,2,0),  IF(   TYPE(VLOOKUP(WEEKDAY($B30),Regole!$C$52:$D$58,2,0))=1,   IF(VLOOKUP(WEEKDAY($B30),Regole!$C$52:$D$58,2,0)&lt;&gt;0,   Regole!$H$13-VLOOKUP(WEEKDAY($B30),Regole!$C$52:$D$58,2,0),   " - "),  " - " )  )</f>
        <v xml:space="preserve"> - </v>
      </c>
      <c r="BC30" s="101">
        <f t="shared" si="17"/>
        <v>30</v>
      </c>
      <c r="BD30" s="209" cm="1">
        <f t="array" ref="BD30">SUM(COUNTIFS(C30:S30,{"Altro"}))</f>
        <v>0</v>
      </c>
      <c r="BE30" s="209" cm="1">
        <f t="array" ref="BE30">SUM(COUNTIFS(W30:AI30,{"Altro"}))</f>
        <v>0</v>
      </c>
      <c r="BF30" s="209" cm="1">
        <f t="array" ref="BF30">SUM(COUNTIFS(AJ30:AS30,{"Altro"}))</f>
        <v>0</v>
      </c>
      <c r="BG30" s="140" cm="1">
        <f t="array" ref="BG30">SUM(COUNTIFS(C30:S30,{"Ridotto Ex-Acc";"Ridotto Ferie";"Ridotto Maternità"}))</f>
        <v>0</v>
      </c>
      <c r="BH30" s="140" cm="1">
        <f t="array" ref="BH30">SUM(COUNTIFS(W30:AI30,{"Ridotto Ex-Acc";"Ridotto Ferie";"Ridotto Maternità"}))</f>
        <v>0</v>
      </c>
      <c r="BI30" s="140" cm="1">
        <f t="array" ref="BI30">SUM(COUNTIFS(AJ30:AS30,{"Ridotto Ex-Acc";"Ridotto Ferie";"Ridotto Maternità"}))</f>
        <v>0</v>
      </c>
      <c r="BJ30" s="141">
        <f>SUM(COUNTIFS(C30:AU30,{"Ridotto Ex-Acc";"Ridotto Ferie";"Ridotto Maternità"}))</f>
        <v>0</v>
      </c>
      <c r="BK30" s="19"/>
      <c r="BL30" s="196"/>
      <c r="BM30" s="28"/>
      <c r="BN30" s="28"/>
      <c r="BO30" s="28"/>
      <c r="BP30" s="28"/>
      <c r="BQ30" s="28"/>
      <c r="BR30" s="28"/>
      <c r="BS30" s="196"/>
      <c r="BT30" s="45" t="str">
        <f t="shared" si="18"/>
        <v>sab</v>
      </c>
      <c r="BU30" s="45">
        <f t="shared" si="19"/>
        <v>44856</v>
      </c>
      <c r="BV30" s="28"/>
      <c r="BW30" s="28"/>
      <c r="BX30" s="28"/>
      <c r="BY30" s="28"/>
      <c r="BZ30" s="28"/>
      <c r="CA30" s="28"/>
      <c r="CB30" s="28"/>
      <c r="CC30" s="28"/>
      <c r="CD30" s="28"/>
      <c r="CE30" s="28"/>
      <c r="CF30" s="105"/>
      <c r="CG30" s="85"/>
    </row>
    <row r="31" spans="1:85" ht="11.25" customHeight="1" x14ac:dyDescent="0.25">
      <c r="A31" s="26"/>
      <c r="B31" s="48">
        <f t="shared" si="20"/>
        <v>44857</v>
      </c>
      <c r="C31" s="120" t="s">
        <v>40</v>
      </c>
      <c r="D31" s="120" t="s">
        <v>40</v>
      </c>
      <c r="E31" s="120" t="s">
        <v>40</v>
      </c>
      <c r="F31" s="120" t="s">
        <v>40</v>
      </c>
      <c r="G31" s="120" t="s">
        <v>40</v>
      </c>
      <c r="H31" s="120" t="s">
        <v>40</v>
      </c>
      <c r="I31" s="120" t="s">
        <v>40</v>
      </c>
      <c r="J31" s="120" t="s">
        <v>40</v>
      </c>
      <c r="K31" s="120" t="s">
        <v>40</v>
      </c>
      <c r="L31" s="120" t="s">
        <v>40</v>
      </c>
      <c r="M31" s="120" t="s">
        <v>40</v>
      </c>
      <c r="N31" s="120" t="s">
        <v>40</v>
      </c>
      <c r="O31" s="120" t="s">
        <v>40</v>
      </c>
      <c r="P31" s="120" t="s">
        <v>40</v>
      </c>
      <c r="Q31" s="120" t="s">
        <v>40</v>
      </c>
      <c r="R31" s="120" t="s">
        <v>40</v>
      </c>
      <c r="S31" s="120" t="s">
        <v>40</v>
      </c>
      <c r="T31" s="153"/>
      <c r="U31" s="26" t="str">
        <f t="shared" si="9"/>
        <v/>
      </c>
      <c r="V31" s="48">
        <f t="shared" si="10"/>
        <v>44857</v>
      </c>
      <c r="W31" s="120" t="s">
        <v>40</v>
      </c>
      <c r="X31" s="120" t="s">
        <v>40</v>
      </c>
      <c r="Y31" s="121" t="s">
        <v>40</v>
      </c>
      <c r="Z31" s="120" t="s">
        <v>40</v>
      </c>
      <c r="AA31" s="120" t="s">
        <v>40</v>
      </c>
      <c r="AB31" s="120" t="s">
        <v>40</v>
      </c>
      <c r="AC31" s="120" t="s">
        <v>40</v>
      </c>
      <c r="AD31" s="120" t="s">
        <v>40</v>
      </c>
      <c r="AE31" s="120" t="s">
        <v>40</v>
      </c>
      <c r="AF31" s="120" t="s">
        <v>40</v>
      </c>
      <c r="AG31" s="120" t="s">
        <v>40</v>
      </c>
      <c r="AH31" s="120" t="s">
        <v>40</v>
      </c>
      <c r="AI31" s="120" t="s">
        <v>40</v>
      </c>
      <c r="AJ31" s="120" t="s">
        <v>40</v>
      </c>
      <c r="AK31" s="120" t="s">
        <v>40</v>
      </c>
      <c r="AL31" s="120" t="s">
        <v>40</v>
      </c>
      <c r="AM31" s="121" t="s">
        <v>40</v>
      </c>
      <c r="AN31" s="121" t="s">
        <v>40</v>
      </c>
      <c r="AO31" s="121" t="s">
        <v>40</v>
      </c>
      <c r="AP31" s="121" t="s">
        <v>40</v>
      </c>
      <c r="AQ31" s="121" t="s">
        <v>40</v>
      </c>
      <c r="AR31" s="120" t="s">
        <v>40</v>
      </c>
      <c r="AS31" s="120" t="s">
        <v>40</v>
      </c>
      <c r="AT31" s="120" t="s">
        <v>40</v>
      </c>
      <c r="AU31" s="120" t="s">
        <v>40</v>
      </c>
      <c r="AV31" s="196"/>
      <c r="AW31" s="196"/>
      <c r="AX31" s="196"/>
      <c r="AY31" s="196"/>
      <c r="AZ31" s="196"/>
      <c r="BA31" s="196"/>
      <c r="BB31" s="88"/>
      <c r="BC31" s="88"/>
      <c r="BD31" s="88"/>
      <c r="BE31" s="88"/>
      <c r="BF31" s="88"/>
      <c r="BG31" s="196"/>
      <c r="BH31" s="196"/>
      <c r="BI31" s="89"/>
      <c r="BJ31" s="88"/>
      <c r="BK31" s="97"/>
      <c r="BL31" s="196"/>
      <c r="BM31" s="121" t="s">
        <v>40</v>
      </c>
      <c r="BN31" s="121" t="s">
        <v>40</v>
      </c>
      <c r="BO31" s="121" t="s">
        <v>40</v>
      </c>
      <c r="BP31" s="121" t="s">
        <v>40</v>
      </c>
      <c r="BQ31" s="121" t="s">
        <v>40</v>
      </c>
      <c r="BR31" s="121" t="s">
        <v>40</v>
      </c>
      <c r="BS31" s="196"/>
      <c r="BT31" s="26" t="str">
        <f t="shared" si="18"/>
        <v/>
      </c>
      <c r="BU31" s="136">
        <f t="shared" si="19"/>
        <v>44857</v>
      </c>
      <c r="BV31" s="120" t="s">
        <v>40</v>
      </c>
      <c r="BW31" s="120" t="s">
        <v>40</v>
      </c>
      <c r="BX31" s="120" t="s">
        <v>40</v>
      </c>
      <c r="BY31" s="120" t="s">
        <v>40</v>
      </c>
      <c r="BZ31" s="120" t="s">
        <v>40</v>
      </c>
      <c r="CA31" s="120" t="s">
        <v>40</v>
      </c>
      <c r="CB31" s="120" t="s">
        <v>40</v>
      </c>
      <c r="CC31" s="122" t="s">
        <v>40</v>
      </c>
      <c r="CD31" s="122" t="s">
        <v>40</v>
      </c>
      <c r="CE31" s="122" t="s">
        <v>40</v>
      </c>
      <c r="CF31" s="97"/>
    </row>
    <row r="32" spans="1:85" s="196" customFormat="1" ht="11.25" customHeight="1" x14ac:dyDescent="0.25">
      <c r="T32" s="142"/>
      <c r="AW32" s="99"/>
      <c r="AX32" s="99"/>
      <c r="AZ32" s="99"/>
      <c r="BG32" s="99"/>
      <c r="BK32" s="92"/>
    </row>
    <row r="33" spans="1:85" s="196" customFormat="1" ht="11.25" customHeight="1" x14ac:dyDescent="0.25">
      <c r="T33" s="142"/>
      <c r="AW33" s="95"/>
      <c r="AX33" s="95"/>
      <c r="AY33" s="88" t="str">
        <f>IF(   TYPE(VLOOKUP($B33,Regole!#REF!,2,0))=1,   VLOOKUP($B33,Regole!#REF!,2,0),   IF(    TYPE(VLOOKUP(WEEKDAY($B33),Regole!#REF!,2,0))=1,    IF(VLOOKUP(WEEKDAY($B33),Regole!#REF!,2,0)&lt;&gt;0, Regole!#REF!-VLOOKUP(WEEKDAY($B33),Regole!#REF!,2,0), ""),    ""   ) )</f>
        <v/>
      </c>
      <c r="AZ33" s="95"/>
      <c r="BA33" s="88" t="str">
        <f>IF(   TYPE(VLOOKUP($B33,Regole!#REF!,2,0))=1,   VLOOKUP($B33,Regole!#REF!,2,0),   IF(    TYPE(VLOOKUP(WEEKDAY($B33),Regole!#REF!,2,0))=1,    IF(VLOOKUP(WEEKDAY($B33),Regole!#REF!,2,0)&lt;&gt;0, Regole!#REF!-VLOOKUP(WEEKDAY($B33),Regole!#REF!,2,0), ""),    ""   ) )</f>
        <v/>
      </c>
      <c r="BB33" s="88"/>
      <c r="BC33" s="88"/>
      <c r="BD33" s="88"/>
      <c r="BE33" s="88"/>
      <c r="BF33" s="88"/>
      <c r="BG33" s="95"/>
      <c r="BH33" s="88" t="str">
        <f>IF(   TYPE(VLOOKUP($B33,Regole!#REF!,2,0))=1,   VLOOKUP($B33,Regole!#REF!,2,0),   IF(    TYPE(VLOOKUP(WEEKDAY($B33),Regole!#REF!,2,0))=1,    IF(VLOOKUP(WEEKDAY($B33),Regole!#REF!,2,0)&lt;&gt;0, Regole!#REF!-VLOOKUP(WEEKDAY($B33),Regole!#REF!,2,0), ""),    ""   ) )</f>
        <v/>
      </c>
      <c r="BI33" s="88"/>
      <c r="BJ33" s="88"/>
      <c r="BK33" s="98"/>
    </row>
    <row r="34" spans="1:85" ht="11.25" customHeight="1" x14ac:dyDescent="0.25">
      <c r="A34" s="45" t="s">
        <v>17</v>
      </c>
      <c r="B34" s="46">
        <f>B31+1</f>
        <v>44858</v>
      </c>
      <c r="C34" s="28"/>
      <c r="D34" s="28"/>
      <c r="E34" s="28"/>
      <c r="F34" s="28"/>
      <c r="G34" s="28"/>
      <c r="H34" s="28"/>
      <c r="I34" s="28"/>
      <c r="J34" s="28"/>
      <c r="K34" s="28"/>
      <c r="L34" s="28"/>
      <c r="M34" s="28"/>
      <c r="N34" s="28"/>
      <c r="O34" s="28"/>
      <c r="P34" s="28"/>
      <c r="Q34" s="28"/>
      <c r="R34" s="28"/>
      <c r="S34" s="28"/>
      <c r="T34" s="152"/>
      <c r="U34" s="45" t="str">
        <f t="shared" ref="U34:U40" si="21">IF($A34&lt;&gt;"",$A34,"")</f>
        <v>lun</v>
      </c>
      <c r="V34" s="46">
        <f t="shared" ref="V34:V40" si="22">IF($B34&lt;&gt;"",$B34,"")</f>
        <v>44858</v>
      </c>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4"/>
      <c r="AW34" s="101" cm="1">
        <f t="array" ref="AW34">SUM(COUNTIFS(C34:S34,{"Aspettativa";"Ex-accordo";"Ferie";"Malattia";"Esame";"Formazione"}))</f>
        <v>0</v>
      </c>
      <c r="AX34" s="101" cm="1">
        <f t="array" ref="AX34">SUM(COUNTIFS(W34:AI34,{"Aspettativa";"Ex-accordo";"Ferie";"Malattia";"Esame";"Formazione"}))</f>
        <v>0</v>
      </c>
      <c r="AY34" s="101" cm="1">
        <f t="array" ref="AY34">SUM(COUNTIFS(AJ34:AS34,{"Aspettativa";"Ex-accordo";"Ferie";"Malattia";"Esame";"Formazione"}))</f>
        <v>0</v>
      </c>
      <c r="AZ34" s="100" t="str">
        <f t="shared" ref="AZ34:AZ39" si="23">IF(BA34&gt;$BJ$2-N(BB34),"!!!","")</f>
        <v/>
      </c>
      <c r="BA34" s="154" cm="1">
        <f t="array" ref="BA34">SUM(COUNTIFS(C34:AU34,{"Aspettativa";"Ex-accordo";"Ferie";"Malattia";"Esame";"Formazione"}))</f>
        <v>0</v>
      </c>
      <c r="BB34" s="101">
        <f>IF(  TYPE(VLOOKUP($B34,Regole!$B$3:$C$49,2,0))=1,  VLOOKUP($B34,Regole!$B$3:$C$49,2,0),  IF(   TYPE(VLOOKUP(WEEKDAY($B34),Regole!$C$52:$D$58,2,0))=1,   IF(VLOOKUP(WEEKDAY($B34),Regole!$C$52:$D$58,2,0)&lt;&gt;0,   Regole!$H$13-VLOOKUP(WEEKDAY($B34),Regole!$C$52:$D$58,2,0),   " - "),  " - " )  )</f>
        <v>28</v>
      </c>
      <c r="BC34" s="101">
        <f t="shared" ref="BC34:BC39" si="24">$BJ$2-BA34</f>
        <v>30</v>
      </c>
      <c r="BD34" s="209" cm="1">
        <f t="array" ref="BD34">SUM(COUNTIFS(C34:S34,{"Altro"}))</f>
        <v>0</v>
      </c>
      <c r="BE34" s="209" cm="1">
        <f t="array" ref="BE34">SUM(COUNTIFS(W34:AI34,{"Altro"}))</f>
        <v>0</v>
      </c>
      <c r="BF34" s="209" cm="1">
        <f t="array" ref="BF34">SUM(COUNTIFS(AJ34:AS34,{"Altro"}))</f>
        <v>0</v>
      </c>
      <c r="BG34" s="140" cm="1">
        <f t="array" ref="BG34">SUM(COUNTIFS(C34:S34,{"Ridotto Ex-Acc";"Ridotto Ferie";"Ridotto Maternità"}))</f>
        <v>0</v>
      </c>
      <c r="BH34" s="140" cm="1">
        <f t="array" ref="BH34">SUM(COUNTIFS(W34:AI34,{"Ridotto Ex-Acc";"Ridotto Ferie";"Ridotto Maternità"}))</f>
        <v>0</v>
      </c>
      <c r="BI34" s="140" cm="1">
        <f t="array" ref="BI34">SUM(COUNTIFS(AJ34:AS34,{"Ridotto Ex-Acc";"Ridotto Ferie";"Ridotto Maternità"}))</f>
        <v>0</v>
      </c>
      <c r="BJ34" s="143">
        <f>SUM(COUNTIFS(C34:AU34,{"Ridotto Ex-Acc";"Ridotto Ferie";"Ridotto Maternità"}))</f>
        <v>0</v>
      </c>
      <c r="BK34" s="19"/>
      <c r="BL34" s="196"/>
      <c r="BM34" s="28"/>
      <c r="BN34" s="28"/>
      <c r="BO34" s="28"/>
      <c r="BP34" s="28"/>
      <c r="BQ34" s="28"/>
      <c r="BR34" s="28"/>
      <c r="BS34" s="196"/>
      <c r="BT34" s="45" t="str">
        <f t="shared" ref="BT34:BT40" si="25">IF($A34&lt;&gt;"",$A34,"")</f>
        <v>lun</v>
      </c>
      <c r="BU34" s="45">
        <f t="shared" ref="BU34:BU40" si="26">IF($B34&lt;&gt;"",$B34,"")</f>
        <v>44858</v>
      </c>
      <c r="BV34" s="28"/>
      <c r="BW34" s="28"/>
      <c r="BX34" s="28"/>
      <c r="BY34" s="28"/>
      <c r="BZ34" s="28"/>
      <c r="CA34" s="28"/>
      <c r="CB34" s="28"/>
      <c r="CC34" s="28"/>
      <c r="CD34" s="28"/>
      <c r="CE34" s="28"/>
      <c r="CF34" s="6"/>
      <c r="CG34" s="85"/>
    </row>
    <row r="35" spans="1:85" ht="11.25" customHeight="1" x14ac:dyDescent="0.25">
      <c r="A35" s="45" t="s">
        <v>18</v>
      </c>
      <c r="B35" s="46">
        <f t="shared" ref="B35:B40" si="27">B34+1</f>
        <v>44859</v>
      </c>
      <c r="C35" s="28"/>
      <c r="D35" s="28"/>
      <c r="E35" s="28"/>
      <c r="F35" s="28"/>
      <c r="G35" s="28"/>
      <c r="H35" s="28"/>
      <c r="I35" s="28"/>
      <c r="J35" s="28"/>
      <c r="K35" s="28"/>
      <c r="L35" s="28"/>
      <c r="M35" s="28"/>
      <c r="N35" s="28"/>
      <c r="O35" s="28"/>
      <c r="P35" s="28"/>
      <c r="Q35" s="28"/>
      <c r="R35" s="28"/>
      <c r="S35" s="28"/>
      <c r="T35" s="152"/>
      <c r="U35" s="45" t="str">
        <f t="shared" si="21"/>
        <v>mar</v>
      </c>
      <c r="V35" s="46">
        <f t="shared" si="22"/>
        <v>44859</v>
      </c>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196"/>
      <c r="AW35" s="101" cm="1">
        <f t="array" ref="AW35">SUM(COUNTIFS(C35:S35,{"Aspettativa";"Ex-accordo";"Ferie";"Malattia";"Esame";"Formazione"}))</f>
        <v>0</v>
      </c>
      <c r="AX35" s="101" cm="1">
        <f t="array" ref="AX35">SUM(COUNTIFS(W35:AI35,{"Aspettativa";"Ex-accordo";"Ferie";"Malattia";"Esame";"Formazione"}))</f>
        <v>0</v>
      </c>
      <c r="AY35" s="101" cm="1">
        <f t="array" ref="AY35">SUM(COUNTIFS(AJ35:AS35,{"Aspettativa";"Ex-accordo";"Ferie";"Malattia";"Esame";"Formazione"}))</f>
        <v>0</v>
      </c>
      <c r="AZ35" s="96" t="str">
        <f t="shared" si="23"/>
        <v/>
      </c>
      <c r="BA35" s="101" cm="1">
        <f t="array" ref="BA35">SUM(COUNTIFS(C35:AU35,{"Aspettativa";"Ex-accordo";"Ferie";"Malattia";"Esame";"Formazione"}))</f>
        <v>0</v>
      </c>
      <c r="BB35" s="22">
        <f>IF(  TYPE(VLOOKUP($B35,Regole!$B$3:$C$49,2,0))=1,  VLOOKUP($B35,Regole!$B$3:$C$49,2,0),  IF(   TYPE(VLOOKUP(WEEKDAY($B35),Regole!$C$52:$D$58,2,0))=1,   IF(VLOOKUP(WEEKDAY($B35),Regole!$C$52:$D$58,2,0)&lt;&gt;0,   Regole!$H$13-VLOOKUP(WEEKDAY($B35),Regole!$C$52:$D$58,2,0),   " - "),  " - " )  )</f>
        <v>28</v>
      </c>
      <c r="BC35" s="101">
        <f t="shared" si="24"/>
        <v>30</v>
      </c>
      <c r="BD35" s="209" cm="1">
        <f t="array" ref="BD35">SUM(COUNTIFS(C35:S35,{"Altro"}))</f>
        <v>0</v>
      </c>
      <c r="BE35" s="209" cm="1">
        <f t="array" ref="BE35">SUM(COUNTIFS(W35:AI35,{"Altro"}))</f>
        <v>0</v>
      </c>
      <c r="BF35" s="209" cm="1">
        <f t="array" ref="BF35">SUM(COUNTIFS(AJ35:AS35,{"Altro"}))</f>
        <v>0</v>
      </c>
      <c r="BG35" s="140" cm="1">
        <f t="array" ref="BG35">SUM(COUNTIFS(C35:S35,{"Ridotto Ex-Acc";"Ridotto Ferie";"Ridotto Maternità"}))</f>
        <v>0</v>
      </c>
      <c r="BH35" s="140" cm="1">
        <f t="array" ref="BH35">SUM(COUNTIFS(W35:AI35,{"Ridotto Ex-Acc";"Ridotto Ferie";"Ridotto Maternità"}))</f>
        <v>0</v>
      </c>
      <c r="BI35" s="140" cm="1">
        <f t="array" ref="BI35">SUM(COUNTIFS(AJ35:AS35,{"Ridotto Ex-Acc";"Ridotto Ferie";"Ridotto Maternità"}))</f>
        <v>0</v>
      </c>
      <c r="BJ35" s="140">
        <f>SUM(COUNTIFS(C35:AU35,{"Ridotto Ex-Acc";"Ridotto Ferie";"Ridotto Maternità"}))</f>
        <v>0</v>
      </c>
      <c r="BK35" s="19"/>
      <c r="BL35" s="196"/>
      <c r="BM35" s="28"/>
      <c r="BN35" s="28"/>
      <c r="BO35" s="28"/>
      <c r="BP35" s="28"/>
      <c r="BQ35" s="28"/>
      <c r="BR35" s="28"/>
      <c r="BS35" s="196"/>
      <c r="BT35" s="45" t="str">
        <f t="shared" si="25"/>
        <v>mar</v>
      </c>
      <c r="BU35" s="45">
        <f t="shared" si="26"/>
        <v>44859</v>
      </c>
      <c r="BV35" s="28"/>
      <c r="BW35" s="28"/>
      <c r="BX35" s="28"/>
      <c r="BY35" s="28"/>
      <c r="BZ35" s="28"/>
      <c r="CA35" s="28"/>
      <c r="CB35" s="28"/>
      <c r="CC35" s="28"/>
      <c r="CD35" s="28"/>
      <c r="CE35" s="28"/>
      <c r="CF35" s="6"/>
      <c r="CG35" s="85"/>
    </row>
    <row r="36" spans="1:85" ht="11.25" customHeight="1" x14ac:dyDescent="0.25">
      <c r="A36" s="45" t="s">
        <v>19</v>
      </c>
      <c r="B36" s="46">
        <f t="shared" si="27"/>
        <v>44860</v>
      </c>
      <c r="C36" s="28"/>
      <c r="D36" s="28"/>
      <c r="E36" s="28"/>
      <c r="F36" s="28"/>
      <c r="G36" s="28"/>
      <c r="H36" s="28"/>
      <c r="I36" s="28"/>
      <c r="J36" s="28"/>
      <c r="K36" s="28"/>
      <c r="L36" s="28"/>
      <c r="M36" s="28"/>
      <c r="N36" s="28"/>
      <c r="O36" s="28"/>
      <c r="P36" s="28"/>
      <c r="Q36" s="28"/>
      <c r="R36" s="28"/>
      <c r="S36" s="28"/>
      <c r="T36" s="152"/>
      <c r="U36" s="45" t="str">
        <f t="shared" si="21"/>
        <v>mer</v>
      </c>
      <c r="V36" s="46">
        <f t="shared" si="22"/>
        <v>44860</v>
      </c>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196"/>
      <c r="AW36" s="101" cm="1">
        <f t="array" ref="AW36">SUM(COUNTIFS(C36:S36,{"Aspettativa";"Ex-accordo";"Ferie";"Malattia";"Esame";"Formazione"}))</f>
        <v>0</v>
      </c>
      <c r="AX36" s="101" cm="1">
        <f t="array" ref="AX36">SUM(COUNTIFS(W36:AI36,{"Aspettativa";"Ex-accordo";"Ferie";"Malattia";"Esame";"Formazione"}))</f>
        <v>0</v>
      </c>
      <c r="AY36" s="101" cm="1">
        <f t="array" ref="AY36">SUM(COUNTIFS(AJ36:AS36,{"Aspettativa";"Ex-accordo";"Ferie";"Malattia";"Esame";"Formazione"}))</f>
        <v>0</v>
      </c>
      <c r="AZ36" s="23" t="str">
        <f t="shared" si="23"/>
        <v/>
      </c>
      <c r="BA36" s="101" cm="1">
        <f t="array" ref="BA36">SUM(COUNTIFS(C36:AU36,{"Aspettativa";"Ex-accordo";"Ferie";"Malattia";"Esame";"Formazione"}))</f>
        <v>0</v>
      </c>
      <c r="BB36" s="159">
        <f>IF(  TYPE(VLOOKUP($B36,Regole!$B$3:$C$49,2,0))=1,  VLOOKUP($B36,Regole!$B$3:$C$49,2,0),  IF(   TYPE(VLOOKUP(WEEKDAY($B36),Regole!$C$52:$D$58,2,0))=1,   IF(VLOOKUP(WEEKDAY($B36),Regole!$C$52:$D$58,2,0)&lt;&gt;0,   Regole!$H$13-VLOOKUP(WEEKDAY($B36),Regole!$C$52:$D$58,2,0),   " - "),  " - " )  )</f>
        <v>28</v>
      </c>
      <c r="BC36" s="101">
        <f t="shared" si="24"/>
        <v>30</v>
      </c>
      <c r="BD36" s="209" cm="1">
        <f t="array" ref="BD36">SUM(COUNTIFS(C36:S36,{"Altro"}))</f>
        <v>0</v>
      </c>
      <c r="BE36" s="209" cm="1">
        <f t="array" ref="BE36">SUM(COUNTIFS(W36:AI36,{"Altro"}))</f>
        <v>0</v>
      </c>
      <c r="BF36" s="209" cm="1">
        <f t="array" ref="BF36">SUM(COUNTIFS(AJ36:AS36,{"Altro"}))</f>
        <v>0</v>
      </c>
      <c r="BG36" s="140" cm="1">
        <f t="array" ref="BG36">SUM(COUNTIFS(C36:S36,{"Ridotto Ex-Acc";"Ridotto Ferie";"Ridotto Maternità"}))</f>
        <v>0</v>
      </c>
      <c r="BH36" s="140" cm="1">
        <f t="array" ref="BH36">SUM(COUNTIFS(W36:AI36,{"Ridotto Ex-Acc";"Ridotto Ferie";"Ridotto Maternità"}))</f>
        <v>0</v>
      </c>
      <c r="BI36" s="140" cm="1">
        <f t="array" ref="BI36">SUM(COUNTIFS(AJ36:AS36,{"Ridotto Ex-Acc";"Ridotto Ferie";"Ridotto Maternità"}))</f>
        <v>0</v>
      </c>
      <c r="BJ36" s="140">
        <f>SUM(COUNTIFS(C36:AU36,{"Ridotto Ex-Acc";"Ridotto Ferie";"Ridotto Maternità"}))</f>
        <v>0</v>
      </c>
      <c r="BK36" s="19"/>
      <c r="BL36" s="196"/>
      <c r="BM36" s="28"/>
      <c r="BN36" s="28"/>
      <c r="BO36" s="28"/>
      <c r="BP36" s="28"/>
      <c r="BQ36" s="28"/>
      <c r="BR36" s="28"/>
      <c r="BS36" s="196"/>
      <c r="BT36" s="45" t="str">
        <f t="shared" si="25"/>
        <v>mer</v>
      </c>
      <c r="BU36" s="45">
        <f t="shared" si="26"/>
        <v>44860</v>
      </c>
      <c r="BV36" s="28"/>
      <c r="BW36" s="28"/>
      <c r="BX36" s="28"/>
      <c r="BY36" s="28"/>
      <c r="BZ36" s="28"/>
      <c r="CA36" s="28"/>
      <c r="CB36" s="28"/>
      <c r="CC36" s="28"/>
      <c r="CD36" s="28"/>
      <c r="CE36" s="28"/>
      <c r="CF36" s="80"/>
      <c r="CG36" s="85"/>
    </row>
    <row r="37" spans="1:85" ht="11.25" customHeight="1" x14ac:dyDescent="0.25">
      <c r="A37" s="45" t="s">
        <v>20</v>
      </c>
      <c r="B37" s="46">
        <f t="shared" si="27"/>
        <v>44861</v>
      </c>
      <c r="C37" s="28"/>
      <c r="D37" s="28"/>
      <c r="E37" s="28"/>
      <c r="F37" s="28"/>
      <c r="G37" s="28"/>
      <c r="H37" s="28"/>
      <c r="I37" s="28"/>
      <c r="J37" s="28"/>
      <c r="K37" s="28"/>
      <c r="L37" s="28"/>
      <c r="M37" s="28"/>
      <c r="N37" s="28"/>
      <c r="O37" s="28"/>
      <c r="P37" s="28"/>
      <c r="Q37" s="28"/>
      <c r="R37" s="28"/>
      <c r="S37" s="28"/>
      <c r="T37" s="152"/>
      <c r="U37" s="45" t="str">
        <f t="shared" si="21"/>
        <v>gio</v>
      </c>
      <c r="V37" s="46">
        <f t="shared" si="22"/>
        <v>44861</v>
      </c>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196"/>
      <c r="AW37" s="101" cm="1">
        <f t="array" ref="AW37">SUM(COUNTIFS(C37:S37,{"Aspettativa";"Ex-accordo";"Ferie";"Malattia";"Esame";"Formazione"}))</f>
        <v>0</v>
      </c>
      <c r="AX37" s="101" cm="1">
        <f t="array" ref="AX37">SUM(COUNTIFS(W37:AI37,{"Aspettativa";"Ex-accordo";"Ferie";"Malattia";"Esame";"Formazione"}))</f>
        <v>0</v>
      </c>
      <c r="AY37" s="101" cm="1">
        <f t="array" ref="AY37">SUM(COUNTIFS(AJ37:AS37,{"Aspettativa";"Ex-accordo";"Ferie";"Malattia";"Esame";"Formazione"}))</f>
        <v>0</v>
      </c>
      <c r="AZ37" s="23" t="str">
        <f t="shared" si="23"/>
        <v/>
      </c>
      <c r="BA37" s="101" cm="1">
        <f t="array" ref="BA37">SUM(COUNTIFS(C37:AU37,{"Aspettativa";"Ex-accordo";"Ferie";"Malattia";"Esame";"Formazione"}))</f>
        <v>0</v>
      </c>
      <c r="BB37" s="159">
        <f>IF(  TYPE(VLOOKUP($B37,Regole!$B$3:$C$49,2,0))=1,  VLOOKUP($B37,Regole!$B$3:$C$49,2,0),  IF(   TYPE(VLOOKUP(WEEKDAY($B37),Regole!$C$52:$D$58,2,0))=1,   IF(VLOOKUP(WEEKDAY($B37),Regole!$C$52:$D$58,2,0)&lt;&gt;0,   Regole!$H$13-VLOOKUP(WEEKDAY($B37),Regole!$C$52:$D$58,2,0),   " - "),  " - " )  )</f>
        <v>28</v>
      </c>
      <c r="BC37" s="101">
        <f t="shared" si="24"/>
        <v>30</v>
      </c>
      <c r="BD37" s="209" cm="1">
        <f t="array" ref="BD37">SUM(COUNTIFS(C37:S37,{"Altro"}))</f>
        <v>0</v>
      </c>
      <c r="BE37" s="209" cm="1">
        <f t="array" ref="BE37">SUM(COUNTIFS(W37:AI37,{"Altro"}))</f>
        <v>0</v>
      </c>
      <c r="BF37" s="209" cm="1">
        <f t="array" ref="BF37">SUM(COUNTIFS(AJ37:AS37,{"Altro"}))</f>
        <v>0</v>
      </c>
      <c r="BG37" s="140" cm="1">
        <f t="array" ref="BG37">SUM(COUNTIFS(C37:S37,{"Ridotto Ex-Acc";"Ridotto Ferie";"Ridotto Maternità"}))</f>
        <v>0</v>
      </c>
      <c r="BH37" s="140" cm="1">
        <f t="array" ref="BH37">SUM(COUNTIFS(W37:AI37,{"Ridotto Ex-Acc";"Ridotto Ferie";"Ridotto Maternità"}))</f>
        <v>0</v>
      </c>
      <c r="BI37" s="140" cm="1">
        <f t="array" ref="BI37">SUM(COUNTIFS(AJ37:AS37,{"Ridotto Ex-Acc";"Ridotto Ferie";"Ridotto Maternità"}))</f>
        <v>0</v>
      </c>
      <c r="BJ37" s="140">
        <f>SUM(COUNTIFS(C37:AU37,{"Ridotto Ex-Acc";"Ridotto Ferie";"Ridotto Maternità"}))</f>
        <v>0</v>
      </c>
      <c r="BK37" s="19"/>
      <c r="BL37" s="196"/>
      <c r="BM37" s="28"/>
      <c r="BN37" s="28"/>
      <c r="BO37" s="28"/>
      <c r="BP37" s="28"/>
      <c r="BQ37" s="28"/>
      <c r="BR37" s="28"/>
      <c r="BS37" s="196"/>
      <c r="BT37" s="45" t="str">
        <f t="shared" si="25"/>
        <v>gio</v>
      </c>
      <c r="BU37" s="45">
        <f t="shared" si="26"/>
        <v>44861</v>
      </c>
      <c r="BV37" s="28"/>
      <c r="BW37" s="28"/>
      <c r="BX37" s="28"/>
      <c r="BY37" s="28"/>
      <c r="BZ37" s="28"/>
      <c r="CA37" s="28"/>
      <c r="CB37" s="28"/>
      <c r="CC37" s="28"/>
      <c r="CD37" s="28"/>
      <c r="CE37" s="28"/>
      <c r="CF37" s="105"/>
      <c r="CG37" s="85"/>
    </row>
    <row r="38" spans="1:85" ht="11.25" customHeight="1" x14ac:dyDescent="0.25">
      <c r="A38" s="45" t="s">
        <v>21</v>
      </c>
      <c r="B38" s="46">
        <f t="shared" si="27"/>
        <v>44862</v>
      </c>
      <c r="C38" s="28"/>
      <c r="D38" s="28"/>
      <c r="E38" s="28"/>
      <c r="F38" s="28"/>
      <c r="G38" s="28"/>
      <c r="H38" s="28"/>
      <c r="I38" s="28"/>
      <c r="J38" s="28"/>
      <c r="K38" s="28"/>
      <c r="L38" s="28"/>
      <c r="M38" s="28"/>
      <c r="N38" s="28"/>
      <c r="O38" s="28"/>
      <c r="P38" s="28"/>
      <c r="Q38" s="28"/>
      <c r="R38" s="28"/>
      <c r="S38" s="28"/>
      <c r="T38" s="152"/>
      <c r="U38" s="45" t="str">
        <f t="shared" si="21"/>
        <v>ven</v>
      </c>
      <c r="V38" s="46">
        <f t="shared" si="22"/>
        <v>44862</v>
      </c>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196"/>
      <c r="AW38" s="101" cm="1">
        <f t="array" ref="AW38">SUM(COUNTIFS(C38:S38,{"Aspettativa";"Ex-accordo";"Ferie";"Malattia";"Esame";"Formazione"}))</f>
        <v>0</v>
      </c>
      <c r="AX38" s="101" cm="1">
        <f t="array" ref="AX38">SUM(COUNTIFS(W38:AI38,{"Aspettativa";"Ex-accordo";"Ferie";"Malattia";"Esame";"Formazione"}))</f>
        <v>0</v>
      </c>
      <c r="AY38" s="101" cm="1">
        <f t="array" ref="AY38">SUM(COUNTIFS(AJ38:AS38,{"Aspettativa";"Ex-accordo";"Ferie";"Malattia";"Esame";"Formazione"}))</f>
        <v>0</v>
      </c>
      <c r="AZ38" s="23" t="str">
        <f t="shared" si="23"/>
        <v/>
      </c>
      <c r="BA38" s="101" cm="1">
        <f t="array" ref="BA38">SUM(COUNTIFS(C38:AU38,{"Aspettativa";"Ex-accordo";"Ferie";"Malattia";"Esame";"Formazione"}))</f>
        <v>0</v>
      </c>
      <c r="BB38" s="159">
        <f>IF(  TYPE(VLOOKUP($B38,Regole!$B$3:$C$49,2,0))=1,  VLOOKUP($B38,Regole!$B$3:$C$49,2,0),  IF(   TYPE(VLOOKUP(WEEKDAY($B38),Regole!$C$52:$D$58,2,0))=1,   IF(VLOOKUP(WEEKDAY($B38),Regole!$C$52:$D$58,2,0)&lt;&gt;0,   Regole!$H$13-VLOOKUP(WEEKDAY($B38),Regole!$C$52:$D$58,2,0),   " - "),  " - " )  )</f>
        <v>28</v>
      </c>
      <c r="BC38" s="101">
        <f t="shared" si="24"/>
        <v>30</v>
      </c>
      <c r="BD38" s="209" cm="1">
        <f t="array" ref="BD38">SUM(COUNTIFS(C38:S38,{"Altro"}))</f>
        <v>0</v>
      </c>
      <c r="BE38" s="209" cm="1">
        <f t="array" ref="BE38">SUM(COUNTIFS(W38:AI38,{"Altro"}))</f>
        <v>0</v>
      </c>
      <c r="BF38" s="209" cm="1">
        <f t="array" ref="BF38">SUM(COUNTIFS(AJ38:AS38,{"Altro"}))</f>
        <v>0</v>
      </c>
      <c r="BG38" s="140" cm="1">
        <f t="array" ref="BG38">SUM(COUNTIFS(C38:S38,{"Ridotto Ex-Acc";"Ridotto Ferie";"Ridotto Maternità"}))</f>
        <v>0</v>
      </c>
      <c r="BH38" s="140" cm="1">
        <f t="array" ref="BH38">SUM(COUNTIFS(W38:AI38,{"Ridotto Ex-Acc";"Ridotto Ferie";"Ridotto Maternità"}))</f>
        <v>0</v>
      </c>
      <c r="BI38" s="140" cm="1">
        <f t="array" ref="BI38">SUM(COUNTIFS(AJ38:AS38,{"Ridotto Ex-Acc";"Ridotto Ferie";"Ridotto Maternità"}))</f>
        <v>0</v>
      </c>
      <c r="BJ38" s="140">
        <f>SUM(COUNTIFS(C38:AU38,{"Ridotto Ex-Acc";"Ridotto Ferie";"Ridotto Maternità"}))</f>
        <v>0</v>
      </c>
      <c r="BK38" s="19"/>
      <c r="BL38" s="196"/>
      <c r="BM38" s="28"/>
      <c r="BN38" s="28"/>
      <c r="BO38" s="28"/>
      <c r="BP38" s="28"/>
      <c r="BQ38" s="28"/>
      <c r="BR38" s="28"/>
      <c r="BS38" s="196"/>
      <c r="BT38" s="45" t="str">
        <f t="shared" si="25"/>
        <v>ven</v>
      </c>
      <c r="BU38" s="45">
        <f t="shared" si="26"/>
        <v>44862</v>
      </c>
      <c r="BV38" s="28"/>
      <c r="BW38" s="28"/>
      <c r="BX38" s="28"/>
      <c r="BY38" s="28"/>
      <c r="BZ38" s="28"/>
      <c r="CA38" s="28"/>
      <c r="CB38" s="28"/>
      <c r="CC38" s="28"/>
      <c r="CD38" s="28"/>
      <c r="CE38" s="28"/>
      <c r="CF38" s="105"/>
      <c r="CG38" s="85"/>
    </row>
    <row r="39" spans="1:85" ht="11.25" customHeight="1" x14ac:dyDescent="0.25">
      <c r="A39" s="45" t="s">
        <v>22</v>
      </c>
      <c r="B39" s="46">
        <f t="shared" si="27"/>
        <v>44863</v>
      </c>
      <c r="C39" s="28"/>
      <c r="D39" s="28"/>
      <c r="E39" s="28"/>
      <c r="F39" s="28"/>
      <c r="G39" s="28"/>
      <c r="H39" s="28"/>
      <c r="I39" s="28"/>
      <c r="J39" s="28"/>
      <c r="K39" s="28"/>
      <c r="L39" s="28"/>
      <c r="M39" s="28"/>
      <c r="N39" s="28"/>
      <c r="O39" s="28"/>
      <c r="P39" s="28"/>
      <c r="Q39" s="28"/>
      <c r="R39" s="28"/>
      <c r="S39" s="28"/>
      <c r="T39" s="152"/>
      <c r="U39" s="45" t="str">
        <f t="shared" si="21"/>
        <v>sab</v>
      </c>
      <c r="V39" s="46">
        <f t="shared" si="22"/>
        <v>44863</v>
      </c>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196"/>
      <c r="AW39" s="101" cm="1">
        <f t="array" ref="AW39">SUM(COUNTIFS(C39:S39,{"Aspettativa";"Ex-accordo";"Ferie";"Malattia";"Esame";"Formazione"}))</f>
        <v>0</v>
      </c>
      <c r="AX39" s="101" cm="1">
        <f t="array" ref="AX39">SUM(COUNTIFS(W39:AI39,{"Aspettativa";"Ex-accordo";"Ferie";"Malattia";"Esame";"Formazione"}))</f>
        <v>0</v>
      </c>
      <c r="AY39" s="101" cm="1">
        <f t="array" ref="AY39">SUM(COUNTIFS(AJ39:AS39,{"Aspettativa";"Ex-accordo";"Ferie";"Malattia";"Esame";"Formazione"}))</f>
        <v>0</v>
      </c>
      <c r="AZ39" s="23" t="str">
        <f t="shared" si="23"/>
        <v/>
      </c>
      <c r="BA39" s="101" cm="1">
        <f t="array" ref="BA39">SUM(COUNTIFS(C39:AU39,{"Aspettativa";"Ex-accordo";"Ferie";"Malattia";"Esame";"Formazione"}))</f>
        <v>0</v>
      </c>
      <c r="BB39" s="159" t="str">
        <f>IF(  TYPE(VLOOKUP($B39,Regole!$B$3:$C$49,2,0))=1,  VLOOKUP($B39,Regole!$B$3:$C$49,2,0),  IF(   TYPE(VLOOKUP(WEEKDAY($B39),Regole!$C$52:$D$58,2,0))=1,   IF(VLOOKUP(WEEKDAY($B39),Regole!$C$52:$D$58,2,0)&lt;&gt;0,   Regole!$H$13-VLOOKUP(WEEKDAY($B39),Regole!$C$52:$D$58,2,0),   " - "),  " - " )  )</f>
        <v xml:space="preserve"> - </v>
      </c>
      <c r="BC39" s="101">
        <f t="shared" si="24"/>
        <v>30</v>
      </c>
      <c r="BD39" s="209" cm="1">
        <f t="array" ref="BD39">SUM(COUNTIFS(C39:S39,{"Altro"}))</f>
        <v>0</v>
      </c>
      <c r="BE39" s="209" cm="1">
        <f t="array" ref="BE39">SUM(COUNTIFS(W39:AI39,{"Altro"}))</f>
        <v>0</v>
      </c>
      <c r="BF39" s="209" cm="1">
        <f t="array" ref="BF39">SUM(COUNTIFS(AJ39:AS39,{"Altro"}))</f>
        <v>0</v>
      </c>
      <c r="BG39" s="140" cm="1">
        <f t="array" ref="BG39">SUM(COUNTIFS(C39:S39,{"Ridotto Ex-Acc";"Ridotto Ferie";"Ridotto Maternità"}))</f>
        <v>0</v>
      </c>
      <c r="BH39" s="140" cm="1">
        <f t="array" ref="BH39">SUM(COUNTIFS(W39:AI39,{"Ridotto Ex-Acc";"Ridotto Ferie";"Ridotto Maternità"}))</f>
        <v>0</v>
      </c>
      <c r="BI39" s="140" cm="1">
        <f t="array" ref="BI39">SUM(COUNTIFS(AJ39:AS39,{"Ridotto Ex-Acc";"Ridotto Ferie";"Ridotto Maternità"}))</f>
        <v>0</v>
      </c>
      <c r="BJ39" s="140">
        <f>SUM(COUNTIFS(C39:AU39,{"Ridotto Ex-Acc";"Ridotto Ferie";"Ridotto Maternità"}))</f>
        <v>0</v>
      </c>
      <c r="BK39" s="19"/>
      <c r="BL39" s="196"/>
      <c r="BM39" s="28"/>
      <c r="BN39" s="28"/>
      <c r="BO39" s="28"/>
      <c r="BP39" s="28"/>
      <c r="BQ39" s="28"/>
      <c r="BR39" s="28"/>
      <c r="BS39" s="196"/>
      <c r="BT39" s="45" t="str">
        <f t="shared" si="25"/>
        <v>sab</v>
      </c>
      <c r="BU39" s="45">
        <f t="shared" si="26"/>
        <v>44863</v>
      </c>
      <c r="BV39" s="28"/>
      <c r="BW39" s="28"/>
      <c r="BX39" s="28"/>
      <c r="BY39" s="28"/>
      <c r="BZ39" s="28"/>
      <c r="CA39" s="28"/>
      <c r="CB39" s="28"/>
      <c r="CC39" s="28"/>
      <c r="CD39" s="28"/>
      <c r="CE39" s="28"/>
      <c r="CF39" s="105"/>
      <c r="CG39" s="85"/>
    </row>
    <row r="40" spans="1:85" ht="11.25" customHeight="1" x14ac:dyDescent="0.25">
      <c r="A40" s="26"/>
      <c r="B40" s="48">
        <f t="shared" si="27"/>
        <v>44864</v>
      </c>
      <c r="C40" s="120" t="s">
        <v>40</v>
      </c>
      <c r="D40" s="120" t="s">
        <v>40</v>
      </c>
      <c r="E40" s="120" t="s">
        <v>40</v>
      </c>
      <c r="F40" s="120" t="s">
        <v>40</v>
      </c>
      <c r="G40" s="120" t="s">
        <v>40</v>
      </c>
      <c r="H40" s="120" t="s">
        <v>40</v>
      </c>
      <c r="I40" s="120" t="s">
        <v>40</v>
      </c>
      <c r="J40" s="120" t="s">
        <v>40</v>
      </c>
      <c r="K40" s="120" t="s">
        <v>40</v>
      </c>
      <c r="L40" s="120" t="s">
        <v>40</v>
      </c>
      <c r="M40" s="120" t="s">
        <v>40</v>
      </c>
      <c r="N40" s="120" t="s">
        <v>40</v>
      </c>
      <c r="O40" s="120" t="s">
        <v>40</v>
      </c>
      <c r="P40" s="120" t="s">
        <v>40</v>
      </c>
      <c r="Q40" s="120" t="s">
        <v>40</v>
      </c>
      <c r="R40" s="120" t="s">
        <v>40</v>
      </c>
      <c r="S40" s="120" t="s">
        <v>40</v>
      </c>
      <c r="T40" s="153"/>
      <c r="U40" s="26" t="str">
        <f t="shared" si="21"/>
        <v/>
      </c>
      <c r="V40" s="48">
        <f t="shared" si="22"/>
        <v>44864</v>
      </c>
      <c r="W40" s="120" t="s">
        <v>40</v>
      </c>
      <c r="X40" s="120" t="s">
        <v>40</v>
      </c>
      <c r="Y40" s="120" t="s">
        <v>40</v>
      </c>
      <c r="Z40" s="120" t="s">
        <v>40</v>
      </c>
      <c r="AA40" s="120" t="s">
        <v>40</v>
      </c>
      <c r="AB40" s="120" t="s">
        <v>40</v>
      </c>
      <c r="AC40" s="120" t="s">
        <v>40</v>
      </c>
      <c r="AD40" s="120" t="s">
        <v>40</v>
      </c>
      <c r="AE40" s="120" t="s">
        <v>40</v>
      </c>
      <c r="AF40" s="120" t="s">
        <v>40</v>
      </c>
      <c r="AG40" s="120" t="s">
        <v>40</v>
      </c>
      <c r="AH40" s="120" t="s">
        <v>40</v>
      </c>
      <c r="AI40" s="120" t="s">
        <v>40</v>
      </c>
      <c r="AJ40" s="120" t="s">
        <v>40</v>
      </c>
      <c r="AK40" s="120" t="s">
        <v>40</v>
      </c>
      <c r="AL40" s="120" t="s">
        <v>40</v>
      </c>
      <c r="AM40" s="121" t="s">
        <v>40</v>
      </c>
      <c r="AN40" s="121" t="s">
        <v>40</v>
      </c>
      <c r="AO40" s="121" t="s">
        <v>40</v>
      </c>
      <c r="AP40" s="121" t="s">
        <v>40</v>
      </c>
      <c r="AQ40" s="121" t="s">
        <v>40</v>
      </c>
      <c r="AR40" s="120" t="s">
        <v>40</v>
      </c>
      <c r="AS40" s="120" t="s">
        <v>40</v>
      </c>
      <c r="AT40" s="120" t="s">
        <v>40</v>
      </c>
      <c r="AU40" s="120" t="s">
        <v>40</v>
      </c>
      <c r="AV40" s="196"/>
      <c r="AW40" s="196"/>
      <c r="AX40" s="196"/>
      <c r="AY40" s="196"/>
      <c r="AZ40" s="196"/>
      <c r="BA40" s="196"/>
      <c r="BB40" s="89"/>
      <c r="BC40" s="207"/>
      <c r="BD40" s="207"/>
      <c r="BE40" s="207"/>
      <c r="BF40" s="207"/>
      <c r="BG40" s="196"/>
      <c r="BH40" s="196"/>
      <c r="BI40" s="89"/>
      <c r="BJ40" s="89"/>
      <c r="BK40" s="97"/>
      <c r="BL40" s="196"/>
      <c r="BM40" s="121" t="s">
        <v>40</v>
      </c>
      <c r="BN40" s="121" t="s">
        <v>40</v>
      </c>
      <c r="BO40" s="121" t="s">
        <v>40</v>
      </c>
      <c r="BP40" s="121" t="s">
        <v>40</v>
      </c>
      <c r="BQ40" s="121" t="s">
        <v>40</v>
      </c>
      <c r="BR40" s="121" t="s">
        <v>40</v>
      </c>
      <c r="BS40" s="196"/>
      <c r="BT40" s="26" t="str">
        <f t="shared" si="25"/>
        <v/>
      </c>
      <c r="BU40" s="136">
        <f t="shared" si="26"/>
        <v>44864</v>
      </c>
      <c r="BV40" s="120" t="s">
        <v>40</v>
      </c>
      <c r="BW40" s="120" t="s">
        <v>40</v>
      </c>
      <c r="BX40" s="120" t="s">
        <v>40</v>
      </c>
      <c r="BY40" s="120" t="s">
        <v>40</v>
      </c>
      <c r="BZ40" s="120" t="s">
        <v>40</v>
      </c>
      <c r="CA40" s="120" t="s">
        <v>40</v>
      </c>
      <c r="CB40" s="120" t="s">
        <v>40</v>
      </c>
      <c r="CC40" s="122" t="s">
        <v>40</v>
      </c>
      <c r="CD40" s="122" t="s">
        <v>40</v>
      </c>
      <c r="CE40" s="122" t="s">
        <v>40</v>
      </c>
      <c r="CF40" s="97"/>
    </row>
    <row r="41" spans="1:85" s="196" customFormat="1" ht="11.25" customHeight="1" x14ac:dyDescent="0.25">
      <c r="T41" s="142"/>
      <c r="AW41" s="99"/>
      <c r="AX41" s="99"/>
      <c r="AZ41" s="99"/>
      <c r="BG41" s="99"/>
      <c r="BK41" s="92"/>
    </row>
    <row r="42" spans="1:85" s="196" customFormat="1" ht="11.25" customHeight="1" x14ac:dyDescent="0.25">
      <c r="T42" s="142"/>
      <c r="AW42" s="95"/>
      <c r="AX42" s="95"/>
      <c r="AY42" s="88" t="str">
        <f>IF(   TYPE(VLOOKUP($B42,Regole!#REF!,2,0))=1,   VLOOKUP($B42,Regole!#REF!,2,0),   IF(    TYPE(VLOOKUP(WEEKDAY($B42),Regole!#REF!,2,0))=1,    IF(VLOOKUP(WEEKDAY($B42),Regole!#REF!,2,0)&lt;&gt;0, Regole!#REF!-VLOOKUP(WEEKDAY($B42),Regole!#REF!,2,0), ""),    ""   ) )</f>
        <v/>
      </c>
      <c r="AZ42" s="95"/>
      <c r="BA42" s="88" t="str">
        <f>IF(   TYPE(VLOOKUP($B42,Regole!#REF!,2,0))=1,   VLOOKUP($B42,Regole!#REF!,2,0),   IF(    TYPE(VLOOKUP(WEEKDAY($B42),Regole!#REF!,2,0))=1,    IF(VLOOKUP(WEEKDAY($B42),Regole!#REF!,2,0)&lt;&gt;0, Regole!#REF!-VLOOKUP(WEEKDAY($B42),Regole!#REF!,2,0), ""),    ""   ) )</f>
        <v/>
      </c>
      <c r="BB42" s="88"/>
      <c r="BC42" s="88"/>
      <c r="BD42" s="88"/>
      <c r="BE42" s="88"/>
      <c r="BF42" s="88"/>
      <c r="BG42" s="95"/>
      <c r="BH42" s="88" t="str">
        <f>IF(   TYPE(VLOOKUP($B42,Regole!#REF!,2,0))=1,   VLOOKUP($B42,Regole!#REF!,2,0),   IF(    TYPE(VLOOKUP(WEEKDAY($B42),Regole!#REF!,2,0))=1,    IF(VLOOKUP(WEEKDAY($B42),Regole!#REF!,2,0)&lt;&gt;0, Regole!#REF!-VLOOKUP(WEEKDAY($B42),Regole!#REF!,2,0), ""),    ""   ) )</f>
        <v/>
      </c>
      <c r="BI42" s="88"/>
      <c r="BJ42" s="88"/>
      <c r="BK42" s="98"/>
    </row>
    <row r="43" spans="1:85" ht="11.25" customHeight="1" x14ac:dyDescent="0.25">
      <c r="A43" s="45" t="s">
        <v>17</v>
      </c>
      <c r="B43" s="46">
        <f>B40+1</f>
        <v>44865</v>
      </c>
      <c r="C43" s="28"/>
      <c r="D43" s="28"/>
      <c r="E43" s="28"/>
      <c r="F43" s="28"/>
      <c r="G43" s="28"/>
      <c r="H43" s="28"/>
      <c r="I43" s="28"/>
      <c r="J43" s="28"/>
      <c r="K43" s="28"/>
      <c r="L43" s="28"/>
      <c r="M43" s="28"/>
      <c r="N43" s="28"/>
      <c r="O43" s="28"/>
      <c r="P43" s="28"/>
      <c r="Q43" s="28"/>
      <c r="R43" s="28"/>
      <c r="S43" s="28"/>
      <c r="T43" s="152"/>
      <c r="U43" s="45" t="str">
        <f t="shared" ref="U43:U49" si="28">IF($A43&lt;&gt;"",$A43,"")</f>
        <v>lun</v>
      </c>
      <c r="V43" s="46">
        <f t="shared" ref="V43:V49" si="29">IF($B43&lt;&gt;"",$B43,"")</f>
        <v>44865</v>
      </c>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4"/>
      <c r="AW43" s="101" cm="1">
        <f t="array" ref="AW43">SUM(COUNTIFS(C43:S43,{"Aspettativa";"Ex-accordo";"Ferie";"Malattia";"Esame";"Formazione"}))</f>
        <v>0</v>
      </c>
      <c r="AX43" s="101" cm="1">
        <f t="array" ref="AX43">SUM(COUNTIFS(W43:AI43,{"Aspettativa";"Ex-accordo";"Ferie";"Malattia";"Esame";"Formazione"}))</f>
        <v>0</v>
      </c>
      <c r="AY43" s="101" cm="1">
        <f t="array" ref="AY43">SUM(COUNTIFS(AJ43:AS43,{"Aspettativa";"Ex-accordo";"Ferie";"Malattia";"Esame";"Formazione"}))</f>
        <v>0</v>
      </c>
      <c r="AZ43" s="23" t="str">
        <f t="shared" ref="AZ43:AZ48" si="30">IF(BA43&gt;$BJ$2-N(BB43),"!!!","")</f>
        <v/>
      </c>
      <c r="BA43" s="159" cm="1">
        <f t="array" ref="BA43">SUM(COUNTIFS(C43:AU43,{"Aspettativa";"Ex-accordo";"Ferie";"Malattia";"Esame";"Formazione"}))</f>
        <v>0</v>
      </c>
      <c r="BB43" s="159">
        <f>IF(  TYPE(VLOOKUP($B43,Regole!$B$3:$C$49,2,0))=1,  VLOOKUP($B43,Regole!$B$3:$C$49,2,0),  IF(   TYPE(VLOOKUP(WEEKDAY($B43),Regole!$C$52:$D$58,2,0))=1,   IF(VLOOKUP(WEEKDAY($B43),Regole!$C$52:$D$58,2,0)&lt;&gt;0,   Regole!$H$13-VLOOKUP(WEEKDAY($B43),Regole!$C$52:$D$58,2,0),   " - "),  " - " )  )</f>
        <v>28</v>
      </c>
      <c r="BC43" s="101">
        <f t="shared" ref="BC43:BC48" si="31">$BJ$2-BA43</f>
        <v>30</v>
      </c>
      <c r="BD43" s="209" cm="1">
        <f t="array" ref="BD43">SUM(COUNTIFS(C43:S43,{"Altro"}))</f>
        <v>0</v>
      </c>
      <c r="BE43" s="209" cm="1">
        <f t="array" ref="BE43">SUM(COUNTIFS(W43:AI43,{"Altro"}))</f>
        <v>0</v>
      </c>
      <c r="BF43" s="209" cm="1">
        <f t="array" ref="BF43">SUM(COUNTIFS(AJ43:AS43,{"Altro"}))</f>
        <v>0</v>
      </c>
      <c r="BG43" s="140" cm="1">
        <f t="array" ref="BG43">SUM(COUNTIFS(C43:S43,{"Ridotto Ex-Acc";"Ridotto Ferie";"Ridotto Maternità"}))</f>
        <v>0</v>
      </c>
      <c r="BH43" s="140" cm="1">
        <f t="array" ref="BH43">SUM(COUNTIFS(W43:AI43,{"Ridotto Ex-Acc";"Ridotto Ferie";"Ridotto Maternità"}))</f>
        <v>0</v>
      </c>
      <c r="BI43" s="140" cm="1">
        <f t="array" ref="BI43">SUM(COUNTIFS(AJ43:AS43,{"Ridotto Ex-Acc";"Ridotto Ferie";"Ridotto Maternità"}))</f>
        <v>0</v>
      </c>
      <c r="BJ43" s="143">
        <f>SUM(COUNTIFS(C43:AU43,{"Ridotto Ex-Acc";"Ridotto Ferie";"Ridotto Maternità"}))</f>
        <v>0</v>
      </c>
      <c r="BK43" s="19"/>
      <c r="BL43" s="196"/>
      <c r="BM43" s="28"/>
      <c r="BN43" s="28"/>
      <c r="BO43" s="28"/>
      <c r="BP43" s="28"/>
      <c r="BQ43" s="28"/>
      <c r="BR43" s="28"/>
      <c r="BS43" s="196"/>
      <c r="BT43" s="45" t="str">
        <f t="shared" ref="BT43:BT49" si="32">IF($A43&lt;&gt;"",$A43,"")</f>
        <v>lun</v>
      </c>
      <c r="BU43" s="45">
        <f t="shared" ref="BU43:BU49" si="33">IF($B43&lt;&gt;"",$B43,"")</f>
        <v>44865</v>
      </c>
      <c r="BV43" s="28"/>
      <c r="BW43" s="28"/>
      <c r="BX43" s="28"/>
      <c r="BY43" s="28"/>
      <c r="BZ43" s="28"/>
      <c r="CA43" s="28"/>
      <c r="CB43" s="28"/>
      <c r="CC43" s="7"/>
      <c r="CD43" s="7"/>
      <c r="CE43" s="7"/>
      <c r="CF43" s="6"/>
      <c r="CG43" s="85"/>
    </row>
    <row r="44" spans="1:85" ht="11.25" customHeight="1" x14ac:dyDescent="0.25">
      <c r="A44" s="45" t="s">
        <v>18</v>
      </c>
      <c r="B44" s="46">
        <f t="shared" ref="B44:B49" si="34">B43+1</f>
        <v>44866</v>
      </c>
      <c r="C44" s="28"/>
      <c r="D44" s="28"/>
      <c r="E44" s="28"/>
      <c r="F44" s="28"/>
      <c r="G44" s="28"/>
      <c r="H44" s="28"/>
      <c r="I44" s="28"/>
      <c r="J44" s="28"/>
      <c r="K44" s="28"/>
      <c r="L44" s="28"/>
      <c r="M44" s="28"/>
      <c r="N44" s="28"/>
      <c r="O44" s="28"/>
      <c r="P44" s="28"/>
      <c r="Q44" s="28"/>
      <c r="R44" s="28"/>
      <c r="S44" s="28"/>
      <c r="T44" s="152"/>
      <c r="U44" s="45" t="str">
        <f t="shared" si="28"/>
        <v>mar</v>
      </c>
      <c r="V44" s="46">
        <f t="shared" si="29"/>
        <v>44866</v>
      </c>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196"/>
      <c r="AW44" s="101" cm="1">
        <f t="array" ref="AW44">SUM(COUNTIFS(C44:S44,{"Aspettativa";"Ex-accordo";"Ferie";"Malattia";"Esame";"Formazione"}))</f>
        <v>0</v>
      </c>
      <c r="AX44" s="101" cm="1">
        <f t="array" ref="AX44">SUM(COUNTIFS(W44:AI44,{"Aspettativa";"Ex-accordo";"Ferie";"Malattia";"Esame";"Formazione"}))</f>
        <v>0</v>
      </c>
      <c r="AY44" s="101" cm="1">
        <f t="array" ref="AY44">SUM(COUNTIFS(AJ44:AS44,{"Aspettativa";"Ex-accordo";"Ferie";"Malattia";"Esame";"Formazione"}))</f>
        <v>0</v>
      </c>
      <c r="AZ44" s="96" t="str">
        <f t="shared" si="30"/>
        <v/>
      </c>
      <c r="BA44" s="103" cm="1">
        <f t="array" ref="BA44">SUM(COUNTIFS(C44:AU44,{"Aspettativa";"Ex-accordo";"Ferie";"Malattia";"Esame";"Formazione"}))</f>
        <v>0</v>
      </c>
      <c r="BB44" s="22">
        <f>IF(  TYPE(VLOOKUP($B44,Regole!$B$3:$C$49,2,0))=1,  VLOOKUP($B44,Regole!$B$3:$C$49,2,0),  IF(   TYPE(VLOOKUP(WEEKDAY($B44),Regole!$C$52:$D$58,2,0))=1,   IF(VLOOKUP(WEEKDAY($B44),Regole!$C$52:$D$58,2,0)&lt;&gt;0,   Regole!$H$13-VLOOKUP(WEEKDAY($B44),Regole!$C$52:$D$58,2,0),   " - "),  " - " )  )</f>
        <v>28</v>
      </c>
      <c r="BC44" s="101">
        <f t="shared" si="31"/>
        <v>30</v>
      </c>
      <c r="BD44" s="209" cm="1">
        <f t="array" ref="BD44">SUM(COUNTIFS(C44:S44,{"Altro"}))</f>
        <v>0</v>
      </c>
      <c r="BE44" s="209" cm="1">
        <f t="array" ref="BE44">SUM(COUNTIFS(W44:AI44,{"Altro"}))</f>
        <v>0</v>
      </c>
      <c r="BF44" s="209" cm="1">
        <f t="array" ref="BF44">SUM(COUNTIFS(AJ44:AS44,{"Altro"}))</f>
        <v>0</v>
      </c>
      <c r="BG44" s="140" cm="1">
        <f t="array" ref="BG44">SUM(COUNTIFS(C44:S44,{"Ridotto Ex-Acc";"Ridotto Ferie";"Ridotto Maternità"}))</f>
        <v>0</v>
      </c>
      <c r="BH44" s="140" cm="1">
        <f t="array" ref="BH44">SUM(COUNTIFS(W44:AI44,{"Ridotto Ex-Acc";"Ridotto Ferie";"Ridotto Maternità"}))</f>
        <v>0</v>
      </c>
      <c r="BI44" s="140" cm="1">
        <f t="array" ref="BI44">SUM(COUNTIFS(AJ44:AS44,{"Ridotto Ex-Acc";"Ridotto Ferie";"Ridotto Maternità"}))</f>
        <v>0</v>
      </c>
      <c r="BJ44" s="140">
        <f>SUM(COUNTIFS(C44:AU44,{"Ridotto Ex-Acc";"Ridotto Ferie";"Ridotto Maternità"}))</f>
        <v>0</v>
      </c>
      <c r="BK44" s="19"/>
      <c r="BL44" s="196"/>
      <c r="BM44" s="28"/>
      <c r="BN44" s="28"/>
      <c r="BO44" s="28"/>
      <c r="BP44" s="28"/>
      <c r="BQ44" s="28"/>
      <c r="BR44" s="28"/>
      <c r="BS44" s="196"/>
      <c r="BT44" s="45" t="str">
        <f t="shared" si="32"/>
        <v>mar</v>
      </c>
      <c r="BU44" s="45">
        <f t="shared" si="33"/>
        <v>44866</v>
      </c>
      <c r="BV44" s="28"/>
      <c r="BW44" s="28"/>
      <c r="BX44" s="28"/>
      <c r="BY44" s="28"/>
      <c r="BZ44" s="28"/>
      <c r="CA44" s="28"/>
      <c r="CB44" s="28"/>
      <c r="CC44" s="7"/>
      <c r="CD44" s="7"/>
      <c r="CE44" s="7"/>
      <c r="CF44" s="105"/>
      <c r="CG44" s="85"/>
    </row>
    <row r="45" spans="1:85" ht="11.25" customHeight="1" x14ac:dyDescent="0.25">
      <c r="A45" s="45" t="s">
        <v>19</v>
      </c>
      <c r="B45" s="46">
        <f t="shared" si="34"/>
        <v>44867</v>
      </c>
      <c r="C45" s="28" t="s">
        <v>259</v>
      </c>
      <c r="D45" s="28" t="s">
        <v>259</v>
      </c>
      <c r="E45" s="28" t="s">
        <v>259</v>
      </c>
      <c r="F45" s="28" t="s">
        <v>259</v>
      </c>
      <c r="G45" s="28" t="s">
        <v>259</v>
      </c>
      <c r="H45" s="28" t="s">
        <v>259</v>
      </c>
      <c r="I45" s="28" t="s">
        <v>259</v>
      </c>
      <c r="J45" s="28" t="s">
        <v>259</v>
      </c>
      <c r="K45" s="28" t="s">
        <v>259</v>
      </c>
      <c r="L45" s="28" t="s">
        <v>259</v>
      </c>
      <c r="M45" s="28" t="s">
        <v>259</v>
      </c>
      <c r="N45" s="28"/>
      <c r="O45" s="28"/>
      <c r="P45" s="28"/>
      <c r="Q45" s="28"/>
      <c r="R45" s="28"/>
      <c r="S45" s="28"/>
      <c r="T45" s="152"/>
      <c r="U45" s="45" t="str">
        <f t="shared" si="28"/>
        <v>mer</v>
      </c>
      <c r="V45" s="46">
        <f t="shared" si="29"/>
        <v>44867</v>
      </c>
      <c r="W45" s="28" t="s">
        <v>259</v>
      </c>
      <c r="X45" s="28" t="s">
        <v>259</v>
      </c>
      <c r="Y45" s="28" t="s">
        <v>259</v>
      </c>
      <c r="Z45" s="28" t="s">
        <v>259</v>
      </c>
      <c r="AA45" s="28" t="s">
        <v>259</v>
      </c>
      <c r="AB45" s="28" t="s">
        <v>259</v>
      </c>
      <c r="AC45" s="28" t="s">
        <v>259</v>
      </c>
      <c r="AD45" s="28" t="s">
        <v>259</v>
      </c>
      <c r="AE45" s="28" t="s">
        <v>259</v>
      </c>
      <c r="AF45" s="28" t="s">
        <v>259</v>
      </c>
      <c r="AG45" s="28" t="s">
        <v>259</v>
      </c>
      <c r="AH45" s="28" t="s">
        <v>259</v>
      </c>
      <c r="AI45" s="28" t="s">
        <v>259</v>
      </c>
      <c r="AJ45" s="28" t="s">
        <v>259</v>
      </c>
      <c r="AK45" s="28" t="s">
        <v>259</v>
      </c>
      <c r="AL45" s="28" t="s">
        <v>259</v>
      </c>
      <c r="AM45" s="28" t="s">
        <v>259</v>
      </c>
      <c r="AN45" s="28" t="s">
        <v>259</v>
      </c>
      <c r="AO45" s="28" t="s">
        <v>259</v>
      </c>
      <c r="AP45" s="28" t="s">
        <v>259</v>
      </c>
      <c r="AQ45" s="28" t="s">
        <v>259</v>
      </c>
      <c r="AR45" s="28" t="s">
        <v>259</v>
      </c>
      <c r="AS45" s="28" t="s">
        <v>259</v>
      </c>
      <c r="AT45" s="28"/>
      <c r="AU45" s="28"/>
      <c r="AV45" s="196"/>
      <c r="AW45" s="101" cm="1">
        <f t="array" ref="AW45">SUM(COUNTIFS(C45:S45,{"Aspettativa";"Ex-accordo";"Ferie";"Malattia";"Esame";"Formazione"}))</f>
        <v>0</v>
      </c>
      <c r="AX45" s="101" cm="1">
        <f t="array" ref="AX45">SUM(COUNTIFS(W45:AI45,{"Aspettativa";"Ex-accordo";"Ferie";"Malattia";"Esame";"Formazione"}))</f>
        <v>0</v>
      </c>
      <c r="AY45" s="101" cm="1">
        <f t="array" ref="AY45">SUM(COUNTIFS(AJ45:AS45,{"Aspettativa";"Ex-accordo";"Ferie";"Malattia";"Esame";"Formazione"}))</f>
        <v>0</v>
      </c>
      <c r="AZ45" s="23" t="str">
        <f t="shared" si="30"/>
        <v/>
      </c>
      <c r="BA45" s="101" cm="1">
        <f t="array" ref="BA45">SUM(COUNTIFS(C45:AU45,{"Aspettativa";"Ex-accordo";"Ferie";"Malattia";"Esame";"Formazione"}))</f>
        <v>0</v>
      </c>
      <c r="BB45" s="159">
        <f>IF(  TYPE(VLOOKUP($B45,Regole!$B$3:$C$49,2,0))=1,  VLOOKUP($B45,Regole!$B$3:$C$49,2,0),  IF(   TYPE(VLOOKUP(WEEKDAY($B45),Regole!$C$52:$D$58,2,0))=1,   IF(VLOOKUP(WEEKDAY($B45),Regole!$C$52:$D$58,2,0)&lt;&gt;0,   Regole!$H$13-VLOOKUP(WEEKDAY($B45),Regole!$C$52:$D$58,2,0),   " - "),  " - " )  )</f>
        <v>28</v>
      </c>
      <c r="BC45" s="101">
        <f t="shared" si="31"/>
        <v>30</v>
      </c>
      <c r="BD45" s="209" cm="1">
        <f t="array" ref="BD45">SUM(COUNTIFS(C45:S45,{"Altro"}))</f>
        <v>0</v>
      </c>
      <c r="BE45" s="209" cm="1">
        <f t="array" ref="BE45">SUM(COUNTIFS(W45:AI45,{"Altro"}))</f>
        <v>0</v>
      </c>
      <c r="BF45" s="209" cm="1">
        <f t="array" ref="BF45">SUM(COUNTIFS(AJ45:AS45,{"Altro"}))</f>
        <v>0</v>
      </c>
      <c r="BG45" s="140" cm="1">
        <f t="array" ref="BG45">SUM(COUNTIFS(C45:S45,{"Ridotto Ex-Acc";"Ridotto Ferie";"Ridotto Maternità"}))</f>
        <v>0</v>
      </c>
      <c r="BH45" s="140" cm="1">
        <f t="array" ref="BH45">SUM(COUNTIFS(W45:AI45,{"Ridotto Ex-Acc";"Ridotto Ferie";"Ridotto Maternità"}))</f>
        <v>0</v>
      </c>
      <c r="BI45" s="140" cm="1">
        <f t="array" ref="BI45">SUM(COUNTIFS(AJ45:AS45,{"Ridotto Ex-Acc";"Ridotto Ferie";"Ridotto Maternità"}))</f>
        <v>0</v>
      </c>
      <c r="BJ45" s="140">
        <f>SUM(COUNTIFS(C45:AU45,{"Ridotto Ex-Acc";"Ridotto Ferie";"Ridotto Maternità"}))</f>
        <v>0</v>
      </c>
      <c r="BK45" s="19"/>
      <c r="BL45" s="196"/>
      <c r="BM45" s="28"/>
      <c r="BN45" s="28"/>
      <c r="BO45" s="28"/>
      <c r="BP45" s="28"/>
      <c r="BQ45" s="28"/>
      <c r="BR45" s="28"/>
      <c r="BS45" s="196"/>
      <c r="BT45" s="45" t="str">
        <f t="shared" si="32"/>
        <v>mer</v>
      </c>
      <c r="BU45" s="45">
        <f t="shared" si="33"/>
        <v>44867</v>
      </c>
      <c r="BV45" s="28"/>
      <c r="BW45" s="28"/>
      <c r="BX45" s="28"/>
      <c r="BY45" s="28"/>
      <c r="BZ45" s="28"/>
      <c r="CA45" s="28"/>
      <c r="CB45" s="28"/>
      <c r="CC45" s="7"/>
      <c r="CD45" s="7"/>
      <c r="CE45" s="7"/>
      <c r="CF45" s="105"/>
      <c r="CG45" s="85"/>
    </row>
    <row r="46" spans="1:85" ht="11.25" customHeight="1" x14ac:dyDescent="0.25">
      <c r="A46" s="45" t="s">
        <v>20</v>
      </c>
      <c r="B46" s="46">
        <f t="shared" si="34"/>
        <v>44868</v>
      </c>
      <c r="C46" s="28"/>
      <c r="D46" s="28"/>
      <c r="E46" s="28"/>
      <c r="F46" s="28"/>
      <c r="G46" s="28"/>
      <c r="H46" s="28"/>
      <c r="I46" s="28"/>
      <c r="J46" s="28"/>
      <c r="K46" s="28"/>
      <c r="L46" s="28"/>
      <c r="M46" s="28"/>
      <c r="N46" s="28"/>
      <c r="O46" s="28"/>
      <c r="P46" s="28"/>
      <c r="Q46" s="28"/>
      <c r="R46" s="28"/>
      <c r="S46" s="28"/>
      <c r="T46" s="152"/>
      <c r="U46" s="45" t="str">
        <f t="shared" si="28"/>
        <v>gio</v>
      </c>
      <c r="V46" s="46">
        <f t="shared" si="29"/>
        <v>44868</v>
      </c>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196"/>
      <c r="AW46" s="101" cm="1">
        <f t="array" ref="AW46">SUM(COUNTIFS(C46:S46,{"Aspettativa";"Ex-accordo";"Ferie";"Malattia";"Esame";"Formazione"}))</f>
        <v>0</v>
      </c>
      <c r="AX46" s="101" cm="1">
        <f t="array" ref="AX46">SUM(COUNTIFS(W46:AI46,{"Aspettativa";"Ex-accordo";"Ferie";"Malattia";"Esame";"Formazione"}))</f>
        <v>0</v>
      </c>
      <c r="AY46" s="101" cm="1">
        <f t="array" ref="AY46">SUM(COUNTIFS(AJ46:AS46,{"Aspettativa";"Ex-accordo";"Ferie";"Malattia";"Esame";"Formazione"}))</f>
        <v>0</v>
      </c>
      <c r="AZ46" s="23" t="str">
        <f t="shared" si="30"/>
        <v/>
      </c>
      <c r="BA46" s="101" cm="1">
        <f t="array" ref="BA46">SUM(COUNTIFS(C46:AU46,{"Aspettativa";"Ex-accordo";"Ferie";"Malattia";"Esame";"Formazione"}))</f>
        <v>0</v>
      </c>
      <c r="BB46" s="159">
        <f>IF(  TYPE(VLOOKUP($B46,Regole!$B$3:$C$49,2,0))=1,  VLOOKUP($B46,Regole!$B$3:$C$49,2,0),  IF(   TYPE(VLOOKUP(WEEKDAY($B46),Regole!$C$52:$D$58,2,0))=1,   IF(VLOOKUP(WEEKDAY($B46),Regole!$C$52:$D$58,2,0)&lt;&gt;0,   Regole!$H$13-VLOOKUP(WEEKDAY($B46),Regole!$C$52:$D$58,2,0),   " - "),  " - " )  )</f>
        <v>28</v>
      </c>
      <c r="BC46" s="101">
        <f t="shared" si="31"/>
        <v>30</v>
      </c>
      <c r="BD46" s="209" cm="1">
        <f t="array" ref="BD46">SUM(COUNTIFS(C46:S46,{"Altro"}))</f>
        <v>0</v>
      </c>
      <c r="BE46" s="209" cm="1">
        <f t="array" ref="BE46">SUM(COUNTIFS(W46:AI46,{"Altro"}))</f>
        <v>0</v>
      </c>
      <c r="BF46" s="209" cm="1">
        <f t="array" ref="BF46">SUM(COUNTIFS(AJ46:AS46,{"Altro"}))</f>
        <v>0</v>
      </c>
      <c r="BG46" s="140" cm="1">
        <f t="array" ref="BG46">SUM(COUNTIFS(C46:S46,{"Ridotto Ex-Acc";"Ridotto Ferie";"Ridotto Maternità"}))</f>
        <v>0</v>
      </c>
      <c r="BH46" s="140" cm="1">
        <f t="array" ref="BH46">SUM(COUNTIFS(W46:AI46,{"Ridotto Ex-Acc";"Ridotto Ferie";"Ridotto Maternità"}))</f>
        <v>0</v>
      </c>
      <c r="BI46" s="140" cm="1">
        <f t="array" ref="BI46">SUM(COUNTIFS(AJ46:AS46,{"Ridotto Ex-Acc";"Ridotto Ferie";"Ridotto Maternità"}))</f>
        <v>0</v>
      </c>
      <c r="BJ46" s="140">
        <f>SUM(COUNTIFS(C46:AU46,{"Ridotto Ex-Acc";"Ridotto Ferie";"Ridotto Maternità"}))</f>
        <v>0</v>
      </c>
      <c r="BK46" s="19"/>
      <c r="BL46" s="196"/>
      <c r="BM46" s="28"/>
      <c r="BN46" s="28"/>
      <c r="BO46" s="28"/>
      <c r="BP46" s="28"/>
      <c r="BQ46" s="28"/>
      <c r="BR46" s="28"/>
      <c r="BS46" s="196"/>
      <c r="BT46" s="45" t="str">
        <f t="shared" si="32"/>
        <v>gio</v>
      </c>
      <c r="BU46" s="45">
        <f t="shared" si="33"/>
        <v>44868</v>
      </c>
      <c r="BV46" s="28"/>
      <c r="BW46" s="28"/>
      <c r="BX46" s="28"/>
      <c r="BY46" s="28"/>
      <c r="BZ46" s="28"/>
      <c r="CA46" s="28"/>
      <c r="CB46" s="28"/>
      <c r="CC46" s="7"/>
      <c r="CD46" s="7"/>
      <c r="CE46" s="7"/>
      <c r="CF46" s="105"/>
      <c r="CG46" s="85"/>
    </row>
    <row r="47" spans="1:85" ht="11.25" customHeight="1" x14ac:dyDescent="0.25">
      <c r="A47" s="45" t="s">
        <v>21</v>
      </c>
      <c r="B47" s="46">
        <f t="shared" si="34"/>
        <v>44869</v>
      </c>
      <c r="C47" s="28"/>
      <c r="D47" s="28"/>
      <c r="E47" s="28"/>
      <c r="F47" s="28"/>
      <c r="G47" s="28"/>
      <c r="H47" s="28"/>
      <c r="I47" s="28"/>
      <c r="J47" s="28"/>
      <c r="K47" s="28"/>
      <c r="L47" s="28"/>
      <c r="M47" s="28"/>
      <c r="N47" s="28"/>
      <c r="O47" s="28"/>
      <c r="P47" s="28"/>
      <c r="Q47" s="28"/>
      <c r="R47" s="28"/>
      <c r="S47" s="28"/>
      <c r="T47" s="152"/>
      <c r="U47" s="45" t="str">
        <f t="shared" si="28"/>
        <v>ven</v>
      </c>
      <c r="V47" s="46">
        <f t="shared" si="29"/>
        <v>44869</v>
      </c>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196"/>
      <c r="AW47" s="101" cm="1">
        <f t="array" ref="AW47">SUM(COUNTIFS(C47:S47,{"Aspettativa";"Ex-accordo";"Ferie";"Malattia";"Esame";"Formazione"}))</f>
        <v>0</v>
      </c>
      <c r="AX47" s="101" cm="1">
        <f t="array" ref="AX47">SUM(COUNTIFS(W47:AI47,{"Aspettativa";"Ex-accordo";"Ferie";"Malattia";"Esame";"Formazione"}))</f>
        <v>0</v>
      </c>
      <c r="AY47" s="101" cm="1">
        <f t="array" ref="AY47">SUM(COUNTIFS(AJ47:AS47,{"Aspettativa";"Ex-accordo";"Ferie";"Malattia";"Esame";"Formazione"}))</f>
        <v>0</v>
      </c>
      <c r="AZ47" s="23" t="str">
        <f t="shared" si="30"/>
        <v/>
      </c>
      <c r="BA47" s="101" cm="1">
        <f t="array" ref="BA47">SUM(COUNTIFS(C47:AU47,{"Aspettativa";"Ex-accordo";"Ferie";"Malattia";"Esame";"Formazione"}))</f>
        <v>0</v>
      </c>
      <c r="BB47" s="159">
        <f>IF(  TYPE(VLOOKUP($B47,Regole!$B$3:$C$49,2,0))=1,  VLOOKUP($B47,Regole!$B$3:$C$49,2,0),  IF(   TYPE(VLOOKUP(WEEKDAY($B47),Regole!$C$52:$D$58,2,0))=1,   IF(VLOOKUP(WEEKDAY($B47),Regole!$C$52:$D$58,2,0)&lt;&gt;0,   Regole!$H$13-VLOOKUP(WEEKDAY($B47),Regole!$C$52:$D$58,2,0),   " - "),  " - " )  )</f>
        <v>28</v>
      </c>
      <c r="BC47" s="101">
        <f t="shared" si="31"/>
        <v>30</v>
      </c>
      <c r="BD47" s="209" cm="1">
        <f t="array" ref="BD47">SUM(COUNTIFS(C47:S47,{"Altro"}))</f>
        <v>0</v>
      </c>
      <c r="BE47" s="209" cm="1">
        <f t="array" ref="BE47">SUM(COUNTIFS(W47:AI47,{"Altro"}))</f>
        <v>0</v>
      </c>
      <c r="BF47" s="209" cm="1">
        <f t="array" ref="BF47">SUM(COUNTIFS(AJ47:AS47,{"Altro"}))</f>
        <v>0</v>
      </c>
      <c r="BG47" s="140" cm="1">
        <f t="array" ref="BG47">SUM(COUNTIFS(C47:S47,{"Ridotto Ex-Acc";"Ridotto Ferie";"Ridotto Maternità"}))</f>
        <v>0</v>
      </c>
      <c r="BH47" s="140" cm="1">
        <f t="array" ref="BH47">SUM(COUNTIFS(W47:AI47,{"Ridotto Ex-Acc";"Ridotto Ferie";"Ridotto Maternità"}))</f>
        <v>0</v>
      </c>
      <c r="BI47" s="140" cm="1">
        <f t="array" ref="BI47">SUM(COUNTIFS(AJ47:AS47,{"Ridotto Ex-Acc";"Ridotto Ferie";"Ridotto Maternità"}))</f>
        <v>0</v>
      </c>
      <c r="BJ47" s="140">
        <f>SUM(COUNTIFS(C47:AU47,{"Ridotto Ex-Acc";"Ridotto Ferie";"Ridotto Maternità"}))</f>
        <v>0</v>
      </c>
      <c r="BK47" s="19"/>
      <c r="BL47" s="196"/>
      <c r="BM47" s="28"/>
      <c r="BN47" s="28"/>
      <c r="BO47" s="28"/>
      <c r="BP47" s="28"/>
      <c r="BQ47" s="28"/>
      <c r="BR47" s="28"/>
      <c r="BS47" s="196"/>
      <c r="BT47" s="45" t="str">
        <f t="shared" si="32"/>
        <v>ven</v>
      </c>
      <c r="BU47" s="45">
        <f t="shared" si="33"/>
        <v>44869</v>
      </c>
      <c r="BV47" s="28"/>
      <c r="BW47" s="28"/>
      <c r="BX47" s="28"/>
      <c r="BY47" s="28"/>
      <c r="BZ47" s="28"/>
      <c r="CA47" s="28"/>
      <c r="CB47" s="28"/>
      <c r="CC47" s="7"/>
      <c r="CD47" s="7"/>
      <c r="CE47" s="7"/>
      <c r="CF47" s="105"/>
      <c r="CG47" s="85"/>
    </row>
    <row r="48" spans="1:85" ht="11.25" customHeight="1" x14ac:dyDescent="0.25">
      <c r="A48" s="45" t="s">
        <v>22</v>
      </c>
      <c r="B48" s="46">
        <f t="shared" si="34"/>
        <v>44870</v>
      </c>
      <c r="C48" s="28"/>
      <c r="D48" s="28"/>
      <c r="E48" s="28"/>
      <c r="F48" s="28"/>
      <c r="G48" s="28"/>
      <c r="H48" s="28"/>
      <c r="I48" s="28"/>
      <c r="J48" s="28"/>
      <c r="K48" s="28"/>
      <c r="L48" s="28"/>
      <c r="M48" s="28"/>
      <c r="N48" s="28"/>
      <c r="O48" s="28"/>
      <c r="P48" s="28"/>
      <c r="Q48" s="28"/>
      <c r="R48" s="28"/>
      <c r="S48" s="28"/>
      <c r="T48" s="152"/>
      <c r="U48" s="45" t="str">
        <f t="shared" si="28"/>
        <v>sab</v>
      </c>
      <c r="V48" s="46">
        <f t="shared" si="29"/>
        <v>44870</v>
      </c>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196"/>
      <c r="AW48" s="101" cm="1">
        <f t="array" ref="AW48">SUM(COUNTIFS(C48:S48,{"Aspettativa";"Ex-accordo";"Ferie";"Malattia";"Esame";"Formazione"}))</f>
        <v>0</v>
      </c>
      <c r="AX48" s="101" cm="1">
        <f t="array" ref="AX48">SUM(COUNTIFS(W48:AI48,{"Aspettativa";"Ex-accordo";"Ferie";"Malattia";"Esame";"Formazione"}))</f>
        <v>0</v>
      </c>
      <c r="AY48" s="101" cm="1">
        <f t="array" ref="AY48">SUM(COUNTIFS(AJ48:AS48,{"Aspettativa";"Ex-accordo";"Ferie";"Malattia";"Esame";"Formazione"}))</f>
        <v>0</v>
      </c>
      <c r="AZ48" s="23" t="str">
        <f t="shared" si="30"/>
        <v/>
      </c>
      <c r="BA48" s="101" cm="1">
        <f t="array" ref="BA48">SUM(COUNTIFS(C48:AU48,{"Aspettativa";"Ex-accordo";"Ferie";"Malattia";"Esame";"Formazione"}))</f>
        <v>0</v>
      </c>
      <c r="BB48" s="159" t="str">
        <f>IF(  TYPE(VLOOKUP($B48,Regole!$B$3:$C$49,2,0))=1,  VLOOKUP($B48,Regole!$B$3:$C$49,2,0),  IF(   TYPE(VLOOKUP(WEEKDAY($B48),Regole!$C$52:$D$58,2,0))=1,   IF(VLOOKUP(WEEKDAY($B48),Regole!$C$52:$D$58,2,0)&lt;&gt;0,   Regole!$H$13-VLOOKUP(WEEKDAY($B48),Regole!$C$52:$D$58,2,0),   " - "),  " - " )  )</f>
        <v xml:space="preserve"> - </v>
      </c>
      <c r="BC48" s="101">
        <f t="shared" si="31"/>
        <v>30</v>
      </c>
      <c r="BD48" s="209" cm="1">
        <f t="array" ref="BD48">SUM(COUNTIFS(C48:S48,{"Altro"}))</f>
        <v>0</v>
      </c>
      <c r="BE48" s="209" cm="1">
        <f t="array" ref="BE48">SUM(COUNTIFS(W48:AI48,{"Altro"}))</f>
        <v>0</v>
      </c>
      <c r="BF48" s="209" cm="1">
        <f t="array" ref="BF48">SUM(COUNTIFS(AJ48:AS48,{"Altro"}))</f>
        <v>0</v>
      </c>
      <c r="BG48" s="140" cm="1">
        <f t="array" ref="BG48">SUM(COUNTIFS(C48:S48,{"Ridotto Ex-Acc";"Ridotto Ferie";"Ridotto Maternità"}))</f>
        <v>0</v>
      </c>
      <c r="BH48" s="140" cm="1">
        <f t="array" ref="BH48">SUM(COUNTIFS(W48:AI48,{"Ridotto Ex-Acc";"Ridotto Ferie";"Ridotto Maternità"}))</f>
        <v>0</v>
      </c>
      <c r="BI48" s="140" cm="1">
        <f t="array" ref="BI48">SUM(COUNTIFS(AJ48:AS48,{"Ridotto Ex-Acc";"Ridotto Ferie";"Ridotto Maternità"}))</f>
        <v>0</v>
      </c>
      <c r="BJ48" s="140">
        <f>SUM(COUNTIFS(C48:AU48,{"Ridotto Ex-Acc";"Ridotto Ferie";"Ridotto Maternità"}))</f>
        <v>0</v>
      </c>
      <c r="BK48" s="19"/>
      <c r="BL48" s="196"/>
      <c r="BM48" s="28"/>
      <c r="BN48" s="28"/>
      <c r="BO48" s="28"/>
      <c r="BP48" s="28"/>
      <c r="BQ48" s="28"/>
      <c r="BR48" s="28"/>
      <c r="BS48" s="196"/>
      <c r="BT48" s="45" t="str">
        <f t="shared" si="32"/>
        <v>sab</v>
      </c>
      <c r="BU48" s="45">
        <f t="shared" si="33"/>
        <v>44870</v>
      </c>
      <c r="BV48" s="28"/>
      <c r="BW48" s="28"/>
      <c r="BX48" s="28"/>
      <c r="BY48" s="28"/>
      <c r="BZ48" s="28"/>
      <c r="CA48" s="28"/>
      <c r="CB48" s="28"/>
      <c r="CC48" s="7"/>
      <c r="CD48" s="7"/>
      <c r="CE48" s="7"/>
      <c r="CF48" s="105"/>
      <c r="CG48" s="85"/>
    </row>
    <row r="49" spans="1:85" ht="11.25" customHeight="1" x14ac:dyDescent="0.25">
      <c r="A49" s="26"/>
      <c r="B49" s="48">
        <f t="shared" si="34"/>
        <v>44871</v>
      </c>
      <c r="C49" s="120" t="s">
        <v>40</v>
      </c>
      <c r="D49" s="120" t="s">
        <v>40</v>
      </c>
      <c r="E49" s="120" t="s">
        <v>40</v>
      </c>
      <c r="F49" s="120" t="s">
        <v>40</v>
      </c>
      <c r="G49" s="120" t="s">
        <v>40</v>
      </c>
      <c r="H49" s="120" t="s">
        <v>40</v>
      </c>
      <c r="I49" s="120" t="s">
        <v>40</v>
      </c>
      <c r="J49" s="120" t="s">
        <v>40</v>
      </c>
      <c r="K49" s="120" t="s">
        <v>40</v>
      </c>
      <c r="L49" s="120" t="s">
        <v>40</v>
      </c>
      <c r="M49" s="120" t="s">
        <v>40</v>
      </c>
      <c r="N49" s="120" t="s">
        <v>40</v>
      </c>
      <c r="O49" s="120" t="s">
        <v>40</v>
      </c>
      <c r="P49" s="120" t="s">
        <v>40</v>
      </c>
      <c r="Q49" s="120" t="s">
        <v>40</v>
      </c>
      <c r="R49" s="120" t="s">
        <v>40</v>
      </c>
      <c r="S49" s="120" t="s">
        <v>40</v>
      </c>
      <c r="T49" s="153"/>
      <c r="U49" s="26" t="str">
        <f t="shared" si="28"/>
        <v/>
      </c>
      <c r="V49" s="48">
        <f t="shared" si="29"/>
        <v>44871</v>
      </c>
      <c r="W49" s="120" t="s">
        <v>40</v>
      </c>
      <c r="X49" s="120" t="s">
        <v>40</v>
      </c>
      <c r="Y49" s="121" t="s">
        <v>40</v>
      </c>
      <c r="Z49" s="120" t="s">
        <v>40</v>
      </c>
      <c r="AA49" s="120" t="s">
        <v>40</v>
      </c>
      <c r="AB49" s="120" t="s">
        <v>40</v>
      </c>
      <c r="AC49" s="120" t="s">
        <v>40</v>
      </c>
      <c r="AD49" s="120" t="s">
        <v>40</v>
      </c>
      <c r="AE49" s="120" t="s">
        <v>40</v>
      </c>
      <c r="AF49" s="120" t="s">
        <v>40</v>
      </c>
      <c r="AG49" s="120" t="s">
        <v>40</v>
      </c>
      <c r="AH49" s="120" t="s">
        <v>40</v>
      </c>
      <c r="AI49" s="120" t="s">
        <v>40</v>
      </c>
      <c r="AJ49" s="120" t="s">
        <v>40</v>
      </c>
      <c r="AK49" s="120" t="s">
        <v>40</v>
      </c>
      <c r="AL49" s="120" t="s">
        <v>40</v>
      </c>
      <c r="AM49" s="121" t="s">
        <v>40</v>
      </c>
      <c r="AN49" s="121" t="s">
        <v>40</v>
      </c>
      <c r="AO49" s="121" t="s">
        <v>40</v>
      </c>
      <c r="AP49" s="121" t="s">
        <v>40</v>
      </c>
      <c r="AQ49" s="121" t="s">
        <v>40</v>
      </c>
      <c r="AR49" s="120" t="s">
        <v>40</v>
      </c>
      <c r="AS49" s="120" t="s">
        <v>40</v>
      </c>
      <c r="AT49" s="120" t="s">
        <v>40</v>
      </c>
      <c r="AU49" s="120" t="s">
        <v>40</v>
      </c>
      <c r="AV49" s="196"/>
      <c r="AW49" s="196"/>
      <c r="AX49" s="196"/>
      <c r="AY49" s="196"/>
      <c r="AZ49" s="196"/>
      <c r="BA49" s="196"/>
      <c r="BB49" s="89"/>
      <c r="BC49" s="89"/>
      <c r="BD49" s="89"/>
      <c r="BE49" s="89"/>
      <c r="BF49" s="89"/>
      <c r="BG49" s="89"/>
      <c r="BH49" s="89"/>
      <c r="BI49" s="89"/>
      <c r="BJ49" s="89"/>
      <c r="BK49" s="97"/>
      <c r="BL49" s="196"/>
      <c r="BM49" s="121" t="s">
        <v>40</v>
      </c>
      <c r="BN49" s="121" t="s">
        <v>40</v>
      </c>
      <c r="BO49" s="121" t="s">
        <v>40</v>
      </c>
      <c r="BP49" s="121" t="s">
        <v>40</v>
      </c>
      <c r="BQ49" s="121" t="s">
        <v>40</v>
      </c>
      <c r="BR49" s="121" t="s">
        <v>40</v>
      </c>
      <c r="BS49" s="196"/>
      <c r="BT49" s="26" t="str">
        <f t="shared" si="32"/>
        <v/>
      </c>
      <c r="BU49" s="136">
        <f t="shared" si="33"/>
        <v>44871</v>
      </c>
      <c r="BV49" s="120" t="s">
        <v>40</v>
      </c>
      <c r="BW49" s="120" t="s">
        <v>40</v>
      </c>
      <c r="BX49" s="120" t="s">
        <v>40</v>
      </c>
      <c r="BY49" s="120" t="s">
        <v>40</v>
      </c>
      <c r="BZ49" s="120" t="s">
        <v>40</v>
      </c>
      <c r="CA49" s="120" t="s">
        <v>40</v>
      </c>
      <c r="CB49" s="120" t="s">
        <v>40</v>
      </c>
      <c r="CC49" s="30" t="s">
        <v>40</v>
      </c>
      <c r="CD49" s="30" t="s">
        <v>40</v>
      </c>
      <c r="CE49" s="30" t="s">
        <v>40</v>
      </c>
      <c r="CF49" s="97"/>
    </row>
    <row r="50" spans="1:85" s="102" customFormat="1" x14ac:dyDescent="0.25">
      <c r="A50" s="242" t="s">
        <v>41</v>
      </c>
      <c r="B50" s="242"/>
      <c r="C50" s="32" t="s">
        <v>42</v>
      </c>
      <c r="D50" s="32" t="s">
        <v>42</v>
      </c>
      <c r="E50" s="32" t="s">
        <v>42</v>
      </c>
      <c r="F50" s="32" t="s">
        <v>42</v>
      </c>
      <c r="G50" s="32" t="s">
        <v>42</v>
      </c>
      <c r="H50" s="32" t="s">
        <v>42</v>
      </c>
      <c r="I50" s="32" t="s">
        <v>42</v>
      </c>
      <c r="J50" s="32" t="s">
        <v>42</v>
      </c>
      <c r="K50" s="32" t="s">
        <v>42</v>
      </c>
      <c r="L50" s="32" t="s">
        <v>42</v>
      </c>
      <c r="M50" s="32" t="s">
        <v>42</v>
      </c>
      <c r="N50" s="32" t="s">
        <v>42</v>
      </c>
      <c r="O50" s="32" t="s">
        <v>42</v>
      </c>
      <c r="P50" s="32" t="s">
        <v>42</v>
      </c>
      <c r="Q50" s="32" t="s">
        <v>42</v>
      </c>
      <c r="R50" s="32" t="s">
        <v>42</v>
      </c>
      <c r="S50" s="32" t="s">
        <v>42</v>
      </c>
      <c r="T50" s="196"/>
      <c r="U50" s="196"/>
      <c r="V50" s="196"/>
      <c r="W50" s="32" t="s">
        <v>42</v>
      </c>
      <c r="X50" s="32" t="s">
        <v>42</v>
      </c>
      <c r="Y50" s="32" t="s">
        <v>42</v>
      </c>
      <c r="Z50" s="32" t="s">
        <v>42</v>
      </c>
      <c r="AA50" s="32" t="s">
        <v>42</v>
      </c>
      <c r="AB50" s="32" t="s">
        <v>42</v>
      </c>
      <c r="AC50" s="32" t="s">
        <v>42</v>
      </c>
      <c r="AD50" s="32" t="s">
        <v>42</v>
      </c>
      <c r="AE50" s="32" t="s">
        <v>42</v>
      </c>
      <c r="AF50" s="32" t="s">
        <v>42</v>
      </c>
      <c r="AG50" s="32" t="s">
        <v>42</v>
      </c>
      <c r="AH50" s="32" t="s">
        <v>42</v>
      </c>
      <c r="AI50" s="32" t="s">
        <v>42</v>
      </c>
      <c r="AJ50" s="32" t="s">
        <v>42</v>
      </c>
      <c r="AK50" s="32" t="s">
        <v>42</v>
      </c>
      <c r="AL50" s="32" t="s">
        <v>42</v>
      </c>
      <c r="AM50" s="32" t="s">
        <v>42</v>
      </c>
      <c r="AN50" s="32" t="s">
        <v>42</v>
      </c>
      <c r="AO50" s="32" t="s">
        <v>42</v>
      </c>
      <c r="AP50" s="32" t="s">
        <v>42</v>
      </c>
      <c r="AQ50" s="32" t="s">
        <v>42</v>
      </c>
      <c r="AR50" s="32" t="s">
        <v>42</v>
      </c>
      <c r="AS50" s="32" t="s">
        <v>42</v>
      </c>
      <c r="AT50" s="32" t="s">
        <v>42</v>
      </c>
      <c r="AU50" s="32" t="s">
        <v>42</v>
      </c>
      <c r="AV50" s="196"/>
      <c r="AW50" s="196"/>
      <c r="AX50" s="196"/>
      <c r="AY50" s="196"/>
      <c r="AZ50" s="196"/>
      <c r="BA50" s="196"/>
      <c r="BB50" s="196"/>
      <c r="BC50" s="196"/>
      <c r="BD50" s="196"/>
      <c r="BE50" s="196"/>
      <c r="BF50" s="196"/>
      <c r="BG50" s="196"/>
      <c r="BH50" s="196"/>
      <c r="BI50" s="196"/>
      <c r="BJ50" s="196"/>
      <c r="BK50" s="196"/>
      <c r="BL50" s="196"/>
      <c r="BM50" s="32" t="s">
        <v>42</v>
      </c>
      <c r="BN50" s="32" t="s">
        <v>42</v>
      </c>
      <c r="BO50" s="32" t="s">
        <v>42</v>
      </c>
      <c r="BP50" s="32" t="s">
        <v>42</v>
      </c>
      <c r="BQ50" s="32" t="s">
        <v>42</v>
      </c>
      <c r="BR50" s="32" t="s">
        <v>42</v>
      </c>
      <c r="BS50" s="196"/>
      <c r="BT50" s="196"/>
      <c r="BU50" s="196"/>
      <c r="BV50" s="32" t="s">
        <v>42</v>
      </c>
      <c r="BW50" s="32" t="s">
        <v>42</v>
      </c>
      <c r="BX50" s="32" t="s">
        <v>42</v>
      </c>
      <c r="BY50" s="32" t="s">
        <v>42</v>
      </c>
      <c r="BZ50" s="32" t="s">
        <v>42</v>
      </c>
      <c r="CA50" s="32" t="s">
        <v>42</v>
      </c>
      <c r="CB50" s="32" t="s">
        <v>42</v>
      </c>
      <c r="CC50" s="32" t="s">
        <v>42</v>
      </c>
      <c r="CD50" s="32" t="s">
        <v>42</v>
      </c>
      <c r="CE50" s="32" t="s">
        <v>42</v>
      </c>
      <c r="CF50" s="196"/>
      <c r="CG50" s="196"/>
    </row>
    <row r="51" spans="1:85" ht="11.25" customHeight="1" x14ac:dyDescent="0.25">
      <c r="A51" s="232" t="s">
        <v>213</v>
      </c>
      <c r="B51" s="232"/>
      <c r="C51" s="137" t="str">
        <f>IF(COUNTIF(C7:C49,"*Aspettativa*")=0,"",COUNTIF(C7:C49,"*Aspettativa*"))</f>
        <v/>
      </c>
      <c r="D51" s="137" t="str">
        <f>IF(COUNTIF(D7:D49,"*Aspettativa*")=0,"",COUNTIF(D7:D49,"*Aspettativa*"))</f>
        <v/>
      </c>
      <c r="E51" s="137" t="str">
        <f t="shared" ref="E51:S51" si="35">IF(COUNTIF(E7:E49,"*Aspettativa*")=0,"",COUNTIF(E7:E49,"*Aspettativa*"))</f>
        <v/>
      </c>
      <c r="F51" s="137" t="str">
        <f t="shared" si="35"/>
        <v/>
      </c>
      <c r="G51" s="137" t="str">
        <f t="shared" si="35"/>
        <v/>
      </c>
      <c r="H51" s="137" t="str">
        <f t="shared" si="35"/>
        <v/>
      </c>
      <c r="I51" s="137" t="str">
        <f t="shared" si="35"/>
        <v/>
      </c>
      <c r="J51" s="137" t="str">
        <f t="shared" si="35"/>
        <v/>
      </c>
      <c r="K51" s="137" t="str">
        <f t="shared" si="35"/>
        <v/>
      </c>
      <c r="L51" s="137" t="str">
        <f t="shared" si="35"/>
        <v/>
      </c>
      <c r="M51" s="137" t="str">
        <f t="shared" si="35"/>
        <v/>
      </c>
      <c r="N51" s="137" t="str">
        <f t="shared" si="35"/>
        <v/>
      </c>
      <c r="O51" s="137" t="str">
        <f t="shared" si="35"/>
        <v/>
      </c>
      <c r="P51" s="137" t="str">
        <f t="shared" si="35"/>
        <v/>
      </c>
      <c r="Q51" s="137" t="str">
        <f t="shared" si="35"/>
        <v/>
      </c>
      <c r="R51" s="137" t="str">
        <f t="shared" si="35"/>
        <v/>
      </c>
      <c r="S51" s="137" t="str">
        <f t="shared" si="35"/>
        <v/>
      </c>
      <c r="T51" s="196"/>
      <c r="U51" s="232" t="s">
        <v>213</v>
      </c>
      <c r="V51" s="232"/>
      <c r="W51" s="137" t="str">
        <f t="shared" ref="W51:AU51" si="36">IF(COUNTIF(W7:W49,"*Aspettativa*")=0,"",COUNTIF(W7:W49,"*Aspettativa*"))</f>
        <v/>
      </c>
      <c r="X51" s="137" t="str">
        <f t="shared" si="36"/>
        <v/>
      </c>
      <c r="Y51" s="137" t="str">
        <f t="shared" si="36"/>
        <v/>
      </c>
      <c r="Z51" s="137" t="str">
        <f t="shared" si="36"/>
        <v/>
      </c>
      <c r="AA51" s="137" t="str">
        <f t="shared" si="36"/>
        <v/>
      </c>
      <c r="AB51" s="137" t="str">
        <f t="shared" si="36"/>
        <v/>
      </c>
      <c r="AC51" s="137" t="str">
        <f t="shared" si="36"/>
        <v/>
      </c>
      <c r="AD51" s="137" t="str">
        <f t="shared" si="36"/>
        <v/>
      </c>
      <c r="AE51" s="137" t="str">
        <f t="shared" si="36"/>
        <v/>
      </c>
      <c r="AF51" s="137" t="str">
        <f t="shared" si="36"/>
        <v/>
      </c>
      <c r="AG51" s="137" t="str">
        <f t="shared" si="36"/>
        <v/>
      </c>
      <c r="AH51" s="137" t="str">
        <f t="shared" si="36"/>
        <v/>
      </c>
      <c r="AI51" s="137" t="str">
        <f t="shared" si="36"/>
        <v/>
      </c>
      <c r="AJ51" s="137" t="str">
        <f t="shared" si="36"/>
        <v/>
      </c>
      <c r="AK51" s="137" t="str">
        <f t="shared" si="36"/>
        <v/>
      </c>
      <c r="AL51" s="137" t="str">
        <f t="shared" si="36"/>
        <v/>
      </c>
      <c r="AM51" s="137" t="str">
        <f t="shared" si="36"/>
        <v/>
      </c>
      <c r="AN51" s="137" t="str">
        <f t="shared" si="36"/>
        <v/>
      </c>
      <c r="AO51" s="137" t="str">
        <f t="shared" si="36"/>
        <v/>
      </c>
      <c r="AP51" s="137" t="str">
        <f t="shared" si="36"/>
        <v/>
      </c>
      <c r="AQ51" s="137" t="str">
        <f t="shared" si="36"/>
        <v/>
      </c>
      <c r="AR51" s="137" t="str">
        <f t="shared" si="36"/>
        <v/>
      </c>
      <c r="AS51" s="137" t="str">
        <f t="shared" si="36"/>
        <v/>
      </c>
      <c r="AT51" s="137" t="str">
        <f t="shared" si="36"/>
        <v/>
      </c>
      <c r="AU51" s="137" t="str">
        <f t="shared" si="36"/>
        <v/>
      </c>
      <c r="AV51" s="196"/>
      <c r="AW51" s="196"/>
      <c r="AX51" s="196"/>
      <c r="AY51" s="196"/>
      <c r="AZ51" s="196"/>
      <c r="BA51" s="196"/>
      <c r="BB51" s="196"/>
      <c r="BC51" s="196"/>
      <c r="BD51" s="196"/>
      <c r="BE51" s="196"/>
      <c r="BF51" s="196"/>
      <c r="BG51" s="196"/>
      <c r="BH51" s="196"/>
      <c r="BI51" s="196"/>
      <c r="BJ51" s="142"/>
      <c r="BK51" s="196"/>
      <c r="BL51" s="196"/>
      <c r="BM51" s="137" t="str">
        <f t="shared" ref="BM51:BR51" si="37">IF(COUNTIF(BM7:BM49,"*Aspettativa*")=0,"",COUNTIF(BM7:BM49,"*Aspettativa*"))</f>
        <v/>
      </c>
      <c r="BN51" s="137" t="str">
        <f t="shared" si="37"/>
        <v/>
      </c>
      <c r="BO51" s="137" t="str">
        <f t="shared" si="37"/>
        <v/>
      </c>
      <c r="BP51" s="137" t="str">
        <f t="shared" si="37"/>
        <v/>
      </c>
      <c r="BQ51" s="137" t="str">
        <f t="shared" si="37"/>
        <v/>
      </c>
      <c r="BR51" s="137" t="str">
        <f t="shared" si="37"/>
        <v/>
      </c>
      <c r="BS51" s="196"/>
      <c r="BT51" s="232" t="s">
        <v>213</v>
      </c>
      <c r="BU51" s="232"/>
      <c r="BV51" s="137" t="str">
        <f t="shared" ref="BV51:CD51" si="38">IF(COUNTIF(BV7:BV49,"*Aspettativa*")=0,"",COUNTIF(BV7:BV49,"*Aspettativa*"))</f>
        <v/>
      </c>
      <c r="BW51" s="137" t="str">
        <f t="shared" si="38"/>
        <v/>
      </c>
      <c r="BX51" s="137" t="str">
        <f t="shared" si="38"/>
        <v/>
      </c>
      <c r="BY51" s="137" t="str">
        <f t="shared" si="38"/>
        <v/>
      </c>
      <c r="BZ51" s="137" t="str">
        <f t="shared" si="38"/>
        <v/>
      </c>
      <c r="CA51" s="137" t="str">
        <f t="shared" si="38"/>
        <v/>
      </c>
      <c r="CB51" s="137" t="str">
        <f t="shared" si="38"/>
        <v/>
      </c>
      <c r="CC51" s="137" t="str">
        <f t="shared" si="38"/>
        <v/>
      </c>
      <c r="CD51" s="137" t="str">
        <f t="shared" si="38"/>
        <v/>
      </c>
      <c r="CE51" s="137"/>
      <c r="CF51" s="196"/>
    </row>
    <row r="52" spans="1:85" ht="11.25" customHeight="1" x14ac:dyDescent="0.25">
      <c r="A52" s="233" t="s">
        <v>214</v>
      </c>
      <c r="B52" s="233"/>
      <c r="C52" s="138" t="str">
        <f>IF(COUNTIF(C7:C49,"*Ex-accordo*")=0,"",COUNTIF(C7:C49,"*Ex-accordo*"))</f>
        <v/>
      </c>
      <c r="D52" s="138" t="str">
        <f>IF(COUNTIF(D7:D49,"*Ex-accordo*")=0,"",COUNTIF(D7:D49,"*Ex-accordo*"))</f>
        <v/>
      </c>
      <c r="E52" s="138" t="str">
        <f t="shared" ref="E52:S52" si="39">IF(COUNTIF(E7:E49,"*Ex-accordo*")=0,"",COUNTIF(E7:E49,"*Ex-accordo*"))</f>
        <v/>
      </c>
      <c r="F52" s="138" t="str">
        <f t="shared" si="39"/>
        <v/>
      </c>
      <c r="G52" s="138" t="str">
        <f t="shared" si="39"/>
        <v/>
      </c>
      <c r="H52" s="138" t="str">
        <f t="shared" si="39"/>
        <v/>
      </c>
      <c r="I52" s="138" t="str">
        <f t="shared" si="39"/>
        <v/>
      </c>
      <c r="J52" s="138" t="str">
        <f t="shared" si="39"/>
        <v/>
      </c>
      <c r="K52" s="138" t="str">
        <f t="shared" si="39"/>
        <v/>
      </c>
      <c r="L52" s="138" t="str">
        <f t="shared" si="39"/>
        <v/>
      </c>
      <c r="M52" s="138" t="str">
        <f t="shared" si="39"/>
        <v/>
      </c>
      <c r="N52" s="138" t="str">
        <f t="shared" si="39"/>
        <v/>
      </c>
      <c r="O52" s="138" t="str">
        <f t="shared" si="39"/>
        <v/>
      </c>
      <c r="P52" s="138" t="str">
        <f t="shared" si="39"/>
        <v/>
      </c>
      <c r="Q52" s="138" t="str">
        <f t="shared" si="39"/>
        <v/>
      </c>
      <c r="R52" s="138" t="str">
        <f t="shared" si="39"/>
        <v/>
      </c>
      <c r="S52" s="138" t="str">
        <f t="shared" si="39"/>
        <v/>
      </c>
      <c r="T52" s="196"/>
      <c r="U52" s="233" t="s">
        <v>214</v>
      </c>
      <c r="V52" s="233"/>
      <c r="W52" s="138" t="str">
        <f t="shared" ref="W52:AU52" si="40">IF(COUNTIF(W7:W49,"*Ex-accordo*")=0,"",COUNTIF(W7:W49,"*Ex-accordo*"))</f>
        <v/>
      </c>
      <c r="X52" s="138" t="str">
        <f t="shared" si="40"/>
        <v/>
      </c>
      <c r="Y52" s="138" t="str">
        <f t="shared" si="40"/>
        <v/>
      </c>
      <c r="Z52" s="138" t="str">
        <f t="shared" si="40"/>
        <v/>
      </c>
      <c r="AA52" s="138" t="str">
        <f t="shared" si="40"/>
        <v/>
      </c>
      <c r="AB52" s="138" t="str">
        <f t="shared" si="40"/>
        <v/>
      </c>
      <c r="AC52" s="138" t="str">
        <f t="shared" si="40"/>
        <v/>
      </c>
      <c r="AD52" s="138" t="str">
        <f t="shared" si="40"/>
        <v/>
      </c>
      <c r="AE52" s="138" t="str">
        <f t="shared" si="40"/>
        <v/>
      </c>
      <c r="AF52" s="138" t="str">
        <f t="shared" si="40"/>
        <v/>
      </c>
      <c r="AG52" s="138" t="str">
        <f t="shared" si="40"/>
        <v/>
      </c>
      <c r="AH52" s="138" t="str">
        <f t="shared" si="40"/>
        <v/>
      </c>
      <c r="AI52" s="138" t="str">
        <f t="shared" si="40"/>
        <v/>
      </c>
      <c r="AJ52" s="138" t="str">
        <f t="shared" si="40"/>
        <v/>
      </c>
      <c r="AK52" s="138" t="str">
        <f t="shared" si="40"/>
        <v/>
      </c>
      <c r="AL52" s="138" t="str">
        <f t="shared" si="40"/>
        <v/>
      </c>
      <c r="AM52" s="138" t="str">
        <f t="shared" si="40"/>
        <v/>
      </c>
      <c r="AN52" s="138" t="str">
        <f t="shared" si="40"/>
        <v/>
      </c>
      <c r="AO52" s="138" t="str">
        <f t="shared" si="40"/>
        <v/>
      </c>
      <c r="AP52" s="138" t="str">
        <f t="shared" si="40"/>
        <v/>
      </c>
      <c r="AQ52" s="138" t="str">
        <f t="shared" si="40"/>
        <v/>
      </c>
      <c r="AR52" s="138" t="str">
        <f t="shared" si="40"/>
        <v/>
      </c>
      <c r="AS52" s="138" t="str">
        <f t="shared" si="40"/>
        <v/>
      </c>
      <c r="AT52" s="138" t="str">
        <f t="shared" si="40"/>
        <v/>
      </c>
      <c r="AU52" s="138" t="str">
        <f t="shared" si="40"/>
        <v/>
      </c>
      <c r="AV52" s="196"/>
      <c r="AW52" s="196"/>
      <c r="AX52" s="196"/>
      <c r="AY52" s="196"/>
      <c r="AZ52" s="196"/>
      <c r="BA52" s="196"/>
      <c r="BB52" s="196"/>
      <c r="BC52" s="196"/>
      <c r="BD52" s="196"/>
      <c r="BE52" s="196"/>
      <c r="BF52" s="196"/>
      <c r="BG52" s="196"/>
      <c r="BH52" s="196"/>
      <c r="BI52" s="196"/>
      <c r="BJ52" s="142"/>
      <c r="BK52" s="196"/>
      <c r="BL52" s="196"/>
      <c r="BM52" s="138" t="str">
        <f t="shared" ref="BM52:BR52" si="41">IF(COUNTIF(BM7:BM49,"*Ex-accordo*")=0,"",COUNTIF(BM7:BM49,"*Ex-accordo*"))</f>
        <v/>
      </c>
      <c r="BN52" s="138" t="str">
        <f t="shared" si="41"/>
        <v/>
      </c>
      <c r="BO52" s="138" t="str">
        <f t="shared" si="41"/>
        <v/>
      </c>
      <c r="BP52" s="138" t="str">
        <f t="shared" si="41"/>
        <v/>
      </c>
      <c r="BQ52" s="138" t="str">
        <f t="shared" si="41"/>
        <v/>
      </c>
      <c r="BR52" s="138" t="str">
        <f t="shared" si="41"/>
        <v/>
      </c>
      <c r="BS52" s="196"/>
      <c r="BT52" s="233" t="s">
        <v>214</v>
      </c>
      <c r="BU52" s="233"/>
      <c r="BV52" s="138" t="str">
        <f t="shared" ref="BV52:CD52" si="42">IF(COUNTIF(BV7:BV49,"*Ex-accordo*")=0,"",COUNTIF(BV7:BV49,"*Ex-accordo*"))</f>
        <v/>
      </c>
      <c r="BW52" s="138" t="str">
        <f t="shared" si="42"/>
        <v/>
      </c>
      <c r="BX52" s="138" t="str">
        <f t="shared" si="42"/>
        <v/>
      </c>
      <c r="BY52" s="138" t="str">
        <f t="shared" si="42"/>
        <v/>
      </c>
      <c r="BZ52" s="138" t="str">
        <f t="shared" si="42"/>
        <v/>
      </c>
      <c r="CA52" s="138" t="str">
        <f t="shared" si="42"/>
        <v/>
      </c>
      <c r="CB52" s="138" t="str">
        <f t="shared" si="42"/>
        <v/>
      </c>
      <c r="CC52" s="138" t="str">
        <f t="shared" si="42"/>
        <v/>
      </c>
      <c r="CD52" s="138" t="str">
        <f t="shared" si="42"/>
        <v/>
      </c>
      <c r="CE52" s="138"/>
      <c r="CF52" s="196"/>
    </row>
    <row r="53" spans="1:85" ht="11.25" customHeight="1" x14ac:dyDescent="0.25">
      <c r="A53" s="232" t="s">
        <v>215</v>
      </c>
      <c r="B53" s="232"/>
      <c r="C53" s="137" t="str">
        <f>IF(COUNTIF(C7:C49,"Ferie*")=0,"",COUNTIF(C7:C49,"Ferie*"))</f>
        <v/>
      </c>
      <c r="D53" s="137" t="str">
        <f>IF(COUNTIF(D7:D49,"Ferie*")=0,"",COUNTIF(D7:D49,"Ferie*"))</f>
        <v/>
      </c>
      <c r="E53" s="137" t="str">
        <f t="shared" ref="E53:S53" si="43">IF(COUNTIF(E7:E49,"Ferie*")=0,"",COUNTIF(E7:E49,"Ferie*"))</f>
        <v/>
      </c>
      <c r="F53" s="137" t="str">
        <f t="shared" si="43"/>
        <v/>
      </c>
      <c r="G53" s="137" t="str">
        <f t="shared" si="43"/>
        <v/>
      </c>
      <c r="H53" s="137" t="str">
        <f t="shared" si="43"/>
        <v/>
      </c>
      <c r="I53" s="137" t="str">
        <f t="shared" si="43"/>
        <v/>
      </c>
      <c r="J53" s="137" t="str">
        <f t="shared" si="43"/>
        <v/>
      </c>
      <c r="K53" s="137" t="str">
        <f t="shared" si="43"/>
        <v/>
      </c>
      <c r="L53" s="137" t="str">
        <f t="shared" si="43"/>
        <v/>
      </c>
      <c r="M53" s="137" t="str">
        <f t="shared" si="43"/>
        <v/>
      </c>
      <c r="N53" s="137" t="str">
        <f t="shared" si="43"/>
        <v/>
      </c>
      <c r="O53" s="137" t="str">
        <f t="shared" si="43"/>
        <v/>
      </c>
      <c r="P53" s="137" t="str">
        <f t="shared" si="43"/>
        <v/>
      </c>
      <c r="Q53" s="137" t="str">
        <f t="shared" si="43"/>
        <v/>
      </c>
      <c r="R53" s="137" t="str">
        <f t="shared" si="43"/>
        <v/>
      </c>
      <c r="S53" s="137" t="str">
        <f t="shared" si="43"/>
        <v/>
      </c>
      <c r="T53" s="196"/>
      <c r="U53" s="232" t="s">
        <v>215</v>
      </c>
      <c r="V53" s="232"/>
      <c r="W53" s="137" t="str">
        <f t="shared" ref="W53:AU53" si="44">IF(COUNTIF(W7:W49,"Ferie*")=0,"",COUNTIF(W7:W49,"Ferie*"))</f>
        <v/>
      </c>
      <c r="X53" s="137" t="str">
        <f t="shared" si="44"/>
        <v/>
      </c>
      <c r="Y53" s="137" t="str">
        <f t="shared" si="44"/>
        <v/>
      </c>
      <c r="Z53" s="137" t="str">
        <f t="shared" si="44"/>
        <v/>
      </c>
      <c r="AA53" s="137" t="str">
        <f t="shared" si="44"/>
        <v/>
      </c>
      <c r="AB53" s="137" t="str">
        <f t="shared" si="44"/>
        <v/>
      </c>
      <c r="AC53" s="137" t="str">
        <f t="shared" si="44"/>
        <v/>
      </c>
      <c r="AD53" s="137" t="str">
        <f t="shared" si="44"/>
        <v/>
      </c>
      <c r="AE53" s="137" t="str">
        <f t="shared" si="44"/>
        <v/>
      </c>
      <c r="AF53" s="137" t="str">
        <f t="shared" si="44"/>
        <v/>
      </c>
      <c r="AG53" s="137" t="str">
        <f t="shared" si="44"/>
        <v/>
      </c>
      <c r="AH53" s="137" t="str">
        <f t="shared" si="44"/>
        <v/>
      </c>
      <c r="AI53" s="137" t="str">
        <f t="shared" si="44"/>
        <v/>
      </c>
      <c r="AJ53" s="137" t="str">
        <f t="shared" si="44"/>
        <v/>
      </c>
      <c r="AK53" s="137" t="str">
        <f t="shared" si="44"/>
        <v/>
      </c>
      <c r="AL53" s="137" t="str">
        <f t="shared" si="44"/>
        <v/>
      </c>
      <c r="AM53" s="137" t="str">
        <f t="shared" si="44"/>
        <v/>
      </c>
      <c r="AN53" s="137" t="str">
        <f t="shared" si="44"/>
        <v/>
      </c>
      <c r="AO53" s="137" t="str">
        <f t="shared" si="44"/>
        <v/>
      </c>
      <c r="AP53" s="137" t="str">
        <f t="shared" si="44"/>
        <v/>
      </c>
      <c r="AQ53" s="137" t="str">
        <f t="shared" si="44"/>
        <v/>
      </c>
      <c r="AR53" s="137" t="str">
        <f t="shared" si="44"/>
        <v/>
      </c>
      <c r="AS53" s="137" t="str">
        <f t="shared" si="44"/>
        <v/>
      </c>
      <c r="AT53" s="137" t="str">
        <f t="shared" si="44"/>
        <v/>
      </c>
      <c r="AU53" s="137" t="str">
        <f t="shared" si="44"/>
        <v/>
      </c>
      <c r="AV53" s="196"/>
      <c r="AW53" s="196"/>
      <c r="AX53" s="196"/>
      <c r="AY53" s="196"/>
      <c r="AZ53" s="196"/>
      <c r="BA53" s="196"/>
      <c r="BB53" s="196"/>
      <c r="BC53" s="196"/>
      <c r="BD53" s="196"/>
      <c r="BE53" s="196"/>
      <c r="BF53" s="196"/>
      <c r="BG53" s="196"/>
      <c r="BH53" s="196"/>
      <c r="BI53" s="196"/>
      <c r="BJ53" s="139"/>
      <c r="BK53" s="196"/>
      <c r="BL53" s="196"/>
      <c r="BM53" s="137" t="str">
        <f t="shared" ref="BM53:BR53" si="45">IF(COUNTIF(BM7:BM49,"Ferie*")=0,"",COUNTIF(BM7:BM49,"Ferie*"))</f>
        <v/>
      </c>
      <c r="BN53" s="137" t="str">
        <f t="shared" si="45"/>
        <v/>
      </c>
      <c r="BO53" s="137" t="str">
        <f t="shared" si="45"/>
        <v/>
      </c>
      <c r="BP53" s="137" t="str">
        <f t="shared" si="45"/>
        <v/>
      </c>
      <c r="BQ53" s="137" t="str">
        <f t="shared" si="45"/>
        <v/>
      </c>
      <c r="BR53" s="137" t="str">
        <f t="shared" si="45"/>
        <v/>
      </c>
      <c r="BS53" s="196"/>
      <c r="BT53" s="232" t="s">
        <v>215</v>
      </c>
      <c r="BU53" s="232"/>
      <c r="BV53" s="137" t="str">
        <f t="shared" ref="BV53:CD53" si="46">IF(COUNTIF(BV7:BV49,"Ferie*")=0,"",COUNTIF(BV7:BV49,"Ferie*"))</f>
        <v/>
      </c>
      <c r="BW53" s="137" t="str">
        <f t="shared" si="46"/>
        <v/>
      </c>
      <c r="BX53" s="137" t="str">
        <f t="shared" si="46"/>
        <v/>
      </c>
      <c r="BY53" s="137" t="str">
        <f t="shared" si="46"/>
        <v/>
      </c>
      <c r="BZ53" s="137" t="str">
        <f t="shared" si="46"/>
        <v/>
      </c>
      <c r="CA53" s="137" t="str">
        <f t="shared" si="46"/>
        <v/>
      </c>
      <c r="CB53" s="137" t="str">
        <f t="shared" si="46"/>
        <v/>
      </c>
      <c r="CC53" s="137" t="str">
        <f t="shared" si="46"/>
        <v/>
      </c>
      <c r="CD53" s="137" t="str">
        <f t="shared" si="46"/>
        <v/>
      </c>
      <c r="CE53" s="137"/>
      <c r="CF53" s="196"/>
    </row>
    <row r="54" spans="1:85" ht="11.25" customHeight="1" x14ac:dyDescent="0.25">
      <c r="A54" s="233" t="s">
        <v>216</v>
      </c>
      <c r="B54" s="233"/>
      <c r="C54" s="138" t="str">
        <f>IF(COUNTIF(C7:C49,"*Ridotto Ex-Acc*")=0,"",COUNTIF(C7:C49,"*Ridotto Ex-Acc*"))</f>
        <v/>
      </c>
      <c r="D54" s="138" t="str">
        <f>IF(COUNTIF(D7:D49,"*Ridotto Ex-Acc*")=0,"",COUNTIF(D7:D49,"*Ridotto Ex-Acc*"))</f>
        <v/>
      </c>
      <c r="E54" s="138" t="str">
        <f t="shared" ref="E54:S54" si="47">IF(COUNTIF(E7:E49,"*Ridotto Ex-Acc*")=0,"",COUNTIF(E7:E49,"*Ridotto Ex-Acc*"))</f>
        <v/>
      </c>
      <c r="F54" s="138" t="str">
        <f t="shared" si="47"/>
        <v/>
      </c>
      <c r="G54" s="138" t="str">
        <f t="shared" si="47"/>
        <v/>
      </c>
      <c r="H54" s="138" t="str">
        <f t="shared" si="47"/>
        <v/>
      </c>
      <c r="I54" s="138" t="str">
        <f t="shared" si="47"/>
        <v/>
      </c>
      <c r="J54" s="138" t="str">
        <f t="shared" si="47"/>
        <v/>
      </c>
      <c r="K54" s="138" t="str">
        <f t="shared" si="47"/>
        <v/>
      </c>
      <c r="L54" s="138" t="str">
        <f t="shared" si="47"/>
        <v/>
      </c>
      <c r="M54" s="138" t="str">
        <f t="shared" si="47"/>
        <v/>
      </c>
      <c r="N54" s="138" t="str">
        <f t="shared" si="47"/>
        <v/>
      </c>
      <c r="O54" s="138" t="str">
        <f t="shared" si="47"/>
        <v/>
      </c>
      <c r="P54" s="138" t="str">
        <f t="shared" si="47"/>
        <v/>
      </c>
      <c r="Q54" s="138" t="str">
        <f t="shared" si="47"/>
        <v/>
      </c>
      <c r="R54" s="138" t="str">
        <f t="shared" si="47"/>
        <v/>
      </c>
      <c r="S54" s="138" t="str">
        <f t="shared" si="47"/>
        <v/>
      </c>
      <c r="T54" s="196"/>
      <c r="U54" s="233" t="s">
        <v>216</v>
      </c>
      <c r="V54" s="233"/>
      <c r="W54" s="138" t="str">
        <f t="shared" ref="W54:AU54" si="48">IF(COUNTIF(W7:W49,"*Ridotto Ex-Acc*")=0,"",COUNTIF(W7:W49,"*Ridotto Ex-Acc*"))</f>
        <v/>
      </c>
      <c r="X54" s="138" t="str">
        <f t="shared" si="48"/>
        <v/>
      </c>
      <c r="Y54" s="138" t="str">
        <f t="shared" si="48"/>
        <v/>
      </c>
      <c r="Z54" s="138" t="str">
        <f t="shared" si="48"/>
        <v/>
      </c>
      <c r="AA54" s="138" t="str">
        <f t="shared" si="48"/>
        <v/>
      </c>
      <c r="AB54" s="138" t="str">
        <f t="shared" si="48"/>
        <v/>
      </c>
      <c r="AC54" s="138" t="str">
        <f t="shared" si="48"/>
        <v/>
      </c>
      <c r="AD54" s="138" t="str">
        <f t="shared" si="48"/>
        <v/>
      </c>
      <c r="AE54" s="138" t="str">
        <f t="shared" si="48"/>
        <v/>
      </c>
      <c r="AF54" s="138" t="str">
        <f t="shared" si="48"/>
        <v/>
      </c>
      <c r="AG54" s="138" t="str">
        <f t="shared" si="48"/>
        <v/>
      </c>
      <c r="AH54" s="138" t="str">
        <f t="shared" si="48"/>
        <v/>
      </c>
      <c r="AI54" s="138" t="str">
        <f t="shared" si="48"/>
        <v/>
      </c>
      <c r="AJ54" s="138" t="str">
        <f t="shared" si="48"/>
        <v/>
      </c>
      <c r="AK54" s="138" t="str">
        <f t="shared" si="48"/>
        <v/>
      </c>
      <c r="AL54" s="138" t="str">
        <f t="shared" si="48"/>
        <v/>
      </c>
      <c r="AM54" s="138" t="str">
        <f t="shared" si="48"/>
        <v/>
      </c>
      <c r="AN54" s="138" t="str">
        <f t="shared" si="48"/>
        <v/>
      </c>
      <c r="AO54" s="138" t="str">
        <f t="shared" si="48"/>
        <v/>
      </c>
      <c r="AP54" s="138" t="str">
        <f t="shared" si="48"/>
        <v/>
      </c>
      <c r="AQ54" s="138" t="str">
        <f t="shared" si="48"/>
        <v/>
      </c>
      <c r="AR54" s="138" t="str">
        <f t="shared" si="48"/>
        <v/>
      </c>
      <c r="AS54" s="138" t="str">
        <f t="shared" si="48"/>
        <v/>
      </c>
      <c r="AT54" s="138" t="str">
        <f t="shared" si="48"/>
        <v/>
      </c>
      <c r="AU54" s="138" t="str">
        <f t="shared" si="48"/>
        <v/>
      </c>
      <c r="AV54" s="196"/>
      <c r="AW54" s="196"/>
      <c r="AX54" s="196"/>
      <c r="AY54" s="196"/>
      <c r="AZ54" s="196"/>
      <c r="BA54" s="196"/>
      <c r="BB54" s="196"/>
      <c r="BC54" s="196"/>
      <c r="BD54" s="196"/>
      <c r="BE54" s="196"/>
      <c r="BF54" s="196"/>
      <c r="BG54" s="196"/>
      <c r="BH54" s="196"/>
      <c r="BI54" s="196"/>
      <c r="BJ54" s="142"/>
      <c r="BK54" s="196"/>
      <c r="BL54" s="196"/>
      <c r="BM54" s="138" t="str">
        <f t="shared" ref="BM54:BR54" si="49">IF(COUNTIF(BM7:BM49,"*Ridotto Ex-Acc*")=0,"",COUNTIF(BM7:BM49,"*Ridotto Ex-Acc*"))</f>
        <v/>
      </c>
      <c r="BN54" s="138" t="str">
        <f t="shared" si="49"/>
        <v/>
      </c>
      <c r="BO54" s="138" t="str">
        <f t="shared" si="49"/>
        <v/>
      </c>
      <c r="BP54" s="138" t="str">
        <f t="shared" si="49"/>
        <v/>
      </c>
      <c r="BQ54" s="138" t="str">
        <f t="shared" si="49"/>
        <v/>
      </c>
      <c r="BR54" s="138" t="str">
        <f t="shared" si="49"/>
        <v/>
      </c>
      <c r="BS54" s="196"/>
      <c r="BT54" s="233" t="s">
        <v>216</v>
      </c>
      <c r="BU54" s="233"/>
      <c r="BV54" s="138" t="str">
        <f t="shared" ref="BV54:CD54" si="50">IF(COUNTIF(BV7:BV49,"*Ridotto Ex-Acc*")=0,"",COUNTIF(BV7:BV49,"*Ridotto Ex-Acc*"))</f>
        <v/>
      </c>
      <c r="BW54" s="138" t="str">
        <f t="shared" si="50"/>
        <v/>
      </c>
      <c r="BX54" s="138" t="str">
        <f t="shared" si="50"/>
        <v/>
      </c>
      <c r="BY54" s="138" t="str">
        <f t="shared" si="50"/>
        <v/>
      </c>
      <c r="BZ54" s="138" t="str">
        <f t="shared" si="50"/>
        <v/>
      </c>
      <c r="CA54" s="138" t="str">
        <f t="shared" si="50"/>
        <v/>
      </c>
      <c r="CB54" s="138" t="str">
        <f t="shared" si="50"/>
        <v/>
      </c>
      <c r="CC54" s="138" t="str">
        <f t="shared" si="50"/>
        <v/>
      </c>
      <c r="CD54" s="138" t="str">
        <f t="shared" si="50"/>
        <v/>
      </c>
      <c r="CE54" s="138"/>
      <c r="CF54" s="196"/>
    </row>
    <row r="55" spans="1:85" ht="11.25" customHeight="1" x14ac:dyDescent="0.25">
      <c r="A55" s="232" t="s">
        <v>217</v>
      </c>
      <c r="B55" s="232"/>
      <c r="C55" s="137" t="str">
        <f>IF(COUNTIF(C7:C49,"*Ridotto Ferie*")=0,"",COUNTIF(C7:C49,"*Ridotto Ferie*"))</f>
        <v/>
      </c>
      <c r="D55" s="137" t="str">
        <f>IF(COUNTIF(D7:D49,"*Ridotto Ferie*")=0,"",COUNTIF(D7:D49,"*Ridotto Ferie*"))</f>
        <v/>
      </c>
      <c r="E55" s="137" t="str">
        <f t="shared" ref="E55:S55" si="51">IF(COUNTIF(E7:E49,"*Ridotto Ferie*")=0,"",COUNTIF(E7:E49,"*Ridotto Ferie*"))</f>
        <v/>
      </c>
      <c r="F55" s="137" t="str">
        <f t="shared" si="51"/>
        <v/>
      </c>
      <c r="G55" s="137" t="str">
        <f t="shared" si="51"/>
        <v/>
      </c>
      <c r="H55" s="137" t="str">
        <f t="shared" si="51"/>
        <v/>
      </c>
      <c r="I55" s="137" t="str">
        <f t="shared" si="51"/>
        <v/>
      </c>
      <c r="J55" s="137" t="str">
        <f t="shared" si="51"/>
        <v/>
      </c>
      <c r="K55" s="137" t="str">
        <f t="shared" si="51"/>
        <v/>
      </c>
      <c r="L55" s="137" t="str">
        <f t="shared" si="51"/>
        <v/>
      </c>
      <c r="M55" s="137" t="str">
        <f t="shared" si="51"/>
        <v/>
      </c>
      <c r="N55" s="137" t="str">
        <f t="shared" si="51"/>
        <v/>
      </c>
      <c r="O55" s="137" t="str">
        <f t="shared" si="51"/>
        <v/>
      </c>
      <c r="P55" s="137" t="str">
        <f t="shared" si="51"/>
        <v/>
      </c>
      <c r="Q55" s="137" t="str">
        <f t="shared" si="51"/>
        <v/>
      </c>
      <c r="R55" s="137" t="str">
        <f t="shared" si="51"/>
        <v/>
      </c>
      <c r="S55" s="137" t="str">
        <f t="shared" si="51"/>
        <v/>
      </c>
      <c r="T55" s="196"/>
      <c r="U55" s="232" t="s">
        <v>217</v>
      </c>
      <c r="V55" s="232"/>
      <c r="W55" s="137" t="str">
        <f t="shared" ref="W55:AU55" si="52">IF(COUNTIF(W7:W49,"*Ridotto Ferie*")=0,"",COUNTIF(W7:W49,"*Ridotto Ferie*"))</f>
        <v/>
      </c>
      <c r="X55" s="137" t="str">
        <f t="shared" si="52"/>
        <v/>
      </c>
      <c r="Y55" s="137" t="str">
        <f t="shared" si="52"/>
        <v/>
      </c>
      <c r="Z55" s="137" t="str">
        <f t="shared" si="52"/>
        <v/>
      </c>
      <c r="AA55" s="137" t="str">
        <f t="shared" si="52"/>
        <v/>
      </c>
      <c r="AB55" s="137" t="str">
        <f t="shared" si="52"/>
        <v/>
      </c>
      <c r="AC55" s="137" t="str">
        <f t="shared" si="52"/>
        <v/>
      </c>
      <c r="AD55" s="137" t="str">
        <f t="shared" si="52"/>
        <v/>
      </c>
      <c r="AE55" s="137" t="str">
        <f t="shared" si="52"/>
        <v/>
      </c>
      <c r="AF55" s="137" t="str">
        <f t="shared" si="52"/>
        <v/>
      </c>
      <c r="AG55" s="137" t="str">
        <f t="shared" si="52"/>
        <v/>
      </c>
      <c r="AH55" s="137" t="str">
        <f t="shared" si="52"/>
        <v/>
      </c>
      <c r="AI55" s="137" t="str">
        <f t="shared" si="52"/>
        <v/>
      </c>
      <c r="AJ55" s="137" t="str">
        <f t="shared" si="52"/>
        <v/>
      </c>
      <c r="AK55" s="137" t="str">
        <f t="shared" si="52"/>
        <v/>
      </c>
      <c r="AL55" s="137" t="str">
        <f t="shared" si="52"/>
        <v/>
      </c>
      <c r="AM55" s="137" t="str">
        <f t="shared" si="52"/>
        <v/>
      </c>
      <c r="AN55" s="137" t="str">
        <f t="shared" si="52"/>
        <v/>
      </c>
      <c r="AO55" s="137" t="str">
        <f t="shared" si="52"/>
        <v/>
      </c>
      <c r="AP55" s="137" t="str">
        <f t="shared" si="52"/>
        <v/>
      </c>
      <c r="AQ55" s="137" t="str">
        <f t="shared" si="52"/>
        <v/>
      </c>
      <c r="AR55" s="137" t="str">
        <f t="shared" si="52"/>
        <v/>
      </c>
      <c r="AS55" s="137" t="str">
        <f t="shared" si="52"/>
        <v/>
      </c>
      <c r="AT55" s="137" t="str">
        <f t="shared" si="52"/>
        <v/>
      </c>
      <c r="AU55" s="137" t="str">
        <f t="shared" si="52"/>
        <v/>
      </c>
      <c r="AV55" s="196"/>
      <c r="AW55" s="196"/>
      <c r="AX55" s="196"/>
      <c r="AY55" s="196"/>
      <c r="AZ55" s="196"/>
      <c r="BA55" s="196"/>
      <c r="BB55" s="196"/>
      <c r="BC55" s="196"/>
      <c r="BD55" s="196"/>
      <c r="BE55" s="196"/>
      <c r="BF55" s="196"/>
      <c r="BG55" s="196"/>
      <c r="BH55" s="196"/>
      <c r="BI55" s="196"/>
      <c r="BJ55" s="142"/>
      <c r="BK55" s="196"/>
      <c r="BL55" s="196"/>
      <c r="BM55" s="137" t="str">
        <f t="shared" ref="BM55:BR55" si="53">IF(COUNTIF(BM7:BM49,"*Ridotto Ferie*")=0,"",COUNTIF(BM7:BM49,"*Ridotto Ferie*"))</f>
        <v/>
      </c>
      <c r="BN55" s="137" t="str">
        <f t="shared" si="53"/>
        <v/>
      </c>
      <c r="BO55" s="137" t="str">
        <f t="shared" si="53"/>
        <v/>
      </c>
      <c r="BP55" s="137" t="str">
        <f t="shared" si="53"/>
        <v/>
      </c>
      <c r="BQ55" s="137" t="str">
        <f t="shared" si="53"/>
        <v/>
      </c>
      <c r="BR55" s="137" t="str">
        <f t="shared" si="53"/>
        <v/>
      </c>
      <c r="BS55" s="196"/>
      <c r="BT55" s="232" t="s">
        <v>217</v>
      </c>
      <c r="BU55" s="232"/>
      <c r="BV55" s="137" t="str">
        <f t="shared" ref="BV55:CD55" si="54">IF(COUNTIF(BV7:BV49,"*Ridotto Ferie*")=0,"",COUNTIF(BV7:BV49,"*Ridotto Ferie*"))</f>
        <v/>
      </c>
      <c r="BW55" s="137" t="str">
        <f t="shared" si="54"/>
        <v/>
      </c>
      <c r="BX55" s="137" t="str">
        <f t="shared" si="54"/>
        <v/>
      </c>
      <c r="BY55" s="137" t="str">
        <f t="shared" si="54"/>
        <v/>
      </c>
      <c r="BZ55" s="137" t="str">
        <f t="shared" si="54"/>
        <v/>
      </c>
      <c r="CA55" s="137" t="str">
        <f t="shared" si="54"/>
        <v/>
      </c>
      <c r="CB55" s="137" t="str">
        <f t="shared" si="54"/>
        <v/>
      </c>
      <c r="CC55" s="137" t="str">
        <f t="shared" si="54"/>
        <v/>
      </c>
      <c r="CD55" s="137" t="str">
        <f t="shared" si="54"/>
        <v/>
      </c>
      <c r="CE55" s="137"/>
      <c r="CF55" s="196"/>
    </row>
    <row r="56" spans="1:85" ht="11.25" customHeight="1" x14ac:dyDescent="0.25">
      <c r="A56" s="233" t="s">
        <v>218</v>
      </c>
      <c r="B56" s="233"/>
      <c r="C56" s="138" t="str">
        <f>IF(COUNTIF(C7:C49,"*Ridotto Maternità*")=0,"",COUNTIF(C7:C49,"*Ridotto Maternità*"))</f>
        <v/>
      </c>
      <c r="D56" s="138" t="str">
        <f>IF(COUNTIF(D7:D49,"*Ridotto Maternità*")=0,"",COUNTIF(D7:D49,"*Ridotto Maternità*"))</f>
        <v/>
      </c>
      <c r="E56" s="138" t="str">
        <f t="shared" ref="E56:S56" si="55">IF(COUNTIF(E7:E49,"*Ridotto Maternità*")=0,"",COUNTIF(E7:E49,"*Ridotto Maternità*"))</f>
        <v/>
      </c>
      <c r="F56" s="138" t="str">
        <f t="shared" si="55"/>
        <v/>
      </c>
      <c r="G56" s="138" t="str">
        <f t="shared" si="55"/>
        <v/>
      </c>
      <c r="H56" s="138" t="str">
        <f t="shared" si="55"/>
        <v/>
      </c>
      <c r="I56" s="138" t="str">
        <f t="shared" si="55"/>
        <v/>
      </c>
      <c r="J56" s="138" t="str">
        <f t="shared" si="55"/>
        <v/>
      </c>
      <c r="K56" s="138" t="str">
        <f t="shared" si="55"/>
        <v/>
      </c>
      <c r="L56" s="138" t="str">
        <f t="shared" si="55"/>
        <v/>
      </c>
      <c r="M56" s="138" t="str">
        <f t="shared" si="55"/>
        <v/>
      </c>
      <c r="N56" s="138" t="str">
        <f t="shared" si="55"/>
        <v/>
      </c>
      <c r="O56" s="138" t="str">
        <f t="shared" si="55"/>
        <v/>
      </c>
      <c r="P56" s="138" t="str">
        <f t="shared" si="55"/>
        <v/>
      </c>
      <c r="Q56" s="138" t="str">
        <f t="shared" si="55"/>
        <v/>
      </c>
      <c r="R56" s="138" t="str">
        <f t="shared" si="55"/>
        <v/>
      </c>
      <c r="S56" s="138" t="str">
        <f t="shared" si="55"/>
        <v/>
      </c>
      <c r="T56" s="196"/>
      <c r="U56" s="233" t="s">
        <v>218</v>
      </c>
      <c r="V56" s="233"/>
      <c r="W56" s="138" t="str">
        <f t="shared" ref="W56:AU56" si="56">IF(COUNTIF(W7:W49,"*Ridotto Maternità*")=0,"",COUNTIF(W7:W49,"*Ridotto Maternità*"))</f>
        <v/>
      </c>
      <c r="X56" s="138" t="str">
        <f t="shared" si="56"/>
        <v/>
      </c>
      <c r="Y56" s="138" t="str">
        <f t="shared" si="56"/>
        <v/>
      </c>
      <c r="Z56" s="138" t="str">
        <f t="shared" si="56"/>
        <v/>
      </c>
      <c r="AA56" s="138" t="str">
        <f t="shared" si="56"/>
        <v/>
      </c>
      <c r="AB56" s="138" t="str">
        <f t="shared" si="56"/>
        <v/>
      </c>
      <c r="AC56" s="138" t="str">
        <f t="shared" si="56"/>
        <v/>
      </c>
      <c r="AD56" s="138" t="str">
        <f t="shared" si="56"/>
        <v/>
      </c>
      <c r="AE56" s="138" t="str">
        <f t="shared" si="56"/>
        <v/>
      </c>
      <c r="AF56" s="138" t="str">
        <f t="shared" si="56"/>
        <v/>
      </c>
      <c r="AG56" s="138" t="str">
        <f t="shared" si="56"/>
        <v/>
      </c>
      <c r="AH56" s="138" t="str">
        <f t="shared" si="56"/>
        <v/>
      </c>
      <c r="AI56" s="138" t="str">
        <f t="shared" si="56"/>
        <v/>
      </c>
      <c r="AJ56" s="138" t="str">
        <f t="shared" si="56"/>
        <v/>
      </c>
      <c r="AK56" s="138" t="str">
        <f t="shared" si="56"/>
        <v/>
      </c>
      <c r="AL56" s="138" t="str">
        <f t="shared" si="56"/>
        <v/>
      </c>
      <c r="AM56" s="138" t="str">
        <f t="shared" si="56"/>
        <v/>
      </c>
      <c r="AN56" s="138" t="str">
        <f t="shared" si="56"/>
        <v/>
      </c>
      <c r="AO56" s="138" t="str">
        <f t="shared" si="56"/>
        <v/>
      </c>
      <c r="AP56" s="138" t="str">
        <f t="shared" si="56"/>
        <v/>
      </c>
      <c r="AQ56" s="138" t="str">
        <f t="shared" si="56"/>
        <v/>
      </c>
      <c r="AR56" s="138" t="str">
        <f t="shared" si="56"/>
        <v/>
      </c>
      <c r="AS56" s="138" t="str">
        <f t="shared" si="56"/>
        <v/>
      </c>
      <c r="AT56" s="138" t="str">
        <f t="shared" si="56"/>
        <v/>
      </c>
      <c r="AU56" s="138" t="str">
        <f t="shared" si="56"/>
        <v/>
      </c>
      <c r="AV56" s="196"/>
      <c r="AW56" s="196"/>
      <c r="AX56" s="196"/>
      <c r="AY56" s="196"/>
      <c r="AZ56" s="196"/>
      <c r="BA56" s="196"/>
      <c r="BB56" s="196"/>
      <c r="BC56" s="196"/>
      <c r="BD56" s="196"/>
      <c r="BE56" s="196"/>
      <c r="BF56" s="196"/>
      <c r="BG56" s="196"/>
      <c r="BH56" s="196"/>
      <c r="BI56" s="196"/>
      <c r="BJ56" s="142"/>
      <c r="BK56" s="196"/>
      <c r="BL56" s="196"/>
      <c r="BM56" s="138" t="str">
        <f t="shared" ref="BM56:BR56" si="57">IF(COUNTIF(BM7:BM49,"*Ridotto Maternità*")=0,"",COUNTIF(BM7:BM49,"*Ridotto Maternità*"))</f>
        <v/>
      </c>
      <c r="BN56" s="138" t="str">
        <f t="shared" si="57"/>
        <v/>
      </c>
      <c r="BO56" s="138" t="str">
        <f t="shared" si="57"/>
        <v/>
      </c>
      <c r="BP56" s="138" t="str">
        <f t="shared" si="57"/>
        <v/>
      </c>
      <c r="BQ56" s="138" t="str">
        <f t="shared" si="57"/>
        <v/>
      </c>
      <c r="BR56" s="138" t="str">
        <f t="shared" si="57"/>
        <v/>
      </c>
      <c r="BS56" s="196"/>
      <c r="BT56" s="233" t="s">
        <v>218</v>
      </c>
      <c r="BU56" s="233"/>
      <c r="BV56" s="138" t="str">
        <f t="shared" ref="BV56:CD56" si="58">IF(COUNTIF(BV7:BV49,"*Ridotto Maternità*")=0,"",COUNTIF(BV7:BV49,"*Ridotto Maternità*"))</f>
        <v/>
      </c>
      <c r="BW56" s="138" t="str">
        <f t="shared" si="58"/>
        <v/>
      </c>
      <c r="BX56" s="138" t="str">
        <f t="shared" si="58"/>
        <v/>
      </c>
      <c r="BY56" s="138" t="str">
        <f t="shared" si="58"/>
        <v/>
      </c>
      <c r="BZ56" s="138" t="str">
        <f t="shared" si="58"/>
        <v/>
      </c>
      <c r="CA56" s="138" t="str">
        <f t="shared" si="58"/>
        <v/>
      </c>
      <c r="CB56" s="138" t="str">
        <f t="shared" si="58"/>
        <v/>
      </c>
      <c r="CC56" s="138" t="str">
        <f t="shared" si="58"/>
        <v/>
      </c>
      <c r="CD56" s="138" t="str">
        <f t="shared" si="58"/>
        <v/>
      </c>
      <c r="CE56" s="138"/>
      <c r="CF56" s="196"/>
    </row>
    <row r="57" spans="1:85" ht="11.25" customHeight="1" x14ac:dyDescent="0.25">
      <c r="A57" s="232" t="s">
        <v>219</v>
      </c>
      <c r="B57" s="232"/>
      <c r="C57" s="137" t="str">
        <f>IF(COUNTIF(C7:C49,"*Malattia*")=0,"",COUNTIF(C7:C49,"*Malattia*"))</f>
        <v/>
      </c>
      <c r="D57" s="137" t="str">
        <f>IF(COUNTIF(D7:D49,"*Malattia*")=0,"",COUNTIF(D7:D49,"*Malattia*"))</f>
        <v/>
      </c>
      <c r="E57" s="137" t="str">
        <f t="shared" ref="E57:S57" si="59">IF(COUNTIF(E7:E49,"*Malattia*")=0,"",COUNTIF(E7:E49,"*Malattia*"))</f>
        <v/>
      </c>
      <c r="F57" s="137" t="str">
        <f t="shared" si="59"/>
        <v/>
      </c>
      <c r="G57" s="137" t="str">
        <f t="shared" si="59"/>
        <v/>
      </c>
      <c r="H57" s="137" t="str">
        <f t="shared" si="59"/>
        <v/>
      </c>
      <c r="I57" s="137" t="str">
        <f t="shared" si="59"/>
        <v/>
      </c>
      <c r="J57" s="137" t="str">
        <f t="shared" si="59"/>
        <v/>
      </c>
      <c r="K57" s="137" t="str">
        <f t="shared" si="59"/>
        <v/>
      </c>
      <c r="L57" s="137" t="str">
        <f t="shared" si="59"/>
        <v/>
      </c>
      <c r="M57" s="137" t="str">
        <f t="shared" si="59"/>
        <v/>
      </c>
      <c r="N57" s="137" t="str">
        <f t="shared" si="59"/>
        <v/>
      </c>
      <c r="O57" s="137" t="str">
        <f t="shared" si="59"/>
        <v/>
      </c>
      <c r="P57" s="137" t="str">
        <f t="shared" si="59"/>
        <v/>
      </c>
      <c r="Q57" s="137" t="str">
        <f t="shared" si="59"/>
        <v/>
      </c>
      <c r="R57" s="137" t="str">
        <f t="shared" si="59"/>
        <v/>
      </c>
      <c r="S57" s="137" t="str">
        <f t="shared" si="59"/>
        <v/>
      </c>
      <c r="T57" s="196"/>
      <c r="U57" s="232" t="s">
        <v>219</v>
      </c>
      <c r="V57" s="232"/>
      <c r="W57" s="137" t="str">
        <f t="shared" ref="W57:AU57" si="60">IF(COUNTIF(W7:W49,"*Malattia*")=0,"",COUNTIF(W7:W49,"*Malattia*"))</f>
        <v/>
      </c>
      <c r="X57" s="137" t="str">
        <f t="shared" si="60"/>
        <v/>
      </c>
      <c r="Y57" s="137" t="str">
        <f t="shared" si="60"/>
        <v/>
      </c>
      <c r="Z57" s="137" t="str">
        <f t="shared" si="60"/>
        <v/>
      </c>
      <c r="AA57" s="137" t="str">
        <f t="shared" si="60"/>
        <v/>
      </c>
      <c r="AB57" s="137" t="str">
        <f t="shared" si="60"/>
        <v/>
      </c>
      <c r="AC57" s="137" t="str">
        <f t="shared" si="60"/>
        <v/>
      </c>
      <c r="AD57" s="137" t="str">
        <f t="shared" si="60"/>
        <v/>
      </c>
      <c r="AE57" s="137" t="str">
        <f t="shared" si="60"/>
        <v/>
      </c>
      <c r="AF57" s="137" t="str">
        <f t="shared" si="60"/>
        <v/>
      </c>
      <c r="AG57" s="137" t="str">
        <f t="shared" si="60"/>
        <v/>
      </c>
      <c r="AH57" s="137" t="str">
        <f t="shared" si="60"/>
        <v/>
      </c>
      <c r="AI57" s="137" t="str">
        <f t="shared" si="60"/>
        <v/>
      </c>
      <c r="AJ57" s="137" t="str">
        <f t="shared" si="60"/>
        <v/>
      </c>
      <c r="AK57" s="137" t="str">
        <f t="shared" si="60"/>
        <v/>
      </c>
      <c r="AL57" s="137" t="str">
        <f t="shared" si="60"/>
        <v/>
      </c>
      <c r="AM57" s="137" t="str">
        <f t="shared" si="60"/>
        <v/>
      </c>
      <c r="AN57" s="137" t="str">
        <f t="shared" si="60"/>
        <v/>
      </c>
      <c r="AO57" s="137" t="str">
        <f t="shared" si="60"/>
        <v/>
      </c>
      <c r="AP57" s="137" t="str">
        <f t="shared" si="60"/>
        <v/>
      </c>
      <c r="AQ57" s="137" t="str">
        <f t="shared" si="60"/>
        <v/>
      </c>
      <c r="AR57" s="137" t="str">
        <f t="shared" si="60"/>
        <v/>
      </c>
      <c r="AS57" s="137" t="str">
        <f t="shared" si="60"/>
        <v/>
      </c>
      <c r="AT57" s="137" t="str">
        <f t="shared" si="60"/>
        <v/>
      </c>
      <c r="AU57" s="137" t="str">
        <f t="shared" si="60"/>
        <v/>
      </c>
      <c r="AV57" s="196"/>
      <c r="AW57" s="196"/>
      <c r="AX57" s="196"/>
      <c r="AY57" s="196"/>
      <c r="AZ57" s="196"/>
      <c r="BA57" s="196"/>
      <c r="BB57" s="196"/>
      <c r="BC57" s="196"/>
      <c r="BD57" s="196"/>
      <c r="BE57" s="196"/>
      <c r="BF57" s="196"/>
      <c r="BG57" s="196"/>
      <c r="BH57" s="196"/>
      <c r="BI57" s="196"/>
      <c r="BJ57" s="142"/>
      <c r="BK57" s="196"/>
      <c r="BL57" s="196"/>
      <c r="BM57" s="137" t="str">
        <f t="shared" ref="BM57:BR57" si="61">IF(COUNTIF(BM7:BM49,"*Malattia*")=0,"",COUNTIF(BM7:BM49,"*Malattia*"))</f>
        <v/>
      </c>
      <c r="BN57" s="137" t="str">
        <f t="shared" si="61"/>
        <v/>
      </c>
      <c r="BO57" s="137" t="str">
        <f t="shared" si="61"/>
        <v/>
      </c>
      <c r="BP57" s="137" t="str">
        <f t="shared" si="61"/>
        <v/>
      </c>
      <c r="BQ57" s="137" t="str">
        <f t="shared" si="61"/>
        <v/>
      </c>
      <c r="BR57" s="137" t="str">
        <f t="shared" si="61"/>
        <v/>
      </c>
      <c r="BS57" s="196"/>
      <c r="BT57" s="232" t="s">
        <v>219</v>
      </c>
      <c r="BU57" s="232"/>
      <c r="BV57" s="137" t="str">
        <f t="shared" ref="BV57:CD57" si="62">IF(COUNTIF(BV7:BV49,"*Malattia*")=0,"",COUNTIF(BV7:BV49,"*Malattia*"))</f>
        <v/>
      </c>
      <c r="BW57" s="137" t="str">
        <f t="shared" si="62"/>
        <v/>
      </c>
      <c r="BX57" s="137" t="str">
        <f t="shared" si="62"/>
        <v/>
      </c>
      <c r="BY57" s="137" t="str">
        <f t="shared" si="62"/>
        <v/>
      </c>
      <c r="BZ57" s="137" t="str">
        <f t="shared" si="62"/>
        <v/>
      </c>
      <c r="CA57" s="137" t="str">
        <f t="shared" si="62"/>
        <v/>
      </c>
      <c r="CB57" s="137" t="str">
        <f t="shared" si="62"/>
        <v/>
      </c>
      <c r="CC57" s="137" t="str">
        <f t="shared" si="62"/>
        <v/>
      </c>
      <c r="CD57" s="137" t="str">
        <f t="shared" si="62"/>
        <v/>
      </c>
      <c r="CE57" s="137"/>
      <c r="CF57" s="196"/>
    </row>
    <row r="58" spans="1:85" ht="11.25" customHeight="1" x14ac:dyDescent="0.25">
      <c r="A58" s="233" t="s">
        <v>220</v>
      </c>
      <c r="B58" s="233"/>
      <c r="C58" s="138" t="str">
        <f>IF(COUNTIF(C7:C49,"*Esame*")=0,"",COUNTIF(C7:C49,"*Esame*"))</f>
        <v/>
      </c>
      <c r="D58" s="138" t="str">
        <f>IF(COUNTIF(D7:D49,"*Esame*")=0,"",COUNTIF(D7:D49,"*Esame*"))</f>
        <v/>
      </c>
      <c r="E58" s="138" t="str">
        <f t="shared" ref="E58:S58" si="63">IF(COUNTIF(E7:E49,"*Esame*")=0,"",COUNTIF(E7:E49,"*Esame*"))</f>
        <v/>
      </c>
      <c r="F58" s="138" t="str">
        <f t="shared" si="63"/>
        <v/>
      </c>
      <c r="G58" s="138" t="str">
        <f t="shared" si="63"/>
        <v/>
      </c>
      <c r="H58" s="138" t="str">
        <f t="shared" si="63"/>
        <v/>
      </c>
      <c r="I58" s="138" t="str">
        <f t="shared" si="63"/>
        <v/>
      </c>
      <c r="J58" s="138" t="str">
        <f t="shared" si="63"/>
        <v/>
      </c>
      <c r="K58" s="138" t="str">
        <f t="shared" si="63"/>
        <v/>
      </c>
      <c r="L58" s="138" t="str">
        <f t="shared" si="63"/>
        <v/>
      </c>
      <c r="M58" s="138" t="str">
        <f t="shared" si="63"/>
        <v/>
      </c>
      <c r="N58" s="138" t="str">
        <f t="shared" si="63"/>
        <v/>
      </c>
      <c r="O58" s="138" t="str">
        <f t="shared" si="63"/>
        <v/>
      </c>
      <c r="P58" s="138" t="str">
        <f t="shared" si="63"/>
        <v/>
      </c>
      <c r="Q58" s="138" t="str">
        <f t="shared" si="63"/>
        <v/>
      </c>
      <c r="R58" s="138" t="str">
        <f t="shared" si="63"/>
        <v/>
      </c>
      <c r="S58" s="138" t="str">
        <f t="shared" si="63"/>
        <v/>
      </c>
      <c r="T58" s="196"/>
      <c r="U58" s="233" t="s">
        <v>220</v>
      </c>
      <c r="V58" s="233"/>
      <c r="W58" s="138" t="str">
        <f t="shared" ref="W58:AU58" si="64">IF(COUNTIF(W7:W49,"*Esame*")=0,"",COUNTIF(W7:W49,"*Esame*"))</f>
        <v/>
      </c>
      <c r="X58" s="138" t="str">
        <f t="shared" si="64"/>
        <v/>
      </c>
      <c r="Y58" s="138" t="str">
        <f t="shared" si="64"/>
        <v/>
      </c>
      <c r="Z58" s="138" t="str">
        <f t="shared" si="64"/>
        <v/>
      </c>
      <c r="AA58" s="138" t="str">
        <f t="shared" si="64"/>
        <v/>
      </c>
      <c r="AB58" s="138" t="str">
        <f t="shared" si="64"/>
        <v/>
      </c>
      <c r="AC58" s="138" t="str">
        <f t="shared" si="64"/>
        <v/>
      </c>
      <c r="AD58" s="138" t="str">
        <f t="shared" si="64"/>
        <v/>
      </c>
      <c r="AE58" s="138" t="str">
        <f t="shared" si="64"/>
        <v/>
      </c>
      <c r="AF58" s="138" t="str">
        <f t="shared" si="64"/>
        <v/>
      </c>
      <c r="AG58" s="138" t="str">
        <f t="shared" si="64"/>
        <v/>
      </c>
      <c r="AH58" s="138" t="str">
        <f t="shared" si="64"/>
        <v/>
      </c>
      <c r="AI58" s="138" t="str">
        <f t="shared" si="64"/>
        <v/>
      </c>
      <c r="AJ58" s="138" t="str">
        <f t="shared" si="64"/>
        <v/>
      </c>
      <c r="AK58" s="138" t="str">
        <f t="shared" si="64"/>
        <v/>
      </c>
      <c r="AL58" s="138" t="str">
        <f t="shared" si="64"/>
        <v/>
      </c>
      <c r="AM58" s="138" t="str">
        <f t="shared" si="64"/>
        <v/>
      </c>
      <c r="AN58" s="138" t="str">
        <f t="shared" si="64"/>
        <v/>
      </c>
      <c r="AO58" s="138" t="str">
        <f t="shared" si="64"/>
        <v/>
      </c>
      <c r="AP58" s="138" t="str">
        <f t="shared" si="64"/>
        <v/>
      </c>
      <c r="AQ58" s="138" t="str">
        <f t="shared" si="64"/>
        <v/>
      </c>
      <c r="AR58" s="138" t="str">
        <f t="shared" si="64"/>
        <v/>
      </c>
      <c r="AS58" s="138" t="str">
        <f t="shared" si="64"/>
        <v/>
      </c>
      <c r="AT58" s="138" t="str">
        <f t="shared" si="64"/>
        <v/>
      </c>
      <c r="AU58" s="138" t="str">
        <f t="shared" si="64"/>
        <v/>
      </c>
      <c r="AV58" s="196"/>
      <c r="AW58" s="196"/>
      <c r="AX58" s="196"/>
      <c r="AY58" s="196"/>
      <c r="AZ58" s="196"/>
      <c r="BA58" s="196"/>
      <c r="BB58" s="196"/>
      <c r="BC58" s="196"/>
      <c r="BD58" s="196"/>
      <c r="BE58" s="196"/>
      <c r="BF58" s="196"/>
      <c r="BG58" s="196"/>
      <c r="BH58" s="196"/>
      <c r="BI58" s="196"/>
      <c r="BJ58" s="142"/>
      <c r="BK58" s="196"/>
      <c r="BL58" s="196"/>
      <c r="BM58" s="138" t="str">
        <f t="shared" ref="BM58:BR58" si="65">IF(COUNTIF(BM7:BM49,"*Esame*")=0,"",COUNTIF(BM7:BM49,"*Esame*"))</f>
        <v/>
      </c>
      <c r="BN58" s="138" t="str">
        <f t="shared" si="65"/>
        <v/>
      </c>
      <c r="BO58" s="138" t="str">
        <f t="shared" si="65"/>
        <v/>
      </c>
      <c r="BP58" s="138" t="str">
        <f t="shared" si="65"/>
        <v/>
      </c>
      <c r="BQ58" s="138" t="str">
        <f t="shared" si="65"/>
        <v/>
      </c>
      <c r="BR58" s="138" t="str">
        <f t="shared" si="65"/>
        <v/>
      </c>
      <c r="BS58" s="196"/>
      <c r="BT58" s="233" t="s">
        <v>220</v>
      </c>
      <c r="BU58" s="233"/>
      <c r="BV58" s="138" t="str">
        <f t="shared" ref="BV58:CD58" si="66">IF(COUNTIF(BV7:BV49,"*Esame*")=0,"",COUNTIF(BV7:BV49,"*Esame*"))</f>
        <v/>
      </c>
      <c r="BW58" s="138" t="str">
        <f t="shared" si="66"/>
        <v/>
      </c>
      <c r="BX58" s="138" t="str">
        <f t="shared" si="66"/>
        <v/>
      </c>
      <c r="BY58" s="138" t="str">
        <f t="shared" si="66"/>
        <v/>
      </c>
      <c r="BZ58" s="138" t="str">
        <f t="shared" si="66"/>
        <v/>
      </c>
      <c r="CA58" s="138" t="str">
        <f t="shared" si="66"/>
        <v/>
      </c>
      <c r="CB58" s="138" t="str">
        <f t="shared" si="66"/>
        <v/>
      </c>
      <c r="CC58" s="138" t="str">
        <f t="shared" si="66"/>
        <v/>
      </c>
      <c r="CD58" s="138" t="str">
        <f t="shared" si="66"/>
        <v/>
      </c>
      <c r="CE58" s="138"/>
      <c r="CF58" s="196"/>
    </row>
    <row r="59" spans="1:85" ht="11.25" customHeight="1" x14ac:dyDescent="0.25">
      <c r="A59" s="232" t="s">
        <v>221</v>
      </c>
      <c r="B59" s="232"/>
      <c r="C59" s="137" t="str">
        <f>IF(COUNTIF(C7:C49,"*Altro*")=0,"",COUNTIF(C7:C49,"*Altro*"))</f>
        <v/>
      </c>
      <c r="D59" s="137" t="str">
        <f>IF(COUNTIF(D7:D49,"*Altro*")=0,"",COUNTIF(D7:D49,"*Altro*"))</f>
        <v/>
      </c>
      <c r="E59" s="137" t="str">
        <f t="shared" ref="E59:S59" si="67">IF(COUNTIF(E7:E49,"*Altro*")=0,"",COUNTIF(E7:E49,"*Altro*"))</f>
        <v/>
      </c>
      <c r="F59" s="137" t="str">
        <f t="shared" si="67"/>
        <v/>
      </c>
      <c r="G59" s="137" t="str">
        <f t="shared" si="67"/>
        <v/>
      </c>
      <c r="H59" s="137" t="str">
        <f t="shared" si="67"/>
        <v/>
      </c>
      <c r="I59" s="137" t="str">
        <f t="shared" si="67"/>
        <v/>
      </c>
      <c r="J59" s="137" t="str">
        <f t="shared" si="67"/>
        <v/>
      </c>
      <c r="K59" s="137" t="str">
        <f t="shared" si="67"/>
        <v/>
      </c>
      <c r="L59" s="137" t="str">
        <f t="shared" si="67"/>
        <v/>
      </c>
      <c r="M59" s="137" t="str">
        <f t="shared" si="67"/>
        <v/>
      </c>
      <c r="N59" s="137" t="str">
        <f t="shared" si="67"/>
        <v/>
      </c>
      <c r="O59" s="137" t="str">
        <f t="shared" si="67"/>
        <v/>
      </c>
      <c r="P59" s="137" t="str">
        <f t="shared" si="67"/>
        <v/>
      </c>
      <c r="Q59" s="137" t="str">
        <f t="shared" si="67"/>
        <v/>
      </c>
      <c r="R59" s="137" t="str">
        <f t="shared" si="67"/>
        <v/>
      </c>
      <c r="S59" s="137" t="str">
        <f t="shared" si="67"/>
        <v/>
      </c>
      <c r="T59" s="196"/>
      <c r="U59" s="232" t="s">
        <v>221</v>
      </c>
      <c r="V59" s="232"/>
      <c r="W59" s="137" t="str">
        <f t="shared" ref="W59:AU59" si="68">IF(COUNTIF(W7:W49,"*Altro*")=0,"",COUNTIF(W7:W49,"*Altro*"))</f>
        <v/>
      </c>
      <c r="X59" s="137" t="str">
        <f t="shared" si="68"/>
        <v/>
      </c>
      <c r="Y59" s="137" t="str">
        <f t="shared" si="68"/>
        <v/>
      </c>
      <c r="Z59" s="137" t="str">
        <f t="shared" si="68"/>
        <v/>
      </c>
      <c r="AA59" s="137" t="str">
        <f t="shared" si="68"/>
        <v/>
      </c>
      <c r="AB59" s="137" t="str">
        <f t="shared" si="68"/>
        <v/>
      </c>
      <c r="AC59" s="137" t="str">
        <f t="shared" si="68"/>
        <v/>
      </c>
      <c r="AD59" s="137" t="str">
        <f t="shared" si="68"/>
        <v/>
      </c>
      <c r="AE59" s="137" t="str">
        <f t="shared" si="68"/>
        <v/>
      </c>
      <c r="AF59" s="137" t="str">
        <f t="shared" si="68"/>
        <v/>
      </c>
      <c r="AG59" s="137" t="str">
        <f t="shared" si="68"/>
        <v/>
      </c>
      <c r="AH59" s="137" t="str">
        <f t="shared" si="68"/>
        <v/>
      </c>
      <c r="AI59" s="137" t="str">
        <f t="shared" si="68"/>
        <v/>
      </c>
      <c r="AJ59" s="137" t="str">
        <f t="shared" si="68"/>
        <v/>
      </c>
      <c r="AK59" s="137" t="str">
        <f t="shared" si="68"/>
        <v/>
      </c>
      <c r="AL59" s="137" t="str">
        <f t="shared" si="68"/>
        <v/>
      </c>
      <c r="AM59" s="137" t="str">
        <f t="shared" si="68"/>
        <v/>
      </c>
      <c r="AN59" s="137" t="str">
        <f t="shared" si="68"/>
        <v/>
      </c>
      <c r="AO59" s="137" t="str">
        <f t="shared" si="68"/>
        <v/>
      </c>
      <c r="AP59" s="137" t="str">
        <f t="shared" si="68"/>
        <v/>
      </c>
      <c r="AQ59" s="137" t="str">
        <f t="shared" si="68"/>
        <v/>
      </c>
      <c r="AR59" s="137" t="str">
        <f t="shared" si="68"/>
        <v/>
      </c>
      <c r="AS59" s="137" t="str">
        <f t="shared" si="68"/>
        <v/>
      </c>
      <c r="AT59" s="137" t="str">
        <f t="shared" si="68"/>
        <v/>
      </c>
      <c r="AU59" s="137" t="str">
        <f t="shared" si="68"/>
        <v/>
      </c>
      <c r="AV59" s="196"/>
      <c r="AW59" s="196"/>
      <c r="AX59" s="196"/>
      <c r="AY59" s="196"/>
      <c r="AZ59" s="196"/>
      <c r="BA59" s="196"/>
      <c r="BB59" s="196"/>
      <c r="BC59" s="196"/>
      <c r="BD59" s="196"/>
      <c r="BE59" s="196"/>
      <c r="BF59" s="196"/>
      <c r="BG59" s="196"/>
      <c r="BH59" s="196"/>
      <c r="BI59" s="196"/>
      <c r="BJ59" s="142"/>
      <c r="BK59" s="196"/>
      <c r="BL59" s="196"/>
      <c r="BM59" s="137" t="str">
        <f t="shared" ref="BM59:BR59" si="69">IF(COUNTIF(BM7:BM49,"*Altro*")=0,"",COUNTIF(BM7:BM49,"*Altro*"))</f>
        <v/>
      </c>
      <c r="BN59" s="137" t="str">
        <f t="shared" si="69"/>
        <v/>
      </c>
      <c r="BO59" s="137" t="str">
        <f t="shared" si="69"/>
        <v/>
      </c>
      <c r="BP59" s="137" t="str">
        <f t="shared" si="69"/>
        <v/>
      </c>
      <c r="BQ59" s="137" t="str">
        <f t="shared" si="69"/>
        <v/>
      </c>
      <c r="BR59" s="137" t="str">
        <f t="shared" si="69"/>
        <v/>
      </c>
      <c r="BS59" s="196"/>
      <c r="BT59" s="232" t="s">
        <v>221</v>
      </c>
      <c r="BU59" s="232"/>
      <c r="BV59" s="137" t="str">
        <f t="shared" ref="BV59:CD59" si="70">IF(COUNTIF(BV7:BV49,"*Altro*")=0,"",COUNTIF(BV7:BV49,"*Altro*"))</f>
        <v/>
      </c>
      <c r="BW59" s="137" t="str">
        <f t="shared" si="70"/>
        <v/>
      </c>
      <c r="BX59" s="137" t="str">
        <f t="shared" si="70"/>
        <v/>
      </c>
      <c r="BY59" s="137" t="str">
        <f t="shared" si="70"/>
        <v/>
      </c>
      <c r="BZ59" s="137" t="str">
        <f t="shared" si="70"/>
        <v/>
      </c>
      <c r="CA59" s="137" t="str">
        <f t="shared" si="70"/>
        <v/>
      </c>
      <c r="CB59" s="137" t="str">
        <f t="shared" si="70"/>
        <v/>
      </c>
      <c r="CC59" s="137" t="str">
        <f t="shared" si="70"/>
        <v/>
      </c>
      <c r="CD59" s="137" t="str">
        <f t="shared" si="70"/>
        <v/>
      </c>
      <c r="CE59" s="137"/>
      <c r="CF59" s="196"/>
    </row>
    <row r="60" spans="1:85" ht="11.25" customHeight="1" x14ac:dyDescent="0.25">
      <c r="A60" s="196"/>
      <c r="B60" s="196"/>
      <c r="C60" s="196"/>
      <c r="D60" s="196"/>
      <c r="E60" s="196"/>
      <c r="F60" s="196"/>
      <c r="G60" s="196"/>
      <c r="H60" s="196"/>
      <c r="I60" s="196"/>
      <c r="J60" s="196"/>
      <c r="K60" s="196"/>
      <c r="L60" s="196"/>
      <c r="M60" s="196"/>
      <c r="N60" s="196"/>
      <c r="O60" s="196"/>
      <c r="P60" s="196"/>
      <c r="Q60" s="196"/>
      <c r="R60" s="196"/>
      <c r="S60" s="196"/>
      <c r="T60" s="196"/>
      <c r="U60" s="196"/>
      <c r="V60" s="196"/>
      <c r="W60" s="196"/>
      <c r="X60" s="196"/>
      <c r="Y60" s="196"/>
      <c r="Z60" s="196"/>
      <c r="AA60" s="196"/>
      <c r="AB60" s="196"/>
      <c r="AC60" s="196"/>
      <c r="AD60" s="196"/>
      <c r="AE60" s="196"/>
      <c r="AF60" s="196"/>
      <c r="AG60" s="196"/>
      <c r="AH60" s="196"/>
      <c r="AI60" s="196"/>
      <c r="AJ60" s="196"/>
      <c r="AK60" s="196"/>
      <c r="AL60" s="196"/>
      <c r="AM60" s="196"/>
      <c r="AN60" s="196"/>
      <c r="AO60" s="196"/>
      <c r="AP60" s="196"/>
      <c r="AQ60" s="196"/>
      <c r="AR60" s="196"/>
      <c r="AS60" s="196"/>
      <c r="AT60" s="196"/>
      <c r="AU60" s="196"/>
      <c r="AV60" s="196"/>
      <c r="AW60" s="196"/>
      <c r="AX60" s="196"/>
      <c r="AY60" s="196"/>
      <c r="AZ60" s="196"/>
      <c r="BA60" s="196"/>
      <c r="BB60" s="196"/>
      <c r="BC60" s="196"/>
      <c r="BD60" s="196"/>
      <c r="BE60" s="196"/>
      <c r="BF60" s="196"/>
      <c r="BG60" s="196"/>
      <c r="BH60" s="196"/>
      <c r="BI60" s="196"/>
      <c r="BJ60" s="142"/>
      <c r="BK60" s="196"/>
      <c r="BL60" s="196"/>
      <c r="BM60" s="196"/>
      <c r="BN60" s="196"/>
      <c r="BO60" s="196"/>
      <c r="BP60" s="196"/>
      <c r="BQ60" s="196"/>
      <c r="BR60" s="196"/>
      <c r="BS60" s="196"/>
      <c r="BT60" s="196"/>
      <c r="BU60" s="196"/>
      <c r="BV60" s="196"/>
      <c r="BW60" s="196"/>
      <c r="BX60" s="196"/>
      <c r="BY60" s="196"/>
      <c r="BZ60" s="196"/>
      <c r="CA60" s="196"/>
      <c r="CB60" s="196"/>
      <c r="CC60" s="196"/>
      <c r="CD60" s="196"/>
      <c r="CE60" s="196"/>
      <c r="CF60" s="196"/>
    </row>
    <row r="61" spans="1:85" ht="11.25" customHeight="1" x14ac:dyDescent="0.25">
      <c r="A61" s="196"/>
      <c r="B61" s="196"/>
      <c r="C61" s="196"/>
      <c r="D61" s="196"/>
      <c r="E61" s="196"/>
      <c r="F61" s="196"/>
      <c r="G61" s="196"/>
      <c r="H61" s="196"/>
      <c r="I61" s="196"/>
      <c r="J61" s="196"/>
      <c r="K61" s="196"/>
      <c r="L61" s="196"/>
      <c r="M61" s="196"/>
      <c r="N61" s="196"/>
      <c r="O61" s="196"/>
      <c r="P61" s="196"/>
      <c r="Q61" s="196"/>
      <c r="R61" s="196"/>
      <c r="S61" s="196"/>
      <c r="T61" s="196"/>
      <c r="U61" s="196"/>
      <c r="V61" s="196"/>
      <c r="W61" s="196"/>
      <c r="X61" s="196"/>
      <c r="Y61" s="196"/>
      <c r="Z61" s="196"/>
      <c r="AA61" s="196"/>
      <c r="AB61" s="196"/>
      <c r="AC61" s="196"/>
      <c r="AD61" s="196"/>
      <c r="AE61" s="196"/>
      <c r="AF61" s="196"/>
      <c r="AG61" s="196"/>
      <c r="AH61" s="196"/>
      <c r="AI61" s="196"/>
      <c r="AJ61" s="196"/>
      <c r="AK61" s="196"/>
      <c r="AL61" s="196"/>
      <c r="AM61" s="196"/>
      <c r="AN61" s="196"/>
      <c r="AO61" s="196"/>
      <c r="AP61" s="196"/>
      <c r="AQ61" s="196"/>
      <c r="AR61" s="196"/>
      <c r="AS61" s="196"/>
      <c r="AT61" s="196"/>
      <c r="AU61" s="196"/>
      <c r="AV61" s="196"/>
      <c r="AW61" s="196"/>
      <c r="AX61" s="196"/>
      <c r="AY61" s="196"/>
      <c r="AZ61" s="196"/>
      <c r="BA61" s="196"/>
      <c r="BB61" s="196"/>
      <c r="BC61" s="196"/>
      <c r="BD61" s="196"/>
      <c r="BE61" s="196"/>
      <c r="BF61" s="196"/>
      <c r="BG61" s="196"/>
      <c r="BH61" s="196"/>
      <c r="BI61" s="196"/>
      <c r="BJ61" s="142"/>
      <c r="BK61" s="196"/>
      <c r="BL61" s="196"/>
      <c r="BM61" s="196"/>
      <c r="BN61" s="196"/>
      <c r="BO61" s="196"/>
      <c r="BP61" s="196"/>
      <c r="BQ61" s="196"/>
      <c r="BR61" s="196"/>
      <c r="BS61" s="196"/>
      <c r="BT61" s="196"/>
      <c r="BU61" s="196"/>
      <c r="BV61" s="196"/>
      <c r="BW61" s="196"/>
      <c r="BX61" s="196"/>
      <c r="BY61" s="196"/>
      <c r="BZ61" s="196"/>
      <c r="CA61" s="196"/>
      <c r="CB61" s="196"/>
      <c r="CC61" s="196"/>
      <c r="CD61" s="196"/>
      <c r="CE61" s="196"/>
      <c r="CF61" s="196"/>
    </row>
    <row r="62" spans="1:85" ht="11.25" customHeight="1" x14ac:dyDescent="0.25">
      <c r="A62" s="196"/>
      <c r="B62" s="196"/>
      <c r="C62" s="196"/>
      <c r="D62" s="196"/>
      <c r="E62" s="196"/>
      <c r="F62" s="196"/>
      <c r="G62" s="196"/>
      <c r="H62" s="196"/>
      <c r="I62" s="196"/>
      <c r="J62" s="196"/>
      <c r="K62" s="196"/>
      <c r="L62" s="196"/>
      <c r="M62" s="196"/>
      <c r="N62" s="196"/>
      <c r="O62" s="196"/>
      <c r="P62" s="196"/>
      <c r="Q62" s="196"/>
      <c r="R62" s="196"/>
      <c r="S62" s="196"/>
      <c r="T62" s="196"/>
      <c r="U62" s="196"/>
      <c r="V62" s="196"/>
      <c r="W62" s="196"/>
      <c r="X62" s="196"/>
      <c r="Y62" s="196"/>
      <c r="Z62" s="196"/>
      <c r="AA62" s="196"/>
      <c r="AB62" s="196"/>
      <c r="AC62" s="196"/>
      <c r="AD62" s="196"/>
      <c r="AE62" s="196"/>
      <c r="AF62" s="196"/>
      <c r="AG62" s="196"/>
      <c r="AH62" s="196"/>
      <c r="AI62" s="196"/>
      <c r="AJ62" s="196"/>
      <c r="AK62" s="196"/>
      <c r="AL62" s="196"/>
      <c r="AM62" s="196"/>
      <c r="AN62" s="196"/>
      <c r="AO62" s="196"/>
      <c r="AP62" s="196"/>
      <c r="AQ62" s="196"/>
      <c r="AR62" s="196"/>
      <c r="AS62" s="196"/>
      <c r="AT62" s="196"/>
      <c r="AU62" s="196"/>
      <c r="AV62" s="196"/>
      <c r="AW62" s="196"/>
      <c r="AX62" s="196"/>
      <c r="AY62" s="196"/>
      <c r="AZ62" s="196"/>
      <c r="BA62" s="196"/>
      <c r="BB62" s="196"/>
      <c r="BC62" s="196"/>
      <c r="BD62" s="196"/>
      <c r="BE62" s="196"/>
      <c r="BF62" s="196"/>
      <c r="BG62" s="196"/>
      <c r="BH62" s="196"/>
      <c r="BI62" s="196"/>
      <c r="BJ62" s="142"/>
      <c r="BK62" s="196"/>
      <c r="BL62" s="196"/>
      <c r="BM62" s="196"/>
      <c r="BN62" s="196"/>
      <c r="BO62" s="196"/>
      <c r="BP62" s="196"/>
      <c r="BQ62" s="196"/>
      <c r="BR62" s="196"/>
      <c r="BS62" s="196"/>
      <c r="BT62" s="196"/>
      <c r="BU62" s="196"/>
      <c r="BV62" s="196"/>
      <c r="BW62" s="196"/>
      <c r="BX62" s="196"/>
      <c r="BY62" s="196"/>
      <c r="BZ62" s="196"/>
      <c r="CA62" s="196"/>
      <c r="CB62" s="196"/>
      <c r="CC62" s="196"/>
      <c r="CD62" s="196"/>
      <c r="CE62" s="196"/>
      <c r="CF62" s="196"/>
    </row>
    <row r="63" spans="1:85" ht="11.25" customHeight="1" x14ac:dyDescent="0.25">
      <c r="A63" s="196"/>
      <c r="B63" s="196"/>
      <c r="C63" s="196"/>
      <c r="D63" s="196"/>
      <c r="E63" s="196"/>
      <c r="F63" s="196"/>
      <c r="G63" s="196"/>
      <c r="H63" s="196"/>
      <c r="I63" s="196"/>
      <c r="J63" s="196"/>
      <c r="K63" s="196"/>
      <c r="L63" s="196"/>
      <c r="M63" s="196"/>
      <c r="N63" s="196"/>
      <c r="O63" s="196"/>
      <c r="P63" s="196"/>
      <c r="Q63" s="196"/>
      <c r="R63" s="196"/>
      <c r="S63" s="196"/>
      <c r="T63" s="196"/>
      <c r="U63" s="196"/>
      <c r="V63" s="196"/>
      <c r="W63" s="196"/>
      <c r="X63" s="196"/>
      <c r="Y63" s="196"/>
      <c r="Z63" s="196"/>
      <c r="AA63" s="196"/>
      <c r="AB63" s="196"/>
      <c r="AC63" s="196"/>
      <c r="AD63" s="196"/>
      <c r="AE63" s="196"/>
      <c r="AF63" s="196"/>
      <c r="AG63" s="196"/>
      <c r="AH63" s="196"/>
      <c r="AI63" s="196"/>
      <c r="AJ63" s="196"/>
      <c r="AK63" s="196"/>
      <c r="AL63" s="196"/>
      <c r="AM63" s="196"/>
      <c r="AN63" s="196"/>
      <c r="AO63" s="196"/>
      <c r="AP63" s="196"/>
      <c r="AQ63" s="196"/>
      <c r="AR63" s="196"/>
      <c r="AS63" s="196"/>
      <c r="AT63" s="196"/>
      <c r="AU63" s="196"/>
      <c r="AV63" s="196"/>
      <c r="AW63" s="196"/>
      <c r="AX63" s="196"/>
      <c r="AY63" s="196"/>
      <c r="AZ63" s="196"/>
      <c r="BA63" s="196"/>
      <c r="BB63" s="196"/>
      <c r="BC63" s="196"/>
      <c r="BD63" s="196"/>
      <c r="BE63" s="196"/>
      <c r="BF63" s="196"/>
      <c r="BG63" s="196"/>
      <c r="BH63" s="196"/>
      <c r="BI63" s="196"/>
      <c r="BJ63" s="139"/>
      <c r="BK63" s="196"/>
      <c r="BL63" s="196"/>
      <c r="BM63" s="196"/>
      <c r="BN63" s="196"/>
      <c r="BO63" s="196"/>
      <c r="BP63" s="196"/>
      <c r="BQ63" s="196"/>
      <c r="BR63" s="196"/>
      <c r="BS63" s="196"/>
      <c r="BT63" s="196"/>
      <c r="BU63" s="196"/>
      <c r="BV63" s="196"/>
      <c r="BW63" s="196"/>
      <c r="BX63" s="196"/>
      <c r="BY63" s="196"/>
      <c r="BZ63" s="196"/>
      <c r="CA63" s="196"/>
      <c r="CB63" s="196"/>
      <c r="CC63" s="196"/>
      <c r="CD63" s="196"/>
      <c r="CE63" s="196"/>
      <c r="CF63" s="196"/>
    </row>
    <row r="64" spans="1:85" ht="11.25" customHeight="1" x14ac:dyDescent="0.25">
      <c r="A64" s="196"/>
      <c r="B64" s="196"/>
      <c r="C64" s="196"/>
      <c r="D64" s="196"/>
      <c r="E64" s="196"/>
      <c r="F64" s="196"/>
      <c r="G64" s="196"/>
      <c r="H64" s="196"/>
      <c r="I64" s="196"/>
      <c r="J64" s="196"/>
      <c r="K64" s="196"/>
      <c r="L64" s="196"/>
      <c r="M64" s="196"/>
      <c r="N64" s="196"/>
      <c r="O64" s="196"/>
      <c r="P64" s="196"/>
      <c r="Q64" s="196"/>
      <c r="R64" s="196"/>
      <c r="S64" s="196"/>
      <c r="T64" s="196"/>
      <c r="U64" s="196"/>
      <c r="V64" s="196"/>
      <c r="W64" s="196"/>
      <c r="X64" s="196"/>
      <c r="Y64" s="196"/>
      <c r="Z64" s="196"/>
      <c r="AA64" s="196"/>
      <c r="AB64" s="196"/>
      <c r="AC64" s="196"/>
      <c r="AD64" s="196"/>
      <c r="AE64" s="196"/>
      <c r="AF64" s="196"/>
      <c r="AG64" s="196"/>
      <c r="AH64" s="196"/>
      <c r="AI64" s="196"/>
      <c r="AJ64" s="196"/>
      <c r="AK64" s="196"/>
      <c r="AL64" s="196"/>
      <c r="AM64" s="196"/>
      <c r="AN64" s="196"/>
      <c r="AO64" s="196"/>
      <c r="AP64" s="196"/>
      <c r="AQ64" s="196"/>
      <c r="AR64" s="196"/>
      <c r="AS64" s="196"/>
      <c r="AT64" s="196"/>
      <c r="AU64" s="196"/>
      <c r="AV64" s="196"/>
      <c r="AW64" s="196"/>
      <c r="AX64" s="196"/>
      <c r="AY64" s="196"/>
      <c r="AZ64" s="196"/>
      <c r="BA64" s="196"/>
      <c r="BB64" s="196"/>
      <c r="BC64" s="196"/>
      <c r="BD64" s="196"/>
      <c r="BE64" s="196"/>
      <c r="BF64" s="196"/>
      <c r="BG64" s="196"/>
      <c r="BH64" s="196"/>
      <c r="BI64" s="196"/>
      <c r="BJ64" s="139"/>
      <c r="BK64" s="196"/>
      <c r="BL64" s="196"/>
      <c r="BM64" s="196"/>
      <c r="BN64" s="196"/>
      <c r="BO64" s="196"/>
      <c r="BP64" s="196"/>
      <c r="BQ64" s="196"/>
      <c r="BR64" s="196"/>
      <c r="BS64" s="196"/>
      <c r="BT64" s="196"/>
      <c r="BU64" s="196"/>
      <c r="BV64" s="196"/>
      <c r="BW64" s="196"/>
      <c r="BX64" s="196"/>
      <c r="BY64" s="196"/>
      <c r="BZ64" s="196"/>
      <c r="CA64" s="196"/>
      <c r="CB64" s="196"/>
      <c r="CC64" s="196"/>
      <c r="CD64" s="196"/>
      <c r="CE64" s="196"/>
      <c r="CF64" s="196"/>
    </row>
    <row r="65" spans="1:84" ht="11.25" customHeight="1" x14ac:dyDescent="0.25">
      <c r="A65" s="196"/>
      <c r="B65" s="196"/>
      <c r="C65" s="196"/>
      <c r="D65" s="196"/>
      <c r="E65" s="196"/>
      <c r="F65" s="196"/>
      <c r="G65" s="196"/>
      <c r="H65" s="196"/>
      <c r="I65" s="196"/>
      <c r="J65" s="196"/>
      <c r="K65" s="196"/>
      <c r="L65" s="196"/>
      <c r="M65" s="196"/>
      <c r="N65" s="196"/>
      <c r="O65" s="196"/>
      <c r="P65" s="196"/>
      <c r="Q65" s="196"/>
      <c r="R65" s="196"/>
      <c r="S65" s="196"/>
      <c r="T65" s="196"/>
      <c r="U65" s="196"/>
      <c r="V65" s="196"/>
      <c r="W65" s="196"/>
      <c r="X65" s="196"/>
      <c r="Y65" s="196"/>
      <c r="Z65" s="196"/>
      <c r="AA65" s="196"/>
      <c r="AB65" s="196"/>
      <c r="AC65" s="196"/>
      <c r="AD65" s="196"/>
      <c r="AE65" s="196"/>
      <c r="AF65" s="196"/>
      <c r="AG65" s="196"/>
      <c r="AH65" s="196"/>
      <c r="AI65" s="196"/>
      <c r="AJ65" s="196"/>
      <c r="AK65" s="196"/>
      <c r="AL65" s="196"/>
      <c r="AM65" s="196"/>
      <c r="AN65" s="196"/>
      <c r="AO65" s="196"/>
      <c r="AP65" s="196"/>
      <c r="AQ65" s="196"/>
      <c r="AR65" s="196"/>
      <c r="AS65" s="196"/>
      <c r="AT65" s="196"/>
      <c r="AU65" s="196"/>
      <c r="AV65" s="196"/>
      <c r="AW65" s="196"/>
      <c r="AX65" s="196"/>
      <c r="AY65" s="196"/>
      <c r="AZ65" s="196"/>
      <c r="BA65" s="196"/>
      <c r="BB65" s="196"/>
      <c r="BC65" s="196"/>
      <c r="BD65" s="196"/>
      <c r="BE65" s="196"/>
      <c r="BF65" s="196"/>
      <c r="BG65" s="196"/>
      <c r="BH65" s="196"/>
      <c r="BI65" s="196"/>
      <c r="BJ65" s="139"/>
      <c r="BK65" s="196"/>
      <c r="BL65" s="196"/>
      <c r="BM65" s="196"/>
      <c r="BN65" s="196"/>
      <c r="BO65" s="196"/>
      <c r="BP65" s="196"/>
      <c r="BQ65" s="196"/>
      <c r="BR65" s="196"/>
      <c r="BS65" s="196"/>
      <c r="BT65" s="196"/>
      <c r="BU65" s="196"/>
      <c r="BV65" s="196"/>
      <c r="BW65" s="196"/>
      <c r="BX65" s="196"/>
      <c r="BY65" s="196"/>
      <c r="BZ65" s="196"/>
      <c r="CA65" s="196"/>
      <c r="CB65" s="196"/>
      <c r="CC65" s="196"/>
      <c r="CD65" s="196"/>
      <c r="CE65" s="196"/>
      <c r="CF65" s="196"/>
    </row>
    <row r="66" spans="1:84" ht="11.25" customHeight="1" x14ac:dyDescent="0.25">
      <c r="A66" s="196"/>
      <c r="B66" s="196"/>
      <c r="C66" s="196"/>
      <c r="D66" s="196"/>
      <c r="E66" s="196"/>
      <c r="F66" s="196"/>
      <c r="G66" s="196"/>
      <c r="H66" s="196"/>
      <c r="I66" s="196"/>
      <c r="J66" s="196"/>
      <c r="K66" s="196"/>
      <c r="L66" s="196"/>
      <c r="M66" s="196"/>
      <c r="N66" s="196"/>
      <c r="O66" s="196"/>
      <c r="P66" s="196"/>
      <c r="Q66" s="196"/>
      <c r="R66" s="196"/>
      <c r="S66" s="196"/>
      <c r="T66" s="196"/>
      <c r="U66" s="196"/>
      <c r="V66" s="196"/>
      <c r="W66" s="196"/>
      <c r="X66" s="196"/>
      <c r="Y66" s="196"/>
      <c r="Z66" s="196"/>
      <c r="AA66" s="196"/>
      <c r="AB66" s="196"/>
      <c r="AC66" s="196"/>
      <c r="AD66" s="196"/>
      <c r="AE66" s="196"/>
      <c r="AF66" s="196"/>
      <c r="AG66" s="196"/>
      <c r="AH66" s="196"/>
      <c r="AI66" s="196"/>
      <c r="AJ66" s="196"/>
      <c r="AK66" s="196"/>
      <c r="AL66" s="196"/>
      <c r="AM66" s="196"/>
      <c r="AN66" s="196"/>
      <c r="AO66" s="196"/>
      <c r="AP66" s="196"/>
      <c r="AQ66" s="196"/>
      <c r="AR66" s="196"/>
      <c r="AS66" s="196"/>
      <c r="AT66" s="196"/>
      <c r="AU66" s="196"/>
      <c r="AV66" s="196"/>
      <c r="AW66" s="196"/>
      <c r="AX66" s="196"/>
      <c r="AY66" s="196"/>
      <c r="AZ66" s="196"/>
      <c r="BA66" s="196"/>
      <c r="BB66" s="196"/>
      <c r="BC66" s="196"/>
      <c r="BD66" s="196"/>
      <c r="BE66" s="196"/>
      <c r="BF66" s="196"/>
      <c r="BG66" s="196"/>
      <c r="BH66" s="196"/>
      <c r="BI66" s="196"/>
      <c r="BJ66" s="139"/>
      <c r="BK66" s="196"/>
      <c r="BL66" s="196"/>
      <c r="BM66" s="196"/>
      <c r="BN66" s="196"/>
      <c r="BO66" s="196"/>
      <c r="BP66" s="196"/>
      <c r="BQ66" s="196"/>
      <c r="BR66" s="196"/>
      <c r="BS66" s="196"/>
      <c r="BT66" s="196"/>
      <c r="BU66" s="196"/>
      <c r="BV66" s="196"/>
      <c r="BW66" s="196"/>
      <c r="BX66" s="196"/>
      <c r="BY66" s="196"/>
      <c r="BZ66" s="196"/>
      <c r="CA66" s="196"/>
      <c r="CB66" s="196"/>
      <c r="CC66" s="196"/>
      <c r="CD66" s="196"/>
      <c r="CE66" s="196"/>
      <c r="CF66" s="196"/>
    </row>
    <row r="67" spans="1:84" ht="11.25" customHeight="1" x14ac:dyDescent="0.25">
      <c r="A67" s="196"/>
      <c r="B67" s="196"/>
      <c r="C67" s="196"/>
      <c r="D67" s="196"/>
      <c r="E67" s="196"/>
      <c r="F67" s="196"/>
      <c r="G67" s="196"/>
      <c r="H67" s="196"/>
      <c r="I67" s="196"/>
      <c r="J67" s="196"/>
      <c r="K67" s="196"/>
      <c r="L67" s="196"/>
      <c r="M67" s="196"/>
      <c r="N67" s="196"/>
      <c r="O67" s="196"/>
      <c r="P67" s="196"/>
      <c r="Q67" s="196"/>
      <c r="R67" s="196"/>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c r="AS67" s="196"/>
      <c r="AT67" s="196"/>
      <c r="AU67" s="196"/>
      <c r="AV67" s="196"/>
      <c r="AW67" s="196"/>
      <c r="AX67" s="196"/>
      <c r="AY67" s="196"/>
      <c r="AZ67" s="196"/>
      <c r="BA67" s="196"/>
      <c r="BB67" s="196"/>
      <c r="BC67" s="196"/>
      <c r="BD67" s="196"/>
      <c r="BE67" s="196"/>
      <c r="BF67" s="196"/>
      <c r="BG67" s="196"/>
      <c r="BH67" s="196"/>
      <c r="BI67" s="196"/>
      <c r="BJ67" s="139"/>
      <c r="BK67" s="196"/>
      <c r="BL67" s="196"/>
      <c r="BM67" s="196"/>
      <c r="BN67" s="196"/>
      <c r="BO67" s="196"/>
      <c r="BP67" s="196"/>
      <c r="BQ67" s="196"/>
      <c r="BR67" s="196"/>
      <c r="BS67" s="196"/>
      <c r="BT67" s="196"/>
      <c r="BU67" s="196"/>
      <c r="BV67" s="196"/>
      <c r="BW67" s="196"/>
      <c r="BX67" s="196"/>
      <c r="BY67" s="196"/>
      <c r="BZ67" s="196"/>
      <c r="CA67" s="196"/>
      <c r="CB67" s="196"/>
      <c r="CC67" s="196"/>
      <c r="CD67" s="196"/>
      <c r="CE67" s="196"/>
      <c r="CF67" s="196"/>
    </row>
    <row r="68" spans="1:84" ht="11.25" customHeight="1" x14ac:dyDescent="0.25">
      <c r="A68" s="196"/>
      <c r="B68" s="196"/>
      <c r="C68" s="196"/>
      <c r="D68" s="196"/>
      <c r="E68" s="196"/>
      <c r="F68" s="196"/>
      <c r="G68" s="196"/>
      <c r="H68" s="196"/>
      <c r="I68" s="196"/>
      <c r="J68" s="196"/>
      <c r="K68" s="196"/>
      <c r="L68" s="196"/>
      <c r="M68" s="196"/>
      <c r="N68" s="196"/>
      <c r="O68" s="196"/>
      <c r="P68" s="196"/>
      <c r="Q68" s="196"/>
      <c r="R68" s="196"/>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c r="AS68" s="196"/>
      <c r="AT68" s="196"/>
      <c r="AU68" s="196"/>
      <c r="AV68" s="196"/>
      <c r="AW68" s="196"/>
      <c r="AX68" s="196"/>
      <c r="AY68" s="196"/>
      <c r="AZ68" s="196"/>
      <c r="BA68" s="196"/>
      <c r="BB68" s="196"/>
      <c r="BC68" s="196"/>
      <c r="BD68" s="196"/>
      <c r="BE68" s="196"/>
      <c r="BF68" s="196"/>
      <c r="BG68" s="196"/>
      <c r="BH68" s="196"/>
      <c r="BI68" s="196"/>
      <c r="BJ68" s="139"/>
      <c r="BK68" s="196"/>
      <c r="BL68" s="196"/>
      <c r="BM68" s="196"/>
      <c r="BN68" s="196"/>
      <c r="BO68" s="196"/>
      <c r="BP68" s="196"/>
      <c r="BQ68" s="196"/>
      <c r="BR68" s="196"/>
      <c r="BS68" s="196"/>
      <c r="BT68" s="196"/>
      <c r="BU68" s="196"/>
      <c r="BV68" s="196"/>
      <c r="BW68" s="196"/>
      <c r="BX68" s="196"/>
      <c r="BY68" s="196"/>
      <c r="BZ68" s="196"/>
      <c r="CA68" s="196"/>
      <c r="CB68" s="196"/>
      <c r="CC68" s="196"/>
      <c r="CD68" s="196"/>
      <c r="CE68" s="196"/>
      <c r="CF68" s="196"/>
    </row>
    <row r="69" spans="1:84" ht="11.25" customHeight="1" x14ac:dyDescent="0.25">
      <c r="A69" s="196"/>
      <c r="B69" s="196"/>
      <c r="C69" s="196"/>
      <c r="D69" s="196"/>
      <c r="E69" s="196"/>
      <c r="F69" s="196"/>
      <c r="G69" s="196"/>
      <c r="H69" s="196"/>
      <c r="I69" s="196"/>
      <c r="J69" s="196"/>
      <c r="K69" s="196"/>
      <c r="L69" s="196"/>
      <c r="M69" s="196"/>
      <c r="N69" s="196"/>
      <c r="O69" s="196"/>
      <c r="P69" s="196"/>
      <c r="Q69" s="196"/>
      <c r="R69" s="196"/>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c r="AS69" s="196"/>
      <c r="AT69" s="196"/>
      <c r="AU69" s="196"/>
      <c r="AV69" s="196"/>
      <c r="AW69" s="196"/>
      <c r="AX69" s="196"/>
      <c r="AY69" s="196"/>
      <c r="AZ69" s="196"/>
      <c r="BA69" s="196"/>
      <c r="BB69" s="196"/>
      <c r="BC69" s="196"/>
      <c r="BD69" s="196"/>
      <c r="BE69" s="196"/>
      <c r="BF69" s="196"/>
      <c r="BG69" s="196"/>
      <c r="BH69" s="196"/>
      <c r="BI69" s="196"/>
      <c r="BJ69" s="139"/>
      <c r="BK69" s="196"/>
      <c r="BL69" s="196"/>
      <c r="BM69" s="196"/>
      <c r="BN69" s="196"/>
      <c r="BO69" s="196"/>
      <c r="BP69" s="196"/>
      <c r="BQ69" s="196"/>
      <c r="BR69" s="196"/>
      <c r="BS69" s="196"/>
      <c r="BT69" s="196"/>
      <c r="BU69" s="196"/>
      <c r="BV69" s="196"/>
      <c r="BW69" s="196"/>
      <c r="BX69" s="196"/>
      <c r="BY69" s="196"/>
      <c r="BZ69" s="196"/>
      <c r="CA69" s="196"/>
      <c r="CB69" s="196"/>
      <c r="CC69" s="196"/>
      <c r="CD69" s="196"/>
      <c r="CE69" s="196"/>
      <c r="CF69" s="196"/>
    </row>
    <row r="70" spans="1:84" ht="11.25" customHeight="1" x14ac:dyDescent="0.25">
      <c r="A70" s="196"/>
      <c r="B70" s="196"/>
      <c r="C70" s="196"/>
      <c r="D70" s="196"/>
      <c r="E70" s="196"/>
      <c r="F70" s="196"/>
      <c r="G70" s="196"/>
      <c r="H70" s="196"/>
      <c r="I70" s="196"/>
      <c r="J70" s="196"/>
      <c r="K70" s="196"/>
      <c r="L70" s="196"/>
      <c r="M70" s="196"/>
      <c r="N70" s="196"/>
      <c r="O70" s="196"/>
      <c r="P70" s="196"/>
      <c r="Q70" s="196"/>
      <c r="R70" s="196"/>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c r="AS70" s="196"/>
      <c r="AT70" s="196"/>
      <c r="AU70" s="196"/>
      <c r="AV70" s="196"/>
      <c r="AW70" s="196"/>
      <c r="AX70" s="196"/>
      <c r="AY70" s="196"/>
      <c r="AZ70" s="196"/>
      <c r="BA70" s="196"/>
      <c r="BB70" s="196"/>
      <c r="BC70" s="196"/>
      <c r="BD70" s="196"/>
      <c r="BE70" s="196"/>
      <c r="BF70" s="196"/>
      <c r="BG70" s="196"/>
      <c r="BH70" s="196"/>
      <c r="BI70" s="196"/>
      <c r="BJ70" s="139"/>
      <c r="BK70" s="196"/>
      <c r="BL70" s="196"/>
      <c r="BM70" s="196"/>
      <c r="BN70" s="196"/>
      <c r="BO70" s="196"/>
      <c r="BP70" s="196"/>
      <c r="BQ70" s="196"/>
      <c r="BR70" s="196"/>
      <c r="BS70" s="196"/>
      <c r="BT70" s="196"/>
      <c r="BU70" s="196"/>
      <c r="BV70" s="196"/>
      <c r="BW70" s="196"/>
      <c r="BX70" s="196"/>
      <c r="BY70" s="196"/>
      <c r="BZ70" s="196"/>
      <c r="CA70" s="196"/>
      <c r="CB70" s="196"/>
      <c r="CC70" s="196"/>
      <c r="CD70" s="196"/>
      <c r="CE70" s="196"/>
      <c r="CF70" s="196"/>
    </row>
    <row r="71" spans="1:84" ht="11.25" customHeight="1" x14ac:dyDescent="0.25">
      <c r="A71" s="196"/>
      <c r="B71" s="196"/>
      <c r="C71" s="196"/>
      <c r="D71" s="196"/>
      <c r="E71" s="196"/>
      <c r="F71" s="196"/>
      <c r="G71" s="196"/>
      <c r="H71" s="196"/>
      <c r="I71" s="196"/>
      <c r="J71" s="196"/>
      <c r="K71" s="196"/>
      <c r="L71" s="196"/>
      <c r="M71" s="196"/>
      <c r="N71" s="196"/>
      <c r="O71" s="196"/>
      <c r="P71" s="196"/>
      <c r="Q71" s="196"/>
      <c r="R71" s="196"/>
      <c r="S71" s="196"/>
      <c r="T71" s="196"/>
      <c r="U71" s="196"/>
      <c r="V71" s="196"/>
      <c r="W71" s="196"/>
      <c r="X71" s="196"/>
      <c r="Y71" s="196"/>
      <c r="Z71" s="196"/>
      <c r="AA71" s="196"/>
      <c r="AB71" s="196"/>
      <c r="AC71" s="196"/>
      <c r="AD71" s="196"/>
      <c r="AE71" s="196"/>
      <c r="AF71" s="196"/>
      <c r="AG71" s="196"/>
      <c r="AH71" s="196"/>
      <c r="AI71" s="196"/>
      <c r="AJ71" s="196"/>
      <c r="AK71" s="196"/>
      <c r="AL71" s="196"/>
      <c r="AM71" s="196"/>
      <c r="AN71" s="196"/>
      <c r="AO71" s="196"/>
      <c r="AP71" s="196"/>
      <c r="AQ71" s="196"/>
      <c r="AR71" s="196"/>
      <c r="AS71" s="196"/>
      <c r="AT71" s="196"/>
      <c r="AU71" s="196"/>
      <c r="AV71" s="196"/>
      <c r="AW71" s="196"/>
      <c r="AX71" s="196"/>
      <c r="AY71" s="196"/>
      <c r="AZ71" s="196"/>
      <c r="BA71" s="196"/>
      <c r="BB71" s="196"/>
      <c r="BC71" s="196"/>
      <c r="BD71" s="196"/>
      <c r="BE71" s="196"/>
      <c r="BF71" s="196"/>
      <c r="BG71" s="196"/>
      <c r="BH71" s="196"/>
      <c r="BI71" s="196"/>
      <c r="BJ71" s="139"/>
      <c r="BK71" s="196"/>
      <c r="BL71" s="196"/>
      <c r="BM71" s="196"/>
      <c r="BN71" s="196"/>
      <c r="BO71" s="196"/>
      <c r="BP71" s="196"/>
      <c r="BQ71" s="196"/>
      <c r="BR71" s="196"/>
      <c r="BS71" s="196"/>
      <c r="BT71" s="196"/>
      <c r="BU71" s="196"/>
      <c r="BV71" s="196"/>
      <c r="BW71" s="196"/>
      <c r="BX71" s="196"/>
      <c r="BY71" s="196"/>
      <c r="BZ71" s="196"/>
      <c r="CA71" s="196"/>
      <c r="CB71" s="196"/>
      <c r="CC71" s="196"/>
      <c r="CD71" s="196"/>
      <c r="CE71" s="196"/>
      <c r="CF71" s="196"/>
    </row>
    <row r="72" spans="1:84" ht="11.25" customHeight="1" x14ac:dyDescent="0.25">
      <c r="A72" s="196"/>
      <c r="B72" s="196"/>
      <c r="C72" s="196"/>
      <c r="D72" s="196"/>
      <c r="E72" s="196"/>
      <c r="F72" s="196"/>
      <c r="G72" s="196"/>
      <c r="H72" s="196"/>
      <c r="I72" s="196"/>
      <c r="J72" s="196"/>
      <c r="K72" s="196"/>
      <c r="L72" s="196"/>
      <c r="M72" s="196"/>
      <c r="N72" s="196"/>
      <c r="O72" s="196"/>
      <c r="P72" s="196"/>
      <c r="Q72" s="196"/>
      <c r="R72" s="196"/>
      <c r="S72" s="196"/>
      <c r="T72" s="196"/>
      <c r="U72" s="196"/>
      <c r="V72" s="196"/>
      <c r="W72" s="196"/>
      <c r="X72" s="196"/>
      <c r="Y72" s="196"/>
      <c r="Z72" s="196"/>
      <c r="AA72" s="196"/>
      <c r="AB72" s="196"/>
      <c r="AC72" s="196"/>
      <c r="AD72" s="196"/>
      <c r="AE72" s="196"/>
      <c r="AF72" s="196"/>
      <c r="AG72" s="196"/>
      <c r="AH72" s="196"/>
      <c r="AI72" s="196"/>
      <c r="AJ72" s="196"/>
      <c r="AK72" s="196"/>
      <c r="AL72" s="196"/>
      <c r="AM72" s="196"/>
      <c r="AN72" s="196"/>
      <c r="AO72" s="196"/>
      <c r="AP72" s="196"/>
      <c r="AQ72" s="196"/>
      <c r="AR72" s="196"/>
      <c r="AS72" s="196"/>
      <c r="AT72" s="196"/>
      <c r="AU72" s="196"/>
      <c r="AV72" s="196"/>
      <c r="AW72" s="196"/>
      <c r="AX72" s="196"/>
      <c r="AY72" s="196"/>
      <c r="AZ72" s="196"/>
      <c r="BA72" s="196"/>
      <c r="BB72" s="196"/>
      <c r="BC72" s="196"/>
      <c r="BD72" s="196"/>
      <c r="BE72" s="196"/>
      <c r="BF72" s="196"/>
      <c r="BG72" s="196"/>
      <c r="BH72" s="196"/>
      <c r="BI72" s="196"/>
      <c r="BJ72" s="139"/>
      <c r="BK72" s="196"/>
      <c r="BL72" s="196"/>
      <c r="BM72" s="196"/>
      <c r="BN72" s="196"/>
      <c r="BO72" s="196"/>
      <c r="BP72" s="196"/>
      <c r="BQ72" s="196"/>
      <c r="BR72" s="196"/>
      <c r="BS72" s="196"/>
      <c r="BT72" s="196"/>
      <c r="BU72" s="196"/>
      <c r="BV72" s="196"/>
      <c r="BW72" s="196"/>
      <c r="BX72" s="196"/>
      <c r="BY72" s="196"/>
      <c r="BZ72" s="196"/>
      <c r="CA72" s="196"/>
      <c r="CB72" s="196"/>
      <c r="CC72" s="196"/>
      <c r="CD72" s="196"/>
      <c r="CE72" s="196"/>
      <c r="CF72" s="196"/>
    </row>
    <row r="73" spans="1:84" ht="11.25" customHeight="1" x14ac:dyDescent="0.25">
      <c r="A73" s="196"/>
      <c r="B73" s="196"/>
      <c r="C73" s="196"/>
      <c r="D73" s="196"/>
      <c r="E73" s="196"/>
      <c r="F73" s="196"/>
      <c r="G73" s="196"/>
      <c r="H73" s="196"/>
      <c r="I73" s="196"/>
      <c r="J73" s="196"/>
      <c r="K73" s="196"/>
      <c r="L73" s="196"/>
      <c r="M73" s="196"/>
      <c r="N73" s="196"/>
      <c r="O73" s="196"/>
      <c r="P73" s="196"/>
      <c r="Q73" s="196"/>
      <c r="R73" s="196"/>
      <c r="S73" s="196"/>
      <c r="T73" s="196"/>
      <c r="U73" s="196"/>
      <c r="V73" s="196"/>
      <c r="W73" s="196"/>
      <c r="X73" s="196"/>
      <c r="Y73" s="196"/>
      <c r="Z73" s="196"/>
      <c r="AA73" s="196"/>
      <c r="AB73" s="196"/>
      <c r="AC73" s="196"/>
      <c r="AD73" s="196"/>
      <c r="AE73" s="196"/>
      <c r="AF73" s="196"/>
      <c r="AG73" s="196"/>
      <c r="AH73" s="196"/>
      <c r="AI73" s="196"/>
      <c r="AJ73" s="196"/>
      <c r="AK73" s="196"/>
      <c r="AL73" s="196"/>
      <c r="AM73" s="196"/>
      <c r="AN73" s="196"/>
      <c r="AO73" s="196"/>
      <c r="AP73" s="196"/>
      <c r="AQ73" s="196"/>
      <c r="AR73" s="196"/>
      <c r="AS73" s="196"/>
      <c r="AT73" s="196"/>
      <c r="AU73" s="196"/>
      <c r="AV73" s="196"/>
      <c r="AW73" s="196"/>
      <c r="AX73" s="196"/>
      <c r="AY73" s="196"/>
      <c r="AZ73" s="196"/>
      <c r="BA73" s="196"/>
      <c r="BB73" s="196"/>
      <c r="BC73" s="196"/>
      <c r="BD73" s="196"/>
      <c r="BE73" s="196"/>
      <c r="BF73" s="196"/>
      <c r="BG73" s="196"/>
      <c r="BH73" s="196"/>
      <c r="BI73" s="196"/>
      <c r="BJ73" s="139"/>
      <c r="BK73" s="196"/>
      <c r="BL73" s="196"/>
      <c r="BM73" s="196"/>
      <c r="BN73" s="196"/>
      <c r="BO73" s="196"/>
      <c r="BP73" s="196"/>
      <c r="BQ73" s="196"/>
      <c r="BR73" s="196"/>
      <c r="BS73" s="196"/>
      <c r="BT73" s="196"/>
      <c r="BU73" s="196"/>
      <c r="BV73" s="196"/>
      <c r="BW73" s="196"/>
      <c r="BX73" s="196"/>
      <c r="BY73" s="196"/>
      <c r="BZ73" s="196"/>
      <c r="CA73" s="196"/>
      <c r="CB73" s="196"/>
      <c r="CC73" s="196"/>
      <c r="CD73" s="196"/>
      <c r="CE73" s="196"/>
      <c r="CF73" s="196"/>
    </row>
    <row r="74" spans="1:84" ht="11.25" customHeight="1" x14ac:dyDescent="0.25">
      <c r="A74" s="196"/>
      <c r="B74" s="196"/>
      <c r="C74" s="196"/>
      <c r="D74" s="196"/>
      <c r="E74" s="196"/>
      <c r="F74" s="196"/>
      <c r="G74" s="196"/>
      <c r="H74" s="196"/>
      <c r="I74" s="196"/>
      <c r="J74" s="196"/>
      <c r="K74" s="196"/>
      <c r="L74" s="196"/>
      <c r="M74" s="196"/>
      <c r="N74" s="196"/>
      <c r="O74" s="196"/>
      <c r="P74" s="196"/>
      <c r="Q74" s="196"/>
      <c r="R74" s="196"/>
      <c r="S74" s="196"/>
      <c r="T74" s="196"/>
      <c r="U74" s="196"/>
      <c r="V74" s="196"/>
      <c r="W74" s="196"/>
      <c r="X74" s="196"/>
      <c r="Y74" s="196"/>
      <c r="Z74" s="196"/>
      <c r="AA74" s="196"/>
      <c r="AB74" s="196"/>
      <c r="AC74" s="196"/>
      <c r="AD74" s="196"/>
      <c r="AE74" s="196"/>
      <c r="AF74" s="196"/>
      <c r="AG74" s="196"/>
      <c r="AH74" s="196"/>
      <c r="AI74" s="196"/>
      <c r="AJ74" s="196"/>
      <c r="AK74" s="196"/>
      <c r="AL74" s="196"/>
      <c r="AM74" s="196"/>
      <c r="AN74" s="196"/>
      <c r="AO74" s="196"/>
      <c r="AP74" s="196"/>
      <c r="AQ74" s="196"/>
      <c r="AR74" s="196"/>
      <c r="AS74" s="196"/>
      <c r="AT74" s="196"/>
      <c r="AU74" s="196"/>
      <c r="AV74" s="196"/>
      <c r="AW74" s="196"/>
      <c r="AX74" s="196"/>
      <c r="AY74" s="196"/>
      <c r="AZ74" s="196"/>
      <c r="BA74" s="196"/>
      <c r="BB74" s="196"/>
      <c r="BC74" s="196"/>
      <c r="BD74" s="196"/>
      <c r="BE74" s="196"/>
      <c r="BF74" s="196"/>
      <c r="BG74" s="196"/>
      <c r="BH74" s="196"/>
      <c r="BI74" s="196"/>
      <c r="BJ74" s="139"/>
      <c r="BK74" s="196"/>
      <c r="BL74" s="196"/>
      <c r="BM74" s="196"/>
      <c r="BN74" s="196"/>
      <c r="BO74" s="196"/>
      <c r="BP74" s="196"/>
      <c r="BQ74" s="196"/>
      <c r="BR74" s="196"/>
      <c r="BS74" s="196"/>
      <c r="BT74" s="196"/>
      <c r="BU74" s="196"/>
      <c r="BV74" s="196"/>
      <c r="BW74" s="196"/>
      <c r="BX74" s="196"/>
      <c r="BY74" s="196"/>
      <c r="BZ74" s="196"/>
      <c r="CA74" s="196"/>
      <c r="CB74" s="196"/>
      <c r="CC74" s="196"/>
      <c r="CD74" s="196"/>
      <c r="CE74" s="196"/>
      <c r="CF74" s="196"/>
    </row>
    <row r="75" spans="1:84" ht="11.25" customHeight="1" x14ac:dyDescent="0.25">
      <c r="A75" s="196"/>
      <c r="B75" s="196"/>
      <c r="C75" s="196"/>
      <c r="D75" s="196"/>
      <c r="E75" s="196"/>
      <c r="F75" s="196"/>
      <c r="G75" s="196"/>
      <c r="H75" s="196"/>
      <c r="I75" s="196"/>
      <c r="J75" s="196"/>
      <c r="K75" s="196"/>
      <c r="L75" s="196"/>
      <c r="M75" s="196"/>
      <c r="N75" s="196"/>
      <c r="O75" s="196"/>
      <c r="P75" s="196"/>
      <c r="Q75" s="196"/>
      <c r="R75" s="196"/>
      <c r="S75" s="196"/>
      <c r="T75" s="196"/>
      <c r="U75" s="196"/>
      <c r="V75" s="196"/>
      <c r="W75" s="196"/>
      <c r="X75" s="196"/>
      <c r="Y75" s="196"/>
      <c r="Z75" s="196"/>
      <c r="AA75" s="196"/>
      <c r="AB75" s="196"/>
      <c r="AC75" s="196"/>
      <c r="AD75" s="196"/>
      <c r="AE75" s="196"/>
      <c r="AF75" s="196"/>
      <c r="AG75" s="196"/>
      <c r="AH75" s="196"/>
      <c r="AI75" s="196"/>
      <c r="AJ75" s="196"/>
      <c r="AK75" s="196"/>
      <c r="AL75" s="196"/>
      <c r="AM75" s="196"/>
      <c r="AN75" s="196"/>
      <c r="AO75" s="196"/>
      <c r="AP75" s="196"/>
      <c r="AQ75" s="196"/>
      <c r="AR75" s="196"/>
      <c r="AS75" s="196"/>
      <c r="AT75" s="196"/>
      <c r="AU75" s="196"/>
      <c r="AV75" s="196"/>
      <c r="AW75" s="196"/>
      <c r="AX75" s="196"/>
      <c r="AY75" s="196"/>
      <c r="AZ75" s="196"/>
      <c r="BA75" s="196"/>
      <c r="BB75" s="196"/>
      <c r="BC75" s="196"/>
      <c r="BD75" s="196"/>
      <c r="BE75" s="196"/>
      <c r="BF75" s="196"/>
      <c r="BG75" s="196"/>
      <c r="BH75" s="196"/>
      <c r="BI75" s="196"/>
      <c r="BJ75" s="139"/>
      <c r="BK75" s="196"/>
      <c r="BL75" s="196"/>
      <c r="BM75" s="196"/>
      <c r="BN75" s="196"/>
      <c r="BO75" s="196"/>
      <c r="BP75" s="196"/>
      <c r="BQ75" s="196"/>
      <c r="BR75" s="196"/>
      <c r="BS75" s="196"/>
      <c r="BT75" s="196"/>
      <c r="BU75" s="196"/>
      <c r="BV75" s="196"/>
      <c r="BW75" s="196"/>
      <c r="BX75" s="196"/>
      <c r="BY75" s="196"/>
      <c r="BZ75" s="196"/>
      <c r="CA75" s="196"/>
      <c r="CB75" s="196"/>
      <c r="CC75" s="196"/>
      <c r="CD75" s="196"/>
      <c r="CE75" s="196"/>
      <c r="CF75" s="196"/>
    </row>
    <row r="76" spans="1:84" ht="11.25" customHeight="1" x14ac:dyDescent="0.25">
      <c r="A76" s="196"/>
      <c r="B76" s="196"/>
      <c r="C76" s="196"/>
      <c r="D76" s="196"/>
      <c r="E76" s="196"/>
      <c r="F76" s="196"/>
      <c r="G76" s="196"/>
      <c r="H76" s="196"/>
      <c r="I76" s="196"/>
      <c r="J76" s="196"/>
      <c r="K76" s="196"/>
      <c r="L76" s="196"/>
      <c r="M76" s="196"/>
      <c r="N76" s="196"/>
      <c r="O76" s="196"/>
      <c r="P76" s="196"/>
      <c r="Q76" s="196"/>
      <c r="R76" s="196"/>
      <c r="S76" s="196"/>
      <c r="T76" s="196"/>
      <c r="U76" s="196"/>
      <c r="V76" s="196"/>
      <c r="W76" s="196"/>
      <c r="X76" s="196"/>
      <c r="Y76" s="196"/>
      <c r="Z76" s="196"/>
      <c r="AA76" s="196"/>
      <c r="AB76" s="196"/>
      <c r="AC76" s="196"/>
      <c r="AD76" s="196"/>
      <c r="AE76" s="196"/>
      <c r="AF76" s="196"/>
      <c r="AG76" s="196"/>
      <c r="AH76" s="196"/>
      <c r="AI76" s="196"/>
      <c r="AJ76" s="196"/>
      <c r="AK76" s="196"/>
      <c r="AL76" s="196"/>
      <c r="AM76" s="196"/>
      <c r="AN76" s="196"/>
      <c r="AO76" s="196"/>
      <c r="AP76" s="196"/>
      <c r="AQ76" s="196"/>
      <c r="AR76" s="196"/>
      <c r="AS76" s="196"/>
      <c r="AT76" s="196"/>
      <c r="AU76" s="196"/>
      <c r="AV76" s="196"/>
      <c r="AW76" s="196"/>
      <c r="AX76" s="196"/>
      <c r="AY76" s="196"/>
      <c r="AZ76" s="196"/>
      <c r="BA76" s="196"/>
      <c r="BB76" s="196"/>
      <c r="BC76" s="196"/>
      <c r="BD76" s="196"/>
      <c r="BE76" s="196"/>
      <c r="BF76" s="196"/>
      <c r="BG76" s="196"/>
      <c r="BH76" s="196"/>
      <c r="BI76" s="196"/>
      <c r="BJ76" s="139"/>
      <c r="BK76" s="196"/>
      <c r="BL76" s="196"/>
      <c r="BM76" s="196"/>
      <c r="BN76" s="196"/>
      <c r="BO76" s="196"/>
      <c r="BP76" s="196"/>
      <c r="BQ76" s="196"/>
      <c r="BR76" s="196"/>
      <c r="BS76" s="196"/>
      <c r="BT76" s="196"/>
      <c r="BU76" s="196"/>
      <c r="BV76" s="196"/>
      <c r="BW76" s="196"/>
      <c r="BX76" s="196"/>
      <c r="BY76" s="196"/>
      <c r="BZ76" s="196"/>
      <c r="CA76" s="196"/>
      <c r="CB76" s="196"/>
      <c r="CC76" s="196"/>
      <c r="CD76" s="196"/>
      <c r="CE76" s="196"/>
      <c r="CF76" s="196"/>
    </row>
    <row r="77" spans="1:84" ht="11.25" customHeight="1" x14ac:dyDescent="0.25">
      <c r="A77" s="196"/>
      <c r="B77" s="196"/>
      <c r="C77" s="196"/>
      <c r="D77" s="196"/>
      <c r="E77" s="196"/>
      <c r="F77" s="196"/>
      <c r="G77" s="196"/>
      <c r="H77" s="196"/>
      <c r="I77" s="196"/>
      <c r="J77" s="196"/>
      <c r="K77" s="196"/>
      <c r="L77" s="196"/>
      <c r="M77" s="196"/>
      <c r="N77" s="196"/>
      <c r="O77" s="196"/>
      <c r="P77" s="196"/>
      <c r="Q77" s="196"/>
      <c r="R77" s="196"/>
      <c r="S77" s="196"/>
      <c r="T77" s="196"/>
      <c r="U77" s="196"/>
      <c r="V77" s="196"/>
      <c r="W77" s="196"/>
      <c r="X77" s="196"/>
      <c r="Y77" s="196"/>
      <c r="Z77" s="196"/>
      <c r="AA77" s="196"/>
      <c r="AB77" s="196"/>
      <c r="AC77" s="196"/>
      <c r="AD77" s="196"/>
      <c r="AE77" s="196"/>
      <c r="AF77" s="196"/>
      <c r="AG77" s="196"/>
      <c r="AH77" s="196"/>
      <c r="AI77" s="196"/>
      <c r="AJ77" s="196"/>
      <c r="AK77" s="196"/>
      <c r="AL77" s="196"/>
      <c r="AM77" s="196"/>
      <c r="AN77" s="196"/>
      <c r="AO77" s="196"/>
      <c r="AP77" s="196"/>
      <c r="AQ77" s="196"/>
      <c r="AR77" s="196"/>
      <c r="AS77" s="196"/>
      <c r="AT77" s="196"/>
      <c r="AU77" s="196"/>
      <c r="AV77" s="196"/>
      <c r="AW77" s="196"/>
      <c r="AX77" s="196"/>
      <c r="AY77" s="196"/>
      <c r="AZ77" s="196"/>
      <c r="BA77" s="196"/>
      <c r="BB77" s="196"/>
      <c r="BC77" s="196"/>
      <c r="BD77" s="196"/>
      <c r="BE77" s="196"/>
      <c r="BF77" s="196"/>
      <c r="BG77" s="196"/>
      <c r="BH77" s="196"/>
      <c r="BI77" s="196"/>
      <c r="BJ77" s="139"/>
      <c r="BK77" s="196"/>
      <c r="BL77" s="196"/>
      <c r="BM77" s="196"/>
      <c r="BN77" s="196"/>
      <c r="BO77" s="196"/>
      <c r="BP77" s="196"/>
      <c r="BQ77" s="196"/>
      <c r="BR77" s="196"/>
      <c r="BS77" s="196"/>
      <c r="BT77" s="196"/>
      <c r="BU77" s="196"/>
      <c r="BV77" s="196"/>
      <c r="BW77" s="196"/>
      <c r="BX77" s="196"/>
      <c r="BY77" s="196"/>
      <c r="BZ77" s="196"/>
      <c r="CA77" s="196"/>
      <c r="CB77" s="196"/>
      <c r="CC77" s="196"/>
      <c r="CD77" s="196"/>
      <c r="CE77" s="196"/>
      <c r="CF77" s="196"/>
    </row>
    <row r="78" spans="1:84" x14ac:dyDescent="0.25">
      <c r="AZ78" s="196"/>
      <c r="BA78" s="196"/>
      <c r="BB78" s="196"/>
      <c r="BC78" s="196"/>
      <c r="BD78" s="196"/>
      <c r="BE78" s="196"/>
      <c r="BF78" s="196"/>
      <c r="BG78" s="196"/>
      <c r="BH78" s="196"/>
      <c r="BI78" s="196"/>
      <c r="BJ78" s="139"/>
      <c r="BK78" s="196"/>
    </row>
    <row r="79" spans="1:84" x14ac:dyDescent="0.25">
      <c r="AZ79" s="196"/>
      <c r="BA79" s="196"/>
      <c r="BB79" s="196"/>
      <c r="BC79" s="196"/>
      <c r="BD79" s="196"/>
      <c r="BE79" s="196"/>
      <c r="BF79" s="196"/>
      <c r="BG79" s="196"/>
      <c r="BH79" s="196"/>
      <c r="BI79" s="196"/>
      <c r="BJ79" s="139"/>
      <c r="BK79" s="196"/>
    </row>
    <row r="80" spans="1:84" x14ac:dyDescent="0.25">
      <c r="AZ80" s="196"/>
      <c r="BA80" s="196"/>
      <c r="BB80" s="196"/>
      <c r="BC80" s="196"/>
      <c r="BD80" s="196"/>
      <c r="BE80" s="196"/>
      <c r="BF80" s="196"/>
      <c r="BG80" s="196"/>
      <c r="BH80" s="196"/>
      <c r="BI80" s="196"/>
      <c r="BJ80" s="139"/>
      <c r="BK80" s="196"/>
    </row>
    <row r="81" spans="52:63" x14ac:dyDescent="0.25">
      <c r="AZ81" s="196"/>
      <c r="BA81" s="196"/>
      <c r="BB81" s="196"/>
      <c r="BC81" s="196"/>
      <c r="BD81" s="196"/>
      <c r="BE81" s="196"/>
      <c r="BF81" s="196"/>
      <c r="BG81" s="196"/>
      <c r="BH81" s="196"/>
      <c r="BI81" s="196"/>
      <c r="BJ81" s="139"/>
      <c r="BK81" s="196"/>
    </row>
    <row r="82" spans="52:63" x14ac:dyDescent="0.25">
      <c r="AZ82" s="196"/>
      <c r="BA82" s="196"/>
      <c r="BB82" s="196"/>
      <c r="BC82" s="196"/>
      <c r="BD82" s="196"/>
      <c r="BE82" s="196"/>
      <c r="BF82" s="196"/>
      <c r="BG82" s="196"/>
      <c r="BH82" s="196"/>
      <c r="BI82" s="196"/>
      <c r="BJ82" s="139"/>
      <c r="BK82" s="196"/>
    </row>
    <row r="83" spans="52:63" x14ac:dyDescent="0.25">
      <c r="AZ83" s="196"/>
      <c r="BA83" s="196"/>
      <c r="BB83" s="196"/>
      <c r="BC83" s="196"/>
      <c r="BD83" s="196"/>
      <c r="BE83" s="196"/>
      <c r="BF83" s="196"/>
      <c r="BG83" s="196"/>
      <c r="BH83" s="196"/>
      <c r="BI83" s="196"/>
      <c r="BJ83" s="139"/>
      <c r="BK83" s="196"/>
    </row>
    <row r="84" spans="52:63" x14ac:dyDescent="0.25">
      <c r="AZ84" s="196"/>
      <c r="BA84" s="196"/>
      <c r="BB84" s="196"/>
      <c r="BC84" s="196"/>
      <c r="BD84" s="196"/>
      <c r="BE84" s="196"/>
      <c r="BF84" s="196"/>
      <c r="BG84" s="196"/>
      <c r="BH84" s="196"/>
      <c r="BI84" s="196"/>
      <c r="BJ84" s="139"/>
      <c r="BK84" s="196"/>
    </row>
    <row r="85" spans="52:63" x14ac:dyDescent="0.25">
      <c r="AZ85" s="196"/>
      <c r="BA85" s="196"/>
      <c r="BB85" s="196"/>
      <c r="BC85" s="196"/>
      <c r="BD85" s="196"/>
      <c r="BE85" s="196"/>
      <c r="BF85" s="196"/>
      <c r="BG85" s="196"/>
      <c r="BH85" s="196"/>
      <c r="BI85" s="196"/>
      <c r="BJ85" s="139"/>
      <c r="BK85" s="196"/>
    </row>
    <row r="86" spans="52:63" x14ac:dyDescent="0.25">
      <c r="AZ86" s="196"/>
      <c r="BA86" s="196"/>
      <c r="BB86" s="196"/>
      <c r="BC86" s="196"/>
      <c r="BD86" s="196"/>
      <c r="BE86" s="196"/>
      <c r="BF86" s="196"/>
      <c r="BG86" s="196"/>
      <c r="BH86" s="196"/>
      <c r="BI86" s="196"/>
      <c r="BJ86" s="139"/>
      <c r="BK86" s="196"/>
    </row>
    <row r="87" spans="52:63" x14ac:dyDescent="0.25">
      <c r="AZ87" s="196"/>
      <c r="BA87" s="196"/>
      <c r="BB87" s="196"/>
      <c r="BC87" s="196"/>
      <c r="BD87" s="196"/>
      <c r="BE87" s="196"/>
      <c r="BF87" s="196"/>
      <c r="BG87" s="196"/>
      <c r="BH87" s="196"/>
      <c r="BI87" s="196"/>
      <c r="BJ87" s="139"/>
      <c r="BK87" s="196"/>
    </row>
    <row r="88" spans="52:63" x14ac:dyDescent="0.25">
      <c r="AZ88" s="196"/>
      <c r="BA88" s="196"/>
      <c r="BB88" s="196"/>
      <c r="BC88" s="196"/>
      <c r="BD88" s="196"/>
      <c r="BE88" s="196"/>
      <c r="BF88" s="196"/>
      <c r="BG88" s="196"/>
      <c r="BH88" s="196"/>
      <c r="BI88" s="196"/>
      <c r="BJ88" s="139"/>
      <c r="BK88" s="196"/>
    </row>
    <row r="89" spans="52:63" x14ac:dyDescent="0.25">
      <c r="AZ89" s="196"/>
      <c r="BA89" s="196"/>
      <c r="BB89" s="196"/>
      <c r="BC89" s="196"/>
      <c r="BD89" s="196"/>
      <c r="BE89" s="196"/>
      <c r="BF89" s="196"/>
      <c r="BG89" s="196"/>
      <c r="BH89" s="196"/>
      <c r="BI89" s="196"/>
      <c r="BK89" s="196"/>
    </row>
    <row r="90" spans="52:63" x14ac:dyDescent="0.25">
      <c r="AZ90" s="196"/>
      <c r="BA90" s="196"/>
      <c r="BB90" s="196"/>
      <c r="BC90" s="196"/>
      <c r="BD90" s="196"/>
      <c r="BE90" s="196"/>
      <c r="BF90" s="196"/>
      <c r="BG90" s="196"/>
      <c r="BH90" s="196"/>
      <c r="BI90" s="196"/>
      <c r="BK90" s="196"/>
    </row>
    <row r="91" spans="52:63" x14ac:dyDescent="0.25">
      <c r="AZ91" s="196"/>
      <c r="BA91" s="196"/>
      <c r="BB91" s="196"/>
      <c r="BC91" s="196"/>
      <c r="BD91" s="196"/>
      <c r="BE91" s="196"/>
      <c r="BF91" s="196"/>
      <c r="BG91" s="196"/>
      <c r="BH91" s="196"/>
      <c r="BI91" s="196"/>
      <c r="BJ91" s="196"/>
      <c r="BK91" s="196"/>
    </row>
    <row r="92" spans="52:63" x14ac:dyDescent="0.25">
      <c r="AZ92" s="196"/>
      <c r="BA92" s="196"/>
      <c r="BB92" s="196"/>
      <c r="BC92" s="196"/>
      <c r="BD92" s="196"/>
      <c r="BE92" s="196"/>
      <c r="BF92" s="196"/>
      <c r="BG92" s="196"/>
      <c r="BH92" s="196"/>
      <c r="BI92" s="196"/>
      <c r="BJ92" s="196"/>
      <c r="BK92" s="196"/>
    </row>
    <row r="93" spans="52:63" x14ac:dyDescent="0.25">
      <c r="AZ93" s="196"/>
      <c r="BA93" s="196"/>
      <c r="BB93" s="196"/>
      <c r="BC93" s="196"/>
      <c r="BD93" s="196"/>
      <c r="BE93" s="196"/>
      <c r="BF93" s="196"/>
      <c r="BG93" s="196"/>
      <c r="BH93" s="196"/>
      <c r="BI93" s="196"/>
      <c r="BJ93" s="196"/>
      <c r="BK93" s="196"/>
    </row>
    <row r="94" spans="52:63" x14ac:dyDescent="0.25">
      <c r="AZ94" s="196"/>
      <c r="BA94" s="196"/>
      <c r="BB94" s="196"/>
      <c r="BC94" s="196"/>
      <c r="BD94" s="196"/>
      <c r="BE94" s="196"/>
      <c r="BF94" s="196"/>
      <c r="BG94" s="196"/>
      <c r="BH94" s="196"/>
      <c r="BI94" s="196"/>
      <c r="BJ94" s="196"/>
      <c r="BK94" s="196"/>
    </row>
    <row r="95" spans="52:63" x14ac:dyDescent="0.25">
      <c r="AZ95" s="196"/>
      <c r="BA95" s="196"/>
      <c r="BB95" s="196"/>
      <c r="BC95" s="196"/>
      <c r="BD95" s="196"/>
      <c r="BE95" s="196"/>
      <c r="BF95" s="196"/>
      <c r="BG95" s="196"/>
      <c r="BH95" s="196"/>
      <c r="BI95" s="196"/>
      <c r="BJ95" s="196"/>
      <c r="BK95" s="196"/>
    </row>
    <row r="96" spans="52:63" x14ac:dyDescent="0.25">
      <c r="AZ96" s="196"/>
      <c r="BA96" s="196"/>
      <c r="BB96" s="196"/>
      <c r="BC96" s="196"/>
      <c r="BD96" s="196"/>
      <c r="BE96" s="196"/>
      <c r="BF96" s="196"/>
      <c r="BG96" s="196"/>
      <c r="BH96" s="196"/>
      <c r="BI96" s="196"/>
      <c r="BJ96" s="196"/>
      <c r="BK96" s="196"/>
    </row>
  </sheetData>
  <mergeCells count="100">
    <mergeCell ref="BM1:BR1"/>
    <mergeCell ref="BM3:BM4"/>
    <mergeCell ref="BN3:BN4"/>
    <mergeCell ref="BP3:BP4"/>
    <mergeCell ref="BR3:BR4"/>
    <mergeCell ref="BO3:BO4"/>
    <mergeCell ref="BQ3:BQ4"/>
    <mergeCell ref="C1:S1"/>
    <mergeCell ref="W1:AI1"/>
    <mergeCell ref="AJ1:AU1"/>
    <mergeCell ref="AW2:BI2"/>
    <mergeCell ref="C3:C4"/>
    <mergeCell ref="D3:D4"/>
    <mergeCell ref="E3:E4"/>
    <mergeCell ref="F3:F4"/>
    <mergeCell ref="G3:G4"/>
    <mergeCell ref="H3:H4"/>
    <mergeCell ref="W3:W4"/>
    <mergeCell ref="I3:I4"/>
    <mergeCell ref="J3:J4"/>
    <mergeCell ref="K3:K4"/>
    <mergeCell ref="L3:L4"/>
    <mergeCell ref="M3:M4"/>
    <mergeCell ref="N3:N4"/>
    <mergeCell ref="O3:O4"/>
    <mergeCell ref="P3:P4"/>
    <mergeCell ref="Q3:Q4"/>
    <mergeCell ref="R3:R4"/>
    <mergeCell ref="S3:S4"/>
    <mergeCell ref="AF3:AF4"/>
    <mergeCell ref="AG3:AG4"/>
    <mergeCell ref="AH3:AH4"/>
    <mergeCell ref="AI3:AI4"/>
    <mergeCell ref="X3:X4"/>
    <mergeCell ref="Y3:Y4"/>
    <mergeCell ref="Z3:Z4"/>
    <mergeCell ref="AA3:AA4"/>
    <mergeCell ref="AB3:AB4"/>
    <mergeCell ref="AC3:AC4"/>
    <mergeCell ref="A50:B50"/>
    <mergeCell ref="BY3:BY4"/>
    <mergeCell ref="BZ3:BZ4"/>
    <mergeCell ref="CA3:CA4"/>
    <mergeCell ref="CB3:CB4"/>
    <mergeCell ref="AW3:BB3"/>
    <mergeCell ref="BG3:BJ3"/>
    <mergeCell ref="BK3:BK4"/>
    <mergeCell ref="BV3:BV4"/>
    <mergeCell ref="BW3:BW4"/>
    <mergeCell ref="BX3:BX4"/>
    <mergeCell ref="AP3:AP4"/>
    <mergeCell ref="AQ3:AQ4"/>
    <mergeCell ref="AR3:AR4"/>
    <mergeCell ref="AS3:AS4"/>
    <mergeCell ref="AT3:AT4"/>
    <mergeCell ref="CE3:CE4"/>
    <mergeCell ref="CF3:CF4"/>
    <mergeCell ref="AZ4:BA4"/>
    <mergeCell ref="A5:B5"/>
    <mergeCell ref="U5:V5"/>
    <mergeCell ref="CC3:CC4"/>
    <mergeCell ref="CD3:CD4"/>
    <mergeCell ref="AU3:AU4"/>
    <mergeCell ref="AJ3:AJ4"/>
    <mergeCell ref="AK3:AK4"/>
    <mergeCell ref="AL3:AL4"/>
    <mergeCell ref="AM3:AM4"/>
    <mergeCell ref="AN3:AN4"/>
    <mergeCell ref="AO3:AO4"/>
    <mergeCell ref="AD3:AD4"/>
    <mergeCell ref="AE3:AE4"/>
    <mergeCell ref="A51:B51"/>
    <mergeCell ref="U51:V51"/>
    <mergeCell ref="BT51:BU51"/>
    <mergeCell ref="A52:B52"/>
    <mergeCell ref="U52:V52"/>
    <mergeCell ref="BT52:BU52"/>
    <mergeCell ref="BT56:BU56"/>
    <mergeCell ref="A53:B53"/>
    <mergeCell ref="U53:V53"/>
    <mergeCell ref="BT53:BU53"/>
    <mergeCell ref="A54:B54"/>
    <mergeCell ref="U54:V54"/>
    <mergeCell ref="BT54:BU54"/>
    <mergeCell ref="BC3:BC4"/>
    <mergeCell ref="BD3:BF3"/>
    <mergeCell ref="A59:B59"/>
    <mergeCell ref="U59:V59"/>
    <mergeCell ref="BT59:BU59"/>
    <mergeCell ref="A57:B57"/>
    <mergeCell ref="U57:V57"/>
    <mergeCell ref="BT57:BU57"/>
    <mergeCell ref="A58:B58"/>
    <mergeCell ref="U58:V58"/>
    <mergeCell ref="BT58:BU58"/>
    <mergeCell ref="A55:B55"/>
    <mergeCell ref="U55:V55"/>
    <mergeCell ref="BT55:BU55"/>
    <mergeCell ref="A56:B56"/>
    <mergeCell ref="U56:V56"/>
  </mergeCells>
  <conditionalFormatting sqref="CG50 CG60:CG1048576 CF5 CF1 CF23:XFD24 CF60:CF77 CF32:XFD33 CF41:XFD42 AW2 BJ2 BL2 BT1:BU5 BK50:BL50 BT14:BU15 BS50:BU50">
    <cfRule type="cellIs" dxfId="40205" priority="1214" operator="equal">
      <formula>" "</formula>
    </cfRule>
  </conditionalFormatting>
  <conditionalFormatting sqref="A14:A15">
    <cfRule type="cellIs" dxfId="40204" priority="1033" operator="equal">
      <formula>" "</formula>
    </cfRule>
  </conditionalFormatting>
  <conditionalFormatting sqref="CD5 A1 AV16:AV24 BL60:BS76 BK60:BK96 CG31 CG40 CG49:CG50 AV51:AY76 CH51:XFD51 CF51:CG59 B15:P15 CC23:CD24 U6:X6 CC32:CD33 CC41:CD42 CF41:XFD42 CF32:XFD33 CF23:XFD24 CF5 CF1 CF60:CF77 W23:Y24 AC23:AU24 AC60:AU77 AC14:AU15 Z6:AU6 W41:AV42 W32:AV33 BL4:BL5 A4:B4 CG60:CG1048576 BL23:BS24 BK50:BL59 BT4:BU4 BP5:CB5 BK14:BU15 BT1:BU1 BL16:BL22 BS16:BS22 BL25:BL31 BS25:BS31 BS50:BU50 BS51:BS59">
    <cfRule type="cellIs" dxfId="40203" priority="1215" operator="equal">
      <formula>$AZ1</formula>
    </cfRule>
  </conditionalFormatting>
  <conditionalFormatting sqref="B14:C14">
    <cfRule type="cellIs" dxfId="40202" priority="1037" operator="equal">
      <formula>$AZ14</formula>
    </cfRule>
  </conditionalFormatting>
  <conditionalFormatting sqref="CD5 A1 AV16:AV24 BL60:BS76 BK60:BK96 CG31 CG40 CG49:CG50 AV51:AY76 CH51:XFD51 CF51:CG59 CC23:CD24 U6:X6 B15:P15 CC32:CD33 CC41:CD42 CF41:XFD42 CF32:XFD33 CF23:XFD24 CF5 CF1 CF60:CF77 W23:Y24 AC23:AU24 AC60:AU77 AC14:AU15 Z6:AU6 W41:AV42 W32:AV33 BL4:BL5 A4:B4 CG60:CG1048576 BL23:BS24 BK50:BL59 BT4:BU4 BP5:CB5 BK14:BU15 BT1:BU1 BL16:BL22 BS16:BS22 BL25:BL31 BS25:BS31 BS50:BU50 BS51:BS59">
    <cfRule type="cellIs" dxfId="40201" priority="1216" operator="greaterThan">
      <formula>$AZ1</formula>
    </cfRule>
  </conditionalFormatting>
  <conditionalFormatting sqref="BK5">
    <cfRule type="cellIs" dxfId="40200" priority="1213" operator="greaterThan">
      <formula>$AZ5</formula>
    </cfRule>
  </conditionalFormatting>
  <conditionalFormatting sqref="BV6:CD6">
    <cfRule type="cellIs" dxfId="40199" priority="1199" operator="greaterThan">
      <formula>$AZ6</formula>
    </cfRule>
  </conditionalFormatting>
  <conditionalFormatting sqref="BK5 BV5:CB5 CD5">
    <cfRule type="cellIs" dxfId="40198" priority="1211" operator="equal">
      <formula>" "</formula>
    </cfRule>
  </conditionalFormatting>
  <conditionalFormatting sqref="BK5">
    <cfRule type="cellIs" dxfId="40197" priority="1212" operator="equal">
      <formula>$AZ5</formula>
    </cfRule>
  </conditionalFormatting>
  <conditionalFormatting sqref="BU6">
    <cfRule type="cellIs" dxfId="40196" priority="1208" operator="equal">
      <formula>" "</formula>
    </cfRule>
  </conditionalFormatting>
  <conditionalFormatting sqref="BU6">
    <cfRule type="cellIs" dxfId="40195" priority="1209" operator="equal">
      <formula>$AZ6</formula>
    </cfRule>
  </conditionalFormatting>
  <conditionalFormatting sqref="BU6">
    <cfRule type="cellIs" dxfId="40194" priority="1210" operator="greaterThan">
      <formula>$AZ6</formula>
    </cfRule>
  </conditionalFormatting>
  <conditionalFormatting sqref="BK2 AV2">
    <cfRule type="cellIs" dxfId="40193" priority="1207" operator="equal">
      <formula>" "</formula>
    </cfRule>
  </conditionalFormatting>
  <conditionalFormatting sqref="BV1:CD1">
    <cfRule type="cellIs" dxfId="40192" priority="1204" operator="equal">
      <formula>" "</formula>
    </cfRule>
  </conditionalFormatting>
  <conditionalFormatting sqref="BV1:CD1">
    <cfRule type="cellIs" dxfId="40191" priority="1205" operator="equal">
      <formula>$AZ1</formula>
    </cfRule>
  </conditionalFormatting>
  <conditionalFormatting sqref="BV1:CD1">
    <cfRule type="cellIs" dxfId="40190" priority="1206" operator="greaterThan">
      <formula>$AZ1</formula>
    </cfRule>
  </conditionalFormatting>
  <conditionalFormatting sqref="BL3:BL5 BP5:BS5">
    <cfRule type="cellIs" dxfId="40189" priority="1203" operator="equal">
      <formula>" "</formula>
    </cfRule>
  </conditionalFormatting>
  <conditionalFormatting sqref="CC5">
    <cfRule type="cellIs" dxfId="40188" priority="1200" operator="equal">
      <formula>" "</formula>
    </cfRule>
  </conditionalFormatting>
  <conditionalFormatting sqref="CC5">
    <cfRule type="cellIs" dxfId="40187" priority="1201" operator="equal">
      <formula>$AZ5</formula>
    </cfRule>
  </conditionalFormatting>
  <conditionalFormatting sqref="CC5">
    <cfRule type="cellIs" dxfId="40186" priority="1202" operator="greaterThan">
      <formula>$AZ5</formula>
    </cfRule>
  </conditionalFormatting>
  <conditionalFormatting sqref="BV6:CD6">
    <cfRule type="cellIs" dxfId="40185" priority="1197" operator="equal">
      <formula>" "</formula>
    </cfRule>
  </conditionalFormatting>
  <conditionalFormatting sqref="BV6:CD6">
    <cfRule type="cellIs" dxfId="40184" priority="1198" operator="equal">
      <formula>$AZ6</formula>
    </cfRule>
  </conditionalFormatting>
  <conditionalFormatting sqref="CD2">
    <cfRule type="cellIs" dxfId="40183" priority="1196" operator="equal">
      <formula>" "</formula>
    </cfRule>
  </conditionalFormatting>
  <conditionalFormatting sqref="CC2">
    <cfRule type="cellIs" dxfId="40182" priority="1195" operator="equal">
      <formula>" "</formula>
    </cfRule>
  </conditionalFormatting>
  <conditionalFormatting sqref="CB2">
    <cfRule type="cellIs" dxfId="40181" priority="1194" operator="equal">
      <formula>" "</formula>
    </cfRule>
  </conditionalFormatting>
  <conditionalFormatting sqref="CA2">
    <cfRule type="cellIs" dxfId="40180" priority="1193" operator="equal">
      <formula>" "</formula>
    </cfRule>
  </conditionalFormatting>
  <conditionalFormatting sqref="BY2">
    <cfRule type="cellIs" dxfId="40179" priority="1192" operator="equal">
      <formula>" "</formula>
    </cfRule>
  </conditionalFormatting>
  <conditionalFormatting sqref="BX2">
    <cfRule type="cellIs" dxfId="40178" priority="1191" operator="equal">
      <formula>" "</formula>
    </cfRule>
  </conditionalFormatting>
  <conditionalFormatting sqref="CC15:CD15">
    <cfRule type="cellIs" dxfId="40177" priority="1188" operator="equal">
      <formula>" "</formula>
    </cfRule>
  </conditionalFormatting>
  <conditionalFormatting sqref="CC15:CD15">
    <cfRule type="cellIs" dxfId="40176" priority="1189" operator="equal">
      <formula>$AZ15</formula>
    </cfRule>
  </conditionalFormatting>
  <conditionalFormatting sqref="CC15:CD15">
    <cfRule type="cellIs" dxfId="40175" priority="1190" operator="greaterThan">
      <formula>$AZ15</formula>
    </cfRule>
  </conditionalFormatting>
  <conditionalFormatting sqref="A2:B4 A1">
    <cfRule type="cellIs" dxfId="40174" priority="1184" operator="equal">
      <formula>" "</formula>
    </cfRule>
  </conditionalFormatting>
  <conditionalFormatting sqref="AV26:AV31 AV60:AY76">
    <cfRule type="cellIs" dxfId="40173" priority="1180" operator="equal">
      <formula>" "</formula>
    </cfRule>
  </conditionalFormatting>
  <conditionalFormatting sqref="AV26:AV31">
    <cfRule type="cellIs" dxfId="40172" priority="1181" operator="equal">
      <formula>$AZ26</formula>
    </cfRule>
  </conditionalFormatting>
  <conditionalFormatting sqref="AV26:AV31">
    <cfRule type="cellIs" dxfId="40171" priority="1182" operator="greaterThan">
      <formula>$AZ26</formula>
    </cfRule>
  </conditionalFormatting>
  <conditionalFormatting sqref="AV5:AY6 AV16:AV24 AV7:AV13 AV3:AV4">
    <cfRule type="cellIs" dxfId="40170" priority="1177" operator="equal">
      <formula>" "</formula>
    </cfRule>
  </conditionalFormatting>
  <conditionalFormatting sqref="AV5:AY6 AV7:AV13 AV4">
    <cfRule type="cellIs" dxfId="40169" priority="1178" operator="equal">
      <formula>$AZ4</formula>
    </cfRule>
  </conditionalFormatting>
  <conditionalFormatting sqref="AV5:AY6 AV7:AV13 AV4">
    <cfRule type="cellIs" dxfId="40168" priority="1179" operator="greaterThan">
      <formula>$AZ4</formula>
    </cfRule>
  </conditionalFormatting>
  <conditionalFormatting sqref="BK13">
    <cfRule type="cellIs" dxfId="40167" priority="1174" operator="equal">
      <formula>" "</formula>
    </cfRule>
  </conditionalFormatting>
  <conditionalFormatting sqref="BK13">
    <cfRule type="cellIs" dxfId="40166" priority="1175" operator="equal">
      <formula>$AZ13</formula>
    </cfRule>
  </conditionalFormatting>
  <conditionalFormatting sqref="BK13">
    <cfRule type="cellIs" dxfId="40165" priority="1176" operator="greaterThan">
      <formula>$AZ13</formula>
    </cfRule>
  </conditionalFormatting>
  <conditionalFormatting sqref="BL6:BS6 BL60:BS76 BL7:BL13 BL23:BS24 BL16:BL22 BS16:BS22 BL25:BL31 BS25:BS31">
    <cfRule type="cellIs" dxfId="40164" priority="1171" operator="equal">
      <formula>" "</formula>
    </cfRule>
  </conditionalFormatting>
  <conditionalFormatting sqref="BL6:BS6 BL7:BL13">
    <cfRule type="cellIs" dxfId="40163" priority="1172" operator="equal">
      <formula>$AZ6</formula>
    </cfRule>
  </conditionalFormatting>
  <conditionalFormatting sqref="BL6:BS6 BL7:BL13">
    <cfRule type="cellIs" dxfId="40162" priority="1173" operator="greaterThan">
      <formula>$AZ6</formula>
    </cfRule>
  </conditionalFormatting>
  <conditionalFormatting sqref="BT60:CD76">
    <cfRule type="cellIs" dxfId="40161" priority="1168" operator="equal">
      <formula>" "</formula>
    </cfRule>
  </conditionalFormatting>
  <conditionalFormatting sqref="BT60:CD76">
    <cfRule type="cellIs" dxfId="40160" priority="1169" operator="equal">
      <formula>$AZ60</formula>
    </cfRule>
  </conditionalFormatting>
  <conditionalFormatting sqref="BT60:CD76">
    <cfRule type="cellIs" dxfId="40159" priority="1170" operator="greaterThan">
      <formula>$AZ60</formula>
    </cfRule>
  </conditionalFormatting>
  <conditionalFormatting sqref="BT60:CD60">
    <cfRule type="cellIs" dxfId="40158" priority="1165" operator="equal">
      <formula>" "</formula>
    </cfRule>
  </conditionalFormatting>
  <conditionalFormatting sqref="BT60:CD60">
    <cfRule type="cellIs" dxfId="40157" priority="1166" operator="equal">
      <formula>$AZ60</formula>
    </cfRule>
  </conditionalFormatting>
  <conditionalFormatting sqref="BT60:CD60">
    <cfRule type="cellIs" dxfId="40156" priority="1167" operator="greaterThan">
      <formula>$AZ60</formula>
    </cfRule>
  </conditionalFormatting>
  <conditionalFormatting sqref="BL77:BS77">
    <cfRule type="cellIs" dxfId="40155" priority="1126" operator="equal">
      <formula>" "</formula>
    </cfRule>
  </conditionalFormatting>
  <conditionalFormatting sqref="BL77:BS77">
    <cfRule type="cellIs" dxfId="40154" priority="1127" operator="equal">
      <formula>$AZ77</formula>
    </cfRule>
  </conditionalFormatting>
  <conditionalFormatting sqref="BL77:BS77">
    <cfRule type="cellIs" dxfId="40153" priority="1128" operator="greaterThan">
      <formula>$AZ77</formula>
    </cfRule>
  </conditionalFormatting>
  <conditionalFormatting sqref="BT23:BU24 CC23:CD24">
    <cfRule type="cellIs" dxfId="40152" priority="1162" operator="equal">
      <formula>" "</formula>
    </cfRule>
  </conditionalFormatting>
  <conditionalFormatting sqref="BT23:BU24">
    <cfRule type="cellIs" dxfId="40151" priority="1163" operator="equal">
      <formula>$AZ23</formula>
    </cfRule>
  </conditionalFormatting>
  <conditionalFormatting sqref="BT23:BU24">
    <cfRule type="cellIs" dxfId="40150" priority="1164" operator="greaterThan">
      <formula>$AZ23</formula>
    </cfRule>
  </conditionalFormatting>
  <conditionalFormatting sqref="CG13:XFD13">
    <cfRule type="cellIs" dxfId="40149" priority="1159" operator="equal">
      <formula>" "</formula>
    </cfRule>
  </conditionalFormatting>
  <conditionalFormatting sqref="CG13:XFD13">
    <cfRule type="cellIs" dxfId="40148" priority="1160" operator="equal">
      <formula>$AZ13</formula>
    </cfRule>
  </conditionalFormatting>
  <conditionalFormatting sqref="CG13:XFD13">
    <cfRule type="cellIs" dxfId="40147" priority="1161" operator="greaterThan">
      <formula>$AZ13</formula>
    </cfRule>
  </conditionalFormatting>
  <conditionalFormatting sqref="A60:X76 AC60:AU76">
    <cfRule type="cellIs" dxfId="40146" priority="1156" operator="equal">
      <formula>" "</formula>
    </cfRule>
  </conditionalFormatting>
  <conditionalFormatting sqref="A60:X76">
    <cfRule type="cellIs" dxfId="40145" priority="1157" operator="equal">
      <formula>$AZ60</formula>
    </cfRule>
  </conditionalFormatting>
  <conditionalFormatting sqref="A60:X76">
    <cfRule type="cellIs" dxfId="40144" priority="1158" operator="greaterThan">
      <formula>$AZ60</formula>
    </cfRule>
  </conditionalFormatting>
  <conditionalFormatting sqref="A60:X60 AC60:AU60">
    <cfRule type="cellIs" dxfId="40143" priority="1153" operator="equal">
      <formula>" "</formula>
    </cfRule>
  </conditionalFormatting>
  <conditionalFormatting sqref="A60:X60">
    <cfRule type="cellIs" dxfId="40142" priority="1154" operator="equal">
      <formula>$AZ60</formula>
    </cfRule>
  </conditionalFormatting>
  <conditionalFormatting sqref="A60:X60">
    <cfRule type="cellIs" dxfId="40141" priority="1155" operator="greaterThan">
      <formula>$AZ60</formula>
    </cfRule>
  </conditionalFormatting>
  <conditionalFormatting sqref="C23:S24 W23:X24 AC23:AU24">
    <cfRule type="cellIs" dxfId="40140" priority="1150" operator="equal">
      <formula>" "</formula>
    </cfRule>
  </conditionalFormatting>
  <conditionalFormatting sqref="C23:S24">
    <cfRule type="cellIs" dxfId="40139" priority="1151" operator="equal">
      <formula>$AZ23</formula>
    </cfRule>
  </conditionalFormatting>
  <conditionalFormatting sqref="C23:S24">
    <cfRule type="cellIs" dxfId="40138" priority="1152" operator="greaterThan">
      <formula>$AZ23</formula>
    </cfRule>
  </conditionalFormatting>
  <conditionalFormatting sqref="B1">
    <cfRule type="cellIs" dxfId="40137" priority="1147" operator="equal">
      <formula>" "</formula>
    </cfRule>
  </conditionalFormatting>
  <conditionalFormatting sqref="B1">
    <cfRule type="cellIs" dxfId="40136" priority="1148" operator="equal">
      <formula>$AZ1</formula>
    </cfRule>
  </conditionalFormatting>
  <conditionalFormatting sqref="B1">
    <cfRule type="cellIs" dxfId="40135" priority="1149" operator="greaterThan">
      <formula>$AZ1</formula>
    </cfRule>
  </conditionalFormatting>
  <conditionalFormatting sqref="Q15:S15">
    <cfRule type="cellIs" dxfId="40134" priority="1144" operator="equal">
      <formula>" "</formula>
    </cfRule>
  </conditionalFormatting>
  <conditionalFormatting sqref="Q15:S15">
    <cfRule type="cellIs" dxfId="40133" priority="1145" operator="equal">
      <formula>$AZ15</formula>
    </cfRule>
  </conditionalFormatting>
  <conditionalFormatting sqref="Q15:S15">
    <cfRule type="cellIs" dxfId="40132" priority="1146" operator="greaterThan">
      <formula>$AZ15</formula>
    </cfRule>
  </conditionalFormatting>
  <conditionalFormatting sqref="U23:V24">
    <cfRule type="cellIs" dxfId="40131" priority="1141" operator="equal">
      <formula>" "</formula>
    </cfRule>
  </conditionalFormatting>
  <conditionalFormatting sqref="U23:V24">
    <cfRule type="cellIs" dxfId="40130" priority="1142" operator="equal">
      <formula>$AZ23</formula>
    </cfRule>
  </conditionalFormatting>
  <conditionalFormatting sqref="U23:V24">
    <cfRule type="cellIs" dxfId="40129" priority="1143" operator="greaterThan">
      <formula>$AZ23</formula>
    </cfRule>
  </conditionalFormatting>
  <conditionalFormatting sqref="A23:B24">
    <cfRule type="cellIs" dxfId="40128" priority="1138" operator="equal">
      <formula>" "</formula>
    </cfRule>
  </conditionalFormatting>
  <conditionalFormatting sqref="A23:B24">
    <cfRule type="cellIs" dxfId="40127" priority="1139" operator="equal">
      <formula>$AZ23</formula>
    </cfRule>
  </conditionalFormatting>
  <conditionalFormatting sqref="A23:B24">
    <cfRule type="cellIs" dxfId="40126" priority="1140" operator="greaterThan">
      <formula>$AZ23</formula>
    </cfRule>
  </conditionalFormatting>
  <conditionalFormatting sqref="CF50">
    <cfRule type="cellIs" dxfId="40125" priority="1135" operator="equal">
      <formula>" "</formula>
    </cfRule>
  </conditionalFormatting>
  <conditionalFormatting sqref="CF50">
    <cfRule type="cellIs" dxfId="40124" priority="1136" operator="equal">
      <formula>$AZ50</formula>
    </cfRule>
  </conditionalFormatting>
  <conditionalFormatting sqref="CF50">
    <cfRule type="cellIs" dxfId="40123" priority="1137" operator="greaterThan">
      <formula>$AZ50</formula>
    </cfRule>
  </conditionalFormatting>
  <conditionalFormatting sqref="AV50:AY50 BK60:BK96">
    <cfRule type="cellIs" dxfId="40122" priority="1132" operator="equal">
      <formula>" "</formula>
    </cfRule>
  </conditionalFormatting>
  <conditionalFormatting sqref="AV50:AY50">
    <cfRule type="cellIs" dxfId="40121" priority="1133" operator="equal">
      <formula>$AZ50</formula>
    </cfRule>
  </conditionalFormatting>
  <conditionalFormatting sqref="AV50:AY50">
    <cfRule type="cellIs" dxfId="40120" priority="1134" operator="greaterThan">
      <formula>$AZ50</formula>
    </cfRule>
  </conditionalFormatting>
  <conditionalFormatting sqref="AV77:AY77">
    <cfRule type="cellIs" dxfId="40119" priority="1129" operator="equal">
      <formula>" "</formula>
    </cfRule>
  </conditionalFormatting>
  <conditionalFormatting sqref="AV77:AY77">
    <cfRule type="cellIs" dxfId="40118" priority="1130" operator="equal">
      <formula>$AZ77</formula>
    </cfRule>
  </conditionalFormatting>
  <conditionalFormatting sqref="AV77:AY77">
    <cfRule type="cellIs" dxfId="40117" priority="1131" operator="greaterThan">
      <formula>$AZ77</formula>
    </cfRule>
  </conditionalFormatting>
  <conditionalFormatting sqref="BT77:CD77">
    <cfRule type="cellIs" dxfId="40116" priority="1123" operator="equal">
      <formula>" "</formula>
    </cfRule>
  </conditionalFormatting>
  <conditionalFormatting sqref="BT77:CD77">
    <cfRule type="cellIs" dxfId="40115" priority="1124" operator="equal">
      <formula>$AZ77</formula>
    </cfRule>
  </conditionalFormatting>
  <conditionalFormatting sqref="BT77:CD77">
    <cfRule type="cellIs" dxfId="40114" priority="1125" operator="greaterThan">
      <formula>$AZ77</formula>
    </cfRule>
  </conditionalFormatting>
  <conditionalFormatting sqref="A77:X77 AC77:AU77">
    <cfRule type="cellIs" dxfId="40113" priority="1120" operator="equal">
      <formula>" "</formula>
    </cfRule>
  </conditionalFormatting>
  <conditionalFormatting sqref="A77:X77">
    <cfRule type="cellIs" dxfId="40112" priority="1121" operator="equal">
      <formula>$AZ77</formula>
    </cfRule>
  </conditionalFormatting>
  <conditionalFormatting sqref="A77:X77">
    <cfRule type="cellIs" dxfId="40111" priority="1122" operator="greaterThan">
      <formula>$AZ77</formula>
    </cfRule>
  </conditionalFormatting>
  <conditionalFormatting sqref="U50:V50">
    <cfRule type="cellIs" dxfId="40110" priority="1117" operator="equal">
      <formula>" "</formula>
    </cfRule>
  </conditionalFormatting>
  <conditionalFormatting sqref="U50:V50">
    <cfRule type="cellIs" dxfId="40109" priority="1118" operator="equal">
      <formula>$AZ50</formula>
    </cfRule>
  </conditionalFormatting>
  <conditionalFormatting sqref="U50:V50">
    <cfRule type="cellIs" dxfId="40108" priority="1119" operator="greaterThan">
      <formula>$AZ50</formula>
    </cfRule>
  </conditionalFormatting>
  <conditionalFormatting sqref="CG22">
    <cfRule type="cellIs" dxfId="40107" priority="1114" operator="equal">
      <formula>" "</formula>
    </cfRule>
  </conditionalFormatting>
  <conditionalFormatting sqref="CG22">
    <cfRule type="cellIs" dxfId="40106" priority="1115" operator="equal">
      <formula>$AZ22</formula>
    </cfRule>
  </conditionalFormatting>
  <conditionalFormatting sqref="CG22">
    <cfRule type="cellIs" dxfId="40105" priority="1116" operator="greaterThan">
      <formula>$AZ22</formula>
    </cfRule>
  </conditionalFormatting>
  <conditionalFormatting sqref="CG15">
    <cfRule type="cellIs" dxfId="40104" priority="1111" operator="equal">
      <formula>" "</formula>
    </cfRule>
  </conditionalFormatting>
  <conditionalFormatting sqref="CG15">
    <cfRule type="cellIs" dxfId="40103" priority="1112" operator="equal">
      <formula>$AZ15</formula>
    </cfRule>
  </conditionalFormatting>
  <conditionalFormatting sqref="CG15">
    <cfRule type="cellIs" dxfId="40102" priority="1113" operator="greaterThan">
      <formula>$AZ15</formula>
    </cfRule>
  </conditionalFormatting>
  <conditionalFormatting sqref="CG31">
    <cfRule type="cellIs" dxfId="40101" priority="1110" operator="equal">
      <formula>" "</formula>
    </cfRule>
  </conditionalFormatting>
  <conditionalFormatting sqref="A6:S6 U6:X6 AC6:AU6">
    <cfRule type="cellIs" dxfId="40100" priority="1107" operator="equal">
      <formula>" "</formula>
    </cfRule>
  </conditionalFormatting>
  <conditionalFormatting sqref="A6:S6">
    <cfRule type="cellIs" dxfId="40099" priority="1108" operator="equal">
      <formula>$AZ6</formula>
    </cfRule>
  </conditionalFormatting>
  <conditionalFormatting sqref="A6:S6">
    <cfRule type="cellIs" dxfId="40098" priority="1109" operator="greaterThan">
      <formula>$AZ6</formula>
    </cfRule>
  </conditionalFormatting>
  <conditionalFormatting sqref="CC14:CD14">
    <cfRule type="cellIs" dxfId="40097" priority="1104" operator="equal">
      <formula>" "</formula>
    </cfRule>
  </conditionalFormatting>
  <conditionalFormatting sqref="CC14:CD14">
    <cfRule type="cellIs" dxfId="40096" priority="1105" operator="equal">
      <formula>$AZ14</formula>
    </cfRule>
  </conditionalFormatting>
  <conditionalFormatting sqref="CC14:CD14">
    <cfRule type="cellIs" dxfId="40095" priority="1106" operator="greaterThan">
      <formula>$AZ14</formula>
    </cfRule>
  </conditionalFormatting>
  <conditionalFormatting sqref="D14:S14">
    <cfRule type="cellIs" dxfId="40094" priority="1101" operator="equal">
      <formula>" "</formula>
    </cfRule>
  </conditionalFormatting>
  <conditionalFormatting sqref="D14:S14">
    <cfRule type="cellIs" dxfId="40093" priority="1102" operator="equal">
      <formula>$AZ14</formula>
    </cfRule>
  </conditionalFormatting>
  <conditionalFormatting sqref="D14:S14">
    <cfRule type="cellIs" dxfId="40092" priority="1103" operator="greaterThan">
      <formula>$AZ14</formula>
    </cfRule>
  </conditionalFormatting>
  <conditionalFormatting sqref="CG14">
    <cfRule type="cellIs" dxfId="40091" priority="1098" operator="equal">
      <formula>" "</formula>
    </cfRule>
  </conditionalFormatting>
  <conditionalFormatting sqref="CG14">
    <cfRule type="cellIs" dxfId="40090" priority="1099" operator="equal">
      <formula>$AZ14</formula>
    </cfRule>
  </conditionalFormatting>
  <conditionalFormatting sqref="CG14">
    <cfRule type="cellIs" dxfId="40089" priority="1100" operator="greaterThan">
      <formula>$AZ14</formula>
    </cfRule>
  </conditionalFormatting>
  <conditionalFormatting sqref="CF13">
    <cfRule type="cellIs" dxfId="40088" priority="1095" operator="equal">
      <formula>" "</formula>
    </cfRule>
  </conditionalFormatting>
  <conditionalFormatting sqref="CF13">
    <cfRule type="cellIs" dxfId="40087" priority="1096" operator="equal">
      <formula>$AZ13</formula>
    </cfRule>
  </conditionalFormatting>
  <conditionalFormatting sqref="CF13">
    <cfRule type="cellIs" dxfId="40086" priority="1097" operator="greaterThan">
      <formula>$AZ13</formula>
    </cfRule>
  </conditionalFormatting>
  <conditionalFormatting sqref="CF14">
    <cfRule type="cellIs" dxfId="40085" priority="1092" operator="equal">
      <formula>" "</formula>
    </cfRule>
  </conditionalFormatting>
  <conditionalFormatting sqref="CF14">
    <cfRule type="cellIs" dxfId="40084" priority="1093" operator="equal">
      <formula>$AZ14</formula>
    </cfRule>
  </conditionalFormatting>
  <conditionalFormatting sqref="CF14">
    <cfRule type="cellIs" dxfId="40083" priority="1094" operator="greaterThan">
      <formula>$AZ14</formula>
    </cfRule>
  </conditionalFormatting>
  <conditionalFormatting sqref="A7:B13">
    <cfRule type="containsText" dxfId="40082" priority="1075" operator="containsText" text="08.30 – 14.30">
      <formula>NOT(ISERROR(SEARCH("08.30 – 14.30",A7)))</formula>
    </cfRule>
    <cfRule type="containsText" dxfId="40081" priority="1076" operator="containsText" text="09:30 – 18.30">
      <formula>NOT(ISERROR(SEARCH("09:30 – 18.30",A7)))</formula>
    </cfRule>
    <cfRule type="containsText" dxfId="40080" priority="1077" operator="containsText" text="10.30 – 18.30">
      <formula>NOT(ISERROR(SEARCH("10.30 – 18.30",A7)))</formula>
    </cfRule>
    <cfRule type="containsText" dxfId="40079" priority="1078" operator="containsText" text="09.30 – 18.30">
      <formula>NOT(ISERROR(SEARCH("09.30 – 18.30",A7)))</formula>
    </cfRule>
    <cfRule type="containsText" dxfId="40078" priority="1079" operator="containsText" text="09.00 – 13:00">
      <formula>NOT(ISERROR(SEARCH("09.00 – 13:00",A7)))</formula>
    </cfRule>
    <cfRule type="containsText" dxfId="40077" priority="1080" operator="containsText" text="08.30 – 16.30">
      <formula>NOT(ISERROR(SEARCH("08.30 – 16.30",A7)))</formula>
    </cfRule>
    <cfRule type="containsText" dxfId="40076" priority="1081" operator="containsText" text="08:30 – 17.30">
      <formula>NOT(ISERROR(SEARCH("08:30 – 17.30",A7)))</formula>
    </cfRule>
    <cfRule type="containsText" dxfId="40075" priority="1082" operator="containsText" text="08.30 – 17.30">
      <formula>NOT(ISERROR(SEARCH("08.30 – 17.30",A7)))</formula>
    </cfRule>
    <cfRule type="containsText" dxfId="40074" priority="1083" operator="containsText" text="09.00 – 18.00">
      <formula>NOT(ISERROR(SEARCH("09.00 – 18.00",A7)))</formula>
    </cfRule>
    <cfRule type="containsText" dxfId="40073" priority="1084" operator="containsText" text="09.00 – 13.00">
      <formula>NOT(ISERROR(SEARCH("09.00 – 13.00",A7)))</formula>
    </cfRule>
    <cfRule type="containsText" dxfId="40072" priority="1085" operator="containsText" text="11.30 – 19.30">
      <formula>NOT(ISERROR(SEARCH("11.30 – 19.30",A7)))</formula>
    </cfRule>
    <cfRule type="containsText" dxfId="40071" priority="1086" operator="containsText" text="10.30 – 19.30">
      <formula>NOT(ISERROR(SEARCH("10.30 – 19.30",A7)))</formula>
    </cfRule>
    <cfRule type="containsText" dxfId="40070" priority="1087" operator="containsText" text="09.00 – 15.00">
      <formula>NOT(ISERROR(SEARCH("09.00 – 15.00",A7)))</formula>
    </cfRule>
    <cfRule type="containsText" dxfId="40069" priority="1088" operator="containsText" text="12:30">
      <formula>NOT(ISERROR(SEARCH("12:30",A7)))</formula>
    </cfRule>
    <cfRule type="containsText" dxfId="40068" priority="1089" operator="containsText" text="13:30">
      <formula>NOT(ISERROR(SEARCH("13:30",A7)))</formula>
    </cfRule>
    <cfRule type="containsText" dxfId="40067" priority="1090" operator="containsText" text="FESTIVITÁ">
      <formula>NOT(ISERROR(SEARCH("FESTIVITÁ",A7)))</formula>
    </cfRule>
    <cfRule type="cellIs" dxfId="40066" priority="1091" operator="equal">
      <formula>"DOMENICA"</formula>
    </cfRule>
  </conditionalFormatting>
  <conditionalFormatting sqref="B7:B13">
    <cfRule type="iconSet" priority="1074">
      <iconSet iconSet="3Symbols2">
        <cfvo type="percent" val="0"/>
        <cfvo type="percent" val="0"/>
        <cfvo type="formula" val="TODAY()" gte="0"/>
      </iconSet>
    </cfRule>
  </conditionalFormatting>
  <conditionalFormatting sqref="A16:B22">
    <cfRule type="containsText" dxfId="40065" priority="1057" operator="containsText" text="08.30 – 14.30">
      <formula>NOT(ISERROR(SEARCH("08.30 – 14.30",A16)))</formula>
    </cfRule>
    <cfRule type="containsText" dxfId="40064" priority="1058" operator="containsText" text="09:30 – 18.30">
      <formula>NOT(ISERROR(SEARCH("09:30 – 18.30",A16)))</formula>
    </cfRule>
    <cfRule type="containsText" dxfId="40063" priority="1059" operator="containsText" text="10.30 – 18.30">
      <formula>NOT(ISERROR(SEARCH("10.30 – 18.30",A16)))</formula>
    </cfRule>
    <cfRule type="containsText" dxfId="40062" priority="1060" operator="containsText" text="09.30 – 18.30">
      <formula>NOT(ISERROR(SEARCH("09.30 – 18.30",A16)))</formula>
    </cfRule>
    <cfRule type="containsText" dxfId="40061" priority="1061" operator="containsText" text="09.00 – 13:00">
      <formula>NOT(ISERROR(SEARCH("09.00 – 13:00",A16)))</formula>
    </cfRule>
    <cfRule type="containsText" dxfId="40060" priority="1062" operator="containsText" text="08.30 – 16.30">
      <formula>NOT(ISERROR(SEARCH("08.30 – 16.30",A16)))</formula>
    </cfRule>
    <cfRule type="containsText" dxfId="40059" priority="1063" operator="containsText" text="08:30 – 17.30">
      <formula>NOT(ISERROR(SEARCH("08:30 – 17.30",A16)))</formula>
    </cfRule>
    <cfRule type="containsText" dxfId="40058" priority="1064" operator="containsText" text="08.30 – 17.30">
      <formula>NOT(ISERROR(SEARCH("08.30 – 17.30",A16)))</formula>
    </cfRule>
    <cfRule type="containsText" dxfId="40057" priority="1065" operator="containsText" text="09.00 – 18.00">
      <formula>NOT(ISERROR(SEARCH("09.00 – 18.00",A16)))</formula>
    </cfRule>
    <cfRule type="containsText" dxfId="40056" priority="1066" operator="containsText" text="09.00 – 13.00">
      <formula>NOT(ISERROR(SEARCH("09.00 – 13.00",A16)))</formula>
    </cfRule>
    <cfRule type="containsText" dxfId="40055" priority="1067" operator="containsText" text="11.30 – 19.30">
      <formula>NOT(ISERROR(SEARCH("11.30 – 19.30",A16)))</formula>
    </cfRule>
    <cfRule type="containsText" dxfId="40054" priority="1068" operator="containsText" text="10.30 – 19.30">
      <formula>NOT(ISERROR(SEARCH("10.30 – 19.30",A16)))</formula>
    </cfRule>
    <cfRule type="containsText" dxfId="40053" priority="1069" operator="containsText" text="09.00 – 15.00">
      <formula>NOT(ISERROR(SEARCH("09.00 – 15.00",A16)))</formula>
    </cfRule>
    <cfRule type="containsText" dxfId="40052" priority="1070" operator="containsText" text="12:30">
      <formula>NOT(ISERROR(SEARCH("12:30",A16)))</formula>
    </cfRule>
    <cfRule type="containsText" dxfId="40051" priority="1071" operator="containsText" text="13:30">
      <formula>NOT(ISERROR(SEARCH("13:30",A16)))</formula>
    </cfRule>
    <cfRule type="containsText" dxfId="40050" priority="1072" operator="containsText" text="FESTIVITÁ">
      <formula>NOT(ISERROR(SEARCH("FESTIVITÁ",A16)))</formula>
    </cfRule>
    <cfRule type="cellIs" dxfId="40049" priority="1073" operator="equal">
      <formula>"DOMENICA"</formula>
    </cfRule>
  </conditionalFormatting>
  <conditionalFormatting sqref="B16:B22">
    <cfRule type="iconSet" priority="1056">
      <iconSet iconSet="3Symbols2">
        <cfvo type="percent" val="0"/>
        <cfvo type="percent" val="0"/>
        <cfvo type="formula" val="TODAY()" gte="0"/>
      </iconSet>
    </cfRule>
  </conditionalFormatting>
  <conditionalFormatting sqref="A25:B31">
    <cfRule type="containsText" dxfId="40048" priority="1039" operator="containsText" text="08.30 – 14.30">
      <formula>NOT(ISERROR(SEARCH("08.30 – 14.30",A25)))</formula>
    </cfRule>
    <cfRule type="containsText" dxfId="40047" priority="1040" operator="containsText" text="09:30 – 18.30">
      <formula>NOT(ISERROR(SEARCH("09:30 – 18.30",A25)))</formula>
    </cfRule>
    <cfRule type="containsText" dxfId="40046" priority="1041" operator="containsText" text="10.30 – 18.30">
      <formula>NOT(ISERROR(SEARCH("10.30 – 18.30",A25)))</formula>
    </cfRule>
    <cfRule type="containsText" dxfId="40045" priority="1042" operator="containsText" text="09.30 – 18.30">
      <formula>NOT(ISERROR(SEARCH("09.30 – 18.30",A25)))</formula>
    </cfRule>
    <cfRule type="containsText" dxfId="40044" priority="1043" operator="containsText" text="09.00 – 13:00">
      <formula>NOT(ISERROR(SEARCH("09.00 – 13:00",A25)))</formula>
    </cfRule>
    <cfRule type="containsText" dxfId="40043" priority="1044" operator="containsText" text="08.30 – 16.30">
      <formula>NOT(ISERROR(SEARCH("08.30 – 16.30",A25)))</formula>
    </cfRule>
    <cfRule type="containsText" dxfId="40042" priority="1045" operator="containsText" text="08:30 – 17.30">
      <formula>NOT(ISERROR(SEARCH("08:30 – 17.30",A25)))</formula>
    </cfRule>
    <cfRule type="containsText" dxfId="40041" priority="1046" operator="containsText" text="08.30 – 17.30">
      <formula>NOT(ISERROR(SEARCH("08.30 – 17.30",A25)))</formula>
    </cfRule>
    <cfRule type="containsText" dxfId="40040" priority="1047" operator="containsText" text="09.00 – 18.00">
      <formula>NOT(ISERROR(SEARCH("09.00 – 18.00",A25)))</formula>
    </cfRule>
    <cfRule type="containsText" dxfId="40039" priority="1048" operator="containsText" text="09.00 – 13.00">
      <formula>NOT(ISERROR(SEARCH("09.00 – 13.00",A25)))</formula>
    </cfRule>
    <cfRule type="containsText" dxfId="40038" priority="1049" operator="containsText" text="11.30 – 19.30">
      <formula>NOT(ISERROR(SEARCH("11.30 – 19.30",A25)))</formula>
    </cfRule>
    <cfRule type="containsText" dxfId="40037" priority="1050" operator="containsText" text="10.30 – 19.30">
      <formula>NOT(ISERROR(SEARCH("10.30 – 19.30",A25)))</formula>
    </cfRule>
    <cfRule type="containsText" dxfId="40036" priority="1051" operator="containsText" text="09.00 – 15.00">
      <formula>NOT(ISERROR(SEARCH("09.00 – 15.00",A25)))</formula>
    </cfRule>
    <cfRule type="containsText" dxfId="40035" priority="1052" operator="containsText" text="12:30">
      <formula>NOT(ISERROR(SEARCH("12:30",A25)))</formula>
    </cfRule>
    <cfRule type="containsText" dxfId="40034" priority="1053" operator="containsText" text="13:30">
      <formula>NOT(ISERROR(SEARCH("13:30",A25)))</formula>
    </cfRule>
    <cfRule type="containsText" dxfId="40033" priority="1054" operator="containsText" text="FESTIVITÁ">
      <formula>NOT(ISERROR(SEARCH("FESTIVITÁ",A25)))</formula>
    </cfRule>
    <cfRule type="cellIs" dxfId="40032" priority="1055" operator="equal">
      <formula>"DOMENICA"</formula>
    </cfRule>
  </conditionalFormatting>
  <conditionalFormatting sqref="B14:C14 B15:P15">
    <cfRule type="cellIs" dxfId="40031" priority="1036" operator="equal">
      <formula>" "</formula>
    </cfRule>
  </conditionalFormatting>
  <conditionalFormatting sqref="B14:C14">
    <cfRule type="cellIs" dxfId="40030" priority="1038" operator="greaterThan">
      <formula>$AZ14</formula>
    </cfRule>
  </conditionalFormatting>
  <conditionalFormatting sqref="A14:A15">
    <cfRule type="cellIs" dxfId="40029" priority="1034" operator="equal">
      <formula>$AZ14</formula>
    </cfRule>
  </conditionalFormatting>
  <conditionalFormatting sqref="A14:A15">
    <cfRule type="cellIs" dxfId="40028" priority="1035" operator="greaterThan">
      <formula>$AZ14</formula>
    </cfRule>
  </conditionalFormatting>
  <conditionalFormatting sqref="AV14:AV15 BK14:BS15">
    <cfRule type="cellIs" dxfId="40027" priority="1030" operator="equal">
      <formula>" "</formula>
    </cfRule>
  </conditionalFormatting>
  <conditionalFormatting sqref="AV14:AV15">
    <cfRule type="cellIs" dxfId="40026" priority="1031" operator="equal">
      <formula>$AZ14</formula>
    </cfRule>
  </conditionalFormatting>
  <conditionalFormatting sqref="AV14:AV15">
    <cfRule type="cellIs" dxfId="40025" priority="1032" operator="greaterThan">
      <formula>$AZ14</formula>
    </cfRule>
  </conditionalFormatting>
  <conditionalFormatting sqref="U7:V13">
    <cfRule type="containsText" dxfId="40024" priority="1013" operator="containsText" text="08.30 – 14.30">
      <formula>NOT(ISERROR(SEARCH("08.30 – 14.30",U7)))</formula>
    </cfRule>
    <cfRule type="containsText" dxfId="40023" priority="1014" operator="containsText" text="09:30 – 18.30">
      <formula>NOT(ISERROR(SEARCH("09:30 – 18.30",U7)))</formula>
    </cfRule>
    <cfRule type="containsText" dxfId="40022" priority="1015" operator="containsText" text="10.30 – 18.30">
      <formula>NOT(ISERROR(SEARCH("10.30 – 18.30",U7)))</formula>
    </cfRule>
    <cfRule type="containsText" dxfId="40021" priority="1016" operator="containsText" text="09.30 – 18.30">
      <formula>NOT(ISERROR(SEARCH("09.30 – 18.30",U7)))</formula>
    </cfRule>
    <cfRule type="containsText" dxfId="40020" priority="1017" operator="containsText" text="09.00 – 13:00">
      <formula>NOT(ISERROR(SEARCH("09.00 – 13:00",U7)))</formula>
    </cfRule>
    <cfRule type="containsText" dxfId="40019" priority="1018" operator="containsText" text="08.30 – 16.30">
      <formula>NOT(ISERROR(SEARCH("08.30 – 16.30",U7)))</formula>
    </cfRule>
    <cfRule type="containsText" dxfId="40018" priority="1019" operator="containsText" text="08:30 – 17.30">
      <formula>NOT(ISERROR(SEARCH("08:30 – 17.30",U7)))</formula>
    </cfRule>
    <cfRule type="containsText" dxfId="40017" priority="1020" operator="containsText" text="08.30 – 17.30">
      <formula>NOT(ISERROR(SEARCH("08.30 – 17.30",U7)))</formula>
    </cfRule>
    <cfRule type="containsText" dxfId="40016" priority="1021" operator="containsText" text="09.00 – 18.00">
      <formula>NOT(ISERROR(SEARCH("09.00 – 18.00",U7)))</formula>
    </cfRule>
    <cfRule type="containsText" dxfId="40015" priority="1022" operator="containsText" text="09.00 – 13.00">
      <formula>NOT(ISERROR(SEARCH("09.00 – 13.00",U7)))</formula>
    </cfRule>
    <cfRule type="containsText" dxfId="40014" priority="1023" operator="containsText" text="11.30 – 19.30">
      <formula>NOT(ISERROR(SEARCH("11.30 – 19.30",U7)))</formula>
    </cfRule>
    <cfRule type="containsText" dxfId="40013" priority="1024" operator="containsText" text="10.30 – 19.30">
      <formula>NOT(ISERROR(SEARCH("10.30 – 19.30",U7)))</formula>
    </cfRule>
    <cfRule type="containsText" dxfId="40012" priority="1025" operator="containsText" text="09.00 – 15.00">
      <formula>NOT(ISERROR(SEARCH("09.00 – 15.00",U7)))</formula>
    </cfRule>
    <cfRule type="containsText" dxfId="40011" priority="1026" operator="containsText" text="12:30">
      <formula>NOT(ISERROR(SEARCH("12:30",U7)))</formula>
    </cfRule>
    <cfRule type="containsText" dxfId="40010" priority="1027" operator="containsText" text="13:30">
      <formula>NOT(ISERROR(SEARCH("13:30",U7)))</formula>
    </cfRule>
    <cfRule type="containsText" dxfId="40009" priority="1028" operator="containsText" text="FESTIVITÁ">
      <formula>NOT(ISERROR(SEARCH("FESTIVITÁ",U7)))</formula>
    </cfRule>
    <cfRule type="cellIs" dxfId="40008" priority="1029" operator="equal">
      <formula>"DOMENICA"</formula>
    </cfRule>
  </conditionalFormatting>
  <conditionalFormatting sqref="V7:V13">
    <cfRule type="iconSet" priority="1012">
      <iconSet iconSet="3Symbols2">
        <cfvo type="percent" val="0"/>
        <cfvo type="percent" val="0"/>
        <cfvo type="formula" val="TODAY()" gte="0"/>
      </iconSet>
    </cfRule>
  </conditionalFormatting>
  <conditionalFormatting sqref="U16:V22">
    <cfRule type="containsText" dxfId="40007" priority="995" operator="containsText" text="08.30 – 14.30">
      <formula>NOT(ISERROR(SEARCH("08.30 – 14.30",U16)))</formula>
    </cfRule>
    <cfRule type="containsText" dxfId="40006" priority="996" operator="containsText" text="09:30 – 18.30">
      <formula>NOT(ISERROR(SEARCH("09:30 – 18.30",U16)))</formula>
    </cfRule>
    <cfRule type="containsText" dxfId="40005" priority="997" operator="containsText" text="10.30 – 18.30">
      <formula>NOT(ISERROR(SEARCH("10.30 – 18.30",U16)))</formula>
    </cfRule>
    <cfRule type="containsText" dxfId="40004" priority="998" operator="containsText" text="09.30 – 18.30">
      <formula>NOT(ISERROR(SEARCH("09.30 – 18.30",U16)))</formula>
    </cfRule>
    <cfRule type="containsText" dxfId="40003" priority="999" operator="containsText" text="09.00 – 13:00">
      <formula>NOT(ISERROR(SEARCH("09.00 – 13:00",U16)))</formula>
    </cfRule>
    <cfRule type="containsText" dxfId="40002" priority="1000" operator="containsText" text="08.30 – 16.30">
      <formula>NOT(ISERROR(SEARCH("08.30 – 16.30",U16)))</formula>
    </cfRule>
    <cfRule type="containsText" dxfId="40001" priority="1001" operator="containsText" text="08:30 – 17.30">
      <formula>NOT(ISERROR(SEARCH("08:30 – 17.30",U16)))</formula>
    </cfRule>
    <cfRule type="containsText" dxfId="40000" priority="1002" operator="containsText" text="08.30 – 17.30">
      <formula>NOT(ISERROR(SEARCH("08.30 – 17.30",U16)))</formula>
    </cfRule>
    <cfRule type="containsText" dxfId="39999" priority="1003" operator="containsText" text="09.00 – 18.00">
      <formula>NOT(ISERROR(SEARCH("09.00 – 18.00",U16)))</formula>
    </cfRule>
    <cfRule type="containsText" dxfId="39998" priority="1004" operator="containsText" text="09.00 – 13.00">
      <formula>NOT(ISERROR(SEARCH("09.00 – 13.00",U16)))</formula>
    </cfRule>
    <cfRule type="containsText" dxfId="39997" priority="1005" operator="containsText" text="11.30 – 19.30">
      <formula>NOT(ISERROR(SEARCH("11.30 – 19.30",U16)))</formula>
    </cfRule>
    <cfRule type="containsText" dxfId="39996" priority="1006" operator="containsText" text="10.30 – 19.30">
      <formula>NOT(ISERROR(SEARCH("10.30 – 19.30",U16)))</formula>
    </cfRule>
    <cfRule type="containsText" dxfId="39995" priority="1007" operator="containsText" text="09.00 – 15.00">
      <formula>NOT(ISERROR(SEARCH("09.00 – 15.00",U16)))</formula>
    </cfRule>
    <cfRule type="containsText" dxfId="39994" priority="1008" operator="containsText" text="12:30">
      <formula>NOT(ISERROR(SEARCH("12:30",U16)))</formula>
    </cfRule>
    <cfRule type="containsText" dxfId="39993" priority="1009" operator="containsText" text="13:30">
      <formula>NOT(ISERROR(SEARCH("13:30",U16)))</formula>
    </cfRule>
    <cfRule type="containsText" dxfId="39992" priority="1010" operator="containsText" text="FESTIVITÁ">
      <formula>NOT(ISERROR(SEARCH("FESTIVITÁ",U16)))</formula>
    </cfRule>
    <cfRule type="cellIs" dxfId="39991" priority="1011" operator="equal">
      <formula>"DOMENICA"</formula>
    </cfRule>
  </conditionalFormatting>
  <conditionalFormatting sqref="V16:V22">
    <cfRule type="iconSet" priority="994">
      <iconSet iconSet="3Symbols2">
        <cfvo type="percent" val="0"/>
        <cfvo type="percent" val="0"/>
        <cfvo type="formula" val="TODAY()" gte="0"/>
      </iconSet>
    </cfRule>
  </conditionalFormatting>
  <conditionalFormatting sqref="U25:V31">
    <cfRule type="containsText" dxfId="39990" priority="977" operator="containsText" text="08.30 – 14.30">
      <formula>NOT(ISERROR(SEARCH("08.30 – 14.30",U25)))</formula>
    </cfRule>
    <cfRule type="containsText" dxfId="39989" priority="978" operator="containsText" text="09:30 – 18.30">
      <formula>NOT(ISERROR(SEARCH("09:30 – 18.30",U25)))</formula>
    </cfRule>
    <cfRule type="containsText" dxfId="39988" priority="979" operator="containsText" text="10.30 – 18.30">
      <formula>NOT(ISERROR(SEARCH("10.30 – 18.30",U25)))</formula>
    </cfRule>
    <cfRule type="containsText" dxfId="39987" priority="980" operator="containsText" text="09.30 – 18.30">
      <formula>NOT(ISERROR(SEARCH("09.30 – 18.30",U25)))</formula>
    </cfRule>
    <cfRule type="containsText" dxfId="39986" priority="981" operator="containsText" text="09.00 – 13:00">
      <formula>NOT(ISERROR(SEARCH("09.00 – 13:00",U25)))</formula>
    </cfRule>
    <cfRule type="containsText" dxfId="39985" priority="982" operator="containsText" text="08.30 – 16.30">
      <formula>NOT(ISERROR(SEARCH("08.30 – 16.30",U25)))</formula>
    </cfRule>
    <cfRule type="containsText" dxfId="39984" priority="983" operator="containsText" text="08:30 – 17.30">
      <formula>NOT(ISERROR(SEARCH("08:30 – 17.30",U25)))</formula>
    </cfRule>
    <cfRule type="containsText" dxfId="39983" priority="984" operator="containsText" text="08.30 – 17.30">
      <formula>NOT(ISERROR(SEARCH("08.30 – 17.30",U25)))</formula>
    </cfRule>
    <cfRule type="containsText" dxfId="39982" priority="985" operator="containsText" text="09.00 – 18.00">
      <formula>NOT(ISERROR(SEARCH("09.00 – 18.00",U25)))</formula>
    </cfRule>
    <cfRule type="containsText" dxfId="39981" priority="986" operator="containsText" text="09.00 – 13.00">
      <formula>NOT(ISERROR(SEARCH("09.00 – 13.00",U25)))</formula>
    </cfRule>
    <cfRule type="containsText" dxfId="39980" priority="987" operator="containsText" text="11.30 – 19.30">
      <formula>NOT(ISERROR(SEARCH("11.30 – 19.30",U25)))</formula>
    </cfRule>
    <cfRule type="containsText" dxfId="39979" priority="988" operator="containsText" text="10.30 – 19.30">
      <formula>NOT(ISERROR(SEARCH("10.30 – 19.30",U25)))</formula>
    </cfRule>
    <cfRule type="containsText" dxfId="39978" priority="989" operator="containsText" text="09.00 – 15.00">
      <formula>NOT(ISERROR(SEARCH("09.00 – 15.00",U25)))</formula>
    </cfRule>
    <cfRule type="containsText" dxfId="39977" priority="990" operator="containsText" text="12:30">
      <formula>NOT(ISERROR(SEARCH("12:30",U25)))</formula>
    </cfRule>
    <cfRule type="containsText" dxfId="39976" priority="991" operator="containsText" text="13:30">
      <formula>NOT(ISERROR(SEARCH("13:30",U25)))</formula>
    </cfRule>
    <cfRule type="containsText" dxfId="39975" priority="992" operator="containsText" text="FESTIVITÁ">
      <formula>NOT(ISERROR(SEARCH("FESTIVITÁ",U25)))</formula>
    </cfRule>
    <cfRule type="cellIs" dxfId="39974" priority="993" operator="equal">
      <formula>"DOMENICA"</formula>
    </cfRule>
  </conditionalFormatting>
  <conditionalFormatting sqref="BT16:BU22">
    <cfRule type="containsText" dxfId="39973" priority="960" operator="containsText" text="08.30 – 14.30">
      <formula>NOT(ISERROR(SEARCH("08.30 – 14.30",BT16)))</formula>
    </cfRule>
    <cfRule type="containsText" dxfId="39972" priority="961" operator="containsText" text="09:30 – 18.30">
      <formula>NOT(ISERROR(SEARCH("09:30 – 18.30",BT16)))</formula>
    </cfRule>
    <cfRule type="containsText" dxfId="39971" priority="962" operator="containsText" text="10.30 – 18.30">
      <formula>NOT(ISERROR(SEARCH("10.30 – 18.30",BT16)))</formula>
    </cfRule>
    <cfRule type="containsText" dxfId="39970" priority="963" operator="containsText" text="09.30 – 18.30">
      <formula>NOT(ISERROR(SEARCH("09.30 – 18.30",BT16)))</formula>
    </cfRule>
    <cfRule type="containsText" dxfId="39969" priority="964" operator="containsText" text="09.00 – 13:00">
      <formula>NOT(ISERROR(SEARCH("09.00 – 13:00",BT16)))</formula>
    </cfRule>
    <cfRule type="containsText" dxfId="39968" priority="965" operator="containsText" text="08.30 – 16.30">
      <formula>NOT(ISERROR(SEARCH("08.30 – 16.30",BT16)))</formula>
    </cfRule>
    <cfRule type="containsText" dxfId="39967" priority="966" operator="containsText" text="08:30 – 17.30">
      <formula>NOT(ISERROR(SEARCH("08:30 – 17.30",BT16)))</formula>
    </cfRule>
    <cfRule type="containsText" dxfId="39966" priority="967" operator="containsText" text="08.30 – 17.30">
      <formula>NOT(ISERROR(SEARCH("08.30 – 17.30",BT16)))</formula>
    </cfRule>
    <cfRule type="containsText" dxfId="39965" priority="968" operator="containsText" text="09.00 – 18.00">
      <formula>NOT(ISERROR(SEARCH("09.00 – 18.00",BT16)))</formula>
    </cfRule>
    <cfRule type="containsText" dxfId="39964" priority="969" operator="containsText" text="09.00 – 13.00">
      <formula>NOT(ISERROR(SEARCH("09.00 – 13.00",BT16)))</formula>
    </cfRule>
    <cfRule type="containsText" dxfId="39963" priority="970" operator="containsText" text="11.30 – 19.30">
      <formula>NOT(ISERROR(SEARCH("11.30 – 19.30",BT16)))</formula>
    </cfRule>
    <cfRule type="containsText" dxfId="39962" priority="971" operator="containsText" text="10.30 – 19.30">
      <formula>NOT(ISERROR(SEARCH("10.30 – 19.30",BT16)))</formula>
    </cfRule>
    <cfRule type="containsText" dxfId="39961" priority="972" operator="containsText" text="09.00 – 15.00">
      <formula>NOT(ISERROR(SEARCH("09.00 – 15.00",BT16)))</formula>
    </cfRule>
    <cfRule type="containsText" dxfId="39960" priority="973" operator="containsText" text="12:30">
      <formula>NOT(ISERROR(SEARCH("12:30",BT16)))</formula>
    </cfRule>
    <cfRule type="containsText" dxfId="39959" priority="974" operator="containsText" text="13:30">
      <formula>NOT(ISERROR(SEARCH("13:30",BT16)))</formula>
    </cfRule>
    <cfRule type="containsText" dxfId="39958" priority="975" operator="containsText" text="FESTIVITÁ">
      <formula>NOT(ISERROR(SEARCH("FESTIVITÁ",BT16)))</formula>
    </cfRule>
    <cfRule type="cellIs" dxfId="39957" priority="976" operator="equal">
      <formula>"DOMENICA"</formula>
    </cfRule>
  </conditionalFormatting>
  <conditionalFormatting sqref="BU16:BU22">
    <cfRule type="iconSet" priority="959">
      <iconSet iconSet="3Symbols2">
        <cfvo type="percent" val="0"/>
        <cfvo type="percent" val="0"/>
        <cfvo type="formula" val="TODAY()" gte="0"/>
      </iconSet>
    </cfRule>
  </conditionalFormatting>
  <conditionalFormatting sqref="BT7:BU13">
    <cfRule type="containsText" dxfId="39956" priority="942" operator="containsText" text="08.30 – 14.30">
      <formula>NOT(ISERROR(SEARCH("08.30 – 14.30",BT7)))</formula>
    </cfRule>
    <cfRule type="containsText" dxfId="39955" priority="943" operator="containsText" text="09:30 – 18.30">
      <formula>NOT(ISERROR(SEARCH("09:30 – 18.30",BT7)))</formula>
    </cfRule>
    <cfRule type="containsText" dxfId="39954" priority="944" operator="containsText" text="10.30 – 18.30">
      <formula>NOT(ISERROR(SEARCH("10.30 – 18.30",BT7)))</formula>
    </cfRule>
    <cfRule type="containsText" dxfId="39953" priority="945" operator="containsText" text="09.30 – 18.30">
      <formula>NOT(ISERROR(SEARCH("09.30 – 18.30",BT7)))</formula>
    </cfRule>
    <cfRule type="containsText" dxfId="39952" priority="946" operator="containsText" text="09.00 – 13:00">
      <formula>NOT(ISERROR(SEARCH("09.00 – 13:00",BT7)))</formula>
    </cfRule>
    <cfRule type="containsText" dxfId="39951" priority="947" operator="containsText" text="08.30 – 16.30">
      <formula>NOT(ISERROR(SEARCH("08.30 – 16.30",BT7)))</formula>
    </cfRule>
    <cfRule type="containsText" dxfId="39950" priority="948" operator="containsText" text="08:30 – 17.30">
      <formula>NOT(ISERROR(SEARCH("08:30 – 17.30",BT7)))</formula>
    </cfRule>
    <cfRule type="containsText" dxfId="39949" priority="949" operator="containsText" text="08.30 – 17.30">
      <formula>NOT(ISERROR(SEARCH("08.30 – 17.30",BT7)))</formula>
    </cfRule>
    <cfRule type="containsText" dxfId="39948" priority="950" operator="containsText" text="09.00 – 18.00">
      <formula>NOT(ISERROR(SEARCH("09.00 – 18.00",BT7)))</formula>
    </cfRule>
    <cfRule type="containsText" dxfId="39947" priority="951" operator="containsText" text="09.00 – 13.00">
      <formula>NOT(ISERROR(SEARCH("09.00 – 13.00",BT7)))</formula>
    </cfRule>
    <cfRule type="containsText" dxfId="39946" priority="952" operator="containsText" text="11.30 – 19.30">
      <formula>NOT(ISERROR(SEARCH("11.30 – 19.30",BT7)))</formula>
    </cfRule>
    <cfRule type="containsText" dxfId="39945" priority="953" operator="containsText" text="10.30 – 19.30">
      <formula>NOT(ISERROR(SEARCH("10.30 – 19.30",BT7)))</formula>
    </cfRule>
    <cfRule type="containsText" dxfId="39944" priority="954" operator="containsText" text="09.00 – 15.00">
      <formula>NOT(ISERROR(SEARCH("09.00 – 15.00",BT7)))</formula>
    </cfRule>
    <cfRule type="containsText" dxfId="39943" priority="955" operator="containsText" text="12:30">
      <formula>NOT(ISERROR(SEARCH("12:30",BT7)))</formula>
    </cfRule>
    <cfRule type="containsText" dxfId="39942" priority="956" operator="containsText" text="13:30">
      <formula>NOT(ISERROR(SEARCH("13:30",BT7)))</formula>
    </cfRule>
    <cfRule type="containsText" dxfId="39941" priority="957" operator="containsText" text="FESTIVITÁ">
      <formula>NOT(ISERROR(SEARCH("FESTIVITÁ",BT7)))</formula>
    </cfRule>
    <cfRule type="cellIs" dxfId="39940" priority="958" operator="equal">
      <formula>"DOMENICA"</formula>
    </cfRule>
  </conditionalFormatting>
  <conditionalFormatting sqref="BU7:BU13">
    <cfRule type="iconSet" priority="941">
      <iconSet iconSet="3Symbols2">
        <cfvo type="percent" val="0"/>
        <cfvo type="percent" val="0"/>
        <cfvo type="formula" val="TODAY()" gte="0"/>
      </iconSet>
    </cfRule>
  </conditionalFormatting>
  <conditionalFormatting sqref="BT25:BU31">
    <cfRule type="containsText" dxfId="39939" priority="924" operator="containsText" text="08.30 – 14.30">
      <formula>NOT(ISERROR(SEARCH("08.30 – 14.30",BT25)))</formula>
    </cfRule>
    <cfRule type="containsText" dxfId="39938" priority="925" operator="containsText" text="09:30 – 18.30">
      <formula>NOT(ISERROR(SEARCH("09:30 – 18.30",BT25)))</formula>
    </cfRule>
    <cfRule type="containsText" dxfId="39937" priority="926" operator="containsText" text="10.30 – 18.30">
      <formula>NOT(ISERROR(SEARCH("10.30 – 18.30",BT25)))</formula>
    </cfRule>
    <cfRule type="containsText" dxfId="39936" priority="927" operator="containsText" text="09.30 – 18.30">
      <formula>NOT(ISERROR(SEARCH("09.30 – 18.30",BT25)))</formula>
    </cfRule>
    <cfRule type="containsText" dxfId="39935" priority="928" operator="containsText" text="09.00 – 13:00">
      <formula>NOT(ISERROR(SEARCH("09.00 – 13:00",BT25)))</formula>
    </cfRule>
    <cfRule type="containsText" dxfId="39934" priority="929" operator="containsText" text="08.30 – 16.30">
      <formula>NOT(ISERROR(SEARCH("08.30 – 16.30",BT25)))</formula>
    </cfRule>
    <cfRule type="containsText" dxfId="39933" priority="930" operator="containsText" text="08:30 – 17.30">
      <formula>NOT(ISERROR(SEARCH("08:30 – 17.30",BT25)))</formula>
    </cfRule>
    <cfRule type="containsText" dxfId="39932" priority="931" operator="containsText" text="08.30 – 17.30">
      <formula>NOT(ISERROR(SEARCH("08.30 – 17.30",BT25)))</formula>
    </cfRule>
    <cfRule type="containsText" dxfId="39931" priority="932" operator="containsText" text="09.00 – 18.00">
      <formula>NOT(ISERROR(SEARCH("09.00 – 18.00",BT25)))</formula>
    </cfRule>
    <cfRule type="containsText" dxfId="39930" priority="933" operator="containsText" text="09.00 – 13.00">
      <formula>NOT(ISERROR(SEARCH("09.00 – 13.00",BT25)))</formula>
    </cfRule>
    <cfRule type="containsText" dxfId="39929" priority="934" operator="containsText" text="11.30 – 19.30">
      <formula>NOT(ISERROR(SEARCH("11.30 – 19.30",BT25)))</formula>
    </cfRule>
    <cfRule type="containsText" dxfId="39928" priority="935" operator="containsText" text="10.30 – 19.30">
      <formula>NOT(ISERROR(SEARCH("10.30 – 19.30",BT25)))</formula>
    </cfRule>
    <cfRule type="containsText" dxfId="39927" priority="936" operator="containsText" text="09.00 – 15.00">
      <formula>NOT(ISERROR(SEARCH("09.00 – 15.00",BT25)))</formula>
    </cfRule>
    <cfRule type="containsText" dxfId="39926" priority="937" operator="containsText" text="12:30">
      <formula>NOT(ISERROR(SEARCH("12:30",BT25)))</formula>
    </cfRule>
    <cfRule type="containsText" dxfId="39925" priority="938" operator="containsText" text="13:30">
      <formula>NOT(ISERROR(SEARCH("13:30",BT25)))</formula>
    </cfRule>
    <cfRule type="containsText" dxfId="39924" priority="939" operator="containsText" text="FESTIVITÁ">
      <formula>NOT(ISERROR(SEARCH("FESTIVITÁ",BT25)))</formula>
    </cfRule>
    <cfRule type="cellIs" dxfId="39923" priority="940" operator="equal">
      <formula>"DOMENICA"</formula>
    </cfRule>
  </conditionalFormatting>
  <conditionalFormatting sqref="U15:X15 AC15:AU15">
    <cfRule type="cellIs" dxfId="39922" priority="921" operator="equal">
      <formula>" "</formula>
    </cfRule>
  </conditionalFormatting>
  <conditionalFormatting sqref="U15:X15">
    <cfRule type="cellIs" dxfId="39921" priority="922" operator="equal">
      <formula>$AZ15</formula>
    </cfRule>
  </conditionalFormatting>
  <conditionalFormatting sqref="U15:X15">
    <cfRule type="cellIs" dxfId="39920" priority="923" operator="greaterThan">
      <formula>$AZ15</formula>
    </cfRule>
  </conditionalFormatting>
  <conditionalFormatting sqref="U14:X14 AC14:AU14">
    <cfRule type="cellIs" dxfId="39919" priority="918" operator="equal">
      <formula>" "</formula>
    </cfRule>
  </conditionalFormatting>
  <conditionalFormatting sqref="U14:X14">
    <cfRule type="cellIs" dxfId="39918" priority="919" operator="equal">
      <formula>$AZ14</formula>
    </cfRule>
  </conditionalFormatting>
  <conditionalFormatting sqref="U14:X14">
    <cfRule type="cellIs" dxfId="39917" priority="920" operator="greaterThan">
      <formula>$AZ14</formula>
    </cfRule>
  </conditionalFormatting>
  <conditionalFormatting sqref="AZ91:BJ96 AZ50:BJ50 AZ53:BI90 AZ51:BA52">
    <cfRule type="cellIs" dxfId="39916" priority="721" operator="equal">
      <formula>" "</formula>
    </cfRule>
  </conditionalFormatting>
  <conditionalFormatting sqref="AZ51">
    <cfRule type="cellIs" dxfId="39915" priority="722" operator="equal">
      <formula>" "</formula>
    </cfRule>
  </conditionalFormatting>
  <conditionalFormatting sqref="BL32:BS33 BL34:BL40 BS34:BS40">
    <cfRule type="cellIs" dxfId="39914" priority="916" operator="equal">
      <formula>$AZ32</formula>
    </cfRule>
  </conditionalFormatting>
  <conditionalFormatting sqref="BL32:BS33 BL34:BL40 BS34:BS40">
    <cfRule type="cellIs" dxfId="39913" priority="917" operator="greaterThan">
      <formula>$AZ32</formula>
    </cfRule>
  </conditionalFormatting>
  <conditionalFormatting sqref="AZ77">
    <cfRule type="cellIs" dxfId="39912" priority="706" operator="equal">
      <formula>" "</formula>
    </cfRule>
  </conditionalFormatting>
  <conditionalFormatting sqref="AV35:AV40">
    <cfRule type="cellIs" dxfId="39911" priority="913" operator="equal">
      <formula>" "</formula>
    </cfRule>
  </conditionalFormatting>
  <conditionalFormatting sqref="AV35:AV40">
    <cfRule type="cellIs" dxfId="39910" priority="914" operator="equal">
      <formula>$AZ35</formula>
    </cfRule>
  </conditionalFormatting>
  <conditionalFormatting sqref="AV35:AV40">
    <cfRule type="cellIs" dxfId="39909" priority="915" operator="greaterThan">
      <formula>$AZ35</formula>
    </cfRule>
  </conditionalFormatting>
  <conditionalFormatting sqref="AV32:AV33">
    <cfRule type="cellIs" dxfId="39908" priority="912" operator="equal">
      <formula>" "</formula>
    </cfRule>
  </conditionalFormatting>
  <conditionalFormatting sqref="BL32:BS33 BL34:BL40 BS34:BS40">
    <cfRule type="cellIs" dxfId="39907" priority="911" operator="equal">
      <formula>" "</formula>
    </cfRule>
  </conditionalFormatting>
  <conditionalFormatting sqref="BT32:BU33 CC32:CD33">
    <cfRule type="cellIs" dxfId="39906" priority="908" operator="equal">
      <formula>" "</formula>
    </cfRule>
  </conditionalFormatting>
  <conditionalFormatting sqref="BT32:BU33">
    <cfRule type="cellIs" dxfId="39905" priority="909" operator="equal">
      <formula>$AZ32</formula>
    </cfRule>
  </conditionalFormatting>
  <conditionalFormatting sqref="BT32:BU33">
    <cfRule type="cellIs" dxfId="39904" priority="910" operator="greaterThan">
      <formula>$AZ32</formula>
    </cfRule>
  </conditionalFormatting>
  <conditionalFormatting sqref="C32:S33 W32:X33 AC32:AU33">
    <cfRule type="cellIs" dxfId="39903" priority="905" operator="equal">
      <formula>" "</formula>
    </cfRule>
  </conditionalFormatting>
  <conditionalFormatting sqref="C32:S33">
    <cfRule type="cellIs" dxfId="39902" priority="906" operator="equal">
      <formula>$AZ32</formula>
    </cfRule>
  </conditionalFormatting>
  <conditionalFormatting sqref="C32:S33">
    <cfRule type="cellIs" dxfId="39901" priority="907" operator="greaterThan">
      <formula>$AZ32</formula>
    </cfRule>
  </conditionalFormatting>
  <conditionalFormatting sqref="U32:V33">
    <cfRule type="cellIs" dxfId="39900" priority="902" operator="equal">
      <formula>" "</formula>
    </cfRule>
  </conditionalFormatting>
  <conditionalFormatting sqref="U32:V33">
    <cfRule type="cellIs" dxfId="39899" priority="903" operator="equal">
      <formula>$AZ32</formula>
    </cfRule>
  </conditionalFormatting>
  <conditionalFormatting sqref="U32:V33">
    <cfRule type="cellIs" dxfId="39898" priority="904" operator="greaterThan">
      <formula>$AZ32</formula>
    </cfRule>
  </conditionalFormatting>
  <conditionalFormatting sqref="A32:B33">
    <cfRule type="cellIs" dxfId="39897" priority="899" operator="equal">
      <formula>" "</formula>
    </cfRule>
  </conditionalFormatting>
  <conditionalFormatting sqref="A32:B33">
    <cfRule type="cellIs" dxfId="39896" priority="900" operator="equal">
      <formula>$AZ32</formula>
    </cfRule>
  </conditionalFormatting>
  <conditionalFormatting sqref="A32:B33">
    <cfRule type="cellIs" dxfId="39895" priority="901" operator="greaterThan">
      <formula>$AZ32</formula>
    </cfRule>
  </conditionalFormatting>
  <conditionalFormatting sqref="CG40">
    <cfRule type="cellIs" dxfId="39894" priority="898" operator="equal">
      <formula>" "</formula>
    </cfRule>
  </conditionalFormatting>
  <conditionalFormatting sqref="A34:B40">
    <cfRule type="containsText" dxfId="39893" priority="881" operator="containsText" text="08.30 – 14.30">
      <formula>NOT(ISERROR(SEARCH("08.30 – 14.30",A34)))</formula>
    </cfRule>
    <cfRule type="containsText" dxfId="39892" priority="882" operator="containsText" text="09:30 – 18.30">
      <formula>NOT(ISERROR(SEARCH("09:30 – 18.30",A34)))</formula>
    </cfRule>
    <cfRule type="containsText" dxfId="39891" priority="883" operator="containsText" text="10.30 – 18.30">
      <formula>NOT(ISERROR(SEARCH("10.30 – 18.30",A34)))</formula>
    </cfRule>
    <cfRule type="containsText" dxfId="39890" priority="884" operator="containsText" text="09.30 – 18.30">
      <formula>NOT(ISERROR(SEARCH("09.30 – 18.30",A34)))</formula>
    </cfRule>
    <cfRule type="containsText" dxfId="39889" priority="885" operator="containsText" text="09.00 – 13:00">
      <formula>NOT(ISERROR(SEARCH("09.00 – 13:00",A34)))</formula>
    </cfRule>
    <cfRule type="containsText" dxfId="39888" priority="886" operator="containsText" text="08.30 – 16.30">
      <formula>NOT(ISERROR(SEARCH("08.30 – 16.30",A34)))</formula>
    </cfRule>
    <cfRule type="containsText" dxfId="39887" priority="887" operator="containsText" text="08:30 – 17.30">
      <formula>NOT(ISERROR(SEARCH("08:30 – 17.30",A34)))</formula>
    </cfRule>
    <cfRule type="containsText" dxfId="39886" priority="888" operator="containsText" text="08.30 – 17.30">
      <formula>NOT(ISERROR(SEARCH("08.30 – 17.30",A34)))</formula>
    </cfRule>
    <cfRule type="containsText" dxfId="39885" priority="889" operator="containsText" text="09.00 – 18.00">
      <formula>NOT(ISERROR(SEARCH("09.00 – 18.00",A34)))</formula>
    </cfRule>
    <cfRule type="containsText" dxfId="39884" priority="890" operator="containsText" text="09.00 – 13.00">
      <formula>NOT(ISERROR(SEARCH("09.00 – 13.00",A34)))</formula>
    </cfRule>
    <cfRule type="containsText" dxfId="39883" priority="891" operator="containsText" text="11.30 – 19.30">
      <formula>NOT(ISERROR(SEARCH("11.30 – 19.30",A34)))</formula>
    </cfRule>
    <cfRule type="containsText" dxfId="39882" priority="892" operator="containsText" text="10.30 – 19.30">
      <formula>NOT(ISERROR(SEARCH("10.30 – 19.30",A34)))</formula>
    </cfRule>
    <cfRule type="containsText" dxfId="39881" priority="893" operator="containsText" text="09.00 – 15.00">
      <formula>NOT(ISERROR(SEARCH("09.00 – 15.00",A34)))</formula>
    </cfRule>
    <cfRule type="containsText" dxfId="39880" priority="894" operator="containsText" text="12:30">
      <formula>NOT(ISERROR(SEARCH("12:30",A34)))</formula>
    </cfRule>
    <cfRule type="containsText" dxfId="39879" priority="895" operator="containsText" text="13:30">
      <formula>NOT(ISERROR(SEARCH("13:30",A34)))</formula>
    </cfRule>
    <cfRule type="containsText" dxfId="39878" priority="896" operator="containsText" text="FESTIVITÁ">
      <formula>NOT(ISERROR(SEARCH("FESTIVITÁ",A34)))</formula>
    </cfRule>
    <cfRule type="cellIs" dxfId="39877" priority="897" operator="equal">
      <formula>"DOMENICA"</formula>
    </cfRule>
  </conditionalFormatting>
  <conditionalFormatting sqref="B34:B40">
    <cfRule type="iconSet" priority="880">
      <iconSet iconSet="3Symbols2">
        <cfvo type="percent" val="0"/>
        <cfvo type="percent" val="0"/>
        <cfvo type="formula" val="TODAY()" gte="0"/>
      </iconSet>
    </cfRule>
  </conditionalFormatting>
  <conditionalFormatting sqref="U34:V40">
    <cfRule type="containsText" dxfId="39876" priority="863" operator="containsText" text="08.30 – 14.30">
      <formula>NOT(ISERROR(SEARCH("08.30 – 14.30",U34)))</formula>
    </cfRule>
    <cfRule type="containsText" dxfId="39875" priority="864" operator="containsText" text="09:30 – 18.30">
      <formula>NOT(ISERROR(SEARCH("09:30 – 18.30",U34)))</formula>
    </cfRule>
    <cfRule type="containsText" dxfId="39874" priority="865" operator="containsText" text="10.30 – 18.30">
      <formula>NOT(ISERROR(SEARCH("10.30 – 18.30",U34)))</formula>
    </cfRule>
    <cfRule type="containsText" dxfId="39873" priority="866" operator="containsText" text="09.30 – 18.30">
      <formula>NOT(ISERROR(SEARCH("09.30 – 18.30",U34)))</formula>
    </cfRule>
    <cfRule type="containsText" dxfId="39872" priority="867" operator="containsText" text="09.00 – 13:00">
      <formula>NOT(ISERROR(SEARCH("09.00 – 13:00",U34)))</formula>
    </cfRule>
    <cfRule type="containsText" dxfId="39871" priority="868" operator="containsText" text="08.30 – 16.30">
      <formula>NOT(ISERROR(SEARCH("08.30 – 16.30",U34)))</formula>
    </cfRule>
    <cfRule type="containsText" dxfId="39870" priority="869" operator="containsText" text="08:30 – 17.30">
      <formula>NOT(ISERROR(SEARCH("08:30 – 17.30",U34)))</formula>
    </cfRule>
    <cfRule type="containsText" dxfId="39869" priority="870" operator="containsText" text="08.30 – 17.30">
      <formula>NOT(ISERROR(SEARCH("08.30 – 17.30",U34)))</formula>
    </cfRule>
    <cfRule type="containsText" dxfId="39868" priority="871" operator="containsText" text="09.00 – 18.00">
      <formula>NOT(ISERROR(SEARCH("09.00 – 18.00",U34)))</formula>
    </cfRule>
    <cfRule type="containsText" dxfId="39867" priority="872" operator="containsText" text="09.00 – 13.00">
      <formula>NOT(ISERROR(SEARCH("09.00 – 13.00",U34)))</formula>
    </cfRule>
    <cfRule type="containsText" dxfId="39866" priority="873" operator="containsText" text="11.30 – 19.30">
      <formula>NOT(ISERROR(SEARCH("11.30 – 19.30",U34)))</formula>
    </cfRule>
    <cfRule type="containsText" dxfId="39865" priority="874" operator="containsText" text="10.30 – 19.30">
      <formula>NOT(ISERROR(SEARCH("10.30 – 19.30",U34)))</formula>
    </cfRule>
    <cfRule type="containsText" dxfId="39864" priority="875" operator="containsText" text="09.00 – 15.00">
      <formula>NOT(ISERROR(SEARCH("09.00 – 15.00",U34)))</formula>
    </cfRule>
    <cfRule type="containsText" dxfId="39863" priority="876" operator="containsText" text="12:30">
      <formula>NOT(ISERROR(SEARCH("12:30",U34)))</formula>
    </cfRule>
    <cfRule type="containsText" dxfId="39862" priority="877" operator="containsText" text="13:30">
      <formula>NOT(ISERROR(SEARCH("13:30",U34)))</formula>
    </cfRule>
    <cfRule type="containsText" dxfId="39861" priority="878" operator="containsText" text="FESTIVITÁ">
      <formula>NOT(ISERROR(SEARCH("FESTIVITÁ",U34)))</formula>
    </cfRule>
    <cfRule type="cellIs" dxfId="39860" priority="879" operator="equal">
      <formula>"DOMENICA"</formula>
    </cfRule>
  </conditionalFormatting>
  <conditionalFormatting sqref="V34:V40">
    <cfRule type="iconSet" priority="862">
      <iconSet iconSet="3Symbols2">
        <cfvo type="percent" val="0"/>
        <cfvo type="percent" val="0"/>
        <cfvo type="formula" val="TODAY()" gte="0"/>
      </iconSet>
    </cfRule>
  </conditionalFormatting>
  <conditionalFormatting sqref="BT34:BU40">
    <cfRule type="containsText" dxfId="39859" priority="845" operator="containsText" text="08.30 – 14.30">
      <formula>NOT(ISERROR(SEARCH("08.30 – 14.30",BT34)))</formula>
    </cfRule>
    <cfRule type="containsText" dxfId="39858" priority="846" operator="containsText" text="09:30 – 18.30">
      <formula>NOT(ISERROR(SEARCH("09:30 – 18.30",BT34)))</formula>
    </cfRule>
    <cfRule type="containsText" dxfId="39857" priority="847" operator="containsText" text="10.30 – 18.30">
      <formula>NOT(ISERROR(SEARCH("10.30 – 18.30",BT34)))</formula>
    </cfRule>
    <cfRule type="containsText" dxfId="39856" priority="848" operator="containsText" text="09.30 – 18.30">
      <formula>NOT(ISERROR(SEARCH("09.30 – 18.30",BT34)))</formula>
    </cfRule>
    <cfRule type="containsText" dxfId="39855" priority="849" operator="containsText" text="09.00 – 13:00">
      <formula>NOT(ISERROR(SEARCH("09.00 – 13:00",BT34)))</formula>
    </cfRule>
    <cfRule type="containsText" dxfId="39854" priority="850" operator="containsText" text="08.30 – 16.30">
      <formula>NOT(ISERROR(SEARCH("08.30 – 16.30",BT34)))</formula>
    </cfRule>
    <cfRule type="containsText" dxfId="39853" priority="851" operator="containsText" text="08:30 – 17.30">
      <formula>NOT(ISERROR(SEARCH("08:30 – 17.30",BT34)))</formula>
    </cfRule>
    <cfRule type="containsText" dxfId="39852" priority="852" operator="containsText" text="08.30 – 17.30">
      <formula>NOT(ISERROR(SEARCH("08.30 – 17.30",BT34)))</formula>
    </cfRule>
    <cfRule type="containsText" dxfId="39851" priority="853" operator="containsText" text="09.00 – 18.00">
      <formula>NOT(ISERROR(SEARCH("09.00 – 18.00",BT34)))</formula>
    </cfRule>
    <cfRule type="containsText" dxfId="39850" priority="854" operator="containsText" text="09.00 – 13.00">
      <formula>NOT(ISERROR(SEARCH("09.00 – 13.00",BT34)))</formula>
    </cfRule>
    <cfRule type="containsText" dxfId="39849" priority="855" operator="containsText" text="11.30 – 19.30">
      <formula>NOT(ISERROR(SEARCH("11.30 – 19.30",BT34)))</formula>
    </cfRule>
    <cfRule type="containsText" dxfId="39848" priority="856" operator="containsText" text="10.30 – 19.30">
      <formula>NOT(ISERROR(SEARCH("10.30 – 19.30",BT34)))</formula>
    </cfRule>
    <cfRule type="containsText" dxfId="39847" priority="857" operator="containsText" text="09.00 – 15.00">
      <formula>NOT(ISERROR(SEARCH("09.00 – 15.00",BT34)))</formula>
    </cfRule>
    <cfRule type="containsText" dxfId="39846" priority="858" operator="containsText" text="12:30">
      <formula>NOT(ISERROR(SEARCH("12:30",BT34)))</formula>
    </cfRule>
    <cfRule type="containsText" dxfId="39845" priority="859" operator="containsText" text="13:30">
      <formula>NOT(ISERROR(SEARCH("13:30",BT34)))</formula>
    </cfRule>
    <cfRule type="containsText" dxfId="39844" priority="860" operator="containsText" text="FESTIVITÁ">
      <formula>NOT(ISERROR(SEARCH("FESTIVITÁ",BT34)))</formula>
    </cfRule>
    <cfRule type="cellIs" dxfId="39843" priority="861" operator="equal">
      <formula>"DOMENICA"</formula>
    </cfRule>
  </conditionalFormatting>
  <conditionalFormatting sqref="BU34:BU40">
    <cfRule type="iconSet" priority="844">
      <iconSet iconSet="3Symbols2">
        <cfvo type="percent" val="0"/>
        <cfvo type="percent" val="0"/>
        <cfvo type="formula" val="TODAY()" gte="0"/>
      </iconSet>
    </cfRule>
  </conditionalFormatting>
  <conditionalFormatting sqref="BJ40">
    <cfRule type="cellIs" dxfId="39842" priority="619" operator="equal">
      <formula>" "</formula>
    </cfRule>
  </conditionalFormatting>
  <conditionalFormatting sqref="BB40:BF40">
    <cfRule type="cellIs" dxfId="39841" priority="620" operator="equal">
      <formula>" "</formula>
    </cfRule>
  </conditionalFormatting>
  <conditionalFormatting sqref="BL41:BS42 BL43:BL49 BS43:BS49">
    <cfRule type="cellIs" dxfId="39840" priority="842" operator="equal">
      <formula>$AZ41</formula>
    </cfRule>
  </conditionalFormatting>
  <conditionalFormatting sqref="BL41:BS42 BL43:BL49 BS43:BS49">
    <cfRule type="cellIs" dxfId="39839" priority="843" operator="greaterThan">
      <formula>$AZ41</formula>
    </cfRule>
  </conditionalFormatting>
  <conditionalFormatting sqref="AZ42:BF42">
    <cfRule type="cellIs" dxfId="39838" priority="609" operator="equal">
      <formula>" "</formula>
    </cfRule>
  </conditionalFormatting>
  <conditionalFormatting sqref="AV49:AY49 AV44:AV48">
    <cfRule type="cellIs" dxfId="39837" priority="839" operator="equal">
      <formula>" "</formula>
    </cfRule>
  </conditionalFormatting>
  <conditionalFormatting sqref="AV49:AY49 AV44:AV48">
    <cfRule type="cellIs" dxfId="39836" priority="840" operator="equal">
      <formula>$AZ44</formula>
    </cfRule>
  </conditionalFormatting>
  <conditionalFormatting sqref="AV49:AY49 AV44:AV48">
    <cfRule type="cellIs" dxfId="39835" priority="841" operator="greaterThan">
      <formula>$AZ44</formula>
    </cfRule>
  </conditionalFormatting>
  <conditionalFormatting sqref="AV41:AV42">
    <cfRule type="cellIs" dxfId="39834" priority="838" operator="equal">
      <formula>" "</formula>
    </cfRule>
  </conditionalFormatting>
  <conditionalFormatting sqref="BL41:BS42 BL43:BL49 BS43:BS49">
    <cfRule type="cellIs" dxfId="39833" priority="837" operator="equal">
      <formula>" "</formula>
    </cfRule>
  </conditionalFormatting>
  <conditionalFormatting sqref="BT41:BU42 CC41:CD42">
    <cfRule type="cellIs" dxfId="39832" priority="834" operator="equal">
      <formula>" "</formula>
    </cfRule>
  </conditionalFormatting>
  <conditionalFormatting sqref="BT41:BU42">
    <cfRule type="cellIs" dxfId="39831" priority="835" operator="equal">
      <formula>$AZ41</formula>
    </cfRule>
  </conditionalFormatting>
  <conditionalFormatting sqref="BT41:BU42">
    <cfRule type="cellIs" dxfId="39830" priority="836" operator="greaterThan">
      <formula>$AZ41</formula>
    </cfRule>
  </conditionalFormatting>
  <conditionalFormatting sqref="C41:S42 W41:X42 AC41:AU42">
    <cfRule type="cellIs" dxfId="39829" priority="831" operator="equal">
      <formula>" "</formula>
    </cfRule>
  </conditionalFormatting>
  <conditionalFormatting sqref="C41:S42">
    <cfRule type="cellIs" dxfId="39828" priority="832" operator="equal">
      <formula>$AZ41</formula>
    </cfRule>
  </conditionalFormatting>
  <conditionalFormatting sqref="C41:S42">
    <cfRule type="cellIs" dxfId="39827" priority="833" operator="greaterThan">
      <formula>$AZ41</formula>
    </cfRule>
  </conditionalFormatting>
  <conditionalFormatting sqref="U41:V42">
    <cfRule type="cellIs" dxfId="39826" priority="828" operator="equal">
      <formula>" "</formula>
    </cfRule>
  </conditionalFormatting>
  <conditionalFormatting sqref="U41:V42">
    <cfRule type="cellIs" dxfId="39825" priority="829" operator="equal">
      <formula>$AZ41</formula>
    </cfRule>
  </conditionalFormatting>
  <conditionalFormatting sqref="U41:V42">
    <cfRule type="cellIs" dxfId="39824" priority="830" operator="greaterThan">
      <formula>$AZ41</formula>
    </cfRule>
  </conditionalFormatting>
  <conditionalFormatting sqref="A41:B42">
    <cfRule type="cellIs" dxfId="39823" priority="825" operator="equal">
      <formula>" "</formula>
    </cfRule>
  </conditionalFormatting>
  <conditionalFormatting sqref="A41:B42">
    <cfRule type="cellIs" dxfId="39822" priority="826" operator="equal">
      <formula>$AZ41</formula>
    </cfRule>
  </conditionalFormatting>
  <conditionalFormatting sqref="A41:B42">
    <cfRule type="cellIs" dxfId="39821" priority="827" operator="greaterThan">
      <formula>$AZ41</formula>
    </cfRule>
  </conditionalFormatting>
  <conditionalFormatting sqref="CG49">
    <cfRule type="cellIs" dxfId="39820" priority="824" operator="equal">
      <formula>" "</formula>
    </cfRule>
  </conditionalFormatting>
  <conditionalFormatting sqref="U43:V49">
    <cfRule type="containsText" dxfId="39819" priority="807" operator="containsText" text="08.30 – 14.30">
      <formula>NOT(ISERROR(SEARCH("08.30 – 14.30",U43)))</formula>
    </cfRule>
    <cfRule type="containsText" dxfId="39818" priority="808" operator="containsText" text="09:30 – 18.30">
      <formula>NOT(ISERROR(SEARCH("09:30 – 18.30",U43)))</formula>
    </cfRule>
    <cfRule type="containsText" dxfId="39817" priority="809" operator="containsText" text="10.30 – 18.30">
      <formula>NOT(ISERROR(SEARCH("10.30 – 18.30",U43)))</formula>
    </cfRule>
    <cfRule type="containsText" dxfId="39816" priority="810" operator="containsText" text="09.30 – 18.30">
      <formula>NOT(ISERROR(SEARCH("09.30 – 18.30",U43)))</formula>
    </cfRule>
    <cfRule type="containsText" dxfId="39815" priority="811" operator="containsText" text="09.00 – 13:00">
      <formula>NOT(ISERROR(SEARCH("09.00 – 13:00",U43)))</formula>
    </cfRule>
    <cfRule type="containsText" dxfId="39814" priority="812" operator="containsText" text="08.30 – 16.30">
      <formula>NOT(ISERROR(SEARCH("08.30 – 16.30",U43)))</formula>
    </cfRule>
    <cfRule type="containsText" dxfId="39813" priority="813" operator="containsText" text="08:30 – 17.30">
      <formula>NOT(ISERROR(SEARCH("08:30 – 17.30",U43)))</formula>
    </cfRule>
    <cfRule type="containsText" dxfId="39812" priority="814" operator="containsText" text="08.30 – 17.30">
      <formula>NOT(ISERROR(SEARCH("08.30 – 17.30",U43)))</formula>
    </cfRule>
    <cfRule type="containsText" dxfId="39811" priority="815" operator="containsText" text="09.00 – 18.00">
      <formula>NOT(ISERROR(SEARCH("09.00 – 18.00",U43)))</formula>
    </cfRule>
    <cfRule type="containsText" dxfId="39810" priority="816" operator="containsText" text="09.00 – 13.00">
      <formula>NOT(ISERROR(SEARCH("09.00 – 13.00",U43)))</formula>
    </cfRule>
    <cfRule type="containsText" dxfId="39809" priority="817" operator="containsText" text="11.30 – 19.30">
      <formula>NOT(ISERROR(SEARCH("11.30 – 19.30",U43)))</formula>
    </cfRule>
    <cfRule type="containsText" dxfId="39808" priority="818" operator="containsText" text="10.30 – 19.30">
      <formula>NOT(ISERROR(SEARCH("10.30 – 19.30",U43)))</formula>
    </cfRule>
    <cfRule type="containsText" dxfId="39807" priority="819" operator="containsText" text="09.00 – 15.00">
      <formula>NOT(ISERROR(SEARCH("09.00 – 15.00",U43)))</formula>
    </cfRule>
    <cfRule type="containsText" dxfId="39806" priority="820" operator="containsText" text="12:30">
      <formula>NOT(ISERROR(SEARCH("12:30",U43)))</formula>
    </cfRule>
    <cfRule type="containsText" dxfId="39805" priority="821" operator="containsText" text="13:30">
      <formula>NOT(ISERROR(SEARCH("13:30",U43)))</formula>
    </cfRule>
    <cfRule type="containsText" dxfId="39804" priority="822" operator="containsText" text="FESTIVITÁ">
      <formula>NOT(ISERROR(SEARCH("FESTIVITÁ",U43)))</formula>
    </cfRule>
    <cfRule type="cellIs" dxfId="39803" priority="823" operator="equal">
      <formula>"DOMENICA"</formula>
    </cfRule>
  </conditionalFormatting>
  <conditionalFormatting sqref="V43:V49">
    <cfRule type="iconSet" priority="806">
      <iconSet iconSet="3Symbols2">
        <cfvo type="percent" val="0"/>
        <cfvo type="percent" val="0"/>
        <cfvo type="formula" val="TODAY()" gte="0"/>
      </iconSet>
    </cfRule>
  </conditionalFormatting>
  <conditionalFormatting sqref="BT43:BU49">
    <cfRule type="containsText" dxfId="39802" priority="789" operator="containsText" text="08.30 – 14.30">
      <formula>NOT(ISERROR(SEARCH("08.30 – 14.30",BT43)))</formula>
    </cfRule>
    <cfRule type="containsText" dxfId="39801" priority="790" operator="containsText" text="09:30 – 18.30">
      <formula>NOT(ISERROR(SEARCH("09:30 – 18.30",BT43)))</formula>
    </cfRule>
    <cfRule type="containsText" dxfId="39800" priority="791" operator="containsText" text="10.30 – 18.30">
      <formula>NOT(ISERROR(SEARCH("10.30 – 18.30",BT43)))</formula>
    </cfRule>
    <cfRule type="containsText" dxfId="39799" priority="792" operator="containsText" text="09.30 – 18.30">
      <formula>NOT(ISERROR(SEARCH("09.30 – 18.30",BT43)))</formula>
    </cfRule>
    <cfRule type="containsText" dxfId="39798" priority="793" operator="containsText" text="09.00 – 13:00">
      <formula>NOT(ISERROR(SEARCH("09.00 – 13:00",BT43)))</formula>
    </cfRule>
    <cfRule type="containsText" dxfId="39797" priority="794" operator="containsText" text="08.30 – 16.30">
      <formula>NOT(ISERROR(SEARCH("08.30 – 16.30",BT43)))</formula>
    </cfRule>
    <cfRule type="containsText" dxfId="39796" priority="795" operator="containsText" text="08:30 – 17.30">
      <formula>NOT(ISERROR(SEARCH("08:30 – 17.30",BT43)))</formula>
    </cfRule>
    <cfRule type="containsText" dxfId="39795" priority="796" operator="containsText" text="08.30 – 17.30">
      <formula>NOT(ISERROR(SEARCH("08.30 – 17.30",BT43)))</formula>
    </cfRule>
    <cfRule type="containsText" dxfId="39794" priority="797" operator="containsText" text="09.00 – 18.00">
      <formula>NOT(ISERROR(SEARCH("09.00 – 18.00",BT43)))</formula>
    </cfRule>
    <cfRule type="containsText" dxfId="39793" priority="798" operator="containsText" text="09.00 – 13.00">
      <formula>NOT(ISERROR(SEARCH("09.00 – 13.00",BT43)))</formula>
    </cfRule>
    <cfRule type="containsText" dxfId="39792" priority="799" operator="containsText" text="11.30 – 19.30">
      <formula>NOT(ISERROR(SEARCH("11.30 – 19.30",BT43)))</formula>
    </cfRule>
    <cfRule type="containsText" dxfId="39791" priority="800" operator="containsText" text="10.30 – 19.30">
      <formula>NOT(ISERROR(SEARCH("10.30 – 19.30",BT43)))</formula>
    </cfRule>
    <cfRule type="containsText" dxfId="39790" priority="801" operator="containsText" text="09.00 – 15.00">
      <formula>NOT(ISERROR(SEARCH("09.00 – 15.00",BT43)))</formula>
    </cfRule>
    <cfRule type="containsText" dxfId="39789" priority="802" operator="containsText" text="12:30">
      <formula>NOT(ISERROR(SEARCH("12:30",BT43)))</formula>
    </cfRule>
    <cfRule type="containsText" dxfId="39788" priority="803" operator="containsText" text="13:30">
      <formula>NOT(ISERROR(SEARCH("13:30",BT43)))</formula>
    </cfRule>
    <cfRule type="containsText" dxfId="39787" priority="804" operator="containsText" text="FESTIVITÁ">
      <formula>NOT(ISERROR(SEARCH("FESTIVITÁ",BT43)))</formula>
    </cfRule>
    <cfRule type="cellIs" dxfId="39786" priority="805" operator="equal">
      <formula>"DOMENICA"</formula>
    </cfRule>
  </conditionalFormatting>
  <conditionalFormatting sqref="BU43:BU49">
    <cfRule type="iconSet" priority="788">
      <iconSet iconSet="3Symbols2">
        <cfvo type="percent" val="0"/>
        <cfvo type="percent" val="0"/>
        <cfvo type="formula" val="TODAY()" gte="0"/>
      </iconSet>
    </cfRule>
  </conditionalFormatting>
  <conditionalFormatting sqref="B25:B31">
    <cfRule type="iconSet" priority="1217">
      <iconSet iconSet="3Symbols2">
        <cfvo type="percent" val="0"/>
        <cfvo type="percent" val="0"/>
        <cfvo type="formula" val="TODAY()" gte="0"/>
      </iconSet>
    </cfRule>
  </conditionalFormatting>
  <conditionalFormatting sqref="V25:V31">
    <cfRule type="iconSet" priority="1218">
      <iconSet iconSet="3Symbols2">
        <cfvo type="percent" val="0"/>
        <cfvo type="percent" val="0"/>
        <cfvo type="formula" val="TODAY()" gte="0"/>
      </iconSet>
    </cfRule>
  </conditionalFormatting>
  <conditionalFormatting sqref="BU25:BU31">
    <cfRule type="iconSet" priority="1219">
      <iconSet iconSet="3Symbols2">
        <cfvo type="percent" val="0"/>
        <cfvo type="percent" val="0"/>
        <cfvo type="formula" val="TODAY()" gte="0"/>
      </iconSet>
    </cfRule>
  </conditionalFormatting>
  <conditionalFormatting sqref="CG51:CG59">
    <cfRule type="cellIs" dxfId="39785" priority="787" operator="equal">
      <formula>" "</formula>
    </cfRule>
  </conditionalFormatting>
  <conditionalFormatting sqref="AV51:AY59">
    <cfRule type="cellIs" dxfId="39784" priority="786" operator="equal">
      <formula>" "</formula>
    </cfRule>
  </conditionalFormatting>
  <conditionalFormatting sqref="BL51:BL59 BS51:BS59">
    <cfRule type="cellIs" dxfId="39783" priority="785" operator="equal">
      <formula>" "</formula>
    </cfRule>
  </conditionalFormatting>
  <conditionalFormatting sqref="CF51:CF59">
    <cfRule type="cellIs" dxfId="39782" priority="784" operator="equal">
      <formula>" "</formula>
    </cfRule>
  </conditionalFormatting>
  <conditionalFormatting sqref="CF59">
    <cfRule type="cellIs" dxfId="39781" priority="783" operator="equal">
      <formula>" "</formula>
    </cfRule>
  </conditionalFormatting>
  <conditionalFormatting sqref="CH51:XFD51 CF51">
    <cfRule type="cellIs" dxfId="39780" priority="782" operator="equal">
      <formula>" "</formula>
    </cfRule>
  </conditionalFormatting>
  <conditionalFormatting sqref="BK51:BK59">
    <cfRule type="cellIs" dxfId="39779" priority="781" operator="equal">
      <formula>" "</formula>
    </cfRule>
  </conditionalFormatting>
  <conditionalFormatting sqref="AZ16:AZ21 AZ52:AZ57 AZ61:AZ66 AZ70:AZ75 AZ5:BI5 BB16:BB21 AZ51:BA51 AZ50:BJ50 AZ25:AZ30">
    <cfRule type="cellIs" dxfId="39778" priority="775" operator="equal">
      <formula>" "</formula>
    </cfRule>
  </conditionalFormatting>
  <conditionalFormatting sqref="BB76:BI76 AZ76">
    <cfRule type="cellIs" dxfId="39777" priority="723" operator="equal">
      <formula>" "</formula>
    </cfRule>
  </conditionalFormatting>
  <conditionalFormatting sqref="AZ6:BI6 BA43:BA48 BA34:BA39 BA25:BA30 BA16:BA21 AZ7:BF12">
    <cfRule type="cellIs" dxfId="39776" priority="766" operator="equal">
      <formula>" "</formula>
    </cfRule>
  </conditionalFormatting>
  <conditionalFormatting sqref="BB25:BB30 BA53:BI57 BA61:BI66 BA70:BI75 BA52">
    <cfRule type="cellIs" dxfId="39775" priority="776" operator="equal">
      <formula>" "</formula>
    </cfRule>
  </conditionalFormatting>
  <conditionalFormatting sqref="AZ8:AZ12 AZ16:AZ21 AZ91:BJ96 AZ5:BI5 BB8:BF12 AZ50:BJ50 AZ53:BI90 AZ51:BA52 AZ25:AZ30 AW2 BJ2 BB16:BB21">
    <cfRule type="cellIs" dxfId="39774" priority="777" operator="equal">
      <formula>#REF!</formula>
    </cfRule>
  </conditionalFormatting>
  <conditionalFormatting sqref="BB25:BB30">
    <cfRule type="cellIs" dxfId="39773" priority="778" operator="equal">
      <formula>#REF!</formula>
    </cfRule>
  </conditionalFormatting>
  <conditionalFormatting sqref="AZ8:AZ12 AZ16:AZ21 AZ91:BJ96 AZ5:BI5 BB8:BF12 AZ50:BJ50 AZ53:BI90 AZ51:BA52 AZ25:AZ30 AW2 BJ2 BB16:BB21">
    <cfRule type="cellIs" dxfId="39772" priority="779" operator="greaterThan">
      <formula>#REF!</formula>
    </cfRule>
  </conditionalFormatting>
  <conditionalFormatting sqref="BB25:BB30">
    <cfRule type="cellIs" dxfId="39771" priority="780" operator="greaterThan">
      <formula>#REF!</formula>
    </cfRule>
  </conditionalFormatting>
  <conditionalFormatting sqref="BA8:BA12 BA43:BA48 BA34:BA39 BA25:BA30 BA16:BA21 AZ7:BF7">
    <cfRule type="cellIs" dxfId="39770" priority="767" operator="equal">
      <formula>#REF!</formula>
    </cfRule>
  </conditionalFormatting>
  <conditionalFormatting sqref="AZ6">
    <cfRule type="cellIs" dxfId="39769" priority="768" operator="equal">
      <formula>#REF!</formula>
    </cfRule>
  </conditionalFormatting>
  <conditionalFormatting sqref="BA6">
    <cfRule type="cellIs" dxfId="39768" priority="769" operator="equal">
      <formula>#REF!</formula>
    </cfRule>
  </conditionalFormatting>
  <conditionalFormatting sqref="BB6:BI6">
    <cfRule type="cellIs" dxfId="39767" priority="770" operator="equal">
      <formula>#REF!</formula>
    </cfRule>
  </conditionalFormatting>
  <conditionalFormatting sqref="BA8:BA12 BA43:BA48 BA34:BA39 BA25:BA30 BA16:BA21 AZ7:BF7">
    <cfRule type="cellIs" dxfId="39766" priority="771" operator="greaterThan">
      <formula>#REF!</formula>
    </cfRule>
  </conditionalFormatting>
  <conditionalFormatting sqref="AZ6">
    <cfRule type="cellIs" dxfId="39765" priority="772" operator="greaterThan">
      <formula>#REF!</formula>
    </cfRule>
  </conditionalFormatting>
  <conditionalFormatting sqref="BA6">
    <cfRule type="cellIs" dxfId="39764" priority="773" operator="greaterThan">
      <formula>#REF!</formula>
    </cfRule>
  </conditionalFormatting>
  <conditionalFormatting sqref="BB6:BI6">
    <cfRule type="cellIs" dxfId="39763" priority="774" operator="greaterThan">
      <formula>#REF!</formula>
    </cfRule>
  </conditionalFormatting>
  <conditionalFormatting sqref="BB58:BI58 AZ58:AZ60">
    <cfRule type="cellIs" dxfId="39762" priority="748" operator="equal">
      <formula>" "</formula>
    </cfRule>
  </conditionalFormatting>
  <conditionalFormatting sqref="BB59:BI60">
    <cfRule type="cellIs" dxfId="39761" priority="749" operator="equal">
      <formula>" "</formula>
    </cfRule>
  </conditionalFormatting>
  <conditionalFormatting sqref="BA58:BA60">
    <cfRule type="cellIs" dxfId="39760" priority="750" operator="equal">
      <formula>" "</formula>
    </cfRule>
  </conditionalFormatting>
  <conditionalFormatting sqref="AZ58:AZ60">
    <cfRule type="cellIs" dxfId="39759" priority="751" operator="equal">
      <formula>#REF!</formula>
    </cfRule>
  </conditionalFormatting>
  <conditionalFormatting sqref="BA58:BA60">
    <cfRule type="cellIs" dxfId="39758" priority="752" operator="equal">
      <formula>#REF!</formula>
    </cfRule>
  </conditionalFormatting>
  <conditionalFormatting sqref="BB58:BI58">
    <cfRule type="cellIs" dxfId="39757" priority="753" operator="equal">
      <formula>#REF!</formula>
    </cfRule>
  </conditionalFormatting>
  <conditionalFormatting sqref="BB58:BI60">
    <cfRule type="cellIs" dxfId="39756" priority="754" operator="equal">
      <formula>#REF!</formula>
    </cfRule>
  </conditionalFormatting>
  <conditionalFormatting sqref="BB58:BI58">
    <cfRule type="cellIs" dxfId="39755" priority="755" operator="equal">
      <formula>#REF!</formula>
    </cfRule>
  </conditionalFormatting>
  <conditionalFormatting sqref="BB59:BI60">
    <cfRule type="cellIs" dxfId="39754" priority="756" operator="equal">
      <formula>#REF!</formula>
    </cfRule>
  </conditionalFormatting>
  <conditionalFormatting sqref="BB59:BI60">
    <cfRule type="cellIs" dxfId="39753" priority="757" operator="equal">
      <formula>#REF!</formula>
    </cfRule>
  </conditionalFormatting>
  <conditionalFormatting sqref="AZ58:AZ60">
    <cfRule type="cellIs" dxfId="39752" priority="758" operator="greaterThan">
      <formula>#REF!</formula>
    </cfRule>
  </conditionalFormatting>
  <conditionalFormatting sqref="BA58:BA60">
    <cfRule type="cellIs" dxfId="39751" priority="759" operator="greaterThan">
      <formula>#REF!</formula>
    </cfRule>
  </conditionalFormatting>
  <conditionalFormatting sqref="BB58:BI58">
    <cfRule type="cellIs" dxfId="39750" priority="760" operator="greaterThan">
      <formula>#REF!</formula>
    </cfRule>
  </conditionalFormatting>
  <conditionalFormatting sqref="BB58:BI58">
    <cfRule type="cellIs" dxfId="39749" priority="761" operator="greaterThan">
      <formula>#REF!</formula>
    </cfRule>
  </conditionalFormatting>
  <conditionalFormatting sqref="BB58:BI58">
    <cfRule type="cellIs" dxfId="39748" priority="762" operator="greaterThan">
      <formula>#REF!</formula>
    </cfRule>
  </conditionalFormatting>
  <conditionalFormatting sqref="BB59:BI60">
    <cfRule type="cellIs" dxfId="39747" priority="763" operator="greaterThan">
      <formula>#REF!</formula>
    </cfRule>
  </conditionalFormatting>
  <conditionalFormatting sqref="BB59:BI60">
    <cfRule type="cellIs" dxfId="39746" priority="764" operator="greaterThan">
      <formula>#REF!</formula>
    </cfRule>
  </conditionalFormatting>
  <conditionalFormatting sqref="BB59:BI60">
    <cfRule type="cellIs" dxfId="39745" priority="765" operator="greaterThan">
      <formula>#REF!</formula>
    </cfRule>
  </conditionalFormatting>
  <conditionalFormatting sqref="BB67:BI67 AZ51:AZ76">
    <cfRule type="cellIs" dxfId="39744" priority="730" operator="equal">
      <formula>" "</formula>
    </cfRule>
  </conditionalFormatting>
  <conditionalFormatting sqref="BB53:BI76">
    <cfRule type="cellIs" dxfId="39743" priority="731" operator="equal">
      <formula>" "</formula>
    </cfRule>
  </conditionalFormatting>
  <conditionalFormatting sqref="BA51:BA76">
    <cfRule type="cellIs" dxfId="39742" priority="732" operator="equal">
      <formula>" "</formula>
    </cfRule>
  </conditionalFormatting>
  <conditionalFormatting sqref="AZ51:AZ76">
    <cfRule type="cellIs" dxfId="39741" priority="733" operator="equal">
      <formula>#REF!</formula>
    </cfRule>
  </conditionalFormatting>
  <conditionalFormatting sqref="BA51:BA76">
    <cfRule type="cellIs" dxfId="39740" priority="734" operator="equal">
      <formula>#REF!</formula>
    </cfRule>
  </conditionalFormatting>
  <conditionalFormatting sqref="BB67:BI67">
    <cfRule type="cellIs" dxfId="39739" priority="735" operator="equal">
      <formula>#REF!</formula>
    </cfRule>
  </conditionalFormatting>
  <conditionalFormatting sqref="BB53:BI76">
    <cfRule type="cellIs" dxfId="39738" priority="736" operator="equal">
      <formula>#REF!</formula>
    </cfRule>
  </conditionalFormatting>
  <conditionalFormatting sqref="BB67:BI67">
    <cfRule type="cellIs" dxfId="39737" priority="737" operator="equal">
      <formula>#REF!</formula>
    </cfRule>
  </conditionalFormatting>
  <conditionalFormatting sqref="BB53:BI76">
    <cfRule type="cellIs" dxfId="39736" priority="738" operator="equal">
      <formula>#REF!</formula>
    </cfRule>
  </conditionalFormatting>
  <conditionalFormatting sqref="BB53:BI76">
    <cfRule type="cellIs" dxfId="39735" priority="739" operator="equal">
      <formula>#REF!</formula>
    </cfRule>
  </conditionalFormatting>
  <conditionalFormatting sqref="AZ51:AZ76">
    <cfRule type="cellIs" dxfId="39734" priority="740" operator="greaterThan">
      <formula>#REF!</formula>
    </cfRule>
  </conditionalFormatting>
  <conditionalFormatting sqref="BA51:BA76">
    <cfRule type="cellIs" dxfId="39733" priority="741" operator="greaterThan">
      <formula>#REF!</formula>
    </cfRule>
  </conditionalFormatting>
  <conditionalFormatting sqref="BB67:BI67">
    <cfRule type="cellIs" dxfId="39732" priority="742" operator="greaterThan">
      <formula>#REF!</formula>
    </cfRule>
  </conditionalFormatting>
  <conditionalFormatting sqref="BB67:BI67">
    <cfRule type="cellIs" dxfId="39731" priority="743" operator="greaterThan">
      <formula>#REF!</formula>
    </cfRule>
  </conditionalFormatting>
  <conditionalFormatting sqref="BB67:BI67">
    <cfRule type="cellIs" dxfId="39730" priority="744" operator="greaterThan">
      <formula>#REF!</formula>
    </cfRule>
  </conditionalFormatting>
  <conditionalFormatting sqref="BB53:BI76">
    <cfRule type="cellIs" dxfId="39729" priority="745" operator="greaterThan">
      <formula>#REF!</formula>
    </cfRule>
  </conditionalFormatting>
  <conditionalFormatting sqref="BB53:BI76">
    <cfRule type="cellIs" dxfId="39728" priority="746" operator="greaterThan">
      <formula>#REF!</formula>
    </cfRule>
  </conditionalFormatting>
  <conditionalFormatting sqref="BB53:BI76">
    <cfRule type="cellIs" dxfId="39727" priority="747" operator="greaterThan">
      <formula>#REF!</formula>
    </cfRule>
  </conditionalFormatting>
  <conditionalFormatting sqref="BA76">
    <cfRule type="cellIs" dxfId="39726" priority="724" operator="equal">
      <formula>" "</formula>
    </cfRule>
  </conditionalFormatting>
  <conditionalFormatting sqref="BB76:BI76">
    <cfRule type="cellIs" dxfId="39725" priority="725" operator="equal">
      <formula>#REF!</formula>
    </cfRule>
  </conditionalFormatting>
  <conditionalFormatting sqref="BB76:BI76">
    <cfRule type="cellIs" dxfId="39724" priority="726" operator="equal">
      <formula>#REF!</formula>
    </cfRule>
  </conditionalFormatting>
  <conditionalFormatting sqref="BB76:BI76">
    <cfRule type="cellIs" dxfId="39723" priority="727" operator="greaterThan">
      <formula>#REF!</formula>
    </cfRule>
  </conditionalFormatting>
  <conditionalFormatting sqref="BB76:BI76">
    <cfRule type="cellIs" dxfId="39722" priority="728" operator="greaterThan">
      <formula>#REF!</formula>
    </cfRule>
  </conditionalFormatting>
  <conditionalFormatting sqref="BB76:BI76">
    <cfRule type="cellIs" dxfId="39721" priority="729" operator="greaterThan">
      <formula>#REF!</formula>
    </cfRule>
  </conditionalFormatting>
  <conditionalFormatting sqref="BB77:BI77 AZ77">
    <cfRule type="cellIs" dxfId="39720" priority="699" operator="equal">
      <formula>" "</formula>
    </cfRule>
  </conditionalFormatting>
  <conditionalFormatting sqref="AZ77:BI77">
    <cfRule type="cellIs" dxfId="39719" priority="719" operator="equal">
      <formula>#REF!</formula>
    </cfRule>
  </conditionalFormatting>
  <conditionalFormatting sqref="AZ77:BA77 BK2:BL2 BT2:BU2">
    <cfRule type="cellIs" dxfId="39718" priority="720" operator="greaterThan">
      <formula>#REF!</formula>
    </cfRule>
  </conditionalFormatting>
  <conditionalFormatting sqref="BB77:BI77">
    <cfRule type="cellIs" dxfId="39717" priority="707" operator="equal">
      <formula>" "</formula>
    </cfRule>
  </conditionalFormatting>
  <conditionalFormatting sqref="BA77">
    <cfRule type="cellIs" dxfId="39716" priority="708" operator="equal">
      <formula>" "</formula>
    </cfRule>
  </conditionalFormatting>
  <conditionalFormatting sqref="AZ77">
    <cfRule type="cellIs" dxfId="39715" priority="709" operator="equal">
      <formula>#REF!</formula>
    </cfRule>
  </conditionalFormatting>
  <conditionalFormatting sqref="BA77">
    <cfRule type="cellIs" dxfId="39714" priority="710" operator="equal">
      <formula>#REF!</formula>
    </cfRule>
  </conditionalFormatting>
  <conditionalFormatting sqref="BB77:BI77">
    <cfRule type="cellIs" dxfId="39713" priority="711" operator="equal">
      <formula>#REF!</formula>
    </cfRule>
  </conditionalFormatting>
  <conditionalFormatting sqref="BB77:BI77">
    <cfRule type="cellIs" dxfId="39712" priority="712" operator="equal">
      <formula>#REF!</formula>
    </cfRule>
  </conditionalFormatting>
  <conditionalFormatting sqref="BB77:BI77">
    <cfRule type="cellIs" dxfId="39711" priority="713" operator="equal">
      <formula>#REF!</formula>
    </cfRule>
  </conditionalFormatting>
  <conditionalFormatting sqref="AZ77">
    <cfRule type="cellIs" dxfId="39710" priority="714" operator="greaterThan">
      <formula>#REF!</formula>
    </cfRule>
  </conditionalFormatting>
  <conditionalFormatting sqref="BA77">
    <cfRule type="cellIs" dxfId="39709" priority="715" operator="greaterThan">
      <formula>#REF!</formula>
    </cfRule>
  </conditionalFormatting>
  <conditionalFormatting sqref="BB77:BI77">
    <cfRule type="cellIs" dxfId="39708" priority="716" operator="greaterThan">
      <formula>#REF!</formula>
    </cfRule>
  </conditionalFormatting>
  <conditionalFormatting sqref="BB77:BI77">
    <cfRule type="cellIs" dxfId="39707" priority="717" operator="greaterThan">
      <formula>#REF!</formula>
    </cfRule>
  </conditionalFormatting>
  <conditionalFormatting sqref="BB77:BI77">
    <cfRule type="cellIs" dxfId="39706" priority="718" operator="greaterThan">
      <formula>#REF!</formula>
    </cfRule>
  </conditionalFormatting>
  <conditionalFormatting sqref="BA77">
    <cfRule type="cellIs" dxfId="39705" priority="700" operator="equal">
      <formula>" "</formula>
    </cfRule>
  </conditionalFormatting>
  <conditionalFormatting sqref="BB77:BI77">
    <cfRule type="cellIs" dxfId="39704" priority="701" operator="equal">
      <formula>#REF!</formula>
    </cfRule>
  </conditionalFormatting>
  <conditionalFormatting sqref="BB77:BI77">
    <cfRule type="cellIs" dxfId="39703" priority="702" operator="equal">
      <formula>#REF!</formula>
    </cfRule>
  </conditionalFormatting>
  <conditionalFormatting sqref="BB77:BI77">
    <cfRule type="cellIs" dxfId="39702" priority="703" operator="greaterThan">
      <formula>#REF!</formula>
    </cfRule>
  </conditionalFormatting>
  <conditionalFormatting sqref="BB77:BI77">
    <cfRule type="cellIs" dxfId="39701" priority="704" operator="greaterThan">
      <formula>#REF!</formula>
    </cfRule>
  </conditionalFormatting>
  <conditionalFormatting sqref="BB77:BI77">
    <cfRule type="cellIs" dxfId="39700" priority="705" operator="greaterThan">
      <formula>#REF!</formula>
    </cfRule>
  </conditionalFormatting>
  <conditionalFormatting sqref="AZ34:AZ39">
    <cfRule type="cellIs" dxfId="39699" priority="693" operator="equal">
      <formula>" "</formula>
    </cfRule>
  </conditionalFormatting>
  <conditionalFormatting sqref="BB34:BB39">
    <cfRule type="cellIs" dxfId="39698" priority="694" operator="equal">
      <formula>" "</formula>
    </cfRule>
  </conditionalFormatting>
  <conditionalFormatting sqref="AZ34:AZ39">
    <cfRule type="cellIs" dxfId="39697" priority="695" operator="equal">
      <formula>#REF!</formula>
    </cfRule>
  </conditionalFormatting>
  <conditionalFormatting sqref="BB34:BB39">
    <cfRule type="cellIs" dxfId="39696" priority="696" operator="equal">
      <formula>#REF!</formula>
    </cfRule>
  </conditionalFormatting>
  <conditionalFormatting sqref="AZ34:AZ39">
    <cfRule type="cellIs" dxfId="39695" priority="697" operator="greaterThan">
      <formula>#REF!</formula>
    </cfRule>
  </conditionalFormatting>
  <conditionalFormatting sqref="BB34:BB39">
    <cfRule type="cellIs" dxfId="39694" priority="698" operator="greaterThan">
      <formula>#REF!</formula>
    </cfRule>
  </conditionalFormatting>
  <conditionalFormatting sqref="AZ40">
    <cfRule type="cellIs" dxfId="39693" priority="690" operator="equal">
      <formula>" "</formula>
    </cfRule>
  </conditionalFormatting>
  <conditionalFormatting sqref="AZ40">
    <cfRule type="cellIs" dxfId="39692" priority="691" operator="equal">
      <formula>#REF!</formula>
    </cfRule>
  </conditionalFormatting>
  <conditionalFormatting sqref="AZ40">
    <cfRule type="cellIs" dxfId="39691" priority="692" operator="greaterThan">
      <formula>#REF!</formula>
    </cfRule>
  </conditionalFormatting>
  <conditionalFormatting sqref="AZ41 AZ43:AZ48">
    <cfRule type="cellIs" dxfId="39690" priority="684" operator="equal">
      <formula>" "</formula>
    </cfRule>
  </conditionalFormatting>
  <conditionalFormatting sqref="BB43:BB48">
    <cfRule type="cellIs" dxfId="39689" priority="685" operator="equal">
      <formula>" "</formula>
    </cfRule>
  </conditionalFormatting>
  <conditionalFormatting sqref="AZ41 AZ43:AZ48">
    <cfRule type="cellIs" dxfId="39688" priority="686" operator="equal">
      <formula>#REF!</formula>
    </cfRule>
  </conditionalFormatting>
  <conditionalFormatting sqref="BB43:BB48">
    <cfRule type="cellIs" dxfId="39687" priority="687" operator="equal">
      <formula>#REF!</formula>
    </cfRule>
  </conditionalFormatting>
  <conditionalFormatting sqref="AZ41 AZ43:AZ48">
    <cfRule type="cellIs" dxfId="39686" priority="688" operator="greaterThan">
      <formula>#REF!</formula>
    </cfRule>
  </conditionalFormatting>
  <conditionalFormatting sqref="BB43:BB48">
    <cfRule type="cellIs" dxfId="39685" priority="689" operator="greaterThan">
      <formula>#REF!</formula>
    </cfRule>
  </conditionalFormatting>
  <conditionalFormatting sqref="BB49:BI49">
    <cfRule type="cellIs" dxfId="39684" priority="674" operator="equal">
      <formula>" "</formula>
    </cfRule>
  </conditionalFormatting>
  <conditionalFormatting sqref="BA49">
    <cfRule type="cellIs" dxfId="39683" priority="675" operator="equal">
      <formula>" "</formula>
    </cfRule>
  </conditionalFormatting>
  <conditionalFormatting sqref="BA49">
    <cfRule type="cellIs" dxfId="39682" priority="676" operator="equal">
      <formula>#REF!</formula>
    </cfRule>
  </conditionalFormatting>
  <conditionalFormatting sqref="BB49:BI49">
    <cfRule type="cellIs" dxfId="39681" priority="677" operator="equal">
      <formula>#REF!</formula>
    </cfRule>
  </conditionalFormatting>
  <conditionalFormatting sqref="BB49:BI49">
    <cfRule type="cellIs" dxfId="39680" priority="678" operator="equal">
      <formula>#REF!</formula>
    </cfRule>
  </conditionalFormatting>
  <conditionalFormatting sqref="BB49:BI49">
    <cfRule type="cellIs" dxfId="39679" priority="679" operator="equal">
      <formula>#REF!</formula>
    </cfRule>
  </conditionalFormatting>
  <conditionalFormatting sqref="BA49">
    <cfRule type="cellIs" dxfId="39678" priority="680" operator="greaterThan">
      <formula>#REF!</formula>
    </cfRule>
  </conditionalFormatting>
  <conditionalFormatting sqref="BB49:BI49">
    <cfRule type="cellIs" dxfId="39677" priority="681" operator="greaterThan">
      <formula>#REF!</formula>
    </cfRule>
  </conditionalFormatting>
  <conditionalFormatting sqref="BB49:BI49">
    <cfRule type="cellIs" dxfId="39676" priority="682" operator="greaterThan">
      <formula>#REF!</formula>
    </cfRule>
  </conditionalFormatting>
  <conditionalFormatting sqref="BB49:BI49">
    <cfRule type="cellIs" dxfId="39675" priority="683" operator="greaterThan">
      <formula>#REF!</formula>
    </cfRule>
  </conditionalFormatting>
  <conditionalFormatting sqref="AZ49">
    <cfRule type="cellIs" dxfId="39674" priority="671" operator="equal">
      <formula>" "</formula>
    </cfRule>
  </conditionalFormatting>
  <conditionalFormatting sqref="AZ49">
    <cfRule type="cellIs" dxfId="39673" priority="672" operator="equal">
      <formula>#REF!</formula>
    </cfRule>
  </conditionalFormatting>
  <conditionalFormatting sqref="AZ49">
    <cfRule type="cellIs" dxfId="39672" priority="673" operator="greaterThan">
      <formula>#REF!</formula>
    </cfRule>
  </conditionalFormatting>
  <conditionalFormatting sqref="BA51">
    <cfRule type="cellIs" dxfId="39671" priority="668" operator="equal">
      <formula>" "</formula>
    </cfRule>
  </conditionalFormatting>
  <conditionalFormatting sqref="BA51">
    <cfRule type="cellIs" dxfId="39670" priority="669" operator="equal">
      <formula>#REF!</formula>
    </cfRule>
  </conditionalFormatting>
  <conditionalFormatting sqref="BA51">
    <cfRule type="cellIs" dxfId="39669" priority="670" operator="greaterThan">
      <formula>#REF!</formula>
    </cfRule>
  </conditionalFormatting>
  <conditionalFormatting sqref="BA51">
    <cfRule type="cellIs" dxfId="39668" priority="667" operator="equal">
      <formula>" "</formula>
    </cfRule>
  </conditionalFormatting>
  <conditionalFormatting sqref="BJ49">
    <cfRule type="cellIs" dxfId="39667" priority="657" operator="equal">
      <formula>" "</formula>
    </cfRule>
  </conditionalFormatting>
  <conditionalFormatting sqref="BB49:BI49">
    <cfRule type="cellIs" dxfId="39666" priority="658" operator="equal">
      <formula>" "</formula>
    </cfRule>
  </conditionalFormatting>
  <conditionalFormatting sqref="BB49:BI49">
    <cfRule type="cellIs" dxfId="39665" priority="659" operator="equal">
      <formula>#REF!</formula>
    </cfRule>
  </conditionalFormatting>
  <conditionalFormatting sqref="BJ49">
    <cfRule type="cellIs" dxfId="39664" priority="660" operator="equal">
      <formula>#REF!</formula>
    </cfRule>
  </conditionalFormatting>
  <conditionalFormatting sqref="BJ49">
    <cfRule type="cellIs" dxfId="39663" priority="661" operator="equal">
      <formula>#REF!</formula>
    </cfRule>
  </conditionalFormatting>
  <conditionalFormatting sqref="BJ49">
    <cfRule type="cellIs" dxfId="39662" priority="662" operator="equal">
      <formula>#REF!</formula>
    </cfRule>
  </conditionalFormatting>
  <conditionalFormatting sqref="BB49:BI49">
    <cfRule type="cellIs" dxfId="39661" priority="663" operator="greaterThan">
      <formula>#REF!</formula>
    </cfRule>
  </conditionalFormatting>
  <conditionalFormatting sqref="BJ49">
    <cfRule type="cellIs" dxfId="39660" priority="664" operator="greaterThan">
      <formula>#REF!</formula>
    </cfRule>
  </conditionalFormatting>
  <conditionalFormatting sqref="BJ49">
    <cfRule type="cellIs" dxfId="39659" priority="665" operator="greaterThan">
      <formula>#REF!</formula>
    </cfRule>
  </conditionalFormatting>
  <conditionalFormatting sqref="BJ49">
    <cfRule type="cellIs" dxfId="39658" priority="666" operator="greaterThan">
      <formula>#REF!</formula>
    </cfRule>
  </conditionalFormatting>
  <conditionalFormatting sqref="BA49">
    <cfRule type="cellIs" dxfId="39657" priority="654" operator="equal">
      <formula>" "</formula>
    </cfRule>
  </conditionalFormatting>
  <conditionalFormatting sqref="BA49">
    <cfRule type="cellIs" dxfId="39656" priority="655" operator="equal">
      <formula>#REF!</formula>
    </cfRule>
  </conditionalFormatting>
  <conditionalFormatting sqref="BA49">
    <cfRule type="cellIs" dxfId="39655" priority="656" operator="greaterThan">
      <formula>#REF!</formula>
    </cfRule>
  </conditionalFormatting>
  <conditionalFormatting sqref="BB51:BI52">
    <cfRule type="cellIs" dxfId="39654" priority="651" operator="equal">
      <formula>" "</formula>
    </cfRule>
  </conditionalFormatting>
  <conditionalFormatting sqref="BB51:BI52">
    <cfRule type="cellIs" dxfId="39653" priority="652" operator="equal">
      <formula>#REF!</formula>
    </cfRule>
  </conditionalFormatting>
  <conditionalFormatting sqref="BB51:BI52">
    <cfRule type="cellIs" dxfId="39652" priority="653" operator="greaterThan">
      <formula>#REF!</formula>
    </cfRule>
  </conditionalFormatting>
  <conditionalFormatting sqref="BB51:BI52">
    <cfRule type="cellIs" dxfId="39651" priority="644" operator="equal">
      <formula>" "</formula>
    </cfRule>
  </conditionalFormatting>
  <conditionalFormatting sqref="BB51:BI52">
    <cfRule type="cellIs" dxfId="39650" priority="645" operator="equal">
      <formula>#REF!</formula>
    </cfRule>
  </conditionalFormatting>
  <conditionalFormatting sqref="BB51:BI52">
    <cfRule type="cellIs" dxfId="39649" priority="646" operator="equal">
      <formula>#REF!</formula>
    </cfRule>
  </conditionalFormatting>
  <conditionalFormatting sqref="BB51:BI52">
    <cfRule type="cellIs" dxfId="39648" priority="647" operator="equal">
      <formula>#REF!</formula>
    </cfRule>
  </conditionalFormatting>
  <conditionalFormatting sqref="BB51:BI52">
    <cfRule type="cellIs" dxfId="39647" priority="648" operator="greaterThan">
      <formula>#REF!</formula>
    </cfRule>
  </conditionalFormatting>
  <conditionalFormatting sqref="BB51:BI52">
    <cfRule type="cellIs" dxfId="39646" priority="649" operator="greaterThan">
      <formula>#REF!</formula>
    </cfRule>
  </conditionalFormatting>
  <conditionalFormatting sqref="BB51:BI52">
    <cfRule type="cellIs" dxfId="39645" priority="650" operator="greaterThan">
      <formula>#REF!</formula>
    </cfRule>
  </conditionalFormatting>
  <conditionalFormatting sqref="BB51:BI52">
    <cfRule type="cellIs" dxfId="39644" priority="643" operator="equal">
      <formula>" "</formula>
    </cfRule>
  </conditionalFormatting>
  <conditionalFormatting sqref="BA41:BF41 BJ41">
    <cfRule type="cellIs" dxfId="39643" priority="640" operator="equal">
      <formula>" "</formula>
    </cfRule>
  </conditionalFormatting>
  <conditionalFormatting sqref="BA41:BF41 BJ41">
    <cfRule type="cellIs" dxfId="39642" priority="641" operator="equal">
      <formula>#REF!</formula>
    </cfRule>
  </conditionalFormatting>
  <conditionalFormatting sqref="BA41:BF41 BJ41">
    <cfRule type="cellIs" dxfId="39641" priority="642" operator="greaterThan">
      <formula>#REF!</formula>
    </cfRule>
  </conditionalFormatting>
  <conditionalFormatting sqref="BA41:BF41 BJ41">
    <cfRule type="cellIs" dxfId="39640" priority="639" operator="equal">
      <formula>" "</formula>
    </cfRule>
  </conditionalFormatting>
  <conditionalFormatting sqref="BB40:BF40">
    <cfRule type="cellIs" dxfId="39639" priority="629" operator="equal">
      <formula>" "</formula>
    </cfRule>
  </conditionalFormatting>
  <conditionalFormatting sqref="BA40">
    <cfRule type="cellIs" dxfId="39638" priority="630" operator="equal">
      <formula>" "</formula>
    </cfRule>
  </conditionalFormatting>
  <conditionalFormatting sqref="BA40">
    <cfRule type="cellIs" dxfId="39637" priority="631" operator="equal">
      <formula>#REF!</formula>
    </cfRule>
  </conditionalFormatting>
  <conditionalFormatting sqref="BB40:BF40">
    <cfRule type="cellIs" dxfId="39636" priority="632" operator="equal">
      <formula>#REF!</formula>
    </cfRule>
  </conditionalFormatting>
  <conditionalFormatting sqref="BB40:BF40">
    <cfRule type="cellIs" dxfId="39635" priority="633" operator="equal">
      <formula>#REF!</formula>
    </cfRule>
  </conditionalFormatting>
  <conditionalFormatting sqref="BB40:BF40">
    <cfRule type="cellIs" dxfId="39634" priority="634" operator="equal">
      <formula>#REF!</formula>
    </cfRule>
  </conditionalFormatting>
  <conditionalFormatting sqref="BA40">
    <cfRule type="cellIs" dxfId="39633" priority="635" operator="greaterThan">
      <formula>#REF!</formula>
    </cfRule>
  </conditionalFormatting>
  <conditionalFormatting sqref="BB40:BF40">
    <cfRule type="cellIs" dxfId="39632" priority="636" operator="greaterThan">
      <formula>#REF!</formula>
    </cfRule>
  </conditionalFormatting>
  <conditionalFormatting sqref="BB40:BF40">
    <cfRule type="cellIs" dxfId="39631" priority="637" operator="greaterThan">
      <formula>#REF!</formula>
    </cfRule>
  </conditionalFormatting>
  <conditionalFormatting sqref="BB40:BF40">
    <cfRule type="cellIs" dxfId="39630" priority="638" operator="greaterThan">
      <formula>#REF!</formula>
    </cfRule>
  </conditionalFormatting>
  <conditionalFormatting sqref="BB40:BF40">
    <cfRule type="cellIs" dxfId="39629" priority="621" operator="equal">
      <formula>#REF!</formula>
    </cfRule>
  </conditionalFormatting>
  <conditionalFormatting sqref="BJ40">
    <cfRule type="cellIs" dxfId="39628" priority="622" operator="equal">
      <formula>#REF!</formula>
    </cfRule>
  </conditionalFormatting>
  <conditionalFormatting sqref="BJ40">
    <cfRule type="cellIs" dxfId="39627" priority="623" operator="equal">
      <formula>#REF!</formula>
    </cfRule>
  </conditionalFormatting>
  <conditionalFormatting sqref="BJ40">
    <cfRule type="cellIs" dxfId="39626" priority="624" operator="equal">
      <formula>#REF!</formula>
    </cfRule>
  </conditionalFormatting>
  <conditionalFormatting sqref="BB40:BF40">
    <cfRule type="cellIs" dxfId="39625" priority="625" operator="greaterThan">
      <formula>#REF!</formula>
    </cfRule>
  </conditionalFormatting>
  <conditionalFormatting sqref="BJ40">
    <cfRule type="cellIs" dxfId="39624" priority="626" operator="greaterThan">
      <formula>#REF!</formula>
    </cfRule>
  </conditionalFormatting>
  <conditionalFormatting sqref="BJ40">
    <cfRule type="cellIs" dxfId="39623" priority="627" operator="greaterThan">
      <formula>#REF!</formula>
    </cfRule>
  </conditionalFormatting>
  <conditionalFormatting sqref="BJ40">
    <cfRule type="cellIs" dxfId="39622" priority="628" operator="greaterThan">
      <formula>#REF!</formula>
    </cfRule>
  </conditionalFormatting>
  <conditionalFormatting sqref="BA40">
    <cfRule type="cellIs" dxfId="39621" priority="616" operator="equal">
      <formula>" "</formula>
    </cfRule>
  </conditionalFormatting>
  <conditionalFormatting sqref="BA40">
    <cfRule type="cellIs" dxfId="39620" priority="617" operator="equal">
      <formula>#REF!</formula>
    </cfRule>
  </conditionalFormatting>
  <conditionalFormatting sqref="BA40">
    <cfRule type="cellIs" dxfId="39619" priority="618" operator="greaterThan">
      <formula>#REF!</formula>
    </cfRule>
  </conditionalFormatting>
  <conditionalFormatting sqref="AZ42">
    <cfRule type="cellIs" dxfId="39618" priority="610" operator="equal">
      <formula>#REF!</formula>
    </cfRule>
  </conditionalFormatting>
  <conditionalFormatting sqref="BA42">
    <cfRule type="cellIs" dxfId="39617" priority="611" operator="equal">
      <formula>#REF!</formula>
    </cfRule>
  </conditionalFormatting>
  <conditionalFormatting sqref="BB42:BF42">
    <cfRule type="cellIs" dxfId="39616" priority="612" operator="equal">
      <formula>#REF!</formula>
    </cfRule>
  </conditionalFormatting>
  <conditionalFormatting sqref="AZ42">
    <cfRule type="cellIs" dxfId="39615" priority="613" operator="greaterThan">
      <formula>#REF!</formula>
    </cfRule>
  </conditionalFormatting>
  <conditionalFormatting sqref="BA42">
    <cfRule type="cellIs" dxfId="39614" priority="614" operator="greaterThan">
      <formula>#REF!</formula>
    </cfRule>
  </conditionalFormatting>
  <conditionalFormatting sqref="BB42:BF42">
    <cfRule type="cellIs" dxfId="39613" priority="615" operator="greaterThan">
      <formula>#REF!</formula>
    </cfRule>
  </conditionalFormatting>
  <conditionalFormatting sqref="AZ31">
    <cfRule type="cellIs" dxfId="39612" priority="606" operator="equal">
      <formula>" "</formula>
    </cfRule>
  </conditionalFormatting>
  <conditionalFormatting sqref="AZ31">
    <cfRule type="cellIs" dxfId="39611" priority="607" operator="equal">
      <formula>#REF!</formula>
    </cfRule>
  </conditionalFormatting>
  <conditionalFormatting sqref="AZ31">
    <cfRule type="cellIs" dxfId="39610" priority="608" operator="greaterThan">
      <formula>#REF!</formula>
    </cfRule>
  </conditionalFormatting>
  <conditionalFormatting sqref="AZ32">
    <cfRule type="cellIs" dxfId="39609" priority="603" operator="equal">
      <formula>" "</formula>
    </cfRule>
  </conditionalFormatting>
  <conditionalFormatting sqref="AZ32">
    <cfRule type="cellIs" dxfId="39608" priority="604" operator="equal">
      <formula>#REF!</formula>
    </cfRule>
  </conditionalFormatting>
  <conditionalFormatting sqref="AZ32">
    <cfRule type="cellIs" dxfId="39607" priority="605" operator="greaterThan">
      <formula>#REF!</formula>
    </cfRule>
  </conditionalFormatting>
  <conditionalFormatting sqref="BA32:BF32 BJ32">
    <cfRule type="cellIs" dxfId="39606" priority="600" operator="equal">
      <formula>" "</formula>
    </cfRule>
  </conditionalFormatting>
  <conditionalFormatting sqref="BA32:BF32 BJ32">
    <cfRule type="cellIs" dxfId="39605" priority="601" operator="equal">
      <formula>#REF!</formula>
    </cfRule>
  </conditionalFormatting>
  <conditionalFormatting sqref="BA32:BF32 BJ32">
    <cfRule type="cellIs" dxfId="39604" priority="602" operator="greaterThan">
      <formula>#REF!</formula>
    </cfRule>
  </conditionalFormatting>
  <conditionalFormatting sqref="BA32:BF32 BJ32">
    <cfRule type="cellIs" dxfId="39603" priority="599" operator="equal">
      <formula>" "</formula>
    </cfRule>
  </conditionalFormatting>
  <conditionalFormatting sqref="BB31:BF31">
    <cfRule type="cellIs" dxfId="39602" priority="589" operator="equal">
      <formula>" "</formula>
    </cfRule>
  </conditionalFormatting>
  <conditionalFormatting sqref="BA31">
    <cfRule type="cellIs" dxfId="39601" priority="590" operator="equal">
      <formula>" "</formula>
    </cfRule>
  </conditionalFormatting>
  <conditionalFormatting sqref="BA31">
    <cfRule type="cellIs" dxfId="39600" priority="591" operator="equal">
      <formula>#REF!</formula>
    </cfRule>
  </conditionalFormatting>
  <conditionalFormatting sqref="BB31:BF31">
    <cfRule type="cellIs" dxfId="39599" priority="592" operator="equal">
      <formula>#REF!</formula>
    </cfRule>
  </conditionalFormatting>
  <conditionalFormatting sqref="BB31:BF31">
    <cfRule type="cellIs" dxfId="39598" priority="593" operator="equal">
      <formula>#REF!</formula>
    </cfRule>
  </conditionalFormatting>
  <conditionalFormatting sqref="BB31:BF31">
    <cfRule type="cellIs" dxfId="39597" priority="594" operator="equal">
      <formula>#REF!</formula>
    </cfRule>
  </conditionalFormatting>
  <conditionalFormatting sqref="BA31">
    <cfRule type="cellIs" dxfId="39596" priority="595" operator="greaterThan">
      <formula>#REF!</formula>
    </cfRule>
  </conditionalFormatting>
  <conditionalFormatting sqref="BB31:BF31">
    <cfRule type="cellIs" dxfId="39595" priority="596" operator="greaterThan">
      <formula>#REF!</formula>
    </cfRule>
  </conditionalFormatting>
  <conditionalFormatting sqref="BB31:BF31">
    <cfRule type="cellIs" dxfId="39594" priority="597" operator="greaterThan">
      <formula>#REF!</formula>
    </cfRule>
  </conditionalFormatting>
  <conditionalFormatting sqref="BB31:BF31">
    <cfRule type="cellIs" dxfId="39593" priority="598" operator="greaterThan">
      <formula>#REF!</formula>
    </cfRule>
  </conditionalFormatting>
  <conditionalFormatting sqref="BJ31">
    <cfRule type="cellIs" dxfId="39592" priority="579" operator="equal">
      <formula>" "</formula>
    </cfRule>
  </conditionalFormatting>
  <conditionalFormatting sqref="BB31:BF31">
    <cfRule type="cellIs" dxfId="39591" priority="580" operator="equal">
      <formula>" "</formula>
    </cfRule>
  </conditionalFormatting>
  <conditionalFormatting sqref="BB31:BF31">
    <cfRule type="cellIs" dxfId="39590" priority="581" operator="equal">
      <formula>#REF!</formula>
    </cfRule>
  </conditionalFormatting>
  <conditionalFormatting sqref="BJ31">
    <cfRule type="cellIs" dxfId="39589" priority="582" operator="equal">
      <formula>#REF!</formula>
    </cfRule>
  </conditionalFormatting>
  <conditionalFormatting sqref="BJ31">
    <cfRule type="cellIs" dxfId="39588" priority="583" operator="equal">
      <formula>#REF!</formula>
    </cfRule>
  </conditionalFormatting>
  <conditionalFormatting sqref="BJ31">
    <cfRule type="cellIs" dxfId="39587" priority="584" operator="equal">
      <formula>#REF!</formula>
    </cfRule>
  </conditionalFormatting>
  <conditionalFormatting sqref="BB31:BF31">
    <cfRule type="cellIs" dxfId="39586" priority="585" operator="greaterThan">
      <formula>#REF!</formula>
    </cfRule>
  </conditionalFormatting>
  <conditionalFormatting sqref="BJ31">
    <cfRule type="cellIs" dxfId="39585" priority="586" operator="greaterThan">
      <formula>#REF!</formula>
    </cfRule>
  </conditionalFormatting>
  <conditionalFormatting sqref="BJ31">
    <cfRule type="cellIs" dxfId="39584" priority="587" operator="greaterThan">
      <formula>#REF!</formula>
    </cfRule>
  </conditionalFormatting>
  <conditionalFormatting sqref="BJ31">
    <cfRule type="cellIs" dxfId="39583" priority="588" operator="greaterThan">
      <formula>#REF!</formula>
    </cfRule>
  </conditionalFormatting>
  <conditionalFormatting sqref="BA31">
    <cfRule type="cellIs" dxfId="39582" priority="576" operator="equal">
      <formula>" "</formula>
    </cfRule>
  </conditionalFormatting>
  <conditionalFormatting sqref="BA31">
    <cfRule type="cellIs" dxfId="39581" priority="577" operator="equal">
      <formula>#REF!</formula>
    </cfRule>
  </conditionalFormatting>
  <conditionalFormatting sqref="BA31">
    <cfRule type="cellIs" dxfId="39580" priority="578" operator="greaterThan">
      <formula>#REF!</formula>
    </cfRule>
  </conditionalFormatting>
  <conditionalFormatting sqref="AZ33:BF33">
    <cfRule type="cellIs" dxfId="39579" priority="569" operator="equal">
      <formula>" "</formula>
    </cfRule>
  </conditionalFormatting>
  <conditionalFormatting sqref="AZ33">
    <cfRule type="cellIs" dxfId="39578" priority="570" operator="equal">
      <formula>#REF!</formula>
    </cfRule>
  </conditionalFormatting>
  <conditionalFormatting sqref="BA33">
    <cfRule type="cellIs" dxfId="39577" priority="571" operator="equal">
      <formula>#REF!</formula>
    </cfRule>
  </conditionalFormatting>
  <conditionalFormatting sqref="BB33:BF33">
    <cfRule type="cellIs" dxfId="39576" priority="572" operator="equal">
      <formula>#REF!</formula>
    </cfRule>
  </conditionalFormatting>
  <conditionalFormatting sqref="AZ33">
    <cfRule type="cellIs" dxfId="39575" priority="573" operator="greaterThan">
      <formula>#REF!</formula>
    </cfRule>
  </conditionalFormatting>
  <conditionalFormatting sqref="BA33">
    <cfRule type="cellIs" dxfId="39574" priority="574" operator="greaterThan">
      <formula>#REF!</formula>
    </cfRule>
  </conditionalFormatting>
  <conditionalFormatting sqref="BB33:BF33">
    <cfRule type="cellIs" dxfId="39573" priority="575" operator="greaterThan">
      <formula>#REF!</formula>
    </cfRule>
  </conditionalFormatting>
  <conditionalFormatting sqref="AZ22">
    <cfRule type="cellIs" dxfId="39572" priority="566" operator="equal">
      <formula>" "</formula>
    </cfRule>
  </conditionalFormatting>
  <conditionalFormatting sqref="AZ22">
    <cfRule type="cellIs" dxfId="39571" priority="567" operator="equal">
      <formula>#REF!</formula>
    </cfRule>
  </conditionalFormatting>
  <conditionalFormatting sqref="AZ22">
    <cfRule type="cellIs" dxfId="39570" priority="568" operator="greaterThan">
      <formula>#REF!</formula>
    </cfRule>
  </conditionalFormatting>
  <conditionalFormatting sqref="AZ23">
    <cfRule type="cellIs" dxfId="39569" priority="563" operator="equal">
      <formula>" "</formula>
    </cfRule>
  </conditionalFormatting>
  <conditionalFormatting sqref="AZ23">
    <cfRule type="cellIs" dxfId="39568" priority="564" operator="equal">
      <formula>#REF!</formula>
    </cfRule>
  </conditionalFormatting>
  <conditionalFormatting sqref="AZ23">
    <cfRule type="cellIs" dxfId="39567" priority="565" operator="greaterThan">
      <formula>#REF!</formula>
    </cfRule>
  </conditionalFormatting>
  <conditionalFormatting sqref="BA23:BF23 BJ23">
    <cfRule type="cellIs" dxfId="39566" priority="560" operator="equal">
      <formula>" "</formula>
    </cfRule>
  </conditionalFormatting>
  <conditionalFormatting sqref="BA23:BF23 BJ23">
    <cfRule type="cellIs" dxfId="39565" priority="561" operator="equal">
      <formula>#REF!</formula>
    </cfRule>
  </conditionalFormatting>
  <conditionalFormatting sqref="BA23:BF23 BJ23">
    <cfRule type="cellIs" dxfId="39564" priority="562" operator="greaterThan">
      <formula>#REF!</formula>
    </cfRule>
  </conditionalFormatting>
  <conditionalFormatting sqref="BA23:BF23 BJ23">
    <cfRule type="cellIs" dxfId="39563" priority="559" operator="equal">
      <formula>" "</formula>
    </cfRule>
  </conditionalFormatting>
  <conditionalFormatting sqref="BB22:BF22">
    <cfRule type="cellIs" dxfId="39562" priority="549" operator="equal">
      <formula>" "</formula>
    </cfRule>
  </conditionalFormatting>
  <conditionalFormatting sqref="BA22">
    <cfRule type="cellIs" dxfId="39561" priority="550" operator="equal">
      <formula>" "</formula>
    </cfRule>
  </conditionalFormatting>
  <conditionalFormatting sqref="BA22">
    <cfRule type="cellIs" dxfId="39560" priority="551" operator="equal">
      <formula>#REF!</formula>
    </cfRule>
  </conditionalFormatting>
  <conditionalFormatting sqref="BB22:BF22">
    <cfRule type="cellIs" dxfId="39559" priority="552" operator="equal">
      <formula>#REF!</formula>
    </cfRule>
  </conditionalFormatting>
  <conditionalFormatting sqref="BB22:BF22">
    <cfRule type="cellIs" dxfId="39558" priority="553" operator="equal">
      <formula>#REF!</formula>
    </cfRule>
  </conditionalFormatting>
  <conditionalFormatting sqref="BB22:BF22">
    <cfRule type="cellIs" dxfId="39557" priority="554" operator="equal">
      <formula>#REF!</formula>
    </cfRule>
  </conditionalFormatting>
  <conditionalFormatting sqref="BA22">
    <cfRule type="cellIs" dxfId="39556" priority="555" operator="greaterThan">
      <formula>#REF!</formula>
    </cfRule>
  </conditionalFormatting>
  <conditionalFormatting sqref="BB22:BF22">
    <cfRule type="cellIs" dxfId="39555" priority="556" operator="greaterThan">
      <formula>#REF!</formula>
    </cfRule>
  </conditionalFormatting>
  <conditionalFormatting sqref="BB22:BF22">
    <cfRule type="cellIs" dxfId="39554" priority="557" operator="greaterThan">
      <formula>#REF!</formula>
    </cfRule>
  </conditionalFormatting>
  <conditionalFormatting sqref="BB22:BF22">
    <cfRule type="cellIs" dxfId="39553" priority="558" operator="greaterThan">
      <formula>#REF!</formula>
    </cfRule>
  </conditionalFormatting>
  <conditionalFormatting sqref="BJ22">
    <cfRule type="cellIs" dxfId="39552" priority="539" operator="equal">
      <formula>" "</formula>
    </cfRule>
  </conditionalFormatting>
  <conditionalFormatting sqref="BB22:BF22">
    <cfRule type="cellIs" dxfId="39551" priority="540" operator="equal">
      <formula>" "</formula>
    </cfRule>
  </conditionalFormatting>
  <conditionalFormatting sqref="BB22:BF22">
    <cfRule type="cellIs" dxfId="39550" priority="541" operator="equal">
      <formula>#REF!</formula>
    </cfRule>
  </conditionalFormatting>
  <conditionalFormatting sqref="BJ22">
    <cfRule type="cellIs" dxfId="39549" priority="542" operator="equal">
      <formula>#REF!</formula>
    </cfRule>
  </conditionalFormatting>
  <conditionalFormatting sqref="BJ22">
    <cfRule type="cellIs" dxfId="39548" priority="543" operator="equal">
      <formula>#REF!</formula>
    </cfRule>
  </conditionalFormatting>
  <conditionalFormatting sqref="BJ22">
    <cfRule type="cellIs" dxfId="39547" priority="544" operator="equal">
      <formula>#REF!</formula>
    </cfRule>
  </conditionalFormatting>
  <conditionalFormatting sqref="BB22:BF22">
    <cfRule type="cellIs" dxfId="39546" priority="545" operator="greaterThan">
      <formula>#REF!</formula>
    </cfRule>
  </conditionalFormatting>
  <conditionalFormatting sqref="BJ22">
    <cfRule type="cellIs" dxfId="39545" priority="546" operator="greaterThan">
      <formula>#REF!</formula>
    </cfRule>
  </conditionalFormatting>
  <conditionalFormatting sqref="BJ22">
    <cfRule type="cellIs" dxfId="39544" priority="547" operator="greaterThan">
      <formula>#REF!</formula>
    </cfRule>
  </conditionalFormatting>
  <conditionalFormatting sqref="BJ22">
    <cfRule type="cellIs" dxfId="39543" priority="548" operator="greaterThan">
      <formula>#REF!</formula>
    </cfRule>
  </conditionalFormatting>
  <conditionalFormatting sqref="BA22">
    <cfRule type="cellIs" dxfId="39542" priority="536" operator="equal">
      <formula>" "</formula>
    </cfRule>
  </conditionalFormatting>
  <conditionalFormatting sqref="BA22">
    <cfRule type="cellIs" dxfId="39541" priority="537" operator="equal">
      <formula>#REF!</formula>
    </cfRule>
  </conditionalFormatting>
  <conditionalFormatting sqref="BA22">
    <cfRule type="cellIs" dxfId="39540" priority="538" operator="greaterThan">
      <formula>#REF!</formula>
    </cfRule>
  </conditionalFormatting>
  <conditionalFormatting sqref="AZ24:BF24">
    <cfRule type="cellIs" dxfId="39539" priority="529" operator="equal">
      <formula>" "</formula>
    </cfRule>
  </conditionalFormatting>
  <conditionalFormatting sqref="AZ24">
    <cfRule type="cellIs" dxfId="39538" priority="530" operator="equal">
      <formula>#REF!</formula>
    </cfRule>
  </conditionalFormatting>
  <conditionalFormatting sqref="BA24">
    <cfRule type="cellIs" dxfId="39537" priority="531" operator="equal">
      <formula>#REF!</formula>
    </cfRule>
  </conditionalFormatting>
  <conditionalFormatting sqref="BB24:BF24">
    <cfRule type="cellIs" dxfId="39536" priority="532" operator="equal">
      <formula>#REF!</formula>
    </cfRule>
  </conditionalFormatting>
  <conditionalFormatting sqref="AZ24">
    <cfRule type="cellIs" dxfId="39535" priority="533" operator="greaterThan">
      <formula>#REF!</formula>
    </cfRule>
  </conditionalFormatting>
  <conditionalFormatting sqref="BA24">
    <cfRule type="cellIs" dxfId="39534" priority="534" operator="greaterThan">
      <formula>#REF!</formula>
    </cfRule>
  </conditionalFormatting>
  <conditionalFormatting sqref="BB24:BF24">
    <cfRule type="cellIs" dxfId="39533" priority="535" operator="greaterThan">
      <formula>#REF!</formula>
    </cfRule>
  </conditionalFormatting>
  <conditionalFormatting sqref="AZ13">
    <cfRule type="cellIs" dxfId="39532" priority="526" operator="equal">
      <formula>" "</formula>
    </cfRule>
  </conditionalFormatting>
  <conditionalFormatting sqref="AZ13">
    <cfRule type="cellIs" dxfId="39531" priority="527" operator="equal">
      <formula>#REF!</formula>
    </cfRule>
  </conditionalFormatting>
  <conditionalFormatting sqref="AZ13">
    <cfRule type="cellIs" dxfId="39530" priority="528" operator="greaterThan">
      <formula>#REF!</formula>
    </cfRule>
  </conditionalFormatting>
  <conditionalFormatting sqref="AZ14">
    <cfRule type="cellIs" dxfId="39529" priority="523" operator="equal">
      <formula>" "</formula>
    </cfRule>
  </conditionalFormatting>
  <conditionalFormatting sqref="AZ14">
    <cfRule type="cellIs" dxfId="39528" priority="524" operator="equal">
      <formula>#REF!</formula>
    </cfRule>
  </conditionalFormatting>
  <conditionalFormatting sqref="AZ14">
    <cfRule type="cellIs" dxfId="39527" priority="525" operator="greaterThan">
      <formula>#REF!</formula>
    </cfRule>
  </conditionalFormatting>
  <conditionalFormatting sqref="BA14:BF14 BJ14">
    <cfRule type="cellIs" dxfId="39526" priority="520" operator="equal">
      <formula>" "</formula>
    </cfRule>
  </conditionalFormatting>
  <conditionalFormatting sqref="BA14:BF14 BJ14">
    <cfRule type="cellIs" dxfId="39525" priority="521" operator="equal">
      <formula>#REF!</formula>
    </cfRule>
  </conditionalFormatting>
  <conditionalFormatting sqref="BA14:BF14 BJ14">
    <cfRule type="cellIs" dxfId="39524" priority="522" operator="greaterThan">
      <formula>#REF!</formula>
    </cfRule>
  </conditionalFormatting>
  <conditionalFormatting sqref="BA14:BF14 BJ14">
    <cfRule type="cellIs" dxfId="39523" priority="519" operator="equal">
      <formula>" "</formula>
    </cfRule>
  </conditionalFormatting>
  <conditionalFormatting sqref="BB13:BF13">
    <cfRule type="cellIs" dxfId="39522" priority="509" operator="equal">
      <formula>" "</formula>
    </cfRule>
  </conditionalFormatting>
  <conditionalFormatting sqref="BA13">
    <cfRule type="cellIs" dxfId="39521" priority="510" operator="equal">
      <formula>" "</formula>
    </cfRule>
  </conditionalFormatting>
  <conditionalFormatting sqref="BA13">
    <cfRule type="cellIs" dxfId="39520" priority="511" operator="equal">
      <formula>#REF!</formula>
    </cfRule>
  </conditionalFormatting>
  <conditionalFormatting sqref="BB13:BF13">
    <cfRule type="cellIs" dxfId="39519" priority="512" operator="equal">
      <formula>#REF!</formula>
    </cfRule>
  </conditionalFormatting>
  <conditionalFormatting sqref="BB13:BF13">
    <cfRule type="cellIs" dxfId="39518" priority="513" operator="equal">
      <formula>#REF!</formula>
    </cfRule>
  </conditionalFormatting>
  <conditionalFormatting sqref="BB13:BF13">
    <cfRule type="cellIs" dxfId="39517" priority="514" operator="equal">
      <formula>#REF!</formula>
    </cfRule>
  </conditionalFormatting>
  <conditionalFormatting sqref="BA13">
    <cfRule type="cellIs" dxfId="39516" priority="515" operator="greaterThan">
      <formula>#REF!</formula>
    </cfRule>
  </conditionalFormatting>
  <conditionalFormatting sqref="BB13:BF13">
    <cfRule type="cellIs" dxfId="39515" priority="516" operator="greaterThan">
      <formula>#REF!</formula>
    </cfRule>
  </conditionalFormatting>
  <conditionalFormatting sqref="BB13:BF13">
    <cfRule type="cellIs" dxfId="39514" priority="517" operator="greaterThan">
      <formula>#REF!</formula>
    </cfRule>
  </conditionalFormatting>
  <conditionalFormatting sqref="BB13:BF13">
    <cfRule type="cellIs" dxfId="39513" priority="518" operator="greaterThan">
      <formula>#REF!</formula>
    </cfRule>
  </conditionalFormatting>
  <conditionalFormatting sqref="BJ13">
    <cfRule type="cellIs" dxfId="39512" priority="499" operator="equal">
      <formula>" "</formula>
    </cfRule>
  </conditionalFormatting>
  <conditionalFormatting sqref="BB13:BF13">
    <cfRule type="cellIs" dxfId="39511" priority="500" operator="equal">
      <formula>" "</formula>
    </cfRule>
  </conditionalFormatting>
  <conditionalFormatting sqref="BB13:BF13">
    <cfRule type="cellIs" dxfId="39510" priority="501" operator="equal">
      <formula>#REF!</formula>
    </cfRule>
  </conditionalFormatting>
  <conditionalFormatting sqref="BJ13">
    <cfRule type="cellIs" dxfId="39509" priority="502" operator="equal">
      <formula>#REF!</formula>
    </cfRule>
  </conditionalFormatting>
  <conditionalFormatting sqref="BJ13">
    <cfRule type="cellIs" dxfId="39508" priority="503" operator="equal">
      <formula>#REF!</formula>
    </cfRule>
  </conditionalFormatting>
  <conditionalFormatting sqref="BJ13">
    <cfRule type="cellIs" dxfId="39507" priority="504" operator="equal">
      <formula>#REF!</formula>
    </cfRule>
  </conditionalFormatting>
  <conditionalFormatting sqref="BB13:BF13">
    <cfRule type="cellIs" dxfId="39506" priority="505" operator="greaterThan">
      <formula>#REF!</formula>
    </cfRule>
  </conditionalFormatting>
  <conditionalFormatting sqref="BJ13">
    <cfRule type="cellIs" dxfId="39505" priority="506" operator="greaterThan">
      <formula>#REF!</formula>
    </cfRule>
  </conditionalFormatting>
  <conditionalFormatting sqref="BJ13">
    <cfRule type="cellIs" dxfId="39504" priority="507" operator="greaterThan">
      <formula>#REF!</formula>
    </cfRule>
  </conditionalFormatting>
  <conditionalFormatting sqref="BJ13">
    <cfRule type="cellIs" dxfId="39503" priority="508" operator="greaterThan">
      <formula>#REF!</formula>
    </cfRule>
  </conditionalFormatting>
  <conditionalFormatting sqref="BA13">
    <cfRule type="cellIs" dxfId="39502" priority="496" operator="equal">
      <formula>" "</formula>
    </cfRule>
  </conditionalFormatting>
  <conditionalFormatting sqref="BA13">
    <cfRule type="cellIs" dxfId="39501" priority="497" operator="equal">
      <formula>#REF!</formula>
    </cfRule>
  </conditionalFormatting>
  <conditionalFormatting sqref="BA13">
    <cfRule type="cellIs" dxfId="39500" priority="498" operator="greaterThan">
      <formula>#REF!</formula>
    </cfRule>
  </conditionalFormatting>
  <conditionalFormatting sqref="AZ15:BF15">
    <cfRule type="cellIs" dxfId="39499" priority="489" operator="equal">
      <formula>" "</formula>
    </cfRule>
  </conditionalFormatting>
  <conditionalFormatting sqref="AZ15">
    <cfRule type="cellIs" dxfId="39498" priority="490" operator="equal">
      <formula>#REF!</formula>
    </cfRule>
  </conditionalFormatting>
  <conditionalFormatting sqref="BA15">
    <cfRule type="cellIs" dxfId="39497" priority="491" operator="equal">
      <formula>#REF!</formula>
    </cfRule>
  </conditionalFormatting>
  <conditionalFormatting sqref="BB15:BF15">
    <cfRule type="cellIs" dxfId="39496" priority="492" operator="equal">
      <formula>#REF!</formula>
    </cfRule>
  </conditionalFormatting>
  <conditionalFormatting sqref="AZ15">
    <cfRule type="cellIs" dxfId="39495" priority="493" operator="greaterThan">
      <formula>#REF!</formula>
    </cfRule>
  </conditionalFormatting>
  <conditionalFormatting sqref="BA15">
    <cfRule type="cellIs" dxfId="39494" priority="494" operator="greaterThan">
      <formula>#REF!</formula>
    </cfRule>
  </conditionalFormatting>
  <conditionalFormatting sqref="BB15:BF15">
    <cfRule type="cellIs" dxfId="39493" priority="495" operator="greaterThan">
      <formula>#REF!</formula>
    </cfRule>
  </conditionalFormatting>
  <conditionalFormatting sqref="A43:A49">
    <cfRule type="containsText" dxfId="39492" priority="472" operator="containsText" text="08.30 – 14.30">
      <formula>NOT(ISERROR(SEARCH("08.30 – 14.30",A43)))</formula>
    </cfRule>
    <cfRule type="containsText" dxfId="39491" priority="473" operator="containsText" text="09:30 – 18.30">
      <formula>NOT(ISERROR(SEARCH("09:30 – 18.30",A43)))</formula>
    </cfRule>
    <cfRule type="containsText" dxfId="39490" priority="474" operator="containsText" text="10.30 – 18.30">
      <formula>NOT(ISERROR(SEARCH("10.30 – 18.30",A43)))</formula>
    </cfRule>
    <cfRule type="containsText" dxfId="39489" priority="475" operator="containsText" text="09.30 – 18.30">
      <formula>NOT(ISERROR(SEARCH("09.30 – 18.30",A43)))</formula>
    </cfRule>
    <cfRule type="containsText" dxfId="39488" priority="476" operator="containsText" text="09.00 – 13:00">
      <formula>NOT(ISERROR(SEARCH("09.00 – 13:00",A43)))</formula>
    </cfRule>
    <cfRule type="containsText" dxfId="39487" priority="477" operator="containsText" text="08.30 – 16.30">
      <formula>NOT(ISERROR(SEARCH("08.30 – 16.30",A43)))</formula>
    </cfRule>
    <cfRule type="containsText" dxfId="39486" priority="478" operator="containsText" text="08:30 – 17.30">
      <formula>NOT(ISERROR(SEARCH("08:30 – 17.30",A43)))</formula>
    </cfRule>
    <cfRule type="containsText" dxfId="39485" priority="479" operator="containsText" text="08.30 – 17.30">
      <formula>NOT(ISERROR(SEARCH("08.30 – 17.30",A43)))</formula>
    </cfRule>
    <cfRule type="containsText" dxfId="39484" priority="480" operator="containsText" text="09.00 – 18.00">
      <formula>NOT(ISERROR(SEARCH("09.00 – 18.00",A43)))</formula>
    </cfRule>
    <cfRule type="containsText" dxfId="39483" priority="481" operator="containsText" text="09.00 – 13.00">
      <formula>NOT(ISERROR(SEARCH("09.00 – 13.00",A43)))</formula>
    </cfRule>
    <cfRule type="containsText" dxfId="39482" priority="482" operator="containsText" text="11.30 – 19.30">
      <formula>NOT(ISERROR(SEARCH("11.30 – 19.30",A43)))</formula>
    </cfRule>
    <cfRule type="containsText" dxfId="39481" priority="483" operator="containsText" text="10.30 – 19.30">
      <formula>NOT(ISERROR(SEARCH("10.30 – 19.30",A43)))</formula>
    </cfRule>
    <cfRule type="containsText" dxfId="39480" priority="484" operator="containsText" text="09.00 – 15.00">
      <formula>NOT(ISERROR(SEARCH("09.00 – 15.00",A43)))</formula>
    </cfRule>
    <cfRule type="containsText" dxfId="39479" priority="485" operator="containsText" text="12:30">
      <formula>NOT(ISERROR(SEARCH("12:30",A43)))</formula>
    </cfRule>
    <cfRule type="containsText" dxfId="39478" priority="486" operator="containsText" text="13:30">
      <formula>NOT(ISERROR(SEARCH("13:30",A43)))</formula>
    </cfRule>
    <cfRule type="containsText" dxfId="39477" priority="487" operator="containsText" text="FESTIVITÁ">
      <formula>NOT(ISERROR(SEARCH("FESTIVITÁ",A43)))</formula>
    </cfRule>
    <cfRule type="cellIs" dxfId="39476" priority="488" operator="equal">
      <formula>"DOMENICA"</formula>
    </cfRule>
  </conditionalFormatting>
  <conditionalFormatting sqref="T50">
    <cfRule type="cellIs" dxfId="39475" priority="469" operator="equal">
      <formula>" "</formula>
    </cfRule>
  </conditionalFormatting>
  <conditionalFormatting sqref="T50">
    <cfRule type="cellIs" dxfId="39474" priority="470" operator="equal">
      <formula>$AZ50</formula>
    </cfRule>
  </conditionalFormatting>
  <conditionalFormatting sqref="T50">
    <cfRule type="cellIs" dxfId="39473" priority="471" operator="greaterThan">
      <formula>$AZ50</formula>
    </cfRule>
  </conditionalFormatting>
  <conditionalFormatting sqref="T51">
    <cfRule type="cellIs" dxfId="39472" priority="467" operator="equal">
      <formula>$AZ51</formula>
    </cfRule>
  </conditionalFormatting>
  <conditionalFormatting sqref="T51">
    <cfRule type="cellIs" dxfId="39471" priority="468" operator="greaterThan">
      <formula>$AZ51</formula>
    </cfRule>
  </conditionalFormatting>
  <conditionalFormatting sqref="T51">
    <cfRule type="cellIs" dxfId="39470" priority="466" operator="equal">
      <formula>" "</formula>
    </cfRule>
  </conditionalFormatting>
  <conditionalFormatting sqref="T51:T59">
    <cfRule type="cellIs" dxfId="39469" priority="463" operator="equal">
      <formula>" "</formula>
    </cfRule>
  </conditionalFormatting>
  <conditionalFormatting sqref="T51:T59">
    <cfRule type="cellIs" dxfId="39468" priority="464" operator="equal">
      <formula>$AZ51</formula>
    </cfRule>
  </conditionalFormatting>
  <conditionalFormatting sqref="T51:T59">
    <cfRule type="cellIs" dxfId="39467" priority="465" operator="greaterThan">
      <formula>$AZ51</formula>
    </cfRule>
  </conditionalFormatting>
  <conditionalFormatting sqref="T59">
    <cfRule type="cellIs" dxfId="39466" priority="460" operator="equal">
      <formula>" "</formula>
    </cfRule>
  </conditionalFormatting>
  <conditionalFormatting sqref="T59">
    <cfRule type="cellIs" dxfId="39465" priority="461" operator="equal">
      <formula>$AZ59</formula>
    </cfRule>
  </conditionalFormatting>
  <conditionalFormatting sqref="T59">
    <cfRule type="cellIs" dxfId="39464" priority="462" operator="greaterThan">
      <formula>$AZ59</formula>
    </cfRule>
  </conditionalFormatting>
  <conditionalFormatting sqref="Z23:AB24">
    <cfRule type="cellIs" dxfId="39463" priority="446" operator="equal">
      <formula>$AZ23</formula>
    </cfRule>
  </conditionalFormatting>
  <conditionalFormatting sqref="Z23:AB24">
    <cfRule type="cellIs" dxfId="39462" priority="447" operator="greaterThan">
      <formula>$AZ23</formula>
    </cfRule>
  </conditionalFormatting>
  <conditionalFormatting sqref="Z60:AB76">
    <cfRule type="cellIs" dxfId="39461" priority="443" operator="equal">
      <formula>" "</formula>
    </cfRule>
  </conditionalFormatting>
  <conditionalFormatting sqref="Z60:AB76">
    <cfRule type="cellIs" dxfId="39460" priority="444" operator="equal">
      <formula>$AZ60</formula>
    </cfRule>
  </conditionalFormatting>
  <conditionalFormatting sqref="Z60:AB76">
    <cfRule type="cellIs" dxfId="39459" priority="445" operator="greaterThan">
      <formula>$AZ60</formula>
    </cfRule>
  </conditionalFormatting>
  <conditionalFormatting sqref="Z60:AB60">
    <cfRule type="cellIs" dxfId="39458" priority="440" operator="equal">
      <formula>" "</formula>
    </cfRule>
  </conditionalFormatting>
  <conditionalFormatting sqref="Z60:AB60">
    <cfRule type="cellIs" dxfId="39457" priority="441" operator="equal">
      <formula>$AZ60</formula>
    </cfRule>
  </conditionalFormatting>
  <conditionalFormatting sqref="Z60:AB60">
    <cfRule type="cellIs" dxfId="39456" priority="442" operator="greaterThan">
      <formula>$AZ60</formula>
    </cfRule>
  </conditionalFormatting>
  <conditionalFormatting sqref="Z23:AB24">
    <cfRule type="cellIs" dxfId="39455" priority="439" operator="equal">
      <formula>" "</formula>
    </cfRule>
  </conditionalFormatting>
  <conditionalFormatting sqref="Z77:AB77">
    <cfRule type="cellIs" dxfId="39454" priority="436" operator="equal">
      <formula>" "</formula>
    </cfRule>
  </conditionalFormatting>
  <conditionalFormatting sqref="Z77:AB77">
    <cfRule type="cellIs" dxfId="39453" priority="437" operator="equal">
      <formula>$AZ77</formula>
    </cfRule>
  </conditionalFormatting>
  <conditionalFormatting sqref="Z77:AB77">
    <cfRule type="cellIs" dxfId="39452" priority="438" operator="greaterThan">
      <formula>$AZ77</formula>
    </cfRule>
  </conditionalFormatting>
  <conditionalFormatting sqref="Z6:AB6">
    <cfRule type="cellIs" dxfId="39451" priority="435" operator="equal">
      <formula>" "</formula>
    </cfRule>
  </conditionalFormatting>
  <conditionalFormatting sqref="Z15:AB15">
    <cfRule type="cellIs" dxfId="39450" priority="432" operator="equal">
      <formula>" "</formula>
    </cfRule>
  </conditionalFormatting>
  <conditionalFormatting sqref="Z15:AB15">
    <cfRule type="cellIs" dxfId="39449" priority="433" operator="equal">
      <formula>$AZ15</formula>
    </cfRule>
  </conditionalFormatting>
  <conditionalFormatting sqref="Z15:AB15">
    <cfRule type="cellIs" dxfId="39448" priority="434" operator="greaterThan">
      <formula>$AZ15</formula>
    </cfRule>
  </conditionalFormatting>
  <conditionalFormatting sqref="Z14:AB14">
    <cfRule type="cellIs" dxfId="39447" priority="429" operator="equal">
      <formula>" "</formula>
    </cfRule>
  </conditionalFormatting>
  <conditionalFormatting sqref="Z14:AB14">
    <cfRule type="cellIs" dxfId="39446" priority="430" operator="equal">
      <formula>$AZ14</formula>
    </cfRule>
  </conditionalFormatting>
  <conditionalFormatting sqref="Z14:AB14">
    <cfRule type="cellIs" dxfId="39445" priority="431" operator="greaterThan">
      <formula>$AZ14</formula>
    </cfRule>
  </conditionalFormatting>
  <conditionalFormatting sqref="Z32:AB33">
    <cfRule type="cellIs" dxfId="39444" priority="428" operator="equal">
      <formula>" "</formula>
    </cfRule>
  </conditionalFormatting>
  <conditionalFormatting sqref="Z41:AB42">
    <cfRule type="cellIs" dxfId="39443" priority="427" operator="equal">
      <formula>" "</formula>
    </cfRule>
  </conditionalFormatting>
  <conditionalFormatting sqref="Y6">
    <cfRule type="cellIs" dxfId="39442" priority="425" operator="equal">
      <formula>$AZ6</formula>
    </cfRule>
  </conditionalFormatting>
  <conditionalFormatting sqref="Y6">
    <cfRule type="cellIs" dxfId="39441" priority="426" operator="greaterThan">
      <formula>$AZ6</formula>
    </cfRule>
  </conditionalFormatting>
  <conditionalFormatting sqref="Y60:Y76">
    <cfRule type="cellIs" dxfId="39440" priority="422" operator="equal">
      <formula>" "</formula>
    </cfRule>
  </conditionalFormatting>
  <conditionalFormatting sqref="Y60:Y76">
    <cfRule type="cellIs" dxfId="39439" priority="423" operator="equal">
      <formula>$AZ60</formula>
    </cfRule>
  </conditionalFormatting>
  <conditionalFormatting sqref="Y60:Y76">
    <cfRule type="cellIs" dxfId="39438" priority="424" operator="greaterThan">
      <formula>$AZ60</formula>
    </cfRule>
  </conditionalFormatting>
  <conditionalFormatting sqref="Y60">
    <cfRule type="cellIs" dxfId="39437" priority="419" operator="equal">
      <formula>" "</formula>
    </cfRule>
  </conditionalFormatting>
  <conditionalFormatting sqref="Y60">
    <cfRule type="cellIs" dxfId="39436" priority="420" operator="equal">
      <formula>$AZ60</formula>
    </cfRule>
  </conditionalFormatting>
  <conditionalFormatting sqref="Y60">
    <cfRule type="cellIs" dxfId="39435" priority="421" operator="greaterThan">
      <formula>$AZ60</formula>
    </cfRule>
  </conditionalFormatting>
  <conditionalFormatting sqref="Y23:Y24">
    <cfRule type="cellIs" dxfId="39434" priority="418" operator="equal">
      <formula>" "</formula>
    </cfRule>
  </conditionalFormatting>
  <conditionalFormatting sqref="Y77">
    <cfRule type="cellIs" dxfId="39433" priority="415" operator="equal">
      <formula>" "</formula>
    </cfRule>
  </conditionalFormatting>
  <conditionalFormatting sqref="Y77">
    <cfRule type="cellIs" dxfId="39432" priority="416" operator="equal">
      <formula>$AZ77</formula>
    </cfRule>
  </conditionalFormatting>
  <conditionalFormatting sqref="Y77">
    <cfRule type="cellIs" dxfId="39431" priority="417" operator="greaterThan">
      <formula>$AZ77</formula>
    </cfRule>
  </conditionalFormatting>
  <conditionalFormatting sqref="Y6">
    <cfRule type="cellIs" dxfId="39430" priority="414" operator="equal">
      <formula>" "</formula>
    </cfRule>
  </conditionalFormatting>
  <conditionalFormatting sqref="Y15">
    <cfRule type="cellIs" dxfId="39429" priority="411" operator="equal">
      <formula>" "</formula>
    </cfRule>
  </conditionalFormatting>
  <conditionalFormatting sqref="Y15">
    <cfRule type="cellIs" dxfId="39428" priority="412" operator="equal">
      <formula>$AZ15</formula>
    </cfRule>
  </conditionalFormatting>
  <conditionalFormatting sqref="Y15">
    <cfRule type="cellIs" dxfId="39427" priority="413" operator="greaterThan">
      <formula>$AZ15</formula>
    </cfRule>
  </conditionalFormatting>
  <conditionalFormatting sqref="Y14">
    <cfRule type="cellIs" dxfId="39426" priority="408" operator="equal">
      <formula>" "</formula>
    </cfRule>
  </conditionalFormatting>
  <conditionalFormatting sqref="Y14">
    <cfRule type="cellIs" dxfId="39425" priority="409" operator="equal">
      <formula>$AZ14</formula>
    </cfRule>
  </conditionalFormatting>
  <conditionalFormatting sqref="Y14">
    <cfRule type="cellIs" dxfId="39424" priority="410" operator="greaterThan">
      <formula>$AZ14</formula>
    </cfRule>
  </conditionalFormatting>
  <conditionalFormatting sqref="Y32:Y33">
    <cfRule type="cellIs" dxfId="39423" priority="407" operator="equal">
      <formula>" "</formula>
    </cfRule>
  </conditionalFormatting>
  <conditionalFormatting sqref="Y41:Y42">
    <cfRule type="cellIs" dxfId="39422" priority="406" operator="equal">
      <formula>" "</formula>
    </cfRule>
  </conditionalFormatting>
  <conditionalFormatting sqref="CE5">
    <cfRule type="cellIs" dxfId="39421" priority="403" operator="equal">
      <formula>" "</formula>
    </cfRule>
  </conditionalFormatting>
  <conditionalFormatting sqref="CE1">
    <cfRule type="cellIs" dxfId="39420" priority="400" operator="equal">
      <formula>" "</formula>
    </cfRule>
  </conditionalFormatting>
  <conditionalFormatting sqref="CE6">
    <cfRule type="cellIs" dxfId="39419" priority="397" operator="equal">
      <formula>" "</formula>
    </cfRule>
  </conditionalFormatting>
  <conditionalFormatting sqref="CE2">
    <cfRule type="cellIs" dxfId="39418" priority="394" operator="equal">
      <formula>" "</formula>
    </cfRule>
  </conditionalFormatting>
  <conditionalFormatting sqref="CE15">
    <cfRule type="cellIs" dxfId="39417" priority="391" operator="equal">
      <formula>" "</formula>
    </cfRule>
  </conditionalFormatting>
  <conditionalFormatting sqref="CE60:CE76">
    <cfRule type="cellIs" dxfId="39416" priority="388" operator="equal">
      <formula>" "</formula>
    </cfRule>
  </conditionalFormatting>
  <conditionalFormatting sqref="CE60">
    <cfRule type="cellIs" dxfId="39415" priority="385" operator="equal">
      <formula>" "</formula>
    </cfRule>
  </conditionalFormatting>
  <conditionalFormatting sqref="CE23:CE24">
    <cfRule type="cellIs" dxfId="39414" priority="382" operator="equal">
      <formula>" "</formula>
    </cfRule>
  </conditionalFormatting>
  <conditionalFormatting sqref="CE77">
    <cfRule type="cellIs" dxfId="39413" priority="379" operator="equal">
      <formula>" "</formula>
    </cfRule>
  </conditionalFormatting>
  <conditionalFormatting sqref="CE14">
    <cfRule type="cellIs" dxfId="39412" priority="376" operator="equal">
      <formula>" "</formula>
    </cfRule>
  </conditionalFormatting>
  <conditionalFormatting sqref="CE32:CE33">
    <cfRule type="cellIs" dxfId="39411" priority="373" operator="equal">
      <formula>" "</formula>
    </cfRule>
  </conditionalFormatting>
  <conditionalFormatting sqref="CE41:CE42">
    <cfRule type="cellIs" dxfId="39410" priority="370" operator="equal">
      <formula>" "</formula>
    </cfRule>
  </conditionalFormatting>
  <conditionalFormatting sqref="AV2 CA2:CD2 BX2:BY2 A2:B2 BK2:BL2 BT2:BU2">
    <cfRule type="cellIs" dxfId="39409" priority="1220" operator="equal">
      <formula>#REF!</formula>
    </cfRule>
  </conditionalFormatting>
  <conditionalFormatting sqref="AV2 CA2:CD2 BX2:BY2 A2:B2">
    <cfRule type="cellIs" dxfId="39408" priority="1221" operator="greaterThan">
      <formula>#REF!</formula>
    </cfRule>
  </conditionalFormatting>
  <conditionalFormatting sqref="U2:V4">
    <cfRule type="cellIs" dxfId="39407" priority="368" operator="equal">
      <formula>#REF!</formula>
    </cfRule>
  </conditionalFormatting>
  <conditionalFormatting sqref="U2:V4">
    <cfRule type="cellIs" dxfId="39406" priority="369" operator="greaterThan">
      <formula>#REF!</formula>
    </cfRule>
  </conditionalFormatting>
  <conditionalFormatting sqref="U2:V4">
    <cfRule type="cellIs" dxfId="39405" priority="367" operator="equal">
      <formula>" "</formula>
    </cfRule>
  </conditionalFormatting>
  <conditionalFormatting sqref="B43:B49">
    <cfRule type="containsText" dxfId="39404" priority="350" operator="containsText" text="08.30 – 14.30">
      <formula>NOT(ISERROR(SEARCH("08.30 – 14.30",B43)))</formula>
    </cfRule>
    <cfRule type="containsText" dxfId="39403" priority="351" operator="containsText" text="09:30 – 18.30">
      <formula>NOT(ISERROR(SEARCH("09:30 – 18.30",B43)))</formula>
    </cfRule>
    <cfRule type="containsText" dxfId="39402" priority="352" operator="containsText" text="10.30 – 18.30">
      <formula>NOT(ISERROR(SEARCH("10.30 – 18.30",B43)))</formula>
    </cfRule>
    <cfRule type="containsText" dxfId="39401" priority="353" operator="containsText" text="09.30 – 18.30">
      <formula>NOT(ISERROR(SEARCH("09.30 – 18.30",B43)))</formula>
    </cfRule>
    <cfRule type="containsText" dxfId="39400" priority="354" operator="containsText" text="09.00 – 13:00">
      <formula>NOT(ISERROR(SEARCH("09.00 – 13:00",B43)))</formula>
    </cfRule>
    <cfRule type="containsText" dxfId="39399" priority="355" operator="containsText" text="08.30 – 16.30">
      <formula>NOT(ISERROR(SEARCH("08.30 – 16.30",B43)))</formula>
    </cfRule>
    <cfRule type="containsText" dxfId="39398" priority="356" operator="containsText" text="08:30 – 17.30">
      <formula>NOT(ISERROR(SEARCH("08:30 – 17.30",B43)))</formula>
    </cfRule>
    <cfRule type="containsText" dxfId="39397" priority="357" operator="containsText" text="08.30 – 17.30">
      <formula>NOT(ISERROR(SEARCH("08.30 – 17.30",B43)))</formula>
    </cfRule>
    <cfRule type="containsText" dxfId="39396" priority="358" operator="containsText" text="09.00 – 18.00">
      <formula>NOT(ISERROR(SEARCH("09.00 – 18.00",B43)))</formula>
    </cfRule>
    <cfRule type="containsText" dxfId="39395" priority="359" operator="containsText" text="09.00 – 13.00">
      <formula>NOT(ISERROR(SEARCH("09.00 – 13.00",B43)))</formula>
    </cfRule>
    <cfRule type="containsText" dxfId="39394" priority="360" operator="containsText" text="11.30 – 19.30">
      <formula>NOT(ISERROR(SEARCH("11.30 – 19.30",B43)))</formula>
    </cfRule>
    <cfRule type="containsText" dxfId="39393" priority="361" operator="containsText" text="10.30 – 19.30">
      <formula>NOT(ISERROR(SEARCH("10.30 – 19.30",B43)))</formula>
    </cfRule>
    <cfRule type="containsText" dxfId="39392" priority="362" operator="containsText" text="09.00 – 15.00">
      <formula>NOT(ISERROR(SEARCH("09.00 – 15.00",B43)))</formula>
    </cfRule>
    <cfRule type="containsText" dxfId="39391" priority="363" operator="containsText" text="12:30">
      <formula>NOT(ISERROR(SEARCH("12:30",B43)))</formula>
    </cfRule>
    <cfRule type="containsText" dxfId="39390" priority="364" operator="containsText" text="13:30">
      <formula>NOT(ISERROR(SEARCH("13:30",B43)))</formula>
    </cfRule>
    <cfRule type="containsText" dxfId="39389" priority="365" operator="containsText" text="FESTIVITÁ">
      <formula>NOT(ISERROR(SEARCH("FESTIVITÁ",B43)))</formula>
    </cfRule>
    <cfRule type="cellIs" dxfId="39388" priority="366" operator="equal">
      <formula>"DOMENICA"</formula>
    </cfRule>
  </conditionalFormatting>
  <conditionalFormatting sqref="B43:B49">
    <cfRule type="iconSet" priority="349">
      <iconSet iconSet="3Symbols2">
        <cfvo type="percent" val="0"/>
        <cfvo type="percent" val="0"/>
        <cfvo type="formula" val="TODAY()" gte="0"/>
      </iconSet>
    </cfRule>
  </conditionalFormatting>
  <conditionalFormatting sqref="BL3 A3:B3 AV3 BT3:BU3">
    <cfRule type="cellIs" dxfId="39387" priority="1222" operator="equal">
      <formula>$AW3</formula>
    </cfRule>
  </conditionalFormatting>
  <conditionalFormatting sqref="BL3 A3:B3 AV3 BT3:BU3">
    <cfRule type="cellIs" dxfId="39386" priority="1223" operator="greaterThan">
      <formula>$AW3</formula>
    </cfRule>
  </conditionalFormatting>
  <conditionalFormatting sqref="AX7:AY7 AX8:AX12 AX16:AX21 AX25:AX30 AX34:AX39 AX43:AX48">
    <cfRule type="cellIs" dxfId="39385" priority="346" operator="equal">
      <formula>" "</formula>
    </cfRule>
  </conditionalFormatting>
  <conditionalFormatting sqref="AX7:AY7 AX8:AX12 AX16:AX21 AX25:AX30 AX34:AX39 AX43:AX48">
    <cfRule type="cellIs" dxfId="39384" priority="347" operator="equal">
      <formula>#REF!</formula>
    </cfRule>
  </conditionalFormatting>
  <conditionalFormatting sqref="AX7:AY7 AX8:AX12 AX16:AX21 AX25:AX30 AX34:AX39 AX43:AX48">
    <cfRule type="cellIs" dxfId="39383" priority="348" operator="greaterThan">
      <formula>#REF!</formula>
    </cfRule>
  </conditionalFormatting>
  <conditionalFormatting sqref="AW7:AW12 AW16:AW21 AW25:AW30 AW34:AW39 AW43:AW48">
    <cfRule type="cellIs" dxfId="39382" priority="343" operator="equal">
      <formula>" "</formula>
    </cfRule>
  </conditionalFormatting>
  <conditionalFormatting sqref="AW7:AW12 AW16:AW21 AW25:AW30 AW34:AW39 AW43:AW48">
    <cfRule type="cellIs" dxfId="39381" priority="344" operator="equal">
      <formula>#REF!</formula>
    </cfRule>
  </conditionalFormatting>
  <conditionalFormatting sqref="AW7:AW12 AW16:AW21 AW25:AW30 AW34:AW39 AW43:AW48">
    <cfRule type="cellIs" dxfId="39380" priority="345" operator="greaterThan">
      <formula>#REF!</formula>
    </cfRule>
  </conditionalFormatting>
  <conditionalFormatting sqref="AW13">
    <cfRule type="cellIs" dxfId="39379" priority="340" operator="equal">
      <formula>" "</formula>
    </cfRule>
  </conditionalFormatting>
  <conditionalFormatting sqref="AW13">
    <cfRule type="cellIs" dxfId="39378" priority="341" operator="equal">
      <formula>#REF!</formula>
    </cfRule>
  </conditionalFormatting>
  <conditionalFormatting sqref="AW13">
    <cfRule type="cellIs" dxfId="39377" priority="342" operator="greaterThan">
      <formula>#REF!</formula>
    </cfRule>
  </conditionalFormatting>
  <conditionalFormatting sqref="AW14">
    <cfRule type="cellIs" dxfId="39376" priority="337" operator="equal">
      <formula>" "</formula>
    </cfRule>
  </conditionalFormatting>
  <conditionalFormatting sqref="AW14">
    <cfRule type="cellIs" dxfId="39375" priority="338" operator="equal">
      <formula>#REF!</formula>
    </cfRule>
  </conditionalFormatting>
  <conditionalFormatting sqref="AW14">
    <cfRule type="cellIs" dxfId="39374" priority="339" operator="greaterThan">
      <formula>#REF!</formula>
    </cfRule>
  </conditionalFormatting>
  <conditionalFormatting sqref="AW15">
    <cfRule type="cellIs" dxfId="39373" priority="334" operator="equal">
      <formula>" "</formula>
    </cfRule>
  </conditionalFormatting>
  <conditionalFormatting sqref="AW15">
    <cfRule type="cellIs" dxfId="39372" priority="335" operator="equal">
      <formula>#REF!</formula>
    </cfRule>
  </conditionalFormatting>
  <conditionalFormatting sqref="AW15">
    <cfRule type="cellIs" dxfId="39371" priority="336" operator="greaterThan">
      <formula>#REF!</formula>
    </cfRule>
  </conditionalFormatting>
  <conditionalFormatting sqref="AW22">
    <cfRule type="cellIs" dxfId="39370" priority="331" operator="equal">
      <formula>" "</formula>
    </cfRule>
  </conditionalFormatting>
  <conditionalFormatting sqref="AW22">
    <cfRule type="cellIs" dxfId="39369" priority="332" operator="equal">
      <formula>#REF!</formula>
    </cfRule>
  </conditionalFormatting>
  <conditionalFormatting sqref="AW22">
    <cfRule type="cellIs" dxfId="39368" priority="333" operator="greaterThan">
      <formula>#REF!</formula>
    </cfRule>
  </conditionalFormatting>
  <conditionalFormatting sqref="AW23">
    <cfRule type="cellIs" dxfId="39367" priority="328" operator="equal">
      <formula>" "</formula>
    </cfRule>
  </conditionalFormatting>
  <conditionalFormatting sqref="AW23">
    <cfRule type="cellIs" dxfId="39366" priority="329" operator="equal">
      <formula>#REF!</formula>
    </cfRule>
  </conditionalFormatting>
  <conditionalFormatting sqref="AW23">
    <cfRule type="cellIs" dxfId="39365" priority="330" operator="greaterThan">
      <formula>#REF!</formula>
    </cfRule>
  </conditionalFormatting>
  <conditionalFormatting sqref="AW24">
    <cfRule type="cellIs" dxfId="39364" priority="325" operator="equal">
      <formula>" "</formula>
    </cfRule>
  </conditionalFormatting>
  <conditionalFormatting sqref="AW24">
    <cfRule type="cellIs" dxfId="39363" priority="326" operator="equal">
      <formula>#REF!</formula>
    </cfRule>
  </conditionalFormatting>
  <conditionalFormatting sqref="AW24">
    <cfRule type="cellIs" dxfId="39362" priority="327" operator="greaterThan">
      <formula>#REF!</formula>
    </cfRule>
  </conditionalFormatting>
  <conditionalFormatting sqref="AW31">
    <cfRule type="cellIs" dxfId="39361" priority="322" operator="equal">
      <formula>" "</formula>
    </cfRule>
  </conditionalFormatting>
  <conditionalFormatting sqref="AW31">
    <cfRule type="cellIs" dxfId="39360" priority="323" operator="equal">
      <formula>#REF!</formula>
    </cfRule>
  </conditionalFormatting>
  <conditionalFormatting sqref="AW31">
    <cfRule type="cellIs" dxfId="39359" priority="324" operator="greaterThan">
      <formula>#REF!</formula>
    </cfRule>
  </conditionalFormatting>
  <conditionalFormatting sqref="AW32">
    <cfRule type="cellIs" dxfId="39358" priority="319" operator="equal">
      <formula>" "</formula>
    </cfRule>
  </conditionalFormatting>
  <conditionalFormatting sqref="AW32">
    <cfRule type="cellIs" dxfId="39357" priority="320" operator="equal">
      <formula>#REF!</formula>
    </cfRule>
  </conditionalFormatting>
  <conditionalFormatting sqref="AW32">
    <cfRule type="cellIs" dxfId="39356" priority="321" operator="greaterThan">
      <formula>#REF!</formula>
    </cfRule>
  </conditionalFormatting>
  <conditionalFormatting sqref="AW33">
    <cfRule type="cellIs" dxfId="39355" priority="316" operator="equal">
      <formula>" "</formula>
    </cfRule>
  </conditionalFormatting>
  <conditionalFormatting sqref="AW33">
    <cfRule type="cellIs" dxfId="39354" priority="317" operator="equal">
      <formula>#REF!</formula>
    </cfRule>
  </conditionalFormatting>
  <conditionalFormatting sqref="AW33">
    <cfRule type="cellIs" dxfId="39353" priority="318" operator="greaterThan">
      <formula>#REF!</formula>
    </cfRule>
  </conditionalFormatting>
  <conditionalFormatting sqref="AW40">
    <cfRule type="cellIs" dxfId="39352" priority="313" operator="equal">
      <formula>" "</formula>
    </cfRule>
  </conditionalFormatting>
  <conditionalFormatting sqref="AW40">
    <cfRule type="cellIs" dxfId="39351" priority="314" operator="equal">
      <formula>#REF!</formula>
    </cfRule>
  </conditionalFormatting>
  <conditionalFormatting sqref="AW40">
    <cfRule type="cellIs" dxfId="39350" priority="315" operator="greaterThan">
      <formula>#REF!</formula>
    </cfRule>
  </conditionalFormatting>
  <conditionalFormatting sqref="AW41">
    <cfRule type="cellIs" dxfId="39349" priority="310" operator="equal">
      <formula>" "</formula>
    </cfRule>
  </conditionalFormatting>
  <conditionalFormatting sqref="AW41">
    <cfRule type="cellIs" dxfId="39348" priority="311" operator="equal">
      <formula>#REF!</formula>
    </cfRule>
  </conditionalFormatting>
  <conditionalFormatting sqref="AW41">
    <cfRule type="cellIs" dxfId="39347" priority="312" operator="greaterThan">
      <formula>#REF!</formula>
    </cfRule>
  </conditionalFormatting>
  <conditionalFormatting sqref="AW42">
    <cfRule type="cellIs" dxfId="39346" priority="307" operator="equal">
      <formula>" "</formula>
    </cfRule>
  </conditionalFormatting>
  <conditionalFormatting sqref="AW42">
    <cfRule type="cellIs" dxfId="39345" priority="308" operator="equal">
      <formula>#REF!</formula>
    </cfRule>
  </conditionalFormatting>
  <conditionalFormatting sqref="AW42">
    <cfRule type="cellIs" dxfId="39344" priority="309" operator="greaterThan">
      <formula>#REF!</formula>
    </cfRule>
  </conditionalFormatting>
  <conditionalFormatting sqref="AY8:AY12 AY16:AY21 AY25:AY30 AY34:AY39 AY43:AY48">
    <cfRule type="cellIs" dxfId="39343" priority="304" operator="equal">
      <formula>" "</formula>
    </cfRule>
  </conditionalFormatting>
  <conditionalFormatting sqref="AY8:AY12 AY16:AY21 AY25:AY30 AY34:AY39 AY43:AY48">
    <cfRule type="cellIs" dxfId="39342" priority="305" operator="equal">
      <formula>#REF!</formula>
    </cfRule>
  </conditionalFormatting>
  <conditionalFormatting sqref="AY8:AY12 AY16:AY21 AY25:AY30 AY34:AY39 AY43:AY48">
    <cfRule type="cellIs" dxfId="39341" priority="306" operator="greaterThan">
      <formula>#REF!</formula>
    </cfRule>
  </conditionalFormatting>
  <conditionalFormatting sqref="AX13">
    <cfRule type="cellIs" dxfId="39340" priority="301" operator="equal">
      <formula>" "</formula>
    </cfRule>
  </conditionalFormatting>
  <conditionalFormatting sqref="AX13">
    <cfRule type="cellIs" dxfId="39339" priority="302" operator="equal">
      <formula>#REF!</formula>
    </cfRule>
  </conditionalFormatting>
  <conditionalFormatting sqref="AX13">
    <cfRule type="cellIs" dxfId="39338" priority="303" operator="greaterThan">
      <formula>#REF!</formula>
    </cfRule>
  </conditionalFormatting>
  <conditionalFormatting sqref="AX14">
    <cfRule type="cellIs" dxfId="39337" priority="298" operator="equal">
      <formula>" "</formula>
    </cfRule>
  </conditionalFormatting>
  <conditionalFormatting sqref="AX14">
    <cfRule type="cellIs" dxfId="39336" priority="299" operator="equal">
      <formula>#REF!</formula>
    </cfRule>
  </conditionalFormatting>
  <conditionalFormatting sqref="AX14">
    <cfRule type="cellIs" dxfId="39335" priority="300" operator="greaterThan">
      <formula>#REF!</formula>
    </cfRule>
  </conditionalFormatting>
  <conditionalFormatting sqref="AY14">
    <cfRule type="cellIs" dxfId="39334" priority="295" operator="equal">
      <formula>" "</formula>
    </cfRule>
  </conditionalFormatting>
  <conditionalFormatting sqref="AY14">
    <cfRule type="cellIs" dxfId="39333" priority="296" operator="equal">
      <formula>#REF!</formula>
    </cfRule>
  </conditionalFormatting>
  <conditionalFormatting sqref="AY14">
    <cfRule type="cellIs" dxfId="39332" priority="297" operator="greaterThan">
      <formula>#REF!</formula>
    </cfRule>
  </conditionalFormatting>
  <conditionalFormatting sqref="AY14">
    <cfRule type="cellIs" dxfId="39331" priority="294" operator="equal">
      <formula>" "</formula>
    </cfRule>
  </conditionalFormatting>
  <conditionalFormatting sqref="AY13">
    <cfRule type="cellIs" dxfId="39330" priority="291" operator="equal">
      <formula>" "</formula>
    </cfRule>
  </conditionalFormatting>
  <conditionalFormatting sqref="AY13">
    <cfRule type="cellIs" dxfId="39329" priority="292" operator="equal">
      <formula>#REF!</formula>
    </cfRule>
  </conditionalFormatting>
  <conditionalFormatting sqref="AY13">
    <cfRule type="cellIs" dxfId="39328" priority="293" operator="greaterThan">
      <formula>#REF!</formula>
    </cfRule>
  </conditionalFormatting>
  <conditionalFormatting sqref="AY13">
    <cfRule type="cellIs" dxfId="39327" priority="288" operator="equal">
      <formula>" "</formula>
    </cfRule>
  </conditionalFormatting>
  <conditionalFormatting sqref="AY13">
    <cfRule type="cellIs" dxfId="39326" priority="289" operator="equal">
      <formula>#REF!</formula>
    </cfRule>
  </conditionalFormatting>
  <conditionalFormatting sqref="AY13">
    <cfRule type="cellIs" dxfId="39325" priority="290" operator="greaterThan">
      <formula>#REF!</formula>
    </cfRule>
  </conditionalFormatting>
  <conditionalFormatting sqref="AX15:AY15">
    <cfRule type="cellIs" dxfId="39324" priority="283" operator="equal">
      <formula>" "</formula>
    </cfRule>
  </conditionalFormatting>
  <conditionalFormatting sqref="AX15">
    <cfRule type="cellIs" dxfId="39323" priority="284" operator="equal">
      <formula>#REF!</formula>
    </cfRule>
  </conditionalFormatting>
  <conditionalFormatting sqref="AY15">
    <cfRule type="cellIs" dxfId="39322" priority="285" operator="equal">
      <formula>#REF!</formula>
    </cfRule>
  </conditionalFormatting>
  <conditionalFormatting sqref="AX15">
    <cfRule type="cellIs" dxfId="39321" priority="286" operator="greaterThan">
      <formula>#REF!</formula>
    </cfRule>
  </conditionalFormatting>
  <conditionalFormatting sqref="AY15">
    <cfRule type="cellIs" dxfId="39320" priority="287" operator="greaterThan">
      <formula>#REF!</formula>
    </cfRule>
  </conditionalFormatting>
  <conditionalFormatting sqref="AX22">
    <cfRule type="cellIs" dxfId="39319" priority="280" operator="equal">
      <formula>" "</formula>
    </cfRule>
  </conditionalFormatting>
  <conditionalFormatting sqref="AX22">
    <cfRule type="cellIs" dxfId="39318" priority="281" operator="equal">
      <formula>#REF!</formula>
    </cfRule>
  </conditionalFormatting>
  <conditionalFormatting sqref="AX22">
    <cfRule type="cellIs" dxfId="39317" priority="282" operator="greaterThan">
      <formula>#REF!</formula>
    </cfRule>
  </conditionalFormatting>
  <conditionalFormatting sqref="AX23">
    <cfRule type="cellIs" dxfId="39316" priority="277" operator="equal">
      <formula>" "</formula>
    </cfRule>
  </conditionalFormatting>
  <conditionalFormatting sqref="AX23">
    <cfRule type="cellIs" dxfId="39315" priority="278" operator="equal">
      <formula>#REF!</formula>
    </cfRule>
  </conditionalFormatting>
  <conditionalFormatting sqref="AX23">
    <cfRule type="cellIs" dxfId="39314" priority="279" operator="greaterThan">
      <formula>#REF!</formula>
    </cfRule>
  </conditionalFormatting>
  <conditionalFormatting sqref="AY23">
    <cfRule type="cellIs" dxfId="39313" priority="274" operator="equal">
      <formula>" "</formula>
    </cfRule>
  </conditionalFormatting>
  <conditionalFormatting sqref="AY23">
    <cfRule type="cellIs" dxfId="39312" priority="275" operator="equal">
      <formula>#REF!</formula>
    </cfRule>
  </conditionalFormatting>
  <conditionalFormatting sqref="AY23">
    <cfRule type="cellIs" dxfId="39311" priority="276" operator="greaterThan">
      <formula>#REF!</formula>
    </cfRule>
  </conditionalFormatting>
  <conditionalFormatting sqref="AY23">
    <cfRule type="cellIs" dxfId="39310" priority="273" operator="equal">
      <formula>" "</formula>
    </cfRule>
  </conditionalFormatting>
  <conditionalFormatting sqref="AY22">
    <cfRule type="cellIs" dxfId="39309" priority="270" operator="equal">
      <formula>" "</formula>
    </cfRule>
  </conditionalFormatting>
  <conditionalFormatting sqref="AY22">
    <cfRule type="cellIs" dxfId="39308" priority="271" operator="equal">
      <formula>#REF!</formula>
    </cfRule>
  </conditionalFormatting>
  <conditionalFormatting sqref="AY22">
    <cfRule type="cellIs" dxfId="39307" priority="272" operator="greaterThan">
      <formula>#REF!</formula>
    </cfRule>
  </conditionalFormatting>
  <conditionalFormatting sqref="AY22">
    <cfRule type="cellIs" dxfId="39306" priority="267" operator="equal">
      <formula>" "</formula>
    </cfRule>
  </conditionalFormatting>
  <conditionalFormatting sqref="AY22">
    <cfRule type="cellIs" dxfId="39305" priority="268" operator="equal">
      <formula>#REF!</formula>
    </cfRule>
  </conditionalFormatting>
  <conditionalFormatting sqref="AY22">
    <cfRule type="cellIs" dxfId="39304" priority="269" operator="greaterThan">
      <formula>#REF!</formula>
    </cfRule>
  </conditionalFormatting>
  <conditionalFormatting sqref="AX24:AY24">
    <cfRule type="cellIs" dxfId="39303" priority="262" operator="equal">
      <formula>" "</formula>
    </cfRule>
  </conditionalFormatting>
  <conditionalFormatting sqref="AX24">
    <cfRule type="cellIs" dxfId="39302" priority="263" operator="equal">
      <formula>#REF!</formula>
    </cfRule>
  </conditionalFormatting>
  <conditionalFormatting sqref="AY24">
    <cfRule type="cellIs" dxfId="39301" priority="264" operator="equal">
      <formula>#REF!</formula>
    </cfRule>
  </conditionalFormatting>
  <conditionalFormatting sqref="AX24">
    <cfRule type="cellIs" dxfId="39300" priority="265" operator="greaterThan">
      <formula>#REF!</formula>
    </cfRule>
  </conditionalFormatting>
  <conditionalFormatting sqref="AY24">
    <cfRule type="cellIs" dxfId="39299" priority="266" operator="greaterThan">
      <formula>#REF!</formula>
    </cfRule>
  </conditionalFormatting>
  <conditionalFormatting sqref="AX31">
    <cfRule type="cellIs" dxfId="39298" priority="259" operator="equal">
      <formula>" "</formula>
    </cfRule>
  </conditionalFormatting>
  <conditionalFormatting sqref="AX31">
    <cfRule type="cellIs" dxfId="39297" priority="260" operator="equal">
      <formula>#REF!</formula>
    </cfRule>
  </conditionalFormatting>
  <conditionalFormatting sqref="AX31">
    <cfRule type="cellIs" dxfId="39296" priority="261" operator="greaterThan">
      <formula>#REF!</formula>
    </cfRule>
  </conditionalFormatting>
  <conditionalFormatting sqref="AX32">
    <cfRule type="cellIs" dxfId="39295" priority="256" operator="equal">
      <formula>" "</formula>
    </cfRule>
  </conditionalFormatting>
  <conditionalFormatting sqref="AX32">
    <cfRule type="cellIs" dxfId="39294" priority="257" operator="equal">
      <formula>#REF!</formula>
    </cfRule>
  </conditionalFormatting>
  <conditionalFormatting sqref="AX32">
    <cfRule type="cellIs" dxfId="39293" priority="258" operator="greaterThan">
      <formula>#REF!</formula>
    </cfRule>
  </conditionalFormatting>
  <conditionalFormatting sqref="AY32">
    <cfRule type="cellIs" dxfId="39292" priority="253" operator="equal">
      <formula>" "</formula>
    </cfRule>
  </conditionalFormatting>
  <conditionalFormatting sqref="AY32">
    <cfRule type="cellIs" dxfId="39291" priority="254" operator="equal">
      <formula>#REF!</formula>
    </cfRule>
  </conditionalFormatting>
  <conditionalFormatting sqref="AY32">
    <cfRule type="cellIs" dxfId="39290" priority="255" operator="greaterThan">
      <formula>#REF!</formula>
    </cfRule>
  </conditionalFormatting>
  <conditionalFormatting sqref="AY32">
    <cfRule type="cellIs" dxfId="39289" priority="252" operator="equal">
      <formula>" "</formula>
    </cfRule>
  </conditionalFormatting>
  <conditionalFormatting sqref="AY31">
    <cfRule type="cellIs" dxfId="39288" priority="249" operator="equal">
      <formula>" "</formula>
    </cfRule>
  </conditionalFormatting>
  <conditionalFormatting sqref="AY31">
    <cfRule type="cellIs" dxfId="39287" priority="250" operator="equal">
      <formula>#REF!</formula>
    </cfRule>
  </conditionalFormatting>
  <conditionalFormatting sqref="AY31">
    <cfRule type="cellIs" dxfId="39286" priority="251" operator="greaterThan">
      <formula>#REF!</formula>
    </cfRule>
  </conditionalFormatting>
  <conditionalFormatting sqref="AY31">
    <cfRule type="cellIs" dxfId="39285" priority="246" operator="equal">
      <formula>" "</formula>
    </cfRule>
  </conditionalFormatting>
  <conditionalFormatting sqref="AY31">
    <cfRule type="cellIs" dxfId="39284" priority="247" operator="equal">
      <formula>#REF!</formula>
    </cfRule>
  </conditionalFormatting>
  <conditionalFormatting sqref="AY31">
    <cfRule type="cellIs" dxfId="39283" priority="248" operator="greaterThan">
      <formula>#REF!</formula>
    </cfRule>
  </conditionalFormatting>
  <conditionalFormatting sqref="AX33:AY33">
    <cfRule type="cellIs" dxfId="39282" priority="241" operator="equal">
      <formula>" "</formula>
    </cfRule>
  </conditionalFormatting>
  <conditionalFormatting sqref="AX33">
    <cfRule type="cellIs" dxfId="39281" priority="242" operator="equal">
      <formula>#REF!</formula>
    </cfRule>
  </conditionalFormatting>
  <conditionalFormatting sqref="AY33">
    <cfRule type="cellIs" dxfId="39280" priority="243" operator="equal">
      <formula>#REF!</formula>
    </cfRule>
  </conditionalFormatting>
  <conditionalFormatting sqref="AX33">
    <cfRule type="cellIs" dxfId="39279" priority="244" operator="greaterThan">
      <formula>#REF!</formula>
    </cfRule>
  </conditionalFormatting>
  <conditionalFormatting sqref="AY33">
    <cfRule type="cellIs" dxfId="39278" priority="245" operator="greaterThan">
      <formula>#REF!</formula>
    </cfRule>
  </conditionalFormatting>
  <conditionalFormatting sqref="AX40">
    <cfRule type="cellIs" dxfId="39277" priority="238" operator="equal">
      <formula>" "</formula>
    </cfRule>
  </conditionalFormatting>
  <conditionalFormatting sqref="AX40">
    <cfRule type="cellIs" dxfId="39276" priority="239" operator="equal">
      <formula>#REF!</formula>
    </cfRule>
  </conditionalFormatting>
  <conditionalFormatting sqref="AX40">
    <cfRule type="cellIs" dxfId="39275" priority="240" operator="greaterThan">
      <formula>#REF!</formula>
    </cfRule>
  </conditionalFormatting>
  <conditionalFormatting sqref="AX41">
    <cfRule type="cellIs" dxfId="39274" priority="235" operator="equal">
      <formula>" "</formula>
    </cfRule>
  </conditionalFormatting>
  <conditionalFormatting sqref="AX41">
    <cfRule type="cellIs" dxfId="39273" priority="236" operator="equal">
      <formula>#REF!</formula>
    </cfRule>
  </conditionalFormatting>
  <conditionalFormatting sqref="AX41">
    <cfRule type="cellIs" dxfId="39272" priority="237" operator="greaterThan">
      <formula>#REF!</formula>
    </cfRule>
  </conditionalFormatting>
  <conditionalFormatting sqref="AY41">
    <cfRule type="cellIs" dxfId="39271" priority="232" operator="equal">
      <formula>" "</formula>
    </cfRule>
  </conditionalFormatting>
  <conditionalFormatting sqref="AY41">
    <cfRule type="cellIs" dxfId="39270" priority="233" operator="equal">
      <formula>#REF!</formula>
    </cfRule>
  </conditionalFormatting>
  <conditionalFormatting sqref="AY41">
    <cfRule type="cellIs" dxfId="39269" priority="234" operator="greaterThan">
      <formula>#REF!</formula>
    </cfRule>
  </conditionalFormatting>
  <conditionalFormatting sqref="AY41">
    <cfRule type="cellIs" dxfId="39268" priority="231" operator="equal">
      <formula>" "</formula>
    </cfRule>
  </conditionalFormatting>
  <conditionalFormatting sqref="AY40">
    <cfRule type="cellIs" dxfId="39267" priority="228" operator="equal">
      <formula>" "</formula>
    </cfRule>
  </conditionalFormatting>
  <conditionalFormatting sqref="AY40">
    <cfRule type="cellIs" dxfId="39266" priority="229" operator="equal">
      <formula>#REF!</formula>
    </cfRule>
  </conditionalFormatting>
  <conditionalFormatting sqref="AY40">
    <cfRule type="cellIs" dxfId="39265" priority="230" operator="greaterThan">
      <formula>#REF!</formula>
    </cfRule>
  </conditionalFormatting>
  <conditionalFormatting sqref="AY40">
    <cfRule type="cellIs" dxfId="39264" priority="225" operator="equal">
      <formula>" "</formula>
    </cfRule>
  </conditionalFormatting>
  <conditionalFormatting sqref="AY40">
    <cfRule type="cellIs" dxfId="39263" priority="226" operator="equal">
      <formula>#REF!</formula>
    </cfRule>
  </conditionalFormatting>
  <conditionalFormatting sqref="AY40">
    <cfRule type="cellIs" dxfId="39262" priority="227" operator="greaterThan">
      <formula>#REF!</formula>
    </cfRule>
  </conditionalFormatting>
  <conditionalFormatting sqref="AX42:AY42">
    <cfRule type="cellIs" dxfId="39261" priority="220" operator="equal">
      <formula>" "</formula>
    </cfRule>
  </conditionalFormatting>
  <conditionalFormatting sqref="AX42">
    <cfRule type="cellIs" dxfId="39260" priority="221" operator="equal">
      <formula>#REF!</formula>
    </cfRule>
  </conditionalFormatting>
  <conditionalFormatting sqref="AY42">
    <cfRule type="cellIs" dxfId="39259" priority="222" operator="equal">
      <formula>#REF!</formula>
    </cfRule>
  </conditionalFormatting>
  <conditionalFormatting sqref="AX42">
    <cfRule type="cellIs" dxfId="39258" priority="223" operator="greaterThan">
      <formula>#REF!</formula>
    </cfRule>
  </conditionalFormatting>
  <conditionalFormatting sqref="AY42">
    <cfRule type="cellIs" dxfId="39257" priority="224" operator="greaterThan">
      <formula>#REF!</formula>
    </cfRule>
  </conditionalFormatting>
  <conditionalFormatting sqref="BG13">
    <cfRule type="cellIs" dxfId="39256" priority="217" operator="equal">
      <formula>" "</formula>
    </cfRule>
  </conditionalFormatting>
  <conditionalFormatting sqref="BG13">
    <cfRule type="cellIs" dxfId="39255" priority="218" operator="equal">
      <formula>#REF!</formula>
    </cfRule>
  </conditionalFormatting>
  <conditionalFormatting sqref="BG13">
    <cfRule type="cellIs" dxfId="39254" priority="219" operator="greaterThan">
      <formula>#REF!</formula>
    </cfRule>
  </conditionalFormatting>
  <conditionalFormatting sqref="BG14">
    <cfRule type="cellIs" dxfId="39253" priority="214" operator="equal">
      <formula>" "</formula>
    </cfRule>
  </conditionalFormatting>
  <conditionalFormatting sqref="BG14">
    <cfRule type="cellIs" dxfId="39252" priority="215" operator="equal">
      <formula>#REF!</formula>
    </cfRule>
  </conditionalFormatting>
  <conditionalFormatting sqref="BG14">
    <cfRule type="cellIs" dxfId="39251" priority="216" operator="greaterThan">
      <formula>#REF!</formula>
    </cfRule>
  </conditionalFormatting>
  <conditionalFormatting sqref="BH14:BI14">
    <cfRule type="cellIs" dxfId="39250" priority="211" operator="equal">
      <formula>" "</formula>
    </cfRule>
  </conditionalFormatting>
  <conditionalFormatting sqref="BH14:BI14">
    <cfRule type="cellIs" dxfId="39249" priority="212" operator="equal">
      <formula>#REF!</formula>
    </cfRule>
  </conditionalFormatting>
  <conditionalFormatting sqref="BH14:BI14">
    <cfRule type="cellIs" dxfId="39248" priority="213" operator="greaterThan">
      <formula>#REF!</formula>
    </cfRule>
  </conditionalFormatting>
  <conditionalFormatting sqref="BH14:BI14">
    <cfRule type="cellIs" dxfId="39247" priority="210" operator="equal">
      <formula>" "</formula>
    </cfRule>
  </conditionalFormatting>
  <conditionalFormatting sqref="BI13">
    <cfRule type="cellIs" dxfId="39246" priority="200" operator="equal">
      <formula>" "</formula>
    </cfRule>
  </conditionalFormatting>
  <conditionalFormatting sqref="BH13">
    <cfRule type="cellIs" dxfId="39245" priority="201" operator="equal">
      <formula>" "</formula>
    </cfRule>
  </conditionalFormatting>
  <conditionalFormatting sqref="BH13">
    <cfRule type="cellIs" dxfId="39244" priority="202" operator="equal">
      <formula>#REF!</formula>
    </cfRule>
  </conditionalFormatting>
  <conditionalFormatting sqref="BI13">
    <cfRule type="cellIs" dxfId="39243" priority="203" operator="equal">
      <formula>#REF!</formula>
    </cfRule>
  </conditionalFormatting>
  <conditionalFormatting sqref="BI13">
    <cfRule type="cellIs" dxfId="39242" priority="204" operator="equal">
      <formula>#REF!</formula>
    </cfRule>
  </conditionalFormatting>
  <conditionalFormatting sqref="BI13">
    <cfRule type="cellIs" dxfId="39241" priority="205" operator="equal">
      <formula>#REF!</formula>
    </cfRule>
  </conditionalFormatting>
  <conditionalFormatting sqref="BH13">
    <cfRule type="cellIs" dxfId="39240" priority="206" operator="greaterThan">
      <formula>#REF!</formula>
    </cfRule>
  </conditionalFormatting>
  <conditionalFormatting sqref="BI13">
    <cfRule type="cellIs" dxfId="39239" priority="207" operator="greaterThan">
      <formula>#REF!</formula>
    </cfRule>
  </conditionalFormatting>
  <conditionalFormatting sqref="BI13">
    <cfRule type="cellIs" dxfId="39238" priority="208" operator="greaterThan">
      <formula>#REF!</formula>
    </cfRule>
  </conditionalFormatting>
  <conditionalFormatting sqref="BI13">
    <cfRule type="cellIs" dxfId="39237" priority="209" operator="greaterThan">
      <formula>#REF!</formula>
    </cfRule>
  </conditionalFormatting>
  <conditionalFormatting sqref="BI13">
    <cfRule type="cellIs" dxfId="39236" priority="197" operator="equal">
      <formula>" "</formula>
    </cfRule>
  </conditionalFormatting>
  <conditionalFormatting sqref="BI13">
    <cfRule type="cellIs" dxfId="39235" priority="198" operator="equal">
      <formula>#REF!</formula>
    </cfRule>
  </conditionalFormatting>
  <conditionalFormatting sqref="BI13">
    <cfRule type="cellIs" dxfId="39234" priority="199" operator="greaterThan">
      <formula>#REF!</formula>
    </cfRule>
  </conditionalFormatting>
  <conditionalFormatting sqref="BH13">
    <cfRule type="cellIs" dxfId="39233" priority="194" operator="equal">
      <formula>" "</formula>
    </cfRule>
  </conditionalFormatting>
  <conditionalFormatting sqref="BH13">
    <cfRule type="cellIs" dxfId="39232" priority="195" operator="equal">
      <formula>#REF!</formula>
    </cfRule>
  </conditionalFormatting>
  <conditionalFormatting sqref="BH13">
    <cfRule type="cellIs" dxfId="39231" priority="196" operator="greaterThan">
      <formula>#REF!</formula>
    </cfRule>
  </conditionalFormatting>
  <conditionalFormatting sqref="BG15:BI15">
    <cfRule type="cellIs" dxfId="39230" priority="187" operator="equal">
      <formula>" "</formula>
    </cfRule>
  </conditionalFormatting>
  <conditionalFormatting sqref="BG15">
    <cfRule type="cellIs" dxfId="39229" priority="188" operator="equal">
      <formula>#REF!</formula>
    </cfRule>
  </conditionalFormatting>
  <conditionalFormatting sqref="BH15">
    <cfRule type="cellIs" dxfId="39228" priority="189" operator="equal">
      <formula>#REF!</formula>
    </cfRule>
  </conditionalFormatting>
  <conditionalFormatting sqref="BI15">
    <cfRule type="cellIs" dxfId="39227" priority="190" operator="equal">
      <formula>#REF!</formula>
    </cfRule>
  </conditionalFormatting>
  <conditionalFormatting sqref="BG15">
    <cfRule type="cellIs" dxfId="39226" priority="191" operator="greaterThan">
      <formula>#REF!</formula>
    </cfRule>
  </conditionalFormatting>
  <conditionalFormatting sqref="BH15">
    <cfRule type="cellIs" dxfId="39225" priority="192" operator="greaterThan">
      <formula>#REF!</formula>
    </cfRule>
  </conditionalFormatting>
  <conditionalFormatting sqref="BI15">
    <cfRule type="cellIs" dxfId="39224" priority="193" operator="greaterThan">
      <formula>#REF!</formula>
    </cfRule>
  </conditionalFormatting>
  <conditionalFormatting sqref="BG22">
    <cfRule type="cellIs" dxfId="39223" priority="184" operator="equal">
      <formula>" "</formula>
    </cfRule>
  </conditionalFormatting>
  <conditionalFormatting sqref="BG22">
    <cfRule type="cellIs" dxfId="39222" priority="185" operator="equal">
      <formula>#REF!</formula>
    </cfRule>
  </conditionalFormatting>
  <conditionalFormatting sqref="BG22">
    <cfRule type="cellIs" dxfId="39221" priority="186" operator="greaterThan">
      <formula>#REF!</formula>
    </cfRule>
  </conditionalFormatting>
  <conditionalFormatting sqref="BG23">
    <cfRule type="cellIs" dxfId="39220" priority="181" operator="equal">
      <formula>" "</formula>
    </cfRule>
  </conditionalFormatting>
  <conditionalFormatting sqref="BG23">
    <cfRule type="cellIs" dxfId="39219" priority="182" operator="equal">
      <formula>#REF!</formula>
    </cfRule>
  </conditionalFormatting>
  <conditionalFormatting sqref="BG23">
    <cfRule type="cellIs" dxfId="39218" priority="183" operator="greaterThan">
      <formula>#REF!</formula>
    </cfRule>
  </conditionalFormatting>
  <conditionalFormatting sqref="BH23:BI23">
    <cfRule type="cellIs" dxfId="39217" priority="178" operator="equal">
      <formula>" "</formula>
    </cfRule>
  </conditionalFormatting>
  <conditionalFormatting sqref="BH23:BI23">
    <cfRule type="cellIs" dxfId="39216" priority="179" operator="equal">
      <formula>#REF!</formula>
    </cfRule>
  </conditionalFormatting>
  <conditionalFormatting sqref="BH23:BI23">
    <cfRule type="cellIs" dxfId="39215" priority="180" operator="greaterThan">
      <formula>#REF!</formula>
    </cfRule>
  </conditionalFormatting>
  <conditionalFormatting sqref="BH23:BI23">
    <cfRule type="cellIs" dxfId="39214" priority="177" operator="equal">
      <formula>" "</formula>
    </cfRule>
  </conditionalFormatting>
  <conditionalFormatting sqref="BI22">
    <cfRule type="cellIs" dxfId="39213" priority="167" operator="equal">
      <formula>" "</formula>
    </cfRule>
  </conditionalFormatting>
  <conditionalFormatting sqref="BH22">
    <cfRule type="cellIs" dxfId="39212" priority="168" operator="equal">
      <formula>" "</formula>
    </cfRule>
  </conditionalFormatting>
  <conditionalFormatting sqref="BH22">
    <cfRule type="cellIs" dxfId="39211" priority="169" operator="equal">
      <formula>#REF!</formula>
    </cfRule>
  </conditionalFormatting>
  <conditionalFormatting sqref="BI22">
    <cfRule type="cellIs" dxfId="39210" priority="170" operator="equal">
      <formula>#REF!</formula>
    </cfRule>
  </conditionalFormatting>
  <conditionalFormatting sqref="BI22">
    <cfRule type="cellIs" dxfId="39209" priority="171" operator="equal">
      <formula>#REF!</formula>
    </cfRule>
  </conditionalFormatting>
  <conditionalFormatting sqref="BI22">
    <cfRule type="cellIs" dxfId="39208" priority="172" operator="equal">
      <formula>#REF!</formula>
    </cfRule>
  </conditionalFormatting>
  <conditionalFormatting sqref="BH22">
    <cfRule type="cellIs" dxfId="39207" priority="173" operator="greaterThan">
      <formula>#REF!</formula>
    </cfRule>
  </conditionalFormatting>
  <conditionalFormatting sqref="BI22">
    <cfRule type="cellIs" dxfId="39206" priority="174" operator="greaterThan">
      <formula>#REF!</formula>
    </cfRule>
  </conditionalFormatting>
  <conditionalFormatting sqref="BI22">
    <cfRule type="cellIs" dxfId="39205" priority="175" operator="greaterThan">
      <formula>#REF!</formula>
    </cfRule>
  </conditionalFormatting>
  <conditionalFormatting sqref="BI22">
    <cfRule type="cellIs" dxfId="39204" priority="176" operator="greaterThan">
      <formula>#REF!</formula>
    </cfRule>
  </conditionalFormatting>
  <conditionalFormatting sqref="BI22">
    <cfRule type="cellIs" dxfId="39203" priority="164" operator="equal">
      <formula>" "</formula>
    </cfRule>
  </conditionalFormatting>
  <conditionalFormatting sqref="BI22">
    <cfRule type="cellIs" dxfId="39202" priority="165" operator="equal">
      <formula>#REF!</formula>
    </cfRule>
  </conditionalFormatting>
  <conditionalFormatting sqref="BI22">
    <cfRule type="cellIs" dxfId="39201" priority="166" operator="greaterThan">
      <formula>#REF!</formula>
    </cfRule>
  </conditionalFormatting>
  <conditionalFormatting sqref="BH22">
    <cfRule type="cellIs" dxfId="39200" priority="161" operator="equal">
      <formula>" "</formula>
    </cfRule>
  </conditionalFormatting>
  <conditionalFormatting sqref="BH22">
    <cfRule type="cellIs" dxfId="39199" priority="162" operator="equal">
      <formula>#REF!</formula>
    </cfRule>
  </conditionalFormatting>
  <conditionalFormatting sqref="BH22">
    <cfRule type="cellIs" dxfId="39198" priority="163" operator="greaterThan">
      <formula>#REF!</formula>
    </cfRule>
  </conditionalFormatting>
  <conditionalFormatting sqref="BG24:BI24">
    <cfRule type="cellIs" dxfId="39197" priority="154" operator="equal">
      <formula>" "</formula>
    </cfRule>
  </conditionalFormatting>
  <conditionalFormatting sqref="BG24">
    <cfRule type="cellIs" dxfId="39196" priority="155" operator="equal">
      <formula>#REF!</formula>
    </cfRule>
  </conditionalFormatting>
  <conditionalFormatting sqref="BH24">
    <cfRule type="cellIs" dxfId="39195" priority="156" operator="equal">
      <formula>#REF!</formula>
    </cfRule>
  </conditionalFormatting>
  <conditionalFormatting sqref="BI24">
    <cfRule type="cellIs" dxfId="39194" priority="157" operator="equal">
      <formula>#REF!</formula>
    </cfRule>
  </conditionalFormatting>
  <conditionalFormatting sqref="BG24">
    <cfRule type="cellIs" dxfId="39193" priority="158" operator="greaterThan">
      <formula>#REF!</formula>
    </cfRule>
  </conditionalFormatting>
  <conditionalFormatting sqref="BH24">
    <cfRule type="cellIs" dxfId="39192" priority="159" operator="greaterThan">
      <formula>#REF!</formula>
    </cfRule>
  </conditionalFormatting>
  <conditionalFormatting sqref="BI24">
    <cfRule type="cellIs" dxfId="39191" priority="160" operator="greaterThan">
      <formula>#REF!</formula>
    </cfRule>
  </conditionalFormatting>
  <conditionalFormatting sqref="BG31">
    <cfRule type="cellIs" dxfId="39190" priority="151" operator="equal">
      <formula>" "</formula>
    </cfRule>
  </conditionalFormatting>
  <conditionalFormatting sqref="BG31">
    <cfRule type="cellIs" dxfId="39189" priority="152" operator="equal">
      <formula>#REF!</formula>
    </cfRule>
  </conditionalFormatting>
  <conditionalFormatting sqref="BG31">
    <cfRule type="cellIs" dxfId="39188" priority="153" operator="greaterThan">
      <formula>#REF!</formula>
    </cfRule>
  </conditionalFormatting>
  <conditionalFormatting sqref="BG32">
    <cfRule type="cellIs" dxfId="39187" priority="148" operator="equal">
      <formula>" "</formula>
    </cfRule>
  </conditionalFormatting>
  <conditionalFormatting sqref="BG32">
    <cfRule type="cellIs" dxfId="39186" priority="149" operator="equal">
      <formula>#REF!</formula>
    </cfRule>
  </conditionalFormatting>
  <conditionalFormatting sqref="BG32">
    <cfRule type="cellIs" dxfId="39185" priority="150" operator="greaterThan">
      <formula>#REF!</formula>
    </cfRule>
  </conditionalFormatting>
  <conditionalFormatting sqref="BH32:BI32">
    <cfRule type="cellIs" dxfId="39184" priority="145" operator="equal">
      <formula>" "</formula>
    </cfRule>
  </conditionalFormatting>
  <conditionalFormatting sqref="BH32:BI32">
    <cfRule type="cellIs" dxfId="39183" priority="146" operator="equal">
      <formula>#REF!</formula>
    </cfRule>
  </conditionalFormatting>
  <conditionalFormatting sqref="BH32:BI32">
    <cfRule type="cellIs" dxfId="39182" priority="147" operator="greaterThan">
      <formula>#REF!</formula>
    </cfRule>
  </conditionalFormatting>
  <conditionalFormatting sqref="BH32:BI32">
    <cfRule type="cellIs" dxfId="39181" priority="144" operator="equal">
      <formula>" "</formula>
    </cfRule>
  </conditionalFormatting>
  <conditionalFormatting sqref="BI31">
    <cfRule type="cellIs" dxfId="39180" priority="134" operator="equal">
      <formula>" "</formula>
    </cfRule>
  </conditionalFormatting>
  <conditionalFormatting sqref="BH31">
    <cfRule type="cellIs" dxfId="39179" priority="135" operator="equal">
      <formula>" "</formula>
    </cfRule>
  </conditionalFormatting>
  <conditionalFormatting sqref="BH31">
    <cfRule type="cellIs" dxfId="39178" priority="136" operator="equal">
      <formula>#REF!</formula>
    </cfRule>
  </conditionalFormatting>
  <conditionalFormatting sqref="BI31">
    <cfRule type="cellIs" dxfId="39177" priority="137" operator="equal">
      <formula>#REF!</formula>
    </cfRule>
  </conditionalFormatting>
  <conditionalFormatting sqref="BI31">
    <cfRule type="cellIs" dxfId="39176" priority="138" operator="equal">
      <formula>#REF!</formula>
    </cfRule>
  </conditionalFormatting>
  <conditionalFormatting sqref="BI31">
    <cfRule type="cellIs" dxfId="39175" priority="139" operator="equal">
      <formula>#REF!</formula>
    </cfRule>
  </conditionalFormatting>
  <conditionalFormatting sqref="BH31">
    <cfRule type="cellIs" dxfId="39174" priority="140" operator="greaterThan">
      <formula>#REF!</formula>
    </cfRule>
  </conditionalFormatting>
  <conditionalFormatting sqref="BI31">
    <cfRule type="cellIs" dxfId="39173" priority="141" operator="greaterThan">
      <formula>#REF!</formula>
    </cfRule>
  </conditionalFormatting>
  <conditionalFormatting sqref="BI31">
    <cfRule type="cellIs" dxfId="39172" priority="142" operator="greaterThan">
      <formula>#REF!</formula>
    </cfRule>
  </conditionalFormatting>
  <conditionalFormatting sqref="BI31">
    <cfRule type="cellIs" dxfId="39171" priority="143" operator="greaterThan">
      <formula>#REF!</formula>
    </cfRule>
  </conditionalFormatting>
  <conditionalFormatting sqref="BI31">
    <cfRule type="cellIs" dxfId="39170" priority="131" operator="equal">
      <formula>" "</formula>
    </cfRule>
  </conditionalFormatting>
  <conditionalFormatting sqref="BI31">
    <cfRule type="cellIs" dxfId="39169" priority="132" operator="equal">
      <formula>#REF!</formula>
    </cfRule>
  </conditionalFormatting>
  <conditionalFormatting sqref="BI31">
    <cfRule type="cellIs" dxfId="39168" priority="133" operator="greaterThan">
      <formula>#REF!</formula>
    </cfRule>
  </conditionalFormatting>
  <conditionalFormatting sqref="BH31">
    <cfRule type="cellIs" dxfId="39167" priority="128" operator="equal">
      <formula>" "</formula>
    </cfRule>
  </conditionalFormatting>
  <conditionalFormatting sqref="BH31">
    <cfRule type="cellIs" dxfId="39166" priority="129" operator="equal">
      <formula>#REF!</formula>
    </cfRule>
  </conditionalFormatting>
  <conditionalFormatting sqref="BH31">
    <cfRule type="cellIs" dxfId="39165" priority="130" operator="greaterThan">
      <formula>#REF!</formula>
    </cfRule>
  </conditionalFormatting>
  <conditionalFormatting sqref="BG33:BI33">
    <cfRule type="cellIs" dxfId="39164" priority="121" operator="equal">
      <formula>" "</formula>
    </cfRule>
  </conditionalFormatting>
  <conditionalFormatting sqref="BG33">
    <cfRule type="cellIs" dxfId="39163" priority="122" operator="equal">
      <formula>#REF!</formula>
    </cfRule>
  </conditionalFormatting>
  <conditionalFormatting sqref="BH33">
    <cfRule type="cellIs" dxfId="39162" priority="123" operator="equal">
      <formula>#REF!</formula>
    </cfRule>
  </conditionalFormatting>
  <conditionalFormatting sqref="BI33">
    <cfRule type="cellIs" dxfId="39161" priority="124" operator="equal">
      <formula>#REF!</formula>
    </cfRule>
  </conditionalFormatting>
  <conditionalFormatting sqref="BG33">
    <cfRule type="cellIs" dxfId="39160" priority="125" operator="greaterThan">
      <formula>#REF!</formula>
    </cfRule>
  </conditionalFormatting>
  <conditionalFormatting sqref="BH33">
    <cfRule type="cellIs" dxfId="39159" priority="126" operator="greaterThan">
      <formula>#REF!</formula>
    </cfRule>
  </conditionalFormatting>
  <conditionalFormatting sqref="BI33">
    <cfRule type="cellIs" dxfId="39158" priority="127" operator="greaterThan">
      <formula>#REF!</formula>
    </cfRule>
  </conditionalFormatting>
  <conditionalFormatting sqref="BG40">
    <cfRule type="cellIs" dxfId="39157" priority="118" operator="equal">
      <formula>" "</formula>
    </cfRule>
  </conditionalFormatting>
  <conditionalFormatting sqref="BG40">
    <cfRule type="cellIs" dxfId="39156" priority="119" operator="equal">
      <formula>#REF!</formula>
    </cfRule>
  </conditionalFormatting>
  <conditionalFormatting sqref="BG40">
    <cfRule type="cellIs" dxfId="39155" priority="120" operator="greaterThan">
      <formula>#REF!</formula>
    </cfRule>
  </conditionalFormatting>
  <conditionalFormatting sqref="BG41">
    <cfRule type="cellIs" dxfId="39154" priority="115" operator="equal">
      <formula>" "</formula>
    </cfRule>
  </conditionalFormatting>
  <conditionalFormatting sqref="BG41">
    <cfRule type="cellIs" dxfId="39153" priority="116" operator="equal">
      <formula>#REF!</formula>
    </cfRule>
  </conditionalFormatting>
  <conditionalFormatting sqref="BG41">
    <cfRule type="cellIs" dxfId="39152" priority="117" operator="greaterThan">
      <formula>#REF!</formula>
    </cfRule>
  </conditionalFormatting>
  <conditionalFormatting sqref="BH41:BI41">
    <cfRule type="cellIs" dxfId="39151" priority="112" operator="equal">
      <formula>" "</formula>
    </cfRule>
  </conditionalFormatting>
  <conditionalFormatting sqref="BH41:BI41">
    <cfRule type="cellIs" dxfId="39150" priority="113" operator="equal">
      <formula>#REF!</formula>
    </cfRule>
  </conditionalFormatting>
  <conditionalFormatting sqref="BH41:BI41">
    <cfRule type="cellIs" dxfId="39149" priority="114" operator="greaterThan">
      <formula>#REF!</formula>
    </cfRule>
  </conditionalFormatting>
  <conditionalFormatting sqref="BH41:BI41">
    <cfRule type="cellIs" dxfId="39148" priority="111" operator="equal">
      <formula>" "</formula>
    </cfRule>
  </conditionalFormatting>
  <conditionalFormatting sqref="BI40">
    <cfRule type="cellIs" dxfId="39147" priority="101" operator="equal">
      <formula>" "</formula>
    </cfRule>
  </conditionalFormatting>
  <conditionalFormatting sqref="BH40">
    <cfRule type="cellIs" dxfId="39146" priority="102" operator="equal">
      <formula>" "</formula>
    </cfRule>
  </conditionalFormatting>
  <conditionalFormatting sqref="BH40">
    <cfRule type="cellIs" dxfId="39145" priority="103" operator="equal">
      <formula>#REF!</formula>
    </cfRule>
  </conditionalFormatting>
  <conditionalFormatting sqref="BI40">
    <cfRule type="cellIs" dxfId="39144" priority="104" operator="equal">
      <formula>#REF!</formula>
    </cfRule>
  </conditionalFormatting>
  <conditionalFormatting sqref="BI40">
    <cfRule type="cellIs" dxfId="39143" priority="105" operator="equal">
      <formula>#REF!</formula>
    </cfRule>
  </conditionalFormatting>
  <conditionalFormatting sqref="BI40">
    <cfRule type="cellIs" dxfId="39142" priority="106" operator="equal">
      <formula>#REF!</formula>
    </cfRule>
  </conditionalFormatting>
  <conditionalFormatting sqref="BH40">
    <cfRule type="cellIs" dxfId="39141" priority="107" operator="greaterThan">
      <formula>#REF!</formula>
    </cfRule>
  </conditionalFormatting>
  <conditionalFormatting sqref="BI40">
    <cfRule type="cellIs" dxfId="39140" priority="108" operator="greaterThan">
      <formula>#REF!</formula>
    </cfRule>
  </conditionalFormatting>
  <conditionalFormatting sqref="BI40">
    <cfRule type="cellIs" dxfId="39139" priority="109" operator="greaterThan">
      <formula>#REF!</formula>
    </cfRule>
  </conditionalFormatting>
  <conditionalFormatting sqref="BI40">
    <cfRule type="cellIs" dxfId="39138" priority="110" operator="greaterThan">
      <formula>#REF!</formula>
    </cfRule>
  </conditionalFormatting>
  <conditionalFormatting sqref="BI40">
    <cfRule type="cellIs" dxfId="39137" priority="98" operator="equal">
      <formula>" "</formula>
    </cfRule>
  </conditionalFormatting>
  <conditionalFormatting sqref="BI40">
    <cfRule type="cellIs" dxfId="39136" priority="99" operator="equal">
      <formula>#REF!</formula>
    </cfRule>
  </conditionalFormatting>
  <conditionalFormatting sqref="BI40">
    <cfRule type="cellIs" dxfId="39135" priority="100" operator="greaterThan">
      <formula>#REF!</formula>
    </cfRule>
  </conditionalFormatting>
  <conditionalFormatting sqref="BH40">
    <cfRule type="cellIs" dxfId="39134" priority="95" operator="equal">
      <formula>" "</formula>
    </cfRule>
  </conditionalFormatting>
  <conditionalFormatting sqref="BH40">
    <cfRule type="cellIs" dxfId="39133" priority="96" operator="equal">
      <formula>#REF!</formula>
    </cfRule>
  </conditionalFormatting>
  <conditionalFormatting sqref="BH40">
    <cfRule type="cellIs" dxfId="39132" priority="97" operator="greaterThan">
      <formula>#REF!</formula>
    </cfRule>
  </conditionalFormatting>
  <conditionalFormatting sqref="BG42:BI42">
    <cfRule type="cellIs" dxfId="39131" priority="88" operator="equal">
      <formula>" "</formula>
    </cfRule>
  </conditionalFormatting>
  <conditionalFormatting sqref="BG42">
    <cfRule type="cellIs" dxfId="39130" priority="89" operator="equal">
      <formula>#REF!</formula>
    </cfRule>
  </conditionalFormatting>
  <conditionalFormatting sqref="BH42">
    <cfRule type="cellIs" dxfId="39129" priority="90" operator="equal">
      <formula>#REF!</formula>
    </cfRule>
  </conditionalFormatting>
  <conditionalFormatting sqref="BI42">
    <cfRule type="cellIs" dxfId="39128" priority="91" operator="equal">
      <formula>#REF!</formula>
    </cfRule>
  </conditionalFormatting>
  <conditionalFormatting sqref="BG42">
    <cfRule type="cellIs" dxfId="39127" priority="92" operator="greaterThan">
      <formula>#REF!</formula>
    </cfRule>
  </conditionalFormatting>
  <conditionalFormatting sqref="BH42">
    <cfRule type="cellIs" dxfId="39126" priority="93" operator="greaterThan">
      <formula>#REF!</formula>
    </cfRule>
  </conditionalFormatting>
  <conditionalFormatting sqref="BI42">
    <cfRule type="cellIs" dxfId="39125" priority="94" operator="greaterThan">
      <formula>#REF!</formula>
    </cfRule>
  </conditionalFormatting>
  <conditionalFormatting sqref="CE5">
    <cfRule type="cellIs" dxfId="39124" priority="404" operator="equal">
      <formula>#REF!</formula>
    </cfRule>
  </conditionalFormatting>
  <conditionalFormatting sqref="CE5">
    <cfRule type="cellIs" dxfId="39123" priority="405" operator="greaterThan">
      <formula>#REF!</formula>
    </cfRule>
  </conditionalFormatting>
  <conditionalFormatting sqref="CE1">
    <cfRule type="cellIs" dxfId="39122" priority="401" operator="equal">
      <formula>#REF!</formula>
    </cfRule>
  </conditionalFormatting>
  <conditionalFormatting sqref="CE1">
    <cfRule type="cellIs" dxfId="39121" priority="402" operator="greaterThan">
      <formula>#REF!</formula>
    </cfRule>
  </conditionalFormatting>
  <conditionalFormatting sqref="CE6">
    <cfRule type="cellIs" dxfId="39120" priority="398" operator="equal">
      <formula>#REF!</formula>
    </cfRule>
  </conditionalFormatting>
  <conditionalFormatting sqref="CE6">
    <cfRule type="cellIs" dxfId="39119" priority="399" operator="greaterThan">
      <formula>#REF!</formula>
    </cfRule>
  </conditionalFormatting>
  <conditionalFormatting sqref="CE2">
    <cfRule type="cellIs" dxfId="39118" priority="395" operator="equal">
      <formula>#REF!</formula>
    </cfRule>
  </conditionalFormatting>
  <conditionalFormatting sqref="CE2">
    <cfRule type="cellIs" dxfId="39117" priority="396" operator="greaterThan">
      <formula>#REF!</formula>
    </cfRule>
  </conditionalFormatting>
  <conditionalFormatting sqref="CE15">
    <cfRule type="cellIs" dxfId="39116" priority="392" operator="equal">
      <formula>#REF!</formula>
    </cfRule>
  </conditionalFormatting>
  <conditionalFormatting sqref="CE15">
    <cfRule type="cellIs" dxfId="39115" priority="393" operator="greaterThan">
      <formula>#REF!</formula>
    </cfRule>
  </conditionalFormatting>
  <conditionalFormatting sqref="CE60:CE76">
    <cfRule type="cellIs" dxfId="39114" priority="389" operator="equal">
      <formula>#REF!</formula>
    </cfRule>
  </conditionalFormatting>
  <conditionalFormatting sqref="CE60:CE76">
    <cfRule type="cellIs" dxfId="39113" priority="390" operator="greaterThan">
      <formula>#REF!</formula>
    </cfRule>
  </conditionalFormatting>
  <conditionalFormatting sqref="CE60">
    <cfRule type="cellIs" dxfId="39112" priority="386" operator="equal">
      <formula>#REF!</formula>
    </cfRule>
  </conditionalFormatting>
  <conditionalFormatting sqref="CE60">
    <cfRule type="cellIs" dxfId="39111" priority="387" operator="greaterThan">
      <formula>#REF!</formula>
    </cfRule>
  </conditionalFormatting>
  <conditionalFormatting sqref="CE23:CE24">
    <cfRule type="cellIs" dxfId="39110" priority="383" operator="equal">
      <formula>#REF!</formula>
    </cfRule>
  </conditionalFormatting>
  <conditionalFormatting sqref="CE23:CE24">
    <cfRule type="cellIs" dxfId="39109" priority="384" operator="greaterThan">
      <formula>#REF!</formula>
    </cfRule>
  </conditionalFormatting>
  <conditionalFormatting sqref="CE77">
    <cfRule type="cellIs" dxfId="39108" priority="380" operator="equal">
      <formula>#REF!</formula>
    </cfRule>
  </conditionalFormatting>
  <conditionalFormatting sqref="CE77">
    <cfRule type="cellIs" dxfId="39107" priority="381" operator="greaterThan">
      <formula>#REF!</formula>
    </cfRule>
  </conditionalFormatting>
  <conditionalFormatting sqref="CE14">
    <cfRule type="cellIs" dxfId="39106" priority="377" operator="equal">
      <formula>#REF!</formula>
    </cfRule>
  </conditionalFormatting>
  <conditionalFormatting sqref="CE14">
    <cfRule type="cellIs" dxfId="39105" priority="378" operator="greaterThan">
      <formula>#REF!</formula>
    </cfRule>
  </conditionalFormatting>
  <conditionalFormatting sqref="CE32:CE33">
    <cfRule type="cellIs" dxfId="39104" priority="374" operator="equal">
      <formula>#REF!</formula>
    </cfRule>
  </conditionalFormatting>
  <conditionalFormatting sqref="CE32:CE33">
    <cfRule type="cellIs" dxfId="39103" priority="375" operator="greaterThan">
      <formula>#REF!</formula>
    </cfRule>
  </conditionalFormatting>
  <conditionalFormatting sqref="CE41:CE42">
    <cfRule type="cellIs" dxfId="39102" priority="371" operator="equal">
      <formula>#REF!</formula>
    </cfRule>
  </conditionalFormatting>
  <conditionalFormatting sqref="CE41:CE42">
    <cfRule type="cellIs" dxfId="39101" priority="372" operator="greaterThan">
      <formula>#REF!</formula>
    </cfRule>
  </conditionalFormatting>
  <conditionalFormatting sqref="BV23:CB24 BV14:CB15 BV41:CB42 BV32:CB33">
    <cfRule type="cellIs" dxfId="39100" priority="86" operator="equal">
      <formula>$AZ14</formula>
    </cfRule>
  </conditionalFormatting>
  <conditionalFormatting sqref="BV23:CB24 BV14:CB15 BV41:CB42 BV32:CB33">
    <cfRule type="cellIs" dxfId="39099" priority="87" operator="greaterThan">
      <formula>$AZ14</formula>
    </cfRule>
  </conditionalFormatting>
  <conditionalFormatting sqref="BV23:CB24">
    <cfRule type="cellIs" dxfId="39098" priority="85" operator="equal">
      <formula>" "</formula>
    </cfRule>
  </conditionalFormatting>
  <conditionalFormatting sqref="BV15:CB15">
    <cfRule type="cellIs" dxfId="39097" priority="84" operator="equal">
      <formula>" "</formula>
    </cfRule>
  </conditionalFormatting>
  <conditionalFormatting sqref="BV14:CB14">
    <cfRule type="cellIs" dxfId="39096" priority="83" operator="equal">
      <formula>" "</formula>
    </cfRule>
  </conditionalFormatting>
  <conditionalFormatting sqref="BV32:CB33">
    <cfRule type="cellIs" dxfId="39095" priority="82" operator="equal">
      <formula>" "</formula>
    </cfRule>
  </conditionalFormatting>
  <conditionalFormatting sqref="BV41:CB42">
    <cfRule type="cellIs" dxfId="39094" priority="81" operator="equal">
      <formula>" "</formula>
    </cfRule>
  </conditionalFormatting>
  <conditionalFormatting sqref="BF8:BF12">
    <cfRule type="cellIs" dxfId="39093" priority="79" operator="equal">
      <formula>#REF!</formula>
    </cfRule>
  </conditionalFormatting>
  <conditionalFormatting sqref="BF8:BF12">
    <cfRule type="cellIs" dxfId="39092" priority="80" operator="greaterThan">
      <formula>#REF!</formula>
    </cfRule>
  </conditionalFormatting>
  <conditionalFormatting sqref="BD8:BF12">
    <cfRule type="cellIs" dxfId="39091" priority="59" operator="equal">
      <formula>#REF!</formula>
    </cfRule>
  </conditionalFormatting>
  <conditionalFormatting sqref="BD8:BF12">
    <cfRule type="cellIs" dxfId="39090" priority="60" operator="greaterThan">
      <formula>#REF!</formula>
    </cfRule>
  </conditionalFormatting>
  <conditionalFormatting sqref="BD16:BF21">
    <cfRule type="cellIs" dxfId="39089" priority="56" operator="equal">
      <formula>" "</formula>
    </cfRule>
  </conditionalFormatting>
  <conditionalFormatting sqref="BD16:BF21">
    <cfRule type="cellIs" dxfId="39088" priority="57" operator="equal">
      <formula>#REF!</formula>
    </cfRule>
  </conditionalFormatting>
  <conditionalFormatting sqref="BD16:BF21">
    <cfRule type="cellIs" dxfId="39087" priority="58" operator="greaterThan">
      <formula>#REF!</formula>
    </cfRule>
  </conditionalFormatting>
  <conditionalFormatting sqref="BD25:BF30">
    <cfRule type="cellIs" dxfId="39086" priority="53" operator="equal">
      <formula>" "</formula>
    </cfRule>
  </conditionalFormatting>
  <conditionalFormatting sqref="BD25:BF30">
    <cfRule type="cellIs" dxfId="39085" priority="54" operator="equal">
      <formula>#REF!</formula>
    </cfRule>
  </conditionalFormatting>
  <conditionalFormatting sqref="BD25:BF30">
    <cfRule type="cellIs" dxfId="39084" priority="55" operator="greaterThan">
      <formula>#REF!</formula>
    </cfRule>
  </conditionalFormatting>
  <conditionalFormatting sqref="BD34:BF39">
    <cfRule type="cellIs" dxfId="39083" priority="50" operator="equal">
      <formula>" "</formula>
    </cfRule>
  </conditionalFormatting>
  <conditionalFormatting sqref="BD34:BF39">
    <cfRule type="cellIs" dxfId="39082" priority="51" operator="equal">
      <formula>#REF!</formula>
    </cfRule>
  </conditionalFormatting>
  <conditionalFormatting sqref="BD34:BF39">
    <cfRule type="cellIs" dxfId="39081" priority="52" operator="greaterThan">
      <formula>#REF!</formula>
    </cfRule>
  </conditionalFormatting>
  <conditionalFormatting sqref="BD43:BF48">
    <cfRule type="cellIs" dxfId="39080" priority="47" operator="equal">
      <formula>" "</formula>
    </cfRule>
  </conditionalFormatting>
  <conditionalFormatting sqref="BD43:BF48">
    <cfRule type="cellIs" dxfId="39079" priority="48" operator="equal">
      <formula>#REF!</formula>
    </cfRule>
  </conditionalFormatting>
  <conditionalFormatting sqref="BD43:BF48">
    <cfRule type="cellIs" dxfId="39078" priority="49" operator="greaterThan">
      <formula>#REF!</formula>
    </cfRule>
  </conditionalFormatting>
  <conditionalFormatting sqref="BC8:BC12">
    <cfRule type="cellIs" dxfId="39077" priority="42" operator="equal">
      <formula>#REF!</formula>
    </cfRule>
  </conditionalFormatting>
  <conditionalFormatting sqref="BC8:BC12">
    <cfRule type="cellIs" dxfId="39076" priority="43" operator="greaterThan">
      <formula>#REF!</formula>
    </cfRule>
  </conditionalFormatting>
  <conditionalFormatting sqref="BC16:BC21">
    <cfRule type="cellIs" dxfId="39075" priority="39" operator="equal">
      <formula>" "</formula>
    </cfRule>
  </conditionalFormatting>
  <conditionalFormatting sqref="BC16:BC21">
    <cfRule type="cellIs" dxfId="39074" priority="40" operator="equal">
      <formula>#REF!</formula>
    </cfRule>
  </conditionalFormatting>
  <conditionalFormatting sqref="BC16:BC21">
    <cfRule type="cellIs" dxfId="39073" priority="41" operator="greaterThan">
      <formula>#REF!</formula>
    </cfRule>
  </conditionalFormatting>
  <conditionalFormatting sqref="BC25:BC30">
    <cfRule type="cellIs" dxfId="39072" priority="36" operator="equal">
      <formula>" "</formula>
    </cfRule>
  </conditionalFormatting>
  <conditionalFormatting sqref="BC25:BC30">
    <cfRule type="cellIs" dxfId="39071" priority="37" operator="equal">
      <formula>#REF!</formula>
    </cfRule>
  </conditionalFormatting>
  <conditionalFormatting sqref="BC25:BC30">
    <cfRule type="cellIs" dxfId="39070" priority="38" operator="greaterThan">
      <formula>#REF!</formula>
    </cfRule>
  </conditionalFormatting>
  <conditionalFormatting sqref="BC34:BC39">
    <cfRule type="cellIs" dxfId="39069" priority="33" operator="equal">
      <formula>" "</formula>
    </cfRule>
  </conditionalFormatting>
  <conditionalFormatting sqref="BC34:BC39">
    <cfRule type="cellIs" dxfId="39068" priority="34" operator="equal">
      <formula>#REF!</formula>
    </cfRule>
  </conditionalFormatting>
  <conditionalFormatting sqref="BC34:BC39">
    <cfRule type="cellIs" dxfId="39067" priority="35" operator="greaterThan">
      <formula>#REF!</formula>
    </cfRule>
  </conditionalFormatting>
  <conditionalFormatting sqref="BC43:BC48">
    <cfRule type="cellIs" dxfId="39066" priority="30" operator="equal">
      <formula>" "</formula>
    </cfRule>
  </conditionalFormatting>
  <conditionalFormatting sqref="BC43:BC48">
    <cfRule type="cellIs" dxfId="39065" priority="31" operator="equal">
      <formula>#REF!</formula>
    </cfRule>
  </conditionalFormatting>
  <conditionalFormatting sqref="BC43:BC48">
    <cfRule type="cellIs" dxfId="39064" priority="32" operator="greaterThan">
      <formula>#REF!</formula>
    </cfRule>
  </conditionalFormatting>
  <conditionalFormatting sqref="BS1:BS4">
    <cfRule type="cellIs" dxfId="39063" priority="28" operator="equal">
      <formula>$AZ1</formula>
    </cfRule>
  </conditionalFormatting>
  <conditionalFormatting sqref="BS1:BS4">
    <cfRule type="cellIs" dxfId="39062" priority="29" operator="greaterThan">
      <formula>$AZ1</formula>
    </cfRule>
  </conditionalFormatting>
  <conditionalFormatting sqref="BS1:BS4">
    <cfRule type="cellIs" dxfId="39061" priority="27" operator="equal">
      <formula>" "</formula>
    </cfRule>
  </conditionalFormatting>
  <conditionalFormatting sqref="AZ1:BI1 BL1">
    <cfRule type="cellIs" dxfId="39060" priority="18" operator="equal">
      <formula>" "</formula>
    </cfRule>
  </conditionalFormatting>
  <conditionalFormatting sqref="AV1:AY1 T1:V1 BK1:BL1">
    <cfRule type="cellIs" dxfId="39059" priority="19" operator="equal">
      <formula>$AZ1</formula>
    </cfRule>
  </conditionalFormatting>
  <conditionalFormatting sqref="AV1:AY1 T1:V1 BK1:BL1">
    <cfRule type="cellIs" dxfId="39058" priority="20" operator="greaterThan">
      <formula>$AZ1</formula>
    </cfRule>
  </conditionalFormatting>
  <conditionalFormatting sqref="AV1:AY1 BK1">
    <cfRule type="cellIs" dxfId="39057" priority="17" operator="equal">
      <formula>" "</formula>
    </cfRule>
  </conditionalFormatting>
  <conditionalFormatting sqref="T1">
    <cfRule type="cellIs" dxfId="39056" priority="16" operator="equal">
      <formula>" "</formula>
    </cfRule>
  </conditionalFormatting>
  <conditionalFormatting sqref="U1:V1">
    <cfRule type="cellIs" dxfId="39055" priority="15" operator="equal">
      <formula>" "</formula>
    </cfRule>
  </conditionalFormatting>
  <conditionalFormatting sqref="AZ1:BI1">
    <cfRule type="cellIs" dxfId="39054" priority="13" operator="equal">
      <formula>#REF!</formula>
    </cfRule>
  </conditionalFormatting>
  <conditionalFormatting sqref="AZ1:BI1">
    <cfRule type="cellIs" dxfId="39053" priority="14" operator="greaterThan">
      <formula>#REF!</formula>
    </cfRule>
  </conditionalFormatting>
  <conditionalFormatting sqref="BM1">
    <cfRule type="cellIs" dxfId="39052" priority="9" operator="equal">
      <formula>" "</formula>
    </cfRule>
  </conditionalFormatting>
  <conditionalFormatting sqref="BM1:BR1">
    <cfRule type="cellIs" dxfId="39051" priority="10" operator="equal">
      <formula>$AZ1</formula>
    </cfRule>
  </conditionalFormatting>
  <conditionalFormatting sqref="BM1:BR1">
    <cfRule type="cellIs" dxfId="39050" priority="11" operator="greaterThan">
      <formula>$AZ1</formula>
    </cfRule>
  </conditionalFormatting>
  <conditionalFormatting sqref="BM1:BR1">
    <cfRule type="cellIs" dxfId="39049" priority="8" operator="equal">
      <formula>" "</formula>
    </cfRule>
  </conditionalFormatting>
  <conditionalFormatting sqref="BM1">
    <cfRule type="cellIs" dxfId="39048" priority="7" operator="greaterThan">
      <formula>#REF!</formula>
    </cfRule>
  </conditionalFormatting>
  <conditionalFormatting sqref="BM1">
    <cfRule type="cellIs" dxfId="39047" priority="12" operator="equal">
      <formula>#REF!</formula>
    </cfRule>
  </conditionalFormatting>
  <conditionalFormatting sqref="C1">
    <cfRule type="cellIs" dxfId="39046" priority="6" operator="equal">
      <formula>" "</formula>
    </cfRule>
  </conditionalFormatting>
  <conditionalFormatting sqref="C1">
    <cfRule type="cellIs" dxfId="39045" priority="5" operator="equal">
      <formula>#REF!</formula>
    </cfRule>
  </conditionalFormatting>
  <conditionalFormatting sqref="C1">
    <cfRule type="cellIs" dxfId="39044" priority="4" operator="greaterThan">
      <formula>#REF!</formula>
    </cfRule>
  </conditionalFormatting>
  <conditionalFormatting sqref="W1">
    <cfRule type="cellIs" dxfId="39043" priority="3" operator="equal">
      <formula>" "</formula>
    </cfRule>
  </conditionalFormatting>
  <conditionalFormatting sqref="W1">
    <cfRule type="cellIs" dxfId="39042" priority="2" operator="equal">
      <formula>#REF!</formula>
    </cfRule>
  </conditionalFormatting>
  <conditionalFormatting sqref="W1">
    <cfRule type="cellIs" dxfId="39041" priority="1" operator="greaterThan">
      <formula>#REF!</formula>
    </cfRule>
  </conditionalFormatting>
  <dataValidations count="3">
    <dataValidation type="list" allowBlank="1" showErrorMessage="1" errorTitle="Valore errato" error="Inserisci un valore corretto" sqref="CC18:CC21 CE18:CE21 CC8:CE12 CC25:CE29 CC43:CE47 CC34:CE38 CD17:CD21" xr:uid="{08EF5F04-1384-461F-8C52-68B051A7A783}">
      <formula1>"Aspettativa,Ex-accordo,Ferie,Ridotto Ex-Acc,Ridotto Ferie,Ridotto Maternità,Malattia,Esame,Altro"</formula1>
      <formula2>0</formula2>
    </dataValidation>
    <dataValidation type="list" allowBlank="1" showErrorMessage="1" errorTitle="Valore errato" error="Inserisci un valore corretto" sqref="CC48:CE48 CC30:CE30 CC7:CE7 C43:S48 C7:S12 BV25:CB30 W34:AU39 C34:S39 CE16:CE17 W16:AU21 CD16 CC16:CC17 C16:S21 W7:AU12 W25:AU30 C25:S30 CC39:CE39 BV43:CB48 BV34:CB39 BV16:CB21 BM7:BR12 W43:AU48 BM43:BR48 BM16:BR21 BM25:BR30 BM34:BR39 BV7:CB12" xr:uid="{E676DBF8-13A3-4438-8549-E0040B1A49ED}">
      <formula1>"CHIUSURA,FESTIVITÁ,Aspettativa,Ex-accordo,Ferie,Ridotto Ex-Acc,Ridotto Ferie,Ridotto Maternità,Malattia,Esame,Altro"</formula1>
      <formula2>0</formula2>
    </dataValidation>
    <dataValidation type="list" allowBlank="1" sqref="BV50:CE50 C50:S50 W50:AU50 BM50:BR50" xr:uid="{8A4FDAE5-C90C-4CA9-8D82-34A4B0C9BE9F}">
      <formula1>"-,Ɣ COMPLETO"</formula1>
      <formula2>0</formula2>
    </dataValidation>
  </dataValidations>
  <pageMargins left="0.23622047244094491" right="0.23622047244094491" top="0.74803149606299213" bottom="0.74803149606299213" header="0.51181102362204722" footer="0.51181102362204722"/>
  <pageSetup paperSize="9" scale="75" firstPageNumber="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5">
    <tabColor rgb="FFDBDBDB"/>
  </sheetPr>
  <dimension ref="A1:AA143"/>
  <sheetViews>
    <sheetView workbookViewId="0">
      <pane xSplit="3" ySplit="4" topLeftCell="D5" activePane="bottomRight" state="frozen"/>
      <selection pane="topRight" activeCell="AL8" sqref="AL8"/>
      <selection pane="bottomLeft" activeCell="AL8" sqref="AL8"/>
      <selection pane="bottomRight" activeCell="AL8" sqref="AL8"/>
    </sheetView>
  </sheetViews>
  <sheetFormatPr defaultRowHeight="13.2" x14ac:dyDescent="0.25"/>
  <cols>
    <col min="1" max="1" width="3.33203125" bestFit="1" customWidth="1"/>
    <col min="2" max="2" width="7.6640625" bestFit="1" customWidth="1"/>
    <col min="3" max="3" width="12" hidden="1" customWidth="1"/>
    <col min="4" max="4" width="7" customWidth="1"/>
    <col min="5" max="14" width="8.6640625" customWidth="1"/>
    <col min="15" max="16" width="3.88671875" customWidth="1"/>
    <col min="17" max="17" width="7.6640625" bestFit="1" customWidth="1"/>
    <col min="18" max="969" width="8.6640625" customWidth="1"/>
    <col min="970" max="970" width="9.109375" customWidth="1"/>
    <col min="971" max="1029" width="8.6640625" customWidth="1"/>
  </cols>
  <sheetData>
    <row r="1" spans="1:27" ht="22.5" customHeight="1" x14ac:dyDescent="0.25"/>
    <row r="2" spans="1:27" ht="12.75" customHeight="1" x14ac:dyDescent="0.25">
      <c r="A2" s="276"/>
      <c r="B2" s="276"/>
      <c r="C2" s="277" t="s">
        <v>52</v>
      </c>
      <c r="D2" s="278" t="s">
        <v>53</v>
      </c>
      <c r="E2" s="278" t="s">
        <v>13</v>
      </c>
      <c r="F2" s="278"/>
      <c r="G2" s="278"/>
      <c r="H2" s="278"/>
      <c r="I2" s="278"/>
      <c r="J2" s="278"/>
      <c r="K2" s="278"/>
      <c r="L2" s="278"/>
      <c r="M2" s="278"/>
      <c r="N2" s="278"/>
      <c r="R2" s="286" t="s">
        <v>54</v>
      </c>
      <c r="S2" s="288" t="s">
        <v>55</v>
      </c>
      <c r="T2" s="281" t="s">
        <v>56</v>
      </c>
      <c r="U2" s="290" t="s">
        <v>57</v>
      </c>
      <c r="V2" s="279" t="s">
        <v>58</v>
      </c>
      <c r="W2" s="292" t="s">
        <v>59</v>
      </c>
      <c r="X2" s="283" t="s">
        <v>60</v>
      </c>
      <c r="Y2" s="284"/>
      <c r="Z2" s="284"/>
      <c r="AA2" s="285"/>
    </row>
    <row r="3" spans="1:27" ht="23.25" customHeight="1" x14ac:dyDescent="0.25">
      <c r="A3" s="276"/>
      <c r="B3" s="276"/>
      <c r="C3" s="277"/>
      <c r="D3" s="278"/>
      <c r="E3" s="278" t="s">
        <v>38</v>
      </c>
      <c r="F3" s="278" t="s">
        <v>43</v>
      </c>
      <c r="G3" s="278" t="s">
        <v>61</v>
      </c>
      <c r="H3" s="278" t="s">
        <v>45</v>
      </c>
      <c r="I3" s="278" t="s">
        <v>62</v>
      </c>
      <c r="J3" s="278" t="s">
        <v>46</v>
      </c>
      <c r="K3" s="278" t="s">
        <v>47</v>
      </c>
      <c r="L3" s="278" t="s">
        <v>48</v>
      </c>
      <c r="M3" s="278" t="s">
        <v>50</v>
      </c>
      <c r="N3" s="278" t="s">
        <v>51</v>
      </c>
      <c r="R3" s="287"/>
      <c r="S3" s="289"/>
      <c r="T3" s="282"/>
      <c r="U3" s="291"/>
      <c r="V3" s="280"/>
      <c r="W3" s="293"/>
      <c r="X3" s="128" t="s">
        <v>63</v>
      </c>
      <c r="Y3" s="129" t="s">
        <v>64</v>
      </c>
      <c r="Z3" s="130" t="s">
        <v>65</v>
      </c>
      <c r="AA3" s="127" t="s">
        <v>66</v>
      </c>
    </row>
    <row r="4" spans="1:27" ht="11.25" customHeight="1" x14ac:dyDescent="0.25">
      <c r="A4" s="276"/>
      <c r="B4" s="276"/>
      <c r="C4" s="35"/>
      <c r="D4" s="278"/>
      <c r="E4" s="278"/>
      <c r="F4" s="278"/>
      <c r="G4" s="278"/>
      <c r="H4" s="278"/>
      <c r="I4" s="278"/>
      <c r="J4" s="278"/>
      <c r="K4" s="278"/>
      <c r="L4" s="278"/>
      <c r="M4" s="278"/>
      <c r="N4" s="278"/>
      <c r="P4" s="27"/>
      <c r="Q4" s="27"/>
    </row>
    <row r="5" spans="1:27" ht="11.25" customHeight="1" x14ac:dyDescent="0.25"/>
    <row r="6" spans="1:27" ht="11.25" customHeight="1" x14ac:dyDescent="0.25">
      <c r="C6" s="6" t="e">
        <f>#REF!+1</f>
        <v>#REF!</v>
      </c>
      <c r="D6" s="265" t="s">
        <v>67</v>
      </c>
      <c r="E6" s="266"/>
      <c r="F6" s="266"/>
      <c r="G6" s="266"/>
      <c r="H6" s="266"/>
      <c r="I6" s="266"/>
      <c r="J6" s="266"/>
      <c r="K6" s="266"/>
      <c r="L6" s="266"/>
      <c r="M6" s="266"/>
      <c r="N6" s="266"/>
      <c r="O6" s="266"/>
      <c r="P6" s="266"/>
      <c r="Q6" s="266"/>
      <c r="R6" s="266"/>
      <c r="S6" s="266"/>
      <c r="T6" s="266"/>
      <c r="U6" s="266"/>
      <c r="V6" s="266"/>
      <c r="W6" s="266"/>
      <c r="X6" s="266"/>
      <c r="Y6" s="266"/>
      <c r="Z6" s="266"/>
      <c r="AA6" s="266"/>
    </row>
    <row r="7" spans="1:27" ht="11.25" customHeight="1" x14ac:dyDescent="0.25">
      <c r="A7" s="20"/>
      <c r="B7" s="21"/>
      <c r="C7" s="34"/>
      <c r="X7" s="134">
        <f>COUNTIF(terzotrim2022_ORARIO!$C$7:$AS$7,"12:30")</f>
        <v>0</v>
      </c>
      <c r="Y7" s="135">
        <f>COUNTIF(terzotrim2022_ORARIO!$C$7:$AS$7,"13:00")</f>
        <v>0</v>
      </c>
      <c r="Z7" s="133">
        <f>COUNTIF(terzotrim2022_ORARIO!$C$7:$AS$7,"13:30")</f>
        <v>0</v>
      </c>
      <c r="AA7" s="73">
        <f>COUNTIF(terzotrim2022_ORARIO!$C$7:$AS$7,"-")</f>
        <v>40</v>
      </c>
    </row>
    <row r="8" spans="1:27" ht="11.25" customHeight="1" x14ac:dyDescent="0.25">
      <c r="A8" s="45" t="e">
        <f>IF(#REF!&lt;&gt;"",#REF!,"")</f>
        <v>#REF!</v>
      </c>
      <c r="B8" s="45" t="e">
        <f>IF(#REF!&lt;&gt;"",#REF!,"")</f>
        <v>#REF!</v>
      </c>
      <c r="C8" s="34"/>
      <c r="D8" s="125">
        <f>Regole!$H$13-E8</f>
        <v>30</v>
      </c>
      <c r="E8" s="126">
        <f>SUM(F8:N8)</f>
        <v>0</v>
      </c>
      <c r="F8" s="36">
        <f>COUNTIF(terzotrim2022_ORARIO!$C$8:$AS$8,"*Aspettativa*")</f>
        <v>0</v>
      </c>
      <c r="G8" s="36">
        <f>COUNTIF(terzotrim2022_ORARIO!$C$8:$AS$8,"*Ex-Accordo*")</f>
        <v>0</v>
      </c>
      <c r="H8" s="36">
        <f>COUNTIF(terzotrim2022_ORARIO!$C$8:$AS$8,"*Ferie*")</f>
        <v>0</v>
      </c>
      <c r="I8" s="36">
        <f>COUNTIF(terzotrim2022_ORARIO!$C$8:$AS$8,"Maternit*")</f>
        <v>0</v>
      </c>
      <c r="J8" s="36">
        <f>COUNTIF(terzotrim2022_ORARIO!$C$8:$AS$8,"*Ex-Acc")</f>
        <v>0</v>
      </c>
      <c r="K8" s="36">
        <f>COUNTIF(terzotrim2022_ORARIO!$C$8:$AS$8,"*Ridotto Ferie*")</f>
        <v>0</v>
      </c>
      <c r="L8" s="36">
        <f>COUNTIF(terzotrim2022_ORARIO!$C$8:$AS$8,"*Ridotto Maternit*")</f>
        <v>0</v>
      </c>
      <c r="M8" s="36">
        <f>COUNTIF(terzotrim2022_ORARIO!$C$8:$AS$8,"Esame")</f>
        <v>0</v>
      </c>
      <c r="N8" s="36">
        <f>COUNTIF(terzotrim2022_ORARIO!$C$8:$AS$8,"*Altro*")</f>
        <v>0</v>
      </c>
      <c r="P8" s="45" t="e">
        <f>IF(A8=""," ",A8)</f>
        <v>#REF!</v>
      </c>
      <c r="Q8" s="45" t="e">
        <f>IF(B8=""," ",B8)</f>
        <v>#REF!</v>
      </c>
      <c r="R8" s="37">
        <f>COUNTIF(terzotrim2022_ORARIO!$C$8:$AS$8,"08.30 – 17.30")</f>
        <v>0</v>
      </c>
      <c r="S8" s="37">
        <f>COUNTIF(terzotrim2022_ORARIO!$C$8:$AS$8,"09.00 – 18.00")</f>
        <v>0</v>
      </c>
      <c r="T8" s="37">
        <f>COUNTIF(terzotrim2022_ORARIO!$D$8:$AU$8,"09:30 – 18.30")</f>
        <v>0</v>
      </c>
      <c r="U8" s="37">
        <f>COUNTIF(terzotrim2022_ORARIO!$C$8:$AS$8,"*09.30 – 18.30*")+COUNTIF(terzotrim2022_ORARIO!$C$8:$AS$8,"10.30 – 18.30*")+COUNTIF(terzotrim2022_ORARIO!$C$8:$AS$8,"*09:00 – 13.00*")</f>
        <v>0</v>
      </c>
      <c r="V8" s="37">
        <f>COUNTIF(terzotrim2022_ORARIO!$C$8:$AS$8,"10.30 – 19.30")+COUNTIF(terzotrim2022_ORARIO!$C$8:$AS$8,"11.30 – 19.30")+COUNTIF(terzotrim2022_ORARIO!$C$8:$AS$8,"09.00 – 13.00")</f>
        <v>0</v>
      </c>
      <c r="W8" s="131">
        <f>SUM(R8:V8)</f>
        <v>0</v>
      </c>
      <c r="X8" s="267"/>
      <c r="Y8" s="268"/>
      <c r="Z8" s="268"/>
      <c r="AA8" s="269"/>
    </row>
    <row r="9" spans="1:27" ht="11.25" customHeight="1" x14ac:dyDescent="0.25">
      <c r="A9" s="45" t="e">
        <f>IF(#REF!&lt;&gt;"",#REF!,"")</f>
        <v>#REF!</v>
      </c>
      <c r="B9" s="45" t="e">
        <f>IF(#REF!&lt;&gt;"",#REF!,"")</f>
        <v>#REF!</v>
      </c>
      <c r="C9" s="34"/>
      <c r="D9" s="125">
        <f>Regole!$H$13-E9</f>
        <v>30</v>
      </c>
      <c r="E9" s="126">
        <f t="shared" ref="E9:E23" si="0">SUM(F9:N9)</f>
        <v>0</v>
      </c>
      <c r="F9" s="36">
        <f>COUNTIF(terzotrim2022_ORARIO!$C$9:$AS$9,"*Aspettativa*")</f>
        <v>0</v>
      </c>
      <c r="G9" s="36">
        <f>COUNTIF(terzotrim2022_ORARIO!$C$9:$AS$9,"*Ex-Accordo*")</f>
        <v>0</v>
      </c>
      <c r="H9" s="36">
        <f>COUNTIF(terzotrim2022_ORARIO!$C$9:$AS$9,"*Ferie*")</f>
        <v>0</v>
      </c>
      <c r="I9" s="36">
        <f>COUNTIF(terzotrim2022_ORARIO!$C$9:$AS$9,"Maternit*")</f>
        <v>0</v>
      </c>
      <c r="J9" s="36">
        <f>COUNTIF(terzotrim2022_ORARIO!$C$9:$AS$9,"*Ex-Acc")</f>
        <v>0</v>
      </c>
      <c r="K9" s="36">
        <f>COUNTIF(terzotrim2022_ORARIO!$C$9:$AS$9,"*Ridotto Ferie*")</f>
        <v>0</v>
      </c>
      <c r="L9" s="36">
        <f>COUNTIF(terzotrim2022_ORARIO!$C$9:$AS$9,"*Ridotto Maternit*")</f>
        <v>0</v>
      </c>
      <c r="M9" s="36">
        <f>COUNTIF(terzotrim2022_ORARIO!$C$9:$AS$9,"Esame")</f>
        <v>0</v>
      </c>
      <c r="N9" s="36">
        <f>COUNTIF(terzotrim2022_ORARIO!$C$9:$AS$9,"*Altro*")</f>
        <v>0</v>
      </c>
      <c r="P9" s="45" t="e">
        <f t="shared" ref="P9:P50" si="1">IF(A9=""," ",A9)</f>
        <v>#REF!</v>
      </c>
      <c r="Q9" s="45" t="e">
        <f t="shared" ref="Q9:Q50" si="2">IF(B9=""," ",B9)</f>
        <v>#REF!</v>
      </c>
      <c r="R9" s="14">
        <f>COUNTIF(terzotrim2022_ORARIO!$C$9:$AS$9,"08.30 – 17.30")</f>
        <v>0</v>
      </c>
      <c r="S9" s="14">
        <f>COUNTIF(terzotrim2022_ORARIO!$C$9:$AS$9,"09.00 – 18.00")</f>
        <v>0</v>
      </c>
      <c r="T9" s="14">
        <f>COUNTIF(terzotrim2022_ORARIO!$D$9:$AU$9,"09:30 – 18.30")</f>
        <v>0</v>
      </c>
      <c r="U9" s="14">
        <f>COUNTIF(terzotrim2022_ORARIO!$C$9:$AS$9,"*09.30 – 18.30*")+COUNTIF(terzotrim2022_ORARIO!$C$9:$AS$9,"10.30 – 18.30*")+COUNTIF(terzotrim2022_ORARIO!$C$9:$AS$9,"*09:00 – 13.00*")</f>
        <v>0</v>
      </c>
      <c r="V9" s="14">
        <f>COUNTIF(terzotrim2022_ORARIO!$C$9:$AS$9,"10.30 – 19.30")+COUNTIF(terzotrim2022_ORARIO!$C$9:$AS$9,"11.30 – 19.30")+COUNTIF(terzotrim2022_ORARIO!$C$9:$AS$9,"09.00 – 13.00")</f>
        <v>0</v>
      </c>
      <c r="W9" s="1">
        <f t="shared" ref="W9:W50" si="3">SUM(R9:V9)</f>
        <v>0</v>
      </c>
      <c r="X9" s="270"/>
      <c r="Y9" s="271"/>
      <c r="Z9" s="271"/>
      <c r="AA9" s="272"/>
    </row>
    <row r="10" spans="1:27" ht="11.25" customHeight="1" x14ac:dyDescent="0.25">
      <c r="A10" s="45" t="e">
        <f>IF(#REF!&lt;&gt;"",#REF!,"")</f>
        <v>#REF!</v>
      </c>
      <c r="B10" s="45" t="e">
        <f>IF(#REF!&lt;&gt;"",#REF!,"")</f>
        <v>#REF!</v>
      </c>
      <c r="C10" s="34"/>
      <c r="D10" s="125">
        <f>Regole!$H$13-E10</f>
        <v>30</v>
      </c>
      <c r="E10" s="126">
        <f t="shared" si="0"/>
        <v>0</v>
      </c>
      <c r="F10" s="36">
        <f>COUNTIF(terzotrim2022_ORARIO!$C$10:$AS$10,"*Aspettativa*")</f>
        <v>0</v>
      </c>
      <c r="G10" s="36">
        <f>COUNTIF(terzotrim2022_ORARIO!$C$10:$AS$10,"*Ex-Accordo*")</f>
        <v>0</v>
      </c>
      <c r="H10" s="36">
        <f>COUNTIF(terzotrim2022_ORARIO!$C$10:$AS$10,"*Ferie*")</f>
        <v>0</v>
      </c>
      <c r="I10" s="36">
        <f>COUNTIF(terzotrim2022_ORARIO!$C$10:$AS$10,"Maternit*")</f>
        <v>0</v>
      </c>
      <c r="J10" s="36">
        <f>COUNTIF(terzotrim2022_ORARIO!$C$10:$AS$10,"*Ex-Acc")</f>
        <v>0</v>
      </c>
      <c r="K10" s="36">
        <f>COUNTIF(terzotrim2022_ORARIO!$C$10:$AS$10,"*Ridotto Ferie*")</f>
        <v>0</v>
      </c>
      <c r="L10" s="36">
        <f>COUNTIF(terzotrim2022_ORARIO!$C$10:$AS$10,"*Ridotto Maternit*")</f>
        <v>0</v>
      </c>
      <c r="M10" s="36">
        <f>COUNTIF(terzotrim2022_ORARIO!$C$10:$AS$10,"Esame")</f>
        <v>0</v>
      </c>
      <c r="N10" s="36">
        <f>COUNTIF(terzotrim2022_ORARIO!$C$10:$AS$10,"*Altro*")</f>
        <v>0</v>
      </c>
      <c r="P10" s="45" t="e">
        <f t="shared" si="1"/>
        <v>#REF!</v>
      </c>
      <c r="Q10" s="45" t="e">
        <f t="shared" si="2"/>
        <v>#REF!</v>
      </c>
      <c r="R10" s="37">
        <f>COUNTIF(terzotrim2022_ORARIO!$C$10:$AS$10,"08.30 – 17.30")</f>
        <v>0</v>
      </c>
      <c r="S10" s="37">
        <f>COUNTIF(terzotrim2022_ORARIO!$C$10:$AS$10,"09.00 – 18.00")</f>
        <v>0</v>
      </c>
      <c r="T10" s="37">
        <f>COUNTIF(terzotrim2022_ORARIO!$D$10:$AU$10,"09:30 – 18.30")</f>
        <v>0</v>
      </c>
      <c r="U10" s="37">
        <f>COUNTIF(terzotrim2022_ORARIO!$C$10:$AS$10,"*09.30 – 18.30*")+COUNTIF(terzotrim2022_ORARIO!$C$10:$AS$10,"10.30 – 18.30*")+COUNTIF(terzotrim2022_ORARIO!$C$10:$AS$10,"*09:00 – 13.00*")</f>
        <v>0</v>
      </c>
      <c r="V10" s="37">
        <f>COUNTIF(terzotrim2022_ORARIO!$C$10:$AS$10,"10.30 – 19.30")+COUNTIF(terzotrim2022_ORARIO!$C$10:$AS$10,"11.30 – 19.30")+COUNTIF(terzotrim2022_ORARIO!$C$10:$AS$10,"09.00 – 13.00")</f>
        <v>0</v>
      </c>
      <c r="W10" s="131">
        <f t="shared" si="3"/>
        <v>0</v>
      </c>
      <c r="X10" s="270"/>
      <c r="Y10" s="271"/>
      <c r="Z10" s="271"/>
      <c r="AA10" s="272"/>
    </row>
    <row r="11" spans="1:27" ht="11.25" customHeight="1" x14ac:dyDescent="0.25">
      <c r="A11" s="45" t="e">
        <f>IF(#REF!&lt;&gt;"",#REF!,"")</f>
        <v>#REF!</v>
      </c>
      <c r="B11" s="45" t="e">
        <f>IF(#REF!&lt;&gt;"",#REF!,"")</f>
        <v>#REF!</v>
      </c>
      <c r="C11" s="34"/>
      <c r="D11" s="125">
        <f>Regole!$H$13-E11</f>
        <v>30</v>
      </c>
      <c r="E11" s="126">
        <f t="shared" si="0"/>
        <v>0</v>
      </c>
      <c r="F11" s="36">
        <f>COUNTIF(terzotrim2022_ORARIO!$C$11:$AS$11,"*Aspettativa*")</f>
        <v>0</v>
      </c>
      <c r="G11" s="36">
        <f>COUNTIF(terzotrim2022_ORARIO!$C$11:$AS$11,"*Ex-Accordo*")</f>
        <v>0</v>
      </c>
      <c r="H11" s="36">
        <f>COUNTIF(terzotrim2022_ORARIO!$C$11:$AS$11,"*Ferie*")</f>
        <v>0</v>
      </c>
      <c r="I11" s="36">
        <f>COUNTIF(terzotrim2022_ORARIO!$C$11:$AS$11,"Maternit*")</f>
        <v>0</v>
      </c>
      <c r="J11" s="36">
        <f>COUNTIF(terzotrim2022_ORARIO!$C$11:$AS$11,"*Ex-Acc")</f>
        <v>0</v>
      </c>
      <c r="K11" s="36">
        <f>COUNTIF(terzotrim2022_ORARIO!$C$11:$AS$11,"*Ridotto Ferie*")</f>
        <v>0</v>
      </c>
      <c r="L11" s="36">
        <f>COUNTIF(terzotrim2022_ORARIO!$C$11:$AS$11,"*Ridotto Maternit*")</f>
        <v>0</v>
      </c>
      <c r="M11" s="36">
        <f>COUNTIF(terzotrim2022_ORARIO!$C$11:$AS$11,"Esame")</f>
        <v>0</v>
      </c>
      <c r="N11" s="36">
        <f>COUNTIF(terzotrim2022_ORARIO!$C$11:$AS$11,"*Altro*")</f>
        <v>0</v>
      </c>
      <c r="P11" s="45" t="e">
        <f t="shared" si="1"/>
        <v>#REF!</v>
      </c>
      <c r="Q11" s="45" t="e">
        <f t="shared" si="2"/>
        <v>#REF!</v>
      </c>
      <c r="R11" s="14">
        <f>COUNTIF(terzotrim2022_ORARIO!$C$11:$AS$11,"08.30 – 17.30")</f>
        <v>0</v>
      </c>
      <c r="S11" s="14">
        <f>COUNTIF(terzotrim2022_ORARIO!$C$11:$AS$11,"09.00 – 18.00")</f>
        <v>0</v>
      </c>
      <c r="T11" s="14">
        <f>COUNTIF(terzotrim2022_ORARIO!$D$11:$AU$11,"09:30 – 18.30")</f>
        <v>0</v>
      </c>
      <c r="U11" s="14">
        <f>COUNTIF(terzotrim2022_ORARIO!$C$11:$AS$11,"*09.30 – 18.30*")+COUNTIF(terzotrim2022_ORARIO!$C$11:$AS$11,"10.30 – 18.30*")+COUNTIF(terzotrim2022_ORARIO!$C$11:$AS$11,"*09:00 – 13.00*")</f>
        <v>0</v>
      </c>
      <c r="V11" s="14">
        <f>COUNTIF(terzotrim2022_ORARIO!$C$11:$AS$11,"10.30 – 19.30")+COUNTIF(terzotrim2022_ORARIO!$C$11:$AS$11,"11.30 – 19.30")+COUNTIF(terzotrim2022_ORARIO!$C$11:$AS$11,"09.00 – 13.00")</f>
        <v>0</v>
      </c>
      <c r="W11" s="1">
        <f t="shared" si="3"/>
        <v>0</v>
      </c>
      <c r="X11" s="270"/>
      <c r="Y11" s="271"/>
      <c r="Z11" s="271"/>
      <c r="AA11" s="272"/>
    </row>
    <row r="12" spans="1:27" ht="11.25" customHeight="1" x14ac:dyDescent="0.25">
      <c r="A12" s="45" t="e">
        <f>IF(#REF!&lt;&gt;"",#REF!,"")</f>
        <v>#REF!</v>
      </c>
      <c r="B12" s="45" t="e">
        <f>IF(#REF!&lt;&gt;"",#REF!,"")</f>
        <v>#REF!</v>
      </c>
      <c r="C12" s="34"/>
      <c r="D12" s="125">
        <f>Regole!$H$13-E12</f>
        <v>30</v>
      </c>
      <c r="E12" s="126">
        <f t="shared" si="0"/>
        <v>0</v>
      </c>
      <c r="F12" s="36">
        <f>COUNTIF(terzotrim2022_ORARIO!$C$12:$AS$12,"*Aspettativa*")</f>
        <v>0</v>
      </c>
      <c r="G12" s="36">
        <f>COUNTIF(terzotrim2022_ORARIO!$C$12:$AS$12,"*Ex-Accordo*")</f>
        <v>0</v>
      </c>
      <c r="H12" s="36">
        <f>COUNTIF(terzotrim2022_ORARIO!$C$12:$AS$12,"*Ferie*")</f>
        <v>0</v>
      </c>
      <c r="I12" s="36">
        <f>COUNTIF(terzotrim2022_ORARIO!$C$12:$AS$12,"Maternit*")</f>
        <v>0</v>
      </c>
      <c r="J12" s="36">
        <f>COUNTIF(terzotrim2022_ORARIO!$C$12:$AS$12,"*Ex-Acc")</f>
        <v>0</v>
      </c>
      <c r="K12" s="36">
        <f>COUNTIF(terzotrim2022_ORARIO!$C$12:$AS$12,"*Ridotto Ferie*")</f>
        <v>0</v>
      </c>
      <c r="L12" s="36">
        <f>COUNTIF(terzotrim2022_ORARIO!$C$12:$AS$12,"*Ridotto Maternit*")</f>
        <v>0</v>
      </c>
      <c r="M12" s="36">
        <f>COUNTIF(terzotrim2022_ORARIO!$C$12:$AS$12,"Esame")</f>
        <v>0</v>
      </c>
      <c r="N12" s="36">
        <f>COUNTIF(terzotrim2022_ORARIO!$C$12:$AS$12,"*Altro*")</f>
        <v>0</v>
      </c>
      <c r="P12" s="45" t="e">
        <f t="shared" si="1"/>
        <v>#REF!</v>
      </c>
      <c r="Q12" s="45" t="e">
        <f t="shared" si="2"/>
        <v>#REF!</v>
      </c>
      <c r="R12" s="37">
        <f>COUNTIF(terzotrim2022_ORARIO!$C$12:$AS$12,"08.30 – 17.30")</f>
        <v>0</v>
      </c>
      <c r="S12" s="37">
        <f>COUNTIF(terzotrim2022_ORARIO!$C$12:$AS$12,"09.00 – 18.00")</f>
        <v>0</v>
      </c>
      <c r="T12" s="37">
        <f>COUNTIF(terzotrim2022_ORARIO!$D$12:$AU$12,"09:30 – 18.30")</f>
        <v>0</v>
      </c>
      <c r="U12" s="37">
        <f>COUNTIF(terzotrim2022_ORARIO!$C$12:$AS$12,"*09.30 – 18.30*")+COUNTIF(terzotrim2022_ORARIO!$C$12:$AS$12,"10.30 – 18.30*")+COUNTIF(terzotrim2022_ORARIO!$C$12:$AS$12,"*09:00 – 13.00*")</f>
        <v>0</v>
      </c>
      <c r="V12" s="37">
        <f>COUNTIF(terzotrim2022_ORARIO!$C$12:$AS$12,"10.30 – 19.30")+COUNTIF(terzotrim2022_ORARIO!$C$12:$AS$12,"11.30 – 19.30")+COUNTIF(terzotrim2022_ORARIO!$C$12:$AS$12,"09.00 – 13.00")</f>
        <v>0</v>
      </c>
      <c r="W12" s="131">
        <f t="shared" si="3"/>
        <v>0</v>
      </c>
      <c r="X12" s="270"/>
      <c r="Y12" s="271"/>
      <c r="Z12" s="271"/>
      <c r="AA12" s="272"/>
    </row>
    <row r="13" spans="1:27" ht="11.25" customHeight="1" x14ac:dyDescent="0.25">
      <c r="A13" s="45" t="e">
        <f>IF(#REF!&lt;&gt;"",#REF!,"")</f>
        <v>#REF!</v>
      </c>
      <c r="B13" s="45" t="e">
        <f>IF(#REF!&lt;&gt;"",#REF!,"")</f>
        <v>#REF!</v>
      </c>
      <c r="C13" s="34"/>
      <c r="D13" s="125">
        <f>Regole!$H$13-E13</f>
        <v>30</v>
      </c>
      <c r="E13" s="126">
        <f t="shared" si="0"/>
        <v>0</v>
      </c>
      <c r="F13" s="36">
        <f>COUNTIF(terzotrim2022_ORARIO!$C$13:$AS$13,"*Aspettativa*")</f>
        <v>0</v>
      </c>
      <c r="G13" s="38">
        <f>COUNTIF(terzotrim2022_ORARIO!$C$13:$AS$13,"*Ex-Accordo*")</f>
        <v>0</v>
      </c>
      <c r="H13" s="38">
        <f>COUNTIF(terzotrim2022_ORARIO!$C$13:$AS$13,"*Ferie*")</f>
        <v>0</v>
      </c>
      <c r="I13" s="38">
        <f>COUNTIF(terzotrim2022_ORARIO!$C$13:$AS$13,"Maternit*")</f>
        <v>0</v>
      </c>
      <c r="J13" s="38">
        <f>COUNTIF(terzotrim2022_ORARIO!$C$13:$AS$13,"*Ex-Acc")</f>
        <v>0</v>
      </c>
      <c r="K13" s="38">
        <f>COUNTIF(terzotrim2022_ORARIO!$C$13:$AS$13,"*Ridotto Ferie*")</f>
        <v>0</v>
      </c>
      <c r="L13" s="38">
        <f>COUNTIF(terzotrim2022_ORARIO!$C$13:$AS$13,"*Ridotto Maternit*")</f>
        <v>0</v>
      </c>
      <c r="M13" s="38">
        <f>COUNTIF(terzotrim2022_ORARIO!$C$13:$AS$13,"Esame")</f>
        <v>0</v>
      </c>
      <c r="N13" s="38">
        <f>COUNTIF(terzotrim2022_ORARIO!$C$13:$AS$13,"*Altro*")</f>
        <v>0</v>
      </c>
      <c r="P13" s="45" t="e">
        <f t="shared" si="1"/>
        <v>#REF!</v>
      </c>
      <c r="Q13" s="45" t="e">
        <f t="shared" si="2"/>
        <v>#REF!</v>
      </c>
      <c r="R13" s="14">
        <f>COUNTIF(terzotrim2022_ORARIO!$C$13:$AS$13,"08.30 – 17.30")</f>
        <v>0</v>
      </c>
      <c r="S13" s="14">
        <f>COUNTIF(terzotrim2022_ORARIO!$C$13:$AS$13,"09.00 – 18.00")</f>
        <v>0</v>
      </c>
      <c r="T13" s="14">
        <f>COUNTIF(terzotrim2022_ORARIO!$D$13:$AU$13,"09:30 – 18.30")</f>
        <v>0</v>
      </c>
      <c r="U13" s="14">
        <f>COUNTIF(terzotrim2022_ORARIO!$C$13:$AS$13,"*09.30 – 18.30*")+COUNTIF(terzotrim2022_ORARIO!$C$13:$AS$13,"10.30 – 18.30*")+COUNTIF(terzotrim2022_ORARIO!$C$13:$AS$13,"*09:00 – 13.00*")</f>
        <v>0</v>
      </c>
      <c r="V13" s="14">
        <f>COUNTIF(terzotrim2022_ORARIO!$C$13:$AS$13,"10.30 – 19.30")+COUNTIF(terzotrim2022_ORARIO!$C$13:$AS$13,"11.30 – 19.30")+COUNTIF(terzotrim2022_ORARIO!$C$13:$AS$13,"09.00 – 13.00")</f>
        <v>0</v>
      </c>
      <c r="W13" s="1">
        <f t="shared" si="3"/>
        <v>0</v>
      </c>
      <c r="X13" s="270"/>
      <c r="Y13" s="271"/>
      <c r="Z13" s="271"/>
      <c r="AA13" s="272"/>
    </row>
    <row r="14" spans="1:27" ht="11.25" customHeight="1" x14ac:dyDescent="0.25">
      <c r="A14" s="26" t="e">
        <f>IF(#REF!&lt;&gt;"",#REF!,"")</f>
        <v>#REF!</v>
      </c>
      <c r="B14" s="136" t="e">
        <f>IF(#REF!&lt;&gt;"",#REF!,"")</f>
        <v>#REF!</v>
      </c>
      <c r="C14" s="40" t="s">
        <v>40</v>
      </c>
      <c r="D14" s="125">
        <f>Regole!$H$13-E14</f>
        <v>30</v>
      </c>
      <c r="E14" s="126">
        <f t="shared" si="0"/>
        <v>0</v>
      </c>
      <c r="F14" s="36">
        <f>COUNTIF(terzotrim2022_ORARIO!$C$14:$AS$14,"*Aspettativa*")</f>
        <v>0</v>
      </c>
      <c r="G14" s="36">
        <f>COUNTIF(terzotrim2022_ORARIO!$C$14:$AS$14,"*Ex-Accordo*")</f>
        <v>0</v>
      </c>
      <c r="H14" s="36">
        <f>COUNTIF(terzotrim2022_ORARIO!$C$14:$AS$14,"*Ferie*")</f>
        <v>0</v>
      </c>
      <c r="I14" s="36">
        <f>COUNTIF(terzotrim2022_ORARIO!$C$14:$AS$14,"Maternit*")</f>
        <v>0</v>
      </c>
      <c r="J14" s="36">
        <f>COUNTIF(terzotrim2022_ORARIO!$C$14:$AS$14,"*Ex-Acc")</f>
        <v>0</v>
      </c>
      <c r="K14" s="36">
        <f>COUNTIF(terzotrim2022_ORARIO!$C$14:$AS$14,"*Ridotto Ferie*")</f>
        <v>0</v>
      </c>
      <c r="L14" s="36">
        <f>COUNTIF(terzotrim2022_ORARIO!$C$14:$AS$14,"*Ridotto Maternit*")</f>
        <v>0</v>
      </c>
      <c r="M14" s="36">
        <f>COUNTIF(terzotrim2022_ORARIO!$C$14:$AS$14,"Esame")</f>
        <v>0</v>
      </c>
      <c r="N14" s="36">
        <f>COUNTIF(terzotrim2022_ORARIO!$C$14:$AS$14,"*Altro*")</f>
        <v>0</v>
      </c>
      <c r="P14" s="26" t="e">
        <f t="shared" si="1"/>
        <v>#REF!</v>
      </c>
      <c r="Q14" s="136" t="e">
        <f t="shared" si="2"/>
        <v>#REF!</v>
      </c>
      <c r="R14" s="37">
        <f>COUNTIF(terzotrim2022_ORARIO!$C$14:$AS$14,"08.30 – 17.30")</f>
        <v>0</v>
      </c>
      <c r="S14" s="37">
        <f>COUNTIF(terzotrim2022_ORARIO!$C$14:$AS$14,"09.00 – 18.00")</f>
        <v>0</v>
      </c>
      <c r="T14" s="37">
        <f>COUNTIF(terzotrim2022_ORARIO!$D$14:$AU$14,"09:30 – 18.30")</f>
        <v>0</v>
      </c>
      <c r="U14" s="37">
        <f>COUNTIF(terzotrim2022_ORARIO!$C$14:$AS$14,"*09.30 – 18.30*")+COUNTIF(terzotrim2022_ORARIO!$C$14:$AS$14,"10.30 – 18.30*")+COUNTIF(terzotrim2022_ORARIO!$C$14:$AS$14,"*09:00 – 13.00*")</f>
        <v>0</v>
      </c>
      <c r="V14" s="37">
        <f>COUNTIF(terzotrim2022_ORARIO!$C$14:$AS$14,"10.30 – 19.30")+COUNTIF(terzotrim2022_ORARIO!$C$14:$AS$14,"11.30 – 19.30")+COUNTIF(terzotrim2022_ORARIO!$C$14:$AS$14,"09.00 – 13.00")</f>
        <v>0</v>
      </c>
      <c r="W14" s="131">
        <f t="shared" si="3"/>
        <v>0</v>
      </c>
      <c r="X14" s="273"/>
      <c r="Y14" s="274"/>
      <c r="Z14" s="274"/>
      <c r="AA14" s="275"/>
    </row>
    <row r="15" spans="1:27" ht="11.25" customHeight="1" x14ac:dyDescent="0.25">
      <c r="C15" s="34"/>
      <c r="D15" s="123"/>
      <c r="E15" s="123"/>
      <c r="W15" s="166"/>
    </row>
    <row r="16" spans="1:27" ht="11.25" customHeight="1" x14ac:dyDescent="0.25">
      <c r="C16" s="34"/>
      <c r="D16" s="123"/>
      <c r="E16" s="123"/>
      <c r="P16" t="str">
        <f t="shared" si="1"/>
        <v xml:space="preserve"> </v>
      </c>
      <c r="Q16" t="str">
        <f t="shared" si="2"/>
        <v xml:space="preserve"> </v>
      </c>
      <c r="W16" s="166"/>
      <c r="X16" s="134">
        <f>COUNTIF(terzotrim2022_ORARIO!$C$17:$AS$17,"12:30")</f>
        <v>0</v>
      </c>
      <c r="Y16" s="135">
        <f>COUNTIF(terzotrim2022_ORARIO!$C$17:$AS$17,"13:00")</f>
        <v>0</v>
      </c>
      <c r="Z16" s="133">
        <f>COUNTIF(terzotrim2022_ORARIO!$C$17:$AS$17,"13:30")</f>
        <v>0</v>
      </c>
      <c r="AA16" s="73">
        <f>COUNTIF(terzotrim2022_ORARIO!$C$17:$AS$17,"-")</f>
        <v>40</v>
      </c>
    </row>
    <row r="17" spans="1:27" ht="11.25" customHeight="1" x14ac:dyDescent="0.25">
      <c r="A17" s="45" t="e">
        <f>IF(#REF!&lt;&gt;"",#REF!,"")</f>
        <v>#REF!</v>
      </c>
      <c r="B17" s="45" t="e">
        <f>IF(#REF!&lt;&gt;"",#REF!,"")</f>
        <v>#REF!</v>
      </c>
      <c r="C17" s="34"/>
      <c r="D17" s="125">
        <f>Regole!$H$13-E17</f>
        <v>30</v>
      </c>
      <c r="E17" s="126">
        <f t="shared" si="0"/>
        <v>0</v>
      </c>
      <c r="F17" s="36">
        <f>COUNTIF(terzotrim2022_ORARIO!$C$18:$AS$18,"*Aspettativa*")</f>
        <v>0</v>
      </c>
      <c r="G17" s="36">
        <f>COUNTIF(terzotrim2022_ORARIO!$C$18:$AS$18,"*Ex-Accordo*")</f>
        <v>0</v>
      </c>
      <c r="H17" s="36">
        <f>COUNTIF(terzotrim2022_ORARIO!$C$18:$AS$18,"*Ferie*")</f>
        <v>0</v>
      </c>
      <c r="I17" s="36">
        <f>COUNTIF(terzotrim2022_ORARIO!$C$18:$AS$18,"Maternit*")</f>
        <v>0</v>
      </c>
      <c r="J17" s="36">
        <f>COUNTIF(terzotrim2022_ORARIO!$C$18:$AS$18,"*Ex-Acc")</f>
        <v>0</v>
      </c>
      <c r="K17" s="36">
        <f>COUNTIF(terzotrim2022_ORARIO!$C$18:$AS$18,"*Ridotto Ferie*")</f>
        <v>0</v>
      </c>
      <c r="L17" s="36">
        <f>COUNTIF(terzotrim2022_ORARIO!$C$18:$AS$18,"*Ridotto Maternit*")</f>
        <v>0</v>
      </c>
      <c r="M17" s="36">
        <f>COUNTIF(terzotrim2022_ORARIO!$C$18:$AS$18,"Esame")</f>
        <v>0</v>
      </c>
      <c r="N17" s="36">
        <f>COUNTIF(terzotrim2022_ORARIO!$C$18:$AS$18,"*Altro*")</f>
        <v>0</v>
      </c>
      <c r="P17" s="45" t="e">
        <f t="shared" si="1"/>
        <v>#REF!</v>
      </c>
      <c r="Q17" s="45" t="e">
        <f t="shared" si="2"/>
        <v>#REF!</v>
      </c>
      <c r="R17" s="37">
        <f>COUNTIF(terzotrim2022_ORARIO!$C$18:$AS$18,"08.30 – 17.30")</f>
        <v>0</v>
      </c>
      <c r="S17" s="37">
        <f>COUNTIF(terzotrim2022_ORARIO!$C$18:$AS$18,"09.00 – 18.00")</f>
        <v>0</v>
      </c>
      <c r="T17" s="37">
        <f>COUNTIF(terzotrim2022_ORARIO!$D$18:$AU$18,"09:30 – 18.30")</f>
        <v>0</v>
      </c>
      <c r="U17" s="37">
        <f>COUNTIF(terzotrim2022_ORARIO!$C$18:$AS$18,"*09.30 – 18.30*")+COUNTIF(terzotrim2022_ORARIO!$C$18:$AS$18,"10.30 – 18.30*")+COUNTIF(terzotrim2022_ORARIO!$C$18:$AS$18,"*09:00 – 13.00*")</f>
        <v>0</v>
      </c>
      <c r="V17" s="37">
        <f>COUNTIF(terzotrim2022_ORARIO!$C$18:$AS$18,"10.30 – 19.30")+COUNTIF(terzotrim2022_ORARIO!$C$18:$AS$18,"11.30 – 19.30")+COUNTIF(terzotrim2022_ORARIO!$C$18:$AS$18,"09.00 – 13.00")</f>
        <v>0</v>
      </c>
      <c r="W17" s="131">
        <f t="shared" si="3"/>
        <v>0</v>
      </c>
      <c r="X17" s="267"/>
      <c r="Y17" s="268"/>
      <c r="Z17" s="268"/>
      <c r="AA17" s="269"/>
    </row>
    <row r="18" spans="1:27" ht="11.25" customHeight="1" x14ac:dyDescent="0.25">
      <c r="A18" s="45" t="e">
        <f>IF(#REF!&lt;&gt;"",#REF!,"")</f>
        <v>#REF!</v>
      </c>
      <c r="B18" s="45" t="e">
        <f>IF(#REF!&lt;&gt;"",#REF!,"")</f>
        <v>#REF!</v>
      </c>
      <c r="C18" s="34"/>
      <c r="D18" s="125">
        <f>Regole!$H$13-E18</f>
        <v>30</v>
      </c>
      <c r="E18" s="126">
        <f t="shared" si="0"/>
        <v>0</v>
      </c>
      <c r="F18" s="36">
        <f>COUNTIF(terzotrim2022_ORARIO!$C$19:$AS$19,"*Aspettativa*")</f>
        <v>0</v>
      </c>
      <c r="G18" s="36">
        <f>COUNTIF(terzotrim2022_ORARIO!$C$19:$AS$19,"*Ex-Accordo*")</f>
        <v>0</v>
      </c>
      <c r="H18" s="36">
        <f>COUNTIF(terzotrim2022_ORARIO!$C$19:$AS$19,"*Ferie*")</f>
        <v>0</v>
      </c>
      <c r="I18" s="36">
        <f>COUNTIF(terzotrim2022_ORARIO!$C$19:$AS$19,"Maternit*")</f>
        <v>0</v>
      </c>
      <c r="J18" s="36">
        <f>COUNTIF(terzotrim2022_ORARIO!$C$19:$AS$19,"*Ex-Acc")</f>
        <v>0</v>
      </c>
      <c r="K18" s="36">
        <f>COUNTIF(terzotrim2022_ORARIO!$C$19:$AS$19,"*Ridotto Ferie*")</f>
        <v>0</v>
      </c>
      <c r="L18" s="36">
        <f>COUNTIF(terzotrim2022_ORARIO!$C$19:$AS$19,"*Ridotto Maternit*")</f>
        <v>0</v>
      </c>
      <c r="M18" s="36">
        <f>COUNTIF(terzotrim2022_ORARIO!$C$19:$AS$19,"Esame")</f>
        <v>0</v>
      </c>
      <c r="N18" s="36">
        <f>COUNTIF(terzotrim2022_ORARIO!$C$19:$AS$19,"*Altro*")</f>
        <v>0</v>
      </c>
      <c r="P18" s="45" t="e">
        <f t="shared" si="1"/>
        <v>#REF!</v>
      </c>
      <c r="Q18" s="45" t="e">
        <f t="shared" si="2"/>
        <v>#REF!</v>
      </c>
      <c r="R18" s="14">
        <f>COUNTIF(terzotrim2022_ORARIO!$C$19:$AS$19,"08.30 – 17.30")</f>
        <v>0</v>
      </c>
      <c r="S18" s="14">
        <f>COUNTIF(terzotrim2022_ORARIO!$C$19:$AS$19,"09.00 – 18.00")</f>
        <v>0</v>
      </c>
      <c r="T18" s="14">
        <f>COUNTIF(terzotrim2022_ORARIO!$D$19:$AU$19,"09:30 – 18.30")</f>
        <v>0</v>
      </c>
      <c r="U18" s="14">
        <f>COUNTIF(terzotrim2022_ORARIO!$C$19:$AS$19,"*09.30 – 18.30*")+COUNTIF(terzotrim2022_ORARIO!$C$19:$AS$19,"10.30 – 18.30*")+COUNTIF(terzotrim2022_ORARIO!$C$19:$AS$19,"*09:00 – 13.00*")</f>
        <v>0</v>
      </c>
      <c r="V18" s="14">
        <f>COUNTIF(terzotrim2022_ORARIO!$C$19:$AS$19,"10.30 – 19.30")+COUNTIF(terzotrim2022_ORARIO!$C$19:$AS$19,"11.30 – 19.30")+COUNTIF(terzotrim2022_ORARIO!$C$19:$AS$19,"09.00 – 13.00")</f>
        <v>0</v>
      </c>
      <c r="W18" s="1">
        <f t="shared" si="3"/>
        <v>0</v>
      </c>
      <c r="X18" s="270"/>
      <c r="Y18" s="271"/>
      <c r="Z18" s="271"/>
      <c r="AA18" s="272"/>
    </row>
    <row r="19" spans="1:27" ht="11.25" customHeight="1" x14ac:dyDescent="0.25">
      <c r="A19" s="45" t="e">
        <f>IF(#REF!&lt;&gt;"",#REF!,"")</f>
        <v>#REF!</v>
      </c>
      <c r="B19" s="45" t="e">
        <f>IF(#REF!&lt;&gt;"",#REF!,"")</f>
        <v>#REF!</v>
      </c>
      <c r="C19" s="34"/>
      <c r="D19" s="125">
        <f>Regole!$H$13-E19</f>
        <v>30</v>
      </c>
      <c r="E19" s="126">
        <f t="shared" si="0"/>
        <v>0</v>
      </c>
      <c r="F19" s="36">
        <f>COUNTIF(terzotrim2022_ORARIO!$C$20:$AS$20,"*Aspettativa*")</f>
        <v>0</v>
      </c>
      <c r="G19" s="36">
        <f>COUNTIF(terzotrim2022_ORARIO!$C$20:$AS$20,"*Ex-Accordo*")</f>
        <v>0</v>
      </c>
      <c r="H19" s="36">
        <f>COUNTIF(terzotrim2022_ORARIO!$C$20:$AS$20,"*Ferie*")</f>
        <v>0</v>
      </c>
      <c r="I19" s="36">
        <f>COUNTIF(terzotrim2022_ORARIO!$C$20:$AS$20,"Maternit*")</f>
        <v>0</v>
      </c>
      <c r="J19" s="36">
        <f>COUNTIF(terzotrim2022_ORARIO!$C$20:$AS$20,"*Ex-Acc")</f>
        <v>0</v>
      </c>
      <c r="K19" s="36">
        <f>COUNTIF(terzotrim2022_ORARIO!$C$20:$AS$20,"*Ridotto Ferie*")</f>
        <v>0</v>
      </c>
      <c r="L19" s="36">
        <f>COUNTIF(terzotrim2022_ORARIO!$C$20:$AS$20,"*Ridotto Maternit*")</f>
        <v>0</v>
      </c>
      <c r="M19" s="36">
        <f>COUNTIF(terzotrim2022_ORARIO!$C$20:$AS$20,"Esame")</f>
        <v>0</v>
      </c>
      <c r="N19" s="36">
        <f>COUNTIF(terzotrim2022_ORARIO!$C$20:$AS$20,"*Altro*")</f>
        <v>0</v>
      </c>
      <c r="P19" s="45" t="e">
        <f t="shared" si="1"/>
        <v>#REF!</v>
      </c>
      <c r="Q19" s="45" t="e">
        <f t="shared" si="2"/>
        <v>#REF!</v>
      </c>
      <c r="R19" s="37">
        <f>COUNTIF(terzotrim2022_ORARIO!$C$20:$AS$20,"08.30 – 17.30")</f>
        <v>0</v>
      </c>
      <c r="S19" s="37">
        <f>COUNTIF(terzotrim2022_ORARIO!$C$20:$AS$20,"09.00 – 18.00")</f>
        <v>0</v>
      </c>
      <c r="T19" s="37">
        <f>COUNTIF(terzotrim2022_ORARIO!$D$20:$AU$20,"09:30 – 18.30")</f>
        <v>0</v>
      </c>
      <c r="U19" s="37">
        <f>COUNTIF(terzotrim2022_ORARIO!$C$20:$AS$20,"*09.30 – 18.30*")+COUNTIF(terzotrim2022_ORARIO!$C$20:$AS$20,"10.30 – 18.30*")+COUNTIF(terzotrim2022_ORARIO!$C$20:$AS$20,"*09:00 – 13.00*")</f>
        <v>0</v>
      </c>
      <c r="V19" s="37">
        <f>COUNTIF(terzotrim2022_ORARIO!$C$20:$AS$20,"10.30 – 19.30")+COUNTIF(terzotrim2022_ORARIO!$C$20:$AS$20,"11.30 – 19.30")+COUNTIF(terzotrim2022_ORARIO!$C$20:$AS$20,"09.00 – 13.00")</f>
        <v>0</v>
      </c>
      <c r="W19" s="131">
        <f t="shared" si="3"/>
        <v>0</v>
      </c>
      <c r="X19" s="270"/>
      <c r="Y19" s="271"/>
      <c r="Z19" s="271"/>
      <c r="AA19" s="272"/>
    </row>
    <row r="20" spans="1:27" ht="11.25" customHeight="1" x14ac:dyDescent="0.25">
      <c r="A20" s="45" t="e">
        <f>IF(#REF!&lt;&gt;"",#REF!,"")</f>
        <v>#REF!</v>
      </c>
      <c r="B20" s="45" t="e">
        <f>IF(#REF!&lt;&gt;"",#REF!,"")</f>
        <v>#REF!</v>
      </c>
      <c r="C20" s="34"/>
      <c r="D20" s="125">
        <f>Regole!$H$13-E20</f>
        <v>30</v>
      </c>
      <c r="E20" s="126">
        <f t="shared" si="0"/>
        <v>0</v>
      </c>
      <c r="F20" s="36">
        <f>COUNTIF(terzotrim2022_ORARIO!$C$21:$AS$21,"*Aspettativa*")</f>
        <v>0</v>
      </c>
      <c r="G20" s="36">
        <f>COUNTIF(terzotrim2022_ORARIO!$C$21:$AS$21,"*Ex-Accordo*")</f>
        <v>0</v>
      </c>
      <c r="H20" s="36">
        <f>COUNTIF(terzotrim2022_ORARIO!$C$21:$AS$21,"*Ferie*")</f>
        <v>0</v>
      </c>
      <c r="I20" s="36">
        <f>COUNTIF(terzotrim2022_ORARIO!$C$21:$AS$21,"Maternit*")</f>
        <v>0</v>
      </c>
      <c r="J20" s="36">
        <f>COUNTIF(terzotrim2022_ORARIO!$C$21:$AS$21,"*Ex-Acc")</f>
        <v>0</v>
      </c>
      <c r="K20" s="36">
        <f>COUNTIF(terzotrim2022_ORARIO!$C$21:$AS$21,"*Ridotto Ferie*")</f>
        <v>0</v>
      </c>
      <c r="L20" s="36">
        <f>COUNTIF(terzotrim2022_ORARIO!$C$21:$AS$21,"*Ridotto Maternit*")</f>
        <v>0</v>
      </c>
      <c r="M20" s="36">
        <f>COUNTIF(terzotrim2022_ORARIO!$C$21:$AS$21,"Esame")</f>
        <v>0</v>
      </c>
      <c r="N20" s="36">
        <f>COUNTIF(terzotrim2022_ORARIO!$C$21:$AS$21,"*Altro*")</f>
        <v>0</v>
      </c>
      <c r="P20" s="45" t="e">
        <f t="shared" si="1"/>
        <v>#REF!</v>
      </c>
      <c r="Q20" s="45" t="e">
        <f t="shared" si="2"/>
        <v>#REF!</v>
      </c>
      <c r="R20" s="14">
        <f>COUNTIF(terzotrim2022_ORARIO!$C$21:$AS$21,"08.30 – 17.30")</f>
        <v>0</v>
      </c>
      <c r="S20" s="14">
        <f>COUNTIF(terzotrim2022_ORARIO!$C$21:$AS$21,"09.00 – 18.00")</f>
        <v>0</v>
      </c>
      <c r="T20" s="14">
        <f>COUNTIF(terzotrim2022_ORARIO!$D$21:$AU$21,"09:30 – 18.30")</f>
        <v>0</v>
      </c>
      <c r="U20" s="14">
        <f>COUNTIF(terzotrim2022_ORARIO!$C$21:$AS$21,"*09.30 – 18.30*")+COUNTIF(terzotrim2022_ORARIO!$C$21:$AS$21,"10.30 – 18.30*")+COUNTIF(terzotrim2022_ORARIO!$C$21:$AS$21,"*09:00 – 13.00*")</f>
        <v>0</v>
      </c>
      <c r="V20" s="14">
        <f>COUNTIF(terzotrim2022_ORARIO!$C$21:$AS$21,"10.30 – 19.30")+COUNTIF(terzotrim2022_ORARIO!$C$21:$AS$21,"11.30 – 19.30")+COUNTIF(terzotrim2022_ORARIO!$C$21:$AS$21,"09.00 – 13.00")</f>
        <v>0</v>
      </c>
      <c r="W20" s="1">
        <f t="shared" si="3"/>
        <v>0</v>
      </c>
      <c r="X20" s="270"/>
      <c r="Y20" s="271"/>
      <c r="Z20" s="271"/>
      <c r="AA20" s="272"/>
    </row>
    <row r="21" spans="1:27" ht="11.25" customHeight="1" x14ac:dyDescent="0.25">
      <c r="A21" s="45" t="e">
        <f>IF(#REF!&lt;&gt;"",#REF!,"")</f>
        <v>#REF!</v>
      </c>
      <c r="B21" s="45" t="e">
        <f>IF(#REF!&lt;&gt;"",#REF!,"")</f>
        <v>#REF!</v>
      </c>
      <c r="C21" s="34"/>
      <c r="D21" s="125">
        <f>Regole!$H$13-E21</f>
        <v>30</v>
      </c>
      <c r="E21" s="126">
        <f t="shared" si="0"/>
        <v>0</v>
      </c>
      <c r="F21" s="36">
        <f>COUNTIF(terzotrim2022_ORARIO!$C$22:$AS$22,"*Aspettativa*")</f>
        <v>0</v>
      </c>
      <c r="G21" s="36">
        <f>COUNTIF(terzotrim2022_ORARIO!$C$22:$AS$22,"*Ex-Accordo*")</f>
        <v>0</v>
      </c>
      <c r="H21" s="36">
        <f>COUNTIF(terzotrim2022_ORARIO!$C$22:$AS$22,"*Ferie*")</f>
        <v>0</v>
      </c>
      <c r="I21" s="36">
        <f>COUNTIF(terzotrim2022_ORARIO!$C$22:$AS$22,"Maternit*")</f>
        <v>0</v>
      </c>
      <c r="J21" s="36">
        <f>COUNTIF(terzotrim2022_ORARIO!$C$22:$AS$22,"*Ex-Acc")</f>
        <v>0</v>
      </c>
      <c r="K21" s="36">
        <f>COUNTIF(terzotrim2022_ORARIO!$C$22:$AS$22,"*Ridotto Ferie*")</f>
        <v>0</v>
      </c>
      <c r="L21" s="36">
        <f>COUNTIF(terzotrim2022_ORARIO!$C$22:$AS$22,"*Ridotto Maternit*")</f>
        <v>0</v>
      </c>
      <c r="M21" s="36">
        <f>COUNTIF(terzotrim2022_ORARIO!$C$22:$AS$22,"Esame")</f>
        <v>0</v>
      </c>
      <c r="N21" s="36">
        <f>COUNTIF(terzotrim2022_ORARIO!$C$22:$AS$22,"*Altro*")</f>
        <v>0</v>
      </c>
      <c r="P21" s="45" t="e">
        <f t="shared" si="1"/>
        <v>#REF!</v>
      </c>
      <c r="Q21" s="45" t="e">
        <f t="shared" si="2"/>
        <v>#REF!</v>
      </c>
      <c r="R21" s="37">
        <f>COUNTIF(terzotrim2022_ORARIO!$C$22:$AS$22,"08.30 – 17.30")</f>
        <v>0</v>
      </c>
      <c r="S21" s="37">
        <f>COUNTIF(terzotrim2022_ORARIO!$C$22:$AS$22,"09.00 – 18.00")</f>
        <v>0</v>
      </c>
      <c r="T21" s="37">
        <f>COUNTIF(terzotrim2022_ORARIO!$D$22:$AU$22,"09:30 – 18.30")</f>
        <v>0</v>
      </c>
      <c r="U21" s="37">
        <f>COUNTIF(terzotrim2022_ORARIO!$C$22:$AS$22,"*09.30 – 18.30*")+COUNTIF(terzotrim2022_ORARIO!$C$22:$AS$22,"10.30 – 18.30*")+COUNTIF(terzotrim2022_ORARIO!$C$22:$AS$22,"*09:00 – 13.00*")</f>
        <v>0</v>
      </c>
      <c r="V21" s="37">
        <f>COUNTIF(terzotrim2022_ORARIO!$C$22:$AS$22,"10.30 – 19.30")+COUNTIF(terzotrim2022_ORARIO!$C$22:$AS$22,"11.30 – 19.30")+COUNTIF(terzotrim2022_ORARIO!$C$22:$AS$22,"09.00 – 13.00")</f>
        <v>0</v>
      </c>
      <c r="W21" s="131">
        <f t="shared" si="3"/>
        <v>0</v>
      </c>
      <c r="X21" s="270"/>
      <c r="Y21" s="271"/>
      <c r="Z21" s="271"/>
      <c r="AA21" s="272"/>
    </row>
    <row r="22" spans="1:27" ht="11.25" customHeight="1" x14ac:dyDescent="0.25">
      <c r="A22" s="45" t="e">
        <f>IF(#REF!&lt;&gt;"",#REF!,"")</f>
        <v>#REF!</v>
      </c>
      <c r="B22" s="45" t="e">
        <f>IF(#REF!&lt;&gt;"",#REF!,"")</f>
        <v>#REF!</v>
      </c>
      <c r="C22" s="34"/>
      <c r="D22" s="125">
        <f>Regole!$H$13-E22</f>
        <v>30</v>
      </c>
      <c r="E22" s="126">
        <f t="shared" si="0"/>
        <v>0</v>
      </c>
      <c r="F22" s="36">
        <f>COUNTIF(terzotrim2022_ORARIO!$C$23:$AS$23,"*Aspettativa*")</f>
        <v>0</v>
      </c>
      <c r="G22" s="38">
        <f>COUNTIF(terzotrim2022_ORARIO!$C$23:$AS$23,"*Ex-Accordo*")</f>
        <v>0</v>
      </c>
      <c r="H22" s="38">
        <f>COUNTIF(terzotrim2022_ORARIO!$C$23:$AS$23,"*Ferie*")</f>
        <v>0</v>
      </c>
      <c r="I22" s="38">
        <f>COUNTIF(terzotrim2022_ORARIO!$C$23:$AS$23,"Maternit*")</f>
        <v>0</v>
      </c>
      <c r="J22" s="38">
        <f>COUNTIF(terzotrim2022_ORARIO!$C$23:$AS$23,"*Ex-Acc")</f>
        <v>0</v>
      </c>
      <c r="K22" s="38">
        <f>COUNTIF(terzotrim2022_ORARIO!$C$23:$AS$23,"*Ridotto Ferie*")</f>
        <v>0</v>
      </c>
      <c r="L22" s="38">
        <f>COUNTIF(terzotrim2022_ORARIO!$C$23:$AS$23,"*Ridotto Maternit*")</f>
        <v>0</v>
      </c>
      <c r="M22" s="38">
        <f>COUNTIF(terzotrim2022_ORARIO!$C$23:$AS$23,"Esame")</f>
        <v>0</v>
      </c>
      <c r="N22" s="38">
        <f>COUNTIF(terzotrim2022_ORARIO!$C$23:$AS$23,"*Altro*")</f>
        <v>0</v>
      </c>
      <c r="P22" s="45" t="e">
        <f t="shared" si="1"/>
        <v>#REF!</v>
      </c>
      <c r="Q22" s="45" t="e">
        <f t="shared" si="2"/>
        <v>#REF!</v>
      </c>
      <c r="R22" s="14">
        <f>COUNTIF(terzotrim2022_ORARIO!$C$23:$AS$23,"08.30 – 17.30")</f>
        <v>0</v>
      </c>
      <c r="S22" s="14">
        <f>COUNTIF(terzotrim2022_ORARIO!$C$23:$AS$23,"09.00 – 18.00")</f>
        <v>0</v>
      </c>
      <c r="T22" s="14">
        <f>COUNTIF(terzotrim2022_ORARIO!$D$23:$AU$23,"09:30 – 18.30")</f>
        <v>0</v>
      </c>
      <c r="U22" s="14">
        <f>COUNTIF(terzotrim2022_ORARIO!$C$23:$AS$23,"*09.30 – 18.30*")+COUNTIF(terzotrim2022_ORARIO!$C$23:$AS$23,"10.30 – 18.30*")+COUNTIF(terzotrim2022_ORARIO!$C$23:$AS$23,"*09:00 – 13.00*")</f>
        <v>0</v>
      </c>
      <c r="V22" s="14">
        <f>COUNTIF(terzotrim2022_ORARIO!$C$23:$AS$23,"10.30 – 19.30")+COUNTIF(terzotrim2022_ORARIO!$C$23:$AS$23,"11.30 – 19.30")+COUNTIF(terzotrim2022_ORARIO!$C$23:$AS$23,"09.00 – 13.00")</f>
        <v>0</v>
      </c>
      <c r="W22" s="1">
        <f t="shared" si="3"/>
        <v>0</v>
      </c>
      <c r="X22" s="270"/>
      <c r="Y22" s="271"/>
      <c r="Z22" s="271"/>
      <c r="AA22" s="272"/>
    </row>
    <row r="23" spans="1:27" ht="11.25" customHeight="1" x14ac:dyDescent="0.25">
      <c r="A23" s="26" t="e">
        <f>IF(#REF!&lt;&gt;"",#REF!,"")</f>
        <v>#REF!</v>
      </c>
      <c r="B23" s="136" t="e">
        <f>IF(#REF!&lt;&gt;"",#REF!,"")</f>
        <v>#REF!</v>
      </c>
      <c r="C23" s="40" t="s">
        <v>40</v>
      </c>
      <c r="D23" s="125">
        <f>Regole!$H$13-E23</f>
        <v>30</v>
      </c>
      <c r="E23" s="126">
        <f t="shared" si="0"/>
        <v>0</v>
      </c>
      <c r="F23" s="36">
        <f>COUNTIF(terzotrim2022_ORARIO!$C$24:$AS$24,"*Aspettativa*")</f>
        <v>0</v>
      </c>
      <c r="G23" s="36">
        <f>COUNTIF(terzotrim2022_ORARIO!$C$24:$AS$24,"*Ex-Accordo*")</f>
        <v>0</v>
      </c>
      <c r="H23" s="36">
        <f>COUNTIF(terzotrim2022_ORARIO!$C$24:$AS$24,"*Ferie*")</f>
        <v>0</v>
      </c>
      <c r="I23" s="36">
        <f>COUNTIF(terzotrim2022_ORARIO!$C$24:$AS$24,"Maternit*")</f>
        <v>0</v>
      </c>
      <c r="J23" s="36">
        <f>COUNTIF(terzotrim2022_ORARIO!$C$24:$AS$24,"*Ex-Acc")</f>
        <v>0</v>
      </c>
      <c r="K23" s="36">
        <f>COUNTIF(terzotrim2022_ORARIO!$C$24:$AS$24,"*Ridotto Ferie*")</f>
        <v>0</v>
      </c>
      <c r="L23" s="36">
        <f>COUNTIF(terzotrim2022_ORARIO!$C$24:$AS$24,"*Ridotto Maternit*")</f>
        <v>0</v>
      </c>
      <c r="M23" s="36">
        <f>COUNTIF(terzotrim2022_ORARIO!$C$24:$AS$24,"Esame")</f>
        <v>0</v>
      </c>
      <c r="N23" s="36">
        <f>COUNTIF(terzotrim2022_ORARIO!$C$24:$AS$24,"*Altro*")</f>
        <v>0</v>
      </c>
      <c r="P23" s="26" t="e">
        <f t="shared" si="1"/>
        <v>#REF!</v>
      </c>
      <c r="Q23" s="136" t="e">
        <f t="shared" si="2"/>
        <v>#REF!</v>
      </c>
      <c r="R23" s="37">
        <f>COUNTIF(terzotrim2022_ORARIO!$C$24:$AS$24,"08.30 – 17.30")</f>
        <v>0</v>
      </c>
      <c r="S23" s="37">
        <f>COUNTIF(terzotrim2022_ORARIO!$C$24:$AS$24,"09.00 – 18.00")</f>
        <v>0</v>
      </c>
      <c r="T23" s="37">
        <f>COUNTIF(terzotrim2022_ORARIO!$D$24:$AU$24,"09:30 – 18.30")</f>
        <v>0</v>
      </c>
      <c r="U23" s="37">
        <f>COUNTIF(terzotrim2022_ORARIO!$C$24:$AS$24,"*09.30 – 18.30*")+COUNTIF(terzotrim2022_ORARIO!$C$24:$AS$24,"10.30 – 18.30*")+COUNTIF(terzotrim2022_ORARIO!$C$24:$AS$24,"*09:00 – 13.00*")</f>
        <v>0</v>
      </c>
      <c r="V23" s="37">
        <f>COUNTIF(terzotrim2022_ORARIO!$C$24:$AS$24,"10.30 – 19.30")+COUNTIF(terzotrim2022_ORARIO!$C$24:$AS$24,"11.30 – 19.30")+COUNTIF(terzotrim2022_ORARIO!$C$24:$AS$24,"09.00 – 13.00")</f>
        <v>0</v>
      </c>
      <c r="W23" s="131">
        <f t="shared" si="3"/>
        <v>0</v>
      </c>
      <c r="X23" s="273"/>
      <c r="Y23" s="274"/>
      <c r="Z23" s="274"/>
      <c r="AA23" s="275"/>
    </row>
    <row r="24" spans="1:27" ht="11.25" customHeight="1" x14ac:dyDescent="0.25">
      <c r="A24" t="e">
        <f>IF(#REF!&lt;&gt;"",#REF!,"")</f>
        <v>#REF!</v>
      </c>
      <c r="B24" t="e">
        <f>IF(#REF!&lt;&gt;"",#REF!,"")</f>
        <v>#REF!</v>
      </c>
      <c r="C24" s="25"/>
      <c r="D24" s="124"/>
      <c r="E24" s="123"/>
      <c r="P24" t="e">
        <f t="shared" si="1"/>
        <v>#REF!</v>
      </c>
      <c r="Q24" t="e">
        <f t="shared" si="2"/>
        <v>#REF!</v>
      </c>
      <c r="W24" s="166"/>
    </row>
    <row r="25" spans="1:27" ht="11.25" customHeight="1" x14ac:dyDescent="0.25">
      <c r="A25" s="20" t="e">
        <f>IF(#REF!&lt;&gt;"",#REF!,"")</f>
        <v>#REF!</v>
      </c>
      <c r="B25" s="20" t="e">
        <f>IF(#REF!&lt;&gt;"",#REF!,"")</f>
        <v>#REF!</v>
      </c>
      <c r="D25" s="124"/>
      <c r="E25" s="123"/>
      <c r="P25" s="20" t="e">
        <f t="shared" si="1"/>
        <v>#REF!</v>
      </c>
      <c r="Q25" s="20" t="e">
        <f t="shared" si="2"/>
        <v>#REF!</v>
      </c>
      <c r="W25" s="166"/>
      <c r="X25" s="134">
        <f>COUNTIF(terzotrim2022_ORARIO!$C$27:$AS$27,"12:30")</f>
        <v>0</v>
      </c>
      <c r="Y25" s="135">
        <f>COUNTIF(terzotrim2022_ORARIO!$C$27:$AS$27,"13:00")</f>
        <v>0</v>
      </c>
      <c r="Z25" s="133">
        <f>COUNTIF(terzotrim2022_ORARIO!$C$27:$AS$27,"13:30")</f>
        <v>0</v>
      </c>
      <c r="AA25" s="73">
        <f>COUNTIF(terzotrim2022_ORARIO!$C$27:$AS$27,"-")</f>
        <v>40</v>
      </c>
    </row>
    <row r="26" spans="1:27" ht="11.25" customHeight="1" x14ac:dyDescent="0.25">
      <c r="A26" s="45" t="e">
        <f>IF(#REF!&lt;&gt;"",#REF!,"")</f>
        <v>#REF!</v>
      </c>
      <c r="B26" s="45" t="e">
        <f>IF(#REF!&lt;&gt;"",#REF!,"")</f>
        <v>#REF!</v>
      </c>
      <c r="C26" s="33"/>
      <c r="D26" s="125">
        <f>Regole!$H$13-E26</f>
        <v>30</v>
      </c>
      <c r="E26" s="126">
        <f t="shared" ref="E26:E32" si="4">SUM(F26:N26)</f>
        <v>0</v>
      </c>
      <c r="F26" s="36">
        <f>COUNTIF(terzotrim2022_ORARIO!$C$28:$AS$28,"*Aspettativa*")</f>
        <v>0</v>
      </c>
      <c r="G26" s="36">
        <f>COUNTIF(terzotrim2022_ORARIO!$C$28:$AS$28,"*Ex-Accordo*")</f>
        <v>0</v>
      </c>
      <c r="H26" s="36">
        <f>COUNTIF(terzotrim2022_ORARIO!$C$28:$AS$28,"*Ferie*")</f>
        <v>0</v>
      </c>
      <c r="I26" s="36">
        <f>COUNTIF(terzotrim2022_ORARIO!$C$28:$AS$28,"Maternit*")</f>
        <v>0</v>
      </c>
      <c r="J26" s="36">
        <f>COUNTIF(terzotrim2022_ORARIO!$C$28:$AS$28,"*Ex-Acc")</f>
        <v>0</v>
      </c>
      <c r="K26" s="36">
        <f>COUNTIF(terzotrim2022_ORARIO!$C$28:$AS$28,"*Ridotto Ferie*")</f>
        <v>0</v>
      </c>
      <c r="L26" s="36">
        <f>COUNTIF(terzotrim2022_ORARIO!$C$28:$AS$28,"*Ridotto Maternit*")</f>
        <v>0</v>
      </c>
      <c r="M26" s="36">
        <f>COUNTIF(terzotrim2022_ORARIO!$C$28:$AS$28,"Esame")</f>
        <v>0</v>
      </c>
      <c r="N26" s="36">
        <f>COUNTIF(terzotrim2022_ORARIO!$C$28:$AS$28,"*Altro*")</f>
        <v>0</v>
      </c>
      <c r="P26" s="45" t="e">
        <f t="shared" si="1"/>
        <v>#REF!</v>
      </c>
      <c r="Q26" s="45" t="e">
        <f t="shared" si="2"/>
        <v>#REF!</v>
      </c>
      <c r="R26" s="37">
        <f>COUNTIF(terzotrim2022_ORARIO!$C$28:$AS$28,"08.28 – 17.28")</f>
        <v>0</v>
      </c>
      <c r="S26" s="37">
        <f>COUNTIF(terzotrim2022_ORARIO!$C$28:$AS$28,"09.00 – 18.00")</f>
        <v>0</v>
      </c>
      <c r="T26" s="37">
        <f>COUNTIF(terzotrim2022_ORARIO!$D$28:$AU$28,"09:30 – 18.30")</f>
        <v>0</v>
      </c>
      <c r="U26" s="37">
        <f>COUNTIF(terzotrim2022_ORARIO!$C$28:$AS$28,"10.28 – 19.28")+COUNTIF(terzotrim2022_ORARIO!$C$28:$AS$28,"11.28 – 19.28")+COUNTIF(terzotrim2022_ORARIO!$C$28:$AS$28,"*09:00 – 13.00*")</f>
        <v>0</v>
      </c>
      <c r="V26" s="37">
        <f>COUNTIF(terzotrim2022_ORARIO!$C$28:$AS$28,"10.28 – 19.28")+COUNTIF(terzotrim2022_ORARIO!$C$28:$AS$28,"11.28 – 19.28")+COUNTIF(terzotrim2022_ORARIO!$C$28:$AS$28,"09.00 – 13.00")</f>
        <v>0</v>
      </c>
      <c r="W26" s="131">
        <f t="shared" si="3"/>
        <v>0</v>
      </c>
      <c r="X26" s="267"/>
      <c r="Y26" s="268"/>
      <c r="Z26" s="268"/>
      <c r="AA26" s="269"/>
    </row>
    <row r="27" spans="1:27" ht="11.25" customHeight="1" x14ac:dyDescent="0.25">
      <c r="A27" s="45" t="e">
        <f>IF(#REF!&lt;&gt;"",#REF!,"")</f>
        <v>#REF!</v>
      </c>
      <c r="B27" s="45" t="e">
        <f>IF(#REF!&lt;&gt;"",#REF!,"")</f>
        <v>#REF!</v>
      </c>
      <c r="C27" s="34"/>
      <c r="D27" s="125">
        <f>Regole!$H$13-E27</f>
        <v>30</v>
      </c>
      <c r="E27" s="126">
        <f t="shared" si="4"/>
        <v>0</v>
      </c>
      <c r="F27" s="36">
        <f>COUNTIF(terzotrim2022_ORARIO!$C$29:$AS$29,"*Aspettativa*")</f>
        <v>0</v>
      </c>
      <c r="G27" s="36">
        <f>COUNTIF(terzotrim2022_ORARIO!$C$29:$AS$29,"*Ex-Accordo*")</f>
        <v>0</v>
      </c>
      <c r="H27" s="36">
        <f>COUNTIF(terzotrim2022_ORARIO!$C$29:$AS$29,"*Ferie*")</f>
        <v>0</v>
      </c>
      <c r="I27" s="36">
        <f>COUNTIF(terzotrim2022_ORARIO!$C$29:$AS$29,"Maternit*")</f>
        <v>0</v>
      </c>
      <c r="J27" s="36">
        <f>COUNTIF(terzotrim2022_ORARIO!$C$29:$AS$29,"*Ex-Acc")</f>
        <v>0</v>
      </c>
      <c r="K27" s="36">
        <f>COUNTIF(terzotrim2022_ORARIO!$C$29:$AS$29,"*Ridotto Ferie*")</f>
        <v>0</v>
      </c>
      <c r="L27" s="36">
        <f>COUNTIF(terzotrim2022_ORARIO!$C$29:$AS$29,"*Ridotto Maternit*")</f>
        <v>0</v>
      </c>
      <c r="M27" s="36">
        <f>COUNTIF(terzotrim2022_ORARIO!$C$29:$AS$29,"Esame")</f>
        <v>0</v>
      </c>
      <c r="N27" s="36">
        <f>COUNTIF(terzotrim2022_ORARIO!$C$29:$AS$29,"*Altro*")</f>
        <v>0</v>
      </c>
      <c r="P27" s="45" t="e">
        <f t="shared" si="1"/>
        <v>#REF!</v>
      </c>
      <c r="Q27" s="45" t="e">
        <f t="shared" si="2"/>
        <v>#REF!</v>
      </c>
      <c r="R27" s="14">
        <f>COUNTIF(terzotrim2022_ORARIO!$C$29:$AS$29,"08.28 – 17.28")</f>
        <v>0</v>
      </c>
      <c r="S27" s="14">
        <f>COUNTIF(terzotrim2022_ORARIO!$C$29:$AS$29,"09.00 – 18.00")</f>
        <v>0</v>
      </c>
      <c r="T27" s="14">
        <f>COUNTIF(terzotrim2022_ORARIO!$D$29:$AU$29,"09:30 – 18.30")</f>
        <v>0</v>
      </c>
      <c r="U27" s="14">
        <f>COUNTIF(terzotrim2022_ORARIO!$C$29:$AS$29,"10.28 – 19.28")+COUNTIF(terzotrim2022_ORARIO!$C$29:$AS$29,"11.28 – 19.28")+COUNTIF(terzotrim2022_ORARIO!$C$29:$AS$29,"*09:00 – 13.00*")</f>
        <v>0</v>
      </c>
      <c r="V27" s="14">
        <f>COUNTIF(terzotrim2022_ORARIO!$C$29:$AS$29,"10.28 – 19.28")+COUNTIF(terzotrim2022_ORARIO!$C$29:$AS$29,"11.28 – 19.28")+COUNTIF(terzotrim2022_ORARIO!$C$29:$AS$29,"09.00 – 13.00")</f>
        <v>0</v>
      </c>
      <c r="W27" s="1">
        <f t="shared" si="3"/>
        <v>0</v>
      </c>
      <c r="X27" s="270"/>
      <c r="Y27" s="271"/>
      <c r="Z27" s="271"/>
      <c r="AA27" s="272"/>
    </row>
    <row r="28" spans="1:27" ht="11.25" customHeight="1" x14ac:dyDescent="0.25">
      <c r="A28" s="45" t="e">
        <f>IF(#REF!&lt;&gt;"",#REF!,"")</f>
        <v>#REF!</v>
      </c>
      <c r="B28" s="45" t="e">
        <f>IF(#REF!&lt;&gt;"",#REF!,"")</f>
        <v>#REF!</v>
      </c>
      <c r="C28" s="34"/>
      <c r="D28" s="125">
        <f>Regole!$H$13-E28</f>
        <v>30</v>
      </c>
      <c r="E28" s="126">
        <f t="shared" si="4"/>
        <v>0</v>
      </c>
      <c r="F28" s="36">
        <f>COUNTIF(terzotrim2022_ORARIO!$C$30:$AS$30,"*Aspettativa*")</f>
        <v>0</v>
      </c>
      <c r="G28" s="36">
        <f>COUNTIF(terzotrim2022_ORARIO!$C$30:$AS$30,"*Ex-Accordo*")</f>
        <v>0</v>
      </c>
      <c r="H28" s="36">
        <f>COUNTIF(terzotrim2022_ORARIO!$C$30:$AS$30,"*Ferie*")</f>
        <v>0</v>
      </c>
      <c r="I28" s="36">
        <f>COUNTIF(terzotrim2022_ORARIO!$C$30:$AS$30,"Maternit*")</f>
        <v>0</v>
      </c>
      <c r="J28" s="36">
        <f>COUNTIF(terzotrim2022_ORARIO!$C$30:$AS$30,"*Ex-Acc")</f>
        <v>0</v>
      </c>
      <c r="K28" s="36">
        <f>COUNTIF(terzotrim2022_ORARIO!$C$30:$AS$30,"*Ridotto Ferie*")</f>
        <v>0</v>
      </c>
      <c r="L28" s="36">
        <f>COUNTIF(terzotrim2022_ORARIO!$C$30:$AS$30,"*Ridotto Maternit*")</f>
        <v>0</v>
      </c>
      <c r="M28" s="36">
        <f>COUNTIF(terzotrim2022_ORARIO!$C$30:$AS$30,"Esame")</f>
        <v>0</v>
      </c>
      <c r="N28" s="36">
        <f>COUNTIF(terzotrim2022_ORARIO!$C$30:$AS$30,"*Altro*")</f>
        <v>0</v>
      </c>
      <c r="P28" s="45" t="e">
        <f t="shared" si="1"/>
        <v>#REF!</v>
      </c>
      <c r="Q28" s="45" t="e">
        <f t="shared" si="2"/>
        <v>#REF!</v>
      </c>
      <c r="R28" s="37">
        <f>COUNTIF(terzotrim2022_ORARIO!$C$30:$AS$30,"08.28 – 17.28")</f>
        <v>0</v>
      </c>
      <c r="S28" s="37">
        <f>COUNTIF(terzotrim2022_ORARIO!$C$30:$AS$30,"09.00 – 18.00")</f>
        <v>0</v>
      </c>
      <c r="T28" s="37">
        <f>COUNTIF(terzotrim2022_ORARIO!$D$30:$AU$30,"09:30 – 18.30")</f>
        <v>0</v>
      </c>
      <c r="U28" s="37">
        <f>COUNTIF(terzotrim2022_ORARIO!$C$30:$AS$30,"10.28 – 19.28")+COUNTIF(terzotrim2022_ORARIO!$C$30:$AS$30,"11.28 – 19.28")+COUNTIF(terzotrim2022_ORARIO!$C$30:$AS$30,"*09:00 – 13.00*")</f>
        <v>0</v>
      </c>
      <c r="V28" s="37">
        <f>COUNTIF(terzotrim2022_ORARIO!$C$30:$AS$30,"10.28 – 19.28")+COUNTIF(terzotrim2022_ORARIO!$C$30:$AS$30,"11.28 – 19.28")+COUNTIF(terzotrim2022_ORARIO!$C$30:$AS$30,"09.00 – 13.00")</f>
        <v>0</v>
      </c>
      <c r="W28" s="131">
        <f t="shared" si="3"/>
        <v>0</v>
      </c>
      <c r="X28" s="270"/>
      <c r="Y28" s="271"/>
      <c r="Z28" s="271"/>
      <c r="AA28" s="272"/>
    </row>
    <row r="29" spans="1:27" ht="11.25" customHeight="1" x14ac:dyDescent="0.25">
      <c r="A29" s="45" t="e">
        <f>IF(#REF!&lt;&gt;"",#REF!,"")</f>
        <v>#REF!</v>
      </c>
      <c r="B29" s="45" t="e">
        <f>IF(#REF!&lt;&gt;"",#REF!,"")</f>
        <v>#REF!</v>
      </c>
      <c r="C29" s="34"/>
      <c r="D29" s="125">
        <f>Regole!$H$13-E29</f>
        <v>30</v>
      </c>
      <c r="E29" s="126">
        <f t="shared" si="4"/>
        <v>0</v>
      </c>
      <c r="F29" s="36">
        <f>COUNTIF(terzotrim2022_ORARIO!$C$31:$AS$31,"*Aspettativa*")</f>
        <v>0</v>
      </c>
      <c r="G29" s="36">
        <f>COUNTIF(terzotrim2022_ORARIO!$C$31:$AS$31,"*Ex-Accordo*")</f>
        <v>0</v>
      </c>
      <c r="H29" s="36">
        <f>COUNTIF(terzotrim2022_ORARIO!$C$31:$AS$31,"*Ferie*")</f>
        <v>0</v>
      </c>
      <c r="I29" s="36">
        <f>COUNTIF(terzotrim2022_ORARIO!$C$31:$AS$31,"Maternit*")</f>
        <v>0</v>
      </c>
      <c r="J29" s="36">
        <f>COUNTIF(terzotrim2022_ORARIO!$C$31:$AS$31,"*Ex-Acc")</f>
        <v>0</v>
      </c>
      <c r="K29" s="36">
        <f>COUNTIF(terzotrim2022_ORARIO!$C$31:$AS$31,"*Ridotto Ferie*")</f>
        <v>0</v>
      </c>
      <c r="L29" s="36">
        <f>COUNTIF(terzotrim2022_ORARIO!$C$31:$AS$31,"*Ridotto Maternit*")</f>
        <v>0</v>
      </c>
      <c r="M29" s="36">
        <f>COUNTIF(terzotrim2022_ORARIO!$C$31:$AS$31,"Esame")</f>
        <v>0</v>
      </c>
      <c r="N29" s="36">
        <f>COUNTIF(terzotrim2022_ORARIO!$C$31:$AS$31,"*Altro*")</f>
        <v>0</v>
      </c>
      <c r="P29" s="45" t="e">
        <f t="shared" si="1"/>
        <v>#REF!</v>
      </c>
      <c r="Q29" s="45" t="e">
        <f t="shared" si="2"/>
        <v>#REF!</v>
      </c>
      <c r="R29" s="14">
        <f>COUNTIF(terzotrim2022_ORARIO!$C$31:$AS$31,"08.28 – 17.28")</f>
        <v>0</v>
      </c>
      <c r="S29" s="14">
        <f>COUNTIF(terzotrim2022_ORARIO!$C$31:$AS$31,"09.00 – 18.00")</f>
        <v>0</v>
      </c>
      <c r="T29" s="14">
        <f>COUNTIF(terzotrim2022_ORARIO!$D$31:$AU$31,"09:30 – 18.30")</f>
        <v>0</v>
      </c>
      <c r="U29" s="14">
        <f>COUNTIF(terzotrim2022_ORARIO!$C$31:$AS$31,"10.28 – 19.28")+COUNTIF(terzotrim2022_ORARIO!$C$31:$AS$31,"11.28 – 19.28")+COUNTIF(terzotrim2022_ORARIO!$C$31:$AS$31,"*09:00 – 13.00*")</f>
        <v>0</v>
      </c>
      <c r="V29" s="14">
        <f>COUNTIF(terzotrim2022_ORARIO!$C$31:$AS$31,"10.28 – 19.28")+COUNTIF(terzotrim2022_ORARIO!$C$31:$AS$31,"11.28 – 19.28")+COUNTIF(terzotrim2022_ORARIO!$C$31:$AS$31,"09.00 – 13.00")</f>
        <v>0</v>
      </c>
      <c r="W29" s="1">
        <f t="shared" si="3"/>
        <v>0</v>
      </c>
      <c r="X29" s="270"/>
      <c r="Y29" s="271"/>
      <c r="Z29" s="271"/>
      <c r="AA29" s="272"/>
    </row>
    <row r="30" spans="1:27" ht="11.25" customHeight="1" x14ac:dyDescent="0.25">
      <c r="A30" s="45" t="e">
        <f>IF(#REF!&lt;&gt;"",#REF!,"")</f>
        <v>#REF!</v>
      </c>
      <c r="B30" s="45" t="e">
        <f>IF(#REF!&lt;&gt;"",#REF!,"")</f>
        <v>#REF!</v>
      </c>
      <c r="C30" s="34"/>
      <c r="D30" s="125">
        <f>Regole!$H$13-E30</f>
        <v>30</v>
      </c>
      <c r="E30" s="126">
        <f t="shared" si="4"/>
        <v>0</v>
      </c>
      <c r="F30" s="36">
        <f>COUNTIF(terzotrim2022_ORARIO!$C$32:$AS$32,"*Aspettativa*")</f>
        <v>0</v>
      </c>
      <c r="G30" s="36">
        <f>COUNTIF(terzotrim2022_ORARIO!$C$32:$AS$32,"*Ex-Accordo*")</f>
        <v>0</v>
      </c>
      <c r="H30" s="36">
        <f>COUNTIF(terzotrim2022_ORARIO!$C$32:$AS$32,"*Ferie*")</f>
        <v>0</v>
      </c>
      <c r="I30" s="36">
        <f>COUNTIF(terzotrim2022_ORARIO!$C$32:$AS$32,"Maternit*")</f>
        <v>0</v>
      </c>
      <c r="J30" s="36">
        <f>COUNTIF(terzotrim2022_ORARIO!$C$32:$AS$32,"*Ex-Acc")</f>
        <v>0</v>
      </c>
      <c r="K30" s="36">
        <f>COUNTIF(terzotrim2022_ORARIO!$C$32:$AS$32,"*Ridotto Ferie*")</f>
        <v>0</v>
      </c>
      <c r="L30" s="36">
        <f>COUNTIF(terzotrim2022_ORARIO!$C$32:$AS$32,"*Ridotto Maternit*")</f>
        <v>0</v>
      </c>
      <c r="M30" s="36">
        <f>COUNTIF(terzotrim2022_ORARIO!$C$32:$AS$32,"Esame")</f>
        <v>0</v>
      </c>
      <c r="N30" s="36">
        <f>COUNTIF(terzotrim2022_ORARIO!$C$32:$AS$32,"*Altro*")</f>
        <v>0</v>
      </c>
      <c r="P30" s="45" t="e">
        <f t="shared" si="1"/>
        <v>#REF!</v>
      </c>
      <c r="Q30" s="45" t="e">
        <f t="shared" si="2"/>
        <v>#REF!</v>
      </c>
      <c r="R30" s="39">
        <f>COUNTIF(terzotrim2022_ORARIO!$C$32:$AS$32,"08.28 – 17.28")</f>
        <v>0</v>
      </c>
      <c r="S30" s="39">
        <f>COUNTIF(terzotrim2022_ORARIO!$C$32:$AS$32,"09.00 – 18.00")</f>
        <v>0</v>
      </c>
      <c r="T30" s="39">
        <f>COUNTIF(terzotrim2022_ORARIO!$D$32:$AU$32,"09:30 – 18.30")</f>
        <v>0</v>
      </c>
      <c r="U30" s="39">
        <f>COUNTIF(terzotrim2022_ORARIO!$C$32:$AS$32,"10.28 – 19.28")+COUNTIF(terzotrim2022_ORARIO!$C$32:$AS$32,"11.28 – 19.28")+COUNTIF(terzotrim2022_ORARIO!$C$32:$AS$32,"*09:00 – 13.00*")</f>
        <v>0</v>
      </c>
      <c r="V30" s="39">
        <f>COUNTIF(terzotrim2022_ORARIO!$C$32:$AS$32,"10.28 – 19.28")+COUNTIF(terzotrim2022_ORARIO!$C$32:$AS$32,"11.28 – 19.28")+COUNTIF(terzotrim2022_ORARIO!$C$32:$AS$32,"09.00 – 13.00")</f>
        <v>0</v>
      </c>
      <c r="W30" s="132">
        <f t="shared" si="3"/>
        <v>0</v>
      </c>
      <c r="X30" s="270"/>
      <c r="Y30" s="271"/>
      <c r="Z30" s="271"/>
      <c r="AA30" s="272"/>
    </row>
    <row r="31" spans="1:27" ht="11.25" customHeight="1" x14ac:dyDescent="0.25">
      <c r="A31" s="45" t="e">
        <f>IF(#REF!&lt;&gt;"",#REF!,"")</f>
        <v>#REF!</v>
      </c>
      <c r="B31" s="45" t="e">
        <f>IF(#REF!&lt;&gt;"",#REF!,"")</f>
        <v>#REF!</v>
      </c>
      <c r="C31" s="34"/>
      <c r="D31" s="125">
        <f>Regole!$H$13-E31</f>
        <v>30</v>
      </c>
      <c r="E31" s="126">
        <f t="shared" si="4"/>
        <v>0</v>
      </c>
      <c r="F31" s="36">
        <f>COUNTIF(terzotrim2022_ORARIO!$C$33:$AS$33,"*Aspettativa*")</f>
        <v>0</v>
      </c>
      <c r="G31" s="36">
        <f>COUNTIF(terzotrim2022_ORARIO!$C$33:$AS$33,"*Ex-Accordo*")</f>
        <v>0</v>
      </c>
      <c r="H31" s="36">
        <f>COUNTIF(terzotrim2022_ORARIO!$C$33:$AS$33,"*Ferie*")</f>
        <v>0</v>
      </c>
      <c r="I31" s="36">
        <f>COUNTIF(terzotrim2022_ORARIO!$C$33:$AS$33,"Maternit*")</f>
        <v>0</v>
      </c>
      <c r="J31" s="36">
        <f>COUNTIF(terzotrim2022_ORARIO!$C$33:$AS$33,"*Ex-Acc")</f>
        <v>0</v>
      </c>
      <c r="K31" s="36">
        <f>COUNTIF(terzotrim2022_ORARIO!$C$33:$AS$33,"*Ridotto Ferie*")</f>
        <v>0</v>
      </c>
      <c r="L31" s="36">
        <f>COUNTIF(terzotrim2022_ORARIO!$C$33:$AS$33,"*Ridotto Maternit*")</f>
        <v>0</v>
      </c>
      <c r="M31" s="36">
        <f>COUNTIF(terzotrim2022_ORARIO!$C$33:$AS$33,"Esame")</f>
        <v>0</v>
      </c>
      <c r="N31" s="36">
        <f>COUNTIF(terzotrim2022_ORARIO!$C$33:$AS$33,"*Altro*")</f>
        <v>0</v>
      </c>
      <c r="P31" s="45" t="e">
        <f t="shared" si="1"/>
        <v>#REF!</v>
      </c>
      <c r="Q31" s="45" t="e">
        <f t="shared" si="2"/>
        <v>#REF!</v>
      </c>
      <c r="R31" s="14">
        <f>COUNTIF(terzotrim2022_ORARIO!$C$33:$AS$33,"08.28 – 17.28")</f>
        <v>0</v>
      </c>
      <c r="S31" s="14">
        <f>COUNTIF(terzotrim2022_ORARIO!$C$33:$AS$33,"09.00 – 18.00")</f>
        <v>0</v>
      </c>
      <c r="T31" s="14">
        <f>COUNTIF(terzotrim2022_ORARIO!$D$33:$AU$33,"09:30 – 18.30")</f>
        <v>0</v>
      </c>
      <c r="U31" s="14">
        <f>COUNTIF(terzotrim2022_ORARIO!$C$33:$AS$33,"10.28 – 19.28")+COUNTIF(terzotrim2022_ORARIO!$C$33:$AS$33,"11.28 – 19.28")+COUNTIF(terzotrim2022_ORARIO!$C$33:$AS$33,"*09:00 – 13.00*")</f>
        <v>0</v>
      </c>
      <c r="V31" s="14">
        <f>COUNTIF(terzotrim2022_ORARIO!$C$33:$AS$33,"10.28 – 19.28")+COUNTIF(terzotrim2022_ORARIO!$C$33:$AS$33,"11.28 – 19.28")+COUNTIF(terzotrim2022_ORARIO!$C$33:$AS$33,"09.00 – 13.00")</f>
        <v>0</v>
      </c>
      <c r="W31" s="1">
        <f t="shared" si="3"/>
        <v>0</v>
      </c>
      <c r="X31" s="270"/>
      <c r="Y31" s="271"/>
      <c r="Z31" s="271"/>
      <c r="AA31" s="272"/>
    </row>
    <row r="32" spans="1:27" ht="11.25" customHeight="1" x14ac:dyDescent="0.25">
      <c r="A32" s="26" t="e">
        <f>IF(#REF!&lt;&gt;"",#REF!,"")</f>
        <v>#REF!</v>
      </c>
      <c r="B32" s="136" t="e">
        <f>IF(#REF!&lt;&gt;"",#REF!,"")</f>
        <v>#REF!</v>
      </c>
      <c r="C32" s="40" t="s">
        <v>40</v>
      </c>
      <c r="D32" s="125">
        <f>Regole!$H$13-E32</f>
        <v>30</v>
      </c>
      <c r="E32" s="126">
        <f t="shared" si="4"/>
        <v>0</v>
      </c>
      <c r="F32" s="36">
        <f>COUNTIF(terzotrim2022_ORARIO!$C$34:$AS$34,"*Aspettativa*")</f>
        <v>0</v>
      </c>
      <c r="G32" s="36">
        <f>COUNTIF(terzotrim2022_ORARIO!$C$34:$AS$34,"*Ex-Accordo*")</f>
        <v>0</v>
      </c>
      <c r="H32" s="36">
        <f>COUNTIF(terzotrim2022_ORARIO!$C$34:$AS$34,"*Ferie*")</f>
        <v>0</v>
      </c>
      <c r="I32" s="36">
        <f>COUNTIF(terzotrim2022_ORARIO!$C$34:$AS$34,"Maternit*")</f>
        <v>0</v>
      </c>
      <c r="J32" s="36">
        <f>COUNTIF(terzotrim2022_ORARIO!$C$34:$AS$34,"*Ex-Acc")</f>
        <v>0</v>
      </c>
      <c r="K32" s="36">
        <f>COUNTIF(terzotrim2022_ORARIO!$C$34:$AS$34,"*Ridotto Ferie*")</f>
        <v>0</v>
      </c>
      <c r="L32" s="36">
        <f>COUNTIF(terzotrim2022_ORARIO!$C$34:$AS$34,"*Ridotto Maternit*")</f>
        <v>0</v>
      </c>
      <c r="M32" s="36">
        <f>COUNTIF(terzotrim2022_ORARIO!$C$34:$AS$34,"Esame")</f>
        <v>0</v>
      </c>
      <c r="N32" s="36">
        <f>COUNTIF(terzotrim2022_ORARIO!$C$34:$AS$34,"*Altro*")</f>
        <v>0</v>
      </c>
      <c r="P32" s="26" t="e">
        <f t="shared" si="1"/>
        <v>#REF!</v>
      </c>
      <c r="Q32" s="136" t="e">
        <f t="shared" si="2"/>
        <v>#REF!</v>
      </c>
      <c r="R32" s="14">
        <f>COUNTIF(terzotrim2022_ORARIO!$C$34:$AS$34,"08.28 – 17.28")</f>
        <v>0</v>
      </c>
      <c r="S32" s="14">
        <f>COUNTIF(terzotrim2022_ORARIO!$C$34:$AS$34,"09.00 – 18.00")</f>
        <v>0</v>
      </c>
      <c r="T32" s="14">
        <f>COUNTIF(terzotrim2022_ORARIO!$D$34:$AU$34,"09:30 – 18.30")</f>
        <v>0</v>
      </c>
      <c r="U32" s="14">
        <f>COUNTIF(terzotrim2022_ORARIO!$C$34:$AS$34,"10.28 – 19.28")+COUNTIF(terzotrim2022_ORARIO!$C$34:$AS$34,"11.28 – 19.28")+COUNTIF(terzotrim2022_ORARIO!$C$34:$AS$34,"*09:00 – 13.00*")</f>
        <v>0</v>
      </c>
      <c r="V32" s="14">
        <f>COUNTIF(terzotrim2022_ORARIO!$C$34:$AS$34,"10.28 – 19.28")+COUNTIF(terzotrim2022_ORARIO!$C$34:$AS$34,"11.28 – 19.28")+COUNTIF(terzotrim2022_ORARIO!$C$34:$AS$34,"09.00 – 13.00")</f>
        <v>0</v>
      </c>
      <c r="W32" s="1">
        <f t="shared" si="3"/>
        <v>0</v>
      </c>
      <c r="X32" s="273"/>
      <c r="Y32" s="274"/>
      <c r="Z32" s="274"/>
      <c r="AA32" s="275"/>
    </row>
    <row r="33" spans="1:27" ht="11.25" customHeight="1" x14ac:dyDescent="0.25">
      <c r="C33" s="27"/>
      <c r="D33" s="124"/>
      <c r="E33" s="123"/>
      <c r="P33" t="str">
        <f t="shared" ref="P33:P41" si="5">IF(A33=""," ",A33)</f>
        <v xml:space="preserve"> </v>
      </c>
      <c r="Q33" t="str">
        <f t="shared" ref="Q33:Q41" si="6">IF(B33=""," ",B33)</f>
        <v xml:space="preserve"> </v>
      </c>
      <c r="W33" s="166"/>
    </row>
    <row r="34" spans="1:27" ht="11.25" customHeight="1" x14ac:dyDescent="0.25">
      <c r="D34" s="124"/>
      <c r="E34" s="123"/>
      <c r="P34" t="str">
        <f t="shared" si="5"/>
        <v xml:space="preserve"> </v>
      </c>
      <c r="Q34" t="str">
        <f t="shared" si="6"/>
        <v xml:space="preserve"> </v>
      </c>
      <c r="W34" s="166"/>
      <c r="X34" s="134" t="e">
        <f>COUNTIF(terzotrim2022_ORARIO!#REF!,"12:30")</f>
        <v>#REF!</v>
      </c>
      <c r="Y34" s="135">
        <f>COUNTIF(terzotrim2022_ORARIO!$C$14:$AS$14,"13:00")</f>
        <v>0</v>
      </c>
      <c r="Z34" s="133" t="e">
        <f>COUNTIF(terzotrim2022_ORARIO!#REF!,"13:30")</f>
        <v>#REF!</v>
      </c>
      <c r="AA34" s="73" t="e">
        <f>COUNTIF(terzotrim2022_ORARIO!#REF!,"-")</f>
        <v>#REF!</v>
      </c>
    </row>
    <row r="35" spans="1:27" ht="11.25" customHeight="1" x14ac:dyDescent="0.25">
      <c r="A35" s="45" t="e">
        <f>IF(#REF!&lt;&gt;"",#REF!,"")</f>
        <v>#REF!</v>
      </c>
      <c r="B35" s="45" t="e">
        <f>IF(#REF!&lt;&gt;"",#REF!,"")</f>
        <v>#REF!</v>
      </c>
      <c r="C35" s="33"/>
      <c r="D35" s="125" t="e">
        <f>Regole!$H$13-E35</f>
        <v>#REF!</v>
      </c>
      <c r="E35" s="126" t="e">
        <f t="shared" ref="E35:E41" si="7">SUM(F35:N35)</f>
        <v>#REF!</v>
      </c>
      <c r="F35" s="36" t="e">
        <f>COUNTIF(terzotrim2022_ORARIO!#REF!,"*Aspettativa*")</f>
        <v>#REF!</v>
      </c>
      <c r="G35" s="36" t="e">
        <f>COUNTIF(terzotrim2022_ORARIO!#REF!,"*Ex-Accordo*")</f>
        <v>#REF!</v>
      </c>
      <c r="H35" s="36" t="e">
        <f>COUNTIF(terzotrim2022_ORARIO!#REF!,"*Ferie*")</f>
        <v>#REF!</v>
      </c>
      <c r="I35" s="36" t="e">
        <f>COUNTIF(terzotrim2022_ORARIO!#REF!,"Maternit*")</f>
        <v>#REF!</v>
      </c>
      <c r="J35" s="36" t="e">
        <f>COUNTIF(terzotrim2022_ORARIO!#REF!,"*Ex-Acc")</f>
        <v>#REF!</v>
      </c>
      <c r="K35" s="36" t="e">
        <f>COUNTIF(terzotrim2022_ORARIO!#REF!,"*Ridotto Ferie*")</f>
        <v>#REF!</v>
      </c>
      <c r="L35" s="36" t="e">
        <f>COUNTIF(terzotrim2022_ORARIO!#REF!,"*Ridotto Maternit*")</f>
        <v>#REF!</v>
      </c>
      <c r="M35" s="36" t="e">
        <f>COUNTIF(terzotrim2022_ORARIO!#REF!,"Esame")</f>
        <v>#REF!</v>
      </c>
      <c r="N35" s="36" t="e">
        <f>COUNTIF(terzotrim2022_ORARIO!#REF!,"*Altro*")</f>
        <v>#REF!</v>
      </c>
      <c r="P35" s="45" t="e">
        <f t="shared" si="5"/>
        <v>#REF!</v>
      </c>
      <c r="Q35" s="45" t="e">
        <f t="shared" si="6"/>
        <v>#REF!</v>
      </c>
      <c r="R35" s="37" t="e">
        <f>COUNTIF(terzotrim2022_ORARIO!#REF!,"08.30 – 17.30")</f>
        <v>#REF!</v>
      </c>
      <c r="S35" s="37" t="e">
        <f>COUNTIF(terzotrim2022_ORARIO!#REF!,"09.00 – 18.00")</f>
        <v>#REF!</v>
      </c>
      <c r="T35" s="37" t="e">
        <f>COUNTIF(terzotrim2022_ORARIO!#REF!,"09:30 – 18.30")</f>
        <v>#REF!</v>
      </c>
      <c r="U35" s="37" t="e">
        <f>COUNTIF(terzotrim2022_ORARIO!#REF!,"*09.30 – 18.30*")+COUNTIF(terzotrim2022_ORARIO!#REF!,"10.30 – 18.30*")+COUNTIF(terzotrim2022_ORARIO!#REF!,"*09:00 – 13.00*")</f>
        <v>#REF!</v>
      </c>
      <c r="V35" s="37" t="e">
        <f>COUNTIF(terzotrim2022_ORARIO!#REF!,"10.30 – 19.30")+COUNTIF(terzotrim2022_ORARIO!#REF!,"11.30 – 19.30")+COUNTIF(terzotrim2022_ORARIO!#REF!,"09.00 – 13.00")</f>
        <v>#REF!</v>
      </c>
      <c r="W35" s="131" t="e">
        <f t="shared" si="3"/>
        <v>#REF!</v>
      </c>
      <c r="X35" s="267"/>
      <c r="Y35" s="268"/>
      <c r="Z35" s="268"/>
      <c r="AA35" s="269"/>
    </row>
    <row r="36" spans="1:27" ht="11.25" customHeight="1" x14ac:dyDescent="0.25">
      <c r="A36" s="45"/>
      <c r="B36" s="45"/>
      <c r="C36" s="34"/>
      <c r="D36" s="125">
        <f>Regole!$H$13-E36</f>
        <v>30</v>
      </c>
      <c r="E36" s="126">
        <f t="shared" si="7"/>
        <v>0</v>
      </c>
      <c r="F36" s="36">
        <f>COUNTIF(terzotrim2022_ORARIO!$C$35:$AS$35,"*Aspettativa*")</f>
        <v>0</v>
      </c>
      <c r="G36" s="36">
        <f>COUNTIF(terzotrim2022_ORARIO!$C$35:$AS$35,"*Ex-Accordo*")</f>
        <v>0</v>
      </c>
      <c r="H36" s="36">
        <f>COUNTIF(terzotrim2022_ORARIO!$C$35:$AS$35,"*Ferie*")</f>
        <v>0</v>
      </c>
      <c r="I36" s="36">
        <f>COUNTIF(terzotrim2022_ORARIO!$C$35:$AS$35,"Maternit*")</f>
        <v>0</v>
      </c>
      <c r="J36" s="36">
        <f>COUNTIF(terzotrim2022_ORARIO!$C$35:$AS$35,"*Ex-Acc")</f>
        <v>0</v>
      </c>
      <c r="K36" s="36">
        <f>COUNTIF(terzotrim2022_ORARIO!$C$35:$AS$35,"*Ridotto Ferie*")</f>
        <v>0</v>
      </c>
      <c r="L36" s="36">
        <f>COUNTIF(terzotrim2022_ORARIO!$C$35:$AS$35,"*Ridotto Maternit*")</f>
        <v>0</v>
      </c>
      <c r="M36" s="36">
        <f>COUNTIF(terzotrim2022_ORARIO!$C$35:$AS$35,"Esame")</f>
        <v>0</v>
      </c>
      <c r="N36" s="36">
        <f>COUNTIF(terzotrim2022_ORARIO!$C$35:$AS$35,"*Altro*")</f>
        <v>0</v>
      </c>
      <c r="P36" s="45" t="str">
        <f t="shared" si="5"/>
        <v xml:space="preserve"> </v>
      </c>
      <c r="Q36" s="45" t="str">
        <f t="shared" si="6"/>
        <v xml:space="preserve"> </v>
      </c>
      <c r="R36" s="14">
        <f>COUNTIF(terzotrim2022_ORARIO!$C$35:$AS$35,"08.30 – 17.30")</f>
        <v>0</v>
      </c>
      <c r="S36" s="14">
        <f>COUNTIF(terzotrim2022_ORARIO!$C$35:$AS$35,"09.00 – 18.00")</f>
        <v>0</v>
      </c>
      <c r="T36" s="14">
        <f>COUNTIF(terzotrim2022_ORARIO!$D$35:$AU$35,"09:30 – 18.30")</f>
        <v>0</v>
      </c>
      <c r="U36" s="14">
        <f>COUNTIF(terzotrim2022_ORARIO!$C$35:$AS$35,"*09.30 – 18.30*")+COUNTIF(terzotrim2022_ORARIO!$C$35:$AS$35,"10.30 – 18.30*")+COUNTIF(terzotrim2022_ORARIO!$C$35:$AS$35,"*09:00 – 13.00*")</f>
        <v>0</v>
      </c>
      <c r="V36" s="14">
        <f>COUNTIF(terzotrim2022_ORARIO!$C$35:$AS$35,"10.30 – 19.30")+COUNTIF(terzotrim2022_ORARIO!$C$35:$AS$35,"11.30 – 19.30")+COUNTIF(terzotrim2022_ORARIO!$C$35:$AS$35,"09.00 – 13.00")</f>
        <v>0</v>
      </c>
      <c r="W36" s="1">
        <f t="shared" si="3"/>
        <v>0</v>
      </c>
      <c r="X36" s="270"/>
      <c r="Y36" s="271"/>
      <c r="Z36" s="271"/>
      <c r="AA36" s="272"/>
    </row>
    <row r="37" spans="1:27" ht="11.25" customHeight="1" x14ac:dyDescent="0.25">
      <c r="A37" s="45"/>
      <c r="B37" s="45"/>
      <c r="C37" s="34"/>
      <c r="D37" s="125">
        <f>Regole!$H$13-E37</f>
        <v>30</v>
      </c>
      <c r="E37" s="126">
        <f t="shared" si="7"/>
        <v>0</v>
      </c>
      <c r="F37" s="36">
        <f>COUNTIF(terzotrim2022_ORARIO!$C$36:$AS$36,"*Aspettativa*")</f>
        <v>0</v>
      </c>
      <c r="G37" s="36">
        <f>COUNTIF(terzotrim2022_ORARIO!$C$36:$AS$36,"*Ex-Accordo*")</f>
        <v>0</v>
      </c>
      <c r="H37" s="36">
        <f>COUNTIF(terzotrim2022_ORARIO!$C$36:$AS$36,"*Ferie*")</f>
        <v>0</v>
      </c>
      <c r="I37" s="36">
        <f>COUNTIF(terzotrim2022_ORARIO!$C$36:$AS$36,"Maternit*")</f>
        <v>0</v>
      </c>
      <c r="J37" s="36">
        <f>COUNTIF(terzotrim2022_ORARIO!$C$36:$AS$36,"*Ex-Acc")</f>
        <v>0</v>
      </c>
      <c r="K37" s="36">
        <f>COUNTIF(terzotrim2022_ORARIO!$C$36:$AS$36,"*Ridotto Ferie*")</f>
        <v>0</v>
      </c>
      <c r="L37" s="36">
        <f>COUNTIF(terzotrim2022_ORARIO!$C$36:$AS$36,"*Ridotto Maternit*")</f>
        <v>0</v>
      </c>
      <c r="M37" s="36">
        <f>COUNTIF(terzotrim2022_ORARIO!$C$36:$AS$36,"Esame")</f>
        <v>0</v>
      </c>
      <c r="N37" s="36">
        <f>COUNTIF(terzotrim2022_ORARIO!$C$36:$AS$36,"*Altro*")</f>
        <v>0</v>
      </c>
      <c r="P37" s="45" t="str">
        <f t="shared" si="5"/>
        <v xml:space="preserve"> </v>
      </c>
      <c r="Q37" s="45" t="str">
        <f t="shared" si="6"/>
        <v xml:space="preserve"> </v>
      </c>
      <c r="R37" s="37">
        <f>COUNTIF(terzotrim2022_ORARIO!$C$36:$AS$36,"08.30 – 17.30")</f>
        <v>0</v>
      </c>
      <c r="S37" s="37">
        <f>COUNTIF(terzotrim2022_ORARIO!$C$36:$AS$36,"09.00 – 18.00")</f>
        <v>0</v>
      </c>
      <c r="T37" s="37">
        <f>COUNTIF(terzotrim2022_ORARIO!$D$36:$AU$36,"09:30 – 18.30")</f>
        <v>0</v>
      </c>
      <c r="U37" s="37">
        <f>COUNTIF(terzotrim2022_ORARIO!$C$36:$AS$36,"*09.30 – 18.30*")+COUNTIF(terzotrim2022_ORARIO!$C$36:$AS$36,"10.30 – 18.30*")+COUNTIF(terzotrim2022_ORARIO!$C$36:$AS$36,"*09:00 – 13.00*")</f>
        <v>0</v>
      </c>
      <c r="V37" s="37">
        <f>COUNTIF(terzotrim2022_ORARIO!$C$36:$AS$36,"10.30 – 19.30")+COUNTIF(terzotrim2022_ORARIO!$C$36:$AS$36,"11.30 – 19.30")+COUNTIF(terzotrim2022_ORARIO!$C$36:$AS$36,"09.00 – 13.00")</f>
        <v>0</v>
      </c>
      <c r="W37" s="131">
        <f t="shared" si="3"/>
        <v>0</v>
      </c>
      <c r="X37" s="270"/>
      <c r="Y37" s="271"/>
      <c r="Z37" s="271"/>
      <c r="AA37" s="272"/>
    </row>
    <row r="38" spans="1:27" ht="11.25" customHeight="1" x14ac:dyDescent="0.25">
      <c r="A38" s="45"/>
      <c r="B38" s="45"/>
      <c r="C38" s="34"/>
      <c r="D38" s="125">
        <f>Regole!$H$13-E38</f>
        <v>30</v>
      </c>
      <c r="E38" s="126">
        <f t="shared" si="7"/>
        <v>0</v>
      </c>
      <c r="F38" s="36">
        <f>COUNTIF(terzotrim2022_ORARIO!$C$37:$AS$37,"*Aspettativa*")</f>
        <v>0</v>
      </c>
      <c r="G38" s="36">
        <f>COUNTIF(terzotrim2022_ORARIO!$C$37:$AS$37,"*Ex-Accordo*")</f>
        <v>0</v>
      </c>
      <c r="H38" s="36">
        <f>COUNTIF(terzotrim2022_ORARIO!$C$37:$AS$37,"*Ferie*")</f>
        <v>0</v>
      </c>
      <c r="I38" s="36">
        <f>COUNTIF(terzotrim2022_ORARIO!$C$37:$AS$37,"Maternit*")</f>
        <v>0</v>
      </c>
      <c r="J38" s="36">
        <f>COUNTIF(terzotrim2022_ORARIO!$C$37:$AS$37,"*Ex-Acc")</f>
        <v>0</v>
      </c>
      <c r="K38" s="36">
        <f>COUNTIF(terzotrim2022_ORARIO!$C$37:$AS$37,"*Ridotto Ferie*")</f>
        <v>0</v>
      </c>
      <c r="L38" s="36">
        <f>COUNTIF(terzotrim2022_ORARIO!$C$37:$AS$37,"*Ridotto Maternit*")</f>
        <v>0</v>
      </c>
      <c r="M38" s="36">
        <f>COUNTIF(terzotrim2022_ORARIO!$C$37:$AS$37,"Esame")</f>
        <v>0</v>
      </c>
      <c r="N38" s="36">
        <f>COUNTIF(terzotrim2022_ORARIO!$C$37:$AS$37,"*Altro*")</f>
        <v>0</v>
      </c>
      <c r="P38" s="45" t="str">
        <f t="shared" si="5"/>
        <v xml:space="preserve"> </v>
      </c>
      <c r="Q38" s="45" t="str">
        <f t="shared" si="6"/>
        <v xml:space="preserve"> </v>
      </c>
      <c r="R38" s="14" t="e">
        <f>COUNTIF(terzotrim2022_ORARIO!#REF!,"08.30 – 17.30")</f>
        <v>#REF!</v>
      </c>
      <c r="S38" s="14" t="e">
        <f>COUNTIF(terzotrim2022_ORARIO!#REF!,"09.00 – 18.00")</f>
        <v>#REF!</v>
      </c>
      <c r="T38" s="14" t="e">
        <f>COUNTIF(terzotrim2022_ORARIO!#REF!,"09:30 – 18.30")</f>
        <v>#REF!</v>
      </c>
      <c r="U38" s="14" t="e">
        <f>COUNTIF(terzotrim2022_ORARIO!#REF!,"*09.30 – 18.30*")+COUNTIF(terzotrim2022_ORARIO!#REF!,"10.30 – 18.30*")+COUNTIF(terzotrim2022_ORARIO!#REF!,"*09:00 – 13.00*")</f>
        <v>#REF!</v>
      </c>
      <c r="V38" s="14" t="e">
        <f>COUNTIF(terzotrim2022_ORARIO!#REF!,"10.30 – 19.30")+COUNTIF(terzotrim2022_ORARIO!#REF!,"11.30 – 19.30")+COUNTIF(terzotrim2022_ORARIO!#REF!,"09.00 – 13.00")</f>
        <v>#REF!</v>
      </c>
      <c r="W38" s="1" t="e">
        <f t="shared" si="3"/>
        <v>#REF!</v>
      </c>
      <c r="X38" s="270"/>
      <c r="Y38" s="271"/>
      <c r="Z38" s="271"/>
      <c r="AA38" s="272"/>
    </row>
    <row r="39" spans="1:27" ht="11.25" customHeight="1" x14ac:dyDescent="0.25">
      <c r="A39" s="45"/>
      <c r="B39" s="45"/>
      <c r="C39" s="34"/>
      <c r="D39" s="125">
        <f>Regole!$H$13-E39</f>
        <v>30</v>
      </c>
      <c r="E39" s="126">
        <f t="shared" si="7"/>
        <v>0</v>
      </c>
      <c r="F39" s="36">
        <f>COUNTIF(terzotrim2022_ORARIO!$C$38:$AS$38,"*Aspettativa*")</f>
        <v>0</v>
      </c>
      <c r="G39" s="36">
        <f>COUNTIF(terzotrim2022_ORARIO!$C$38:$AS$38,"*Ex-Accordo*")</f>
        <v>0</v>
      </c>
      <c r="H39" s="36">
        <f>COUNTIF(terzotrim2022_ORARIO!$C$38:$AS$38,"*Ferie*")</f>
        <v>0</v>
      </c>
      <c r="I39" s="36">
        <f>COUNTIF(terzotrim2022_ORARIO!$C$38:$AS$38,"Maternit*")</f>
        <v>0</v>
      </c>
      <c r="J39" s="36">
        <f>COUNTIF(terzotrim2022_ORARIO!$C$38:$AS$38,"*Ex-Acc")</f>
        <v>0</v>
      </c>
      <c r="K39" s="36">
        <f>COUNTIF(terzotrim2022_ORARIO!$C$38:$AS$38,"*Ridotto Ferie*")</f>
        <v>0</v>
      </c>
      <c r="L39" s="36">
        <f>COUNTIF(terzotrim2022_ORARIO!$C$38:$AS$38,"*Ridotto Maternit*")</f>
        <v>0</v>
      </c>
      <c r="M39" s="36">
        <f>COUNTIF(terzotrim2022_ORARIO!$C$38:$AS$38,"Esame")</f>
        <v>0</v>
      </c>
      <c r="N39" s="36">
        <f>COUNTIF(terzotrim2022_ORARIO!$C$38:$AS$38,"*Altro*")</f>
        <v>0</v>
      </c>
      <c r="P39" s="45" t="str">
        <f t="shared" si="5"/>
        <v xml:space="preserve"> </v>
      </c>
      <c r="Q39" s="45" t="str">
        <f t="shared" si="6"/>
        <v xml:space="preserve"> </v>
      </c>
      <c r="R39" s="39">
        <f>COUNTIF(terzotrim2022_ORARIO!$C$35:$AS$35,"08.30 – 17.30")</f>
        <v>0</v>
      </c>
      <c r="S39" s="39">
        <f>COUNTIF(terzotrim2022_ORARIO!$C$35:$AS$35,"09.00 – 18.00")</f>
        <v>0</v>
      </c>
      <c r="T39" s="39">
        <f>COUNTIF(terzotrim2022_ORARIO!$D$35:$AU$35,"09:30 – 18.30")</f>
        <v>0</v>
      </c>
      <c r="U39" s="39">
        <f>COUNTIF(terzotrim2022_ORARIO!$C$35:$AS$35,"*09.30 – 18.30*")+COUNTIF(terzotrim2022_ORARIO!$C$35:$AS$35,"10.30 – 18.30*")+COUNTIF(terzotrim2022_ORARIO!$C$35:$AS$35,"*09:00 – 13.00*")</f>
        <v>0</v>
      </c>
      <c r="V39" s="39">
        <f>COUNTIF(terzotrim2022_ORARIO!$C$35:$AS$35,"10.30 – 19.30")+COUNTIF(terzotrim2022_ORARIO!$C$35:$AS$35,"11.30 – 19.30")+COUNTIF(terzotrim2022_ORARIO!$C$35:$AS$35,"09.00 – 13.00")</f>
        <v>0</v>
      </c>
      <c r="W39" s="132">
        <f t="shared" si="3"/>
        <v>0</v>
      </c>
      <c r="X39" s="270"/>
      <c r="Y39" s="271"/>
      <c r="Z39" s="271"/>
      <c r="AA39" s="272"/>
    </row>
    <row r="40" spans="1:27" ht="11.25" customHeight="1" x14ac:dyDescent="0.25">
      <c r="A40" s="45"/>
      <c r="B40" s="45"/>
      <c r="C40" s="34"/>
      <c r="D40" s="125">
        <f>Regole!$H$13-E40</f>
        <v>30</v>
      </c>
      <c r="E40" s="126">
        <f t="shared" si="7"/>
        <v>0</v>
      </c>
      <c r="F40" s="36">
        <f>COUNTIF(terzotrim2022_ORARIO!$C$39:$AS$39,"*Aspettativa*")</f>
        <v>0</v>
      </c>
      <c r="G40" s="36">
        <f>COUNTIF(terzotrim2022_ORARIO!$C$39:$AS$39,"*Ex-Accordo*")</f>
        <v>0</v>
      </c>
      <c r="H40" s="36">
        <f>COUNTIF(terzotrim2022_ORARIO!$C$39:$AS$39,"*Ferie*")</f>
        <v>0</v>
      </c>
      <c r="I40" s="36">
        <f>COUNTIF(terzotrim2022_ORARIO!$C$39:$AS$39,"Maternit*")</f>
        <v>0</v>
      </c>
      <c r="J40" s="36">
        <f>COUNTIF(terzotrim2022_ORARIO!$C$39:$AS$39,"*Ex-Acc")</f>
        <v>0</v>
      </c>
      <c r="K40" s="36">
        <f>COUNTIF(terzotrim2022_ORARIO!$C$39:$AS$39,"*Ridotto Ferie*")</f>
        <v>0</v>
      </c>
      <c r="L40" s="36">
        <f>COUNTIF(terzotrim2022_ORARIO!$C$39:$AS$39,"*Ridotto Maternit*")</f>
        <v>0</v>
      </c>
      <c r="M40" s="36">
        <f>COUNTIF(terzotrim2022_ORARIO!$C$39:$AS$39,"Esame")</f>
        <v>0</v>
      </c>
      <c r="N40" s="36">
        <f>COUNTIF(terzotrim2022_ORARIO!$C$39:$AS$39,"*Altro*")</f>
        <v>0</v>
      </c>
      <c r="P40" s="45" t="str">
        <f t="shared" si="5"/>
        <v xml:space="preserve"> </v>
      </c>
      <c r="Q40" s="45" t="str">
        <f t="shared" si="6"/>
        <v xml:space="preserve"> </v>
      </c>
      <c r="R40" s="14">
        <f>COUNTIF(terzotrim2022_ORARIO!$C$36:$AS$36,"08.30 – 17.30")</f>
        <v>0</v>
      </c>
      <c r="S40" s="14">
        <f>COUNTIF(terzotrim2022_ORARIO!$C$36:$AS$36,"09.00 – 18.00")</f>
        <v>0</v>
      </c>
      <c r="T40" s="14">
        <f>COUNTIF(terzotrim2022_ORARIO!$D$36:$AU$36,"09:30 – 18.30")</f>
        <v>0</v>
      </c>
      <c r="U40" s="14">
        <f>COUNTIF(terzotrim2022_ORARIO!$C$36:$AS$36,"*09.30 – 18.30*")+COUNTIF(terzotrim2022_ORARIO!$C$36:$AS$36,"10.30 – 18.30*")+COUNTIF(terzotrim2022_ORARIO!$C$36:$AS$36,"*09:00 – 13.00*")</f>
        <v>0</v>
      </c>
      <c r="V40" s="14">
        <f>COUNTIF(terzotrim2022_ORARIO!$C$36:$AS$36,"10.30 – 19.30")+COUNTIF(terzotrim2022_ORARIO!$C$36:$AS$36,"11.30 – 19.30")+COUNTIF(terzotrim2022_ORARIO!$C$36:$AS$36,"09.00 – 13.00")</f>
        <v>0</v>
      </c>
      <c r="W40" s="1">
        <f t="shared" si="3"/>
        <v>0</v>
      </c>
      <c r="X40" s="270"/>
      <c r="Y40" s="271"/>
      <c r="Z40" s="271"/>
      <c r="AA40" s="272"/>
    </row>
    <row r="41" spans="1:27" ht="11.25" customHeight="1" x14ac:dyDescent="0.25">
      <c r="A41" s="26" t="e">
        <f>IF(#REF!&lt;&gt;"",#REF!,"")</f>
        <v>#REF!</v>
      </c>
      <c r="B41" s="136"/>
      <c r="C41" s="40" t="s">
        <v>40</v>
      </c>
      <c r="D41" s="125">
        <f>Regole!$H$13-E41</f>
        <v>30</v>
      </c>
      <c r="E41" s="126">
        <f t="shared" si="7"/>
        <v>0</v>
      </c>
      <c r="F41" s="36">
        <f>COUNTIF(terzotrim2022_ORARIO!$C$40:$AS$40,"*Aspettativa*")</f>
        <v>0</v>
      </c>
      <c r="G41" s="36">
        <f>COUNTIF(terzotrim2022_ORARIO!$C$40:$AS$40,"*Ex-Accordo*")</f>
        <v>0</v>
      </c>
      <c r="H41" s="36">
        <f>COUNTIF(terzotrim2022_ORARIO!$C$40:$AS$40,"*Ferie*")</f>
        <v>0</v>
      </c>
      <c r="I41" s="36">
        <f>COUNTIF(terzotrim2022_ORARIO!$C$40:$AS$40,"Maternit*")</f>
        <v>0</v>
      </c>
      <c r="J41" s="36">
        <f>COUNTIF(terzotrim2022_ORARIO!$C$40:$AS$40,"*Ex-Acc")</f>
        <v>0</v>
      </c>
      <c r="K41" s="36">
        <f>COUNTIF(terzotrim2022_ORARIO!$C$40:$AS$40,"*Ridotto Ferie*")</f>
        <v>0</v>
      </c>
      <c r="L41" s="36">
        <f>COUNTIF(terzotrim2022_ORARIO!$C$40:$AS$40,"*Ridotto Maternit*")</f>
        <v>0</v>
      </c>
      <c r="M41" s="36">
        <f>COUNTIF(terzotrim2022_ORARIO!$C$40:$AS$40,"Esame")</f>
        <v>0</v>
      </c>
      <c r="N41" s="36">
        <f>COUNTIF(terzotrim2022_ORARIO!$C$40:$AS$40,"*Altro*")</f>
        <v>0</v>
      </c>
      <c r="P41" s="26" t="e">
        <f t="shared" si="5"/>
        <v>#REF!</v>
      </c>
      <c r="Q41" s="136" t="str">
        <f t="shared" si="6"/>
        <v xml:space="preserve"> </v>
      </c>
      <c r="R41" s="14" t="e">
        <f>COUNTIF(terzotrim2022_ORARIO!#REF!,"08.30 – 17.30")</f>
        <v>#REF!</v>
      </c>
      <c r="S41" s="14" t="e">
        <f>COUNTIF(terzotrim2022_ORARIO!#REF!,"09.00 – 18.00")</f>
        <v>#REF!</v>
      </c>
      <c r="T41" s="14" t="e">
        <f>COUNTIF(terzotrim2022_ORARIO!#REF!,"09:30 – 18.30")</f>
        <v>#REF!</v>
      </c>
      <c r="U41" s="14" t="e">
        <f>COUNTIF(terzotrim2022_ORARIO!#REF!,"*09.30 – 18.30*")+COUNTIF(terzotrim2022_ORARIO!#REF!,"10.30 – 18.30*")+COUNTIF(terzotrim2022_ORARIO!#REF!,"*09:00 – 13.00*")</f>
        <v>#REF!</v>
      </c>
      <c r="V41" s="14" t="e">
        <f>COUNTIF(terzotrim2022_ORARIO!#REF!,"10.30 – 19.30")+COUNTIF(terzotrim2022_ORARIO!#REF!,"11.30 – 19.30")+COUNTIF(terzotrim2022_ORARIO!#REF!,"09.00 – 13.00")</f>
        <v>#REF!</v>
      </c>
      <c r="W41" s="1" t="e">
        <f t="shared" si="3"/>
        <v>#REF!</v>
      </c>
      <c r="X41" s="273"/>
      <c r="Y41" s="274"/>
      <c r="Z41" s="274"/>
      <c r="AA41" s="275"/>
    </row>
    <row r="42" spans="1:27" ht="11.25" customHeight="1" x14ac:dyDescent="0.25">
      <c r="B42" t="e">
        <f>IF(#REF!&lt;&gt;"",#REF!,"")</f>
        <v>#REF!</v>
      </c>
      <c r="C42" s="27"/>
      <c r="D42" s="124"/>
      <c r="E42" s="123"/>
      <c r="P42" t="str">
        <f t="shared" si="1"/>
        <v xml:space="preserve"> </v>
      </c>
      <c r="Q42" t="e">
        <f t="shared" si="2"/>
        <v>#REF!</v>
      </c>
      <c r="W42" s="166"/>
    </row>
    <row r="43" spans="1:27" ht="11.25" customHeight="1" x14ac:dyDescent="0.25">
      <c r="A43" t="e">
        <f>IF(#REF!&lt;&gt;"",#REF!,"")</f>
        <v>#REF!</v>
      </c>
      <c r="B43" t="e">
        <f>IF(#REF!&lt;&gt;"",#REF!,"")</f>
        <v>#REF!</v>
      </c>
      <c r="D43" s="124"/>
      <c r="E43" s="123"/>
      <c r="P43" t="e">
        <f t="shared" si="1"/>
        <v>#REF!</v>
      </c>
      <c r="Q43" t="e">
        <f t="shared" si="2"/>
        <v>#REF!</v>
      </c>
      <c r="W43" s="166"/>
      <c r="X43" s="134">
        <f>COUNTIF(terzotrim2022_ORARIO!$C$43:$AS$43,"12:30")</f>
        <v>0</v>
      </c>
      <c r="Y43" s="135">
        <f>COUNTIF(terzotrim2022_ORARIO!$C$14:$AS$14,"13:00")</f>
        <v>0</v>
      </c>
      <c r="Z43" s="133">
        <f>COUNTIF(terzotrim2022_ORARIO!$C$43:$AS$43,"13:30")</f>
        <v>0</v>
      </c>
      <c r="AA43" s="73">
        <f>COUNTIF(terzotrim2022_ORARIO!$C$43:$AS$43,"-")</f>
        <v>0</v>
      </c>
    </row>
    <row r="44" spans="1:27" ht="11.25" customHeight="1" x14ac:dyDescent="0.25">
      <c r="A44" s="45"/>
      <c r="B44" s="45"/>
      <c r="C44" s="33"/>
      <c r="D44" s="125">
        <f>Regole!$H$13-E44</f>
        <v>30</v>
      </c>
      <c r="E44" s="126">
        <f t="shared" ref="E44:E50" si="8">SUM(F44:N44)</f>
        <v>0</v>
      </c>
      <c r="F44" s="36">
        <f>COUNTIF(terzotrim2022_ORARIO!$C$44:$AS$44,"*Aspettativa*")</f>
        <v>0</v>
      </c>
      <c r="G44" s="36">
        <f>COUNTIF(terzotrim2022_ORARIO!$C$44:$AS$44,"*Ex-Accordo*")</f>
        <v>0</v>
      </c>
      <c r="H44" s="36">
        <f>COUNTIF(terzotrim2022_ORARIO!$C$44:$AS$44,"*Ferie*")</f>
        <v>0</v>
      </c>
      <c r="I44" s="36">
        <f>COUNTIF(terzotrim2022_ORARIO!$C$44:$AS$44,"Maternit*")</f>
        <v>0</v>
      </c>
      <c r="J44" s="36">
        <f>COUNTIF(terzotrim2022_ORARIO!$C$44:$AS$44,"*Ex-Acc")</f>
        <v>0</v>
      </c>
      <c r="K44" s="36">
        <f>COUNTIF(terzotrim2022_ORARIO!$C$44:$AS$44,"*Ridotto Ferie*")</f>
        <v>0</v>
      </c>
      <c r="L44" s="36">
        <f>COUNTIF(terzotrim2022_ORARIO!$C$44:$AS$44,"*Ridotto Maternit*")</f>
        <v>0</v>
      </c>
      <c r="M44" s="36">
        <f>COUNTIF(terzotrim2022_ORARIO!$C$44:$AS$44,"Esame")</f>
        <v>0</v>
      </c>
      <c r="N44" s="36">
        <f>COUNTIF(terzotrim2022_ORARIO!$C$44:$AS$44,"*Altro*")</f>
        <v>0</v>
      </c>
      <c r="P44" s="45" t="str">
        <f t="shared" si="1"/>
        <v xml:space="preserve"> </v>
      </c>
      <c r="Q44" s="45" t="str">
        <f t="shared" si="2"/>
        <v xml:space="preserve"> </v>
      </c>
      <c r="R44" s="37">
        <f>COUNTIF(terzotrim2022_ORARIO!$C$44:$AS$44,"08.30 – 17.30")</f>
        <v>0</v>
      </c>
      <c r="S44" s="37">
        <f>COUNTIF(terzotrim2022_ORARIO!$C$44:$AS$44,"09.00 – 18.00")</f>
        <v>0</v>
      </c>
      <c r="T44" s="37">
        <f>COUNTIF(terzotrim2022_ORARIO!$D$44:$AU$44,"09.00 – 18.00")</f>
        <v>0</v>
      </c>
      <c r="U44" s="37">
        <f>COUNTIF(terzotrim2022_ORARIO!$C$44:$AS$44,"*09.30 – 18.30*")+COUNTIF(terzotrim2022_ORARIO!$C$44:$AS$44,"10.30 – 18.30*")+COUNTIF(terzotrim2022_ORARIO!$C$44:$AS$44,"*09:00 – 13.00*")</f>
        <v>0</v>
      </c>
      <c r="V44" s="37">
        <f>COUNTIF(terzotrim2022_ORARIO!$C$44:$AS$44,"10.30 – 19.30")+COUNTIF(terzotrim2022_ORARIO!$C$44:$AS$44,"11.30 – 19.30")+COUNTIF(terzotrim2022_ORARIO!$C$44:$AS$44,"09.00 – 13.00")</f>
        <v>0</v>
      </c>
      <c r="W44" s="131">
        <f t="shared" si="3"/>
        <v>0</v>
      </c>
      <c r="X44" s="267"/>
      <c r="Y44" s="268"/>
      <c r="Z44" s="268"/>
      <c r="AA44" s="269"/>
    </row>
    <row r="45" spans="1:27" ht="11.25" customHeight="1" x14ac:dyDescent="0.25">
      <c r="A45" s="45"/>
      <c r="B45" s="45"/>
      <c r="C45" s="34"/>
      <c r="D45" s="125">
        <f>Regole!$H$13-E45</f>
        <v>30</v>
      </c>
      <c r="E45" s="126">
        <f t="shared" si="8"/>
        <v>0</v>
      </c>
      <c r="F45" s="36">
        <f>COUNTIF(terzotrim2022_ORARIO!$C$45:$AS$45,"*Aspettativa*")</f>
        <v>0</v>
      </c>
      <c r="G45" s="36">
        <f>COUNTIF(terzotrim2022_ORARIO!$C$45:$AS$45,"*Ex-Accordo*")</f>
        <v>0</v>
      </c>
      <c r="H45" s="36">
        <f>COUNTIF(terzotrim2022_ORARIO!$C$45:$AS$45,"*Ferie*")</f>
        <v>0</v>
      </c>
      <c r="I45" s="36">
        <f>COUNTIF(terzotrim2022_ORARIO!$C$45:$AS$45,"Maternit*")</f>
        <v>0</v>
      </c>
      <c r="J45" s="36">
        <f>COUNTIF(terzotrim2022_ORARIO!$C$45:$AS$45,"*Ex-Acc")</f>
        <v>0</v>
      </c>
      <c r="K45" s="36">
        <f>COUNTIF(terzotrim2022_ORARIO!$C$45:$AS$45,"*Ridotto Ferie*")</f>
        <v>0</v>
      </c>
      <c r="L45" s="36">
        <f>COUNTIF(terzotrim2022_ORARIO!$C$45:$AS$45,"*Ridotto Maternit*")</f>
        <v>0</v>
      </c>
      <c r="M45" s="36">
        <f>COUNTIF(terzotrim2022_ORARIO!$C$45:$AS$45,"Esame")</f>
        <v>0</v>
      </c>
      <c r="N45" s="36">
        <f>COUNTIF(terzotrim2022_ORARIO!$C$45:$AS$45,"*Altro*")</f>
        <v>0</v>
      </c>
      <c r="P45" s="45" t="str">
        <f t="shared" si="1"/>
        <v xml:space="preserve"> </v>
      </c>
      <c r="Q45" s="45" t="str">
        <f t="shared" si="2"/>
        <v xml:space="preserve"> </v>
      </c>
      <c r="R45" s="14">
        <f>COUNTIF(terzotrim2022_ORARIO!$C$45:$AS$45,"08.30 – 17.30")</f>
        <v>0</v>
      </c>
      <c r="S45" s="14">
        <f>COUNTIF(terzotrim2022_ORARIO!$C$45:$AS$45,"09.00 – 18.00")</f>
        <v>0</v>
      </c>
      <c r="T45" s="14">
        <f>COUNTIF(terzotrim2022_ORARIO!$D$45:$AU$45,"09.00 – 18.00")</f>
        <v>0</v>
      </c>
      <c r="U45" s="14">
        <f>COUNTIF(terzotrim2022_ORARIO!$C$45:$AS$45,"*09.30 – 18.30*")+COUNTIF(terzotrim2022_ORARIO!$C$45:$AS$45,"10.30 – 18.30*")+COUNTIF(terzotrim2022_ORARIO!$C$45:$AS$45,"*09:00 – 13.00*")</f>
        <v>0</v>
      </c>
      <c r="V45" s="14">
        <f>COUNTIF(terzotrim2022_ORARIO!$C$45:$AS$45,"10.30 – 19.30")+COUNTIF(terzotrim2022_ORARIO!$C$45:$AS$45,"11.30 – 19.30")+COUNTIF(terzotrim2022_ORARIO!$C$45:$AS$45,"09.00 – 13.00")</f>
        <v>0</v>
      </c>
      <c r="W45" s="1">
        <f t="shared" si="3"/>
        <v>0</v>
      </c>
      <c r="X45" s="270"/>
      <c r="Y45" s="271"/>
      <c r="Z45" s="271"/>
      <c r="AA45" s="272"/>
    </row>
    <row r="46" spans="1:27" ht="11.25" customHeight="1" x14ac:dyDescent="0.25">
      <c r="A46" s="45"/>
      <c r="B46" s="45"/>
      <c r="C46" s="34"/>
      <c r="D46" s="125">
        <f>Regole!$H$13-E46</f>
        <v>30</v>
      </c>
      <c r="E46" s="126">
        <f t="shared" si="8"/>
        <v>0</v>
      </c>
      <c r="F46" s="36">
        <f>COUNTIF(terzotrim2022_ORARIO!$C$46:$AS$46,"*Aspettativa*")</f>
        <v>0</v>
      </c>
      <c r="G46" s="36">
        <f>COUNTIF(terzotrim2022_ORARIO!$C$46:$AS$46,"*Ex-Accordo*")</f>
        <v>0</v>
      </c>
      <c r="H46" s="36">
        <f>COUNTIF(terzotrim2022_ORARIO!$C$46:$AS$46,"*Ferie*")</f>
        <v>0</v>
      </c>
      <c r="I46" s="36">
        <f>COUNTIF(terzotrim2022_ORARIO!$C$46:$AS$46,"Maternit*")</f>
        <v>0</v>
      </c>
      <c r="J46" s="36">
        <f>COUNTIF(terzotrim2022_ORARIO!$C$46:$AS$46,"*Ex-Acc")</f>
        <v>0</v>
      </c>
      <c r="K46" s="36">
        <f>COUNTIF(terzotrim2022_ORARIO!$C$46:$AS$46,"*Ridotto Ferie*")</f>
        <v>0</v>
      </c>
      <c r="L46" s="36">
        <f>COUNTIF(terzotrim2022_ORARIO!$C$46:$AS$46,"*Ridotto Maternit*")</f>
        <v>0</v>
      </c>
      <c r="M46" s="36">
        <f>COUNTIF(terzotrim2022_ORARIO!$C$46:$AS$46,"Esame")</f>
        <v>0</v>
      </c>
      <c r="N46" s="36">
        <f>COUNTIF(terzotrim2022_ORARIO!$C$46:$AS$46,"*Altro*")</f>
        <v>0</v>
      </c>
      <c r="P46" s="45" t="str">
        <f t="shared" si="1"/>
        <v xml:space="preserve"> </v>
      </c>
      <c r="Q46" s="45" t="str">
        <f t="shared" si="2"/>
        <v xml:space="preserve"> </v>
      </c>
      <c r="R46" s="37">
        <f>COUNTIF(terzotrim2022_ORARIO!$C$46:$AS$46,"08.30 – 17.30")</f>
        <v>0</v>
      </c>
      <c r="S46" s="37">
        <f>COUNTIF(terzotrim2022_ORARIO!$C$46:$AS$46,"09.00 – 18.00")</f>
        <v>0</v>
      </c>
      <c r="T46" s="37">
        <f>COUNTIF(terzotrim2022_ORARIO!$D$46:$AU$46,"09.00 – 18.00")</f>
        <v>0</v>
      </c>
      <c r="U46" s="37">
        <f>COUNTIF(terzotrim2022_ORARIO!$C$46:$AS$46,"*09.30 – 18.30*")+COUNTIF(terzotrim2022_ORARIO!$C$46:$AS$46,"10.30 – 18.30*")+COUNTIF(terzotrim2022_ORARIO!$C$46:$AS$46,"*09:00 – 13.00*")</f>
        <v>0</v>
      </c>
      <c r="V46" s="37">
        <f>COUNTIF(terzotrim2022_ORARIO!$C$46:$AS$46,"10.30 – 19.30")+COUNTIF(terzotrim2022_ORARIO!$C$46:$AS$46,"11.30 – 19.30")+COUNTIF(terzotrim2022_ORARIO!$C$46:$AS$46,"09.00 – 13.00")</f>
        <v>0</v>
      </c>
      <c r="W46" s="131">
        <f t="shared" si="3"/>
        <v>0</v>
      </c>
      <c r="X46" s="270"/>
      <c r="Y46" s="271"/>
      <c r="Z46" s="271"/>
      <c r="AA46" s="272"/>
    </row>
    <row r="47" spans="1:27" ht="11.25" customHeight="1" x14ac:dyDescent="0.25">
      <c r="A47" s="45"/>
      <c r="B47" s="45"/>
      <c r="C47" s="34"/>
      <c r="D47" s="125">
        <f>Regole!$H$13-E47</f>
        <v>30</v>
      </c>
      <c r="E47" s="126">
        <f t="shared" si="8"/>
        <v>0</v>
      </c>
      <c r="F47" s="36">
        <f>COUNTIF(terzotrim2022_ORARIO!$C$47:$AS$47,"*Aspettativa*")</f>
        <v>0</v>
      </c>
      <c r="G47" s="36">
        <f>COUNTIF(terzotrim2022_ORARIO!$C$47:$AS$47,"*Ex-Accordo*")</f>
        <v>0</v>
      </c>
      <c r="H47" s="36">
        <f>COUNTIF(terzotrim2022_ORARIO!$C$47:$AS$47,"*Ferie*")</f>
        <v>0</v>
      </c>
      <c r="I47" s="36">
        <f>COUNTIF(terzotrim2022_ORARIO!$C$47:$AS$47,"Maternit*")</f>
        <v>0</v>
      </c>
      <c r="J47" s="36">
        <f>COUNTIF(terzotrim2022_ORARIO!$C$47:$AS$47,"*Ex-Acc")</f>
        <v>0</v>
      </c>
      <c r="K47" s="36">
        <f>COUNTIF(terzotrim2022_ORARIO!$C$47:$AS$47,"*Ridotto Ferie*")</f>
        <v>0</v>
      </c>
      <c r="L47" s="36">
        <f>COUNTIF(terzotrim2022_ORARIO!$C$47:$AS$47,"*Ridotto Maternit*")</f>
        <v>0</v>
      </c>
      <c r="M47" s="36">
        <f>COUNTIF(terzotrim2022_ORARIO!$C$47:$AS$47,"Esame")</f>
        <v>0</v>
      </c>
      <c r="N47" s="36">
        <f>COUNTIF(terzotrim2022_ORARIO!$C$47:$AS$47,"*Altro*")</f>
        <v>0</v>
      </c>
      <c r="P47" s="45" t="str">
        <f t="shared" si="1"/>
        <v xml:space="preserve"> </v>
      </c>
      <c r="Q47" s="45" t="str">
        <f t="shared" si="2"/>
        <v xml:space="preserve"> </v>
      </c>
      <c r="R47" s="14">
        <f>COUNTIF(terzotrim2022_ORARIO!$C$47:$AS$47,"08.30 – 17.30")</f>
        <v>0</v>
      </c>
      <c r="S47" s="14">
        <f>COUNTIF(terzotrim2022_ORARIO!$C$47:$AS$47,"09.00 – 18.00")</f>
        <v>0</v>
      </c>
      <c r="T47" s="14">
        <f>COUNTIF(terzotrim2022_ORARIO!$D$47:$AU$47,"09.00 – 18.00")</f>
        <v>0</v>
      </c>
      <c r="U47" s="14">
        <f>COUNTIF(terzotrim2022_ORARIO!$C$47:$AS$47,"*09.30 – 18.30*")+COUNTIF(terzotrim2022_ORARIO!$C$47:$AS$47,"10.30 – 18.30*")+COUNTIF(terzotrim2022_ORARIO!$C$47:$AS$47,"*09:00 – 13.00*")</f>
        <v>0</v>
      </c>
      <c r="V47" s="14">
        <f>COUNTIF(terzotrim2022_ORARIO!$C$47:$AS$47,"10.30 – 19.30")+COUNTIF(terzotrim2022_ORARIO!$C$47:$AS$47,"11.30 – 19.30")+COUNTIF(terzotrim2022_ORARIO!$C$47:$AS$47,"09.00 – 13.00")</f>
        <v>0</v>
      </c>
      <c r="W47" s="1">
        <f t="shared" si="3"/>
        <v>0</v>
      </c>
      <c r="X47" s="270"/>
      <c r="Y47" s="271"/>
      <c r="Z47" s="271"/>
      <c r="AA47" s="272"/>
    </row>
    <row r="48" spans="1:27" ht="11.25" customHeight="1" x14ac:dyDescent="0.25">
      <c r="A48" s="45"/>
      <c r="B48" s="45"/>
      <c r="C48" s="34"/>
      <c r="D48" s="125">
        <f>Regole!$H$13-E48</f>
        <v>30</v>
      </c>
      <c r="E48" s="126">
        <f t="shared" si="8"/>
        <v>0</v>
      </c>
      <c r="F48" s="36">
        <f>COUNTIF(terzotrim2022_ORARIO!$C$48:$AS$48,"*Aspettativa*")</f>
        <v>0</v>
      </c>
      <c r="G48" s="36">
        <f>COUNTIF(terzotrim2022_ORARIO!$C$48:$AS$48,"*Ex-Accordo*")</f>
        <v>0</v>
      </c>
      <c r="H48" s="36">
        <f>COUNTIF(terzotrim2022_ORARIO!$C$48:$AS$48,"*Ferie*")</f>
        <v>0</v>
      </c>
      <c r="I48" s="36">
        <f>COUNTIF(terzotrim2022_ORARIO!$C$48:$AS$48,"Maternit*")</f>
        <v>0</v>
      </c>
      <c r="J48" s="36">
        <f>COUNTIF(terzotrim2022_ORARIO!$C$48:$AS$48,"*Ex-Acc")</f>
        <v>0</v>
      </c>
      <c r="K48" s="36">
        <f>COUNTIF(terzotrim2022_ORARIO!$C$48:$AS$48,"*Ridotto Ferie*")</f>
        <v>0</v>
      </c>
      <c r="L48" s="36">
        <f>COUNTIF(terzotrim2022_ORARIO!$C$48:$AS$48,"*Ridotto Maternit*")</f>
        <v>0</v>
      </c>
      <c r="M48" s="36">
        <f>COUNTIF(terzotrim2022_ORARIO!$C$48:$AS$48,"Esame")</f>
        <v>0</v>
      </c>
      <c r="N48" s="36">
        <f>COUNTIF(terzotrim2022_ORARIO!$C$48:$AS$48,"*Altro*")</f>
        <v>0</v>
      </c>
      <c r="P48" s="45" t="str">
        <f t="shared" si="1"/>
        <v xml:space="preserve"> </v>
      </c>
      <c r="Q48" s="45" t="str">
        <f t="shared" si="2"/>
        <v xml:space="preserve"> </v>
      </c>
      <c r="R48" s="39">
        <f>COUNTIF(terzotrim2022_ORARIO!$C$48:$AS$48,"08.30 – 17.30")</f>
        <v>0</v>
      </c>
      <c r="S48" s="39">
        <f>COUNTIF(terzotrim2022_ORARIO!$C$48:$AS$48,"09.00 – 18.00")</f>
        <v>0</v>
      </c>
      <c r="T48" s="39">
        <f>COUNTIF(terzotrim2022_ORARIO!$D$48:$AU$48,"09.00 – 18.00")</f>
        <v>0</v>
      </c>
      <c r="U48" s="39">
        <f>COUNTIF(terzotrim2022_ORARIO!$C$48:$AS$48,"*09.30 – 18.30*")+COUNTIF(terzotrim2022_ORARIO!$C$48:$AS$48,"10.30 – 18.30*")+COUNTIF(terzotrim2022_ORARIO!$C$48:$AS$48,"*09:00 – 13.00*")</f>
        <v>0</v>
      </c>
      <c r="V48" s="39">
        <f>COUNTIF(terzotrim2022_ORARIO!$C$48:$AS$48,"10.30 – 19.30")+COUNTIF(terzotrim2022_ORARIO!$C$48:$AS$48,"11.30 – 19.30")+COUNTIF(terzotrim2022_ORARIO!$C$48:$AS$48,"09.00 – 13.00")</f>
        <v>0</v>
      </c>
      <c r="W48" s="132">
        <f t="shared" si="3"/>
        <v>0</v>
      </c>
      <c r="X48" s="270"/>
      <c r="Y48" s="271"/>
      <c r="Z48" s="271"/>
      <c r="AA48" s="272"/>
    </row>
    <row r="49" spans="1:27" ht="11.25" customHeight="1" x14ac:dyDescent="0.25">
      <c r="A49" s="45"/>
      <c r="B49" s="45"/>
      <c r="C49" s="34"/>
      <c r="D49" s="125">
        <f>Regole!$H$13-E49</f>
        <v>30</v>
      </c>
      <c r="E49" s="126">
        <f t="shared" si="8"/>
        <v>0</v>
      </c>
      <c r="F49" s="36">
        <f>COUNTIF(terzotrim2022_ORARIO!$C$49:$AS$49,"*Aspettativa*")</f>
        <v>0</v>
      </c>
      <c r="G49" s="36">
        <f>COUNTIF(terzotrim2022_ORARIO!$C$49:$AS$49,"*Ex-Accordo*")</f>
        <v>0</v>
      </c>
      <c r="H49" s="36">
        <f>COUNTIF(terzotrim2022_ORARIO!$C$49:$AS$49,"*Ferie*")</f>
        <v>0</v>
      </c>
      <c r="I49" s="36">
        <f>COUNTIF(terzotrim2022_ORARIO!$C$49:$AS$49,"Maternit*")</f>
        <v>0</v>
      </c>
      <c r="J49" s="36">
        <f>COUNTIF(terzotrim2022_ORARIO!$C$49:$AS$49,"*Ex-Acc")</f>
        <v>0</v>
      </c>
      <c r="K49" s="36">
        <f>COUNTIF(terzotrim2022_ORARIO!$C$49:$AS$49,"*Ridotto Ferie*")</f>
        <v>0</v>
      </c>
      <c r="L49" s="36">
        <f>COUNTIF(terzotrim2022_ORARIO!$C$49:$AS$49,"*Ridotto Maternit*")</f>
        <v>0</v>
      </c>
      <c r="M49" s="36">
        <f>COUNTIF(terzotrim2022_ORARIO!$C$49:$AS$49,"Esame")</f>
        <v>0</v>
      </c>
      <c r="N49" s="36">
        <f>COUNTIF(terzotrim2022_ORARIO!$C$49:$AS$49,"*Altro*")</f>
        <v>0</v>
      </c>
      <c r="P49" s="45" t="str">
        <f t="shared" si="1"/>
        <v xml:space="preserve"> </v>
      </c>
      <c r="Q49" s="45" t="str">
        <f t="shared" si="2"/>
        <v xml:space="preserve"> </v>
      </c>
      <c r="R49" s="14">
        <f>COUNTIF(terzotrim2022_ORARIO!$C$49:$AS$49,"08.30 – 17.30")</f>
        <v>0</v>
      </c>
      <c r="S49" s="14">
        <f>COUNTIF(terzotrim2022_ORARIO!$C$49:$AS$49,"09.00 – 18.00")</f>
        <v>0</v>
      </c>
      <c r="T49" s="14">
        <f>COUNTIF(terzotrim2022_ORARIO!$D$49:$AU$49,"09.00 – 18.00")</f>
        <v>0</v>
      </c>
      <c r="U49" s="14">
        <f>COUNTIF(terzotrim2022_ORARIO!$C$49:$AS$49,"*09.30 – 18.30*")+COUNTIF(terzotrim2022_ORARIO!$C$49:$AS$49,"10.30 – 18.30*")+COUNTIF(terzotrim2022_ORARIO!$C$49:$AS$49,"*09:00 – 13.00*")</f>
        <v>0</v>
      </c>
      <c r="V49" s="14">
        <f>COUNTIF(terzotrim2022_ORARIO!$C$49:$AS$49,"10.30 – 19.30")+COUNTIF(terzotrim2022_ORARIO!$C$49:$AS$49,"11.30 – 19.30")+COUNTIF(terzotrim2022_ORARIO!$C$49:$AS$49,"09.00 – 13.00")</f>
        <v>0</v>
      </c>
      <c r="W49" s="1">
        <f t="shared" si="3"/>
        <v>0</v>
      </c>
      <c r="X49" s="270"/>
      <c r="Y49" s="271"/>
      <c r="Z49" s="271"/>
      <c r="AA49" s="272"/>
    </row>
    <row r="50" spans="1:27" ht="11.25" customHeight="1" x14ac:dyDescent="0.25">
      <c r="A50" s="26" t="e">
        <f>IF(#REF!&lt;&gt;"",#REF!,"")</f>
        <v>#REF!</v>
      </c>
      <c r="B50" s="136"/>
      <c r="C50" s="40" t="s">
        <v>40</v>
      </c>
      <c r="D50" s="125">
        <f>Regole!$H$13-E50</f>
        <v>30</v>
      </c>
      <c r="E50" s="126">
        <f t="shared" si="8"/>
        <v>0</v>
      </c>
      <c r="F50" s="36">
        <f>COUNTIF(terzotrim2022_ORARIO!$C$50:$AS$50,"*Aspettativa*")</f>
        <v>0</v>
      </c>
      <c r="G50" s="36">
        <f>COUNTIF(terzotrim2022_ORARIO!$C$50:$AS$50,"*Ex-Accordo*")</f>
        <v>0</v>
      </c>
      <c r="H50" s="36">
        <f>COUNTIF(terzotrim2022_ORARIO!$C$50:$AS$50,"*Ferie*")</f>
        <v>0</v>
      </c>
      <c r="I50" s="36">
        <f>COUNTIF(terzotrim2022_ORARIO!$C$50:$AS$50,"Maternit*")</f>
        <v>0</v>
      </c>
      <c r="J50" s="36">
        <f>COUNTIF(terzotrim2022_ORARIO!$C$50:$AS$50,"*Ex-Acc")</f>
        <v>0</v>
      </c>
      <c r="K50" s="36">
        <f>COUNTIF(terzotrim2022_ORARIO!$C$50:$AS$50,"*Ridotto Ferie*")</f>
        <v>0</v>
      </c>
      <c r="L50" s="36">
        <f>COUNTIF(terzotrim2022_ORARIO!$C$50:$AS$50,"*Ridotto Maternit*")</f>
        <v>0</v>
      </c>
      <c r="M50" s="36">
        <f>COUNTIF(terzotrim2022_ORARIO!$C$50:$AS$50,"Esame")</f>
        <v>0</v>
      </c>
      <c r="N50" s="36">
        <f>COUNTIF(terzotrim2022_ORARIO!$C$50:$AS$50,"*Altro*")</f>
        <v>0</v>
      </c>
      <c r="P50" s="26" t="e">
        <f t="shared" si="1"/>
        <v>#REF!</v>
      </c>
      <c r="Q50" s="136" t="str">
        <f t="shared" si="2"/>
        <v xml:space="preserve"> </v>
      </c>
      <c r="R50" s="14">
        <f>COUNTIF(terzotrim2022_ORARIO!$C$50:$AS$50,"08.30 – 17.30")</f>
        <v>0</v>
      </c>
      <c r="S50" s="14">
        <f>COUNTIF(terzotrim2022_ORARIO!$C$50:$AS$50,"09.00 – 18.00")</f>
        <v>0</v>
      </c>
      <c r="T50" s="14">
        <f>COUNTIF(terzotrim2022_ORARIO!$D$50:$AU$50,"09.00 – 18.00")</f>
        <v>0</v>
      </c>
      <c r="U50" s="14">
        <f>COUNTIF(terzotrim2022_ORARIO!$C$50:$AS$50,"*09.30 – 18.30*")+COUNTIF(terzotrim2022_ORARIO!$C$50:$AS$50,"10.30 – 18.30*")+COUNTIF(terzotrim2022_ORARIO!$C$50:$AS$50,"*09:00 – 13.00*")</f>
        <v>0</v>
      </c>
      <c r="V50" s="14">
        <f>COUNTIF(terzotrim2022_ORARIO!$C$50:$AS$50,"10.30 – 19.30")+COUNTIF(terzotrim2022_ORARIO!$C$50:$AS$50,"11.30 – 19.30")+COUNTIF(terzotrim2022_ORARIO!$C$50:$AS$50,"09.00 – 13.00")</f>
        <v>0</v>
      </c>
      <c r="W50" s="1">
        <f t="shared" si="3"/>
        <v>0</v>
      </c>
      <c r="X50" s="273"/>
      <c r="Y50" s="274"/>
      <c r="Z50" s="274"/>
      <c r="AA50" s="275"/>
    </row>
    <row r="51" spans="1:27" s="29" customFormat="1" ht="11.25" customHeight="1" x14ac:dyDescent="0.25">
      <c r="A51"/>
      <c r="B51"/>
      <c r="C51" s="34"/>
      <c r="D51" s="123"/>
      <c r="E51" s="123"/>
      <c r="F51"/>
      <c r="G51"/>
      <c r="H51"/>
      <c r="I51"/>
      <c r="J51"/>
      <c r="K51"/>
      <c r="L51"/>
      <c r="M51"/>
      <c r="N51"/>
      <c r="O51"/>
      <c r="P51" t="str">
        <f>IF(A51=""," ",A51)</f>
        <v xml:space="preserve"> </v>
      </c>
      <c r="Q51" t="str">
        <f>IF(B51=""," ",B51)</f>
        <v xml:space="preserve"> </v>
      </c>
      <c r="R51"/>
      <c r="S51"/>
      <c r="T51"/>
      <c r="U51"/>
      <c r="V51"/>
      <c r="W51"/>
      <c r="X51"/>
      <c r="Y51"/>
      <c r="Z51"/>
      <c r="AA51"/>
    </row>
    <row r="52" spans="1:27" ht="11.25" customHeight="1" x14ac:dyDescent="0.25">
      <c r="A52" t="e">
        <f>IF(#REF!&lt;&gt;"",#REF!,"")</f>
        <v>#REF!</v>
      </c>
      <c r="B52" t="e">
        <f>IF(#REF!&lt;&gt;"",#REF!,"")</f>
        <v>#REF!</v>
      </c>
      <c r="C52" s="27"/>
      <c r="D52" s="265" t="s">
        <v>68</v>
      </c>
      <c r="E52" s="266"/>
      <c r="F52" s="266"/>
      <c r="G52" s="266"/>
      <c r="H52" s="266"/>
      <c r="I52" s="266"/>
      <c r="J52" s="266"/>
      <c r="K52" s="266"/>
      <c r="L52" s="266"/>
      <c r="M52" s="266"/>
      <c r="N52" s="266"/>
      <c r="O52" s="266"/>
      <c r="P52" s="266"/>
      <c r="Q52" s="266"/>
      <c r="R52" s="266"/>
      <c r="S52" s="266"/>
      <c r="T52" s="266"/>
      <c r="U52" s="266"/>
      <c r="V52" s="266"/>
      <c r="W52" s="266"/>
      <c r="X52" s="266"/>
      <c r="Y52" s="266"/>
      <c r="Z52" s="266"/>
      <c r="AA52" s="266"/>
    </row>
    <row r="53" spans="1:27" ht="11.25" customHeight="1" x14ac:dyDescent="0.25">
      <c r="A53" s="20"/>
      <c r="B53" s="21"/>
      <c r="C53" s="34"/>
      <c r="X53" s="134">
        <f>COUNTIF(terzotrim2022_ORARIO!$C$61:$AS$61,"12:30")</f>
        <v>0</v>
      </c>
      <c r="Y53" s="135">
        <f>COUNTIF(terzotrim2022_ORARIO!$C$61:$AS$61,"13:00")</f>
        <v>0</v>
      </c>
      <c r="Z53" s="133">
        <f>COUNTIF(terzotrim2022_ORARIO!$C$61:$AS$61,"13:30")</f>
        <v>0</v>
      </c>
      <c r="AA53" s="73">
        <f>COUNTIF(terzotrim2022_ORARIO!$C$61:$AS$61,"-")</f>
        <v>40</v>
      </c>
    </row>
    <row r="54" spans="1:27" ht="11.25" customHeight="1" x14ac:dyDescent="0.25">
      <c r="A54" s="45" t="str">
        <f>IF(Nov2022_RICHIESTE!$A$7&lt;&gt;"",Nov2022_RICHIESTE!$A$7,"")</f>
        <v>lun</v>
      </c>
      <c r="B54" s="45">
        <f>IF(Nov2022_RICHIESTE!$B$7&lt;&gt;"",Nov2022_RICHIESTE!$B$7,"")</f>
        <v>44872</v>
      </c>
      <c r="C54" s="34"/>
      <c r="D54" s="125">
        <f>Regole!$H$13-E54</f>
        <v>30</v>
      </c>
      <c r="E54" s="126">
        <f>SUM(F54:N54)</f>
        <v>0</v>
      </c>
      <c r="F54" s="36">
        <f>COUNTIF(terzotrim2022_ORARIO!$C$62:$AS$62,"*Aspettativa*")</f>
        <v>0</v>
      </c>
      <c r="G54" s="36">
        <f>COUNTIF(terzotrim2022_ORARIO!$C$62:$AS$62,"*Ex-Accordo*")</f>
        <v>0</v>
      </c>
      <c r="H54" s="36">
        <f>COUNTIF(terzotrim2022_ORARIO!$C$62:$AS$62,"*Ferie*")</f>
        <v>0</v>
      </c>
      <c r="I54" s="36">
        <f>COUNTIF(terzotrim2022_ORARIO!$C$62:$AS$62,"Maternit*")</f>
        <v>0</v>
      </c>
      <c r="J54" s="36">
        <f>COUNTIF(terzotrim2022_ORARIO!$C$62:$AS$62,"*Ex-Acc")</f>
        <v>0</v>
      </c>
      <c r="K54" s="36">
        <f>COUNTIF(terzotrim2022_ORARIO!$C$62:$AS$62,"*Ridotto Ferie*")</f>
        <v>0</v>
      </c>
      <c r="L54" s="36">
        <f>COUNTIF(terzotrim2022_ORARIO!$C$62:$AS$62,"*Ridotto Maternit*")</f>
        <v>0</v>
      </c>
      <c r="M54" s="36">
        <f>COUNTIF(terzotrim2022_ORARIO!$C$62:$AS$62,"Esame")</f>
        <v>0</v>
      </c>
      <c r="N54" s="36">
        <f>COUNTIF(terzotrim2022_ORARIO!$C$62:$AS$62,"*Altro*")</f>
        <v>0</v>
      </c>
      <c r="P54" s="45" t="str">
        <f>IF(A54=""," ",A54)</f>
        <v>lun</v>
      </c>
      <c r="Q54" s="45">
        <f>IF(B54=""," ",B54)</f>
        <v>44872</v>
      </c>
      <c r="R54" s="37">
        <f>COUNTIF(terzotrim2022_ORARIO!$C$62:$AS$62,"08.30 – 17.30")</f>
        <v>0</v>
      </c>
      <c r="S54" s="37">
        <f>COUNTIF(terzotrim2022_ORARIO!$C$62:$AS$62,"09.00 – 18.00")</f>
        <v>0</v>
      </c>
      <c r="T54" s="37">
        <f>COUNTIF(terzotrim2022_ORARIO!$D$62:$AU$62,"09:30 – 18.30")</f>
        <v>0</v>
      </c>
      <c r="U54" s="37">
        <f>COUNTIF(terzotrim2022_ORARIO!$C$62:$AS$62,"*09.30 – 18.30*")+COUNTIF(terzotrim2022_ORARIO!$C$62:$AS$62,"10.30 – 18.30*")+COUNTIF(terzotrim2022_ORARIO!$C$62:$AS$62,"*09:00 – 13.00*")</f>
        <v>0</v>
      </c>
      <c r="V54" s="37">
        <f>COUNTIF(terzotrim2022_ORARIO!$C$62:$AS$62,"10.30 – 19.30")+COUNTIF(terzotrim2022_ORARIO!$C$62:$AS$62,"11.30 – 19.30")+COUNTIF(terzotrim2022_ORARIO!$C$62:$AS$62,"09.00 – 13.00")</f>
        <v>0</v>
      </c>
      <c r="W54" s="131">
        <f>SUM(R54:V54)</f>
        <v>0</v>
      </c>
      <c r="X54" s="267"/>
      <c r="Y54" s="268"/>
      <c r="Z54" s="268"/>
      <c r="AA54" s="269"/>
    </row>
    <row r="55" spans="1:27" ht="11.25" customHeight="1" x14ac:dyDescent="0.25">
      <c r="A55" s="45" t="str">
        <f>IF(Nov2022_RICHIESTE!$A$8&lt;&gt;"",Nov2022_RICHIESTE!$A$8,"")</f>
        <v>mar</v>
      </c>
      <c r="B55" s="45">
        <f>IF(Nov2022_RICHIESTE!$B$8&lt;&gt;"",Nov2022_RICHIESTE!$B$8,"")</f>
        <v>44873</v>
      </c>
      <c r="C55" s="34"/>
      <c r="D55" s="125">
        <f>Regole!$H$13-E55</f>
        <v>30</v>
      </c>
      <c r="E55" s="126">
        <f t="shared" ref="E55:E60" si="9">SUM(F55:N55)</f>
        <v>0</v>
      </c>
      <c r="F55" s="36">
        <f>COUNTIF(terzotrim2022_ORARIO!$C$63:$AS$63,"*Aspettativa*")</f>
        <v>0</v>
      </c>
      <c r="G55" s="36">
        <f>COUNTIF(terzotrim2022_ORARIO!$C$63:$AS$63,"*Ex-Accordo*")</f>
        <v>0</v>
      </c>
      <c r="H55" s="36">
        <f>COUNTIF(terzotrim2022_ORARIO!$C$63:$AS$63,"*Ferie*")</f>
        <v>0</v>
      </c>
      <c r="I55" s="36">
        <f>COUNTIF(terzotrim2022_ORARIO!$C$63:$AS$63,"Maternit*")</f>
        <v>0</v>
      </c>
      <c r="J55" s="36">
        <f>COUNTIF(terzotrim2022_ORARIO!$C$63:$AS$63,"*Ex-Acc")</f>
        <v>0</v>
      </c>
      <c r="K55" s="36">
        <f>COUNTIF(terzotrim2022_ORARIO!$C$63:$AS$63,"*Ridotto Ferie*")</f>
        <v>0</v>
      </c>
      <c r="L55" s="36">
        <f>COUNTIF(terzotrim2022_ORARIO!$C$63:$AS$63,"*Ridotto Maternit*")</f>
        <v>0</v>
      </c>
      <c r="M55" s="36">
        <f>COUNTIF(terzotrim2022_ORARIO!$C$63:$AS$63,"Esame")</f>
        <v>0</v>
      </c>
      <c r="N55" s="36">
        <f>COUNTIF(terzotrim2022_ORARIO!$C$63:$AS$63,"*Altro*")</f>
        <v>0</v>
      </c>
      <c r="P55" s="45" t="str">
        <f t="shared" ref="P55:P60" si="10">IF(A55=""," ",A55)</f>
        <v>mar</v>
      </c>
      <c r="Q55" s="45">
        <f t="shared" ref="Q55:Q60" si="11">IF(B55=""," ",B55)</f>
        <v>44873</v>
      </c>
      <c r="R55" s="14">
        <f>COUNTIF(terzotrim2022_ORARIO!$C$63:$AS$63,"08.30 – 17.30")</f>
        <v>0</v>
      </c>
      <c r="S55" s="14">
        <f>COUNTIF(terzotrim2022_ORARIO!$C$63:$AS$63,"09.00 – 18.00")</f>
        <v>0</v>
      </c>
      <c r="T55" s="14">
        <f>COUNTIF(terzotrim2022_ORARIO!$D$63:$AU$63,"09:30 – 18.30")</f>
        <v>0</v>
      </c>
      <c r="U55" s="14">
        <f>COUNTIF(terzotrim2022_ORARIO!$C$63:$AS$63,"*09.30 – 18.30*")+COUNTIF(terzotrim2022_ORARIO!$C$63:$AS$63,"10.30 – 18.30*")+COUNTIF(terzotrim2022_ORARIO!$C$63:$AS$63,"*09:00 – 13.00*")</f>
        <v>0</v>
      </c>
      <c r="V55" s="14">
        <f>COUNTIF(terzotrim2022_ORARIO!$C$63:$AS$63,"10.30 – 19.30")+COUNTIF(terzotrim2022_ORARIO!$C$63:$AS$63,"11.30 – 19.30")+COUNTIF(terzotrim2022_ORARIO!$C$63:$AS$63,"09.00 – 13.00")</f>
        <v>0</v>
      </c>
      <c r="W55" s="1">
        <f t="shared" ref="W55:W96" si="12">SUM(R55:V55)</f>
        <v>0</v>
      </c>
      <c r="X55" s="270"/>
      <c r="Y55" s="271"/>
      <c r="Z55" s="271"/>
      <c r="AA55" s="272"/>
    </row>
    <row r="56" spans="1:27" ht="11.25" customHeight="1" x14ac:dyDescent="0.25">
      <c r="A56" s="45" t="str">
        <f>IF(Nov2022_RICHIESTE!$A$9&lt;&gt;"",Nov2022_RICHIESTE!$A$9,"")</f>
        <v>mer</v>
      </c>
      <c r="B56" s="45">
        <f>IF(Nov2022_RICHIESTE!$B$9&lt;&gt;"",Nov2022_RICHIESTE!$B$9,"")</f>
        <v>44874</v>
      </c>
      <c r="C56" s="34"/>
      <c r="D56" s="125">
        <f>Regole!$H$13-E56</f>
        <v>30</v>
      </c>
      <c r="E56" s="126">
        <f t="shared" si="9"/>
        <v>0</v>
      </c>
      <c r="F56" s="36">
        <f>COUNTIF(terzotrim2022_ORARIO!$C$64:$AS$64,"*Aspettativa*")</f>
        <v>0</v>
      </c>
      <c r="G56" s="36">
        <f>COUNTIF(terzotrim2022_ORARIO!$C$64:$AS$64,"*Ex-Accordo*")</f>
        <v>0</v>
      </c>
      <c r="H56" s="36">
        <f>COUNTIF(terzotrim2022_ORARIO!$C$64:$AS$64,"*Ferie*")</f>
        <v>0</v>
      </c>
      <c r="I56" s="36">
        <f>COUNTIF(terzotrim2022_ORARIO!$C$64:$AS$64,"Maternit*")</f>
        <v>0</v>
      </c>
      <c r="J56" s="36">
        <f>COUNTIF(terzotrim2022_ORARIO!$C$64:$AS$64,"*Ex-Acc")</f>
        <v>0</v>
      </c>
      <c r="K56" s="36">
        <f>COUNTIF(terzotrim2022_ORARIO!$C$64:$AS$64,"*Ridotto Ferie*")</f>
        <v>0</v>
      </c>
      <c r="L56" s="36">
        <f>COUNTIF(terzotrim2022_ORARIO!$C$64:$AS$64,"*Ridotto Maternit*")</f>
        <v>0</v>
      </c>
      <c r="M56" s="36">
        <f>COUNTIF(terzotrim2022_ORARIO!$C$64:$AS$64,"Esame")</f>
        <v>0</v>
      </c>
      <c r="N56" s="36">
        <f>COUNTIF(terzotrim2022_ORARIO!$C$64:$AS$64,"*Altro*")</f>
        <v>0</v>
      </c>
      <c r="P56" s="45" t="str">
        <f t="shared" si="10"/>
        <v>mer</v>
      </c>
      <c r="Q56" s="45">
        <f t="shared" si="11"/>
        <v>44874</v>
      </c>
      <c r="R56" s="37">
        <f>COUNTIF(terzotrim2022_ORARIO!$C$64:$AS$64,"08.30 – 17.30")</f>
        <v>0</v>
      </c>
      <c r="S56" s="37">
        <f>COUNTIF(terzotrim2022_ORARIO!$C$64:$AS$64,"09.00 – 18.00")</f>
        <v>0</v>
      </c>
      <c r="T56" s="37">
        <f>COUNTIF(terzotrim2022_ORARIO!$D$64:$AU$64,"09:30 – 18.30")</f>
        <v>0</v>
      </c>
      <c r="U56" s="37">
        <f>COUNTIF(terzotrim2022_ORARIO!$C$64:$AS$64,"*09.30 – 18.30*")+COUNTIF(terzotrim2022_ORARIO!$C$64:$AS$64,"10.30 – 18.30*")+COUNTIF(terzotrim2022_ORARIO!$C$64:$AS$64,"*09:00 – 13.00*")</f>
        <v>0</v>
      </c>
      <c r="V56" s="37">
        <f>COUNTIF(terzotrim2022_ORARIO!$C$64:$AS$64,"10.30 – 19.30")+COUNTIF(terzotrim2022_ORARIO!$C$64:$AS$64,"11.30 – 19.30")+COUNTIF(terzotrim2022_ORARIO!$C$64:$AS$64,"09.00 – 13.00")</f>
        <v>0</v>
      </c>
      <c r="W56" s="131">
        <f t="shared" si="12"/>
        <v>0</v>
      </c>
      <c r="X56" s="270"/>
      <c r="Y56" s="271"/>
      <c r="Z56" s="271"/>
      <c r="AA56" s="272"/>
    </row>
    <row r="57" spans="1:27" ht="11.25" customHeight="1" x14ac:dyDescent="0.25">
      <c r="A57" s="45" t="str">
        <f>IF(Nov2022_RICHIESTE!$A$10&lt;&gt;"",Nov2022_RICHIESTE!$A$10,"")</f>
        <v>gio</v>
      </c>
      <c r="B57" s="45">
        <f>IF(Nov2022_RICHIESTE!$B$10&lt;&gt;"",Nov2022_RICHIESTE!$B$10,"")</f>
        <v>44875</v>
      </c>
      <c r="C57" s="34"/>
      <c r="D57" s="125">
        <f>Regole!$H$13-E57</f>
        <v>30</v>
      </c>
      <c r="E57" s="126">
        <f t="shared" si="9"/>
        <v>0</v>
      </c>
      <c r="F57" s="36">
        <f>COUNTIF(terzotrim2022_ORARIO!$C$65:$AS$65,"*Aspettativa*")</f>
        <v>0</v>
      </c>
      <c r="G57" s="36">
        <f>COUNTIF(terzotrim2022_ORARIO!$C$65:$AS$65,"*Ex-Accordo*")</f>
        <v>0</v>
      </c>
      <c r="H57" s="36">
        <f>COUNTIF(terzotrim2022_ORARIO!$C$65:$AS$65,"*Ferie*")</f>
        <v>0</v>
      </c>
      <c r="I57" s="36">
        <f>COUNTIF(terzotrim2022_ORARIO!$C$65:$AS$65,"Maternit*")</f>
        <v>0</v>
      </c>
      <c r="J57" s="36">
        <f>COUNTIF(terzotrim2022_ORARIO!$C$65:$AS$65,"*Ex-Acc")</f>
        <v>0</v>
      </c>
      <c r="K57" s="36">
        <f>COUNTIF(terzotrim2022_ORARIO!$C$65:$AS$65,"*Ridotto Ferie*")</f>
        <v>0</v>
      </c>
      <c r="L57" s="36">
        <f>COUNTIF(terzotrim2022_ORARIO!$C$65:$AS$65,"*Ridotto Maternit*")</f>
        <v>0</v>
      </c>
      <c r="M57" s="36">
        <f>COUNTIF(terzotrim2022_ORARIO!$C$65:$AS$65,"Esame")</f>
        <v>0</v>
      </c>
      <c r="N57" s="36">
        <f>COUNTIF(terzotrim2022_ORARIO!$C$65:$AS$65,"*Altro*")</f>
        <v>0</v>
      </c>
      <c r="P57" s="45" t="str">
        <f t="shared" si="10"/>
        <v>gio</v>
      </c>
      <c r="Q57" s="45">
        <f t="shared" si="11"/>
        <v>44875</v>
      </c>
      <c r="R57" s="14">
        <f>COUNTIF(terzotrim2022_ORARIO!$C$65:$AS$65,"08.30 – 17.30")</f>
        <v>0</v>
      </c>
      <c r="S57" s="14">
        <f>COUNTIF(terzotrim2022_ORARIO!$C$65:$AS$65,"09.00 – 18.00")</f>
        <v>0</v>
      </c>
      <c r="T57" s="14">
        <f>COUNTIF(terzotrim2022_ORARIO!$D$65:$AU$65,"09:30 – 18.30")</f>
        <v>0</v>
      </c>
      <c r="U57" s="14">
        <f>COUNTIF(terzotrim2022_ORARIO!$C$65:$AS$65,"*09.30 – 18.30*")+COUNTIF(terzotrim2022_ORARIO!$C$65:$AS$65,"10.30 – 18.30*")+COUNTIF(terzotrim2022_ORARIO!$C$65:$AS$65,"*09:00 – 13.00*")</f>
        <v>0</v>
      </c>
      <c r="V57" s="14">
        <f>COUNTIF(terzotrim2022_ORARIO!$C$65:$AS$65,"10.30 – 19.30")+COUNTIF(terzotrim2022_ORARIO!$C$65:$AS$65,"11.30 – 19.30")+COUNTIF(terzotrim2022_ORARIO!$C$65:$AS$65,"09.00 – 13.00")</f>
        <v>0</v>
      </c>
      <c r="W57" s="1">
        <f t="shared" si="12"/>
        <v>0</v>
      </c>
      <c r="X57" s="270"/>
      <c r="Y57" s="271"/>
      <c r="Z57" s="271"/>
      <c r="AA57" s="272"/>
    </row>
    <row r="58" spans="1:27" ht="11.25" customHeight="1" x14ac:dyDescent="0.25">
      <c r="A58" s="45" t="str">
        <f>IF(Nov2022_RICHIESTE!$A$11&lt;&gt;"",Nov2022_RICHIESTE!$A$11,"")</f>
        <v>ven</v>
      </c>
      <c r="B58" s="45">
        <f>IF(Nov2022_RICHIESTE!$B$11&lt;&gt;"",Nov2022_RICHIESTE!$B$11,"")</f>
        <v>44876</v>
      </c>
      <c r="C58" s="34"/>
      <c r="D58" s="125">
        <f>Regole!$H$13-E58</f>
        <v>30</v>
      </c>
      <c r="E58" s="126">
        <f t="shared" si="9"/>
        <v>0</v>
      </c>
      <c r="F58" s="36">
        <f>COUNTIF(terzotrim2022_ORARIO!$C$66:$AS$66,"*Aspettativa*")</f>
        <v>0</v>
      </c>
      <c r="G58" s="36">
        <f>COUNTIF(terzotrim2022_ORARIO!$C$66:$AS$66,"*Ex-Accordo*")</f>
        <v>0</v>
      </c>
      <c r="H58" s="36">
        <f>COUNTIF(terzotrim2022_ORARIO!$C$66:$AS$66,"*Ferie*")</f>
        <v>0</v>
      </c>
      <c r="I58" s="36">
        <f>COUNTIF(terzotrim2022_ORARIO!$C$66:$AS$66,"Maternit*")</f>
        <v>0</v>
      </c>
      <c r="J58" s="36">
        <f>COUNTIF(terzotrim2022_ORARIO!$C$66:$AS$66,"*Ex-Acc")</f>
        <v>0</v>
      </c>
      <c r="K58" s="36">
        <f>COUNTIF(terzotrim2022_ORARIO!$C$66:$AS$66,"*Ridotto Ferie*")</f>
        <v>0</v>
      </c>
      <c r="L58" s="36">
        <f>COUNTIF(terzotrim2022_ORARIO!$C$66:$AS$66,"*Ridotto Maternit*")</f>
        <v>0</v>
      </c>
      <c r="M58" s="36">
        <f>COUNTIF(terzotrim2022_ORARIO!$C$66:$AS$66,"Esame")</f>
        <v>0</v>
      </c>
      <c r="N58" s="36">
        <f>COUNTIF(terzotrim2022_ORARIO!$C$66:$AS$66,"*Altro*")</f>
        <v>0</v>
      </c>
      <c r="P58" s="45" t="str">
        <f t="shared" si="10"/>
        <v>ven</v>
      </c>
      <c r="Q58" s="45">
        <f t="shared" si="11"/>
        <v>44876</v>
      </c>
      <c r="R58" s="37">
        <f>COUNTIF(terzotrim2022_ORARIO!$C$66:$AS$66,"08.30 – 17.30")</f>
        <v>0</v>
      </c>
      <c r="S58" s="37">
        <f>COUNTIF(terzotrim2022_ORARIO!$C$66:$AS$66,"09.00 – 18.00")</f>
        <v>0</v>
      </c>
      <c r="T58" s="37">
        <f>COUNTIF(terzotrim2022_ORARIO!$D$66:$AU$66,"09:30 – 18.30")</f>
        <v>0</v>
      </c>
      <c r="U58" s="37">
        <f>COUNTIF(terzotrim2022_ORARIO!$C$66:$AS$66,"*09.30 – 18.30*")+COUNTIF(terzotrim2022_ORARIO!$C$66:$AS$66,"10.30 – 18.30*")+COUNTIF(terzotrim2022_ORARIO!$C$66:$AS$66,"*09:00 – 13.00*")</f>
        <v>0</v>
      </c>
      <c r="V58" s="37">
        <f>COUNTIF(terzotrim2022_ORARIO!$C$66:$AS$66,"10.30 – 19.30")+COUNTIF(terzotrim2022_ORARIO!$C$66:$AS$66,"11.30 – 19.30")+COUNTIF(terzotrim2022_ORARIO!$C$66:$AS$66,"09.00 – 13.00")</f>
        <v>0</v>
      </c>
      <c r="W58" s="131">
        <f t="shared" si="12"/>
        <v>0</v>
      </c>
      <c r="X58" s="270"/>
      <c r="Y58" s="271"/>
      <c r="Z58" s="271"/>
      <c r="AA58" s="272"/>
    </row>
    <row r="59" spans="1:27" ht="11.25" customHeight="1" x14ac:dyDescent="0.25">
      <c r="A59" s="45" t="str">
        <f>IF(Nov2022_RICHIESTE!$A$12&lt;&gt;"",Nov2022_RICHIESTE!$A$12,"")</f>
        <v>sab</v>
      </c>
      <c r="B59" s="45">
        <f>IF(Nov2022_RICHIESTE!$B$12&lt;&gt;"",Nov2022_RICHIESTE!$B$12,"")</f>
        <v>44877</v>
      </c>
      <c r="C59" s="34"/>
      <c r="D59" s="125">
        <f>Regole!$H$13-E59</f>
        <v>30</v>
      </c>
      <c r="E59" s="126">
        <f t="shared" si="9"/>
        <v>0</v>
      </c>
      <c r="F59" s="36">
        <f>COUNTIF(terzotrim2022_ORARIO!$C$67:$AS$67,"*Aspettativa*")</f>
        <v>0</v>
      </c>
      <c r="G59" s="38">
        <f>COUNTIF(terzotrim2022_ORARIO!$C$67:$AS$67,"*Ex-Accordo*")</f>
        <v>0</v>
      </c>
      <c r="H59" s="38">
        <f>COUNTIF(terzotrim2022_ORARIO!$C$67:$AS$67,"*Ferie*")</f>
        <v>0</v>
      </c>
      <c r="I59" s="38">
        <f>COUNTIF(terzotrim2022_ORARIO!$C$67:$AS$67,"Maternit*")</f>
        <v>0</v>
      </c>
      <c r="J59" s="38">
        <f>COUNTIF(terzotrim2022_ORARIO!$C$67:$AS$67,"*Ex-Acc")</f>
        <v>0</v>
      </c>
      <c r="K59" s="38">
        <f>COUNTIF(terzotrim2022_ORARIO!$C$67:$AS$67,"*Ridotto Ferie*")</f>
        <v>0</v>
      </c>
      <c r="L59" s="38">
        <f>COUNTIF(terzotrim2022_ORARIO!$C$67:$AS$67,"*Ridotto Maternit*")</f>
        <v>0</v>
      </c>
      <c r="M59" s="38">
        <f>COUNTIF(terzotrim2022_ORARIO!$C$67:$AS$67,"Esame")</f>
        <v>0</v>
      </c>
      <c r="N59" s="38">
        <f>COUNTIF(terzotrim2022_ORARIO!$C$67:$AS$67,"*Altro*")</f>
        <v>0</v>
      </c>
      <c r="P59" s="45" t="str">
        <f t="shared" si="10"/>
        <v>sab</v>
      </c>
      <c r="Q59" s="45">
        <f t="shared" si="11"/>
        <v>44877</v>
      </c>
      <c r="R59" s="14">
        <f>COUNTIF(terzotrim2022_ORARIO!$C$67:$AS$67,"08.30 – 17.30")</f>
        <v>0</v>
      </c>
      <c r="S59" s="14">
        <f>COUNTIF(terzotrim2022_ORARIO!$C$67:$AS$67,"09.00 – 18.00")</f>
        <v>0</v>
      </c>
      <c r="T59" s="14">
        <f>COUNTIF(terzotrim2022_ORARIO!$D$67:$AU$67,"09:30 – 18.30")</f>
        <v>0</v>
      </c>
      <c r="U59" s="14">
        <f>COUNTIF(terzotrim2022_ORARIO!$C$67:$AS$67,"*09.30 – 18.30*")+COUNTIF(terzotrim2022_ORARIO!$C$67:$AS$67,"10.30 – 18.30*")+COUNTIF(terzotrim2022_ORARIO!$C$67:$AS$67,"*09:00 – 13.00*")</f>
        <v>0</v>
      </c>
      <c r="V59" s="14">
        <f>COUNTIF(terzotrim2022_ORARIO!$C$67:$AS$67,"10.30 – 19.30")+COUNTIF(terzotrim2022_ORARIO!$C$67:$AS$67,"11.30 – 19.30")+COUNTIF(terzotrim2022_ORARIO!$C$67:$AS$67,"09.00 – 13.00")</f>
        <v>0</v>
      </c>
      <c r="W59" s="1">
        <f t="shared" si="12"/>
        <v>0</v>
      </c>
      <c r="X59" s="270"/>
      <c r="Y59" s="271"/>
      <c r="Z59" s="271"/>
      <c r="AA59" s="272"/>
    </row>
    <row r="60" spans="1:27" s="29" customFormat="1" ht="11.25" customHeight="1" x14ac:dyDescent="0.25">
      <c r="A60" s="26" t="str">
        <f>IF(Nov2022_RICHIESTE!$A$13&lt;&gt;"",Nov2022_RICHIESTE!$A$13,"")</f>
        <v/>
      </c>
      <c r="B60" s="136">
        <f>IF(Nov2022_RICHIESTE!$B$13&lt;&gt;"",Nov2022_RICHIESTE!$B$13,"")</f>
        <v>44878</v>
      </c>
      <c r="C60" s="40" t="s">
        <v>40</v>
      </c>
      <c r="D60" s="125">
        <f>Regole!$H$13-E60</f>
        <v>30</v>
      </c>
      <c r="E60" s="126">
        <f t="shared" si="9"/>
        <v>0</v>
      </c>
      <c r="F60" s="36">
        <f>COUNTIF(terzotrim2022_ORARIO!$C$68:$AS$68,"*Aspettativa*")</f>
        <v>0</v>
      </c>
      <c r="G60" s="36">
        <f>COUNTIF(terzotrim2022_ORARIO!$C$68:$AS$68,"*Ex-Accordo*")</f>
        <v>0</v>
      </c>
      <c r="H60" s="36">
        <f>COUNTIF(terzotrim2022_ORARIO!$C$68:$AS$68,"*Ferie*")</f>
        <v>0</v>
      </c>
      <c r="I60" s="36">
        <f>COUNTIF(terzotrim2022_ORARIO!$C$68:$AS$68,"Maternit*")</f>
        <v>0</v>
      </c>
      <c r="J60" s="36">
        <f>COUNTIF(terzotrim2022_ORARIO!$C$68:$AS$68,"*Ex-Acc")</f>
        <v>0</v>
      </c>
      <c r="K60" s="36">
        <f>COUNTIF(terzotrim2022_ORARIO!$C$68:$AS$68,"*Ridotto Ferie*")</f>
        <v>0</v>
      </c>
      <c r="L60" s="36">
        <f>COUNTIF(terzotrim2022_ORARIO!$C$68:$AS$68,"*Ridotto Maternit*")</f>
        <v>0</v>
      </c>
      <c r="M60" s="36">
        <f>COUNTIF(terzotrim2022_ORARIO!$C$68:$AS$68,"Esame")</f>
        <v>0</v>
      </c>
      <c r="N60" s="36">
        <f>COUNTIF(terzotrim2022_ORARIO!$C$68:$AS$68,"*Altro*")</f>
        <v>0</v>
      </c>
      <c r="O60"/>
      <c r="P60" s="26" t="str">
        <f t="shared" si="10"/>
        <v xml:space="preserve"> </v>
      </c>
      <c r="Q60" s="136">
        <f t="shared" si="11"/>
        <v>44878</v>
      </c>
      <c r="R60" s="37">
        <f>COUNTIF(terzotrim2022_ORARIO!$C$68:$AS$68,"08.30 – 17.30")</f>
        <v>0</v>
      </c>
      <c r="S60" s="37">
        <f>COUNTIF(terzotrim2022_ORARIO!$C$68:$AS$68,"09.00 – 18.00")</f>
        <v>0</v>
      </c>
      <c r="T60" s="37">
        <f>COUNTIF(terzotrim2022_ORARIO!$D$68:$AU$68,"09:30 – 18.30")</f>
        <v>0</v>
      </c>
      <c r="U60" s="37">
        <f>COUNTIF(terzotrim2022_ORARIO!$C$68:$AS$68,"*09.30 – 18.30*")+COUNTIF(terzotrim2022_ORARIO!$C$68:$AS$68,"10.30 – 18.30*")+COUNTIF(terzotrim2022_ORARIO!$C$68:$AS$68,"*09:00 – 13.00*")</f>
        <v>0</v>
      </c>
      <c r="V60" s="37">
        <f>COUNTIF(terzotrim2022_ORARIO!$C$68:$AS$68,"10.30 – 19.30")+COUNTIF(terzotrim2022_ORARIO!$C$68:$AS$68,"11.30 – 19.30")+COUNTIF(terzotrim2022_ORARIO!$C$68:$AS$68,"09.00 – 13.00")</f>
        <v>0</v>
      </c>
      <c r="W60" s="131">
        <f t="shared" si="12"/>
        <v>0</v>
      </c>
      <c r="X60" s="273"/>
      <c r="Y60" s="274"/>
      <c r="Z60" s="274"/>
      <c r="AA60" s="275"/>
    </row>
    <row r="61" spans="1:27" s="29" customFormat="1" ht="11.25" customHeight="1" x14ac:dyDescent="0.25">
      <c r="A61"/>
      <c r="B61"/>
      <c r="C61" s="34"/>
      <c r="D61" s="123"/>
      <c r="E61" s="123"/>
      <c r="F61"/>
      <c r="G61"/>
      <c r="H61"/>
      <c r="I61"/>
      <c r="J61"/>
      <c r="K61"/>
      <c r="L61"/>
      <c r="M61"/>
      <c r="N61"/>
      <c r="O61"/>
      <c r="P61"/>
      <c r="Q61"/>
      <c r="R61"/>
      <c r="S61"/>
      <c r="T61"/>
      <c r="U61"/>
      <c r="V61"/>
      <c r="W61" s="166"/>
      <c r="X61"/>
      <c r="Y61"/>
      <c r="Z61"/>
      <c r="AA61"/>
    </row>
    <row r="62" spans="1:27" ht="11.25" customHeight="1" x14ac:dyDescent="0.25">
      <c r="C62" s="34"/>
      <c r="D62" s="123"/>
      <c r="E62" s="123"/>
      <c r="P62" t="str">
        <f t="shared" ref="P62:P96" si="13">IF(A62=""," ",A62)</f>
        <v xml:space="preserve"> </v>
      </c>
      <c r="Q62" t="str">
        <f t="shared" ref="Q62:Q96" si="14">IF(B62=""," ",B62)</f>
        <v xml:space="preserve"> </v>
      </c>
      <c r="W62" s="166"/>
      <c r="X62" s="134">
        <f>COUNTIF(terzotrim2022_ORARIO!$C$71:$AS$71,"12:30")</f>
        <v>0</v>
      </c>
      <c r="Y62" s="135">
        <f>COUNTIF(terzotrim2022_ORARIO!$C$71:$AS$71,"13:00")</f>
        <v>0</v>
      </c>
      <c r="Z62" s="133">
        <f>COUNTIF(terzotrim2022_ORARIO!$C$71:$AS$71,"13:30")</f>
        <v>0</v>
      </c>
      <c r="AA62" s="73">
        <f>COUNTIF(terzotrim2022_ORARIO!$C$71:$AS$71,"-")</f>
        <v>40</v>
      </c>
    </row>
    <row r="63" spans="1:27" ht="11.25" customHeight="1" x14ac:dyDescent="0.25">
      <c r="A63" s="45" t="str">
        <f>IF(Nov2022_RICHIESTE!$A$16&lt;&gt;"",Nov2022_RICHIESTE!$A$16,"")</f>
        <v>lun</v>
      </c>
      <c r="B63" s="45">
        <f>IF(Nov2022_RICHIESTE!$B$16&lt;&gt;"",Nov2022_RICHIESTE!$B$16,"")</f>
        <v>44879</v>
      </c>
      <c r="C63" s="34"/>
      <c r="D63" s="125">
        <f>Regole!$H$13-E63</f>
        <v>30</v>
      </c>
      <c r="E63" s="126">
        <f t="shared" ref="E63:E69" si="15">SUM(F63:N63)</f>
        <v>0</v>
      </c>
      <c r="F63" s="36">
        <f>COUNTIF(terzotrim2022_ORARIO!$C$72:$AS$72,"*Aspettativa*")</f>
        <v>0</v>
      </c>
      <c r="G63" s="36">
        <f>COUNTIF(terzotrim2022_ORARIO!$C$72:$AS$72,"*Ex-Accordo*")</f>
        <v>0</v>
      </c>
      <c r="H63" s="36">
        <f>COUNTIF(terzotrim2022_ORARIO!$C$72:$AS$72,"*Ferie*")</f>
        <v>0</v>
      </c>
      <c r="I63" s="36">
        <f>COUNTIF(terzotrim2022_ORARIO!$C$72:$AS$72,"Maternit*")</f>
        <v>0</v>
      </c>
      <c r="J63" s="36">
        <f>COUNTIF(terzotrim2022_ORARIO!$C$72:$AS$72,"*Ex-Acc")</f>
        <v>0</v>
      </c>
      <c r="K63" s="36">
        <f>COUNTIF(terzotrim2022_ORARIO!$C$72:$AS$72,"*Ridotto Ferie*")</f>
        <v>0</v>
      </c>
      <c r="L63" s="36">
        <f>COUNTIF(terzotrim2022_ORARIO!$C$72:$AS$72,"*Ridotto Maternit*")</f>
        <v>0</v>
      </c>
      <c r="M63" s="36">
        <f>COUNTIF(terzotrim2022_ORARIO!$C$72:$AS$72,"Esame")</f>
        <v>0</v>
      </c>
      <c r="N63" s="36">
        <f>COUNTIF(terzotrim2022_ORARIO!$C$72:$AS$72,"*Altro*")</f>
        <v>0</v>
      </c>
      <c r="P63" s="45" t="str">
        <f t="shared" si="13"/>
        <v>lun</v>
      </c>
      <c r="Q63" s="45">
        <f t="shared" si="14"/>
        <v>44879</v>
      </c>
      <c r="R63" s="37">
        <f>COUNTIF(terzotrim2022_ORARIO!$C$72:$AS$72,"08.30 – 17.30")</f>
        <v>0</v>
      </c>
      <c r="S63" s="37">
        <f>COUNTIF(terzotrim2022_ORARIO!$C$72:$AS$72,"09.00 – 18.00")</f>
        <v>0</v>
      </c>
      <c r="T63" s="37">
        <f>COUNTIF(terzotrim2022_ORARIO!$D$72:$AU$72,"09:30 – 18.30")</f>
        <v>0</v>
      </c>
      <c r="U63" s="37">
        <f>COUNTIF(terzotrim2022_ORARIO!$C$72:$AS$72,"*09.30 – 18.30*")+COUNTIF(terzotrim2022_ORARIO!$C$72:$AS$72,"10.30 – 18.30*")+COUNTIF(terzotrim2022_ORARIO!$C$72:$AS$72,"*09:00 – 13.00*")</f>
        <v>0</v>
      </c>
      <c r="V63" s="37">
        <f>COUNTIF(terzotrim2022_ORARIO!$C$72:$AS$72,"10.30 – 19.30")+COUNTIF(terzotrim2022_ORARIO!$C$72:$AS$72,"11.30 – 19.30")+COUNTIF(terzotrim2022_ORARIO!$C$72:$AS$72,"09.00 – 13.00")</f>
        <v>0</v>
      </c>
      <c r="W63" s="131">
        <f t="shared" si="12"/>
        <v>0</v>
      </c>
      <c r="X63" s="267"/>
      <c r="Y63" s="268"/>
      <c r="Z63" s="268"/>
      <c r="AA63" s="269"/>
    </row>
    <row r="64" spans="1:27" ht="11.25" customHeight="1" x14ac:dyDescent="0.25">
      <c r="A64" s="45" t="str">
        <f>IF(Nov2022_RICHIESTE!$A$17&lt;&gt;"",Nov2022_RICHIESTE!$A$17,"")</f>
        <v>mar</v>
      </c>
      <c r="B64" s="45">
        <f>IF(Nov2022_RICHIESTE!$B$17&lt;&gt;"",Nov2022_RICHIESTE!$B$17,"")</f>
        <v>44880</v>
      </c>
      <c r="C64" s="34"/>
      <c r="D64" s="125">
        <f>Regole!$H$13-E64</f>
        <v>30</v>
      </c>
      <c r="E64" s="126">
        <f t="shared" si="15"/>
        <v>0</v>
      </c>
      <c r="F64" s="36">
        <f>COUNTIF(terzotrim2022_ORARIO!$C$73:$AS$73,"*Aspettativa*")</f>
        <v>0</v>
      </c>
      <c r="G64" s="36">
        <f>COUNTIF(terzotrim2022_ORARIO!$C$73:$AS$73,"*Ex-Accordo*")</f>
        <v>0</v>
      </c>
      <c r="H64" s="36">
        <f>COUNTIF(terzotrim2022_ORARIO!$C$73:$AS$73,"*Ferie*")</f>
        <v>0</v>
      </c>
      <c r="I64" s="36">
        <f>COUNTIF(terzotrim2022_ORARIO!$C$73:$AS$73,"Maternit*")</f>
        <v>0</v>
      </c>
      <c r="J64" s="36">
        <f>COUNTIF(terzotrim2022_ORARIO!$C$73:$AS$73,"*Ex-Acc")</f>
        <v>0</v>
      </c>
      <c r="K64" s="36">
        <f>COUNTIF(terzotrim2022_ORARIO!$C$73:$AS$73,"*Ridotto Ferie*")</f>
        <v>0</v>
      </c>
      <c r="L64" s="36">
        <f>COUNTIF(terzotrim2022_ORARIO!$C$73:$AS$73,"*Ridotto Maternit*")</f>
        <v>0</v>
      </c>
      <c r="M64" s="36">
        <f>COUNTIF(terzotrim2022_ORARIO!$C$73:$AS$73,"Esame")</f>
        <v>0</v>
      </c>
      <c r="N64" s="36">
        <f>COUNTIF(terzotrim2022_ORARIO!$C$73:$AS$73,"*Altro*")</f>
        <v>0</v>
      </c>
      <c r="P64" s="45" t="str">
        <f t="shared" si="13"/>
        <v>mar</v>
      </c>
      <c r="Q64" s="45">
        <f t="shared" si="14"/>
        <v>44880</v>
      </c>
      <c r="R64" s="14">
        <f>COUNTIF(terzotrim2022_ORARIO!$C$73:$AS$73,"08.30 – 17.30")</f>
        <v>0</v>
      </c>
      <c r="S64" s="14">
        <f>COUNTIF(terzotrim2022_ORARIO!$C$73:$AS$73,"09.00 – 18.00")</f>
        <v>0</v>
      </c>
      <c r="T64" s="14">
        <f>COUNTIF(terzotrim2022_ORARIO!$D$73:$AU$73,"09:30 – 18.30")</f>
        <v>0</v>
      </c>
      <c r="U64" s="14">
        <f>COUNTIF(terzotrim2022_ORARIO!$C$73:$AS$73,"*09.30 – 18.30*")+COUNTIF(terzotrim2022_ORARIO!$C$73:$AS$73,"10.30 – 18.30*")+COUNTIF(terzotrim2022_ORARIO!$C$73:$AS$73,"*09:00 – 13.00*")</f>
        <v>0</v>
      </c>
      <c r="V64" s="14">
        <f>COUNTIF(terzotrim2022_ORARIO!$C$73:$AS$73,"10.30 – 19.30")+COUNTIF(terzotrim2022_ORARIO!$C$73:$AS$73,"11.30 – 19.30")+COUNTIF(terzotrim2022_ORARIO!$C$73:$AS$73,"09.00 – 13.00")</f>
        <v>0</v>
      </c>
      <c r="W64" s="1">
        <f t="shared" si="12"/>
        <v>0</v>
      </c>
      <c r="X64" s="270"/>
      <c r="Y64" s="271"/>
      <c r="Z64" s="271"/>
      <c r="AA64" s="272"/>
    </row>
    <row r="65" spans="1:27" ht="11.25" customHeight="1" x14ac:dyDescent="0.25">
      <c r="A65" s="45" t="str">
        <f>IF(Nov2022_RICHIESTE!$A$18&lt;&gt;"",Nov2022_RICHIESTE!$A$18,"")</f>
        <v>mer</v>
      </c>
      <c r="B65" s="45">
        <f>IF(Nov2022_RICHIESTE!$B$18&lt;&gt;"",Nov2022_RICHIESTE!$B$18,"")</f>
        <v>44881</v>
      </c>
      <c r="C65" s="34"/>
      <c r="D65" s="125">
        <f>Regole!$H$13-E65</f>
        <v>30</v>
      </c>
      <c r="E65" s="126">
        <f t="shared" si="15"/>
        <v>0</v>
      </c>
      <c r="F65" s="36">
        <f>COUNTIF(terzotrim2022_ORARIO!$C$74:$AS$74,"*Aspettativa*")</f>
        <v>0</v>
      </c>
      <c r="G65" s="36">
        <f>COUNTIF(terzotrim2022_ORARIO!$C$74:$AS$74,"*Ex-Accordo*")</f>
        <v>0</v>
      </c>
      <c r="H65" s="36">
        <f>COUNTIF(terzotrim2022_ORARIO!$C$74:$AS$74,"*Ferie*")</f>
        <v>0</v>
      </c>
      <c r="I65" s="36">
        <f>COUNTIF(terzotrim2022_ORARIO!$C$74:$AS$74,"Maternit*")</f>
        <v>0</v>
      </c>
      <c r="J65" s="36">
        <f>COUNTIF(terzotrim2022_ORARIO!$C$74:$AS$74,"*Ex-Acc")</f>
        <v>0</v>
      </c>
      <c r="K65" s="36">
        <f>COUNTIF(terzotrim2022_ORARIO!$C$74:$AS$74,"*Ridotto Ferie*")</f>
        <v>0</v>
      </c>
      <c r="L65" s="36">
        <f>COUNTIF(terzotrim2022_ORARIO!$C$74:$AS$74,"*Ridotto Maternit*")</f>
        <v>0</v>
      </c>
      <c r="M65" s="36">
        <f>COUNTIF(terzotrim2022_ORARIO!$C$74:$AS$74,"Esame")</f>
        <v>0</v>
      </c>
      <c r="N65" s="36">
        <f>COUNTIF(terzotrim2022_ORARIO!$C$74:$AS$74,"*Altro*")</f>
        <v>0</v>
      </c>
      <c r="P65" s="45" t="str">
        <f t="shared" si="13"/>
        <v>mer</v>
      </c>
      <c r="Q65" s="45">
        <f t="shared" si="14"/>
        <v>44881</v>
      </c>
      <c r="R65" s="37">
        <f>COUNTIF(terzotrim2022_ORARIO!$C$74:$AS$74,"08.30 – 17.30")</f>
        <v>0</v>
      </c>
      <c r="S65" s="37">
        <f>COUNTIF(terzotrim2022_ORARIO!$C$74:$AS$74,"09.00 – 18.00")</f>
        <v>0</v>
      </c>
      <c r="T65" s="37">
        <f>COUNTIF(terzotrim2022_ORARIO!$D$74:$AU$74,"09:30 – 18.30")</f>
        <v>0</v>
      </c>
      <c r="U65" s="37">
        <f>COUNTIF(terzotrim2022_ORARIO!$C$74:$AS$74,"*09.30 – 18.30*")+COUNTIF(terzotrim2022_ORARIO!$C$74:$AS$74,"10.30 – 18.30*")+COUNTIF(terzotrim2022_ORARIO!$C$74:$AS$74,"*09:00 – 13.00*")</f>
        <v>0</v>
      </c>
      <c r="V65" s="37">
        <f>COUNTIF(terzotrim2022_ORARIO!$C$74:$AS$74,"10.30 – 19.30")+COUNTIF(terzotrim2022_ORARIO!$C$74:$AS$74,"11.30 – 19.30")+COUNTIF(terzotrim2022_ORARIO!$C$74:$AS$74,"09.00 – 13.00")</f>
        <v>0</v>
      </c>
      <c r="W65" s="131">
        <f t="shared" si="12"/>
        <v>0</v>
      </c>
      <c r="X65" s="270"/>
      <c r="Y65" s="271"/>
      <c r="Z65" s="271"/>
      <c r="AA65" s="272"/>
    </row>
    <row r="66" spans="1:27" ht="11.25" customHeight="1" x14ac:dyDescent="0.25">
      <c r="A66" s="45" t="str">
        <f>IF(Nov2022_RICHIESTE!$A$19&lt;&gt;"",Nov2022_RICHIESTE!$A$19,"")</f>
        <v>gio</v>
      </c>
      <c r="B66" s="45">
        <f>IF(Nov2022_RICHIESTE!$B$19&lt;&gt;"",Nov2022_RICHIESTE!$B$19,"")</f>
        <v>44882</v>
      </c>
      <c r="C66" s="34"/>
      <c r="D66" s="125">
        <f>Regole!$H$13-E66</f>
        <v>30</v>
      </c>
      <c r="E66" s="126">
        <f t="shared" si="15"/>
        <v>0</v>
      </c>
      <c r="F66" s="36">
        <f>COUNTIF(terzotrim2022_ORARIO!$C$75:$AS$75,"*Aspettativa*")</f>
        <v>0</v>
      </c>
      <c r="G66" s="36">
        <f>COUNTIF(terzotrim2022_ORARIO!$C$75:$AS$75,"*Ex-Accordo*")</f>
        <v>0</v>
      </c>
      <c r="H66" s="36">
        <f>COUNTIF(terzotrim2022_ORARIO!$C$75:$AS$75,"*Ferie*")</f>
        <v>0</v>
      </c>
      <c r="I66" s="36">
        <f>COUNTIF(terzotrim2022_ORARIO!$C$75:$AS$75,"Maternit*")</f>
        <v>0</v>
      </c>
      <c r="J66" s="36">
        <f>COUNTIF(terzotrim2022_ORARIO!$C$75:$AS$75,"*Ex-Acc")</f>
        <v>0</v>
      </c>
      <c r="K66" s="36">
        <f>COUNTIF(terzotrim2022_ORARIO!$C$75:$AS$75,"*Ridotto Ferie*")</f>
        <v>0</v>
      </c>
      <c r="L66" s="36">
        <f>COUNTIF(terzotrim2022_ORARIO!$C$75:$AS$75,"*Ridotto Maternit*")</f>
        <v>0</v>
      </c>
      <c r="M66" s="36">
        <f>COUNTIF(terzotrim2022_ORARIO!$C$75:$AS$75,"Esame")</f>
        <v>0</v>
      </c>
      <c r="N66" s="36">
        <f>COUNTIF(terzotrim2022_ORARIO!$C$75:$AS$75,"*Altro*")</f>
        <v>0</v>
      </c>
      <c r="P66" s="45" t="str">
        <f t="shared" si="13"/>
        <v>gio</v>
      </c>
      <c r="Q66" s="45">
        <f t="shared" si="14"/>
        <v>44882</v>
      </c>
      <c r="R66" s="14">
        <f>COUNTIF(terzotrim2022_ORARIO!$C$75:$AS$75,"08.30 – 17.30")</f>
        <v>0</v>
      </c>
      <c r="S66" s="14">
        <f>COUNTIF(terzotrim2022_ORARIO!$C$75:$AS$75,"09.00 – 18.00")</f>
        <v>0</v>
      </c>
      <c r="T66" s="14">
        <f>COUNTIF(terzotrim2022_ORARIO!$D$75:$AU$75,"09:30 – 18.30")</f>
        <v>0</v>
      </c>
      <c r="U66" s="14">
        <f>COUNTIF(terzotrim2022_ORARIO!$C$75:$AS$75,"*09.30 – 18.30*")+COUNTIF(terzotrim2022_ORARIO!$C$75:$AS$75,"10.30 – 18.30*")+COUNTIF(terzotrim2022_ORARIO!$C$75:$AS$75,"*09:00 – 13.00*")</f>
        <v>0</v>
      </c>
      <c r="V66" s="14">
        <f>COUNTIF(terzotrim2022_ORARIO!$C$75:$AS$75,"10.30 – 19.30")+COUNTIF(terzotrim2022_ORARIO!$C$75:$AS$75,"11.30 – 19.30")+COUNTIF(terzotrim2022_ORARIO!$C$75:$AS$75,"09.00 – 13.00")</f>
        <v>0</v>
      </c>
      <c r="W66" s="1">
        <f t="shared" si="12"/>
        <v>0</v>
      </c>
      <c r="X66" s="270"/>
      <c r="Y66" s="271"/>
      <c r="Z66" s="271"/>
      <c r="AA66" s="272"/>
    </row>
    <row r="67" spans="1:27" ht="11.25" customHeight="1" x14ac:dyDescent="0.25">
      <c r="A67" s="45" t="str">
        <f>IF(Nov2022_RICHIESTE!$A$20&lt;&gt;"",Nov2022_RICHIESTE!$A$20,"")</f>
        <v>ven</v>
      </c>
      <c r="B67" s="45">
        <f>IF(Nov2022_RICHIESTE!$B$20&lt;&gt;"",Nov2022_RICHIESTE!$B$20,"")</f>
        <v>44883</v>
      </c>
      <c r="C67" s="34"/>
      <c r="D67" s="125">
        <f>Regole!$H$13-E67</f>
        <v>30</v>
      </c>
      <c r="E67" s="126">
        <f t="shared" si="15"/>
        <v>0</v>
      </c>
      <c r="F67" s="36">
        <f>COUNTIF(terzotrim2022_ORARIO!$C$76:$AS$76,"*Aspettativa*")</f>
        <v>0</v>
      </c>
      <c r="G67" s="36">
        <f>COUNTIF(terzotrim2022_ORARIO!$C$76:$AS$76,"*Ex-Accordo*")</f>
        <v>0</v>
      </c>
      <c r="H67" s="36">
        <f>COUNTIF(terzotrim2022_ORARIO!$C$76:$AS$76,"*Ferie*")</f>
        <v>0</v>
      </c>
      <c r="I67" s="36">
        <f>COUNTIF(terzotrim2022_ORARIO!$C$76:$AS$76,"Maternit*")</f>
        <v>0</v>
      </c>
      <c r="J67" s="36">
        <f>COUNTIF(terzotrim2022_ORARIO!$C$76:$AS$76,"*Ex-Acc")</f>
        <v>0</v>
      </c>
      <c r="K67" s="36">
        <f>COUNTIF(terzotrim2022_ORARIO!$C$76:$AS$76,"*Ridotto Ferie*")</f>
        <v>0</v>
      </c>
      <c r="L67" s="36">
        <f>COUNTIF(terzotrim2022_ORARIO!$C$76:$AS$76,"*Ridotto Maternit*")</f>
        <v>0</v>
      </c>
      <c r="M67" s="36">
        <f>COUNTIF(terzotrim2022_ORARIO!$C$76:$AS$76,"Esame")</f>
        <v>0</v>
      </c>
      <c r="N67" s="36">
        <f>COUNTIF(terzotrim2022_ORARIO!$C$76:$AS$76,"*Altro*")</f>
        <v>0</v>
      </c>
      <c r="P67" s="45" t="str">
        <f t="shared" si="13"/>
        <v>ven</v>
      </c>
      <c r="Q67" s="45">
        <f t="shared" si="14"/>
        <v>44883</v>
      </c>
      <c r="R67" s="37">
        <f>COUNTIF(terzotrim2022_ORARIO!$C$76:$AS$76,"08.30 – 17.30")</f>
        <v>0</v>
      </c>
      <c r="S67" s="37">
        <f>COUNTIF(terzotrim2022_ORARIO!$C$76:$AS$76,"09.00 – 18.00")</f>
        <v>0</v>
      </c>
      <c r="T67" s="37">
        <f>COUNTIF(terzotrim2022_ORARIO!$D$76:$AU$76,"09:30 – 18.30")</f>
        <v>0</v>
      </c>
      <c r="U67" s="37">
        <f>COUNTIF(terzotrim2022_ORARIO!$C$76:$AS$76,"*09.30 – 18.30*")+COUNTIF(terzotrim2022_ORARIO!$C$76:$AS$76,"10.30 – 18.30*")+COUNTIF(terzotrim2022_ORARIO!$C$76:$AS$76,"*09:00 – 13.00*")</f>
        <v>0</v>
      </c>
      <c r="V67" s="37">
        <f>COUNTIF(terzotrim2022_ORARIO!$C$76:$AS$76,"10.30 – 19.30")+COUNTIF(terzotrim2022_ORARIO!$C$76:$AS$76,"11.30 – 19.30")+COUNTIF(terzotrim2022_ORARIO!$C$76:$AS$76,"09.00 – 13.00")</f>
        <v>0</v>
      </c>
      <c r="W67" s="131">
        <f t="shared" si="12"/>
        <v>0</v>
      </c>
      <c r="X67" s="270"/>
      <c r="Y67" s="271"/>
      <c r="Z67" s="271"/>
      <c r="AA67" s="272"/>
    </row>
    <row r="68" spans="1:27" ht="11.25" customHeight="1" x14ac:dyDescent="0.25">
      <c r="A68" s="45" t="str">
        <f>IF(Nov2022_RICHIESTE!$A$21&lt;&gt;"",Nov2022_RICHIESTE!$A$21,"")</f>
        <v>sab</v>
      </c>
      <c r="B68" s="45">
        <f>IF(Nov2022_RICHIESTE!$B$21&lt;&gt;"",Nov2022_RICHIESTE!$B$21,"")</f>
        <v>44884</v>
      </c>
      <c r="C68" s="34"/>
      <c r="D68" s="125">
        <f>Regole!$H$13-E68</f>
        <v>30</v>
      </c>
      <c r="E68" s="126">
        <f t="shared" si="15"/>
        <v>0</v>
      </c>
      <c r="F68" s="36">
        <f>COUNTIF(terzotrim2022_ORARIO!$C$77:$AS$77,"*Aspettativa*")</f>
        <v>0</v>
      </c>
      <c r="G68" s="38">
        <f>COUNTIF(terzotrim2022_ORARIO!$C$77:$AS$77,"*Ex-Accordo*")</f>
        <v>0</v>
      </c>
      <c r="H68" s="38">
        <f>COUNTIF(terzotrim2022_ORARIO!$C$77:$AS$77,"*Ferie*")</f>
        <v>0</v>
      </c>
      <c r="I68" s="38">
        <f>COUNTIF(terzotrim2022_ORARIO!$C$77:$AS$77,"Maternit*")</f>
        <v>0</v>
      </c>
      <c r="J68" s="38">
        <f>COUNTIF(terzotrim2022_ORARIO!$C$77:$AS$77,"*Ex-Acc")</f>
        <v>0</v>
      </c>
      <c r="K68" s="38">
        <f>COUNTIF(terzotrim2022_ORARIO!$C$77:$AS$77,"*Ridotto Ferie*")</f>
        <v>0</v>
      </c>
      <c r="L68" s="38">
        <f>COUNTIF(terzotrim2022_ORARIO!$C$77:$AS$77,"*Ridotto Maternit*")</f>
        <v>0</v>
      </c>
      <c r="M68" s="38">
        <f>COUNTIF(terzotrim2022_ORARIO!$C$77:$AS$77,"Esame")</f>
        <v>0</v>
      </c>
      <c r="N68" s="38">
        <f>COUNTIF(terzotrim2022_ORARIO!$C$77:$AS$77,"*Altro*")</f>
        <v>0</v>
      </c>
      <c r="P68" s="45" t="str">
        <f t="shared" si="13"/>
        <v>sab</v>
      </c>
      <c r="Q68" s="45">
        <f t="shared" si="14"/>
        <v>44884</v>
      </c>
      <c r="R68" s="14">
        <f>COUNTIF(terzotrim2022_ORARIO!$C$77:$AS$77,"08.30 – 17.30")</f>
        <v>0</v>
      </c>
      <c r="S68" s="14">
        <f>COUNTIF(terzotrim2022_ORARIO!$C$77:$AS$77,"09.00 – 18.00")</f>
        <v>0</v>
      </c>
      <c r="T68" s="14">
        <f>COUNTIF(terzotrim2022_ORARIO!$D$77:$AU$77,"09:30 – 18.30")</f>
        <v>0</v>
      </c>
      <c r="U68" s="14">
        <f>COUNTIF(terzotrim2022_ORARIO!$C$77:$AS$77,"*09.30 – 18.30*")+COUNTIF(terzotrim2022_ORARIO!$C$77:$AS$77,"10.30 – 18.30*")+COUNTIF(terzotrim2022_ORARIO!$C$77:$AS$77,"*09:00 – 13.00*")</f>
        <v>0</v>
      </c>
      <c r="V68" s="14">
        <f>COUNTIF(terzotrim2022_ORARIO!$C$77:$AS$77,"10.30 – 19.30")+COUNTIF(terzotrim2022_ORARIO!$C$77:$AS$77,"11.30 – 19.30")+COUNTIF(terzotrim2022_ORARIO!$C$77:$AS$77,"09.00 – 13.00")</f>
        <v>0</v>
      </c>
      <c r="W68" s="1">
        <f t="shared" si="12"/>
        <v>0</v>
      </c>
      <c r="X68" s="270"/>
      <c r="Y68" s="271"/>
      <c r="Z68" s="271"/>
      <c r="AA68" s="272"/>
    </row>
    <row r="69" spans="1:27" ht="11.25" customHeight="1" x14ac:dyDescent="0.25">
      <c r="A69" s="26" t="str">
        <f>IF(Nov2022_RICHIESTE!$A$22&lt;&gt;"",Nov2022_RICHIESTE!$A$22,"")</f>
        <v/>
      </c>
      <c r="B69" s="136">
        <f>IF(Nov2022_RICHIESTE!$B$22&lt;&gt;"",Nov2022_RICHIESTE!$B$22,"")</f>
        <v>44885</v>
      </c>
      <c r="C69" s="40" t="s">
        <v>40</v>
      </c>
      <c r="D69" s="125">
        <f>Regole!$H$13-E69</f>
        <v>30</v>
      </c>
      <c r="E69" s="126">
        <f t="shared" si="15"/>
        <v>0</v>
      </c>
      <c r="F69" s="36">
        <f>COUNTIF(terzotrim2022_ORARIO!$C$78:$AS$78,"*Aspettativa*")</f>
        <v>0</v>
      </c>
      <c r="G69" s="36">
        <f>COUNTIF(terzotrim2022_ORARIO!$C$78:$AS$78,"*Ex-Accordo*")</f>
        <v>0</v>
      </c>
      <c r="H69" s="36">
        <f>COUNTIF(terzotrim2022_ORARIO!$C$78:$AS$78,"*Ferie*")</f>
        <v>0</v>
      </c>
      <c r="I69" s="36">
        <f>COUNTIF(terzotrim2022_ORARIO!$C$78:$AS$78,"Maternit*")</f>
        <v>0</v>
      </c>
      <c r="J69" s="36">
        <f>COUNTIF(terzotrim2022_ORARIO!$C$78:$AS$78,"*Ex-Acc")</f>
        <v>0</v>
      </c>
      <c r="K69" s="36">
        <f>COUNTIF(terzotrim2022_ORARIO!$C$78:$AS$78,"*Ridotto Ferie*")</f>
        <v>0</v>
      </c>
      <c r="L69" s="36">
        <f>COUNTIF(terzotrim2022_ORARIO!$C$78:$AS$78,"*Ridotto Maternit*")</f>
        <v>0</v>
      </c>
      <c r="M69" s="36">
        <f>COUNTIF(terzotrim2022_ORARIO!$C$78:$AS$78,"Esame")</f>
        <v>0</v>
      </c>
      <c r="N69" s="36">
        <f>COUNTIF(terzotrim2022_ORARIO!$C$78:$AS$78,"*Altro*")</f>
        <v>0</v>
      </c>
      <c r="P69" s="26" t="str">
        <f t="shared" si="13"/>
        <v xml:space="preserve"> </v>
      </c>
      <c r="Q69" s="136">
        <f t="shared" si="14"/>
        <v>44885</v>
      </c>
      <c r="R69" s="37">
        <f>COUNTIF(terzotrim2022_ORARIO!$C$78:$AS$78,"08.30 – 17.30")</f>
        <v>0</v>
      </c>
      <c r="S69" s="37">
        <f>COUNTIF(terzotrim2022_ORARIO!$C$78:$AS$78,"09.00 – 18.00")</f>
        <v>0</v>
      </c>
      <c r="T69" s="37">
        <f>COUNTIF(terzotrim2022_ORARIO!$D$78:$AU$78,"09:30 – 18.30")</f>
        <v>0</v>
      </c>
      <c r="U69" s="37">
        <f>COUNTIF(terzotrim2022_ORARIO!$C$78:$AS$78,"*09.30 – 18.30*")+COUNTIF(terzotrim2022_ORARIO!$C$78:$AS$78,"10.30 – 18.30*")+COUNTIF(terzotrim2022_ORARIO!$C$78:$AS$78,"*09:00 – 13.00*")</f>
        <v>0</v>
      </c>
      <c r="V69" s="37">
        <f>COUNTIF(terzotrim2022_ORARIO!$C$78:$AS$78,"10.30 – 19.30")+COUNTIF(terzotrim2022_ORARIO!$C$78:$AS$78,"11.30 – 19.30")+COUNTIF(terzotrim2022_ORARIO!$C$78:$AS$78,"09.00 – 13.00")</f>
        <v>0</v>
      </c>
      <c r="W69" s="131">
        <f t="shared" si="12"/>
        <v>0</v>
      </c>
      <c r="X69" s="273"/>
      <c r="Y69" s="274"/>
      <c r="Z69" s="274"/>
      <c r="AA69" s="275"/>
    </row>
    <row r="70" spans="1:27" ht="11.25" customHeight="1" x14ac:dyDescent="0.25">
      <c r="A70" t="str">
        <f>IF(Nov2022_RICHIESTE!$A$23&lt;&gt;"",Nov2022_RICHIESTE!$A$23,"")</f>
        <v/>
      </c>
      <c r="B70" t="str">
        <f>IF(Nov2022_RICHIESTE!$B$23&lt;&gt;"",Nov2022_RICHIESTE!$B$23,"")</f>
        <v/>
      </c>
      <c r="C70" s="25"/>
      <c r="D70" s="124"/>
      <c r="E70" s="123"/>
      <c r="P70" t="str">
        <f t="shared" si="13"/>
        <v xml:space="preserve"> </v>
      </c>
      <c r="Q70" t="str">
        <f t="shared" si="14"/>
        <v xml:space="preserve"> </v>
      </c>
      <c r="W70" s="166"/>
    </row>
    <row r="71" spans="1:27" x14ac:dyDescent="0.25">
      <c r="A71" s="20" t="str">
        <f>IF(Nov2022_RICHIESTE!$A$24&lt;&gt;"",Nov2022_RICHIESTE!$A$24,"")</f>
        <v/>
      </c>
      <c r="B71" s="20" t="str">
        <f>IF(Nov2022_RICHIESTE!$B$24&lt;&gt;"",Nov2022_RICHIESTE!$B$24,"")</f>
        <v/>
      </c>
      <c r="D71" s="124"/>
      <c r="E71" s="123"/>
      <c r="P71" s="20" t="str">
        <f t="shared" si="13"/>
        <v xml:space="preserve"> </v>
      </c>
      <c r="Q71" s="20" t="str">
        <f t="shared" si="14"/>
        <v xml:space="preserve"> </v>
      </c>
      <c r="W71" s="166"/>
      <c r="X71" s="134">
        <f>COUNTIF(terzotrim2022_ORARIO!$C$81:$AS$81,"12:30")</f>
        <v>0</v>
      </c>
      <c r="Y71" s="135">
        <f>COUNTIF(terzotrim2022_ORARIO!$C$81:$AS$81,"13:00")</f>
        <v>0</v>
      </c>
      <c r="Z71" s="133">
        <f>COUNTIF(terzotrim2022_ORARIO!$C$81:$AS$81,"13:30")</f>
        <v>0</v>
      </c>
      <c r="AA71" s="73">
        <f>COUNTIF(terzotrim2022_ORARIO!$C$81:$AS$81,"-")</f>
        <v>40</v>
      </c>
    </row>
    <row r="72" spans="1:27" x14ac:dyDescent="0.25">
      <c r="A72" s="45" t="str">
        <f>IF(Nov2022_RICHIESTE!$A$25&lt;&gt;"",Nov2022_RICHIESTE!$A$25,"")</f>
        <v>lun</v>
      </c>
      <c r="B72" s="45">
        <f>IF(Nov2022_RICHIESTE!$B$25&lt;&gt;"",Nov2022_RICHIESTE!$B$25,"")</f>
        <v>44886</v>
      </c>
      <c r="C72" s="33"/>
      <c r="D72" s="125">
        <f>Regole!$H$13-E72</f>
        <v>30</v>
      </c>
      <c r="E72" s="126">
        <f t="shared" ref="E72:E78" si="16">SUM(F72:N72)</f>
        <v>0</v>
      </c>
      <c r="F72" s="36">
        <f>COUNTIF(terzotrim2022_ORARIO!$C$82:$AS$82,"*Aspettativa*")</f>
        <v>0</v>
      </c>
      <c r="G72" s="36">
        <f>COUNTIF(terzotrim2022_ORARIO!$C$82:$AS$82,"*Ex-Accordo*")</f>
        <v>0</v>
      </c>
      <c r="H72" s="36">
        <f>COUNTIF(terzotrim2022_ORARIO!$C$82:$AS$82,"*Ferie*")</f>
        <v>0</v>
      </c>
      <c r="I72" s="36">
        <f>COUNTIF(terzotrim2022_ORARIO!$C$82:$AS$82,"Maternit*")</f>
        <v>0</v>
      </c>
      <c r="J72" s="36">
        <f>COUNTIF(terzotrim2022_ORARIO!$C$82:$AS$82,"*Ex-Acc")</f>
        <v>0</v>
      </c>
      <c r="K72" s="36">
        <f>COUNTIF(terzotrim2022_ORARIO!$C$82:$AS$82,"*Ridotto Ferie*")</f>
        <v>0</v>
      </c>
      <c r="L72" s="36">
        <f>COUNTIF(terzotrim2022_ORARIO!$C$82:$AS$82,"*Ridotto Maternit*")</f>
        <v>0</v>
      </c>
      <c r="M72" s="36">
        <f>COUNTIF(terzotrim2022_ORARIO!$C$82:$AS$82,"Esame")</f>
        <v>0</v>
      </c>
      <c r="N72" s="36">
        <f>COUNTIF(terzotrim2022_ORARIO!$C$82:$AS$82,"*Altro*")</f>
        <v>0</v>
      </c>
      <c r="P72" s="45" t="str">
        <f t="shared" si="13"/>
        <v>lun</v>
      </c>
      <c r="Q72" s="45">
        <f t="shared" si="14"/>
        <v>44886</v>
      </c>
      <c r="R72" s="37">
        <f>COUNTIF(terzotrim2022_ORARIO!$C$82:$AS$82,"08.28 – 17.28")</f>
        <v>0</v>
      </c>
      <c r="S72" s="37">
        <f>COUNTIF(terzotrim2022_ORARIO!$C$82:$AS$82,"09.00 – 18.00")</f>
        <v>0</v>
      </c>
      <c r="T72" s="37">
        <f>COUNTIF(terzotrim2022_ORARIO!$D$82:$AU$82,"09:30 – 18.30")</f>
        <v>0</v>
      </c>
      <c r="U72" s="37">
        <f>COUNTIF(terzotrim2022_ORARIO!$C$82:$AS$82,"10.28 – 19.28")+COUNTIF(terzotrim2022_ORARIO!$C$82:$AS$82,"11.28 – 19.28")+COUNTIF(terzotrim2022_ORARIO!$C$82:$AS$82,"*09:00 – 13.00*")</f>
        <v>0</v>
      </c>
      <c r="V72" s="37">
        <f>COUNTIF(terzotrim2022_ORARIO!$C$82:$AS$82,"10.28 – 19.28")+COUNTIF(terzotrim2022_ORARIO!$C$82:$AS$82,"11.28 – 19.28")+COUNTIF(terzotrim2022_ORARIO!$C$82:$AS$82,"09.00 – 13.00")</f>
        <v>0</v>
      </c>
      <c r="W72" s="131">
        <f t="shared" si="12"/>
        <v>0</v>
      </c>
      <c r="X72" s="267"/>
      <c r="Y72" s="268"/>
      <c r="Z72" s="268"/>
      <c r="AA72" s="269"/>
    </row>
    <row r="73" spans="1:27" x14ac:dyDescent="0.25">
      <c r="A73" s="45" t="str">
        <f>IF(Nov2022_RICHIESTE!$A$26&lt;&gt;"",Nov2022_RICHIESTE!$A$26,"")</f>
        <v>mar</v>
      </c>
      <c r="B73" s="45">
        <f>IF(Nov2022_RICHIESTE!$B$26&lt;&gt;"",Nov2022_RICHIESTE!$B$26,"")</f>
        <v>44887</v>
      </c>
      <c r="C73" s="34"/>
      <c r="D73" s="125">
        <f>Regole!$H$13-E73</f>
        <v>30</v>
      </c>
      <c r="E73" s="126">
        <f t="shared" si="16"/>
        <v>0</v>
      </c>
      <c r="F73" s="36">
        <f>COUNTIF(terzotrim2022_ORARIO!$C$83:$AS$83,"*Aspettativa*")</f>
        <v>0</v>
      </c>
      <c r="G73" s="36">
        <f>COUNTIF(terzotrim2022_ORARIO!$C$83:$AS$83,"*Ex-Accordo*")</f>
        <v>0</v>
      </c>
      <c r="H73" s="36">
        <f>COUNTIF(terzotrim2022_ORARIO!$C$83:$AS$83,"*Ferie*")</f>
        <v>0</v>
      </c>
      <c r="I73" s="36">
        <f>COUNTIF(terzotrim2022_ORARIO!$C$83:$AS$83,"Maternit*")</f>
        <v>0</v>
      </c>
      <c r="J73" s="36">
        <f>COUNTIF(terzotrim2022_ORARIO!$C$83:$AS$83,"*Ex-Acc")</f>
        <v>0</v>
      </c>
      <c r="K73" s="36">
        <f>COUNTIF(terzotrim2022_ORARIO!$C$83:$AS$83,"*Ridotto Ferie*")</f>
        <v>0</v>
      </c>
      <c r="L73" s="36">
        <f>COUNTIF(terzotrim2022_ORARIO!$C$83:$AS$83,"*Ridotto Maternit*")</f>
        <v>0</v>
      </c>
      <c r="M73" s="36">
        <f>COUNTIF(terzotrim2022_ORARIO!$C$83:$AS$83,"Esame")</f>
        <v>0</v>
      </c>
      <c r="N73" s="36">
        <f>COUNTIF(terzotrim2022_ORARIO!$C$83:$AS$83,"*Altro*")</f>
        <v>0</v>
      </c>
      <c r="P73" s="45" t="str">
        <f t="shared" si="13"/>
        <v>mar</v>
      </c>
      <c r="Q73" s="45">
        <f t="shared" si="14"/>
        <v>44887</v>
      </c>
      <c r="R73" s="14">
        <f>COUNTIF(terzotrim2022_ORARIO!$C$83:$AS$83,"08.28 – 17.28")</f>
        <v>0</v>
      </c>
      <c r="S73" s="14">
        <f>COUNTIF(terzotrim2022_ORARIO!$C$83:$AS$83,"09.00 – 18.00")</f>
        <v>0</v>
      </c>
      <c r="T73" s="14">
        <f>COUNTIF(terzotrim2022_ORARIO!$D$83:$AU$83,"09:30 – 18.30")</f>
        <v>0</v>
      </c>
      <c r="U73" s="14">
        <f>COUNTIF(terzotrim2022_ORARIO!$C$83:$AS$83,"10.28 – 19.28")+COUNTIF(terzotrim2022_ORARIO!$C$83:$AS$83,"11.28 – 19.28")+COUNTIF(terzotrim2022_ORARIO!$C$83:$AS$83,"*09:00 – 13.00*")</f>
        <v>0</v>
      </c>
      <c r="V73" s="14">
        <f>COUNTIF(terzotrim2022_ORARIO!$C$83:$AS$83,"10.28 – 19.28")+COUNTIF(terzotrim2022_ORARIO!$C$83:$AS$83,"11.28 – 19.28")+COUNTIF(terzotrim2022_ORARIO!$C$83:$AS$83,"09.00 – 13.00")</f>
        <v>0</v>
      </c>
      <c r="W73" s="1">
        <f t="shared" si="12"/>
        <v>0</v>
      </c>
      <c r="X73" s="270"/>
      <c r="Y73" s="271"/>
      <c r="Z73" s="271"/>
      <c r="AA73" s="272"/>
    </row>
    <row r="74" spans="1:27" x14ac:dyDescent="0.25">
      <c r="A74" s="45" t="str">
        <f>IF(Nov2022_RICHIESTE!$A$27&lt;&gt;"",Nov2022_RICHIESTE!$A$27,"")</f>
        <v>mer</v>
      </c>
      <c r="B74" s="45">
        <f>IF(Nov2022_RICHIESTE!$B$27&lt;&gt;"",Nov2022_RICHIESTE!$B$27,"")</f>
        <v>44888</v>
      </c>
      <c r="C74" s="34"/>
      <c r="D74" s="125">
        <f>Regole!$H$13-E74</f>
        <v>30</v>
      </c>
      <c r="E74" s="126">
        <f t="shared" si="16"/>
        <v>0</v>
      </c>
      <c r="F74" s="36">
        <f>COUNTIF(terzotrim2022_ORARIO!$C$84:$AS$84,"*Aspettativa*")</f>
        <v>0</v>
      </c>
      <c r="G74" s="36">
        <f>COUNTIF(terzotrim2022_ORARIO!$C$84:$AS$84,"*Ex-Accordo*")</f>
        <v>0</v>
      </c>
      <c r="H74" s="36">
        <f>COUNTIF(terzotrim2022_ORARIO!$C$84:$AS$84,"*Ferie*")</f>
        <v>0</v>
      </c>
      <c r="I74" s="36">
        <f>COUNTIF(terzotrim2022_ORARIO!$C$84:$AS$84,"Maternit*")</f>
        <v>0</v>
      </c>
      <c r="J74" s="36">
        <f>COUNTIF(terzotrim2022_ORARIO!$C$84:$AS$84,"*Ex-Acc")</f>
        <v>0</v>
      </c>
      <c r="K74" s="36">
        <f>COUNTIF(terzotrim2022_ORARIO!$C$84:$AS$84,"*Ridotto Ferie*")</f>
        <v>0</v>
      </c>
      <c r="L74" s="36">
        <f>COUNTIF(terzotrim2022_ORARIO!$C$84:$AS$84,"*Ridotto Maternit*")</f>
        <v>0</v>
      </c>
      <c r="M74" s="36">
        <f>COUNTIF(terzotrim2022_ORARIO!$C$84:$AS$84,"Esame")</f>
        <v>0</v>
      </c>
      <c r="N74" s="36">
        <f>COUNTIF(terzotrim2022_ORARIO!$C$84:$AS$84,"*Altro*")</f>
        <v>0</v>
      </c>
      <c r="P74" s="45" t="str">
        <f t="shared" si="13"/>
        <v>mer</v>
      </c>
      <c r="Q74" s="45">
        <f t="shared" si="14"/>
        <v>44888</v>
      </c>
      <c r="R74" s="37">
        <f>COUNTIF(terzotrim2022_ORARIO!$C$84:$AS$84,"08.28 – 17.28")</f>
        <v>0</v>
      </c>
      <c r="S74" s="37">
        <f>COUNTIF(terzotrim2022_ORARIO!$C$84:$AS$84,"09.00 – 18.00")</f>
        <v>0</v>
      </c>
      <c r="T74" s="37">
        <f>COUNTIF(terzotrim2022_ORARIO!$D$84:$AU$84,"09:30 – 18.30")</f>
        <v>0</v>
      </c>
      <c r="U74" s="37">
        <f>COUNTIF(terzotrim2022_ORARIO!$C$84:$AS$84,"10.28 – 19.28")+COUNTIF(terzotrim2022_ORARIO!$C$84:$AS$84,"11.28 – 19.28")+COUNTIF(terzotrim2022_ORARIO!$C$84:$AS$84,"*09:00 – 13.00*")</f>
        <v>0</v>
      </c>
      <c r="V74" s="37">
        <f>COUNTIF(terzotrim2022_ORARIO!$C$84:$AS$84,"10.28 – 19.28")+COUNTIF(terzotrim2022_ORARIO!$C$84:$AS$84,"11.28 – 19.28")+COUNTIF(terzotrim2022_ORARIO!$C$84:$AS$84,"09.00 – 13.00")</f>
        <v>0</v>
      </c>
      <c r="W74" s="131">
        <f t="shared" si="12"/>
        <v>0</v>
      </c>
      <c r="X74" s="270"/>
      <c r="Y74" s="271"/>
      <c r="Z74" s="271"/>
      <c r="AA74" s="272"/>
    </row>
    <row r="75" spans="1:27" x14ac:dyDescent="0.25">
      <c r="A75" s="45" t="str">
        <f>IF(Nov2022_RICHIESTE!$A$28&lt;&gt;"",Nov2022_RICHIESTE!$A$28,"")</f>
        <v>gio</v>
      </c>
      <c r="B75" s="45">
        <f>IF(Nov2022_RICHIESTE!$B$28&lt;&gt;"",Nov2022_RICHIESTE!$B$28,"")</f>
        <v>44889</v>
      </c>
      <c r="C75" s="34"/>
      <c r="D75" s="125">
        <f>Regole!$H$13-E75</f>
        <v>30</v>
      </c>
      <c r="E75" s="126">
        <f t="shared" si="16"/>
        <v>0</v>
      </c>
      <c r="F75" s="36">
        <f>COUNTIF(terzotrim2022_ORARIO!$C$85:$AS$85,"*Aspettativa*")</f>
        <v>0</v>
      </c>
      <c r="G75" s="36">
        <f>COUNTIF(terzotrim2022_ORARIO!$C$85:$AS$85,"*Ex-Accordo*")</f>
        <v>0</v>
      </c>
      <c r="H75" s="36">
        <f>COUNTIF(terzotrim2022_ORARIO!$C$85:$AS$85,"*Ferie*")</f>
        <v>0</v>
      </c>
      <c r="I75" s="36">
        <f>COUNTIF(terzotrim2022_ORARIO!$C$85:$AS$85,"Maternit*")</f>
        <v>0</v>
      </c>
      <c r="J75" s="36">
        <f>COUNTIF(terzotrim2022_ORARIO!$C$85:$AS$85,"*Ex-Acc")</f>
        <v>0</v>
      </c>
      <c r="K75" s="36">
        <f>COUNTIF(terzotrim2022_ORARIO!$C$85:$AS$85,"*Ridotto Ferie*")</f>
        <v>0</v>
      </c>
      <c r="L75" s="36">
        <f>COUNTIF(terzotrim2022_ORARIO!$C$85:$AS$85,"*Ridotto Maternit*")</f>
        <v>0</v>
      </c>
      <c r="M75" s="36">
        <f>COUNTIF(terzotrim2022_ORARIO!$C$85:$AS$85,"Esame")</f>
        <v>0</v>
      </c>
      <c r="N75" s="36">
        <f>COUNTIF(terzotrim2022_ORARIO!$C$85:$AS$85,"*Altro*")</f>
        <v>0</v>
      </c>
      <c r="P75" s="45" t="str">
        <f t="shared" si="13"/>
        <v>gio</v>
      </c>
      <c r="Q75" s="45">
        <f t="shared" si="14"/>
        <v>44889</v>
      </c>
      <c r="R75" s="14">
        <f>COUNTIF(terzotrim2022_ORARIO!$C$85:$AS$85,"08.28 – 17.28")</f>
        <v>0</v>
      </c>
      <c r="S75" s="14">
        <f>COUNTIF(terzotrim2022_ORARIO!$C$85:$AS$85,"09.00 – 18.00")</f>
        <v>0</v>
      </c>
      <c r="T75" s="14">
        <f>COUNTIF(terzotrim2022_ORARIO!$D$85:$AU$85,"09:30 – 18.30")</f>
        <v>0</v>
      </c>
      <c r="U75" s="14">
        <f>COUNTIF(terzotrim2022_ORARIO!$C$85:$AS$85,"10.28 – 19.28")+COUNTIF(terzotrim2022_ORARIO!$C$85:$AS$85,"11.28 – 19.28")+COUNTIF(terzotrim2022_ORARIO!$C$85:$AS$85,"*09:00 – 13.00*")</f>
        <v>0</v>
      </c>
      <c r="V75" s="14">
        <f>COUNTIF(terzotrim2022_ORARIO!$C$85:$AS$85,"10.28 – 19.28")+COUNTIF(terzotrim2022_ORARIO!$C$85:$AS$85,"11.28 – 19.28")+COUNTIF(terzotrim2022_ORARIO!$C$85:$AS$85,"09.00 – 13.00")</f>
        <v>0</v>
      </c>
      <c r="W75" s="1">
        <f t="shared" si="12"/>
        <v>0</v>
      </c>
      <c r="X75" s="270"/>
      <c r="Y75" s="271"/>
      <c r="Z75" s="271"/>
      <c r="AA75" s="272"/>
    </row>
    <row r="76" spans="1:27" x14ac:dyDescent="0.25">
      <c r="A76" s="45" t="str">
        <f>IF(Nov2022_RICHIESTE!$A$29&lt;&gt;"",Nov2022_RICHIESTE!$A$29,"")</f>
        <v>ven</v>
      </c>
      <c r="B76" s="45">
        <f>IF(Nov2022_RICHIESTE!$B$29&lt;&gt;"",Nov2022_RICHIESTE!$B$29,"")</f>
        <v>44890</v>
      </c>
      <c r="C76" s="34"/>
      <c r="D76" s="125">
        <f>Regole!$H$13-E76</f>
        <v>30</v>
      </c>
      <c r="E76" s="126">
        <f t="shared" si="16"/>
        <v>0</v>
      </c>
      <c r="F76" s="36">
        <f>COUNTIF(terzotrim2022_ORARIO!$C$86:$AS$86,"*Aspettativa*")</f>
        <v>0</v>
      </c>
      <c r="G76" s="36">
        <f>COUNTIF(terzotrim2022_ORARIO!$C$86:$AS$86,"*Ex-Accordo*")</f>
        <v>0</v>
      </c>
      <c r="H76" s="36">
        <f>COUNTIF(terzotrim2022_ORARIO!$C$86:$AS$86,"*Ferie*")</f>
        <v>0</v>
      </c>
      <c r="I76" s="36">
        <f>COUNTIF(terzotrim2022_ORARIO!$C$86:$AS$86,"Maternit*")</f>
        <v>0</v>
      </c>
      <c r="J76" s="36">
        <f>COUNTIF(terzotrim2022_ORARIO!$C$86:$AS$86,"*Ex-Acc")</f>
        <v>0</v>
      </c>
      <c r="K76" s="36">
        <f>COUNTIF(terzotrim2022_ORARIO!$C$86:$AS$86,"*Ridotto Ferie*")</f>
        <v>0</v>
      </c>
      <c r="L76" s="36">
        <f>COUNTIF(terzotrim2022_ORARIO!$C$86:$AS$86,"*Ridotto Maternit*")</f>
        <v>0</v>
      </c>
      <c r="M76" s="36">
        <f>COUNTIF(terzotrim2022_ORARIO!$C$86:$AS$86,"Esame")</f>
        <v>0</v>
      </c>
      <c r="N76" s="36">
        <f>COUNTIF(terzotrim2022_ORARIO!$C$86:$AS$86,"*Altro*")</f>
        <v>0</v>
      </c>
      <c r="P76" s="45" t="str">
        <f t="shared" si="13"/>
        <v>ven</v>
      </c>
      <c r="Q76" s="45">
        <f t="shared" si="14"/>
        <v>44890</v>
      </c>
      <c r="R76" s="39">
        <f>COUNTIF(terzotrim2022_ORARIO!$C$86:$AS$86,"08.28 – 17.28")</f>
        <v>0</v>
      </c>
      <c r="S76" s="39">
        <f>COUNTIF(terzotrim2022_ORARIO!$C$86:$AS$86,"09.00 – 18.00")</f>
        <v>0</v>
      </c>
      <c r="T76" s="39">
        <f>COUNTIF(terzotrim2022_ORARIO!$D$86:$AU$86,"09:30 – 18.30")</f>
        <v>0</v>
      </c>
      <c r="U76" s="39">
        <f>COUNTIF(terzotrim2022_ORARIO!$C$86:$AS$86,"10.28 – 19.28")+COUNTIF(terzotrim2022_ORARIO!$C$86:$AS$86,"11.28 – 19.28")+COUNTIF(terzotrim2022_ORARIO!$C$86:$AS$86,"*09:00 – 13.00*")</f>
        <v>0</v>
      </c>
      <c r="V76" s="39">
        <f>COUNTIF(terzotrim2022_ORARIO!$C$86:$AS$86,"10.28 – 19.28")+COUNTIF(terzotrim2022_ORARIO!$C$86:$AS$86,"11.28 – 19.28")+COUNTIF(terzotrim2022_ORARIO!$C$86:$AS$86,"09.00 – 13.00")</f>
        <v>0</v>
      </c>
      <c r="W76" s="132">
        <f t="shared" si="12"/>
        <v>0</v>
      </c>
      <c r="X76" s="270"/>
      <c r="Y76" s="271"/>
      <c r="Z76" s="271"/>
      <c r="AA76" s="272"/>
    </row>
    <row r="77" spans="1:27" x14ac:dyDescent="0.25">
      <c r="A77" s="45" t="str">
        <f>IF(Nov2022_RICHIESTE!$A$30&lt;&gt;"",Nov2022_RICHIESTE!$A$30,"")</f>
        <v>sab</v>
      </c>
      <c r="B77" s="45">
        <f>IF(Nov2022_RICHIESTE!$B$30&lt;&gt;"",Nov2022_RICHIESTE!$B$30,"")</f>
        <v>44891</v>
      </c>
      <c r="C77" s="34"/>
      <c r="D77" s="125">
        <f>Regole!$H$13-E77</f>
        <v>30</v>
      </c>
      <c r="E77" s="126">
        <f t="shared" si="16"/>
        <v>0</v>
      </c>
      <c r="F77" s="36">
        <f>COUNTIF(terzotrim2022_ORARIO!$C$87:$AS$87,"*Aspettativa*")</f>
        <v>0</v>
      </c>
      <c r="G77" s="36">
        <f>COUNTIF(terzotrim2022_ORARIO!$C$87:$AS$87,"*Ex-Accordo*")</f>
        <v>0</v>
      </c>
      <c r="H77" s="36">
        <f>COUNTIF(terzotrim2022_ORARIO!$C$87:$AS$87,"*Ferie*")</f>
        <v>0</v>
      </c>
      <c r="I77" s="36">
        <f>COUNTIF(terzotrim2022_ORARIO!$C$87:$AS$87,"Maternit*")</f>
        <v>0</v>
      </c>
      <c r="J77" s="36">
        <f>COUNTIF(terzotrim2022_ORARIO!$C$87:$AS$87,"*Ex-Acc")</f>
        <v>0</v>
      </c>
      <c r="K77" s="36">
        <f>COUNTIF(terzotrim2022_ORARIO!$C$87:$AS$87,"*Ridotto Ferie*")</f>
        <v>0</v>
      </c>
      <c r="L77" s="36">
        <f>COUNTIF(terzotrim2022_ORARIO!$C$87:$AS$87,"*Ridotto Maternit*")</f>
        <v>0</v>
      </c>
      <c r="M77" s="36">
        <f>COUNTIF(terzotrim2022_ORARIO!$C$87:$AS$87,"Esame")</f>
        <v>0</v>
      </c>
      <c r="N77" s="36">
        <f>COUNTIF(terzotrim2022_ORARIO!$C$87:$AS$87,"*Altro*")</f>
        <v>0</v>
      </c>
      <c r="P77" s="45" t="str">
        <f t="shared" si="13"/>
        <v>sab</v>
      </c>
      <c r="Q77" s="45">
        <f t="shared" si="14"/>
        <v>44891</v>
      </c>
      <c r="R77" s="14">
        <f>COUNTIF(terzotrim2022_ORARIO!$C$87:$AS$87,"08.28 – 17.28")</f>
        <v>0</v>
      </c>
      <c r="S77" s="14">
        <f>COUNTIF(terzotrim2022_ORARIO!$C$87:$AS$87,"09.00 – 18.00")</f>
        <v>0</v>
      </c>
      <c r="T77" s="14">
        <f>COUNTIF(terzotrim2022_ORARIO!$D$87:$AU$87,"09:30 – 18.30")</f>
        <v>0</v>
      </c>
      <c r="U77" s="14">
        <f>COUNTIF(terzotrim2022_ORARIO!$C$87:$AS$87,"10.28 – 19.28")+COUNTIF(terzotrim2022_ORARIO!$C$87:$AS$87,"11.28 – 19.28")+COUNTIF(terzotrim2022_ORARIO!$C$87:$AS$87,"*09:00 – 13.00*")</f>
        <v>0</v>
      </c>
      <c r="V77" s="14">
        <f>COUNTIF(terzotrim2022_ORARIO!$C$87:$AS$87,"10.28 – 19.28")+COUNTIF(terzotrim2022_ORARIO!$C$87:$AS$87,"11.28 – 19.28")+COUNTIF(terzotrim2022_ORARIO!$C$87:$AS$87,"09.00 – 13.00")</f>
        <v>0</v>
      </c>
      <c r="W77" s="1">
        <f t="shared" si="12"/>
        <v>0</v>
      </c>
      <c r="X77" s="270"/>
      <c r="Y77" s="271"/>
      <c r="Z77" s="271"/>
      <c r="AA77" s="272"/>
    </row>
    <row r="78" spans="1:27" x14ac:dyDescent="0.25">
      <c r="A78" s="26" t="str">
        <f>IF(Nov2022_RICHIESTE!$A$31&lt;&gt;"",Nov2022_RICHIESTE!$A$31,"")</f>
        <v/>
      </c>
      <c r="B78" s="136">
        <f>IF(Nov2022_RICHIESTE!$B$31&lt;&gt;"",Nov2022_RICHIESTE!$B$31,"")</f>
        <v>44892</v>
      </c>
      <c r="C78" s="40" t="s">
        <v>40</v>
      </c>
      <c r="D78" s="125">
        <f>Regole!$H$13-E78</f>
        <v>30</v>
      </c>
      <c r="E78" s="126">
        <f t="shared" si="16"/>
        <v>0</v>
      </c>
      <c r="F78" s="36">
        <f>COUNTIF(terzotrim2022_ORARIO!$C$88:$AS$88,"*Aspettativa*")</f>
        <v>0</v>
      </c>
      <c r="G78" s="36">
        <f>COUNTIF(terzotrim2022_ORARIO!$C$88:$AS$88,"*Ex-Accordo*")</f>
        <v>0</v>
      </c>
      <c r="H78" s="36">
        <f>COUNTIF(terzotrim2022_ORARIO!$C$88:$AS$88,"*Ferie*")</f>
        <v>0</v>
      </c>
      <c r="I78" s="36">
        <f>COUNTIF(terzotrim2022_ORARIO!$C$88:$AS$88,"Maternit*")</f>
        <v>0</v>
      </c>
      <c r="J78" s="36">
        <f>COUNTIF(terzotrim2022_ORARIO!$C$88:$AS$88,"*Ex-Acc")</f>
        <v>0</v>
      </c>
      <c r="K78" s="36">
        <f>COUNTIF(terzotrim2022_ORARIO!$C$88:$AS$88,"*Ridotto Ferie*")</f>
        <v>0</v>
      </c>
      <c r="L78" s="36">
        <f>COUNTIF(terzotrim2022_ORARIO!$C$88:$AS$88,"*Ridotto Maternit*")</f>
        <v>0</v>
      </c>
      <c r="M78" s="36">
        <f>COUNTIF(terzotrim2022_ORARIO!$C$88:$AS$88,"Esame")</f>
        <v>0</v>
      </c>
      <c r="N78" s="36">
        <f>COUNTIF(terzotrim2022_ORARIO!$C$88:$AS$88,"*Altro*")</f>
        <v>0</v>
      </c>
      <c r="P78" s="26" t="str">
        <f t="shared" si="13"/>
        <v xml:space="preserve"> </v>
      </c>
      <c r="Q78" s="136">
        <f t="shared" si="14"/>
        <v>44892</v>
      </c>
      <c r="R78" s="37">
        <f>COUNTIF(terzotrim2022_ORARIO!$C$88:$AS$88,"08.28 – 17.28")</f>
        <v>0</v>
      </c>
      <c r="S78" s="37">
        <f>COUNTIF(terzotrim2022_ORARIO!$C$88:$AS$88,"09.00 – 18.00")</f>
        <v>0</v>
      </c>
      <c r="T78" s="37">
        <f>COUNTIF(terzotrim2022_ORARIO!$D$88:$AU$88,"09:30 – 18.30")</f>
        <v>0</v>
      </c>
      <c r="U78" s="37">
        <f>COUNTIF(terzotrim2022_ORARIO!$C$88:$AS$88,"10.28 – 19.28")+COUNTIF(terzotrim2022_ORARIO!$C$88:$AS$88,"11.28 – 19.28")+COUNTIF(terzotrim2022_ORARIO!$C$88:$AS$88,"*09:00 – 13.00*")</f>
        <v>0</v>
      </c>
      <c r="V78" s="37">
        <f>COUNTIF(terzotrim2022_ORARIO!$C$88:$AS$88,"10.28 – 19.28")+COUNTIF(terzotrim2022_ORARIO!$C$88:$AS$88,"11.28 – 19.28")+COUNTIF(terzotrim2022_ORARIO!$C$88:$AS$88,"09.00 – 13.00")</f>
        <v>0</v>
      </c>
      <c r="W78" s="131">
        <f t="shared" si="12"/>
        <v>0</v>
      </c>
      <c r="X78" s="273"/>
      <c r="Y78" s="274"/>
      <c r="Z78" s="274"/>
      <c r="AA78" s="275"/>
    </row>
    <row r="79" spans="1:27" x14ac:dyDescent="0.25">
      <c r="B79" t="e">
        <f>IF(#REF!&lt;&gt;"",#REF!,"")</f>
        <v>#REF!</v>
      </c>
      <c r="C79" s="27"/>
      <c r="D79" s="124"/>
      <c r="E79" s="123"/>
      <c r="P79" t="str">
        <f t="shared" si="13"/>
        <v xml:space="preserve"> </v>
      </c>
      <c r="Q79" t="e">
        <f t="shared" si="14"/>
        <v>#REF!</v>
      </c>
      <c r="W79" s="166"/>
    </row>
    <row r="80" spans="1:27" x14ac:dyDescent="0.25">
      <c r="A80" t="e">
        <f>IF(#REF!&lt;&gt;"",#REF!,"")</f>
        <v>#REF!</v>
      </c>
      <c r="B80" t="e">
        <f>IF(#REF!&lt;&gt;"",#REF!,"")</f>
        <v>#REF!</v>
      </c>
      <c r="D80" s="124"/>
      <c r="E80" s="123"/>
      <c r="P80" t="e">
        <f t="shared" si="13"/>
        <v>#REF!</v>
      </c>
      <c r="Q80" t="e">
        <f t="shared" si="14"/>
        <v>#REF!</v>
      </c>
      <c r="W80" s="166"/>
      <c r="X80" s="134">
        <f>COUNTIF(terzotrim2022_ORARIO!$C$91:$AS$91,"12:30")</f>
        <v>0</v>
      </c>
      <c r="Y80" s="135">
        <f>COUNTIF(terzotrim2022_ORARIO!$C$68:$AS$68,"13:00")</f>
        <v>0</v>
      </c>
      <c r="Z80" s="133">
        <f>COUNTIF(terzotrim2022_ORARIO!$C$91:$AS$91,"13:30")</f>
        <v>0</v>
      </c>
      <c r="AA80" s="73">
        <f>COUNTIF(terzotrim2022_ORARIO!$C$91:$AS$91,"-")</f>
        <v>40</v>
      </c>
    </row>
    <row r="81" spans="1:27" x14ac:dyDescent="0.25">
      <c r="A81" s="45"/>
      <c r="B81" s="45"/>
      <c r="C81" s="33"/>
      <c r="D81" s="125">
        <f>Regole!$H$13-E81</f>
        <v>30</v>
      </c>
      <c r="E81" s="126">
        <f t="shared" ref="E81:E87" si="17">SUM(F81:N81)</f>
        <v>0</v>
      </c>
      <c r="F81" s="36">
        <f>COUNTIF(terzotrim2022_ORARIO!$C$92:$AS$92,"*Aspettativa*")</f>
        <v>0</v>
      </c>
      <c r="G81" s="36">
        <f>COUNTIF(terzotrim2022_ORARIO!$C$92:$AS$92,"*Ex-Accordo*")</f>
        <v>0</v>
      </c>
      <c r="H81" s="36">
        <f>COUNTIF(terzotrim2022_ORARIO!$C$92:$AS$92,"*Ferie*")</f>
        <v>0</v>
      </c>
      <c r="I81" s="36">
        <f>COUNTIF(terzotrim2022_ORARIO!$C$92:$AS$92,"Maternit*")</f>
        <v>0</v>
      </c>
      <c r="J81" s="36">
        <f>COUNTIF(terzotrim2022_ORARIO!$C$92:$AS$92,"*Ex-Acc")</f>
        <v>0</v>
      </c>
      <c r="K81" s="36">
        <f>COUNTIF(terzotrim2022_ORARIO!$C$92:$AS$92,"*Ridotto Ferie*")</f>
        <v>0</v>
      </c>
      <c r="L81" s="36">
        <f>COUNTIF(terzotrim2022_ORARIO!$C$92:$AS$92,"*Ridotto Maternit*")</f>
        <v>0</v>
      </c>
      <c r="M81" s="36">
        <f>COUNTIF(terzotrim2022_ORARIO!$C$92:$AS$92,"Esame")</f>
        <v>0</v>
      </c>
      <c r="N81" s="36">
        <f>COUNTIF(terzotrim2022_ORARIO!$C$92:$AS$92,"*Altro*")</f>
        <v>0</v>
      </c>
      <c r="P81" s="45" t="str">
        <f t="shared" si="13"/>
        <v xml:space="preserve"> </v>
      </c>
      <c r="Q81" s="45" t="str">
        <f t="shared" si="14"/>
        <v xml:space="preserve"> </v>
      </c>
      <c r="R81" s="37">
        <f>COUNTIF(terzotrim2022_ORARIO!$C$92:$AS$92,"08.30 – 17.30")</f>
        <v>0</v>
      </c>
      <c r="S81" s="37">
        <f>COUNTIF(terzotrim2022_ORARIO!$C$92:$AS$92,"09.00 – 18.00")</f>
        <v>0</v>
      </c>
      <c r="T81" s="37">
        <f>COUNTIF(terzotrim2022_ORARIO!$D$92:$AU$92,"09:30 – 18.30")</f>
        <v>0</v>
      </c>
      <c r="U81" s="37">
        <f>COUNTIF(terzotrim2022_ORARIO!$C$92:$AS$92,"*09.30 – 18.30*")+COUNTIF(terzotrim2022_ORARIO!$C$92:$AS$92,"10.30 – 18.30*")+COUNTIF(terzotrim2022_ORARIO!$C$92:$AS$92,"*09:00 – 13.00*")</f>
        <v>0</v>
      </c>
      <c r="V81" s="37">
        <f>COUNTIF(terzotrim2022_ORARIO!$C$92:$AS$92,"10.30 – 19.30")+COUNTIF(terzotrim2022_ORARIO!$C$92:$AS$92,"11.30 – 19.30")+COUNTIF(terzotrim2022_ORARIO!$C$92:$AS$92,"09.00 – 13.00")</f>
        <v>0</v>
      </c>
      <c r="W81" s="131">
        <f t="shared" si="12"/>
        <v>0</v>
      </c>
      <c r="X81" s="267"/>
      <c r="Y81" s="268"/>
      <c r="Z81" s="268"/>
      <c r="AA81" s="269"/>
    </row>
    <row r="82" spans="1:27" x14ac:dyDescent="0.25">
      <c r="A82" s="45"/>
      <c r="B82" s="45"/>
      <c r="C82" s="34"/>
      <c r="D82" s="125">
        <f>Regole!$H$13-E82</f>
        <v>30</v>
      </c>
      <c r="E82" s="126">
        <f t="shared" si="17"/>
        <v>0</v>
      </c>
      <c r="F82" s="36">
        <f>COUNTIF(terzotrim2022_ORARIO!$C$93:$AS$93,"*Aspettativa*")</f>
        <v>0</v>
      </c>
      <c r="G82" s="36">
        <f>COUNTIF(terzotrim2022_ORARIO!$C$93:$AS$93,"*Ex-Accordo*")</f>
        <v>0</v>
      </c>
      <c r="H82" s="36">
        <f>COUNTIF(terzotrim2022_ORARIO!$C$93:$AS$93,"*Ferie*")</f>
        <v>0</v>
      </c>
      <c r="I82" s="36">
        <f>COUNTIF(terzotrim2022_ORARIO!$C$93:$AS$93,"Maternit*")</f>
        <v>0</v>
      </c>
      <c r="J82" s="36">
        <f>COUNTIF(terzotrim2022_ORARIO!$C$93:$AS$93,"*Ex-Acc")</f>
        <v>0</v>
      </c>
      <c r="K82" s="36">
        <f>COUNTIF(terzotrim2022_ORARIO!$C$93:$AS$93,"*Ridotto Ferie*")</f>
        <v>0</v>
      </c>
      <c r="L82" s="36">
        <f>COUNTIF(terzotrim2022_ORARIO!$C$93:$AS$93,"*Ridotto Maternit*")</f>
        <v>0</v>
      </c>
      <c r="M82" s="36">
        <f>COUNTIF(terzotrim2022_ORARIO!$C$93:$AS$93,"Esame")</f>
        <v>0</v>
      </c>
      <c r="N82" s="36">
        <f>COUNTIF(terzotrim2022_ORARIO!$C$93:$AS$93,"*Altro*")</f>
        <v>0</v>
      </c>
      <c r="P82" s="45" t="str">
        <f t="shared" si="13"/>
        <v xml:space="preserve"> </v>
      </c>
      <c r="Q82" s="45" t="str">
        <f t="shared" si="14"/>
        <v xml:space="preserve"> </v>
      </c>
      <c r="R82" s="14">
        <f>COUNTIF(terzotrim2022_ORARIO!$C$93:$AS$93,"08.30 – 17.30")</f>
        <v>0</v>
      </c>
      <c r="S82" s="14">
        <f>COUNTIF(terzotrim2022_ORARIO!$C$93:$AS$93,"09.00 – 18.00")</f>
        <v>0</v>
      </c>
      <c r="T82" s="14">
        <f>COUNTIF(terzotrim2022_ORARIO!$D$93:$AU$93,"09:30 – 18.30")</f>
        <v>0</v>
      </c>
      <c r="U82" s="14">
        <f>COUNTIF(terzotrim2022_ORARIO!$C$93:$AS$93,"*09.30 – 18.30*")+COUNTIF(terzotrim2022_ORARIO!$C$93:$AS$93,"10.30 – 18.30*")+COUNTIF(terzotrim2022_ORARIO!$C$93:$AS$93,"*09:00 – 13.00*")</f>
        <v>0</v>
      </c>
      <c r="V82" s="14">
        <f>COUNTIF(terzotrim2022_ORARIO!$C$93:$AS$93,"10.30 – 19.30")+COUNTIF(terzotrim2022_ORARIO!$C$93:$AS$93,"11.30 – 19.30")+COUNTIF(terzotrim2022_ORARIO!$C$93:$AS$93,"09.00 – 13.00")</f>
        <v>0</v>
      </c>
      <c r="W82" s="1">
        <f t="shared" si="12"/>
        <v>0</v>
      </c>
      <c r="X82" s="270"/>
      <c r="Y82" s="271"/>
      <c r="Z82" s="271"/>
      <c r="AA82" s="272"/>
    </row>
    <row r="83" spans="1:27" x14ac:dyDescent="0.25">
      <c r="A83" s="45"/>
      <c r="B83" s="45"/>
      <c r="C83" s="34"/>
      <c r="D83" s="125">
        <f>Regole!$H$13-E83</f>
        <v>30</v>
      </c>
      <c r="E83" s="126">
        <f t="shared" si="17"/>
        <v>0</v>
      </c>
      <c r="F83" s="36">
        <f>COUNTIF(terzotrim2022_ORARIO!$C$94:$AS$94,"*Aspettativa*")</f>
        <v>0</v>
      </c>
      <c r="G83" s="36">
        <f>COUNTIF(terzotrim2022_ORARIO!$C$94:$AS$94,"*Ex-Accordo*")</f>
        <v>0</v>
      </c>
      <c r="H83" s="36">
        <f>COUNTIF(terzotrim2022_ORARIO!$C$94:$AS$94,"*Ferie*")</f>
        <v>0</v>
      </c>
      <c r="I83" s="36">
        <f>COUNTIF(terzotrim2022_ORARIO!$C$94:$AS$94,"Maternit*")</f>
        <v>0</v>
      </c>
      <c r="J83" s="36">
        <f>COUNTIF(terzotrim2022_ORARIO!$C$94:$AS$94,"*Ex-Acc")</f>
        <v>0</v>
      </c>
      <c r="K83" s="36">
        <f>COUNTIF(terzotrim2022_ORARIO!$C$94:$AS$94,"*Ridotto Ferie*")</f>
        <v>0</v>
      </c>
      <c r="L83" s="36">
        <f>COUNTIF(terzotrim2022_ORARIO!$C$94:$AS$94,"*Ridotto Maternit*")</f>
        <v>0</v>
      </c>
      <c r="M83" s="36">
        <f>COUNTIF(terzotrim2022_ORARIO!$C$94:$AS$94,"Esame")</f>
        <v>0</v>
      </c>
      <c r="N83" s="36">
        <f>COUNTIF(terzotrim2022_ORARIO!$C$94:$AS$94,"*Altro*")</f>
        <v>0</v>
      </c>
      <c r="P83" s="45" t="str">
        <f t="shared" si="13"/>
        <v xml:space="preserve"> </v>
      </c>
      <c r="Q83" s="45" t="str">
        <f t="shared" si="14"/>
        <v xml:space="preserve"> </v>
      </c>
      <c r="R83" s="37">
        <f>COUNTIF(terzotrim2022_ORARIO!$C$94:$AS$94,"08.30 – 17.30")</f>
        <v>0</v>
      </c>
      <c r="S83" s="37">
        <f>COUNTIF(terzotrim2022_ORARIO!$C$94:$AS$94,"09.00 – 18.00")</f>
        <v>0</v>
      </c>
      <c r="T83" s="37">
        <f>COUNTIF(terzotrim2022_ORARIO!$D$94:$AU$94,"09:30 – 18.30")</f>
        <v>0</v>
      </c>
      <c r="U83" s="37">
        <f>COUNTIF(terzotrim2022_ORARIO!$C$94:$AS$94,"*09.30 – 18.30*")+COUNTIF(terzotrim2022_ORARIO!$C$94:$AS$94,"10.30 – 18.30*")+COUNTIF(terzotrim2022_ORARIO!$C$94:$AS$94,"*09:00 – 13.00*")</f>
        <v>0</v>
      </c>
      <c r="V83" s="37">
        <f>COUNTIF(terzotrim2022_ORARIO!$C$94:$AS$94,"10.30 – 19.30")+COUNTIF(terzotrim2022_ORARIO!$C$94:$AS$94,"11.30 – 19.30")+COUNTIF(terzotrim2022_ORARIO!$C$94:$AS$94,"09.00 – 13.00")</f>
        <v>0</v>
      </c>
      <c r="W83" s="131">
        <f t="shared" si="12"/>
        <v>0</v>
      </c>
      <c r="X83" s="270"/>
      <c r="Y83" s="271"/>
      <c r="Z83" s="271"/>
      <c r="AA83" s="272"/>
    </row>
    <row r="84" spans="1:27" x14ac:dyDescent="0.25">
      <c r="A84" s="45"/>
      <c r="B84" s="45"/>
      <c r="C84" s="34"/>
      <c r="D84" s="125">
        <f>Regole!$H$13-E84</f>
        <v>30</v>
      </c>
      <c r="E84" s="126">
        <f t="shared" si="17"/>
        <v>0</v>
      </c>
      <c r="F84" s="36">
        <f>COUNTIF(terzotrim2022_ORARIO!$C$95:$AS$95,"*Aspettativa*")</f>
        <v>0</v>
      </c>
      <c r="G84" s="36">
        <f>COUNTIF(terzotrim2022_ORARIO!$C$95:$AS$95,"*Ex-Accordo*")</f>
        <v>0</v>
      </c>
      <c r="H84" s="36">
        <f>COUNTIF(terzotrim2022_ORARIO!$C$95:$AS$95,"*Ferie*")</f>
        <v>0</v>
      </c>
      <c r="I84" s="36">
        <f>COUNTIF(terzotrim2022_ORARIO!$C$95:$AS$95,"Maternit*")</f>
        <v>0</v>
      </c>
      <c r="J84" s="36">
        <f>COUNTIF(terzotrim2022_ORARIO!$C$95:$AS$95,"*Ex-Acc")</f>
        <v>0</v>
      </c>
      <c r="K84" s="36">
        <f>COUNTIF(terzotrim2022_ORARIO!$C$95:$AS$95,"*Ridotto Ferie*")</f>
        <v>0</v>
      </c>
      <c r="L84" s="36">
        <f>COUNTIF(terzotrim2022_ORARIO!$C$95:$AS$95,"*Ridotto Maternit*")</f>
        <v>0</v>
      </c>
      <c r="M84" s="36">
        <f>COUNTIF(terzotrim2022_ORARIO!$C$95:$AS$95,"Esame")</f>
        <v>0</v>
      </c>
      <c r="N84" s="36">
        <f>COUNTIF(terzotrim2022_ORARIO!$C$95:$AS$95,"*Altro*")</f>
        <v>0</v>
      </c>
      <c r="P84" s="45" t="str">
        <f t="shared" si="13"/>
        <v xml:space="preserve"> </v>
      </c>
      <c r="Q84" s="45" t="str">
        <f t="shared" si="14"/>
        <v xml:space="preserve"> </v>
      </c>
      <c r="R84" s="14">
        <f>COUNTIF(terzotrim2022_ORARIO!$C$92:$AS$92,"08.30 – 17.30")</f>
        <v>0</v>
      </c>
      <c r="S84" s="14">
        <f>COUNTIF(terzotrim2022_ORARIO!$C$92:$AS$92,"09.00 – 18.00")</f>
        <v>0</v>
      </c>
      <c r="T84" s="14">
        <f>COUNTIF(terzotrim2022_ORARIO!$D$92:$AU$92,"09:30 – 18.30")</f>
        <v>0</v>
      </c>
      <c r="U84" s="14">
        <f>COUNTIF(terzotrim2022_ORARIO!$C$92:$AS$92,"*09.30 – 18.30*")+COUNTIF(terzotrim2022_ORARIO!$C$92:$AS$92,"10.30 – 18.30*")+COUNTIF(terzotrim2022_ORARIO!$C$92:$AS$92,"*09:00 – 13.00*")</f>
        <v>0</v>
      </c>
      <c r="V84" s="14">
        <f>COUNTIF(terzotrim2022_ORARIO!$C$92:$AS$92,"10.30 – 19.30")+COUNTIF(terzotrim2022_ORARIO!$C$92:$AS$92,"11.30 – 19.30")+COUNTIF(terzotrim2022_ORARIO!$C$92:$AS$92,"09.00 – 13.00")</f>
        <v>0</v>
      </c>
      <c r="W84" s="1">
        <f t="shared" si="12"/>
        <v>0</v>
      </c>
      <c r="X84" s="270"/>
      <c r="Y84" s="271"/>
      <c r="Z84" s="271"/>
      <c r="AA84" s="272"/>
    </row>
    <row r="85" spans="1:27" x14ac:dyDescent="0.25">
      <c r="A85" s="45"/>
      <c r="B85" s="45"/>
      <c r="C85" s="34"/>
      <c r="D85" s="125">
        <f>Regole!$H$13-E85</f>
        <v>30</v>
      </c>
      <c r="E85" s="126">
        <f t="shared" si="17"/>
        <v>0</v>
      </c>
      <c r="F85" s="36">
        <f>COUNTIF(terzotrim2022_ORARIO!$C$96:$AS$96,"*Aspettativa*")</f>
        <v>0</v>
      </c>
      <c r="G85" s="36">
        <f>COUNTIF(terzotrim2022_ORARIO!$C$96:$AS$96,"*Ex-Accordo*")</f>
        <v>0</v>
      </c>
      <c r="H85" s="36">
        <f>COUNTIF(terzotrim2022_ORARIO!$C$96:$AS$96,"*Ferie*")</f>
        <v>0</v>
      </c>
      <c r="I85" s="36">
        <f>COUNTIF(terzotrim2022_ORARIO!$C$96:$AS$96,"Maternit*")</f>
        <v>0</v>
      </c>
      <c r="J85" s="36">
        <f>COUNTIF(terzotrim2022_ORARIO!$C$96:$AS$96,"*Ex-Acc")</f>
        <v>0</v>
      </c>
      <c r="K85" s="36">
        <f>COUNTIF(terzotrim2022_ORARIO!$C$96:$AS$96,"*Ridotto Ferie*")</f>
        <v>0</v>
      </c>
      <c r="L85" s="36">
        <f>COUNTIF(terzotrim2022_ORARIO!$C$96:$AS$96,"*Ridotto Maternit*")</f>
        <v>0</v>
      </c>
      <c r="M85" s="36">
        <f>COUNTIF(terzotrim2022_ORARIO!$C$96:$AS$96,"Esame")</f>
        <v>0</v>
      </c>
      <c r="N85" s="36">
        <f>COUNTIF(terzotrim2022_ORARIO!$C$96:$AS$96,"*Altro*")</f>
        <v>0</v>
      </c>
      <c r="P85" s="45" t="str">
        <f t="shared" si="13"/>
        <v xml:space="preserve"> </v>
      </c>
      <c r="Q85" s="45" t="str">
        <f t="shared" si="14"/>
        <v xml:space="preserve"> </v>
      </c>
      <c r="R85" s="39">
        <f>COUNTIF(terzotrim2022_ORARIO!$C$93:$AS$93,"08.30 – 17.30")</f>
        <v>0</v>
      </c>
      <c r="S85" s="39">
        <f>COUNTIF(terzotrim2022_ORARIO!$C$93:$AS$93,"09.00 – 18.00")</f>
        <v>0</v>
      </c>
      <c r="T85" s="39">
        <f>COUNTIF(terzotrim2022_ORARIO!$D$93:$AU$93,"09:30 – 18.30")</f>
        <v>0</v>
      </c>
      <c r="U85" s="39">
        <f>COUNTIF(terzotrim2022_ORARIO!$C$93:$AS$93,"*09.30 – 18.30*")+COUNTIF(terzotrim2022_ORARIO!$C$93:$AS$93,"10.30 – 18.30*")+COUNTIF(terzotrim2022_ORARIO!$C$93:$AS$93,"*09:00 – 13.00*")</f>
        <v>0</v>
      </c>
      <c r="V85" s="39">
        <f>COUNTIF(terzotrim2022_ORARIO!$C$93:$AS$93,"10.30 – 19.30")+COUNTIF(terzotrim2022_ORARIO!$C$93:$AS$93,"11.30 – 19.30")+COUNTIF(terzotrim2022_ORARIO!$C$93:$AS$93,"09.00 – 13.00")</f>
        <v>0</v>
      </c>
      <c r="W85" s="132">
        <f t="shared" si="12"/>
        <v>0</v>
      </c>
      <c r="X85" s="270"/>
      <c r="Y85" s="271"/>
      <c r="Z85" s="271"/>
      <c r="AA85" s="272"/>
    </row>
    <row r="86" spans="1:27" x14ac:dyDescent="0.25">
      <c r="A86" s="45"/>
      <c r="B86" s="45"/>
      <c r="C86" s="34"/>
      <c r="D86" s="125">
        <f>Regole!$H$13-E86</f>
        <v>30</v>
      </c>
      <c r="E86" s="126">
        <f t="shared" si="17"/>
        <v>0</v>
      </c>
      <c r="F86" s="36">
        <f>COUNTIF(terzotrim2022_ORARIO!$C$97:$AS$97,"*Aspettativa*")</f>
        <v>0</v>
      </c>
      <c r="G86" s="36">
        <f>COUNTIF(terzotrim2022_ORARIO!$C$97:$AS$97,"*Ex-Accordo*")</f>
        <v>0</v>
      </c>
      <c r="H86" s="36">
        <f>COUNTIF(terzotrim2022_ORARIO!$C$97:$AS$97,"*Ferie*")</f>
        <v>0</v>
      </c>
      <c r="I86" s="36">
        <f>COUNTIF(terzotrim2022_ORARIO!$C$97:$AS$97,"Maternit*")</f>
        <v>0</v>
      </c>
      <c r="J86" s="36">
        <f>COUNTIF(terzotrim2022_ORARIO!$C$97:$AS$97,"*Ex-Acc")</f>
        <v>0</v>
      </c>
      <c r="K86" s="36">
        <f>COUNTIF(terzotrim2022_ORARIO!$C$97:$AS$97,"*Ridotto Ferie*")</f>
        <v>0</v>
      </c>
      <c r="L86" s="36">
        <f>COUNTIF(terzotrim2022_ORARIO!$C$97:$AS$97,"*Ridotto Maternit*")</f>
        <v>0</v>
      </c>
      <c r="M86" s="36">
        <f>COUNTIF(terzotrim2022_ORARIO!$C$97:$AS$97,"Esame")</f>
        <v>0</v>
      </c>
      <c r="N86" s="36">
        <f>COUNTIF(terzotrim2022_ORARIO!$C$97:$AS$97,"*Altro*")</f>
        <v>0</v>
      </c>
      <c r="P86" s="45" t="str">
        <f t="shared" si="13"/>
        <v xml:space="preserve"> </v>
      </c>
      <c r="Q86" s="45" t="str">
        <f t="shared" si="14"/>
        <v xml:space="preserve"> </v>
      </c>
      <c r="R86" s="14">
        <f>COUNTIF(terzotrim2022_ORARIO!$C$94:$AS$94,"08.30 – 17.30")</f>
        <v>0</v>
      </c>
      <c r="S86" s="14">
        <f>COUNTIF(terzotrim2022_ORARIO!$C$94:$AS$94,"09.00 – 18.00")</f>
        <v>0</v>
      </c>
      <c r="T86" s="14">
        <f>COUNTIF(terzotrim2022_ORARIO!$D$94:$AU$94,"09:30 – 18.30")</f>
        <v>0</v>
      </c>
      <c r="U86" s="14">
        <f>COUNTIF(terzotrim2022_ORARIO!$C$94:$AS$94,"*09.30 – 18.30*")+COUNTIF(terzotrim2022_ORARIO!$C$94:$AS$94,"10.30 – 18.30*")+COUNTIF(terzotrim2022_ORARIO!$C$94:$AS$94,"*09:00 – 13.00*")</f>
        <v>0</v>
      </c>
      <c r="V86" s="14">
        <f>COUNTIF(terzotrim2022_ORARIO!$C$94:$AS$94,"10.30 – 19.30")+COUNTIF(terzotrim2022_ORARIO!$C$94:$AS$94,"11.30 – 19.30")+COUNTIF(terzotrim2022_ORARIO!$C$94:$AS$94,"09.00 – 13.00")</f>
        <v>0</v>
      </c>
      <c r="W86" s="1">
        <f t="shared" si="12"/>
        <v>0</v>
      </c>
      <c r="X86" s="270"/>
      <c r="Y86" s="271"/>
      <c r="Z86" s="271"/>
      <c r="AA86" s="272"/>
    </row>
    <row r="87" spans="1:27" x14ac:dyDescent="0.25">
      <c r="A87" s="26" t="e">
        <f>IF(#REF!&lt;&gt;"",#REF!,"")</f>
        <v>#REF!</v>
      </c>
      <c r="B87" s="136"/>
      <c r="C87" s="40" t="s">
        <v>40</v>
      </c>
      <c r="D87" s="125">
        <f>Regole!$H$13-E87</f>
        <v>30</v>
      </c>
      <c r="E87" s="126">
        <f t="shared" si="17"/>
        <v>0</v>
      </c>
      <c r="F87" s="36">
        <f>COUNTIF(terzotrim2022_ORARIO!$C$98:$AS$98,"*Aspettativa*")</f>
        <v>0</v>
      </c>
      <c r="G87" s="36">
        <f>COUNTIF(terzotrim2022_ORARIO!$C$98:$AS$98,"*Ex-Accordo*")</f>
        <v>0</v>
      </c>
      <c r="H87" s="36">
        <f>COUNTIF(terzotrim2022_ORARIO!$C$98:$AS$98,"*Ferie*")</f>
        <v>0</v>
      </c>
      <c r="I87" s="36">
        <f>COUNTIF(terzotrim2022_ORARIO!$C$98:$AS$98,"Maternit*")</f>
        <v>0</v>
      </c>
      <c r="J87" s="36">
        <f>COUNTIF(terzotrim2022_ORARIO!$C$98:$AS$98,"*Ex-Acc")</f>
        <v>0</v>
      </c>
      <c r="K87" s="36">
        <f>COUNTIF(terzotrim2022_ORARIO!$C$98:$AS$98,"*Ridotto Ferie*")</f>
        <v>0</v>
      </c>
      <c r="L87" s="36">
        <f>COUNTIF(terzotrim2022_ORARIO!$C$98:$AS$98,"*Ridotto Maternit*")</f>
        <v>0</v>
      </c>
      <c r="M87" s="36">
        <f>COUNTIF(terzotrim2022_ORARIO!$C$98:$AS$98,"Esame")</f>
        <v>0</v>
      </c>
      <c r="N87" s="36">
        <f>COUNTIF(terzotrim2022_ORARIO!$C$98:$AS$98,"*Altro*")</f>
        <v>0</v>
      </c>
      <c r="P87" s="26" t="e">
        <f t="shared" si="13"/>
        <v>#REF!</v>
      </c>
      <c r="Q87" s="136" t="str">
        <f t="shared" si="14"/>
        <v xml:space="preserve"> </v>
      </c>
      <c r="R87" s="37">
        <f>COUNTIF(terzotrim2022_ORARIO!$C$92:$AS$92,"08.30 – 17.30")</f>
        <v>0</v>
      </c>
      <c r="S87" s="37">
        <f>COUNTIF(terzotrim2022_ORARIO!$C$92:$AS$92,"09.00 – 18.00")</f>
        <v>0</v>
      </c>
      <c r="T87" s="37">
        <f>COUNTIF(terzotrim2022_ORARIO!$D$92:$AU$92,"09:30 – 18.30")</f>
        <v>0</v>
      </c>
      <c r="U87" s="37">
        <f>COUNTIF(terzotrim2022_ORARIO!$C$92:$AS$92,"*09.30 – 18.30*")+COUNTIF(terzotrim2022_ORARIO!$C$92:$AS$92,"10.30 – 18.30*")+COUNTIF(terzotrim2022_ORARIO!$C$92:$AS$92,"*09:00 – 13.00*")</f>
        <v>0</v>
      </c>
      <c r="V87" s="37">
        <f>COUNTIF(terzotrim2022_ORARIO!$C$92:$AS$92,"10.30 – 19.30")+COUNTIF(terzotrim2022_ORARIO!$C$92:$AS$92,"11.30 – 19.30")+COUNTIF(terzotrim2022_ORARIO!$C$92:$AS$92,"09.00 – 13.00")</f>
        <v>0</v>
      </c>
      <c r="W87" s="131">
        <f t="shared" si="12"/>
        <v>0</v>
      </c>
      <c r="X87" s="273"/>
      <c r="Y87" s="274"/>
      <c r="Z87" s="274"/>
      <c r="AA87" s="275"/>
    </row>
    <row r="88" spans="1:27" x14ac:dyDescent="0.25">
      <c r="B88" t="e">
        <f>IF(#REF!&lt;&gt;"",#REF!,"")</f>
        <v>#REF!</v>
      </c>
      <c r="C88" s="27"/>
      <c r="D88" s="124"/>
      <c r="E88" s="123"/>
      <c r="P88" t="str">
        <f t="shared" si="13"/>
        <v xml:space="preserve"> </v>
      </c>
      <c r="Q88" t="e">
        <f t="shared" si="14"/>
        <v>#REF!</v>
      </c>
      <c r="W88" s="166"/>
    </row>
    <row r="89" spans="1:27" x14ac:dyDescent="0.25">
      <c r="A89" t="e">
        <f>IF(#REF!&lt;&gt;"",#REF!,"")</f>
        <v>#REF!</v>
      </c>
      <c r="B89" t="e">
        <f>IF(#REF!&lt;&gt;"",#REF!,"")</f>
        <v>#REF!</v>
      </c>
      <c r="D89" s="124"/>
      <c r="E89" s="123"/>
      <c r="P89" t="e">
        <f t="shared" si="13"/>
        <v>#REF!</v>
      </c>
      <c r="Q89" t="e">
        <f t="shared" si="14"/>
        <v>#REF!</v>
      </c>
      <c r="W89" s="166"/>
      <c r="X89" s="134" t="e">
        <f>COUNTIF(#REF!,"12:30")</f>
        <v>#REF!</v>
      </c>
      <c r="Y89" s="135">
        <f>COUNTIF(terzotrim2022_ORARIO!$C$68:$AS$68,"13:00")</f>
        <v>0</v>
      </c>
      <c r="Z89" s="133" t="e">
        <f>COUNTIF(#REF!,"13:30")</f>
        <v>#REF!</v>
      </c>
      <c r="AA89" s="73" t="e">
        <f>COUNTIF(#REF!,"-")</f>
        <v>#REF!</v>
      </c>
    </row>
    <row r="90" spans="1:27" x14ac:dyDescent="0.25">
      <c r="A90" s="45"/>
      <c r="B90" s="45"/>
      <c r="C90" s="33"/>
      <c r="D90" s="125" t="e">
        <f>Regole!$H$13-E90</f>
        <v>#REF!</v>
      </c>
      <c r="E90" s="126" t="e">
        <f t="shared" ref="E90:E96" si="18">SUM(F90:N90)</f>
        <v>#REF!</v>
      </c>
      <c r="F90" s="36" t="e">
        <f>COUNTIF(#REF!,"*Aspettativa*")</f>
        <v>#REF!</v>
      </c>
      <c r="G90" s="36" t="e">
        <f>COUNTIF(#REF!,"*Ex-Accordo*")</f>
        <v>#REF!</v>
      </c>
      <c r="H90" s="36" t="e">
        <f>COUNTIF(#REF!,"*Ferie*")</f>
        <v>#REF!</v>
      </c>
      <c r="I90" s="36" t="e">
        <f>COUNTIF(#REF!,"Maternit*")</f>
        <v>#REF!</v>
      </c>
      <c r="J90" s="36" t="e">
        <f>COUNTIF(#REF!,"*Ex-Acc")</f>
        <v>#REF!</v>
      </c>
      <c r="K90" s="36" t="e">
        <f>COUNTIF(#REF!,"*Ridotto Ferie*")</f>
        <v>#REF!</v>
      </c>
      <c r="L90" s="36" t="e">
        <f>COUNTIF(#REF!,"*Ridotto Maternit*")</f>
        <v>#REF!</v>
      </c>
      <c r="M90" s="36" t="e">
        <f>COUNTIF(#REF!,"Esame")</f>
        <v>#REF!</v>
      </c>
      <c r="N90" s="36" t="e">
        <f>COUNTIF(#REF!,"*Altro*")</f>
        <v>#REF!</v>
      </c>
      <c r="P90" s="45" t="str">
        <f t="shared" si="13"/>
        <v xml:space="preserve"> </v>
      </c>
      <c r="Q90" s="45" t="str">
        <f t="shared" si="14"/>
        <v xml:space="preserve"> </v>
      </c>
      <c r="R90" s="37" t="e">
        <f>COUNTIF(#REF!,"08.30 – 17.30")</f>
        <v>#REF!</v>
      </c>
      <c r="S90" s="37" t="e">
        <f>COUNTIF(#REF!,"09.00 – 18.00")</f>
        <v>#REF!</v>
      </c>
      <c r="T90" s="37" t="e">
        <f>COUNTIF(#REF!,"09.00 – 18.00")</f>
        <v>#REF!</v>
      </c>
      <c r="U90" s="37" t="e">
        <f>COUNTIF(#REF!,"*09.30 – 18.30*")+COUNTIF(#REF!,"10.30 – 18.30*")+COUNTIF(#REF!,"*09:00 – 13.00*")</f>
        <v>#REF!</v>
      </c>
      <c r="V90" s="37" t="e">
        <f>COUNTIF(#REF!,"10.30 – 19.30")+COUNTIF(#REF!,"11.30 – 19.30")+COUNTIF(#REF!,"09.00 – 13.00")</f>
        <v>#REF!</v>
      </c>
      <c r="W90" s="131" t="e">
        <f t="shared" si="12"/>
        <v>#REF!</v>
      </c>
      <c r="X90" s="267"/>
      <c r="Y90" s="268"/>
      <c r="Z90" s="268"/>
      <c r="AA90" s="269"/>
    </row>
    <row r="91" spans="1:27" x14ac:dyDescent="0.25">
      <c r="A91" s="45"/>
      <c r="B91" s="45"/>
      <c r="C91" s="34"/>
      <c r="D91" s="125" t="e">
        <f>Regole!$H$13-E91</f>
        <v>#REF!</v>
      </c>
      <c r="E91" s="126" t="e">
        <f t="shared" si="18"/>
        <v>#REF!</v>
      </c>
      <c r="F91" s="36" t="e">
        <f>COUNTIF(#REF!,"*Aspettativa*")</f>
        <v>#REF!</v>
      </c>
      <c r="G91" s="36" t="e">
        <f>COUNTIF(#REF!,"*Ex-Accordo*")</f>
        <v>#REF!</v>
      </c>
      <c r="H91" s="36" t="e">
        <f>COUNTIF(#REF!,"*Ferie*")</f>
        <v>#REF!</v>
      </c>
      <c r="I91" s="36" t="e">
        <f>COUNTIF(#REF!,"Maternit*")</f>
        <v>#REF!</v>
      </c>
      <c r="J91" s="36" t="e">
        <f>COUNTIF(#REF!,"*Ex-Acc")</f>
        <v>#REF!</v>
      </c>
      <c r="K91" s="36" t="e">
        <f>COUNTIF(#REF!,"*Ridotto Ferie*")</f>
        <v>#REF!</v>
      </c>
      <c r="L91" s="36" t="e">
        <f>COUNTIF(#REF!,"*Ridotto Maternit*")</f>
        <v>#REF!</v>
      </c>
      <c r="M91" s="36" t="e">
        <f>COUNTIF(#REF!,"Esame")</f>
        <v>#REF!</v>
      </c>
      <c r="N91" s="36" t="e">
        <f>COUNTIF(#REF!,"*Altro*")</f>
        <v>#REF!</v>
      </c>
      <c r="P91" s="45" t="str">
        <f t="shared" si="13"/>
        <v xml:space="preserve"> </v>
      </c>
      <c r="Q91" s="45" t="str">
        <f t="shared" si="14"/>
        <v xml:space="preserve"> </v>
      </c>
      <c r="R91" s="14" t="e">
        <f>COUNTIF(#REF!,"08.30 – 17.30")</f>
        <v>#REF!</v>
      </c>
      <c r="S91" s="14" t="e">
        <f>COUNTIF(#REF!,"09.00 – 18.00")</f>
        <v>#REF!</v>
      </c>
      <c r="T91" s="14" t="e">
        <f>COUNTIF(#REF!,"09.00 – 18.00")</f>
        <v>#REF!</v>
      </c>
      <c r="U91" s="14" t="e">
        <f>COUNTIF(#REF!,"*09.30 – 18.30*")+COUNTIF(#REF!,"10.30 – 18.30*")+COUNTIF(#REF!,"*09:00 – 13.00*")</f>
        <v>#REF!</v>
      </c>
      <c r="V91" s="14" t="e">
        <f>COUNTIF(#REF!,"10.30 – 19.30")+COUNTIF(#REF!,"11.30 – 19.30")+COUNTIF(#REF!,"09.00 – 13.00")</f>
        <v>#REF!</v>
      </c>
      <c r="W91" s="1" t="e">
        <f t="shared" si="12"/>
        <v>#REF!</v>
      </c>
      <c r="X91" s="270"/>
      <c r="Y91" s="271"/>
      <c r="Z91" s="271"/>
      <c r="AA91" s="272"/>
    </row>
    <row r="92" spans="1:27" x14ac:dyDescent="0.25">
      <c r="A92" s="45"/>
      <c r="B92" s="45"/>
      <c r="C92" s="34"/>
      <c r="D92" s="125" t="e">
        <f>Regole!$H$13-E92</f>
        <v>#REF!</v>
      </c>
      <c r="E92" s="126" t="e">
        <f t="shared" si="18"/>
        <v>#REF!</v>
      </c>
      <c r="F92" s="36" t="e">
        <f>COUNTIF(#REF!,"*Aspettativa*")</f>
        <v>#REF!</v>
      </c>
      <c r="G92" s="36" t="e">
        <f>COUNTIF(#REF!,"*Ex-Accordo*")</f>
        <v>#REF!</v>
      </c>
      <c r="H92" s="36" t="e">
        <f>COUNTIF(#REF!,"*Ferie*")</f>
        <v>#REF!</v>
      </c>
      <c r="I92" s="36" t="e">
        <f>COUNTIF(#REF!,"Maternit*")</f>
        <v>#REF!</v>
      </c>
      <c r="J92" s="36" t="e">
        <f>COUNTIF(#REF!,"*Ex-Acc")</f>
        <v>#REF!</v>
      </c>
      <c r="K92" s="36" t="e">
        <f>COUNTIF(#REF!,"*Ridotto Ferie*")</f>
        <v>#REF!</v>
      </c>
      <c r="L92" s="36" t="e">
        <f>COUNTIF(#REF!,"*Ridotto Maternit*")</f>
        <v>#REF!</v>
      </c>
      <c r="M92" s="36" t="e">
        <f>COUNTIF(#REF!,"Esame")</f>
        <v>#REF!</v>
      </c>
      <c r="N92" s="36" t="e">
        <f>COUNTIF(#REF!,"*Altro*")</f>
        <v>#REF!</v>
      </c>
      <c r="P92" s="45" t="str">
        <f t="shared" si="13"/>
        <v xml:space="preserve"> </v>
      </c>
      <c r="Q92" s="45" t="str">
        <f t="shared" si="14"/>
        <v xml:space="preserve"> </v>
      </c>
      <c r="R92" s="37" t="e">
        <f>COUNTIF(#REF!,"08.30 – 17.30")</f>
        <v>#REF!</v>
      </c>
      <c r="S92" s="37" t="e">
        <f>COUNTIF(#REF!,"09.00 – 18.00")</f>
        <v>#REF!</v>
      </c>
      <c r="T92" s="37" t="e">
        <f>COUNTIF(#REF!,"09.00 – 18.00")</f>
        <v>#REF!</v>
      </c>
      <c r="U92" s="37" t="e">
        <f>COUNTIF(#REF!,"*09.30 – 18.30*")+COUNTIF(#REF!,"10.30 – 18.30*")+COUNTIF(#REF!,"*09:00 – 13.00*")</f>
        <v>#REF!</v>
      </c>
      <c r="V92" s="37" t="e">
        <f>COUNTIF(#REF!,"10.30 – 19.30")+COUNTIF(#REF!,"11.30 – 19.30")+COUNTIF(#REF!,"09.00 – 13.00")</f>
        <v>#REF!</v>
      </c>
      <c r="W92" s="131" t="e">
        <f t="shared" si="12"/>
        <v>#REF!</v>
      </c>
      <c r="X92" s="270"/>
      <c r="Y92" s="271"/>
      <c r="Z92" s="271"/>
      <c r="AA92" s="272"/>
    </row>
    <row r="93" spans="1:27" x14ac:dyDescent="0.25">
      <c r="A93" s="45"/>
      <c r="B93" s="45"/>
      <c r="C93" s="34"/>
      <c r="D93" s="125" t="e">
        <f>Regole!$H$13-E93</f>
        <v>#REF!</v>
      </c>
      <c r="E93" s="126" t="e">
        <f t="shared" si="18"/>
        <v>#REF!</v>
      </c>
      <c r="F93" s="36" t="e">
        <f>COUNTIF(#REF!,"*Aspettativa*")</f>
        <v>#REF!</v>
      </c>
      <c r="G93" s="36" t="e">
        <f>COUNTIF(#REF!,"*Ex-Accordo*")</f>
        <v>#REF!</v>
      </c>
      <c r="H93" s="36" t="e">
        <f>COUNTIF(#REF!,"*Ferie*")</f>
        <v>#REF!</v>
      </c>
      <c r="I93" s="36" t="e">
        <f>COUNTIF(#REF!,"Maternit*")</f>
        <v>#REF!</v>
      </c>
      <c r="J93" s="36" t="e">
        <f>COUNTIF(#REF!,"*Ex-Acc")</f>
        <v>#REF!</v>
      </c>
      <c r="K93" s="36" t="e">
        <f>COUNTIF(#REF!,"*Ridotto Ferie*")</f>
        <v>#REF!</v>
      </c>
      <c r="L93" s="36" t="e">
        <f>COUNTIF(#REF!,"*Ridotto Maternit*")</f>
        <v>#REF!</v>
      </c>
      <c r="M93" s="36" t="e">
        <f>COUNTIF(#REF!,"Esame")</f>
        <v>#REF!</v>
      </c>
      <c r="N93" s="36" t="e">
        <f>COUNTIF(#REF!,"*Altro*")</f>
        <v>#REF!</v>
      </c>
      <c r="P93" s="45" t="str">
        <f t="shared" si="13"/>
        <v xml:space="preserve"> </v>
      </c>
      <c r="Q93" s="45" t="str">
        <f t="shared" si="14"/>
        <v xml:space="preserve"> </v>
      </c>
      <c r="R93" s="14" t="e">
        <f>COUNTIF(#REF!,"08.30 – 17.30")</f>
        <v>#REF!</v>
      </c>
      <c r="S93" s="14" t="e">
        <f>COUNTIF(#REF!,"09.00 – 18.00")</f>
        <v>#REF!</v>
      </c>
      <c r="T93" s="14" t="e">
        <f>COUNTIF(#REF!,"09.00 – 18.00")</f>
        <v>#REF!</v>
      </c>
      <c r="U93" s="14" t="e">
        <f>COUNTIF(#REF!,"*09.30 – 18.30*")+COUNTIF(#REF!,"10.30 – 18.30*")+COUNTIF(#REF!,"*09:00 – 13.00*")</f>
        <v>#REF!</v>
      </c>
      <c r="V93" s="14" t="e">
        <f>COUNTIF(#REF!,"10.30 – 19.30")+COUNTIF(#REF!,"11.30 – 19.30")+COUNTIF(#REF!,"09.00 – 13.00")</f>
        <v>#REF!</v>
      </c>
      <c r="W93" s="1" t="e">
        <f t="shared" si="12"/>
        <v>#REF!</v>
      </c>
      <c r="X93" s="270"/>
      <c r="Y93" s="271"/>
      <c r="Z93" s="271"/>
      <c r="AA93" s="272"/>
    </row>
    <row r="94" spans="1:27" x14ac:dyDescent="0.25">
      <c r="A94" s="45"/>
      <c r="B94" s="45"/>
      <c r="C94" s="34"/>
      <c r="D94" s="125" t="e">
        <f>Regole!$H$13-E94</f>
        <v>#REF!</v>
      </c>
      <c r="E94" s="126" t="e">
        <f t="shared" si="18"/>
        <v>#REF!</v>
      </c>
      <c r="F94" s="36" t="e">
        <f>COUNTIF(#REF!,"*Aspettativa*")</f>
        <v>#REF!</v>
      </c>
      <c r="G94" s="36" t="e">
        <f>COUNTIF(#REF!,"*Ex-Accordo*")</f>
        <v>#REF!</v>
      </c>
      <c r="H94" s="36" t="e">
        <f>COUNTIF(#REF!,"*Ferie*")</f>
        <v>#REF!</v>
      </c>
      <c r="I94" s="36" t="e">
        <f>COUNTIF(#REF!,"Maternit*")</f>
        <v>#REF!</v>
      </c>
      <c r="J94" s="36" t="e">
        <f>COUNTIF(#REF!,"*Ex-Acc")</f>
        <v>#REF!</v>
      </c>
      <c r="K94" s="36" t="e">
        <f>COUNTIF(#REF!,"*Ridotto Ferie*")</f>
        <v>#REF!</v>
      </c>
      <c r="L94" s="36" t="e">
        <f>COUNTIF(#REF!,"*Ridotto Maternit*")</f>
        <v>#REF!</v>
      </c>
      <c r="M94" s="36" t="e">
        <f>COUNTIF(#REF!,"Esame")</f>
        <v>#REF!</v>
      </c>
      <c r="N94" s="36" t="e">
        <f>COUNTIF(#REF!,"*Altro*")</f>
        <v>#REF!</v>
      </c>
      <c r="P94" s="45" t="str">
        <f t="shared" si="13"/>
        <v xml:space="preserve"> </v>
      </c>
      <c r="Q94" s="45" t="str">
        <f t="shared" si="14"/>
        <v xml:space="preserve"> </v>
      </c>
      <c r="R94" s="39" t="e">
        <f>COUNTIF(#REF!,"08.30 – 17.30")</f>
        <v>#REF!</v>
      </c>
      <c r="S94" s="39" t="e">
        <f>COUNTIF(#REF!,"09.00 – 18.00")</f>
        <v>#REF!</v>
      </c>
      <c r="T94" s="39" t="e">
        <f>COUNTIF(#REF!,"09.00 – 18.00")</f>
        <v>#REF!</v>
      </c>
      <c r="U94" s="39" t="e">
        <f>COUNTIF(#REF!,"*09.30 – 18.30*")+COUNTIF(#REF!,"10.30 – 18.30*")+COUNTIF(#REF!,"*09:00 – 13.00*")</f>
        <v>#REF!</v>
      </c>
      <c r="V94" s="39" t="e">
        <f>COUNTIF(#REF!,"10.30 – 19.30")+COUNTIF(#REF!,"11.30 – 19.30")+COUNTIF(#REF!,"09.00 – 13.00")</f>
        <v>#REF!</v>
      </c>
      <c r="W94" s="132" t="e">
        <f t="shared" si="12"/>
        <v>#REF!</v>
      </c>
      <c r="X94" s="270"/>
      <c r="Y94" s="271"/>
      <c r="Z94" s="271"/>
      <c r="AA94" s="272"/>
    </row>
    <row r="95" spans="1:27" x14ac:dyDescent="0.25">
      <c r="A95" s="45"/>
      <c r="B95" s="45"/>
      <c r="C95" s="34"/>
      <c r="D95" s="125" t="e">
        <f>Regole!$H$13-E95</f>
        <v>#REF!</v>
      </c>
      <c r="E95" s="126" t="e">
        <f t="shared" si="18"/>
        <v>#REF!</v>
      </c>
      <c r="F95" s="36" t="e">
        <f>COUNTIF(#REF!,"*Aspettativa*")</f>
        <v>#REF!</v>
      </c>
      <c r="G95" s="36" t="e">
        <f>COUNTIF(#REF!,"*Ex-Accordo*")</f>
        <v>#REF!</v>
      </c>
      <c r="H95" s="36" t="e">
        <f>COUNTIF(#REF!,"*Ferie*")</f>
        <v>#REF!</v>
      </c>
      <c r="I95" s="36" t="e">
        <f>COUNTIF(#REF!,"Maternit*")</f>
        <v>#REF!</v>
      </c>
      <c r="J95" s="36" t="e">
        <f>COUNTIF(#REF!,"*Ex-Acc")</f>
        <v>#REF!</v>
      </c>
      <c r="K95" s="36" t="e">
        <f>COUNTIF(#REF!,"*Ridotto Ferie*")</f>
        <v>#REF!</v>
      </c>
      <c r="L95" s="36" t="e">
        <f>COUNTIF(#REF!,"*Ridotto Maternit*")</f>
        <v>#REF!</v>
      </c>
      <c r="M95" s="36" t="e">
        <f>COUNTIF(#REF!,"Esame")</f>
        <v>#REF!</v>
      </c>
      <c r="N95" s="36" t="e">
        <f>COUNTIF(#REF!,"*Altro*")</f>
        <v>#REF!</v>
      </c>
      <c r="P95" s="45" t="str">
        <f t="shared" si="13"/>
        <v xml:space="preserve"> </v>
      </c>
      <c r="Q95" s="45" t="str">
        <f t="shared" si="14"/>
        <v xml:space="preserve"> </v>
      </c>
      <c r="R95" s="14" t="e">
        <f>COUNTIF(#REF!,"08.30 – 17.30")</f>
        <v>#REF!</v>
      </c>
      <c r="S95" s="14" t="e">
        <f>COUNTIF(#REF!,"09.00 – 18.00")</f>
        <v>#REF!</v>
      </c>
      <c r="T95" s="14" t="e">
        <f>COUNTIF(#REF!,"09.00 – 18.00")</f>
        <v>#REF!</v>
      </c>
      <c r="U95" s="14" t="e">
        <f>COUNTIF(#REF!,"*09.30 – 18.30*")+COUNTIF(#REF!,"10.30 – 18.30*")+COUNTIF(#REF!,"*09:00 – 13.00*")</f>
        <v>#REF!</v>
      </c>
      <c r="V95" s="14" t="e">
        <f>COUNTIF(#REF!,"10.30 – 19.30")+COUNTIF(#REF!,"11.30 – 19.30")+COUNTIF(#REF!,"09.00 – 13.00")</f>
        <v>#REF!</v>
      </c>
      <c r="W95" s="1" t="e">
        <f t="shared" si="12"/>
        <v>#REF!</v>
      </c>
      <c r="X95" s="270"/>
      <c r="Y95" s="271"/>
      <c r="Z95" s="271"/>
      <c r="AA95" s="272"/>
    </row>
    <row r="96" spans="1:27" x14ac:dyDescent="0.25">
      <c r="A96" s="26" t="e">
        <f>IF(#REF!&lt;&gt;"",#REF!,"")</f>
        <v>#REF!</v>
      </c>
      <c r="B96" s="136"/>
      <c r="C96" s="40" t="s">
        <v>40</v>
      </c>
      <c r="D96" s="125" t="e">
        <f>Regole!$H$13-E96</f>
        <v>#REF!</v>
      </c>
      <c r="E96" s="126" t="e">
        <f t="shared" si="18"/>
        <v>#REF!</v>
      </c>
      <c r="F96" s="36" t="e">
        <f>COUNTIF(#REF!,"*Aspettativa*")</f>
        <v>#REF!</v>
      </c>
      <c r="G96" s="36" t="e">
        <f>COUNTIF(#REF!,"*Ex-Accordo*")</f>
        <v>#REF!</v>
      </c>
      <c r="H96" s="36" t="e">
        <f>COUNTIF(#REF!,"*Ferie*")</f>
        <v>#REF!</v>
      </c>
      <c r="I96" s="36" t="e">
        <f>COUNTIF(#REF!,"Maternit*")</f>
        <v>#REF!</v>
      </c>
      <c r="J96" s="36" t="e">
        <f>COUNTIF(#REF!,"*Ex-Acc")</f>
        <v>#REF!</v>
      </c>
      <c r="K96" s="36" t="e">
        <f>COUNTIF(#REF!,"*Ridotto Ferie*")</f>
        <v>#REF!</v>
      </c>
      <c r="L96" s="36" t="e">
        <f>COUNTIF(#REF!,"*Ridotto Maternit*")</f>
        <v>#REF!</v>
      </c>
      <c r="M96" s="36" t="e">
        <f>COUNTIF(#REF!,"Esame")</f>
        <v>#REF!</v>
      </c>
      <c r="N96" s="36" t="e">
        <f>COUNTIF(#REF!,"*Altro*")</f>
        <v>#REF!</v>
      </c>
      <c r="P96" s="26" t="e">
        <f t="shared" si="13"/>
        <v>#REF!</v>
      </c>
      <c r="Q96" s="136" t="str">
        <f t="shared" si="14"/>
        <v xml:space="preserve"> </v>
      </c>
      <c r="R96" s="37" t="e">
        <f>COUNTIF(#REF!,"08.30 – 17.30")</f>
        <v>#REF!</v>
      </c>
      <c r="S96" s="37" t="e">
        <f>COUNTIF(#REF!,"09.00 – 18.00")</f>
        <v>#REF!</v>
      </c>
      <c r="T96" s="37" t="e">
        <f>COUNTIF(#REF!,"09.00 – 18.00")</f>
        <v>#REF!</v>
      </c>
      <c r="U96" s="37" t="e">
        <f>COUNTIF(#REF!,"*09.30 – 18.30*")+COUNTIF(#REF!,"10.30 – 18.30*")+COUNTIF(#REF!,"*09:00 – 13.00*")</f>
        <v>#REF!</v>
      </c>
      <c r="V96" s="37" t="e">
        <f>COUNTIF(#REF!,"10.30 – 19.30")+COUNTIF(#REF!,"11.30 – 19.30")+COUNTIF(#REF!,"09.00 – 13.00")</f>
        <v>#REF!</v>
      </c>
      <c r="W96" s="131" t="e">
        <f t="shared" si="12"/>
        <v>#REF!</v>
      </c>
      <c r="X96" s="273"/>
      <c r="Y96" s="274"/>
      <c r="Z96" s="274"/>
      <c r="AA96" s="275"/>
    </row>
    <row r="97" spans="1:27" x14ac:dyDescent="0.25">
      <c r="C97" s="34"/>
      <c r="D97" s="123"/>
      <c r="E97" s="123"/>
      <c r="P97" t="str">
        <f>IF(A97=""," ",A97)</f>
        <v xml:space="preserve"> </v>
      </c>
      <c r="Q97" t="str">
        <f>IF(B97=""," ",B97)</f>
        <v xml:space="preserve"> </v>
      </c>
    </row>
    <row r="98" spans="1:27" ht="11.25" customHeight="1" x14ac:dyDescent="0.25">
      <c r="A98" t="e">
        <f>IF(#REF!&lt;&gt;"",#REF!,"")</f>
        <v>#REF!</v>
      </c>
      <c r="B98" t="e">
        <f>IF(#REF!&lt;&gt;"",#REF!,"")</f>
        <v>#REF!</v>
      </c>
      <c r="C98" s="27"/>
      <c r="D98" s="265" t="s">
        <v>69</v>
      </c>
      <c r="E98" s="266"/>
      <c r="F98" s="266"/>
      <c r="G98" s="266"/>
      <c r="H98" s="266"/>
      <c r="I98" s="266"/>
      <c r="J98" s="266"/>
      <c r="K98" s="266"/>
      <c r="L98" s="266"/>
      <c r="M98" s="266"/>
      <c r="N98" s="266"/>
      <c r="O98" s="266"/>
      <c r="P98" s="266"/>
      <c r="Q98" s="266"/>
      <c r="R98" s="266"/>
      <c r="S98" s="266"/>
      <c r="T98" s="266"/>
      <c r="U98" s="266"/>
      <c r="V98" s="266"/>
      <c r="W98" s="266"/>
      <c r="X98" s="266"/>
      <c r="Y98" s="266"/>
      <c r="Z98" s="266"/>
      <c r="AA98" s="266"/>
    </row>
    <row r="99" spans="1:27" x14ac:dyDescent="0.25">
      <c r="A99" s="20"/>
      <c r="B99" s="21"/>
      <c r="C99" s="34"/>
      <c r="X99" s="134">
        <f>COUNTIF(terzotrim2022_ORARIO!$C$115:$AS$115,"12:30")</f>
        <v>0</v>
      </c>
      <c r="Y99" s="135">
        <f>COUNTIF(terzotrim2022_ORARIO!$C$115:$AS$115,"13:00")</f>
        <v>0</v>
      </c>
      <c r="Z99" s="133">
        <f>COUNTIF(terzotrim2022_ORARIO!$C$115:$AS$115,"13:30")</f>
        <v>0</v>
      </c>
      <c r="AA99" s="73">
        <f>COUNTIF(terzotrim2022_ORARIO!$C$115:$AS$115,"-")</f>
        <v>40</v>
      </c>
    </row>
    <row r="100" spans="1:27" x14ac:dyDescent="0.25">
      <c r="A100" s="45" t="e">
        <f>IF(#REF!&lt;&gt;"",#REF!,"")</f>
        <v>#REF!</v>
      </c>
      <c r="B100" s="45" t="e">
        <f>IF(#REF!&lt;&gt;"",#REF!,"")</f>
        <v>#REF!</v>
      </c>
      <c r="C100" s="34"/>
      <c r="D100" s="125">
        <f>Regole!$H$13-E100</f>
        <v>30</v>
      </c>
      <c r="E100" s="126">
        <f>SUM(F100:N100)</f>
        <v>0</v>
      </c>
      <c r="F100" s="36">
        <f>COUNTIF(terzotrim2022_ORARIO!$C$116:$AS$116,"*Aspettativa*")</f>
        <v>0</v>
      </c>
      <c r="G100" s="36">
        <f>COUNTIF(terzotrim2022_ORARIO!$C$116:$AS$116,"*Ex-Accordo*")</f>
        <v>0</v>
      </c>
      <c r="H100" s="36">
        <f>COUNTIF(terzotrim2022_ORARIO!$C$116:$AS$116,"*Ferie*")</f>
        <v>0</v>
      </c>
      <c r="I100" s="36">
        <f>COUNTIF(terzotrim2022_ORARIO!$C$116:$AS$116,"Maternit*")</f>
        <v>0</v>
      </c>
      <c r="J100" s="36">
        <f>COUNTIF(terzotrim2022_ORARIO!$C$116:$AS$116,"*Ex-Acc")</f>
        <v>0</v>
      </c>
      <c r="K100" s="36">
        <f>COUNTIF(terzotrim2022_ORARIO!$C$116:$AS$116,"*Ridotto Ferie*")</f>
        <v>0</v>
      </c>
      <c r="L100" s="36">
        <f>COUNTIF(terzotrim2022_ORARIO!$C$116:$AS$116,"*Ridotto Maternit*")</f>
        <v>0</v>
      </c>
      <c r="M100" s="36">
        <f>COUNTIF(terzotrim2022_ORARIO!$C$116:$AS$116,"Esame")</f>
        <v>0</v>
      </c>
      <c r="N100" s="36">
        <f>COUNTIF(terzotrim2022_ORARIO!$C$116:$AS$116,"*Altro*")</f>
        <v>0</v>
      </c>
      <c r="P100" s="45" t="e">
        <f>IF(A100=""," ",A100)</f>
        <v>#REF!</v>
      </c>
      <c r="Q100" s="45" t="e">
        <f>IF(B100=""," ",B100)</f>
        <v>#REF!</v>
      </c>
      <c r="R100" s="37">
        <f>COUNTIF(terzotrim2022_ORARIO!$C$116:$AS$116,"08.30 – 17.30")</f>
        <v>0</v>
      </c>
      <c r="S100" s="37">
        <f>COUNTIF(terzotrim2022_ORARIO!$C$116:$AS$116,"09.00 – 18.00")</f>
        <v>0</v>
      </c>
      <c r="T100" s="37">
        <f>COUNTIF(terzotrim2022_ORARIO!$D$116:$AU$116,"09:30 – 18.30")</f>
        <v>0</v>
      </c>
      <c r="U100" s="37">
        <f>COUNTIF(terzotrim2022_ORARIO!$C$116:$AS$116,"*09.30 – 18.30*")+COUNTIF(terzotrim2022_ORARIO!$C$116:$AS$116,"10.30 – 18.30*")+COUNTIF(terzotrim2022_ORARIO!$C$116:$AS$116,"*09:00 – 13.00*")</f>
        <v>0</v>
      </c>
      <c r="V100" s="37">
        <f>COUNTIF(terzotrim2022_ORARIO!$C$116:$AS$116,"10.30 – 19.30")+COUNTIF(terzotrim2022_ORARIO!$C$116:$AS$116,"11.30 – 19.30")+COUNTIF(terzotrim2022_ORARIO!$C$116:$AS$116,"09.00 – 13.00")</f>
        <v>0</v>
      </c>
      <c r="W100" s="131">
        <f>SUM(R100:V100)</f>
        <v>0</v>
      </c>
      <c r="X100" s="267"/>
      <c r="Y100" s="268"/>
      <c r="Z100" s="268"/>
      <c r="AA100" s="269"/>
    </row>
    <row r="101" spans="1:27" x14ac:dyDescent="0.25">
      <c r="A101" s="45" t="e">
        <f>IF(#REF!&lt;&gt;"",#REF!,"")</f>
        <v>#REF!</v>
      </c>
      <c r="B101" s="45" t="e">
        <f>IF(#REF!&lt;&gt;"",#REF!,"")</f>
        <v>#REF!</v>
      </c>
      <c r="C101" s="34"/>
      <c r="D101" s="125">
        <f>Regole!$H$13-E101</f>
        <v>30</v>
      </c>
      <c r="E101" s="126">
        <f t="shared" ref="E101:E106" si="19">SUM(F101:N101)</f>
        <v>0</v>
      </c>
      <c r="F101" s="36">
        <f>COUNTIF(terzotrim2022_ORARIO!$C$117:$AS$117,"*Aspettativa*")</f>
        <v>0</v>
      </c>
      <c r="G101" s="36">
        <f>COUNTIF(terzotrim2022_ORARIO!$C$117:$AS$117,"*Ex-Accordo*")</f>
        <v>0</v>
      </c>
      <c r="H101" s="36">
        <f>COUNTIF(terzotrim2022_ORARIO!$C$117:$AS$117,"*Ferie*")</f>
        <v>0</v>
      </c>
      <c r="I101" s="36">
        <f>COUNTIF(terzotrim2022_ORARIO!$C$117:$AS$117,"Maternit*")</f>
        <v>0</v>
      </c>
      <c r="J101" s="36">
        <f>COUNTIF(terzotrim2022_ORARIO!$C$117:$AS$117,"*Ex-Acc")</f>
        <v>0</v>
      </c>
      <c r="K101" s="36">
        <f>COUNTIF(terzotrim2022_ORARIO!$C$117:$AS$117,"*Ridotto Ferie*")</f>
        <v>0</v>
      </c>
      <c r="L101" s="36">
        <f>COUNTIF(terzotrim2022_ORARIO!$C$117:$AS$117,"*Ridotto Maternit*")</f>
        <v>0</v>
      </c>
      <c r="M101" s="36">
        <f>COUNTIF(terzotrim2022_ORARIO!$C$117:$AS$117,"Esame")</f>
        <v>0</v>
      </c>
      <c r="N101" s="36">
        <f>COUNTIF(terzotrim2022_ORARIO!$C$117:$AS$117,"*Altro*")</f>
        <v>0</v>
      </c>
      <c r="P101" s="45" t="e">
        <f t="shared" ref="P101:P106" si="20">IF(A101=""," ",A101)</f>
        <v>#REF!</v>
      </c>
      <c r="Q101" s="45" t="e">
        <f t="shared" ref="Q101:Q106" si="21">IF(B101=""," ",B101)</f>
        <v>#REF!</v>
      </c>
      <c r="R101" s="14">
        <f>COUNTIF(terzotrim2022_ORARIO!$C$117:$AS$117,"08.30 – 17.30")</f>
        <v>0</v>
      </c>
      <c r="S101" s="14">
        <f>COUNTIF(terzotrim2022_ORARIO!$C$117:$AS$117,"09.00 – 18.00")</f>
        <v>0</v>
      </c>
      <c r="T101" s="14">
        <f>COUNTIF(terzotrim2022_ORARIO!$D$117:$AU$117,"09:30 – 18.30")</f>
        <v>0</v>
      </c>
      <c r="U101" s="14">
        <f>COUNTIF(terzotrim2022_ORARIO!$C$117:$AS$117,"*09.30 – 18.30*")+COUNTIF(terzotrim2022_ORARIO!$C$117:$AS$117,"10.30 – 18.30*")+COUNTIF(terzotrim2022_ORARIO!$C$117:$AS$117,"*09:00 – 13.00*")</f>
        <v>0</v>
      </c>
      <c r="V101" s="14">
        <f>COUNTIF(terzotrim2022_ORARIO!$C$117:$AS$117,"10.30 – 19.30")+COUNTIF(terzotrim2022_ORARIO!$C$117:$AS$117,"11.30 – 19.30")+COUNTIF(terzotrim2022_ORARIO!$C$117:$AS$117,"09.00 – 13.00")</f>
        <v>0</v>
      </c>
      <c r="W101" s="1">
        <f t="shared" ref="W101:W142" si="22">SUM(R101:V101)</f>
        <v>0</v>
      </c>
      <c r="X101" s="270"/>
      <c r="Y101" s="271"/>
      <c r="Z101" s="271"/>
      <c r="AA101" s="272"/>
    </row>
    <row r="102" spans="1:27" x14ac:dyDescent="0.25">
      <c r="A102" s="45" t="e">
        <f>IF(#REF!&lt;&gt;"",#REF!,"")</f>
        <v>#REF!</v>
      </c>
      <c r="B102" s="45" t="e">
        <f>IF(#REF!&lt;&gt;"",#REF!,"")</f>
        <v>#REF!</v>
      </c>
      <c r="C102" s="34"/>
      <c r="D102" s="125">
        <f>Regole!$H$13-E102</f>
        <v>30</v>
      </c>
      <c r="E102" s="126">
        <f t="shared" si="19"/>
        <v>0</v>
      </c>
      <c r="F102" s="36">
        <f>COUNTIF(terzotrim2022_ORARIO!$C$118:$AS$118,"*Aspettativa*")</f>
        <v>0</v>
      </c>
      <c r="G102" s="36">
        <f>COUNTIF(terzotrim2022_ORARIO!$C$118:$AS$118,"*Ex-Accordo*")</f>
        <v>0</v>
      </c>
      <c r="H102" s="36">
        <f>COUNTIF(terzotrim2022_ORARIO!$C$118:$AS$118,"*Ferie*")</f>
        <v>0</v>
      </c>
      <c r="I102" s="36">
        <f>COUNTIF(terzotrim2022_ORARIO!$C$118:$AS$118,"Maternit*")</f>
        <v>0</v>
      </c>
      <c r="J102" s="36">
        <f>COUNTIF(terzotrim2022_ORARIO!$C$118:$AS$118,"*Ex-Acc")</f>
        <v>0</v>
      </c>
      <c r="K102" s="36">
        <f>COUNTIF(terzotrim2022_ORARIO!$C$118:$AS$118,"*Ridotto Ferie*")</f>
        <v>0</v>
      </c>
      <c r="L102" s="36">
        <f>COUNTIF(terzotrim2022_ORARIO!$C$118:$AS$118,"*Ridotto Maternit*")</f>
        <v>0</v>
      </c>
      <c r="M102" s="36">
        <f>COUNTIF(terzotrim2022_ORARIO!$C$118:$AS$118,"Esame")</f>
        <v>0</v>
      </c>
      <c r="N102" s="36">
        <f>COUNTIF(terzotrim2022_ORARIO!$C$118:$AS$118,"*Altro*")</f>
        <v>0</v>
      </c>
      <c r="P102" s="45" t="e">
        <f t="shared" si="20"/>
        <v>#REF!</v>
      </c>
      <c r="Q102" s="45" t="e">
        <f t="shared" si="21"/>
        <v>#REF!</v>
      </c>
      <c r="R102" s="37">
        <f>COUNTIF(terzotrim2022_ORARIO!$C$118:$AS$118,"08.30 – 17.30")</f>
        <v>0</v>
      </c>
      <c r="S102" s="37">
        <f>COUNTIF(terzotrim2022_ORARIO!$C$118:$AS$118,"09.00 – 18.00")</f>
        <v>0</v>
      </c>
      <c r="T102" s="37">
        <f>COUNTIF(terzotrim2022_ORARIO!$D$118:$AU$118,"09:30 – 18.30")</f>
        <v>0</v>
      </c>
      <c r="U102" s="37">
        <f>COUNTIF(terzotrim2022_ORARIO!$C$118:$AS$118,"*09.30 – 18.30*")+COUNTIF(terzotrim2022_ORARIO!$C$118:$AS$118,"10.30 – 18.30*")+COUNTIF(terzotrim2022_ORARIO!$C$118:$AS$118,"*09:00 – 13.00*")</f>
        <v>0</v>
      </c>
      <c r="V102" s="37">
        <f>COUNTIF(terzotrim2022_ORARIO!$C$118:$AS$118,"10.30 – 19.30")+COUNTIF(terzotrim2022_ORARIO!$C$118:$AS$118,"11.30 – 19.30")+COUNTIF(terzotrim2022_ORARIO!$C$118:$AS$118,"09.00 – 13.00")</f>
        <v>0</v>
      </c>
      <c r="W102" s="131">
        <f t="shared" si="22"/>
        <v>0</v>
      </c>
      <c r="X102" s="270"/>
      <c r="Y102" s="271"/>
      <c r="Z102" s="271"/>
      <c r="AA102" s="272"/>
    </row>
    <row r="103" spans="1:27" x14ac:dyDescent="0.25">
      <c r="A103" s="45" t="e">
        <f>IF(#REF!&lt;&gt;"",#REF!,"")</f>
        <v>#REF!</v>
      </c>
      <c r="B103" s="45" t="e">
        <f>IF(#REF!&lt;&gt;"",#REF!,"")</f>
        <v>#REF!</v>
      </c>
      <c r="C103" s="34"/>
      <c r="D103" s="125">
        <f>Regole!$H$13-E103</f>
        <v>30</v>
      </c>
      <c r="E103" s="126">
        <f t="shared" si="19"/>
        <v>0</v>
      </c>
      <c r="F103" s="36">
        <f>COUNTIF(terzotrim2022_ORARIO!$C$119:$AS$119,"*Aspettativa*")</f>
        <v>0</v>
      </c>
      <c r="G103" s="36">
        <f>COUNTIF(terzotrim2022_ORARIO!$C$119:$AS$119,"*Ex-Accordo*")</f>
        <v>0</v>
      </c>
      <c r="H103" s="36">
        <f>COUNTIF(terzotrim2022_ORARIO!$C$119:$AS$119,"*Ferie*")</f>
        <v>0</v>
      </c>
      <c r="I103" s="36">
        <f>COUNTIF(terzotrim2022_ORARIO!$C$119:$AS$119,"Maternit*")</f>
        <v>0</v>
      </c>
      <c r="J103" s="36">
        <f>COUNTIF(terzotrim2022_ORARIO!$C$119:$AS$119,"*Ex-Acc")</f>
        <v>0</v>
      </c>
      <c r="K103" s="36">
        <f>COUNTIF(terzotrim2022_ORARIO!$C$119:$AS$119,"*Ridotto Ferie*")</f>
        <v>0</v>
      </c>
      <c r="L103" s="36">
        <f>COUNTIF(terzotrim2022_ORARIO!$C$119:$AS$119,"*Ridotto Maternit*")</f>
        <v>0</v>
      </c>
      <c r="M103" s="36">
        <f>COUNTIF(terzotrim2022_ORARIO!$C$119:$AS$119,"Esame")</f>
        <v>0</v>
      </c>
      <c r="N103" s="36">
        <f>COUNTIF(terzotrim2022_ORARIO!$C$119:$AS$119,"*Altro*")</f>
        <v>0</v>
      </c>
      <c r="P103" s="45" t="e">
        <f t="shared" si="20"/>
        <v>#REF!</v>
      </c>
      <c r="Q103" s="45" t="e">
        <f t="shared" si="21"/>
        <v>#REF!</v>
      </c>
      <c r="R103" s="14">
        <f>COUNTIF(terzotrim2022_ORARIO!$C$119:$AS$119,"08.30 – 17.30")</f>
        <v>0</v>
      </c>
      <c r="S103" s="14">
        <f>COUNTIF(terzotrim2022_ORARIO!$C$119:$AS$119,"09.00 – 18.00")</f>
        <v>0</v>
      </c>
      <c r="T103" s="14">
        <f>COUNTIF(terzotrim2022_ORARIO!$D$119:$AU$119,"09:30 – 18.30")</f>
        <v>0</v>
      </c>
      <c r="U103" s="14">
        <f>COUNTIF(terzotrim2022_ORARIO!$C$119:$AS$119,"*09.30 – 18.30*")+COUNTIF(terzotrim2022_ORARIO!$C$119:$AS$119,"10.30 – 18.30*")+COUNTIF(terzotrim2022_ORARIO!$C$119:$AS$119,"*09:00 – 13.00*")</f>
        <v>0</v>
      </c>
      <c r="V103" s="14">
        <f>COUNTIF(terzotrim2022_ORARIO!$C$119:$AS$119,"10.30 – 19.30")+COUNTIF(terzotrim2022_ORARIO!$C$119:$AS$119,"11.30 – 19.30")+COUNTIF(terzotrim2022_ORARIO!$C$119:$AS$119,"09.00 – 13.00")</f>
        <v>0</v>
      </c>
      <c r="W103" s="1">
        <f t="shared" si="22"/>
        <v>0</v>
      </c>
      <c r="X103" s="270"/>
      <c r="Y103" s="271"/>
      <c r="Z103" s="271"/>
      <c r="AA103" s="272"/>
    </row>
    <row r="104" spans="1:27" x14ac:dyDescent="0.25">
      <c r="A104" s="45" t="e">
        <f>IF(#REF!&lt;&gt;"",#REF!,"")</f>
        <v>#REF!</v>
      </c>
      <c r="B104" s="45" t="e">
        <f>IF(#REF!&lt;&gt;"",#REF!,"")</f>
        <v>#REF!</v>
      </c>
      <c r="C104" s="34"/>
      <c r="D104" s="125">
        <f>Regole!$H$13-E104</f>
        <v>30</v>
      </c>
      <c r="E104" s="126">
        <f t="shared" si="19"/>
        <v>0</v>
      </c>
      <c r="F104" s="36">
        <f>COUNTIF(terzotrim2022_ORARIO!$C$120:$AS$120,"*Aspettativa*")</f>
        <v>0</v>
      </c>
      <c r="G104" s="36">
        <f>COUNTIF(terzotrim2022_ORARIO!$C$120:$AS$120,"*Ex-Accordo*")</f>
        <v>0</v>
      </c>
      <c r="H104" s="36">
        <f>COUNTIF(terzotrim2022_ORARIO!$C$120:$AS$120,"*Ferie*")</f>
        <v>0</v>
      </c>
      <c r="I104" s="36">
        <f>COUNTIF(terzotrim2022_ORARIO!$C$120:$AS$120,"Maternit*")</f>
        <v>0</v>
      </c>
      <c r="J104" s="36">
        <f>COUNTIF(terzotrim2022_ORARIO!$C$120:$AS$120,"*Ex-Acc")</f>
        <v>0</v>
      </c>
      <c r="K104" s="36">
        <f>COUNTIF(terzotrim2022_ORARIO!$C$120:$AS$120,"*Ridotto Ferie*")</f>
        <v>0</v>
      </c>
      <c r="L104" s="36">
        <f>COUNTIF(terzotrim2022_ORARIO!$C$120:$AS$120,"*Ridotto Maternit*")</f>
        <v>0</v>
      </c>
      <c r="M104" s="36">
        <f>COUNTIF(terzotrim2022_ORARIO!$C$120:$AS$120,"Esame")</f>
        <v>0</v>
      </c>
      <c r="N104" s="36">
        <f>COUNTIF(terzotrim2022_ORARIO!$C$120:$AS$120,"*Altro*")</f>
        <v>0</v>
      </c>
      <c r="P104" s="45" t="e">
        <f t="shared" si="20"/>
        <v>#REF!</v>
      </c>
      <c r="Q104" s="45" t="e">
        <f t="shared" si="21"/>
        <v>#REF!</v>
      </c>
      <c r="R104" s="37">
        <f>COUNTIF(terzotrim2022_ORARIO!$C$120:$AS$120,"08.30 – 17.30")</f>
        <v>0</v>
      </c>
      <c r="S104" s="37">
        <f>COUNTIF(terzotrim2022_ORARIO!$C$120:$AS$120,"09.00 – 18.00")</f>
        <v>0</v>
      </c>
      <c r="T104" s="37">
        <f>COUNTIF(terzotrim2022_ORARIO!$D$120:$AU$120,"09:30 – 18.30")</f>
        <v>0</v>
      </c>
      <c r="U104" s="37">
        <f>COUNTIF(terzotrim2022_ORARIO!$C$120:$AS$120,"*09.30 – 18.30*")+COUNTIF(terzotrim2022_ORARIO!$C$120:$AS$120,"10.30 – 18.30*")+COUNTIF(terzotrim2022_ORARIO!$C$120:$AS$120,"*09:00 – 13.00*")</f>
        <v>0</v>
      </c>
      <c r="V104" s="37">
        <f>COUNTIF(terzotrim2022_ORARIO!$C$120:$AS$120,"10.30 – 19.30")+COUNTIF(terzotrim2022_ORARIO!$C$120:$AS$120,"11.30 – 19.30")+COUNTIF(terzotrim2022_ORARIO!$C$120:$AS$120,"09.00 – 13.00")</f>
        <v>0</v>
      </c>
      <c r="W104" s="131">
        <f t="shared" si="22"/>
        <v>0</v>
      </c>
      <c r="X104" s="270"/>
      <c r="Y104" s="271"/>
      <c r="Z104" s="271"/>
      <c r="AA104" s="272"/>
    </row>
    <row r="105" spans="1:27" x14ac:dyDescent="0.25">
      <c r="A105" s="45" t="e">
        <f>IF(#REF!&lt;&gt;"",#REF!,"")</f>
        <v>#REF!</v>
      </c>
      <c r="B105" s="45" t="e">
        <f>IF(#REF!&lt;&gt;"",#REF!,"")</f>
        <v>#REF!</v>
      </c>
      <c r="C105" s="34"/>
      <c r="D105" s="125">
        <f>Regole!$H$13-E105</f>
        <v>30</v>
      </c>
      <c r="E105" s="126">
        <f t="shared" si="19"/>
        <v>0</v>
      </c>
      <c r="F105" s="36">
        <f>COUNTIF(terzotrim2022_ORARIO!$C$121:$AS$121,"*Aspettativa*")</f>
        <v>0</v>
      </c>
      <c r="G105" s="38">
        <f>COUNTIF(terzotrim2022_ORARIO!$C$121:$AS$121,"*Ex-Accordo*")</f>
        <v>0</v>
      </c>
      <c r="H105" s="38">
        <f>COUNTIF(terzotrim2022_ORARIO!$C$121:$AS$121,"*Ferie*")</f>
        <v>0</v>
      </c>
      <c r="I105" s="38">
        <f>COUNTIF(terzotrim2022_ORARIO!$C$121:$AS$121,"Maternit*")</f>
        <v>0</v>
      </c>
      <c r="J105" s="38">
        <f>COUNTIF(terzotrim2022_ORARIO!$C$121:$AS$121,"*Ex-Acc")</f>
        <v>0</v>
      </c>
      <c r="K105" s="38">
        <f>COUNTIF(terzotrim2022_ORARIO!$C$121:$AS$121,"*Ridotto Ferie*")</f>
        <v>0</v>
      </c>
      <c r="L105" s="38">
        <f>COUNTIF(terzotrim2022_ORARIO!$C$121:$AS$121,"*Ridotto Maternit*")</f>
        <v>0</v>
      </c>
      <c r="M105" s="38">
        <f>COUNTIF(terzotrim2022_ORARIO!$C$121:$AS$121,"Esame")</f>
        <v>0</v>
      </c>
      <c r="N105" s="38">
        <f>COUNTIF(terzotrim2022_ORARIO!$C$121:$AS$121,"*Altro*")</f>
        <v>0</v>
      </c>
      <c r="P105" s="45" t="e">
        <f t="shared" si="20"/>
        <v>#REF!</v>
      </c>
      <c r="Q105" s="45" t="e">
        <f t="shared" si="21"/>
        <v>#REF!</v>
      </c>
      <c r="R105" s="14">
        <f>COUNTIF(terzotrim2022_ORARIO!$C$121:$AS$121,"08.30 – 17.30")</f>
        <v>0</v>
      </c>
      <c r="S105" s="14">
        <f>COUNTIF(terzotrim2022_ORARIO!$C$121:$AS$121,"09.00 – 18.00")</f>
        <v>0</v>
      </c>
      <c r="T105" s="14">
        <f>COUNTIF(terzotrim2022_ORARIO!$D$121:$AU$121,"09:30 – 18.30")</f>
        <v>0</v>
      </c>
      <c r="U105" s="14">
        <f>COUNTIF(terzotrim2022_ORARIO!$C$121:$AS$121,"*09.30 – 18.30*")+COUNTIF(terzotrim2022_ORARIO!$C$121:$AS$121,"10.30 – 18.30*")+COUNTIF(terzotrim2022_ORARIO!$C$121:$AS$121,"*09:00 – 13.00*")</f>
        <v>0</v>
      </c>
      <c r="V105" s="14">
        <f>COUNTIF(terzotrim2022_ORARIO!$C$121:$AS$121,"10.30 – 19.30")+COUNTIF(terzotrim2022_ORARIO!$C$121:$AS$121,"11.30 – 19.30")+COUNTIF(terzotrim2022_ORARIO!$C$121:$AS$121,"09.00 – 13.00")</f>
        <v>0</v>
      </c>
      <c r="W105" s="1">
        <f t="shared" si="22"/>
        <v>0</v>
      </c>
      <c r="X105" s="270"/>
      <c r="Y105" s="271"/>
      <c r="Z105" s="271"/>
      <c r="AA105" s="272"/>
    </row>
    <row r="106" spans="1:27" x14ac:dyDescent="0.25">
      <c r="A106" s="26" t="e">
        <f>IF(#REF!&lt;&gt;"",#REF!,"")</f>
        <v>#REF!</v>
      </c>
      <c r="B106" s="136" t="e">
        <f>IF(#REF!&lt;&gt;"",#REF!,"")</f>
        <v>#REF!</v>
      </c>
      <c r="C106" s="40" t="s">
        <v>40</v>
      </c>
      <c r="D106" s="125">
        <f>Regole!$H$13-E106</f>
        <v>30</v>
      </c>
      <c r="E106" s="126">
        <f t="shared" si="19"/>
        <v>0</v>
      </c>
      <c r="F106" s="36">
        <f>COUNTIF(terzotrim2022_ORARIO!$C$122:$AS$122,"*Aspettativa*")</f>
        <v>0</v>
      </c>
      <c r="G106" s="36">
        <f>COUNTIF(terzotrim2022_ORARIO!$C$122:$AS$122,"*Ex-Accordo*")</f>
        <v>0</v>
      </c>
      <c r="H106" s="36">
        <f>COUNTIF(terzotrim2022_ORARIO!$C$122:$AS$122,"*Ferie*")</f>
        <v>0</v>
      </c>
      <c r="I106" s="36">
        <f>COUNTIF(terzotrim2022_ORARIO!$C$122:$AS$122,"Maternit*")</f>
        <v>0</v>
      </c>
      <c r="J106" s="36">
        <f>COUNTIF(terzotrim2022_ORARIO!$C$122:$AS$122,"*Ex-Acc")</f>
        <v>0</v>
      </c>
      <c r="K106" s="36">
        <f>COUNTIF(terzotrim2022_ORARIO!$C$122:$AS$122,"*Ridotto Ferie*")</f>
        <v>0</v>
      </c>
      <c r="L106" s="36">
        <f>COUNTIF(terzotrim2022_ORARIO!$C$122:$AS$122,"*Ridotto Maternit*")</f>
        <v>0</v>
      </c>
      <c r="M106" s="36">
        <f>COUNTIF(terzotrim2022_ORARIO!$C$122:$AS$122,"Esame")</f>
        <v>0</v>
      </c>
      <c r="N106" s="36">
        <f>COUNTIF(terzotrim2022_ORARIO!$C$122:$AS$122,"*Altro*")</f>
        <v>0</v>
      </c>
      <c r="P106" s="26" t="e">
        <f t="shared" si="20"/>
        <v>#REF!</v>
      </c>
      <c r="Q106" s="136" t="e">
        <f t="shared" si="21"/>
        <v>#REF!</v>
      </c>
      <c r="R106" s="37">
        <f>COUNTIF(terzotrim2022_ORARIO!$C$122:$AS$122,"08.30 – 17.30")</f>
        <v>0</v>
      </c>
      <c r="S106" s="37">
        <f>COUNTIF(terzotrim2022_ORARIO!$C$122:$AS$122,"09.00 – 18.00")</f>
        <v>0</v>
      </c>
      <c r="T106" s="37">
        <f>COUNTIF(terzotrim2022_ORARIO!$D$122:$AU$122,"09:30 – 18.30")</f>
        <v>0</v>
      </c>
      <c r="U106" s="37">
        <f>COUNTIF(terzotrim2022_ORARIO!$C$122:$AS$122,"*09.30 – 18.30*")+COUNTIF(terzotrim2022_ORARIO!$C$122:$AS$122,"10.30 – 18.30*")+COUNTIF(terzotrim2022_ORARIO!$C$122:$AS$122,"*09:00 – 13.00*")</f>
        <v>0</v>
      </c>
      <c r="V106" s="37">
        <f>COUNTIF(terzotrim2022_ORARIO!$C$122:$AS$122,"10.30 – 19.30")+COUNTIF(terzotrim2022_ORARIO!$C$122:$AS$122,"11.30 – 19.30")+COUNTIF(terzotrim2022_ORARIO!$C$122:$AS$122,"09.00 – 13.00")</f>
        <v>0</v>
      </c>
      <c r="W106" s="131">
        <f t="shared" si="22"/>
        <v>0</v>
      </c>
      <c r="X106" s="273"/>
      <c r="Y106" s="274"/>
      <c r="Z106" s="274"/>
      <c r="AA106" s="275"/>
    </row>
    <row r="107" spans="1:27" x14ac:dyDescent="0.25">
      <c r="C107" s="34"/>
      <c r="D107" s="123"/>
      <c r="E107" s="123"/>
      <c r="W107" s="166"/>
    </row>
    <row r="108" spans="1:27" x14ac:dyDescent="0.25">
      <c r="C108" s="34"/>
      <c r="D108" s="123"/>
      <c r="E108" s="123"/>
      <c r="P108" t="str">
        <f t="shared" ref="P108:P142" si="23">IF(A108=""," ",A108)</f>
        <v xml:space="preserve"> </v>
      </c>
      <c r="Q108" t="str">
        <f t="shared" ref="Q108:Q142" si="24">IF(B108=""," ",B108)</f>
        <v xml:space="preserve"> </v>
      </c>
      <c r="W108" s="166"/>
      <c r="X108" s="134">
        <f>COUNTIF(terzotrim2022_ORARIO!$C$125:$AS$125,"12:30")</f>
        <v>0</v>
      </c>
      <c r="Y108" s="135">
        <f>COUNTIF(terzotrim2022_ORARIO!$C$125:$AS$125,"13:00")</f>
        <v>0</v>
      </c>
      <c r="Z108" s="133">
        <f>COUNTIF(terzotrim2022_ORARIO!$C$125:$AS$125,"13:30")</f>
        <v>0</v>
      </c>
      <c r="AA108" s="73">
        <f>COUNTIF(terzotrim2022_ORARIO!$C$125:$AS$125,"-")</f>
        <v>40</v>
      </c>
    </row>
    <row r="109" spans="1:27" x14ac:dyDescent="0.25">
      <c r="A109" s="45" t="e">
        <f>IF(#REF!&lt;&gt;"",#REF!,"")</f>
        <v>#REF!</v>
      </c>
      <c r="B109" s="45" t="e">
        <f>IF(#REF!&lt;&gt;"",#REF!,"")</f>
        <v>#REF!</v>
      </c>
      <c r="C109" s="34"/>
      <c r="D109" s="125">
        <f>Regole!$H$13-E109</f>
        <v>30</v>
      </c>
      <c r="E109" s="126">
        <f t="shared" ref="E109:E115" si="25">SUM(F109:N109)</f>
        <v>0</v>
      </c>
      <c r="F109" s="36">
        <f>COUNTIF(terzotrim2022_ORARIO!$C$126:$AS$126,"*Aspettativa*")</f>
        <v>0</v>
      </c>
      <c r="G109" s="36">
        <f>COUNTIF(terzotrim2022_ORARIO!$C$126:$AS$126,"*Ex-Accordo*")</f>
        <v>0</v>
      </c>
      <c r="H109" s="36">
        <f>COUNTIF(terzotrim2022_ORARIO!$C$126:$AS$126,"*Ferie*")</f>
        <v>0</v>
      </c>
      <c r="I109" s="36">
        <f>COUNTIF(terzotrim2022_ORARIO!$C$126:$AS$126,"Maternit*")</f>
        <v>0</v>
      </c>
      <c r="J109" s="36">
        <f>COUNTIF(terzotrim2022_ORARIO!$C$126:$AS$126,"*Ex-Acc")</f>
        <v>0</v>
      </c>
      <c r="K109" s="36">
        <f>COUNTIF(terzotrim2022_ORARIO!$C$126:$AS$126,"*Ridotto Ferie*")</f>
        <v>0</v>
      </c>
      <c r="L109" s="36">
        <f>COUNTIF(terzotrim2022_ORARIO!$C$126:$AS$126,"*Ridotto Maternit*")</f>
        <v>0</v>
      </c>
      <c r="M109" s="36">
        <f>COUNTIF(terzotrim2022_ORARIO!$C$126:$AS$126,"Esame")</f>
        <v>0</v>
      </c>
      <c r="N109" s="36">
        <f>COUNTIF(terzotrim2022_ORARIO!$C$126:$AS$126,"*Altro*")</f>
        <v>0</v>
      </c>
      <c r="P109" s="45" t="e">
        <f t="shared" si="23"/>
        <v>#REF!</v>
      </c>
      <c r="Q109" s="45" t="e">
        <f t="shared" si="24"/>
        <v>#REF!</v>
      </c>
      <c r="R109" s="37">
        <f>COUNTIF(terzotrim2022_ORARIO!$C$126:$AS$126,"08.30 – 17.30")</f>
        <v>0</v>
      </c>
      <c r="S109" s="37">
        <f>COUNTIF(terzotrim2022_ORARIO!$C$126:$AS$126,"09.00 – 18.00")</f>
        <v>0</v>
      </c>
      <c r="T109" s="37">
        <f>COUNTIF(terzotrim2022_ORARIO!$D$126:$AU$126,"09:30 – 18.30")</f>
        <v>0</v>
      </c>
      <c r="U109" s="37">
        <f>COUNTIF(terzotrim2022_ORARIO!$C$126:$AS$126,"*09.30 – 18.30*")+COUNTIF(terzotrim2022_ORARIO!$C$126:$AS$126,"10.30 – 18.30*")+COUNTIF(terzotrim2022_ORARIO!$C$126:$AS$126,"*09:00 – 13.00*")</f>
        <v>0</v>
      </c>
      <c r="V109" s="37">
        <f>COUNTIF(terzotrim2022_ORARIO!$C$126:$AS$126,"10.30 – 19.30")+COUNTIF(terzotrim2022_ORARIO!$C$126:$AS$126,"11.30 – 19.30")+COUNTIF(terzotrim2022_ORARIO!$C$126:$AS$126,"09.00 – 13.00")</f>
        <v>0</v>
      </c>
      <c r="W109" s="131">
        <f t="shared" si="22"/>
        <v>0</v>
      </c>
      <c r="X109" s="267"/>
      <c r="Y109" s="268"/>
      <c r="Z109" s="268"/>
      <c r="AA109" s="269"/>
    </row>
    <row r="110" spans="1:27" x14ac:dyDescent="0.25">
      <c r="A110" s="45" t="e">
        <f>IF(#REF!&lt;&gt;"",#REF!,"")</f>
        <v>#REF!</v>
      </c>
      <c r="B110" s="45" t="e">
        <f>IF(#REF!&lt;&gt;"",#REF!,"")</f>
        <v>#REF!</v>
      </c>
      <c r="C110" s="34"/>
      <c r="D110" s="125">
        <f>Regole!$H$13-E110</f>
        <v>30</v>
      </c>
      <c r="E110" s="126">
        <f t="shared" si="25"/>
        <v>0</v>
      </c>
      <c r="F110" s="36">
        <f>COUNTIF(terzotrim2022_ORARIO!$C$127:$AS$127,"*Aspettativa*")</f>
        <v>0</v>
      </c>
      <c r="G110" s="36">
        <f>COUNTIF(terzotrim2022_ORARIO!$C$127:$AS$127,"*Ex-Accordo*")</f>
        <v>0</v>
      </c>
      <c r="H110" s="36">
        <f>COUNTIF(terzotrim2022_ORARIO!$C$127:$AS$127,"*Ferie*")</f>
        <v>0</v>
      </c>
      <c r="I110" s="36">
        <f>COUNTIF(terzotrim2022_ORARIO!$C$127:$AS$127,"Maternit*")</f>
        <v>0</v>
      </c>
      <c r="J110" s="36">
        <f>COUNTIF(terzotrim2022_ORARIO!$C$127:$AS$127,"*Ex-Acc")</f>
        <v>0</v>
      </c>
      <c r="K110" s="36">
        <f>COUNTIF(terzotrim2022_ORARIO!$C$127:$AS$127,"*Ridotto Ferie*")</f>
        <v>0</v>
      </c>
      <c r="L110" s="36">
        <f>COUNTIF(terzotrim2022_ORARIO!$C$127:$AS$127,"*Ridotto Maternit*")</f>
        <v>0</v>
      </c>
      <c r="M110" s="36">
        <f>COUNTIF(terzotrim2022_ORARIO!$C$127:$AS$127,"Esame")</f>
        <v>0</v>
      </c>
      <c r="N110" s="36">
        <f>COUNTIF(terzotrim2022_ORARIO!$C$127:$AS$127,"*Altro*")</f>
        <v>0</v>
      </c>
      <c r="P110" s="45" t="e">
        <f t="shared" si="23"/>
        <v>#REF!</v>
      </c>
      <c r="Q110" s="45" t="e">
        <f t="shared" si="24"/>
        <v>#REF!</v>
      </c>
      <c r="R110" s="14">
        <f>COUNTIF(terzotrim2022_ORARIO!$C$127:$AS$127,"08.30 – 17.30")</f>
        <v>0</v>
      </c>
      <c r="S110" s="14">
        <f>COUNTIF(terzotrim2022_ORARIO!$C$127:$AS$127,"09.00 – 18.00")</f>
        <v>0</v>
      </c>
      <c r="T110" s="14">
        <f>COUNTIF(terzotrim2022_ORARIO!$D$127:$AU$127,"09:30 – 18.30")</f>
        <v>0</v>
      </c>
      <c r="U110" s="14">
        <f>COUNTIF(terzotrim2022_ORARIO!$C$127:$AS$127,"*09.30 – 18.30*")+COUNTIF(terzotrim2022_ORARIO!$C$127:$AS$127,"10.30 – 18.30*")+COUNTIF(terzotrim2022_ORARIO!$C$127:$AS$127,"*09:00 – 13.00*")</f>
        <v>0</v>
      </c>
      <c r="V110" s="14">
        <f>COUNTIF(terzotrim2022_ORARIO!$C$127:$AS$127,"10.30 – 19.30")+COUNTIF(terzotrim2022_ORARIO!$C$127:$AS$127,"11.30 – 19.30")+COUNTIF(terzotrim2022_ORARIO!$C$127:$AS$127,"09.00 – 13.00")</f>
        <v>0</v>
      </c>
      <c r="W110" s="1">
        <f t="shared" si="22"/>
        <v>0</v>
      </c>
      <c r="X110" s="270"/>
      <c r="Y110" s="271"/>
      <c r="Z110" s="271"/>
      <c r="AA110" s="272"/>
    </row>
    <row r="111" spans="1:27" x14ac:dyDescent="0.25">
      <c r="A111" s="45" t="e">
        <f>IF(#REF!&lt;&gt;"",#REF!,"")</f>
        <v>#REF!</v>
      </c>
      <c r="B111" s="45" t="e">
        <f>IF(#REF!&lt;&gt;"",#REF!,"")</f>
        <v>#REF!</v>
      </c>
      <c r="C111" s="34"/>
      <c r="D111" s="125">
        <f>Regole!$H$13-E111</f>
        <v>30</v>
      </c>
      <c r="E111" s="126">
        <f t="shared" si="25"/>
        <v>0</v>
      </c>
      <c r="F111" s="36">
        <f>COUNTIF(terzotrim2022_ORARIO!$C$128:$AS$128,"*Aspettativa*")</f>
        <v>0</v>
      </c>
      <c r="G111" s="36">
        <f>COUNTIF(terzotrim2022_ORARIO!$C$128:$AS$128,"*Ex-Accordo*")</f>
        <v>0</v>
      </c>
      <c r="H111" s="36">
        <f>COUNTIF(terzotrim2022_ORARIO!$C$128:$AS$128,"*Ferie*")</f>
        <v>0</v>
      </c>
      <c r="I111" s="36">
        <f>COUNTIF(terzotrim2022_ORARIO!$C$128:$AS$128,"Maternit*")</f>
        <v>0</v>
      </c>
      <c r="J111" s="36">
        <f>COUNTIF(terzotrim2022_ORARIO!$C$128:$AS$128,"*Ex-Acc")</f>
        <v>0</v>
      </c>
      <c r="K111" s="36">
        <f>COUNTIF(terzotrim2022_ORARIO!$C$128:$AS$128,"*Ridotto Ferie*")</f>
        <v>0</v>
      </c>
      <c r="L111" s="36">
        <f>COUNTIF(terzotrim2022_ORARIO!$C$128:$AS$128,"*Ridotto Maternit*")</f>
        <v>0</v>
      </c>
      <c r="M111" s="36">
        <f>COUNTIF(terzotrim2022_ORARIO!$C$128:$AS$128,"Esame")</f>
        <v>0</v>
      </c>
      <c r="N111" s="36">
        <f>COUNTIF(terzotrim2022_ORARIO!$C$128:$AS$128,"*Altro*")</f>
        <v>0</v>
      </c>
      <c r="P111" s="45" t="e">
        <f t="shared" si="23"/>
        <v>#REF!</v>
      </c>
      <c r="Q111" s="45" t="e">
        <f t="shared" si="24"/>
        <v>#REF!</v>
      </c>
      <c r="R111" s="37">
        <f>COUNTIF(terzotrim2022_ORARIO!$C$128:$AS$128,"08.30 – 17.30")</f>
        <v>0</v>
      </c>
      <c r="S111" s="37">
        <f>COUNTIF(terzotrim2022_ORARIO!$C$128:$AS$128,"09.00 – 18.00")</f>
        <v>0</v>
      </c>
      <c r="T111" s="37">
        <f>COUNTIF(terzotrim2022_ORARIO!$D$128:$AU$128,"09:30 – 18.30")</f>
        <v>0</v>
      </c>
      <c r="U111" s="37">
        <f>COUNTIF(terzotrim2022_ORARIO!$C$128:$AS$128,"*09.30 – 18.30*")+COUNTIF(terzotrim2022_ORARIO!$C$128:$AS$128,"10.30 – 18.30*")+COUNTIF(terzotrim2022_ORARIO!$C$128:$AS$128,"*09:00 – 13.00*")</f>
        <v>0</v>
      </c>
      <c r="V111" s="37">
        <f>COUNTIF(terzotrim2022_ORARIO!$C$128:$AS$128,"10.30 – 19.30")+COUNTIF(terzotrim2022_ORARIO!$C$128:$AS$128,"11.30 – 19.30")+COUNTIF(terzotrim2022_ORARIO!$C$128:$AS$128,"09.00 – 13.00")</f>
        <v>0</v>
      </c>
      <c r="W111" s="131">
        <f t="shared" si="22"/>
        <v>0</v>
      </c>
      <c r="X111" s="270"/>
      <c r="Y111" s="271"/>
      <c r="Z111" s="271"/>
      <c r="AA111" s="272"/>
    </row>
    <row r="112" spans="1:27" x14ac:dyDescent="0.25">
      <c r="A112" s="45" t="e">
        <f>IF(#REF!&lt;&gt;"",#REF!,"")</f>
        <v>#REF!</v>
      </c>
      <c r="B112" s="45" t="e">
        <f>IF(#REF!&lt;&gt;"",#REF!,"")</f>
        <v>#REF!</v>
      </c>
      <c r="C112" s="34"/>
      <c r="D112" s="125">
        <f>Regole!$H$13-E112</f>
        <v>30</v>
      </c>
      <c r="E112" s="126">
        <f t="shared" si="25"/>
        <v>0</v>
      </c>
      <c r="F112" s="36">
        <f>COUNTIF(terzotrim2022_ORARIO!$C$129:$AS$129,"*Aspettativa*")</f>
        <v>0</v>
      </c>
      <c r="G112" s="36">
        <f>COUNTIF(terzotrim2022_ORARIO!$C$129:$AS$129,"*Ex-Accordo*")</f>
        <v>0</v>
      </c>
      <c r="H112" s="36">
        <f>COUNTIF(terzotrim2022_ORARIO!$C$129:$AS$129,"*Ferie*")</f>
        <v>0</v>
      </c>
      <c r="I112" s="36">
        <f>COUNTIF(terzotrim2022_ORARIO!$C$129:$AS$129,"Maternit*")</f>
        <v>0</v>
      </c>
      <c r="J112" s="36">
        <f>COUNTIF(terzotrim2022_ORARIO!$C$129:$AS$129,"*Ex-Acc")</f>
        <v>0</v>
      </c>
      <c r="K112" s="36">
        <f>COUNTIF(terzotrim2022_ORARIO!$C$129:$AS$129,"*Ridotto Ferie*")</f>
        <v>0</v>
      </c>
      <c r="L112" s="36">
        <f>COUNTIF(terzotrim2022_ORARIO!$C$129:$AS$129,"*Ridotto Maternit*")</f>
        <v>0</v>
      </c>
      <c r="M112" s="36">
        <f>COUNTIF(terzotrim2022_ORARIO!$C$129:$AS$129,"Esame")</f>
        <v>0</v>
      </c>
      <c r="N112" s="36">
        <f>COUNTIF(terzotrim2022_ORARIO!$C$129:$AS$129,"*Altro*")</f>
        <v>0</v>
      </c>
      <c r="P112" s="45" t="e">
        <f t="shared" si="23"/>
        <v>#REF!</v>
      </c>
      <c r="Q112" s="45" t="e">
        <f t="shared" si="24"/>
        <v>#REF!</v>
      </c>
      <c r="R112" s="14">
        <f>COUNTIF(terzotrim2022_ORARIO!$C$129:$AS$129,"08.30 – 17.30")</f>
        <v>0</v>
      </c>
      <c r="S112" s="14">
        <f>COUNTIF(terzotrim2022_ORARIO!$C$129:$AS$129,"09.00 – 18.00")</f>
        <v>0</v>
      </c>
      <c r="T112" s="14">
        <f>COUNTIF(terzotrim2022_ORARIO!$D$129:$AU$129,"09:30 – 18.30")</f>
        <v>0</v>
      </c>
      <c r="U112" s="14">
        <f>COUNTIF(terzotrim2022_ORARIO!$C$129:$AS$129,"*09.30 – 18.30*")+COUNTIF(terzotrim2022_ORARIO!$C$129:$AS$129,"10.30 – 18.30*")+COUNTIF(terzotrim2022_ORARIO!$C$129:$AS$129,"*09:00 – 13.00*")</f>
        <v>0</v>
      </c>
      <c r="V112" s="14">
        <f>COUNTIF(terzotrim2022_ORARIO!$C$129:$AS$129,"10.30 – 19.30")+COUNTIF(terzotrim2022_ORARIO!$C$129:$AS$129,"11.30 – 19.30")+COUNTIF(terzotrim2022_ORARIO!$C$129:$AS$129,"09.00 – 13.00")</f>
        <v>0</v>
      </c>
      <c r="W112" s="1">
        <f t="shared" si="22"/>
        <v>0</v>
      </c>
      <c r="X112" s="270"/>
      <c r="Y112" s="271"/>
      <c r="Z112" s="271"/>
      <c r="AA112" s="272"/>
    </row>
    <row r="113" spans="1:27" x14ac:dyDescent="0.25">
      <c r="A113" s="45" t="e">
        <f>IF(#REF!&lt;&gt;"",#REF!,"")</f>
        <v>#REF!</v>
      </c>
      <c r="B113" s="45" t="e">
        <f>IF(#REF!&lt;&gt;"",#REF!,"")</f>
        <v>#REF!</v>
      </c>
      <c r="C113" s="34"/>
      <c r="D113" s="125">
        <f>Regole!$H$13-E113</f>
        <v>30</v>
      </c>
      <c r="E113" s="126">
        <f t="shared" si="25"/>
        <v>0</v>
      </c>
      <c r="F113" s="36">
        <f>COUNTIF(terzotrim2022_ORARIO!$C$130:$AS$130,"*Aspettativa*")</f>
        <v>0</v>
      </c>
      <c r="G113" s="36">
        <f>COUNTIF(terzotrim2022_ORARIO!$C$130:$AS$130,"*Ex-Accordo*")</f>
        <v>0</v>
      </c>
      <c r="H113" s="36">
        <f>COUNTIF(terzotrim2022_ORARIO!$C$130:$AS$130,"*Ferie*")</f>
        <v>0</v>
      </c>
      <c r="I113" s="36">
        <f>COUNTIF(terzotrim2022_ORARIO!$C$130:$AS$130,"Maternit*")</f>
        <v>0</v>
      </c>
      <c r="J113" s="36">
        <f>COUNTIF(terzotrim2022_ORARIO!$C$130:$AS$130,"*Ex-Acc")</f>
        <v>0</v>
      </c>
      <c r="K113" s="36">
        <f>COUNTIF(terzotrim2022_ORARIO!$C$130:$AS$130,"*Ridotto Ferie*")</f>
        <v>0</v>
      </c>
      <c r="L113" s="36">
        <f>COUNTIF(terzotrim2022_ORARIO!$C$130:$AS$130,"*Ridotto Maternit*")</f>
        <v>0</v>
      </c>
      <c r="M113" s="36">
        <f>COUNTIF(terzotrim2022_ORARIO!$C$130:$AS$130,"Esame")</f>
        <v>0</v>
      </c>
      <c r="N113" s="36">
        <f>COUNTIF(terzotrim2022_ORARIO!$C$130:$AS$130,"*Altro*")</f>
        <v>0</v>
      </c>
      <c r="P113" s="45" t="e">
        <f t="shared" si="23"/>
        <v>#REF!</v>
      </c>
      <c r="Q113" s="45" t="e">
        <f t="shared" si="24"/>
        <v>#REF!</v>
      </c>
      <c r="R113" s="37">
        <f>COUNTIF(terzotrim2022_ORARIO!$C$130:$AS$130,"08.30 – 17.30")</f>
        <v>0</v>
      </c>
      <c r="S113" s="37">
        <f>COUNTIF(terzotrim2022_ORARIO!$C$130:$AS$130,"09.00 – 18.00")</f>
        <v>0</v>
      </c>
      <c r="T113" s="37">
        <f>COUNTIF(terzotrim2022_ORARIO!$D$130:$AU$130,"09:30 – 18.30")</f>
        <v>0</v>
      </c>
      <c r="U113" s="37">
        <f>COUNTIF(terzotrim2022_ORARIO!$C$130:$AS$130,"*09.30 – 18.30*")+COUNTIF(terzotrim2022_ORARIO!$C$130:$AS$130,"10.30 – 18.30*")+COUNTIF(terzotrim2022_ORARIO!$C$130:$AS$130,"*09:00 – 13.00*")</f>
        <v>0</v>
      </c>
      <c r="V113" s="37">
        <f>COUNTIF(terzotrim2022_ORARIO!$C$130:$AS$130,"10.30 – 19.30")+COUNTIF(terzotrim2022_ORARIO!$C$130:$AS$130,"11.30 – 19.30")+COUNTIF(terzotrim2022_ORARIO!$C$130:$AS$130,"09.00 – 13.00")</f>
        <v>0</v>
      </c>
      <c r="W113" s="131">
        <f t="shared" si="22"/>
        <v>0</v>
      </c>
      <c r="X113" s="270"/>
      <c r="Y113" s="271"/>
      <c r="Z113" s="271"/>
      <c r="AA113" s="272"/>
    </row>
    <row r="114" spans="1:27" x14ac:dyDescent="0.25">
      <c r="A114" s="45" t="e">
        <f>IF(#REF!&lt;&gt;"",#REF!,"")</f>
        <v>#REF!</v>
      </c>
      <c r="B114" s="45" t="e">
        <f>IF(#REF!&lt;&gt;"",#REF!,"")</f>
        <v>#REF!</v>
      </c>
      <c r="C114" s="34"/>
      <c r="D114" s="125">
        <f>Regole!$H$13-E114</f>
        <v>30</v>
      </c>
      <c r="E114" s="126">
        <f t="shared" si="25"/>
        <v>0</v>
      </c>
      <c r="F114" s="36">
        <f>COUNTIF(terzotrim2022_ORARIO!$C$131:$AS$131,"*Aspettativa*")</f>
        <v>0</v>
      </c>
      <c r="G114" s="38">
        <f>COUNTIF(terzotrim2022_ORARIO!$C$131:$AS$131,"*Ex-Accordo*")</f>
        <v>0</v>
      </c>
      <c r="H114" s="38">
        <f>COUNTIF(terzotrim2022_ORARIO!$C$131:$AS$131,"*Ferie*")</f>
        <v>0</v>
      </c>
      <c r="I114" s="38">
        <f>COUNTIF(terzotrim2022_ORARIO!$C$131:$AS$131,"Maternit*")</f>
        <v>0</v>
      </c>
      <c r="J114" s="38">
        <f>COUNTIF(terzotrim2022_ORARIO!$C$131:$AS$131,"*Ex-Acc")</f>
        <v>0</v>
      </c>
      <c r="K114" s="38">
        <f>COUNTIF(terzotrim2022_ORARIO!$C$131:$AS$131,"*Ridotto Ferie*")</f>
        <v>0</v>
      </c>
      <c r="L114" s="38">
        <f>COUNTIF(terzotrim2022_ORARIO!$C$131:$AS$131,"*Ridotto Maternit*")</f>
        <v>0</v>
      </c>
      <c r="M114" s="38">
        <f>COUNTIF(terzotrim2022_ORARIO!$C$131:$AS$131,"Esame")</f>
        <v>0</v>
      </c>
      <c r="N114" s="38">
        <f>COUNTIF(terzotrim2022_ORARIO!$C$131:$AS$131,"*Altro*")</f>
        <v>0</v>
      </c>
      <c r="P114" s="45" t="e">
        <f t="shared" si="23"/>
        <v>#REF!</v>
      </c>
      <c r="Q114" s="45" t="e">
        <f t="shared" si="24"/>
        <v>#REF!</v>
      </c>
      <c r="R114" s="14">
        <f>COUNTIF(terzotrim2022_ORARIO!$C$131:$AS$131,"08.30 – 17.30")</f>
        <v>0</v>
      </c>
      <c r="S114" s="14">
        <f>COUNTIF(terzotrim2022_ORARIO!$C$131:$AS$131,"09.00 – 18.00")</f>
        <v>0</v>
      </c>
      <c r="T114" s="14">
        <f>COUNTIF(terzotrim2022_ORARIO!$D$131:$AU$131,"09:30 – 18.30")</f>
        <v>0</v>
      </c>
      <c r="U114" s="14">
        <f>COUNTIF(terzotrim2022_ORARIO!$C$131:$AS$131,"*09.30 – 18.30*")+COUNTIF(terzotrim2022_ORARIO!$C$131:$AS$131,"10.30 – 18.30*")+COUNTIF(terzotrim2022_ORARIO!$C$131:$AS$131,"*09:00 – 13.00*")</f>
        <v>0</v>
      </c>
      <c r="V114" s="14">
        <f>COUNTIF(terzotrim2022_ORARIO!$C$131:$AS$131,"10.30 – 19.30")+COUNTIF(terzotrim2022_ORARIO!$C$131:$AS$131,"11.30 – 19.30")+COUNTIF(terzotrim2022_ORARIO!$C$131:$AS$131,"09.00 – 13.00")</f>
        <v>0</v>
      </c>
      <c r="W114" s="1">
        <f t="shared" si="22"/>
        <v>0</v>
      </c>
      <c r="X114" s="270"/>
      <c r="Y114" s="271"/>
      <c r="Z114" s="271"/>
      <c r="AA114" s="272"/>
    </row>
    <row r="115" spans="1:27" x14ac:dyDescent="0.25">
      <c r="A115" s="26" t="e">
        <f>IF(#REF!&lt;&gt;"",#REF!,"")</f>
        <v>#REF!</v>
      </c>
      <c r="B115" s="136" t="e">
        <f>IF(#REF!&lt;&gt;"",#REF!,"")</f>
        <v>#REF!</v>
      </c>
      <c r="C115" s="40" t="s">
        <v>40</v>
      </c>
      <c r="D115" s="125">
        <f>Regole!$H$13-E115</f>
        <v>30</v>
      </c>
      <c r="E115" s="126">
        <f t="shared" si="25"/>
        <v>0</v>
      </c>
      <c r="F115" s="36">
        <f>COUNTIF(terzotrim2022_ORARIO!$C$132:$AS$132,"*Aspettativa*")</f>
        <v>0</v>
      </c>
      <c r="G115" s="36">
        <f>COUNTIF(terzotrim2022_ORARIO!$C$132:$AS$132,"*Ex-Accordo*")</f>
        <v>0</v>
      </c>
      <c r="H115" s="36">
        <f>COUNTIF(terzotrim2022_ORARIO!$C$132:$AS$132,"*Ferie*")</f>
        <v>0</v>
      </c>
      <c r="I115" s="36">
        <f>COUNTIF(terzotrim2022_ORARIO!$C$132:$AS$132,"Maternit*")</f>
        <v>0</v>
      </c>
      <c r="J115" s="36">
        <f>COUNTIF(terzotrim2022_ORARIO!$C$132:$AS$132,"*Ex-Acc")</f>
        <v>0</v>
      </c>
      <c r="K115" s="36">
        <f>COUNTIF(terzotrim2022_ORARIO!$C$132:$AS$132,"*Ridotto Ferie*")</f>
        <v>0</v>
      </c>
      <c r="L115" s="36">
        <f>COUNTIF(terzotrim2022_ORARIO!$C$132:$AS$132,"*Ridotto Maternit*")</f>
        <v>0</v>
      </c>
      <c r="M115" s="36">
        <f>COUNTIF(terzotrim2022_ORARIO!$C$132:$AS$132,"Esame")</f>
        <v>0</v>
      </c>
      <c r="N115" s="36">
        <f>COUNTIF(terzotrim2022_ORARIO!$C$132:$AS$132,"*Altro*")</f>
        <v>0</v>
      </c>
      <c r="P115" s="26" t="e">
        <f t="shared" si="23"/>
        <v>#REF!</v>
      </c>
      <c r="Q115" s="136" t="e">
        <f t="shared" si="24"/>
        <v>#REF!</v>
      </c>
      <c r="R115" s="37">
        <f>COUNTIF(terzotrim2022_ORARIO!$C$132:$AS$132,"08.30 – 17.30")</f>
        <v>0</v>
      </c>
      <c r="S115" s="37">
        <f>COUNTIF(terzotrim2022_ORARIO!$C$132:$AS$132,"09.00 – 18.00")</f>
        <v>0</v>
      </c>
      <c r="T115" s="37">
        <f>COUNTIF(terzotrim2022_ORARIO!$D$132:$AU$132,"09:30 – 18.30")</f>
        <v>0</v>
      </c>
      <c r="U115" s="37">
        <f>COUNTIF(terzotrim2022_ORARIO!$C$132:$AS$132,"*09.30 – 18.30*")+COUNTIF(terzotrim2022_ORARIO!$C$132:$AS$132,"10.30 – 18.30*")+COUNTIF(terzotrim2022_ORARIO!$C$132:$AS$132,"*09:00 – 13.00*")</f>
        <v>0</v>
      </c>
      <c r="V115" s="37">
        <f>COUNTIF(terzotrim2022_ORARIO!$C$132:$AS$132,"10.30 – 19.30")+COUNTIF(terzotrim2022_ORARIO!$C$132:$AS$132,"11.30 – 19.30")+COUNTIF(terzotrim2022_ORARIO!$C$132:$AS$132,"09.00 – 13.00")</f>
        <v>0</v>
      </c>
      <c r="W115" s="131">
        <f t="shared" si="22"/>
        <v>0</v>
      </c>
      <c r="X115" s="273"/>
      <c r="Y115" s="274"/>
      <c r="Z115" s="274"/>
      <c r="AA115" s="275"/>
    </row>
    <row r="116" spans="1:27" x14ac:dyDescent="0.25">
      <c r="A116" t="e">
        <f>IF(#REF!&lt;&gt;"",#REF!,"")</f>
        <v>#REF!</v>
      </c>
      <c r="B116" t="e">
        <f>IF(#REF!&lt;&gt;"",#REF!,"")</f>
        <v>#REF!</v>
      </c>
      <c r="C116" s="25"/>
      <c r="D116" s="124"/>
      <c r="E116" s="123"/>
      <c r="P116" t="e">
        <f t="shared" si="23"/>
        <v>#REF!</v>
      </c>
      <c r="Q116" t="e">
        <f t="shared" si="24"/>
        <v>#REF!</v>
      </c>
      <c r="W116" s="166"/>
    </row>
    <row r="117" spans="1:27" x14ac:dyDescent="0.25">
      <c r="A117" s="20" t="e">
        <f>IF(#REF!&lt;&gt;"",#REF!,"")</f>
        <v>#REF!</v>
      </c>
      <c r="B117" s="20" t="e">
        <f>IF(#REF!&lt;&gt;"",#REF!,"")</f>
        <v>#REF!</v>
      </c>
      <c r="D117" s="124"/>
      <c r="E117" s="123"/>
      <c r="P117" s="20" t="e">
        <f t="shared" si="23"/>
        <v>#REF!</v>
      </c>
      <c r="Q117" s="20" t="e">
        <f t="shared" si="24"/>
        <v>#REF!</v>
      </c>
      <c r="W117" s="166"/>
      <c r="X117" s="134">
        <f>COUNTIF(terzotrim2022_ORARIO!$C$135:$AS$135,"12:30")</f>
        <v>0</v>
      </c>
      <c r="Y117" s="135">
        <f>COUNTIF(terzotrim2022_ORARIO!$C$135:$AS$135,"13:00")</f>
        <v>0</v>
      </c>
      <c r="Z117" s="133">
        <f>COUNTIF(terzotrim2022_ORARIO!$C$135:$AS$135,"13:30")</f>
        <v>0</v>
      </c>
      <c r="AA117" s="73">
        <f>COUNTIF(terzotrim2022_ORARIO!$C$135:$AS$135,"-")</f>
        <v>40</v>
      </c>
    </row>
    <row r="118" spans="1:27" x14ac:dyDescent="0.25">
      <c r="A118" s="45" t="e">
        <f>IF(#REF!&lt;&gt;"",#REF!,"")</f>
        <v>#REF!</v>
      </c>
      <c r="B118" s="45" t="e">
        <f>IF(#REF!&lt;&gt;"",#REF!,"")</f>
        <v>#REF!</v>
      </c>
      <c r="C118" s="33"/>
      <c r="D118" s="125">
        <f>Regole!$H$13-E118</f>
        <v>30</v>
      </c>
      <c r="E118" s="126">
        <f t="shared" ref="E118:E124" si="26">SUM(F118:N118)</f>
        <v>0</v>
      </c>
      <c r="F118" s="36">
        <f>COUNTIF(terzotrim2022_ORARIO!$C$136:$AS$136,"*Aspettativa*")</f>
        <v>0</v>
      </c>
      <c r="G118" s="36">
        <f>COUNTIF(terzotrim2022_ORARIO!$C$136:$AS$136,"*Ex-Accordo*")</f>
        <v>0</v>
      </c>
      <c r="H118" s="36">
        <f>COUNTIF(terzotrim2022_ORARIO!$C$136:$AS$136,"*Ferie*")</f>
        <v>0</v>
      </c>
      <c r="I118" s="36">
        <f>COUNTIF(terzotrim2022_ORARIO!$C$136:$AS$136,"Maternit*")</f>
        <v>0</v>
      </c>
      <c r="J118" s="36">
        <f>COUNTIF(terzotrim2022_ORARIO!$C$136:$AS$136,"*Ex-Acc")</f>
        <v>0</v>
      </c>
      <c r="K118" s="36">
        <f>COUNTIF(terzotrim2022_ORARIO!$C$136:$AS$136,"*Ridotto Ferie*")</f>
        <v>0</v>
      </c>
      <c r="L118" s="36">
        <f>COUNTIF(terzotrim2022_ORARIO!$C$136:$AS$136,"*Ridotto Maternit*")</f>
        <v>0</v>
      </c>
      <c r="M118" s="36">
        <f>COUNTIF(terzotrim2022_ORARIO!$C$136:$AS$136,"Esame")</f>
        <v>0</v>
      </c>
      <c r="N118" s="36">
        <f>COUNTIF(terzotrim2022_ORARIO!$C$136:$AS$136,"*Altro*")</f>
        <v>0</v>
      </c>
      <c r="P118" s="45" t="e">
        <f t="shared" si="23"/>
        <v>#REF!</v>
      </c>
      <c r="Q118" s="45" t="e">
        <f t="shared" si="24"/>
        <v>#REF!</v>
      </c>
      <c r="R118" s="37">
        <f>COUNTIF(terzotrim2022_ORARIO!$C$136:$AS$136,"08.28 – 17.28")</f>
        <v>0</v>
      </c>
      <c r="S118" s="37">
        <f>COUNTIF(terzotrim2022_ORARIO!$C$136:$AS$136,"09.00 – 18.00")</f>
        <v>0</v>
      </c>
      <c r="T118" s="37">
        <f>COUNTIF(terzotrim2022_ORARIO!$D$136:$AU$136,"09:30 – 18.30")</f>
        <v>0</v>
      </c>
      <c r="U118" s="37">
        <f>COUNTIF(terzotrim2022_ORARIO!$C$136:$AS$136,"10.28 – 19.28")+COUNTIF(terzotrim2022_ORARIO!$C$136:$AS$136,"11.28 – 19.28")+COUNTIF(terzotrim2022_ORARIO!$C$136:$AS$136,"*09:00 – 13.00*")</f>
        <v>0</v>
      </c>
      <c r="V118" s="37">
        <f>COUNTIF(terzotrim2022_ORARIO!$C$136:$AS$136,"10.28 – 19.28")+COUNTIF(terzotrim2022_ORARIO!$C$136:$AS$136,"11.28 – 19.28")+COUNTIF(terzotrim2022_ORARIO!$C$136:$AS$136,"09.00 – 13.00")</f>
        <v>0</v>
      </c>
      <c r="W118" s="131">
        <f t="shared" si="22"/>
        <v>0</v>
      </c>
      <c r="X118" s="267"/>
      <c r="Y118" s="268"/>
      <c r="Z118" s="268"/>
      <c r="AA118" s="269"/>
    </row>
    <row r="119" spans="1:27" x14ac:dyDescent="0.25">
      <c r="A119" s="45" t="e">
        <f>IF(#REF!&lt;&gt;"",#REF!,"")</f>
        <v>#REF!</v>
      </c>
      <c r="B119" s="45" t="e">
        <f>IF(#REF!&lt;&gt;"",#REF!,"")</f>
        <v>#REF!</v>
      </c>
      <c r="C119" s="34"/>
      <c r="D119" s="125">
        <f>Regole!$H$13-E119</f>
        <v>30</v>
      </c>
      <c r="E119" s="126">
        <f t="shared" si="26"/>
        <v>0</v>
      </c>
      <c r="F119" s="36">
        <f>COUNTIF(terzotrim2022_ORARIO!$C$137:$AS$137,"*Aspettativa*")</f>
        <v>0</v>
      </c>
      <c r="G119" s="36">
        <f>COUNTIF(terzotrim2022_ORARIO!$C$137:$AS$137,"*Ex-Accordo*")</f>
        <v>0</v>
      </c>
      <c r="H119" s="36">
        <f>COUNTIF(terzotrim2022_ORARIO!$C$137:$AS$137,"*Ferie*")</f>
        <v>0</v>
      </c>
      <c r="I119" s="36">
        <f>COUNTIF(terzotrim2022_ORARIO!$C$137:$AS$137,"Maternit*")</f>
        <v>0</v>
      </c>
      <c r="J119" s="36">
        <f>COUNTIF(terzotrim2022_ORARIO!$C$137:$AS$137,"*Ex-Acc")</f>
        <v>0</v>
      </c>
      <c r="K119" s="36">
        <f>COUNTIF(terzotrim2022_ORARIO!$C$137:$AS$137,"*Ridotto Ferie*")</f>
        <v>0</v>
      </c>
      <c r="L119" s="36">
        <f>COUNTIF(terzotrim2022_ORARIO!$C$137:$AS$137,"*Ridotto Maternit*")</f>
        <v>0</v>
      </c>
      <c r="M119" s="36">
        <f>COUNTIF(terzotrim2022_ORARIO!$C$137:$AS$137,"Esame")</f>
        <v>0</v>
      </c>
      <c r="N119" s="36">
        <f>COUNTIF(terzotrim2022_ORARIO!$C$137:$AS$137,"*Altro*")</f>
        <v>0</v>
      </c>
      <c r="P119" s="45" t="e">
        <f t="shared" si="23"/>
        <v>#REF!</v>
      </c>
      <c r="Q119" s="45" t="e">
        <f t="shared" si="24"/>
        <v>#REF!</v>
      </c>
      <c r="R119" s="14">
        <f>COUNTIF(terzotrim2022_ORARIO!$C$137:$AS$137,"08.28 – 17.28")</f>
        <v>0</v>
      </c>
      <c r="S119" s="14">
        <f>COUNTIF(terzotrim2022_ORARIO!$C$137:$AS$137,"09.00 – 18.00")</f>
        <v>0</v>
      </c>
      <c r="T119" s="14">
        <f>COUNTIF(terzotrim2022_ORARIO!$D$137:$AU$137,"09:30 – 18.30")</f>
        <v>0</v>
      </c>
      <c r="U119" s="14">
        <f>COUNTIF(terzotrim2022_ORARIO!$C$137:$AS$137,"10.28 – 19.28")+COUNTIF(terzotrim2022_ORARIO!$C$137:$AS$137,"11.28 – 19.28")+COUNTIF(terzotrim2022_ORARIO!$C$137:$AS$137,"*09:00 – 13.00*")</f>
        <v>0</v>
      </c>
      <c r="V119" s="14">
        <f>COUNTIF(terzotrim2022_ORARIO!$C$137:$AS$137,"10.28 – 19.28")+COUNTIF(terzotrim2022_ORARIO!$C$137:$AS$137,"11.28 – 19.28")+COUNTIF(terzotrim2022_ORARIO!$C$137:$AS$137,"09.00 – 13.00")</f>
        <v>0</v>
      </c>
      <c r="W119" s="1">
        <f t="shared" si="22"/>
        <v>0</v>
      </c>
      <c r="X119" s="270"/>
      <c r="Y119" s="271"/>
      <c r="Z119" s="271"/>
      <c r="AA119" s="272"/>
    </row>
    <row r="120" spans="1:27" x14ac:dyDescent="0.25">
      <c r="A120" s="45" t="e">
        <f>IF(#REF!&lt;&gt;"",#REF!,"")</f>
        <v>#REF!</v>
      </c>
      <c r="B120" s="45" t="e">
        <f>IF(#REF!&lt;&gt;"",#REF!,"")</f>
        <v>#REF!</v>
      </c>
      <c r="C120" s="34"/>
      <c r="D120" s="125">
        <f>Regole!$H$13-E120</f>
        <v>30</v>
      </c>
      <c r="E120" s="126">
        <f t="shared" si="26"/>
        <v>0</v>
      </c>
      <c r="F120" s="36">
        <f>COUNTIF(terzotrim2022_ORARIO!$C$138:$AS$138,"*Aspettativa*")</f>
        <v>0</v>
      </c>
      <c r="G120" s="36">
        <f>COUNTIF(terzotrim2022_ORARIO!$C$138:$AS$138,"*Ex-Accordo*")</f>
        <v>0</v>
      </c>
      <c r="H120" s="36">
        <f>COUNTIF(terzotrim2022_ORARIO!$C$138:$AS$138,"*Ferie*")</f>
        <v>0</v>
      </c>
      <c r="I120" s="36">
        <f>COUNTIF(terzotrim2022_ORARIO!$C$138:$AS$138,"Maternit*")</f>
        <v>0</v>
      </c>
      <c r="J120" s="36">
        <f>COUNTIF(terzotrim2022_ORARIO!$C$138:$AS$138,"*Ex-Acc")</f>
        <v>0</v>
      </c>
      <c r="K120" s="36">
        <f>COUNTIF(terzotrim2022_ORARIO!$C$138:$AS$138,"*Ridotto Ferie*")</f>
        <v>0</v>
      </c>
      <c r="L120" s="36">
        <f>COUNTIF(terzotrim2022_ORARIO!$C$138:$AS$138,"*Ridotto Maternit*")</f>
        <v>0</v>
      </c>
      <c r="M120" s="36">
        <f>COUNTIF(terzotrim2022_ORARIO!$C$138:$AS$138,"Esame")</f>
        <v>0</v>
      </c>
      <c r="N120" s="36">
        <f>COUNTIF(terzotrim2022_ORARIO!$C$138:$AS$138,"*Altro*")</f>
        <v>0</v>
      </c>
      <c r="P120" s="45" t="e">
        <f t="shared" si="23"/>
        <v>#REF!</v>
      </c>
      <c r="Q120" s="45" t="e">
        <f t="shared" si="24"/>
        <v>#REF!</v>
      </c>
      <c r="R120" s="37">
        <f>COUNTIF(terzotrim2022_ORARIO!$C$138:$AS$138,"08.28 – 17.28")</f>
        <v>0</v>
      </c>
      <c r="S120" s="37">
        <f>COUNTIF(terzotrim2022_ORARIO!$C$138:$AS$138,"09.00 – 18.00")</f>
        <v>0</v>
      </c>
      <c r="T120" s="37">
        <f>COUNTIF(terzotrim2022_ORARIO!$D$138:$AU$138,"09:30 – 18.30")</f>
        <v>0</v>
      </c>
      <c r="U120" s="37">
        <f>COUNTIF(terzotrim2022_ORARIO!$C$138:$AS$138,"10.28 – 19.28")+COUNTIF(terzotrim2022_ORARIO!$C$138:$AS$138,"11.28 – 19.28")+COUNTIF(terzotrim2022_ORARIO!$C$138:$AS$138,"*09:00 – 13.00*")</f>
        <v>0</v>
      </c>
      <c r="V120" s="37">
        <f>COUNTIF(terzotrim2022_ORARIO!$C$138:$AS$138,"10.28 – 19.28")+COUNTIF(terzotrim2022_ORARIO!$C$138:$AS$138,"11.28 – 19.28")+COUNTIF(terzotrim2022_ORARIO!$C$138:$AS$138,"09.00 – 13.00")</f>
        <v>0</v>
      </c>
      <c r="W120" s="131">
        <f t="shared" si="22"/>
        <v>0</v>
      </c>
      <c r="X120" s="270"/>
      <c r="Y120" s="271"/>
      <c r="Z120" s="271"/>
      <c r="AA120" s="272"/>
    </row>
    <row r="121" spans="1:27" x14ac:dyDescent="0.25">
      <c r="A121" s="45" t="e">
        <f>IF(#REF!&lt;&gt;"",#REF!,"")</f>
        <v>#REF!</v>
      </c>
      <c r="B121" s="45" t="e">
        <f>IF(#REF!&lt;&gt;"",#REF!,"")</f>
        <v>#REF!</v>
      </c>
      <c r="C121" s="34"/>
      <c r="D121" s="125">
        <f>Regole!$H$13-E121</f>
        <v>30</v>
      </c>
      <c r="E121" s="126">
        <f t="shared" si="26"/>
        <v>0</v>
      </c>
      <c r="F121" s="36">
        <f>COUNTIF(terzotrim2022_ORARIO!$C$139:$AS$139,"*Aspettativa*")</f>
        <v>0</v>
      </c>
      <c r="G121" s="36">
        <f>COUNTIF(terzotrim2022_ORARIO!$C$139:$AS$139,"*Ex-Accordo*")</f>
        <v>0</v>
      </c>
      <c r="H121" s="36">
        <f>COUNTIF(terzotrim2022_ORARIO!$C$139:$AS$139,"*Ferie*")</f>
        <v>0</v>
      </c>
      <c r="I121" s="36">
        <f>COUNTIF(terzotrim2022_ORARIO!$C$139:$AS$139,"Maternit*")</f>
        <v>0</v>
      </c>
      <c r="J121" s="36">
        <f>COUNTIF(terzotrim2022_ORARIO!$C$139:$AS$139,"*Ex-Acc")</f>
        <v>0</v>
      </c>
      <c r="K121" s="36">
        <f>COUNTIF(terzotrim2022_ORARIO!$C$139:$AS$139,"*Ridotto Ferie*")</f>
        <v>0</v>
      </c>
      <c r="L121" s="36">
        <f>COUNTIF(terzotrim2022_ORARIO!$C$139:$AS$139,"*Ridotto Maternit*")</f>
        <v>0</v>
      </c>
      <c r="M121" s="36">
        <f>COUNTIF(terzotrim2022_ORARIO!$C$139:$AS$139,"Esame")</f>
        <v>0</v>
      </c>
      <c r="N121" s="36">
        <f>COUNTIF(terzotrim2022_ORARIO!$C$139:$AS$139,"*Altro*")</f>
        <v>0</v>
      </c>
      <c r="P121" s="45" t="e">
        <f t="shared" si="23"/>
        <v>#REF!</v>
      </c>
      <c r="Q121" s="45" t="e">
        <f t="shared" si="24"/>
        <v>#REF!</v>
      </c>
      <c r="R121" s="14">
        <f>COUNTIF(terzotrim2022_ORARIO!$C$139:$AS$139,"08.28 – 17.28")</f>
        <v>0</v>
      </c>
      <c r="S121" s="14">
        <f>COUNTIF(terzotrim2022_ORARIO!$C$139:$AS$139,"09.00 – 18.00")</f>
        <v>0</v>
      </c>
      <c r="T121" s="14">
        <f>COUNTIF(terzotrim2022_ORARIO!$D$139:$AU$139,"09:30 – 18.30")</f>
        <v>0</v>
      </c>
      <c r="U121" s="14">
        <f>COUNTIF(terzotrim2022_ORARIO!$C$139:$AS$139,"10.28 – 19.28")+COUNTIF(terzotrim2022_ORARIO!$C$139:$AS$139,"11.28 – 19.28")+COUNTIF(terzotrim2022_ORARIO!$C$139:$AS$139,"*09:00 – 13.00*")</f>
        <v>0</v>
      </c>
      <c r="V121" s="14">
        <f>COUNTIF(terzotrim2022_ORARIO!$C$139:$AS$139,"10.28 – 19.28")+COUNTIF(terzotrim2022_ORARIO!$C$139:$AS$139,"11.28 – 19.28")+COUNTIF(terzotrim2022_ORARIO!$C$139:$AS$139,"09.00 – 13.00")</f>
        <v>0</v>
      </c>
      <c r="W121" s="1">
        <f t="shared" si="22"/>
        <v>0</v>
      </c>
      <c r="X121" s="270"/>
      <c r="Y121" s="271"/>
      <c r="Z121" s="271"/>
      <c r="AA121" s="272"/>
    </row>
    <row r="122" spans="1:27" x14ac:dyDescent="0.25">
      <c r="A122" s="45" t="e">
        <f>IF(#REF!&lt;&gt;"",#REF!,"")</f>
        <v>#REF!</v>
      </c>
      <c r="B122" s="45" t="e">
        <f>IF(#REF!&lt;&gt;"",#REF!,"")</f>
        <v>#REF!</v>
      </c>
      <c r="C122" s="34"/>
      <c r="D122" s="125">
        <f>Regole!$H$13-E122</f>
        <v>30</v>
      </c>
      <c r="E122" s="126">
        <f t="shared" si="26"/>
        <v>0</v>
      </c>
      <c r="F122" s="36">
        <f>COUNTIF(terzotrim2022_ORARIO!$C$140:$AS$140,"*Aspettativa*")</f>
        <v>0</v>
      </c>
      <c r="G122" s="36">
        <f>COUNTIF(terzotrim2022_ORARIO!$C$140:$AS$140,"*Ex-Accordo*")</f>
        <v>0</v>
      </c>
      <c r="H122" s="36">
        <f>COUNTIF(terzotrim2022_ORARIO!$C$140:$AS$140,"*Ferie*")</f>
        <v>0</v>
      </c>
      <c r="I122" s="36">
        <f>COUNTIF(terzotrim2022_ORARIO!$C$140:$AS$140,"Maternit*")</f>
        <v>0</v>
      </c>
      <c r="J122" s="36">
        <f>COUNTIF(terzotrim2022_ORARIO!$C$140:$AS$140,"*Ex-Acc")</f>
        <v>0</v>
      </c>
      <c r="K122" s="36">
        <f>COUNTIF(terzotrim2022_ORARIO!$C$140:$AS$140,"*Ridotto Ferie*")</f>
        <v>0</v>
      </c>
      <c r="L122" s="36">
        <f>COUNTIF(terzotrim2022_ORARIO!$C$140:$AS$140,"*Ridotto Maternit*")</f>
        <v>0</v>
      </c>
      <c r="M122" s="36">
        <f>COUNTIF(terzotrim2022_ORARIO!$C$140:$AS$140,"Esame")</f>
        <v>0</v>
      </c>
      <c r="N122" s="36">
        <f>COUNTIF(terzotrim2022_ORARIO!$C$140:$AS$140,"*Altro*")</f>
        <v>0</v>
      </c>
      <c r="P122" s="45" t="e">
        <f t="shared" si="23"/>
        <v>#REF!</v>
      </c>
      <c r="Q122" s="45" t="e">
        <f t="shared" si="24"/>
        <v>#REF!</v>
      </c>
      <c r="R122" s="39">
        <f>COUNTIF(terzotrim2022_ORARIO!$C$140:$AS$140,"08.28 – 17.28")</f>
        <v>0</v>
      </c>
      <c r="S122" s="39">
        <f>COUNTIF(terzotrim2022_ORARIO!$C$140:$AS$140,"09.00 – 18.00")</f>
        <v>0</v>
      </c>
      <c r="T122" s="39">
        <f>COUNTIF(terzotrim2022_ORARIO!$D$140:$AU$140,"09:30 – 18.30")</f>
        <v>0</v>
      </c>
      <c r="U122" s="39">
        <f>COUNTIF(terzotrim2022_ORARIO!$C$140:$AS$140,"10.28 – 19.28")+COUNTIF(terzotrim2022_ORARIO!$C$140:$AS$140,"11.28 – 19.28")+COUNTIF(terzotrim2022_ORARIO!$C$140:$AS$140,"*09:00 – 13.00*")</f>
        <v>0</v>
      </c>
      <c r="V122" s="39">
        <f>COUNTIF(terzotrim2022_ORARIO!$C$140:$AS$140,"10.28 – 19.28")+COUNTIF(terzotrim2022_ORARIO!$C$140:$AS$140,"11.28 – 19.28")+COUNTIF(terzotrim2022_ORARIO!$C$140:$AS$140,"09.00 – 13.00")</f>
        <v>0</v>
      </c>
      <c r="W122" s="132">
        <f t="shared" si="22"/>
        <v>0</v>
      </c>
      <c r="X122" s="270"/>
      <c r="Y122" s="271"/>
      <c r="Z122" s="271"/>
      <c r="AA122" s="272"/>
    </row>
    <row r="123" spans="1:27" x14ac:dyDescent="0.25">
      <c r="A123" s="45" t="e">
        <f>IF(#REF!&lt;&gt;"",#REF!,"")</f>
        <v>#REF!</v>
      </c>
      <c r="B123" s="45" t="e">
        <f>IF(#REF!&lt;&gt;"",#REF!,"")</f>
        <v>#REF!</v>
      </c>
      <c r="C123" s="34"/>
      <c r="D123" s="125">
        <f>Regole!$H$13-E123</f>
        <v>30</v>
      </c>
      <c r="E123" s="126">
        <f t="shared" si="26"/>
        <v>0</v>
      </c>
      <c r="F123" s="36">
        <f>COUNTIF(terzotrim2022_ORARIO!$C$141:$AS$141,"*Aspettativa*")</f>
        <v>0</v>
      </c>
      <c r="G123" s="36">
        <f>COUNTIF(terzotrim2022_ORARIO!$C$141:$AS$141,"*Ex-Accordo*")</f>
        <v>0</v>
      </c>
      <c r="H123" s="36">
        <f>COUNTIF(terzotrim2022_ORARIO!$C$141:$AS$141,"*Ferie*")</f>
        <v>0</v>
      </c>
      <c r="I123" s="36">
        <f>COUNTIF(terzotrim2022_ORARIO!$C$141:$AS$141,"Maternit*")</f>
        <v>0</v>
      </c>
      <c r="J123" s="36">
        <f>COUNTIF(terzotrim2022_ORARIO!$C$141:$AS$141,"*Ex-Acc")</f>
        <v>0</v>
      </c>
      <c r="K123" s="36">
        <f>COUNTIF(terzotrim2022_ORARIO!$C$141:$AS$141,"*Ridotto Ferie*")</f>
        <v>0</v>
      </c>
      <c r="L123" s="36">
        <f>COUNTIF(terzotrim2022_ORARIO!$C$141:$AS$141,"*Ridotto Maternit*")</f>
        <v>0</v>
      </c>
      <c r="M123" s="36">
        <f>COUNTIF(terzotrim2022_ORARIO!$C$141:$AS$141,"Esame")</f>
        <v>0</v>
      </c>
      <c r="N123" s="36">
        <f>COUNTIF(terzotrim2022_ORARIO!$C$141:$AS$141,"*Altro*")</f>
        <v>0</v>
      </c>
      <c r="P123" s="45" t="e">
        <f t="shared" si="23"/>
        <v>#REF!</v>
      </c>
      <c r="Q123" s="45" t="e">
        <f t="shared" si="24"/>
        <v>#REF!</v>
      </c>
      <c r="R123" s="14">
        <f>COUNTIF(terzotrim2022_ORARIO!$C$141:$AS$141,"08.28 – 17.28")</f>
        <v>0</v>
      </c>
      <c r="S123" s="14">
        <f>COUNTIF(terzotrim2022_ORARIO!$C$141:$AS$141,"09.00 – 18.00")</f>
        <v>0</v>
      </c>
      <c r="T123" s="14">
        <f>COUNTIF(terzotrim2022_ORARIO!$D$141:$AU$141,"09:30 – 18.30")</f>
        <v>0</v>
      </c>
      <c r="U123" s="14">
        <f>COUNTIF(terzotrim2022_ORARIO!$C$141:$AS$141,"10.28 – 19.28")+COUNTIF(terzotrim2022_ORARIO!$C$141:$AS$141,"11.28 – 19.28")+COUNTIF(terzotrim2022_ORARIO!$C$141:$AS$141,"*09:00 – 13.00*")</f>
        <v>0</v>
      </c>
      <c r="V123" s="14">
        <f>COUNTIF(terzotrim2022_ORARIO!$C$141:$AS$141,"10.28 – 19.28")+COUNTIF(terzotrim2022_ORARIO!$C$141:$AS$141,"11.28 – 19.28")+COUNTIF(terzotrim2022_ORARIO!$C$141:$AS$141,"09.00 – 13.00")</f>
        <v>0</v>
      </c>
      <c r="W123" s="1">
        <f t="shared" si="22"/>
        <v>0</v>
      </c>
      <c r="X123" s="270"/>
      <c r="Y123" s="271"/>
      <c r="Z123" s="271"/>
      <c r="AA123" s="272"/>
    </row>
    <row r="124" spans="1:27" x14ac:dyDescent="0.25">
      <c r="A124" s="26" t="e">
        <f>IF(#REF!&lt;&gt;"",#REF!,"")</f>
        <v>#REF!</v>
      </c>
      <c r="B124" s="136" t="e">
        <f>IF(#REF!&lt;&gt;"",#REF!,"")</f>
        <v>#REF!</v>
      </c>
      <c r="C124" s="40" t="s">
        <v>40</v>
      </c>
      <c r="D124" s="125">
        <f>Regole!$H$13-E124</f>
        <v>30</v>
      </c>
      <c r="E124" s="126">
        <f t="shared" si="26"/>
        <v>0</v>
      </c>
      <c r="F124" s="36">
        <f>COUNTIF(terzotrim2022_ORARIO!$C$142:$AS$142,"*Aspettativa*")</f>
        <v>0</v>
      </c>
      <c r="G124" s="36">
        <f>COUNTIF(terzotrim2022_ORARIO!$C$142:$AS$142,"*Ex-Accordo*")</f>
        <v>0</v>
      </c>
      <c r="H124" s="36">
        <f>COUNTIF(terzotrim2022_ORARIO!$C$142:$AS$142,"*Ferie*")</f>
        <v>0</v>
      </c>
      <c r="I124" s="36">
        <f>COUNTIF(terzotrim2022_ORARIO!$C$142:$AS$142,"Maternit*")</f>
        <v>0</v>
      </c>
      <c r="J124" s="36">
        <f>COUNTIF(terzotrim2022_ORARIO!$C$142:$AS$142,"*Ex-Acc")</f>
        <v>0</v>
      </c>
      <c r="K124" s="36">
        <f>COUNTIF(terzotrim2022_ORARIO!$C$142:$AS$142,"*Ridotto Ferie*")</f>
        <v>0</v>
      </c>
      <c r="L124" s="36">
        <f>COUNTIF(terzotrim2022_ORARIO!$C$142:$AS$142,"*Ridotto Maternit*")</f>
        <v>0</v>
      </c>
      <c r="M124" s="36">
        <f>COUNTIF(terzotrim2022_ORARIO!$C$142:$AS$142,"Esame")</f>
        <v>0</v>
      </c>
      <c r="N124" s="36">
        <f>COUNTIF(terzotrim2022_ORARIO!$C$142:$AS$142,"*Altro*")</f>
        <v>0</v>
      </c>
      <c r="P124" s="26" t="e">
        <f t="shared" si="23"/>
        <v>#REF!</v>
      </c>
      <c r="Q124" s="136" t="e">
        <f t="shared" si="24"/>
        <v>#REF!</v>
      </c>
      <c r="R124" s="37">
        <f>COUNTIF(terzotrim2022_ORARIO!$C$142:$AS$142,"08.28 – 17.28")</f>
        <v>0</v>
      </c>
      <c r="S124" s="37">
        <f>COUNTIF(terzotrim2022_ORARIO!$C$142:$AS$142,"09.00 – 18.00")</f>
        <v>0</v>
      </c>
      <c r="T124" s="37">
        <f>COUNTIF(terzotrim2022_ORARIO!$D$142:$AU$142,"09:30 – 18.30")</f>
        <v>0</v>
      </c>
      <c r="U124" s="37">
        <f>COUNTIF(terzotrim2022_ORARIO!$C$142:$AS$142,"10.28 – 19.28")+COUNTIF(terzotrim2022_ORARIO!$C$142:$AS$142,"11.28 – 19.28")+COUNTIF(terzotrim2022_ORARIO!$C$142:$AS$142,"*09:00 – 13.00*")</f>
        <v>0</v>
      </c>
      <c r="V124" s="37">
        <f>COUNTIF(terzotrim2022_ORARIO!$C$142:$AS$142,"10.28 – 19.28")+COUNTIF(terzotrim2022_ORARIO!$C$142:$AS$142,"11.28 – 19.28")+COUNTIF(terzotrim2022_ORARIO!$C$142:$AS$142,"09.00 – 13.00")</f>
        <v>0</v>
      </c>
      <c r="W124" s="131">
        <f t="shared" si="22"/>
        <v>0</v>
      </c>
      <c r="X124" s="273"/>
      <c r="Y124" s="274"/>
      <c r="Z124" s="274"/>
      <c r="AA124" s="275"/>
    </row>
    <row r="125" spans="1:27" x14ac:dyDescent="0.25">
      <c r="B125" t="e">
        <f>IF(#REF!&lt;&gt;"",#REF!,"")</f>
        <v>#REF!</v>
      </c>
      <c r="C125" s="27"/>
      <c r="D125" s="124"/>
      <c r="E125" s="123"/>
      <c r="P125" t="str">
        <f t="shared" si="23"/>
        <v xml:space="preserve"> </v>
      </c>
      <c r="Q125" t="e">
        <f t="shared" si="24"/>
        <v>#REF!</v>
      </c>
      <c r="W125" s="166"/>
    </row>
    <row r="126" spans="1:27" x14ac:dyDescent="0.25">
      <c r="A126" t="e">
        <f>IF(#REF!&lt;&gt;"",#REF!,"")</f>
        <v>#REF!</v>
      </c>
      <c r="B126" t="e">
        <f>IF(#REF!&lt;&gt;"",#REF!,"")</f>
        <v>#REF!</v>
      </c>
      <c r="D126" s="124"/>
      <c r="E126" s="123"/>
      <c r="P126" t="e">
        <f t="shared" si="23"/>
        <v>#REF!</v>
      </c>
      <c r="Q126" t="e">
        <f t="shared" si="24"/>
        <v>#REF!</v>
      </c>
      <c r="W126" s="166"/>
      <c r="X126" s="134">
        <f>COUNTIF(terzotrim2022_ORARIO!$C$145:$AS$145,"12:30")</f>
        <v>0</v>
      </c>
      <c r="Y126" s="135">
        <f>COUNTIF(terzotrim2022_ORARIO!$C$122:$AS$122,"13:00")</f>
        <v>0</v>
      </c>
      <c r="Z126" s="133">
        <f>COUNTIF(terzotrim2022_ORARIO!$C$145:$AS$145,"13:30")</f>
        <v>0</v>
      </c>
      <c r="AA126" s="73">
        <f>COUNTIF(terzotrim2022_ORARIO!$C$145:$AS$145,"-")</f>
        <v>40</v>
      </c>
    </row>
    <row r="127" spans="1:27" x14ac:dyDescent="0.25">
      <c r="A127" s="45"/>
      <c r="B127" s="45"/>
      <c r="C127" s="33"/>
      <c r="D127" s="125">
        <f>Regole!$H$13-E127</f>
        <v>30</v>
      </c>
      <c r="E127" s="126">
        <f t="shared" ref="E127:E133" si="27">SUM(F127:N127)</f>
        <v>0</v>
      </c>
      <c r="F127" s="36">
        <f>COUNTIF(terzotrim2022_ORARIO!$C$146:$AS$146,"*Aspettativa*")</f>
        <v>0</v>
      </c>
      <c r="G127" s="36">
        <f>COUNTIF(terzotrim2022_ORARIO!$C$146:$AS$146,"*Ex-Accordo*")</f>
        <v>0</v>
      </c>
      <c r="H127" s="36">
        <f>COUNTIF(terzotrim2022_ORARIO!$C$146:$AS$146,"*Ferie*")</f>
        <v>0</v>
      </c>
      <c r="I127" s="36">
        <f>COUNTIF(terzotrim2022_ORARIO!$C$146:$AS$146,"Maternit*")</f>
        <v>0</v>
      </c>
      <c r="J127" s="36">
        <f>COUNTIF(terzotrim2022_ORARIO!$C$146:$AS$146,"*Ex-Acc")</f>
        <v>0</v>
      </c>
      <c r="K127" s="36">
        <f>COUNTIF(terzotrim2022_ORARIO!$C$146:$AS$146,"*Ridotto Ferie*")</f>
        <v>0</v>
      </c>
      <c r="L127" s="36">
        <f>COUNTIF(terzotrim2022_ORARIO!$C$146:$AS$146,"*Ridotto Maternit*")</f>
        <v>0</v>
      </c>
      <c r="M127" s="36">
        <f>COUNTIF(terzotrim2022_ORARIO!$C$146:$AS$146,"Esame")</f>
        <v>0</v>
      </c>
      <c r="N127" s="36">
        <f>COUNTIF(terzotrim2022_ORARIO!$C$146:$AS$146,"*Altro*")</f>
        <v>0</v>
      </c>
      <c r="P127" s="45" t="str">
        <f t="shared" si="23"/>
        <v xml:space="preserve"> </v>
      </c>
      <c r="Q127" s="45" t="str">
        <f t="shared" si="24"/>
        <v xml:space="preserve"> </v>
      </c>
      <c r="R127" s="37">
        <f>COUNTIF(terzotrim2022_ORARIO!$C$146:$AS$146,"08.30 – 17.30")</f>
        <v>0</v>
      </c>
      <c r="S127" s="37">
        <f>COUNTIF(terzotrim2022_ORARIO!$C$146:$AS$146,"09.00 – 18.00")</f>
        <v>0</v>
      </c>
      <c r="T127" s="37">
        <f>COUNTIF(terzotrim2022_ORARIO!$D$146:$AU$146,"09:30 – 18.30")</f>
        <v>0</v>
      </c>
      <c r="U127" s="37">
        <f>COUNTIF(terzotrim2022_ORARIO!$C$146:$AS$146,"*09.30 – 18.30*")+COUNTIF(terzotrim2022_ORARIO!$C$146:$AS$146,"10.30 – 18.30*")+COUNTIF(terzotrim2022_ORARIO!$C$146:$AS$146,"*09:00 – 13.00*")</f>
        <v>0</v>
      </c>
      <c r="V127" s="37">
        <f>COUNTIF(terzotrim2022_ORARIO!$C$146:$AS$146,"10.30 – 19.30")+COUNTIF(terzotrim2022_ORARIO!$C$146:$AS$146,"11.30 – 19.30")+COUNTIF(terzotrim2022_ORARIO!$C$146:$AS$146,"09.00 – 13.00")</f>
        <v>0</v>
      </c>
      <c r="W127" s="131">
        <f t="shared" si="22"/>
        <v>0</v>
      </c>
      <c r="X127" s="267"/>
      <c r="Y127" s="268"/>
      <c r="Z127" s="268"/>
      <c r="AA127" s="269"/>
    </row>
    <row r="128" spans="1:27" x14ac:dyDescent="0.25">
      <c r="A128" s="45"/>
      <c r="B128" s="45"/>
      <c r="C128" s="34"/>
      <c r="D128" s="125">
        <f>Regole!$H$13-E128</f>
        <v>30</v>
      </c>
      <c r="E128" s="126">
        <f t="shared" si="27"/>
        <v>0</v>
      </c>
      <c r="F128" s="36">
        <f>COUNTIF(terzotrim2022_ORARIO!$C$147:$AS$147,"*Aspettativa*")</f>
        <v>0</v>
      </c>
      <c r="G128" s="36">
        <f>COUNTIF(terzotrim2022_ORARIO!$C$147:$AS$147,"*Ex-Accordo*")</f>
        <v>0</v>
      </c>
      <c r="H128" s="36">
        <f>COUNTIF(terzotrim2022_ORARIO!$C$147:$AS$147,"*Ferie*")</f>
        <v>0</v>
      </c>
      <c r="I128" s="36">
        <f>COUNTIF(terzotrim2022_ORARIO!$C$147:$AS$147,"Maternit*")</f>
        <v>0</v>
      </c>
      <c r="J128" s="36">
        <f>COUNTIF(terzotrim2022_ORARIO!$C$147:$AS$147,"*Ex-Acc")</f>
        <v>0</v>
      </c>
      <c r="K128" s="36">
        <f>COUNTIF(terzotrim2022_ORARIO!$C$147:$AS$147,"*Ridotto Ferie*")</f>
        <v>0</v>
      </c>
      <c r="L128" s="36">
        <f>COUNTIF(terzotrim2022_ORARIO!$C$147:$AS$147,"*Ridotto Maternit*")</f>
        <v>0</v>
      </c>
      <c r="M128" s="36">
        <f>COUNTIF(terzotrim2022_ORARIO!$C$147:$AS$147,"Esame")</f>
        <v>0</v>
      </c>
      <c r="N128" s="36">
        <f>COUNTIF(terzotrim2022_ORARIO!$C$147:$AS$147,"*Altro*")</f>
        <v>0</v>
      </c>
      <c r="P128" s="45" t="str">
        <f t="shared" si="23"/>
        <v xml:space="preserve"> </v>
      </c>
      <c r="Q128" s="45" t="str">
        <f t="shared" si="24"/>
        <v xml:space="preserve"> </v>
      </c>
      <c r="R128" s="14">
        <f>COUNTIF(terzotrim2022_ORARIO!$C$147:$AS$147,"08.30 – 17.30")</f>
        <v>0</v>
      </c>
      <c r="S128" s="14">
        <f>COUNTIF(terzotrim2022_ORARIO!$C$147:$AS$147,"09.00 – 18.00")</f>
        <v>0</v>
      </c>
      <c r="T128" s="14">
        <f>COUNTIF(terzotrim2022_ORARIO!$D$147:$AU$147,"09:30 – 18.30")</f>
        <v>0</v>
      </c>
      <c r="U128" s="14">
        <f>COUNTIF(terzotrim2022_ORARIO!$C$147:$AS$147,"*09.30 – 18.30*")+COUNTIF(terzotrim2022_ORARIO!$C$147:$AS$147,"10.30 – 18.30*")+COUNTIF(terzotrim2022_ORARIO!$C$147:$AS$147,"*09:00 – 13.00*")</f>
        <v>0</v>
      </c>
      <c r="V128" s="14">
        <f>COUNTIF(terzotrim2022_ORARIO!$C$147:$AS$147,"10.30 – 19.30")+COUNTIF(terzotrim2022_ORARIO!$C$147:$AS$147,"11.30 – 19.30")+COUNTIF(terzotrim2022_ORARIO!$C$147:$AS$147,"09.00 – 13.00")</f>
        <v>0</v>
      </c>
      <c r="W128" s="1">
        <f t="shared" si="22"/>
        <v>0</v>
      </c>
      <c r="X128" s="270"/>
      <c r="Y128" s="271"/>
      <c r="Z128" s="271"/>
      <c r="AA128" s="272"/>
    </row>
    <row r="129" spans="1:27" x14ac:dyDescent="0.25">
      <c r="A129" s="45"/>
      <c r="B129" s="45"/>
      <c r="C129" s="34"/>
      <c r="D129" s="125">
        <f>Regole!$H$13-E129</f>
        <v>30</v>
      </c>
      <c r="E129" s="126">
        <f t="shared" si="27"/>
        <v>0</v>
      </c>
      <c r="F129" s="36">
        <f>COUNTIF(terzotrim2022_ORARIO!$C$148:$AS$148,"*Aspettativa*")</f>
        <v>0</v>
      </c>
      <c r="G129" s="36">
        <f>COUNTIF(terzotrim2022_ORARIO!$C$148:$AS$148,"*Ex-Accordo*")</f>
        <v>0</v>
      </c>
      <c r="H129" s="36">
        <f>COUNTIF(terzotrim2022_ORARIO!$C$148:$AS$148,"*Ferie*")</f>
        <v>0</v>
      </c>
      <c r="I129" s="36">
        <f>COUNTIF(terzotrim2022_ORARIO!$C$148:$AS$148,"Maternit*")</f>
        <v>0</v>
      </c>
      <c r="J129" s="36">
        <f>COUNTIF(terzotrim2022_ORARIO!$C$148:$AS$148,"*Ex-Acc")</f>
        <v>0</v>
      </c>
      <c r="K129" s="36">
        <f>COUNTIF(terzotrim2022_ORARIO!$C$148:$AS$148,"*Ridotto Ferie*")</f>
        <v>0</v>
      </c>
      <c r="L129" s="36">
        <f>COUNTIF(terzotrim2022_ORARIO!$C$148:$AS$148,"*Ridotto Maternit*")</f>
        <v>0</v>
      </c>
      <c r="M129" s="36">
        <f>COUNTIF(terzotrim2022_ORARIO!$C$148:$AS$148,"Esame")</f>
        <v>0</v>
      </c>
      <c r="N129" s="36">
        <f>COUNTIF(terzotrim2022_ORARIO!$C$148:$AS$148,"*Altro*")</f>
        <v>0</v>
      </c>
      <c r="P129" s="45" t="str">
        <f t="shared" si="23"/>
        <v xml:space="preserve"> </v>
      </c>
      <c r="Q129" s="45" t="str">
        <f t="shared" si="24"/>
        <v xml:space="preserve"> </v>
      </c>
      <c r="R129" s="37">
        <f>COUNTIF(terzotrim2022_ORARIO!$C$148:$AS$148,"08.30 – 17.30")</f>
        <v>0</v>
      </c>
      <c r="S129" s="37">
        <f>COUNTIF(terzotrim2022_ORARIO!$C$148:$AS$148,"09.00 – 18.00")</f>
        <v>0</v>
      </c>
      <c r="T129" s="37">
        <f>COUNTIF(terzotrim2022_ORARIO!$D$148:$AU$148,"09:30 – 18.30")</f>
        <v>0</v>
      </c>
      <c r="U129" s="37">
        <f>COUNTIF(terzotrim2022_ORARIO!$C$148:$AS$148,"*09.30 – 18.30*")+COUNTIF(terzotrim2022_ORARIO!$C$148:$AS$148,"10.30 – 18.30*")+COUNTIF(terzotrim2022_ORARIO!$C$148:$AS$148,"*09:00 – 13.00*")</f>
        <v>0</v>
      </c>
      <c r="V129" s="37">
        <f>COUNTIF(terzotrim2022_ORARIO!$C$148:$AS$148,"10.30 – 19.30")+COUNTIF(terzotrim2022_ORARIO!$C$148:$AS$148,"11.30 – 19.30")+COUNTIF(terzotrim2022_ORARIO!$C$148:$AS$148,"09.00 – 13.00")</f>
        <v>0</v>
      </c>
      <c r="W129" s="131">
        <f t="shared" si="22"/>
        <v>0</v>
      </c>
      <c r="X129" s="270"/>
      <c r="Y129" s="271"/>
      <c r="Z129" s="271"/>
      <c r="AA129" s="272"/>
    </row>
    <row r="130" spans="1:27" x14ac:dyDescent="0.25">
      <c r="A130" s="45"/>
      <c r="B130" s="45"/>
      <c r="C130" s="34"/>
      <c r="D130" s="125">
        <f>Regole!$H$13-E130</f>
        <v>30</v>
      </c>
      <c r="E130" s="126">
        <f t="shared" si="27"/>
        <v>0</v>
      </c>
      <c r="F130" s="36">
        <f>COUNTIF(terzotrim2022_ORARIO!$C$149:$AS$149,"*Aspettativa*")</f>
        <v>0</v>
      </c>
      <c r="G130" s="36">
        <f>COUNTIF(terzotrim2022_ORARIO!$C$149:$AS$149,"*Ex-Accordo*")</f>
        <v>0</v>
      </c>
      <c r="H130" s="36">
        <f>COUNTIF(terzotrim2022_ORARIO!$C$149:$AS$149,"*Ferie*")</f>
        <v>0</v>
      </c>
      <c r="I130" s="36">
        <f>COUNTIF(terzotrim2022_ORARIO!$C$149:$AS$149,"Maternit*")</f>
        <v>0</v>
      </c>
      <c r="J130" s="36">
        <f>COUNTIF(terzotrim2022_ORARIO!$C$149:$AS$149,"*Ex-Acc")</f>
        <v>0</v>
      </c>
      <c r="K130" s="36">
        <f>COUNTIF(terzotrim2022_ORARIO!$C$149:$AS$149,"*Ridotto Ferie*")</f>
        <v>0</v>
      </c>
      <c r="L130" s="36">
        <f>COUNTIF(terzotrim2022_ORARIO!$C$149:$AS$149,"*Ridotto Maternit*")</f>
        <v>0</v>
      </c>
      <c r="M130" s="36">
        <f>COUNTIF(terzotrim2022_ORARIO!$C$149:$AS$149,"Esame")</f>
        <v>0</v>
      </c>
      <c r="N130" s="36">
        <f>COUNTIF(terzotrim2022_ORARIO!$C$149:$AS$149,"*Altro*")</f>
        <v>0</v>
      </c>
      <c r="P130" s="45" t="str">
        <f t="shared" si="23"/>
        <v xml:space="preserve"> </v>
      </c>
      <c r="Q130" s="45" t="str">
        <f t="shared" si="24"/>
        <v xml:space="preserve"> </v>
      </c>
      <c r="R130" s="14">
        <f>COUNTIF(terzotrim2022_ORARIO!$C$146:$AS$146,"08.30 – 17.30")</f>
        <v>0</v>
      </c>
      <c r="S130" s="14">
        <f>COUNTIF(terzotrim2022_ORARIO!$C$146:$AS$146,"09.00 – 18.00")</f>
        <v>0</v>
      </c>
      <c r="T130" s="14">
        <f>COUNTIF(terzotrim2022_ORARIO!$D$146:$AU$146,"09:30 – 18.30")</f>
        <v>0</v>
      </c>
      <c r="U130" s="14">
        <f>COUNTIF(terzotrim2022_ORARIO!$C$146:$AS$146,"*09.30 – 18.30*")+COUNTIF(terzotrim2022_ORARIO!$C$146:$AS$146,"10.30 – 18.30*")+COUNTIF(terzotrim2022_ORARIO!$C$146:$AS$146,"*09:00 – 13.00*")</f>
        <v>0</v>
      </c>
      <c r="V130" s="14">
        <f>COUNTIF(terzotrim2022_ORARIO!$C$146:$AS$146,"10.30 – 19.30")+COUNTIF(terzotrim2022_ORARIO!$C$146:$AS$146,"11.30 – 19.30")+COUNTIF(terzotrim2022_ORARIO!$C$146:$AS$146,"09.00 – 13.00")</f>
        <v>0</v>
      </c>
      <c r="W130" s="1">
        <f t="shared" si="22"/>
        <v>0</v>
      </c>
      <c r="X130" s="270"/>
      <c r="Y130" s="271"/>
      <c r="Z130" s="271"/>
      <c r="AA130" s="272"/>
    </row>
    <row r="131" spans="1:27" x14ac:dyDescent="0.25">
      <c r="A131" s="45"/>
      <c r="B131" s="45"/>
      <c r="C131" s="34"/>
      <c r="D131" s="125">
        <f>Regole!$H$13-E131</f>
        <v>30</v>
      </c>
      <c r="E131" s="126">
        <f t="shared" si="27"/>
        <v>0</v>
      </c>
      <c r="F131" s="36">
        <f>COUNTIF(terzotrim2022_ORARIO!$C$150:$AS$150,"*Aspettativa*")</f>
        <v>0</v>
      </c>
      <c r="G131" s="36">
        <f>COUNTIF(terzotrim2022_ORARIO!$C$150:$AS$150,"*Ex-Accordo*")</f>
        <v>0</v>
      </c>
      <c r="H131" s="36">
        <f>COUNTIF(terzotrim2022_ORARIO!$C$150:$AS$150,"*Ferie*")</f>
        <v>0</v>
      </c>
      <c r="I131" s="36">
        <f>COUNTIF(terzotrim2022_ORARIO!$C$150:$AS$150,"Maternit*")</f>
        <v>0</v>
      </c>
      <c r="J131" s="36">
        <f>COUNTIF(terzotrim2022_ORARIO!$C$150:$AS$150,"*Ex-Acc")</f>
        <v>0</v>
      </c>
      <c r="K131" s="36">
        <f>COUNTIF(terzotrim2022_ORARIO!$C$150:$AS$150,"*Ridotto Ferie*")</f>
        <v>0</v>
      </c>
      <c r="L131" s="36">
        <f>COUNTIF(terzotrim2022_ORARIO!$C$150:$AS$150,"*Ridotto Maternit*")</f>
        <v>0</v>
      </c>
      <c r="M131" s="36">
        <f>COUNTIF(terzotrim2022_ORARIO!$C$150:$AS$150,"Esame")</f>
        <v>0</v>
      </c>
      <c r="N131" s="36">
        <f>COUNTIF(terzotrim2022_ORARIO!$C$150:$AS$150,"*Altro*")</f>
        <v>0</v>
      </c>
      <c r="P131" s="45" t="str">
        <f t="shared" si="23"/>
        <v xml:space="preserve"> </v>
      </c>
      <c r="Q131" s="45" t="str">
        <f t="shared" si="24"/>
        <v xml:space="preserve"> </v>
      </c>
      <c r="R131" s="39">
        <f>COUNTIF(terzotrim2022_ORARIO!$C$147:$AS$147,"08.30 – 17.30")</f>
        <v>0</v>
      </c>
      <c r="S131" s="39">
        <f>COUNTIF(terzotrim2022_ORARIO!$C$147:$AS$147,"09.00 – 18.00")</f>
        <v>0</v>
      </c>
      <c r="T131" s="39">
        <f>COUNTIF(terzotrim2022_ORARIO!$D$147:$AU$147,"09:30 – 18.30")</f>
        <v>0</v>
      </c>
      <c r="U131" s="39">
        <f>COUNTIF(terzotrim2022_ORARIO!$C$147:$AS$147,"*09.30 – 18.30*")+COUNTIF(terzotrim2022_ORARIO!$C$147:$AS$147,"10.30 – 18.30*")+COUNTIF(terzotrim2022_ORARIO!$C$147:$AS$147,"*09:00 – 13.00*")</f>
        <v>0</v>
      </c>
      <c r="V131" s="39">
        <f>COUNTIF(terzotrim2022_ORARIO!$C$147:$AS$147,"10.30 – 19.30")+COUNTIF(terzotrim2022_ORARIO!$C$147:$AS$147,"11.30 – 19.30")+COUNTIF(terzotrim2022_ORARIO!$C$147:$AS$147,"09.00 – 13.00")</f>
        <v>0</v>
      </c>
      <c r="W131" s="132">
        <f t="shared" si="22"/>
        <v>0</v>
      </c>
      <c r="X131" s="270"/>
      <c r="Y131" s="271"/>
      <c r="Z131" s="271"/>
      <c r="AA131" s="272"/>
    </row>
    <row r="132" spans="1:27" x14ac:dyDescent="0.25">
      <c r="A132" s="45"/>
      <c r="B132" s="45"/>
      <c r="C132" s="34"/>
      <c r="D132" s="125">
        <f>Regole!$H$13-E132</f>
        <v>30</v>
      </c>
      <c r="E132" s="126">
        <f t="shared" si="27"/>
        <v>0</v>
      </c>
      <c r="F132" s="36">
        <f>COUNTIF(terzotrim2022_ORARIO!$C$151:$AS$151,"*Aspettativa*")</f>
        <v>0</v>
      </c>
      <c r="G132" s="36">
        <f>COUNTIF(terzotrim2022_ORARIO!$C$151:$AS$151,"*Ex-Accordo*")</f>
        <v>0</v>
      </c>
      <c r="H132" s="36">
        <f>COUNTIF(terzotrim2022_ORARIO!$C$151:$AS$151,"*Ferie*")</f>
        <v>0</v>
      </c>
      <c r="I132" s="36">
        <f>COUNTIF(terzotrim2022_ORARIO!$C$151:$AS$151,"Maternit*")</f>
        <v>0</v>
      </c>
      <c r="J132" s="36">
        <f>COUNTIF(terzotrim2022_ORARIO!$C$151:$AS$151,"*Ex-Acc")</f>
        <v>0</v>
      </c>
      <c r="K132" s="36">
        <f>COUNTIF(terzotrim2022_ORARIO!$C$151:$AS$151,"*Ridotto Ferie*")</f>
        <v>0</v>
      </c>
      <c r="L132" s="36">
        <f>COUNTIF(terzotrim2022_ORARIO!$C$151:$AS$151,"*Ridotto Maternit*")</f>
        <v>0</v>
      </c>
      <c r="M132" s="36">
        <f>COUNTIF(terzotrim2022_ORARIO!$C$151:$AS$151,"Esame")</f>
        <v>0</v>
      </c>
      <c r="N132" s="36">
        <f>COUNTIF(terzotrim2022_ORARIO!$C$151:$AS$151,"*Altro*")</f>
        <v>0</v>
      </c>
      <c r="P132" s="45" t="str">
        <f t="shared" si="23"/>
        <v xml:space="preserve"> </v>
      </c>
      <c r="Q132" s="45" t="str">
        <f t="shared" si="24"/>
        <v xml:space="preserve"> </v>
      </c>
      <c r="R132" s="14">
        <f>COUNTIF(terzotrim2022_ORARIO!$C$148:$AS$148,"08.30 – 17.30")</f>
        <v>0</v>
      </c>
      <c r="S132" s="14">
        <f>COUNTIF(terzotrim2022_ORARIO!$C$148:$AS$148,"09.00 – 18.00")</f>
        <v>0</v>
      </c>
      <c r="T132" s="14">
        <f>COUNTIF(terzotrim2022_ORARIO!$D$148:$AU$148,"09:30 – 18.30")</f>
        <v>0</v>
      </c>
      <c r="U132" s="14">
        <f>COUNTIF(terzotrim2022_ORARIO!$C$148:$AS$148,"*09.30 – 18.30*")+COUNTIF(terzotrim2022_ORARIO!$C$148:$AS$148,"10.30 – 18.30*")+COUNTIF(terzotrim2022_ORARIO!$C$148:$AS$148,"*09:00 – 13.00*")</f>
        <v>0</v>
      </c>
      <c r="V132" s="14">
        <f>COUNTIF(terzotrim2022_ORARIO!$C$148:$AS$148,"10.30 – 19.30")+COUNTIF(terzotrim2022_ORARIO!$C$148:$AS$148,"11.30 – 19.30")+COUNTIF(terzotrim2022_ORARIO!$C$148:$AS$148,"09.00 – 13.00")</f>
        <v>0</v>
      </c>
      <c r="W132" s="1">
        <f t="shared" si="22"/>
        <v>0</v>
      </c>
      <c r="X132" s="270"/>
      <c r="Y132" s="271"/>
      <c r="Z132" s="271"/>
      <c r="AA132" s="272"/>
    </row>
    <row r="133" spans="1:27" x14ac:dyDescent="0.25">
      <c r="A133" s="26" t="e">
        <f>IF(#REF!&lt;&gt;"",#REF!,"")</f>
        <v>#REF!</v>
      </c>
      <c r="B133" s="136"/>
      <c r="C133" s="40" t="s">
        <v>40</v>
      </c>
      <c r="D133" s="125">
        <f>Regole!$H$13-E133</f>
        <v>30</v>
      </c>
      <c r="E133" s="126">
        <f t="shared" si="27"/>
        <v>0</v>
      </c>
      <c r="F133" s="36">
        <f>COUNTIF(terzotrim2022_ORARIO!$C$152:$AS$152,"*Aspettativa*")</f>
        <v>0</v>
      </c>
      <c r="G133" s="36">
        <f>COUNTIF(terzotrim2022_ORARIO!$C$152:$AS$152,"*Ex-Accordo*")</f>
        <v>0</v>
      </c>
      <c r="H133" s="36">
        <f>COUNTIF(terzotrim2022_ORARIO!$C$152:$AS$152,"*Ferie*")</f>
        <v>0</v>
      </c>
      <c r="I133" s="36">
        <f>COUNTIF(terzotrim2022_ORARIO!$C$152:$AS$152,"Maternit*")</f>
        <v>0</v>
      </c>
      <c r="J133" s="36">
        <f>COUNTIF(terzotrim2022_ORARIO!$C$152:$AS$152,"*Ex-Acc")</f>
        <v>0</v>
      </c>
      <c r="K133" s="36">
        <f>COUNTIF(terzotrim2022_ORARIO!$C$152:$AS$152,"*Ridotto Ferie*")</f>
        <v>0</v>
      </c>
      <c r="L133" s="36">
        <f>COUNTIF(terzotrim2022_ORARIO!$C$152:$AS$152,"*Ridotto Maternit*")</f>
        <v>0</v>
      </c>
      <c r="M133" s="36">
        <f>COUNTIF(terzotrim2022_ORARIO!$C$152:$AS$152,"Esame")</f>
        <v>0</v>
      </c>
      <c r="N133" s="36">
        <f>COUNTIF(terzotrim2022_ORARIO!$C$152:$AS$152,"*Altro*")</f>
        <v>0</v>
      </c>
      <c r="P133" s="26" t="e">
        <f t="shared" si="23"/>
        <v>#REF!</v>
      </c>
      <c r="Q133" s="136" t="str">
        <f t="shared" si="24"/>
        <v xml:space="preserve"> </v>
      </c>
      <c r="R133" s="37">
        <f>COUNTIF(terzotrim2022_ORARIO!$C$146:$AS$146,"08.30 – 17.30")</f>
        <v>0</v>
      </c>
      <c r="S133" s="37">
        <f>COUNTIF(terzotrim2022_ORARIO!$C$146:$AS$146,"09.00 – 18.00")</f>
        <v>0</v>
      </c>
      <c r="T133" s="37">
        <f>COUNTIF(terzotrim2022_ORARIO!$D$146:$AU$146,"09:30 – 18.30")</f>
        <v>0</v>
      </c>
      <c r="U133" s="37">
        <f>COUNTIF(terzotrim2022_ORARIO!$C$146:$AS$146,"*09.30 – 18.30*")+COUNTIF(terzotrim2022_ORARIO!$C$146:$AS$146,"10.30 – 18.30*")+COUNTIF(terzotrim2022_ORARIO!$C$146:$AS$146,"*09:00 – 13.00*")</f>
        <v>0</v>
      </c>
      <c r="V133" s="37">
        <f>COUNTIF(terzotrim2022_ORARIO!$C$146:$AS$146,"10.30 – 19.30")+COUNTIF(terzotrim2022_ORARIO!$C$146:$AS$146,"11.30 – 19.30")+COUNTIF(terzotrim2022_ORARIO!$C$146:$AS$146,"09.00 – 13.00")</f>
        <v>0</v>
      </c>
      <c r="W133" s="131">
        <f t="shared" si="22"/>
        <v>0</v>
      </c>
      <c r="X133" s="273"/>
      <c r="Y133" s="274"/>
      <c r="Z133" s="274"/>
      <c r="AA133" s="275"/>
    </row>
    <row r="134" spans="1:27" x14ac:dyDescent="0.25">
      <c r="B134" t="e">
        <f>IF(#REF!&lt;&gt;"",#REF!,"")</f>
        <v>#REF!</v>
      </c>
      <c r="C134" s="27"/>
      <c r="D134" s="124"/>
      <c r="E134" s="123"/>
      <c r="P134" t="str">
        <f t="shared" si="23"/>
        <v xml:space="preserve"> </v>
      </c>
      <c r="Q134" t="e">
        <f t="shared" si="24"/>
        <v>#REF!</v>
      </c>
      <c r="W134" s="166"/>
    </row>
    <row r="135" spans="1:27" x14ac:dyDescent="0.25">
      <c r="A135" t="e">
        <f>IF(#REF!&lt;&gt;"",#REF!,"")</f>
        <v>#REF!</v>
      </c>
      <c r="B135" t="e">
        <f>IF(#REF!&lt;&gt;"",#REF!,"")</f>
        <v>#REF!</v>
      </c>
      <c r="D135" s="124"/>
      <c r="E135" s="123"/>
      <c r="P135" t="e">
        <f t="shared" si="23"/>
        <v>#REF!</v>
      </c>
      <c r="Q135" t="e">
        <f t="shared" si="24"/>
        <v>#REF!</v>
      </c>
      <c r="W135" s="166"/>
      <c r="X135" s="134">
        <f>COUNTIF(terzotrim2022_ORARIO!$C$155:$AS$155,"12:30")</f>
        <v>0</v>
      </c>
      <c r="Y135" s="135">
        <f>COUNTIF(terzotrim2022_ORARIO!$C$122:$AS$122,"13:00")</f>
        <v>0</v>
      </c>
      <c r="Z135" s="133">
        <f>COUNTIF(terzotrim2022_ORARIO!$C$155:$AS$155,"13:30")</f>
        <v>0</v>
      </c>
      <c r="AA135" s="73">
        <f>COUNTIF(terzotrim2022_ORARIO!$C$155:$AS$155,"-")</f>
        <v>40</v>
      </c>
    </row>
    <row r="136" spans="1:27" x14ac:dyDescent="0.25">
      <c r="A136" s="45"/>
      <c r="B136" s="45"/>
      <c r="C136" s="33"/>
      <c r="D136" s="125">
        <f>Regole!$H$13-E136</f>
        <v>30</v>
      </c>
      <c r="E136" s="126">
        <f t="shared" ref="E136:E142" si="28">SUM(F136:N136)</f>
        <v>0</v>
      </c>
      <c r="F136" s="36">
        <f>COUNTIF(terzotrim2022_ORARIO!$C$156:$AS$156,"*Aspettativa*")</f>
        <v>0</v>
      </c>
      <c r="G136" s="36">
        <f>COUNTIF(terzotrim2022_ORARIO!$C$156:$AS$156,"*Ex-Accordo*")</f>
        <v>0</v>
      </c>
      <c r="H136" s="36">
        <f>COUNTIF(terzotrim2022_ORARIO!$C$156:$AS$156,"*Ferie*")</f>
        <v>0</v>
      </c>
      <c r="I136" s="36">
        <f>COUNTIF(terzotrim2022_ORARIO!$C$156:$AS$156,"Maternit*")</f>
        <v>0</v>
      </c>
      <c r="J136" s="36">
        <f>COUNTIF(terzotrim2022_ORARIO!$C$156:$AS$156,"*Ex-Acc")</f>
        <v>0</v>
      </c>
      <c r="K136" s="36">
        <f>COUNTIF(terzotrim2022_ORARIO!$C$156:$AS$156,"*Ridotto Ferie*")</f>
        <v>0</v>
      </c>
      <c r="L136" s="36">
        <f>COUNTIF(terzotrim2022_ORARIO!$C$156:$AS$156,"*Ridotto Maternit*")</f>
        <v>0</v>
      </c>
      <c r="M136" s="36">
        <f>COUNTIF(terzotrim2022_ORARIO!$C$156:$AS$156,"Esame")</f>
        <v>0</v>
      </c>
      <c r="N136" s="36">
        <f>COUNTIF(terzotrim2022_ORARIO!$C$156:$AS$156,"*Altro*")</f>
        <v>0</v>
      </c>
      <c r="P136" s="45" t="str">
        <f t="shared" si="23"/>
        <v xml:space="preserve"> </v>
      </c>
      <c r="Q136" s="45" t="str">
        <f t="shared" si="24"/>
        <v xml:space="preserve"> </v>
      </c>
      <c r="R136" s="37">
        <f>COUNTIF(terzotrim2022_ORARIO!$C$156:$AS$156,"08.30 – 17.30")</f>
        <v>0</v>
      </c>
      <c r="S136" s="37">
        <f>COUNTIF(terzotrim2022_ORARIO!$C$156:$AS$156,"09.00 – 18.00")</f>
        <v>0</v>
      </c>
      <c r="T136" s="37">
        <f>COUNTIF(terzotrim2022_ORARIO!$D$156:$AU$156,"09.00 – 18.00")</f>
        <v>0</v>
      </c>
      <c r="U136" s="37">
        <f>COUNTIF(terzotrim2022_ORARIO!$C$156:$AS$156,"*09.30 – 18.30*")+COUNTIF(terzotrim2022_ORARIO!$C$156:$AS$156,"10.30 – 18.30*")+COUNTIF(terzotrim2022_ORARIO!$C$156:$AS$156,"*09:00 – 13.00*")</f>
        <v>0</v>
      </c>
      <c r="V136" s="37">
        <f>COUNTIF(terzotrim2022_ORARIO!$C$156:$AS$156,"10.30 – 19.30")+COUNTIF(terzotrim2022_ORARIO!$C$156:$AS$156,"11.30 – 19.30")+COUNTIF(terzotrim2022_ORARIO!$C$156:$AS$156,"09.00 – 13.00")</f>
        <v>0</v>
      </c>
      <c r="W136" s="131">
        <f t="shared" si="22"/>
        <v>0</v>
      </c>
      <c r="X136" s="267"/>
      <c r="Y136" s="268"/>
      <c r="Z136" s="268"/>
      <c r="AA136" s="269"/>
    </row>
    <row r="137" spans="1:27" x14ac:dyDescent="0.25">
      <c r="A137" s="45"/>
      <c r="B137" s="45"/>
      <c r="C137" s="34"/>
      <c r="D137" s="125">
        <f>Regole!$H$13-E137</f>
        <v>30</v>
      </c>
      <c r="E137" s="126">
        <f t="shared" si="28"/>
        <v>0</v>
      </c>
      <c r="F137" s="36">
        <f>COUNTIF(terzotrim2022_ORARIO!$C$157:$AS$157,"*Aspettativa*")</f>
        <v>0</v>
      </c>
      <c r="G137" s="36">
        <f>COUNTIF(terzotrim2022_ORARIO!$C$157:$AS$157,"*Ex-Accordo*")</f>
        <v>0</v>
      </c>
      <c r="H137" s="36">
        <f>COUNTIF(terzotrim2022_ORARIO!$C$157:$AS$157,"*Ferie*")</f>
        <v>0</v>
      </c>
      <c r="I137" s="36">
        <f>COUNTIF(terzotrim2022_ORARIO!$C$157:$AS$157,"Maternit*")</f>
        <v>0</v>
      </c>
      <c r="J137" s="36">
        <f>COUNTIF(terzotrim2022_ORARIO!$C$157:$AS$157,"*Ex-Acc")</f>
        <v>0</v>
      </c>
      <c r="K137" s="36">
        <f>COUNTIF(terzotrim2022_ORARIO!$C$157:$AS$157,"*Ridotto Ferie*")</f>
        <v>0</v>
      </c>
      <c r="L137" s="36">
        <f>COUNTIF(terzotrim2022_ORARIO!$C$157:$AS$157,"*Ridotto Maternit*")</f>
        <v>0</v>
      </c>
      <c r="M137" s="36">
        <f>COUNTIF(terzotrim2022_ORARIO!$C$157:$AS$157,"Esame")</f>
        <v>0</v>
      </c>
      <c r="N137" s="36">
        <f>COUNTIF(terzotrim2022_ORARIO!$C$157:$AS$157,"*Altro*")</f>
        <v>0</v>
      </c>
      <c r="P137" s="45" t="str">
        <f t="shared" si="23"/>
        <v xml:space="preserve"> </v>
      </c>
      <c r="Q137" s="45" t="str">
        <f t="shared" si="24"/>
        <v xml:space="preserve"> </v>
      </c>
      <c r="R137" s="14">
        <f>COUNTIF(terzotrim2022_ORARIO!$C$157:$AS$157,"08.30 – 17.30")</f>
        <v>0</v>
      </c>
      <c r="S137" s="14">
        <f>COUNTIF(terzotrim2022_ORARIO!$C$157:$AS$157,"09.00 – 18.00")</f>
        <v>0</v>
      </c>
      <c r="T137" s="14">
        <f>COUNTIF(terzotrim2022_ORARIO!$D$157:$AU$157,"09.00 – 18.00")</f>
        <v>0</v>
      </c>
      <c r="U137" s="14">
        <f>COUNTIF(terzotrim2022_ORARIO!$C$157:$AS$157,"*09.30 – 18.30*")+COUNTIF(terzotrim2022_ORARIO!$C$157:$AS$157,"10.30 – 18.30*")+COUNTIF(terzotrim2022_ORARIO!$C$157:$AS$157,"*09:00 – 13.00*")</f>
        <v>0</v>
      </c>
      <c r="V137" s="14">
        <f>COUNTIF(terzotrim2022_ORARIO!$C$157:$AS$157,"10.30 – 19.30")+COUNTIF(terzotrim2022_ORARIO!$C$157:$AS$157,"11.30 – 19.30")+COUNTIF(terzotrim2022_ORARIO!$C$157:$AS$157,"09.00 – 13.00")</f>
        <v>0</v>
      </c>
      <c r="W137" s="1">
        <f t="shared" si="22"/>
        <v>0</v>
      </c>
      <c r="X137" s="270"/>
      <c r="Y137" s="271"/>
      <c r="Z137" s="271"/>
      <c r="AA137" s="272"/>
    </row>
    <row r="138" spans="1:27" x14ac:dyDescent="0.25">
      <c r="A138" s="45"/>
      <c r="B138" s="45"/>
      <c r="C138" s="34"/>
      <c r="D138" s="125">
        <f>Regole!$H$13-E138</f>
        <v>30</v>
      </c>
      <c r="E138" s="126">
        <f t="shared" si="28"/>
        <v>0</v>
      </c>
      <c r="F138" s="36">
        <f>COUNTIF(terzotrim2022_ORARIO!$C$158:$AS$158,"*Aspettativa*")</f>
        <v>0</v>
      </c>
      <c r="G138" s="36">
        <f>COUNTIF(terzotrim2022_ORARIO!$C$158:$AS$158,"*Ex-Accordo*")</f>
        <v>0</v>
      </c>
      <c r="H138" s="36">
        <f>COUNTIF(terzotrim2022_ORARIO!$C$158:$AS$158,"*Ferie*")</f>
        <v>0</v>
      </c>
      <c r="I138" s="36">
        <f>COUNTIF(terzotrim2022_ORARIO!$C$158:$AS$158,"Maternit*")</f>
        <v>0</v>
      </c>
      <c r="J138" s="36">
        <f>COUNTIF(terzotrim2022_ORARIO!$C$158:$AS$158,"*Ex-Acc")</f>
        <v>0</v>
      </c>
      <c r="K138" s="36">
        <f>COUNTIF(terzotrim2022_ORARIO!$C$158:$AS$158,"*Ridotto Ferie*")</f>
        <v>0</v>
      </c>
      <c r="L138" s="36">
        <f>COUNTIF(terzotrim2022_ORARIO!$C$158:$AS$158,"*Ridotto Maternit*")</f>
        <v>0</v>
      </c>
      <c r="M138" s="36">
        <f>COUNTIF(terzotrim2022_ORARIO!$C$158:$AS$158,"Esame")</f>
        <v>0</v>
      </c>
      <c r="N138" s="36">
        <f>COUNTIF(terzotrim2022_ORARIO!$C$158:$AS$158,"*Altro*")</f>
        <v>0</v>
      </c>
      <c r="P138" s="45" t="str">
        <f t="shared" si="23"/>
        <v xml:space="preserve"> </v>
      </c>
      <c r="Q138" s="45" t="str">
        <f t="shared" si="24"/>
        <v xml:space="preserve"> </v>
      </c>
      <c r="R138" s="37">
        <f>COUNTIF(terzotrim2022_ORARIO!$C$158:$AS$158,"08.30 – 17.30")</f>
        <v>0</v>
      </c>
      <c r="S138" s="37">
        <f>COUNTIF(terzotrim2022_ORARIO!$C$158:$AS$158,"09.00 – 18.00")</f>
        <v>0</v>
      </c>
      <c r="T138" s="37">
        <f>COUNTIF(terzotrim2022_ORARIO!$D$158:$AU$158,"09.00 – 18.00")</f>
        <v>0</v>
      </c>
      <c r="U138" s="37">
        <f>COUNTIF(terzotrim2022_ORARIO!$C$158:$AS$158,"*09.30 – 18.30*")+COUNTIF(terzotrim2022_ORARIO!$C$158:$AS$158,"10.30 – 18.30*")+COUNTIF(terzotrim2022_ORARIO!$C$158:$AS$158,"*09:00 – 13.00*")</f>
        <v>0</v>
      </c>
      <c r="V138" s="37">
        <f>COUNTIF(terzotrim2022_ORARIO!$C$158:$AS$158,"10.30 – 19.30")+COUNTIF(terzotrim2022_ORARIO!$C$158:$AS$158,"11.30 – 19.30")+COUNTIF(terzotrim2022_ORARIO!$C$158:$AS$158,"09.00 – 13.00")</f>
        <v>0</v>
      </c>
      <c r="W138" s="131">
        <f t="shared" si="22"/>
        <v>0</v>
      </c>
      <c r="X138" s="270"/>
      <c r="Y138" s="271"/>
      <c r="Z138" s="271"/>
      <c r="AA138" s="272"/>
    </row>
    <row r="139" spans="1:27" x14ac:dyDescent="0.25">
      <c r="A139" s="45"/>
      <c r="B139" s="45"/>
      <c r="C139" s="34"/>
      <c r="D139" s="125">
        <f>Regole!$H$13-E139</f>
        <v>30</v>
      </c>
      <c r="E139" s="126">
        <f t="shared" si="28"/>
        <v>0</v>
      </c>
      <c r="F139" s="36">
        <f>COUNTIF(terzotrim2022_ORARIO!$C$159:$AS$159,"*Aspettativa*")</f>
        <v>0</v>
      </c>
      <c r="G139" s="36">
        <f>COUNTIF(terzotrim2022_ORARIO!$C$159:$AS$159,"*Ex-Accordo*")</f>
        <v>0</v>
      </c>
      <c r="H139" s="36">
        <f>COUNTIF(terzotrim2022_ORARIO!$C$159:$AS$159,"*Ferie*")</f>
        <v>0</v>
      </c>
      <c r="I139" s="36">
        <f>COUNTIF(terzotrim2022_ORARIO!$C$159:$AS$159,"Maternit*")</f>
        <v>0</v>
      </c>
      <c r="J139" s="36">
        <f>COUNTIF(terzotrim2022_ORARIO!$C$159:$AS$159,"*Ex-Acc")</f>
        <v>0</v>
      </c>
      <c r="K139" s="36">
        <f>COUNTIF(terzotrim2022_ORARIO!$C$159:$AS$159,"*Ridotto Ferie*")</f>
        <v>0</v>
      </c>
      <c r="L139" s="36">
        <f>COUNTIF(terzotrim2022_ORARIO!$C$159:$AS$159,"*Ridotto Maternit*")</f>
        <v>0</v>
      </c>
      <c r="M139" s="36">
        <f>COUNTIF(terzotrim2022_ORARIO!$C$159:$AS$159,"Esame")</f>
        <v>0</v>
      </c>
      <c r="N139" s="36">
        <f>COUNTIF(terzotrim2022_ORARIO!$C$159:$AS$159,"*Altro*")</f>
        <v>0</v>
      </c>
      <c r="P139" s="45" t="str">
        <f t="shared" si="23"/>
        <v xml:space="preserve"> </v>
      </c>
      <c r="Q139" s="45" t="str">
        <f t="shared" si="24"/>
        <v xml:space="preserve"> </v>
      </c>
      <c r="R139" s="14">
        <f>COUNTIF(terzotrim2022_ORARIO!$C$159:$AS$159,"08.30 – 17.30")</f>
        <v>0</v>
      </c>
      <c r="S139" s="14">
        <f>COUNTIF(terzotrim2022_ORARIO!$C$159:$AS$159,"09.00 – 18.00")</f>
        <v>0</v>
      </c>
      <c r="T139" s="14">
        <f>COUNTIF(terzotrim2022_ORARIO!$D$159:$AU$159,"09.00 – 18.00")</f>
        <v>0</v>
      </c>
      <c r="U139" s="14">
        <f>COUNTIF(terzotrim2022_ORARIO!$C$159:$AS$159,"*09.30 – 18.30*")+COUNTIF(terzotrim2022_ORARIO!$C$159:$AS$159,"10.30 – 18.30*")+COUNTIF(terzotrim2022_ORARIO!$C$159:$AS$159,"*09:00 – 13.00*")</f>
        <v>0</v>
      </c>
      <c r="V139" s="14">
        <f>COUNTIF(terzotrim2022_ORARIO!$C$159:$AS$159,"10.30 – 19.30")+COUNTIF(terzotrim2022_ORARIO!$C$159:$AS$159,"11.30 – 19.30")+COUNTIF(terzotrim2022_ORARIO!$C$159:$AS$159,"09.00 – 13.00")</f>
        <v>0</v>
      </c>
      <c r="W139" s="1">
        <f t="shared" si="22"/>
        <v>0</v>
      </c>
      <c r="X139" s="270"/>
      <c r="Y139" s="271"/>
      <c r="Z139" s="271"/>
      <c r="AA139" s="272"/>
    </row>
    <row r="140" spans="1:27" x14ac:dyDescent="0.25">
      <c r="A140" s="45"/>
      <c r="B140" s="45"/>
      <c r="C140" s="34"/>
      <c r="D140" s="125">
        <f>Regole!$H$13-E140</f>
        <v>30</v>
      </c>
      <c r="E140" s="126">
        <f t="shared" si="28"/>
        <v>0</v>
      </c>
      <c r="F140" s="36">
        <f>COUNTIF(terzotrim2022_ORARIO!$C$160:$AS$160,"*Aspettativa*")</f>
        <v>0</v>
      </c>
      <c r="G140" s="36">
        <f>COUNTIF(terzotrim2022_ORARIO!$C$160:$AS$160,"*Ex-Accordo*")</f>
        <v>0</v>
      </c>
      <c r="H140" s="36">
        <f>COUNTIF(terzotrim2022_ORARIO!$C$160:$AS$160,"*Ferie*")</f>
        <v>0</v>
      </c>
      <c r="I140" s="36">
        <f>COUNTIF(terzotrim2022_ORARIO!$C$160:$AS$160,"Maternit*")</f>
        <v>0</v>
      </c>
      <c r="J140" s="36">
        <f>COUNTIF(terzotrim2022_ORARIO!$C$160:$AS$160,"*Ex-Acc")</f>
        <v>0</v>
      </c>
      <c r="K140" s="36">
        <f>COUNTIF(terzotrim2022_ORARIO!$C$160:$AS$160,"*Ridotto Ferie*")</f>
        <v>0</v>
      </c>
      <c r="L140" s="36">
        <f>COUNTIF(terzotrim2022_ORARIO!$C$160:$AS$160,"*Ridotto Maternit*")</f>
        <v>0</v>
      </c>
      <c r="M140" s="36">
        <f>COUNTIF(terzotrim2022_ORARIO!$C$160:$AS$160,"Esame")</f>
        <v>0</v>
      </c>
      <c r="N140" s="36">
        <f>COUNTIF(terzotrim2022_ORARIO!$C$160:$AS$160,"*Altro*")</f>
        <v>0</v>
      </c>
      <c r="P140" s="45" t="str">
        <f t="shared" si="23"/>
        <v xml:space="preserve"> </v>
      </c>
      <c r="Q140" s="45" t="str">
        <f t="shared" si="24"/>
        <v xml:space="preserve"> </v>
      </c>
      <c r="R140" s="39">
        <f>COUNTIF(terzotrim2022_ORARIO!$C$160:$AS$160,"08.30 – 17.30")</f>
        <v>0</v>
      </c>
      <c r="S140" s="39">
        <f>COUNTIF(terzotrim2022_ORARIO!$C$160:$AS$160,"09.00 – 18.00")</f>
        <v>0</v>
      </c>
      <c r="T140" s="39">
        <f>COUNTIF(terzotrim2022_ORARIO!$D$160:$AU$160,"09.00 – 18.00")</f>
        <v>0</v>
      </c>
      <c r="U140" s="39">
        <f>COUNTIF(terzotrim2022_ORARIO!$C$160:$AS$160,"*09.30 – 18.30*")+COUNTIF(terzotrim2022_ORARIO!$C$160:$AS$160,"10.30 – 18.30*")+COUNTIF(terzotrim2022_ORARIO!$C$160:$AS$160,"*09:00 – 13.00*")</f>
        <v>0</v>
      </c>
      <c r="V140" s="39">
        <f>COUNTIF(terzotrim2022_ORARIO!$C$160:$AS$160,"10.30 – 19.30")+COUNTIF(terzotrim2022_ORARIO!$C$160:$AS$160,"11.30 – 19.30")+COUNTIF(terzotrim2022_ORARIO!$C$160:$AS$160,"09.00 – 13.00")</f>
        <v>0</v>
      </c>
      <c r="W140" s="132">
        <f t="shared" si="22"/>
        <v>0</v>
      </c>
      <c r="X140" s="270"/>
      <c r="Y140" s="271"/>
      <c r="Z140" s="271"/>
      <c r="AA140" s="272"/>
    </row>
    <row r="141" spans="1:27" x14ac:dyDescent="0.25">
      <c r="A141" s="45"/>
      <c r="B141" s="45"/>
      <c r="C141" s="34"/>
      <c r="D141" s="125">
        <f>Regole!$H$13-E141</f>
        <v>30</v>
      </c>
      <c r="E141" s="126">
        <f t="shared" si="28"/>
        <v>0</v>
      </c>
      <c r="F141" s="36">
        <f>COUNTIF(terzotrim2022_ORARIO!$C$161:$AS$161,"*Aspettativa*")</f>
        <v>0</v>
      </c>
      <c r="G141" s="36">
        <f>COUNTIF(terzotrim2022_ORARIO!$C$161:$AS$161,"*Ex-Accordo*")</f>
        <v>0</v>
      </c>
      <c r="H141" s="36">
        <f>COUNTIF(terzotrim2022_ORARIO!$C$161:$AS$161,"*Ferie*")</f>
        <v>0</v>
      </c>
      <c r="I141" s="36">
        <f>COUNTIF(terzotrim2022_ORARIO!$C$161:$AS$161,"Maternit*")</f>
        <v>0</v>
      </c>
      <c r="J141" s="36">
        <f>COUNTIF(terzotrim2022_ORARIO!$C$161:$AS$161,"*Ex-Acc")</f>
        <v>0</v>
      </c>
      <c r="K141" s="36">
        <f>COUNTIF(terzotrim2022_ORARIO!$C$161:$AS$161,"*Ridotto Ferie*")</f>
        <v>0</v>
      </c>
      <c r="L141" s="36">
        <f>COUNTIF(terzotrim2022_ORARIO!$C$161:$AS$161,"*Ridotto Maternit*")</f>
        <v>0</v>
      </c>
      <c r="M141" s="36">
        <f>COUNTIF(terzotrim2022_ORARIO!$C$161:$AS$161,"Esame")</f>
        <v>0</v>
      </c>
      <c r="N141" s="36">
        <f>COUNTIF(terzotrim2022_ORARIO!$C$161:$AS$161,"*Altro*")</f>
        <v>0</v>
      </c>
      <c r="P141" s="45" t="str">
        <f t="shared" si="23"/>
        <v xml:space="preserve"> </v>
      </c>
      <c r="Q141" s="45" t="str">
        <f t="shared" si="24"/>
        <v xml:space="preserve"> </v>
      </c>
      <c r="R141" s="14">
        <f>COUNTIF(terzotrim2022_ORARIO!$C$161:$AS$161,"08.30 – 17.30")</f>
        <v>0</v>
      </c>
      <c r="S141" s="14">
        <f>COUNTIF(terzotrim2022_ORARIO!$C$161:$AS$161,"09.00 – 18.00")</f>
        <v>0</v>
      </c>
      <c r="T141" s="14">
        <f>COUNTIF(terzotrim2022_ORARIO!$D$161:$AU$161,"09.00 – 18.00")</f>
        <v>0</v>
      </c>
      <c r="U141" s="14">
        <f>COUNTIF(terzotrim2022_ORARIO!$C$161:$AS$161,"*09.30 – 18.30*")+COUNTIF(terzotrim2022_ORARIO!$C$161:$AS$161,"10.30 – 18.30*")+COUNTIF(terzotrim2022_ORARIO!$C$161:$AS$161,"*09:00 – 13.00*")</f>
        <v>0</v>
      </c>
      <c r="V141" s="14">
        <f>COUNTIF(terzotrim2022_ORARIO!$C$161:$AS$161,"10.30 – 19.30")+COUNTIF(terzotrim2022_ORARIO!$C$161:$AS$161,"11.30 – 19.30")+COUNTIF(terzotrim2022_ORARIO!$C$161:$AS$161,"09.00 – 13.00")</f>
        <v>0</v>
      </c>
      <c r="W141" s="1">
        <f t="shared" si="22"/>
        <v>0</v>
      </c>
      <c r="X141" s="270"/>
      <c r="Y141" s="271"/>
      <c r="Z141" s="271"/>
      <c r="AA141" s="272"/>
    </row>
    <row r="142" spans="1:27" x14ac:dyDescent="0.25">
      <c r="A142" s="26" t="e">
        <f>IF(#REF!&lt;&gt;"",#REF!,"")</f>
        <v>#REF!</v>
      </c>
      <c r="B142" s="136"/>
      <c r="C142" s="40" t="s">
        <v>40</v>
      </c>
      <c r="D142" s="125">
        <f>Regole!$H$13-E142</f>
        <v>30</v>
      </c>
      <c r="E142" s="126">
        <f t="shared" si="28"/>
        <v>0</v>
      </c>
      <c r="F142" s="36">
        <f>COUNTIF(terzotrim2022_ORARIO!$C$162:$AS$162,"*Aspettativa*")</f>
        <v>0</v>
      </c>
      <c r="G142" s="36">
        <f>COUNTIF(terzotrim2022_ORARIO!$C$162:$AS$162,"*Ex-Accordo*")</f>
        <v>0</v>
      </c>
      <c r="H142" s="36">
        <f>COUNTIF(terzotrim2022_ORARIO!$C$162:$AS$162,"*Ferie*")</f>
        <v>0</v>
      </c>
      <c r="I142" s="36">
        <f>COUNTIF(terzotrim2022_ORARIO!$C$162:$AS$162,"Maternit*")</f>
        <v>0</v>
      </c>
      <c r="J142" s="36">
        <f>COUNTIF(terzotrim2022_ORARIO!$C$162:$AS$162,"*Ex-Acc")</f>
        <v>0</v>
      </c>
      <c r="K142" s="36">
        <f>COUNTIF(terzotrim2022_ORARIO!$C$162:$AS$162,"*Ridotto Ferie*")</f>
        <v>0</v>
      </c>
      <c r="L142" s="36">
        <f>COUNTIF(terzotrim2022_ORARIO!$C$162:$AS$162,"*Ridotto Maternit*")</f>
        <v>0</v>
      </c>
      <c r="M142" s="36">
        <f>COUNTIF(terzotrim2022_ORARIO!$C$162:$AS$162,"Esame")</f>
        <v>0</v>
      </c>
      <c r="N142" s="36">
        <f>COUNTIF(terzotrim2022_ORARIO!$C$162:$AS$162,"*Altro*")</f>
        <v>0</v>
      </c>
      <c r="P142" s="26" t="e">
        <f t="shared" si="23"/>
        <v>#REF!</v>
      </c>
      <c r="Q142" s="136" t="str">
        <f t="shared" si="24"/>
        <v xml:space="preserve"> </v>
      </c>
      <c r="R142" s="37">
        <f>COUNTIF(terzotrim2022_ORARIO!$C$162:$AS$162,"08.30 – 17.30")</f>
        <v>0</v>
      </c>
      <c r="S142" s="37">
        <f>COUNTIF(terzotrim2022_ORARIO!$C$162:$AS$162,"09.00 – 18.00")</f>
        <v>0</v>
      </c>
      <c r="T142" s="37">
        <f>COUNTIF(terzotrim2022_ORARIO!$D$162:$AU$162,"09.00 – 18.00")</f>
        <v>0</v>
      </c>
      <c r="U142" s="37">
        <f>COUNTIF(terzotrim2022_ORARIO!$C$162:$AS$162,"*09.30 – 18.30*")+COUNTIF(terzotrim2022_ORARIO!$C$162:$AS$162,"10.30 – 18.30*")+COUNTIF(terzotrim2022_ORARIO!$C$162:$AS$162,"*09:00 – 13.00*")</f>
        <v>0</v>
      </c>
      <c r="V142" s="37">
        <f>COUNTIF(terzotrim2022_ORARIO!$C$162:$AS$162,"10.30 – 19.30")+COUNTIF(terzotrim2022_ORARIO!$C$162:$AS$162,"11.30 – 19.30")+COUNTIF(terzotrim2022_ORARIO!$C$162:$AS$162,"09.00 – 13.00")</f>
        <v>0</v>
      </c>
      <c r="W142" s="131">
        <f t="shared" si="22"/>
        <v>0</v>
      </c>
      <c r="X142" s="273"/>
      <c r="Y142" s="274"/>
      <c r="Z142" s="274"/>
      <c r="AA142" s="275"/>
    </row>
    <row r="143" spans="1:27" x14ac:dyDescent="0.25">
      <c r="C143" s="34"/>
      <c r="D143" s="123"/>
      <c r="E143" s="123"/>
      <c r="P143" t="str">
        <f>IF(A143=""," ",A143)</f>
        <v xml:space="preserve"> </v>
      </c>
      <c r="Q143" t="str">
        <f>IF(B143=""," ",B143)</f>
        <v xml:space="preserve"> </v>
      </c>
    </row>
  </sheetData>
  <mergeCells count="41">
    <mergeCell ref="M3:M4"/>
    <mergeCell ref="N3:N4"/>
    <mergeCell ref="X2:AA2"/>
    <mergeCell ref="R2:R3"/>
    <mergeCell ref="S2:S3"/>
    <mergeCell ref="U2:U3"/>
    <mergeCell ref="W2:W3"/>
    <mergeCell ref="A2:A3"/>
    <mergeCell ref="B2:B3"/>
    <mergeCell ref="C2:C3"/>
    <mergeCell ref="D2:D4"/>
    <mergeCell ref="V2:V3"/>
    <mergeCell ref="T2:T3"/>
    <mergeCell ref="J3:J4"/>
    <mergeCell ref="K3:K4"/>
    <mergeCell ref="E3:E4"/>
    <mergeCell ref="F3:F4"/>
    <mergeCell ref="G3:G4"/>
    <mergeCell ref="H3:H4"/>
    <mergeCell ref="I3:I4"/>
    <mergeCell ref="A4:B4"/>
    <mergeCell ref="E2:N2"/>
    <mergeCell ref="L3:L4"/>
    <mergeCell ref="X109:AA115"/>
    <mergeCell ref="X118:AA124"/>
    <mergeCell ref="X127:AA133"/>
    <mergeCell ref="X136:AA142"/>
    <mergeCell ref="D52:AA52"/>
    <mergeCell ref="D6:AA6"/>
    <mergeCell ref="X100:AA106"/>
    <mergeCell ref="D98:AA98"/>
    <mergeCell ref="X54:AA60"/>
    <mergeCell ref="X63:AA69"/>
    <mergeCell ref="X72:AA78"/>
    <mergeCell ref="X90:AA96"/>
    <mergeCell ref="X81:AA87"/>
    <mergeCell ref="X8:AA14"/>
    <mergeCell ref="X17:AA23"/>
    <mergeCell ref="X26:AA32"/>
    <mergeCell ref="X35:AA41"/>
    <mergeCell ref="X44:AA50"/>
  </mergeCells>
  <conditionalFormatting sqref="P4:Q4">
    <cfRule type="cellIs" dxfId="39040" priority="4883" operator="equal">
      <formula>"09.00 – 13.00"</formula>
    </cfRule>
  </conditionalFormatting>
  <conditionalFormatting sqref="P4:Q4">
    <cfRule type="cellIs" dxfId="39039" priority="4976" operator="equal">
      <formula>"09.00 – 15.00"</formula>
    </cfRule>
  </conditionalFormatting>
  <conditionalFormatting sqref="P4:Q4">
    <cfRule type="cellIs" dxfId="39038" priority="5023" operator="equal">
      <formula>"09.00 – 18.00"</formula>
    </cfRule>
  </conditionalFormatting>
  <conditionalFormatting sqref="P4:Q4">
    <cfRule type="cellIs" dxfId="39037" priority="5042" operator="equal">
      <formula>"09.30 – 13.00"</formula>
    </cfRule>
  </conditionalFormatting>
  <conditionalFormatting sqref="P4:Q4">
    <cfRule type="cellIs" dxfId="39036" priority="5089" operator="equal">
      <formula>"10.30 – 19.30"</formula>
    </cfRule>
  </conditionalFormatting>
  <conditionalFormatting sqref="P4:Q4">
    <cfRule type="cellIs" dxfId="39035" priority="5164" operator="equal">
      <formula>"11.30 – 19.30"</formula>
    </cfRule>
  </conditionalFormatting>
  <conditionalFormatting sqref="P4:Q4">
    <cfRule type="cellIs" dxfId="39034" priority="5214" operator="equal">
      <formula>_FV(13,"3")</formula>
    </cfRule>
  </conditionalFormatting>
  <conditionalFormatting sqref="P4:Q4">
    <cfRule type="cellIs" dxfId="39033" priority="5215" operator="equal">
      <formula>_FV(13,"3")</formula>
    </cfRule>
  </conditionalFormatting>
  <conditionalFormatting sqref="P4:Q4">
    <cfRule type="cellIs" dxfId="39032" priority="5216" operator="equal">
      <formula>_FV(13,"3")</formula>
    </cfRule>
  </conditionalFormatting>
  <conditionalFormatting sqref="A25:B25">
    <cfRule type="cellIs" dxfId="39031" priority="4838" operator="equal">
      <formula>"09.00 – 13.00"</formula>
    </cfRule>
  </conditionalFormatting>
  <conditionalFormatting sqref="A25:B25">
    <cfRule type="cellIs" dxfId="39030" priority="4840" operator="equal">
      <formula>"09.00 – 15.00"</formula>
    </cfRule>
  </conditionalFormatting>
  <conditionalFormatting sqref="A25:B25">
    <cfRule type="cellIs" dxfId="39029" priority="4844" operator="equal">
      <formula>"09.00 – 18.00"</formula>
    </cfRule>
  </conditionalFormatting>
  <conditionalFormatting sqref="A25:B25">
    <cfRule type="cellIs" dxfId="39028" priority="4846" operator="equal">
      <formula>"09.30 – 13.00"</formula>
    </cfRule>
  </conditionalFormatting>
  <conditionalFormatting sqref="A25:B25">
    <cfRule type="cellIs" dxfId="39027" priority="4849" operator="equal">
      <formula>"10.30 – 19.30"</formula>
    </cfRule>
  </conditionalFormatting>
  <conditionalFormatting sqref="A25:B25">
    <cfRule type="cellIs" dxfId="39026" priority="4852" operator="equal">
      <formula>"11.30 – 19.30"</formula>
    </cfRule>
  </conditionalFormatting>
  <conditionalFormatting sqref="A25:B25">
    <cfRule type="cellIs" dxfId="39025" priority="4855" operator="equal">
      <formula>_FV(13,"3")</formula>
    </cfRule>
  </conditionalFormatting>
  <conditionalFormatting sqref="A25:B25">
    <cfRule type="cellIs" dxfId="39024" priority="4856" operator="equal">
      <formula>_FV(13,"3")</formula>
    </cfRule>
  </conditionalFormatting>
  <conditionalFormatting sqref="A25:B25">
    <cfRule type="cellIs" dxfId="39023" priority="4857" operator="equal">
      <formula>_FV(13,"3")</formula>
    </cfRule>
  </conditionalFormatting>
  <conditionalFormatting sqref="A43:B43">
    <cfRule type="cellIs" dxfId="39022" priority="4811" operator="equal">
      <formula>"09.00 – 13.00"</formula>
    </cfRule>
  </conditionalFormatting>
  <conditionalFormatting sqref="A43:B43">
    <cfRule type="cellIs" dxfId="39021" priority="4813" operator="equal">
      <formula>"09.00 – 15.00"</formula>
    </cfRule>
  </conditionalFormatting>
  <conditionalFormatting sqref="A43:B43">
    <cfRule type="cellIs" dxfId="39020" priority="4817" operator="equal">
      <formula>"09.00 – 18.00"</formula>
    </cfRule>
  </conditionalFormatting>
  <conditionalFormatting sqref="A43:B43">
    <cfRule type="cellIs" dxfId="39019" priority="4819" operator="equal">
      <formula>"09.30 – 13.00"</formula>
    </cfRule>
  </conditionalFormatting>
  <conditionalFormatting sqref="A43:B43">
    <cfRule type="cellIs" dxfId="39018" priority="4822" operator="equal">
      <formula>"10.30 – 19.30"</formula>
    </cfRule>
  </conditionalFormatting>
  <conditionalFormatting sqref="A43:B43">
    <cfRule type="cellIs" dxfId="39017" priority="4825" operator="equal">
      <formula>"11.30 – 19.30"</formula>
    </cfRule>
  </conditionalFormatting>
  <conditionalFormatting sqref="A43:B43">
    <cfRule type="cellIs" dxfId="39016" priority="4828" operator="equal">
      <formula>_FV(13,"3")</formula>
    </cfRule>
  </conditionalFormatting>
  <conditionalFormatting sqref="A43:B43">
    <cfRule type="cellIs" dxfId="39015" priority="4829" operator="equal">
      <formula>_FV(13,"3")</formula>
    </cfRule>
  </conditionalFormatting>
  <conditionalFormatting sqref="A43:B43">
    <cfRule type="cellIs" dxfId="39014" priority="4830" operator="equal">
      <formula>_FV(13,"3")</formula>
    </cfRule>
  </conditionalFormatting>
  <conditionalFormatting sqref="B50">
    <cfRule type="cellIs" dxfId="39013" priority="4537" operator="equal">
      <formula>_FV(13,"3")</formula>
    </cfRule>
  </conditionalFormatting>
  <conditionalFormatting sqref="B50">
    <cfRule type="cellIs" dxfId="39012" priority="4538" operator="equal">
      <formula>_FV(13,"3")</formula>
    </cfRule>
  </conditionalFormatting>
  <conditionalFormatting sqref="B50">
    <cfRule type="cellIs" dxfId="39011" priority="4539" operator="equal">
      <formula>_FV(13,"3")</formula>
    </cfRule>
  </conditionalFormatting>
  <conditionalFormatting sqref="A50">
    <cfRule type="cellIs" dxfId="39010" priority="4558" operator="equal">
      <formula>"09.00 – 13.00"</formula>
    </cfRule>
  </conditionalFormatting>
  <conditionalFormatting sqref="A50">
    <cfRule type="cellIs" dxfId="39009" priority="4559" operator="equal">
      <formula>"09.00 – 15.00"</formula>
    </cfRule>
  </conditionalFormatting>
  <conditionalFormatting sqref="A50">
    <cfRule type="cellIs" dxfId="39008" priority="4560" operator="equal">
      <formula>"09.00 – 18.00"</formula>
    </cfRule>
  </conditionalFormatting>
  <conditionalFormatting sqref="A50">
    <cfRule type="cellIs" dxfId="39007" priority="4561" operator="equal">
      <formula>"09.30 – 13.00"</formula>
    </cfRule>
  </conditionalFormatting>
  <conditionalFormatting sqref="A50">
    <cfRule type="cellIs" dxfId="39006" priority="4562" operator="equal">
      <formula>"10.30 – 19.30"</formula>
    </cfRule>
  </conditionalFormatting>
  <conditionalFormatting sqref="A50">
    <cfRule type="cellIs" dxfId="39005" priority="4563" operator="equal">
      <formula>"11.30 – 19.30"</formula>
    </cfRule>
  </conditionalFormatting>
  <conditionalFormatting sqref="A50">
    <cfRule type="cellIs" dxfId="39004" priority="4564" operator="equal">
      <formula>_FV(13,"3")</formula>
    </cfRule>
  </conditionalFormatting>
  <conditionalFormatting sqref="A50">
    <cfRule type="cellIs" dxfId="39003" priority="4565" operator="equal">
      <formula>_FV(13,"3")</formula>
    </cfRule>
  </conditionalFormatting>
  <conditionalFormatting sqref="A50">
    <cfRule type="cellIs" dxfId="39002" priority="4566" operator="equal">
      <formula>_FV(13,"3")</formula>
    </cfRule>
  </conditionalFormatting>
  <conditionalFormatting sqref="B50">
    <cfRule type="cellIs" dxfId="39001" priority="4531" operator="equal">
      <formula>"09.00 – 13.00"</formula>
    </cfRule>
  </conditionalFormatting>
  <conditionalFormatting sqref="B50">
    <cfRule type="cellIs" dxfId="39000" priority="4532" operator="equal">
      <formula>"09.00 – 15.00"</formula>
    </cfRule>
  </conditionalFormatting>
  <conditionalFormatting sqref="B50">
    <cfRule type="cellIs" dxfId="38999" priority="4533" operator="equal">
      <formula>"09.00 – 18.00"</formula>
    </cfRule>
  </conditionalFormatting>
  <conditionalFormatting sqref="B50">
    <cfRule type="cellIs" dxfId="38998" priority="4534" operator="equal">
      <formula>"09.30 – 13.00"</formula>
    </cfRule>
  </conditionalFormatting>
  <conditionalFormatting sqref="B50">
    <cfRule type="cellIs" dxfId="38997" priority="4535" operator="equal">
      <formula>"10.30 – 19.30"</formula>
    </cfRule>
  </conditionalFormatting>
  <conditionalFormatting sqref="B50">
    <cfRule type="cellIs" dxfId="38996" priority="4536" operator="equal">
      <formula>"11.30 – 19.30"</formula>
    </cfRule>
  </conditionalFormatting>
  <conditionalFormatting sqref="A8:A14">
    <cfRule type="containsText" dxfId="38995" priority="1459" operator="containsText" text="08.30 – 14.30">
      <formula>NOT(ISERROR(SEARCH("08.30 – 14.30",A8)))</formula>
    </cfRule>
    <cfRule type="containsText" dxfId="38994" priority="1460" operator="containsText" text="09:30 – 18.30">
      <formula>NOT(ISERROR(SEARCH("09:30 – 18.30",A8)))</formula>
    </cfRule>
    <cfRule type="containsText" dxfId="38993" priority="1461" operator="containsText" text="10.30 – 18.30">
      <formula>NOT(ISERROR(SEARCH("10.30 – 18.30",A8)))</formula>
    </cfRule>
    <cfRule type="containsText" dxfId="38992" priority="1462" operator="containsText" text="09.30 – 18.30">
      <formula>NOT(ISERROR(SEARCH("09.30 – 18.30",A8)))</formula>
    </cfRule>
    <cfRule type="containsText" dxfId="38991" priority="1463" operator="containsText" text="09.00 – 13:00">
      <formula>NOT(ISERROR(SEARCH("09.00 – 13:00",A8)))</formula>
    </cfRule>
    <cfRule type="containsText" dxfId="38990" priority="1464" operator="containsText" text="08.30 – 16.30">
      <formula>NOT(ISERROR(SEARCH("08.30 – 16.30",A8)))</formula>
    </cfRule>
    <cfRule type="containsText" dxfId="38989" priority="1465" operator="containsText" text="08:30 – 17.30">
      <formula>NOT(ISERROR(SEARCH("08:30 – 17.30",A8)))</formula>
    </cfRule>
    <cfRule type="containsText" dxfId="38988" priority="1466" operator="containsText" text="08.30 – 17.30">
      <formula>NOT(ISERROR(SEARCH("08.30 – 17.30",A8)))</formula>
    </cfRule>
    <cfRule type="containsText" dxfId="38987" priority="1467" operator="containsText" text="09.00 – 18.00">
      <formula>NOT(ISERROR(SEARCH("09.00 – 18.00",A8)))</formula>
    </cfRule>
    <cfRule type="containsText" dxfId="38986" priority="1468" operator="containsText" text="09.00 – 13.00">
      <formula>NOT(ISERROR(SEARCH("09.00 – 13.00",A8)))</formula>
    </cfRule>
    <cfRule type="containsText" dxfId="38985" priority="1469" operator="containsText" text="11.30 – 19.30">
      <formula>NOT(ISERROR(SEARCH("11.30 – 19.30",A8)))</formula>
    </cfRule>
    <cfRule type="containsText" dxfId="38984" priority="1470" operator="containsText" text="10.30 – 19.30">
      <formula>NOT(ISERROR(SEARCH("10.30 – 19.30",A8)))</formula>
    </cfRule>
    <cfRule type="containsText" dxfId="38983" priority="1471" operator="containsText" text="09.00 – 15.00">
      <formula>NOT(ISERROR(SEARCH("09.00 – 15.00",A8)))</formula>
    </cfRule>
    <cfRule type="containsText" dxfId="38982" priority="1472" operator="containsText" text="12:30">
      <formula>NOT(ISERROR(SEARCH("12:30",A8)))</formula>
    </cfRule>
    <cfRule type="containsText" dxfId="38981" priority="1473" operator="containsText" text="13:30">
      <formula>NOT(ISERROR(SEARCH("13:30",A8)))</formula>
    </cfRule>
    <cfRule type="containsText" dxfId="38980" priority="1474" operator="containsText" text="FESTIVITÁ">
      <formula>NOT(ISERROR(SEARCH("FESTIVITÁ",A8)))</formula>
    </cfRule>
    <cfRule type="cellIs" dxfId="38979" priority="1475" operator="equal">
      <formula>"DOMENICA"</formula>
    </cfRule>
  </conditionalFormatting>
  <conditionalFormatting sqref="B8:B14">
    <cfRule type="containsText" dxfId="38978" priority="1442" operator="containsText" text="08.30 – 14.30">
      <formula>NOT(ISERROR(SEARCH("08.30 – 14.30",B8)))</formula>
    </cfRule>
    <cfRule type="containsText" dxfId="38977" priority="1443" operator="containsText" text="09:30 – 18.30">
      <formula>NOT(ISERROR(SEARCH("09:30 – 18.30",B8)))</formula>
    </cfRule>
    <cfRule type="containsText" dxfId="38976" priority="1444" operator="containsText" text="10.30 – 18.30">
      <formula>NOT(ISERROR(SEARCH("10.30 – 18.30",B8)))</formula>
    </cfRule>
    <cfRule type="containsText" dxfId="38975" priority="1445" operator="containsText" text="09.30 – 18.30">
      <formula>NOT(ISERROR(SEARCH("09.30 – 18.30",B8)))</formula>
    </cfRule>
    <cfRule type="containsText" dxfId="38974" priority="1446" operator="containsText" text="09.00 – 13:00">
      <formula>NOT(ISERROR(SEARCH("09.00 – 13:00",B8)))</formula>
    </cfRule>
    <cfRule type="containsText" dxfId="38973" priority="1447" operator="containsText" text="08.30 – 16.30">
      <formula>NOT(ISERROR(SEARCH("08.30 – 16.30",B8)))</formula>
    </cfRule>
    <cfRule type="containsText" dxfId="38972" priority="1448" operator="containsText" text="08:30 – 17.30">
      <formula>NOT(ISERROR(SEARCH("08:30 – 17.30",B8)))</formula>
    </cfRule>
    <cfRule type="containsText" dxfId="38971" priority="1449" operator="containsText" text="08.30 – 17.30">
      <formula>NOT(ISERROR(SEARCH("08.30 – 17.30",B8)))</formula>
    </cfRule>
    <cfRule type="containsText" dxfId="38970" priority="1450" operator="containsText" text="09.00 – 18.00">
      <formula>NOT(ISERROR(SEARCH("09.00 – 18.00",B8)))</formula>
    </cfRule>
    <cfRule type="containsText" dxfId="38969" priority="1451" operator="containsText" text="09.00 – 13.00">
      <formula>NOT(ISERROR(SEARCH("09.00 – 13.00",B8)))</formula>
    </cfRule>
    <cfRule type="containsText" dxfId="38968" priority="1452" operator="containsText" text="11.30 – 19.30">
      <formula>NOT(ISERROR(SEARCH("11.30 – 19.30",B8)))</formula>
    </cfRule>
    <cfRule type="containsText" dxfId="38967" priority="1453" operator="containsText" text="10.30 – 19.30">
      <formula>NOT(ISERROR(SEARCH("10.30 – 19.30",B8)))</formula>
    </cfRule>
    <cfRule type="containsText" dxfId="38966" priority="1454" operator="containsText" text="09.00 – 15.00">
      <formula>NOT(ISERROR(SEARCH("09.00 – 15.00",B8)))</formula>
    </cfRule>
    <cfRule type="containsText" dxfId="38965" priority="1455" operator="containsText" text="12:30">
      <formula>NOT(ISERROR(SEARCH("12:30",B8)))</formula>
    </cfRule>
    <cfRule type="containsText" dxfId="38964" priority="1456" operator="containsText" text="13:30">
      <formula>NOT(ISERROR(SEARCH("13:30",B8)))</formula>
    </cfRule>
    <cfRule type="containsText" dxfId="38963" priority="1457" operator="containsText" text="FESTIVITÁ">
      <formula>NOT(ISERROR(SEARCH("FESTIVITÁ",B8)))</formula>
    </cfRule>
    <cfRule type="cellIs" dxfId="38962" priority="1458" operator="equal">
      <formula>"DOMENICA"</formula>
    </cfRule>
  </conditionalFormatting>
  <conditionalFormatting sqref="B8:B14">
    <cfRule type="iconSet" priority="1441">
      <iconSet iconSet="3Symbols2">
        <cfvo type="percent" val="0"/>
        <cfvo type="percent" val="0"/>
        <cfvo type="formula" val="TODAY()" gte="0"/>
      </iconSet>
    </cfRule>
  </conditionalFormatting>
  <conditionalFormatting sqref="A17:A23">
    <cfRule type="containsText" dxfId="38961" priority="1424" operator="containsText" text="08.30 – 14.30">
      <formula>NOT(ISERROR(SEARCH("08.30 – 14.30",A17)))</formula>
    </cfRule>
    <cfRule type="containsText" dxfId="38960" priority="1425" operator="containsText" text="09:30 – 18.30">
      <formula>NOT(ISERROR(SEARCH("09:30 – 18.30",A17)))</formula>
    </cfRule>
    <cfRule type="containsText" dxfId="38959" priority="1426" operator="containsText" text="10.30 – 18.30">
      <formula>NOT(ISERROR(SEARCH("10.30 – 18.30",A17)))</formula>
    </cfRule>
    <cfRule type="containsText" dxfId="38958" priority="1427" operator="containsText" text="09.30 – 18.30">
      <formula>NOT(ISERROR(SEARCH("09.30 – 18.30",A17)))</formula>
    </cfRule>
    <cfRule type="containsText" dxfId="38957" priority="1428" operator="containsText" text="09.00 – 13:00">
      <formula>NOT(ISERROR(SEARCH("09.00 – 13:00",A17)))</formula>
    </cfRule>
    <cfRule type="containsText" dxfId="38956" priority="1429" operator="containsText" text="08.30 – 16.30">
      <formula>NOT(ISERROR(SEARCH("08.30 – 16.30",A17)))</formula>
    </cfRule>
    <cfRule type="containsText" dxfId="38955" priority="1430" operator="containsText" text="08:30 – 17.30">
      <formula>NOT(ISERROR(SEARCH("08:30 – 17.30",A17)))</formula>
    </cfRule>
    <cfRule type="containsText" dxfId="38954" priority="1431" operator="containsText" text="08.30 – 17.30">
      <formula>NOT(ISERROR(SEARCH("08.30 – 17.30",A17)))</formula>
    </cfRule>
    <cfRule type="containsText" dxfId="38953" priority="1432" operator="containsText" text="09.00 – 18.00">
      <formula>NOT(ISERROR(SEARCH("09.00 – 18.00",A17)))</formula>
    </cfRule>
    <cfRule type="containsText" dxfId="38952" priority="1433" operator="containsText" text="09.00 – 13.00">
      <formula>NOT(ISERROR(SEARCH("09.00 – 13.00",A17)))</formula>
    </cfRule>
    <cfRule type="containsText" dxfId="38951" priority="1434" operator="containsText" text="11.30 – 19.30">
      <formula>NOT(ISERROR(SEARCH("11.30 – 19.30",A17)))</formula>
    </cfRule>
    <cfRule type="containsText" dxfId="38950" priority="1435" operator="containsText" text="10.30 – 19.30">
      <formula>NOT(ISERROR(SEARCH("10.30 – 19.30",A17)))</formula>
    </cfRule>
    <cfRule type="containsText" dxfId="38949" priority="1436" operator="containsText" text="09.00 – 15.00">
      <formula>NOT(ISERROR(SEARCH("09.00 – 15.00",A17)))</formula>
    </cfRule>
    <cfRule type="containsText" dxfId="38948" priority="1437" operator="containsText" text="12:30">
      <formula>NOT(ISERROR(SEARCH("12:30",A17)))</formula>
    </cfRule>
    <cfRule type="containsText" dxfId="38947" priority="1438" operator="containsText" text="13:30">
      <formula>NOT(ISERROR(SEARCH("13:30",A17)))</formula>
    </cfRule>
    <cfRule type="containsText" dxfId="38946" priority="1439" operator="containsText" text="FESTIVITÁ">
      <formula>NOT(ISERROR(SEARCH("FESTIVITÁ",A17)))</formula>
    </cfRule>
    <cfRule type="cellIs" dxfId="38945" priority="1440" operator="equal">
      <formula>"DOMENICA"</formula>
    </cfRule>
  </conditionalFormatting>
  <conditionalFormatting sqref="B17:B23">
    <cfRule type="containsText" dxfId="38944" priority="1407" operator="containsText" text="08.30 – 14.30">
      <formula>NOT(ISERROR(SEARCH("08.30 – 14.30",B17)))</formula>
    </cfRule>
    <cfRule type="containsText" dxfId="38943" priority="1408" operator="containsText" text="09:30 – 18.30">
      <formula>NOT(ISERROR(SEARCH("09:30 – 18.30",B17)))</formula>
    </cfRule>
    <cfRule type="containsText" dxfId="38942" priority="1409" operator="containsText" text="10.30 – 18.30">
      <formula>NOT(ISERROR(SEARCH("10.30 – 18.30",B17)))</formula>
    </cfRule>
    <cfRule type="containsText" dxfId="38941" priority="1410" operator="containsText" text="09.30 – 18.30">
      <formula>NOT(ISERROR(SEARCH("09.30 – 18.30",B17)))</formula>
    </cfRule>
    <cfRule type="containsText" dxfId="38940" priority="1411" operator="containsText" text="09.00 – 13:00">
      <formula>NOT(ISERROR(SEARCH("09.00 – 13:00",B17)))</formula>
    </cfRule>
    <cfRule type="containsText" dxfId="38939" priority="1412" operator="containsText" text="08.30 – 16.30">
      <formula>NOT(ISERROR(SEARCH("08.30 – 16.30",B17)))</formula>
    </cfRule>
    <cfRule type="containsText" dxfId="38938" priority="1413" operator="containsText" text="08:30 – 17.30">
      <formula>NOT(ISERROR(SEARCH("08:30 – 17.30",B17)))</formula>
    </cfRule>
    <cfRule type="containsText" dxfId="38937" priority="1414" operator="containsText" text="08.30 – 17.30">
      <formula>NOT(ISERROR(SEARCH("08.30 – 17.30",B17)))</formula>
    </cfRule>
    <cfRule type="containsText" dxfId="38936" priority="1415" operator="containsText" text="09.00 – 18.00">
      <formula>NOT(ISERROR(SEARCH("09.00 – 18.00",B17)))</formula>
    </cfRule>
    <cfRule type="containsText" dxfId="38935" priority="1416" operator="containsText" text="09.00 – 13.00">
      <formula>NOT(ISERROR(SEARCH("09.00 – 13.00",B17)))</formula>
    </cfRule>
    <cfRule type="containsText" dxfId="38934" priority="1417" operator="containsText" text="11.30 – 19.30">
      <formula>NOT(ISERROR(SEARCH("11.30 – 19.30",B17)))</formula>
    </cfRule>
    <cfRule type="containsText" dxfId="38933" priority="1418" operator="containsText" text="10.30 – 19.30">
      <formula>NOT(ISERROR(SEARCH("10.30 – 19.30",B17)))</formula>
    </cfRule>
    <cfRule type="containsText" dxfId="38932" priority="1419" operator="containsText" text="09.00 – 15.00">
      <formula>NOT(ISERROR(SEARCH("09.00 – 15.00",B17)))</formula>
    </cfRule>
    <cfRule type="containsText" dxfId="38931" priority="1420" operator="containsText" text="12:30">
      <formula>NOT(ISERROR(SEARCH("12:30",B17)))</formula>
    </cfRule>
    <cfRule type="containsText" dxfId="38930" priority="1421" operator="containsText" text="13:30">
      <formula>NOT(ISERROR(SEARCH("13:30",B17)))</formula>
    </cfRule>
    <cfRule type="containsText" dxfId="38929" priority="1422" operator="containsText" text="FESTIVITÁ">
      <formula>NOT(ISERROR(SEARCH("FESTIVITÁ",B17)))</formula>
    </cfRule>
    <cfRule type="cellIs" dxfId="38928" priority="1423" operator="equal">
      <formula>"DOMENICA"</formula>
    </cfRule>
  </conditionalFormatting>
  <conditionalFormatting sqref="B17:B23">
    <cfRule type="iconSet" priority="1406">
      <iconSet iconSet="3Symbols2">
        <cfvo type="percent" val="0"/>
        <cfvo type="percent" val="0"/>
        <cfvo type="formula" val="TODAY()" gte="0"/>
      </iconSet>
    </cfRule>
  </conditionalFormatting>
  <conditionalFormatting sqref="A26:A32">
    <cfRule type="containsText" dxfId="38927" priority="1389" operator="containsText" text="08.30 – 14.30">
      <formula>NOT(ISERROR(SEARCH("08.30 – 14.30",A26)))</formula>
    </cfRule>
    <cfRule type="containsText" dxfId="38926" priority="1390" operator="containsText" text="09:30 – 18.30">
      <formula>NOT(ISERROR(SEARCH("09:30 – 18.30",A26)))</formula>
    </cfRule>
    <cfRule type="containsText" dxfId="38925" priority="1391" operator="containsText" text="10.30 – 18.30">
      <formula>NOT(ISERROR(SEARCH("10.30 – 18.30",A26)))</formula>
    </cfRule>
    <cfRule type="containsText" dxfId="38924" priority="1392" operator="containsText" text="09.30 – 18.30">
      <formula>NOT(ISERROR(SEARCH("09.30 – 18.30",A26)))</formula>
    </cfRule>
    <cfRule type="containsText" dxfId="38923" priority="1393" operator="containsText" text="09.00 – 13:00">
      <formula>NOT(ISERROR(SEARCH("09.00 – 13:00",A26)))</formula>
    </cfRule>
    <cfRule type="containsText" dxfId="38922" priority="1394" operator="containsText" text="08.30 – 16.30">
      <formula>NOT(ISERROR(SEARCH("08.30 – 16.30",A26)))</formula>
    </cfRule>
    <cfRule type="containsText" dxfId="38921" priority="1395" operator="containsText" text="08:30 – 17.30">
      <formula>NOT(ISERROR(SEARCH("08:30 – 17.30",A26)))</formula>
    </cfRule>
    <cfRule type="containsText" dxfId="38920" priority="1396" operator="containsText" text="08.30 – 17.30">
      <formula>NOT(ISERROR(SEARCH("08.30 – 17.30",A26)))</formula>
    </cfRule>
    <cfRule type="containsText" dxfId="38919" priority="1397" operator="containsText" text="09.00 – 18.00">
      <formula>NOT(ISERROR(SEARCH("09.00 – 18.00",A26)))</formula>
    </cfRule>
    <cfRule type="containsText" dxfId="38918" priority="1398" operator="containsText" text="09.00 – 13.00">
      <formula>NOT(ISERROR(SEARCH("09.00 – 13.00",A26)))</formula>
    </cfRule>
    <cfRule type="containsText" dxfId="38917" priority="1399" operator="containsText" text="11.30 – 19.30">
      <formula>NOT(ISERROR(SEARCH("11.30 – 19.30",A26)))</formula>
    </cfRule>
    <cfRule type="containsText" dxfId="38916" priority="1400" operator="containsText" text="10.30 – 19.30">
      <formula>NOT(ISERROR(SEARCH("10.30 – 19.30",A26)))</formula>
    </cfRule>
    <cfRule type="containsText" dxfId="38915" priority="1401" operator="containsText" text="09.00 – 15.00">
      <formula>NOT(ISERROR(SEARCH("09.00 – 15.00",A26)))</formula>
    </cfRule>
    <cfRule type="containsText" dxfId="38914" priority="1402" operator="containsText" text="12:30">
      <formula>NOT(ISERROR(SEARCH("12:30",A26)))</formula>
    </cfRule>
    <cfRule type="containsText" dxfId="38913" priority="1403" operator="containsText" text="13:30">
      <formula>NOT(ISERROR(SEARCH("13:30",A26)))</formula>
    </cfRule>
    <cfRule type="containsText" dxfId="38912" priority="1404" operator="containsText" text="FESTIVITÁ">
      <formula>NOT(ISERROR(SEARCH("FESTIVITÁ",A26)))</formula>
    </cfRule>
    <cfRule type="cellIs" dxfId="38911" priority="1405" operator="equal">
      <formula>"DOMENICA"</formula>
    </cfRule>
  </conditionalFormatting>
  <conditionalFormatting sqref="B26:B32">
    <cfRule type="containsText" dxfId="38910" priority="1372" operator="containsText" text="08.30 – 14.30">
      <formula>NOT(ISERROR(SEARCH("08.30 – 14.30",B26)))</formula>
    </cfRule>
    <cfRule type="containsText" dxfId="38909" priority="1373" operator="containsText" text="09:30 – 18.30">
      <formula>NOT(ISERROR(SEARCH("09:30 – 18.30",B26)))</formula>
    </cfRule>
    <cfRule type="containsText" dxfId="38908" priority="1374" operator="containsText" text="10.30 – 18.30">
      <formula>NOT(ISERROR(SEARCH("10.30 – 18.30",B26)))</formula>
    </cfRule>
    <cfRule type="containsText" dxfId="38907" priority="1375" operator="containsText" text="09.30 – 18.30">
      <formula>NOT(ISERROR(SEARCH("09.30 – 18.30",B26)))</formula>
    </cfRule>
    <cfRule type="containsText" dxfId="38906" priority="1376" operator="containsText" text="09.00 – 13:00">
      <formula>NOT(ISERROR(SEARCH("09.00 – 13:00",B26)))</formula>
    </cfRule>
    <cfRule type="containsText" dxfId="38905" priority="1377" operator="containsText" text="08.30 – 16.30">
      <formula>NOT(ISERROR(SEARCH("08.30 – 16.30",B26)))</formula>
    </cfRule>
    <cfRule type="containsText" dxfId="38904" priority="1378" operator="containsText" text="08:30 – 17.30">
      <formula>NOT(ISERROR(SEARCH("08:30 – 17.30",B26)))</formula>
    </cfRule>
    <cfRule type="containsText" dxfId="38903" priority="1379" operator="containsText" text="08.30 – 17.30">
      <formula>NOT(ISERROR(SEARCH("08.30 – 17.30",B26)))</formula>
    </cfRule>
    <cfRule type="containsText" dxfId="38902" priority="1380" operator="containsText" text="09.00 – 18.00">
      <formula>NOT(ISERROR(SEARCH("09.00 – 18.00",B26)))</formula>
    </cfRule>
    <cfRule type="containsText" dxfId="38901" priority="1381" operator="containsText" text="09.00 – 13.00">
      <formula>NOT(ISERROR(SEARCH("09.00 – 13.00",B26)))</formula>
    </cfRule>
    <cfRule type="containsText" dxfId="38900" priority="1382" operator="containsText" text="11.30 – 19.30">
      <formula>NOT(ISERROR(SEARCH("11.30 – 19.30",B26)))</formula>
    </cfRule>
    <cfRule type="containsText" dxfId="38899" priority="1383" operator="containsText" text="10.30 – 19.30">
      <formula>NOT(ISERROR(SEARCH("10.30 – 19.30",B26)))</formula>
    </cfRule>
    <cfRule type="containsText" dxfId="38898" priority="1384" operator="containsText" text="09.00 – 15.00">
      <formula>NOT(ISERROR(SEARCH("09.00 – 15.00",B26)))</formula>
    </cfRule>
    <cfRule type="containsText" dxfId="38897" priority="1385" operator="containsText" text="12:30">
      <formula>NOT(ISERROR(SEARCH("12:30",B26)))</formula>
    </cfRule>
    <cfRule type="containsText" dxfId="38896" priority="1386" operator="containsText" text="13:30">
      <formula>NOT(ISERROR(SEARCH("13:30",B26)))</formula>
    </cfRule>
    <cfRule type="containsText" dxfId="38895" priority="1387" operator="containsText" text="FESTIVITÁ">
      <formula>NOT(ISERROR(SEARCH("FESTIVITÁ",B26)))</formula>
    </cfRule>
    <cfRule type="cellIs" dxfId="38894" priority="1388" operator="equal">
      <formula>"DOMENICA"</formula>
    </cfRule>
  </conditionalFormatting>
  <conditionalFormatting sqref="B26:B32">
    <cfRule type="iconSet" priority="1371">
      <iconSet iconSet="3Symbols2">
        <cfvo type="percent" val="0"/>
        <cfvo type="percent" val="0"/>
        <cfvo type="formula" val="TODAY()" gte="0"/>
      </iconSet>
    </cfRule>
  </conditionalFormatting>
  <conditionalFormatting sqref="A36:A41">
    <cfRule type="containsText" dxfId="38893" priority="1354" operator="containsText" text="08.30 – 14.30">
      <formula>NOT(ISERROR(SEARCH("08.30 – 14.30",A36)))</formula>
    </cfRule>
    <cfRule type="containsText" dxfId="38892" priority="1355" operator="containsText" text="09:30 – 18.30">
      <formula>NOT(ISERROR(SEARCH("09:30 – 18.30",A36)))</formula>
    </cfRule>
    <cfRule type="containsText" dxfId="38891" priority="1356" operator="containsText" text="10.30 – 18.30">
      <formula>NOT(ISERROR(SEARCH("10.30 – 18.30",A36)))</formula>
    </cfRule>
    <cfRule type="containsText" dxfId="38890" priority="1357" operator="containsText" text="09.30 – 18.30">
      <formula>NOT(ISERROR(SEARCH("09.30 – 18.30",A36)))</formula>
    </cfRule>
    <cfRule type="containsText" dxfId="38889" priority="1358" operator="containsText" text="09.00 – 13:00">
      <formula>NOT(ISERROR(SEARCH("09.00 – 13:00",A36)))</formula>
    </cfRule>
    <cfRule type="containsText" dxfId="38888" priority="1359" operator="containsText" text="08.30 – 16.30">
      <formula>NOT(ISERROR(SEARCH("08.30 – 16.30",A36)))</formula>
    </cfRule>
    <cfRule type="containsText" dxfId="38887" priority="1360" operator="containsText" text="08:30 – 17.30">
      <formula>NOT(ISERROR(SEARCH("08:30 – 17.30",A36)))</formula>
    </cfRule>
    <cfRule type="containsText" dxfId="38886" priority="1361" operator="containsText" text="08.30 – 17.30">
      <formula>NOT(ISERROR(SEARCH("08.30 – 17.30",A36)))</formula>
    </cfRule>
    <cfRule type="containsText" dxfId="38885" priority="1362" operator="containsText" text="09.00 – 18.00">
      <formula>NOT(ISERROR(SEARCH("09.00 – 18.00",A36)))</formula>
    </cfRule>
    <cfRule type="containsText" dxfId="38884" priority="1363" operator="containsText" text="09.00 – 13.00">
      <formula>NOT(ISERROR(SEARCH("09.00 – 13.00",A36)))</formula>
    </cfRule>
    <cfRule type="containsText" dxfId="38883" priority="1364" operator="containsText" text="11.30 – 19.30">
      <formula>NOT(ISERROR(SEARCH("11.30 – 19.30",A36)))</formula>
    </cfRule>
    <cfRule type="containsText" dxfId="38882" priority="1365" operator="containsText" text="10.30 – 19.30">
      <formula>NOT(ISERROR(SEARCH("10.30 – 19.30",A36)))</formula>
    </cfRule>
    <cfRule type="containsText" dxfId="38881" priority="1366" operator="containsText" text="09.00 – 15.00">
      <formula>NOT(ISERROR(SEARCH("09.00 – 15.00",A36)))</formula>
    </cfRule>
    <cfRule type="containsText" dxfId="38880" priority="1367" operator="containsText" text="12:30">
      <formula>NOT(ISERROR(SEARCH("12:30",A36)))</formula>
    </cfRule>
    <cfRule type="containsText" dxfId="38879" priority="1368" operator="containsText" text="13:30">
      <formula>NOT(ISERROR(SEARCH("13:30",A36)))</formula>
    </cfRule>
    <cfRule type="containsText" dxfId="38878" priority="1369" operator="containsText" text="FESTIVITÁ">
      <formula>NOT(ISERROR(SEARCH("FESTIVITÁ",A36)))</formula>
    </cfRule>
    <cfRule type="cellIs" dxfId="38877" priority="1370" operator="equal">
      <formula>"DOMENICA"</formula>
    </cfRule>
  </conditionalFormatting>
  <conditionalFormatting sqref="B36:B41">
    <cfRule type="containsText" dxfId="38876" priority="1337" operator="containsText" text="08.30 – 14.30">
      <formula>NOT(ISERROR(SEARCH("08.30 – 14.30",B36)))</formula>
    </cfRule>
    <cfRule type="containsText" dxfId="38875" priority="1338" operator="containsText" text="09:30 – 18.30">
      <formula>NOT(ISERROR(SEARCH("09:30 – 18.30",B36)))</formula>
    </cfRule>
    <cfRule type="containsText" dxfId="38874" priority="1339" operator="containsText" text="10.30 – 18.30">
      <formula>NOT(ISERROR(SEARCH("10.30 – 18.30",B36)))</formula>
    </cfRule>
    <cfRule type="containsText" dxfId="38873" priority="1340" operator="containsText" text="09.30 – 18.30">
      <formula>NOT(ISERROR(SEARCH("09.30 – 18.30",B36)))</formula>
    </cfRule>
    <cfRule type="containsText" dxfId="38872" priority="1341" operator="containsText" text="09.00 – 13:00">
      <formula>NOT(ISERROR(SEARCH("09.00 – 13:00",B36)))</formula>
    </cfRule>
    <cfRule type="containsText" dxfId="38871" priority="1342" operator="containsText" text="08.30 – 16.30">
      <formula>NOT(ISERROR(SEARCH("08.30 – 16.30",B36)))</formula>
    </cfRule>
    <cfRule type="containsText" dxfId="38870" priority="1343" operator="containsText" text="08:30 – 17.30">
      <formula>NOT(ISERROR(SEARCH("08:30 – 17.30",B36)))</formula>
    </cfRule>
    <cfRule type="containsText" dxfId="38869" priority="1344" operator="containsText" text="08.30 – 17.30">
      <formula>NOT(ISERROR(SEARCH("08.30 – 17.30",B36)))</formula>
    </cfRule>
    <cfRule type="containsText" dxfId="38868" priority="1345" operator="containsText" text="09.00 – 18.00">
      <formula>NOT(ISERROR(SEARCH("09.00 – 18.00",B36)))</formula>
    </cfRule>
    <cfRule type="containsText" dxfId="38867" priority="1346" operator="containsText" text="09.00 – 13.00">
      <formula>NOT(ISERROR(SEARCH("09.00 – 13.00",B36)))</formula>
    </cfRule>
    <cfRule type="containsText" dxfId="38866" priority="1347" operator="containsText" text="11.30 – 19.30">
      <formula>NOT(ISERROR(SEARCH("11.30 – 19.30",B36)))</formula>
    </cfRule>
    <cfRule type="containsText" dxfId="38865" priority="1348" operator="containsText" text="10.30 – 19.30">
      <formula>NOT(ISERROR(SEARCH("10.30 – 19.30",B36)))</formula>
    </cfRule>
    <cfRule type="containsText" dxfId="38864" priority="1349" operator="containsText" text="09.00 – 15.00">
      <formula>NOT(ISERROR(SEARCH("09.00 – 15.00",B36)))</formula>
    </cfRule>
    <cfRule type="containsText" dxfId="38863" priority="1350" operator="containsText" text="12:30">
      <formula>NOT(ISERROR(SEARCH("12:30",B36)))</formula>
    </cfRule>
    <cfRule type="containsText" dxfId="38862" priority="1351" operator="containsText" text="13:30">
      <formula>NOT(ISERROR(SEARCH("13:30",B36)))</formula>
    </cfRule>
    <cfRule type="containsText" dxfId="38861" priority="1352" operator="containsText" text="FESTIVITÁ">
      <formula>NOT(ISERROR(SEARCH("FESTIVITÁ",B36)))</formula>
    </cfRule>
    <cfRule type="cellIs" dxfId="38860" priority="1353" operator="equal">
      <formula>"DOMENICA"</formula>
    </cfRule>
  </conditionalFormatting>
  <conditionalFormatting sqref="B36:B41">
    <cfRule type="iconSet" priority="1336">
      <iconSet iconSet="3Symbols2">
        <cfvo type="percent" val="0"/>
        <cfvo type="percent" val="0"/>
        <cfvo type="formula" val="TODAY()" gte="0"/>
      </iconSet>
    </cfRule>
  </conditionalFormatting>
  <conditionalFormatting sqref="A36:A41">
    <cfRule type="containsText" dxfId="38859" priority="1319" operator="containsText" text="08.30 – 14.30">
      <formula>NOT(ISERROR(SEARCH("08.30 – 14.30",A36)))</formula>
    </cfRule>
    <cfRule type="containsText" dxfId="38858" priority="1320" operator="containsText" text="09:30 – 18.30">
      <formula>NOT(ISERROR(SEARCH("09:30 – 18.30",A36)))</formula>
    </cfRule>
    <cfRule type="containsText" dxfId="38857" priority="1321" operator="containsText" text="10.30 – 18.30">
      <formula>NOT(ISERROR(SEARCH("10.30 – 18.30",A36)))</formula>
    </cfRule>
    <cfRule type="containsText" dxfId="38856" priority="1322" operator="containsText" text="09.30 – 18.30">
      <formula>NOT(ISERROR(SEARCH("09.30 – 18.30",A36)))</formula>
    </cfRule>
    <cfRule type="containsText" dxfId="38855" priority="1323" operator="containsText" text="09.00 – 13:00">
      <formula>NOT(ISERROR(SEARCH("09.00 – 13:00",A36)))</formula>
    </cfRule>
    <cfRule type="containsText" dxfId="38854" priority="1324" operator="containsText" text="08.30 – 16.30">
      <formula>NOT(ISERROR(SEARCH("08.30 – 16.30",A36)))</formula>
    </cfRule>
    <cfRule type="containsText" dxfId="38853" priority="1325" operator="containsText" text="08:30 – 17.30">
      <formula>NOT(ISERROR(SEARCH("08:30 – 17.30",A36)))</formula>
    </cfRule>
    <cfRule type="containsText" dxfId="38852" priority="1326" operator="containsText" text="08.30 – 17.30">
      <formula>NOT(ISERROR(SEARCH("08.30 – 17.30",A36)))</formula>
    </cfRule>
    <cfRule type="containsText" dxfId="38851" priority="1327" operator="containsText" text="09.00 – 18.00">
      <formula>NOT(ISERROR(SEARCH("09.00 – 18.00",A36)))</formula>
    </cfRule>
    <cfRule type="containsText" dxfId="38850" priority="1328" operator="containsText" text="09.00 – 13.00">
      <formula>NOT(ISERROR(SEARCH("09.00 – 13.00",A36)))</formula>
    </cfRule>
    <cfRule type="containsText" dxfId="38849" priority="1329" operator="containsText" text="11.30 – 19.30">
      <formula>NOT(ISERROR(SEARCH("11.30 – 19.30",A36)))</formula>
    </cfRule>
    <cfRule type="containsText" dxfId="38848" priority="1330" operator="containsText" text="10.30 – 19.30">
      <formula>NOT(ISERROR(SEARCH("10.30 – 19.30",A36)))</formula>
    </cfRule>
    <cfRule type="containsText" dxfId="38847" priority="1331" operator="containsText" text="09.00 – 15.00">
      <formula>NOT(ISERROR(SEARCH("09.00 – 15.00",A36)))</formula>
    </cfRule>
    <cfRule type="containsText" dxfId="38846" priority="1332" operator="containsText" text="12:30">
      <formula>NOT(ISERROR(SEARCH("12:30",A36)))</formula>
    </cfRule>
    <cfRule type="containsText" dxfId="38845" priority="1333" operator="containsText" text="13:30">
      <formula>NOT(ISERROR(SEARCH("13:30",A36)))</formula>
    </cfRule>
    <cfRule type="containsText" dxfId="38844" priority="1334" operator="containsText" text="FESTIVITÁ">
      <formula>NOT(ISERROR(SEARCH("FESTIVITÁ",A36)))</formula>
    </cfRule>
    <cfRule type="cellIs" dxfId="38843" priority="1335" operator="equal">
      <formula>"DOMENICA"</formula>
    </cfRule>
  </conditionalFormatting>
  <conditionalFormatting sqref="B36:B41">
    <cfRule type="containsText" dxfId="38842" priority="1302" operator="containsText" text="08.30 – 14.30">
      <formula>NOT(ISERROR(SEARCH("08.30 – 14.30",B36)))</formula>
    </cfRule>
    <cfRule type="containsText" dxfId="38841" priority="1303" operator="containsText" text="09:30 – 18.30">
      <formula>NOT(ISERROR(SEARCH("09:30 – 18.30",B36)))</formula>
    </cfRule>
    <cfRule type="containsText" dxfId="38840" priority="1304" operator="containsText" text="10.30 – 18.30">
      <formula>NOT(ISERROR(SEARCH("10.30 – 18.30",B36)))</formula>
    </cfRule>
    <cfRule type="containsText" dxfId="38839" priority="1305" operator="containsText" text="09.30 – 18.30">
      <formula>NOT(ISERROR(SEARCH("09.30 – 18.30",B36)))</formula>
    </cfRule>
    <cfRule type="containsText" dxfId="38838" priority="1306" operator="containsText" text="09.00 – 13:00">
      <formula>NOT(ISERROR(SEARCH("09.00 – 13:00",B36)))</formula>
    </cfRule>
    <cfRule type="containsText" dxfId="38837" priority="1307" operator="containsText" text="08.30 – 16.30">
      <formula>NOT(ISERROR(SEARCH("08.30 – 16.30",B36)))</formula>
    </cfRule>
    <cfRule type="containsText" dxfId="38836" priority="1308" operator="containsText" text="08:30 – 17.30">
      <formula>NOT(ISERROR(SEARCH("08:30 – 17.30",B36)))</formula>
    </cfRule>
    <cfRule type="containsText" dxfId="38835" priority="1309" operator="containsText" text="08.30 – 17.30">
      <formula>NOT(ISERROR(SEARCH("08.30 – 17.30",B36)))</formula>
    </cfRule>
    <cfRule type="containsText" dxfId="38834" priority="1310" operator="containsText" text="09.00 – 18.00">
      <formula>NOT(ISERROR(SEARCH("09.00 – 18.00",B36)))</formula>
    </cfRule>
    <cfRule type="containsText" dxfId="38833" priority="1311" operator="containsText" text="09.00 – 13.00">
      <formula>NOT(ISERROR(SEARCH("09.00 – 13.00",B36)))</formula>
    </cfRule>
    <cfRule type="containsText" dxfId="38832" priority="1312" operator="containsText" text="11.30 – 19.30">
      <formula>NOT(ISERROR(SEARCH("11.30 – 19.30",B36)))</formula>
    </cfRule>
    <cfRule type="containsText" dxfId="38831" priority="1313" operator="containsText" text="10.30 – 19.30">
      <formula>NOT(ISERROR(SEARCH("10.30 – 19.30",B36)))</formula>
    </cfRule>
    <cfRule type="containsText" dxfId="38830" priority="1314" operator="containsText" text="09.00 – 15.00">
      <formula>NOT(ISERROR(SEARCH("09.00 – 15.00",B36)))</formula>
    </cfRule>
    <cfRule type="containsText" dxfId="38829" priority="1315" operator="containsText" text="12:30">
      <formula>NOT(ISERROR(SEARCH("12:30",B36)))</formula>
    </cfRule>
    <cfRule type="containsText" dxfId="38828" priority="1316" operator="containsText" text="13:30">
      <formula>NOT(ISERROR(SEARCH("13:30",B36)))</formula>
    </cfRule>
    <cfRule type="containsText" dxfId="38827" priority="1317" operator="containsText" text="FESTIVITÁ">
      <formula>NOT(ISERROR(SEARCH("FESTIVITÁ",B36)))</formula>
    </cfRule>
    <cfRule type="cellIs" dxfId="38826" priority="1318" operator="equal">
      <formula>"DOMENICA"</formula>
    </cfRule>
  </conditionalFormatting>
  <conditionalFormatting sqref="B36:B41">
    <cfRule type="iconSet" priority="1301">
      <iconSet iconSet="3Symbols2">
        <cfvo type="percent" val="0"/>
        <cfvo type="percent" val="0"/>
        <cfvo type="formula" val="TODAY()" gte="0"/>
      </iconSet>
    </cfRule>
  </conditionalFormatting>
  <conditionalFormatting sqref="A44:A50">
    <cfRule type="containsText" dxfId="38825" priority="1284" operator="containsText" text="08.30 – 14.30">
      <formula>NOT(ISERROR(SEARCH("08.30 – 14.30",A44)))</formula>
    </cfRule>
    <cfRule type="containsText" dxfId="38824" priority="1285" operator="containsText" text="09:30 – 18.30">
      <formula>NOT(ISERROR(SEARCH("09:30 – 18.30",A44)))</formula>
    </cfRule>
    <cfRule type="containsText" dxfId="38823" priority="1286" operator="containsText" text="10.30 – 18.30">
      <formula>NOT(ISERROR(SEARCH("10.30 – 18.30",A44)))</formula>
    </cfRule>
    <cfRule type="containsText" dxfId="38822" priority="1287" operator="containsText" text="09.30 – 18.30">
      <formula>NOT(ISERROR(SEARCH("09.30 – 18.30",A44)))</formula>
    </cfRule>
    <cfRule type="containsText" dxfId="38821" priority="1288" operator="containsText" text="09.00 – 13:00">
      <formula>NOT(ISERROR(SEARCH("09.00 – 13:00",A44)))</formula>
    </cfRule>
    <cfRule type="containsText" dxfId="38820" priority="1289" operator="containsText" text="08.30 – 16.30">
      <formula>NOT(ISERROR(SEARCH("08.30 – 16.30",A44)))</formula>
    </cfRule>
    <cfRule type="containsText" dxfId="38819" priority="1290" operator="containsText" text="08:30 – 17.30">
      <formula>NOT(ISERROR(SEARCH("08:30 – 17.30",A44)))</formula>
    </cfRule>
    <cfRule type="containsText" dxfId="38818" priority="1291" operator="containsText" text="08.30 – 17.30">
      <formula>NOT(ISERROR(SEARCH("08.30 – 17.30",A44)))</formula>
    </cfRule>
    <cfRule type="containsText" dxfId="38817" priority="1292" operator="containsText" text="09.00 – 18.00">
      <formula>NOT(ISERROR(SEARCH("09.00 – 18.00",A44)))</formula>
    </cfRule>
    <cfRule type="containsText" dxfId="38816" priority="1293" operator="containsText" text="09.00 – 13.00">
      <formula>NOT(ISERROR(SEARCH("09.00 – 13.00",A44)))</formula>
    </cfRule>
    <cfRule type="containsText" dxfId="38815" priority="1294" operator="containsText" text="11.30 – 19.30">
      <formula>NOT(ISERROR(SEARCH("11.30 – 19.30",A44)))</formula>
    </cfRule>
    <cfRule type="containsText" dxfId="38814" priority="1295" operator="containsText" text="10.30 – 19.30">
      <formula>NOT(ISERROR(SEARCH("10.30 – 19.30",A44)))</formula>
    </cfRule>
    <cfRule type="containsText" dxfId="38813" priority="1296" operator="containsText" text="09.00 – 15.00">
      <formula>NOT(ISERROR(SEARCH("09.00 – 15.00",A44)))</formula>
    </cfRule>
    <cfRule type="containsText" dxfId="38812" priority="1297" operator="containsText" text="12:30">
      <formula>NOT(ISERROR(SEARCH("12:30",A44)))</formula>
    </cfRule>
    <cfRule type="containsText" dxfId="38811" priority="1298" operator="containsText" text="13:30">
      <formula>NOT(ISERROR(SEARCH("13:30",A44)))</formula>
    </cfRule>
    <cfRule type="containsText" dxfId="38810" priority="1299" operator="containsText" text="FESTIVITÁ">
      <formula>NOT(ISERROR(SEARCH("FESTIVITÁ",A44)))</formula>
    </cfRule>
    <cfRule type="cellIs" dxfId="38809" priority="1300" operator="equal">
      <formula>"DOMENICA"</formula>
    </cfRule>
  </conditionalFormatting>
  <conditionalFormatting sqref="B44:B50">
    <cfRule type="containsText" dxfId="38808" priority="1267" operator="containsText" text="08.30 – 14.30">
      <formula>NOT(ISERROR(SEARCH("08.30 – 14.30",B44)))</formula>
    </cfRule>
    <cfRule type="containsText" dxfId="38807" priority="1268" operator="containsText" text="09:30 – 18.30">
      <formula>NOT(ISERROR(SEARCH("09:30 – 18.30",B44)))</formula>
    </cfRule>
    <cfRule type="containsText" dxfId="38806" priority="1269" operator="containsText" text="10.30 – 18.30">
      <formula>NOT(ISERROR(SEARCH("10.30 – 18.30",B44)))</formula>
    </cfRule>
    <cfRule type="containsText" dxfId="38805" priority="1270" operator="containsText" text="09.30 – 18.30">
      <formula>NOT(ISERROR(SEARCH("09.30 – 18.30",B44)))</formula>
    </cfRule>
    <cfRule type="containsText" dxfId="38804" priority="1271" operator="containsText" text="09.00 – 13:00">
      <formula>NOT(ISERROR(SEARCH("09.00 – 13:00",B44)))</formula>
    </cfRule>
    <cfRule type="containsText" dxfId="38803" priority="1272" operator="containsText" text="08.30 – 16.30">
      <formula>NOT(ISERROR(SEARCH("08.30 – 16.30",B44)))</formula>
    </cfRule>
    <cfRule type="containsText" dxfId="38802" priority="1273" operator="containsText" text="08:30 – 17.30">
      <formula>NOT(ISERROR(SEARCH("08:30 – 17.30",B44)))</formula>
    </cfRule>
    <cfRule type="containsText" dxfId="38801" priority="1274" operator="containsText" text="08.30 – 17.30">
      <formula>NOT(ISERROR(SEARCH("08.30 – 17.30",B44)))</formula>
    </cfRule>
    <cfRule type="containsText" dxfId="38800" priority="1275" operator="containsText" text="09.00 – 18.00">
      <formula>NOT(ISERROR(SEARCH("09.00 – 18.00",B44)))</formula>
    </cfRule>
    <cfRule type="containsText" dxfId="38799" priority="1276" operator="containsText" text="09.00 – 13.00">
      <formula>NOT(ISERROR(SEARCH("09.00 – 13.00",B44)))</formula>
    </cfRule>
    <cfRule type="containsText" dxfId="38798" priority="1277" operator="containsText" text="11.30 – 19.30">
      <formula>NOT(ISERROR(SEARCH("11.30 – 19.30",B44)))</formula>
    </cfRule>
    <cfRule type="containsText" dxfId="38797" priority="1278" operator="containsText" text="10.30 – 19.30">
      <formula>NOT(ISERROR(SEARCH("10.30 – 19.30",B44)))</formula>
    </cfRule>
    <cfRule type="containsText" dxfId="38796" priority="1279" operator="containsText" text="09.00 – 15.00">
      <formula>NOT(ISERROR(SEARCH("09.00 – 15.00",B44)))</formula>
    </cfRule>
    <cfRule type="containsText" dxfId="38795" priority="1280" operator="containsText" text="12:30">
      <formula>NOT(ISERROR(SEARCH("12:30",B44)))</formula>
    </cfRule>
    <cfRule type="containsText" dxfId="38794" priority="1281" operator="containsText" text="13:30">
      <formula>NOT(ISERROR(SEARCH("13:30",B44)))</formula>
    </cfRule>
    <cfRule type="containsText" dxfId="38793" priority="1282" operator="containsText" text="FESTIVITÁ">
      <formula>NOT(ISERROR(SEARCH("FESTIVITÁ",B44)))</formula>
    </cfRule>
    <cfRule type="cellIs" dxfId="38792" priority="1283" operator="equal">
      <formula>"DOMENICA"</formula>
    </cfRule>
  </conditionalFormatting>
  <conditionalFormatting sqref="B44:B50">
    <cfRule type="iconSet" priority="1266">
      <iconSet iconSet="3Symbols2">
        <cfvo type="percent" val="0"/>
        <cfvo type="percent" val="0"/>
        <cfvo type="formula" val="TODAY()" gte="0"/>
      </iconSet>
    </cfRule>
  </conditionalFormatting>
  <conditionalFormatting sqref="A71:B71">
    <cfRule type="cellIs" dxfId="38791" priority="1257" operator="equal">
      <formula>"09.00 – 13.00"</formula>
    </cfRule>
  </conditionalFormatting>
  <conditionalFormatting sqref="A71:B71">
    <cfRule type="cellIs" dxfId="38790" priority="1258" operator="equal">
      <formula>"09.00 – 15.00"</formula>
    </cfRule>
  </conditionalFormatting>
  <conditionalFormatting sqref="A71:B71">
    <cfRule type="cellIs" dxfId="38789" priority="1259" operator="equal">
      <formula>"09.00 – 18.00"</formula>
    </cfRule>
  </conditionalFormatting>
  <conditionalFormatting sqref="A71:B71">
    <cfRule type="cellIs" dxfId="38788" priority="1260" operator="equal">
      <formula>"09.30 – 13.00"</formula>
    </cfRule>
  </conditionalFormatting>
  <conditionalFormatting sqref="A71:B71">
    <cfRule type="cellIs" dxfId="38787" priority="1261" operator="equal">
      <formula>"10.30 – 19.30"</formula>
    </cfRule>
  </conditionalFormatting>
  <conditionalFormatting sqref="A71:B71">
    <cfRule type="cellIs" dxfId="38786" priority="1262" operator="equal">
      <formula>"11.30 – 19.30"</formula>
    </cfRule>
  </conditionalFormatting>
  <conditionalFormatting sqref="A71:B71">
    <cfRule type="cellIs" dxfId="38785" priority="1263" operator="equal">
      <formula>_FV(13,"3")</formula>
    </cfRule>
  </conditionalFormatting>
  <conditionalFormatting sqref="A71:B71">
    <cfRule type="cellIs" dxfId="38784" priority="1264" operator="equal">
      <formula>_FV(13,"3")</formula>
    </cfRule>
  </conditionalFormatting>
  <conditionalFormatting sqref="A71:B71">
    <cfRule type="cellIs" dxfId="38783" priority="1265" operator="equal">
      <formula>_FV(13,"3")</formula>
    </cfRule>
  </conditionalFormatting>
  <conditionalFormatting sqref="A89:B89">
    <cfRule type="cellIs" dxfId="38782" priority="1248" operator="equal">
      <formula>"09.00 – 13.00"</formula>
    </cfRule>
  </conditionalFormatting>
  <conditionalFormatting sqref="A89:B89">
    <cfRule type="cellIs" dxfId="38781" priority="1249" operator="equal">
      <formula>"09.00 – 15.00"</formula>
    </cfRule>
  </conditionalFormatting>
  <conditionalFormatting sqref="A89:B89">
    <cfRule type="cellIs" dxfId="38780" priority="1250" operator="equal">
      <formula>"09.00 – 18.00"</formula>
    </cfRule>
  </conditionalFormatting>
  <conditionalFormatting sqref="A89:B89">
    <cfRule type="cellIs" dxfId="38779" priority="1251" operator="equal">
      <formula>"09.30 – 13.00"</formula>
    </cfRule>
  </conditionalFormatting>
  <conditionalFormatting sqref="A89:B89">
    <cfRule type="cellIs" dxfId="38778" priority="1252" operator="equal">
      <formula>"10.30 – 19.30"</formula>
    </cfRule>
  </conditionalFormatting>
  <conditionalFormatting sqref="A89:B89">
    <cfRule type="cellIs" dxfId="38777" priority="1253" operator="equal">
      <formula>"11.30 – 19.30"</formula>
    </cfRule>
  </conditionalFormatting>
  <conditionalFormatting sqref="A89:B89">
    <cfRule type="cellIs" dxfId="38776" priority="1254" operator="equal">
      <formula>_FV(13,"3")</formula>
    </cfRule>
  </conditionalFormatting>
  <conditionalFormatting sqref="A89:B89">
    <cfRule type="cellIs" dxfId="38775" priority="1255" operator="equal">
      <formula>_FV(13,"3")</formula>
    </cfRule>
  </conditionalFormatting>
  <conditionalFormatting sqref="A89:B89">
    <cfRule type="cellIs" dxfId="38774" priority="1256" operator="equal">
      <formula>_FV(13,"3")</formula>
    </cfRule>
  </conditionalFormatting>
  <conditionalFormatting sqref="B96">
    <cfRule type="cellIs" dxfId="38773" priority="1236" operator="equal">
      <formula>_FV(13,"3")</formula>
    </cfRule>
  </conditionalFormatting>
  <conditionalFormatting sqref="B96">
    <cfRule type="cellIs" dxfId="38772" priority="1237" operator="equal">
      <formula>_FV(13,"3")</formula>
    </cfRule>
  </conditionalFormatting>
  <conditionalFormatting sqref="B96">
    <cfRule type="cellIs" dxfId="38771" priority="1238" operator="equal">
      <formula>_FV(13,"3")</formula>
    </cfRule>
  </conditionalFormatting>
  <conditionalFormatting sqref="A96">
    <cfRule type="cellIs" dxfId="38770" priority="1239" operator="equal">
      <formula>"09.00 – 13.00"</formula>
    </cfRule>
  </conditionalFormatting>
  <conditionalFormatting sqref="A96">
    <cfRule type="cellIs" dxfId="38769" priority="1240" operator="equal">
      <formula>"09.00 – 15.00"</formula>
    </cfRule>
  </conditionalFormatting>
  <conditionalFormatting sqref="A96">
    <cfRule type="cellIs" dxfId="38768" priority="1241" operator="equal">
      <formula>"09.00 – 18.00"</formula>
    </cfRule>
  </conditionalFormatting>
  <conditionalFormatting sqref="A96">
    <cfRule type="cellIs" dxfId="38767" priority="1242" operator="equal">
      <formula>"09.30 – 13.00"</formula>
    </cfRule>
  </conditionalFormatting>
  <conditionalFormatting sqref="A96">
    <cfRule type="cellIs" dxfId="38766" priority="1243" operator="equal">
      <formula>"10.30 – 19.30"</formula>
    </cfRule>
  </conditionalFormatting>
  <conditionalFormatting sqref="A96">
    <cfRule type="cellIs" dxfId="38765" priority="1244" operator="equal">
      <formula>"11.30 – 19.30"</formula>
    </cfRule>
  </conditionalFormatting>
  <conditionalFormatting sqref="A96">
    <cfRule type="cellIs" dxfId="38764" priority="1245" operator="equal">
      <formula>_FV(13,"3")</formula>
    </cfRule>
  </conditionalFormatting>
  <conditionalFormatting sqref="A96">
    <cfRule type="cellIs" dxfId="38763" priority="1246" operator="equal">
      <formula>_FV(13,"3")</formula>
    </cfRule>
  </conditionalFormatting>
  <conditionalFormatting sqref="A96">
    <cfRule type="cellIs" dxfId="38762" priority="1247" operator="equal">
      <formula>_FV(13,"3")</formula>
    </cfRule>
  </conditionalFormatting>
  <conditionalFormatting sqref="B96">
    <cfRule type="cellIs" dxfId="38761" priority="1230" operator="equal">
      <formula>"09.00 – 13.00"</formula>
    </cfRule>
  </conditionalFormatting>
  <conditionalFormatting sqref="B96">
    <cfRule type="cellIs" dxfId="38760" priority="1231" operator="equal">
      <formula>"09.00 – 15.00"</formula>
    </cfRule>
  </conditionalFormatting>
  <conditionalFormatting sqref="B96">
    <cfRule type="cellIs" dxfId="38759" priority="1232" operator="equal">
      <formula>"09.00 – 18.00"</formula>
    </cfRule>
  </conditionalFormatting>
  <conditionalFormatting sqref="B96">
    <cfRule type="cellIs" dxfId="38758" priority="1233" operator="equal">
      <formula>"09.30 – 13.00"</formula>
    </cfRule>
  </conditionalFormatting>
  <conditionalFormatting sqref="B96">
    <cfRule type="cellIs" dxfId="38757" priority="1234" operator="equal">
      <formula>"10.30 – 19.30"</formula>
    </cfRule>
  </conditionalFormatting>
  <conditionalFormatting sqref="B96">
    <cfRule type="cellIs" dxfId="38756" priority="1235" operator="equal">
      <formula>"11.30 – 19.30"</formula>
    </cfRule>
  </conditionalFormatting>
  <conditionalFormatting sqref="A54:A60">
    <cfRule type="containsText" dxfId="38755" priority="1213" operator="containsText" text="08.30 – 14.30">
      <formula>NOT(ISERROR(SEARCH("08.30 – 14.30",A54)))</formula>
    </cfRule>
    <cfRule type="containsText" dxfId="38754" priority="1214" operator="containsText" text="09:30 – 18.30">
      <formula>NOT(ISERROR(SEARCH("09:30 – 18.30",A54)))</formula>
    </cfRule>
    <cfRule type="containsText" dxfId="38753" priority="1215" operator="containsText" text="10.30 – 18.30">
      <formula>NOT(ISERROR(SEARCH("10.30 – 18.30",A54)))</formula>
    </cfRule>
    <cfRule type="containsText" dxfId="38752" priority="1216" operator="containsText" text="09.30 – 18.30">
      <formula>NOT(ISERROR(SEARCH("09.30 – 18.30",A54)))</formula>
    </cfRule>
    <cfRule type="containsText" dxfId="38751" priority="1217" operator="containsText" text="09.00 – 13:00">
      <formula>NOT(ISERROR(SEARCH("09.00 – 13:00",A54)))</formula>
    </cfRule>
    <cfRule type="containsText" dxfId="38750" priority="1218" operator="containsText" text="08.30 – 16.30">
      <formula>NOT(ISERROR(SEARCH("08.30 – 16.30",A54)))</formula>
    </cfRule>
    <cfRule type="containsText" dxfId="38749" priority="1219" operator="containsText" text="08:30 – 17.30">
      <formula>NOT(ISERROR(SEARCH("08:30 – 17.30",A54)))</formula>
    </cfRule>
    <cfRule type="containsText" dxfId="38748" priority="1220" operator="containsText" text="08.30 – 17.30">
      <formula>NOT(ISERROR(SEARCH("08.30 – 17.30",A54)))</formula>
    </cfRule>
    <cfRule type="containsText" dxfId="38747" priority="1221" operator="containsText" text="09.00 – 18.00">
      <formula>NOT(ISERROR(SEARCH("09.00 – 18.00",A54)))</formula>
    </cfRule>
    <cfRule type="containsText" dxfId="38746" priority="1222" operator="containsText" text="09.00 – 13.00">
      <formula>NOT(ISERROR(SEARCH("09.00 – 13.00",A54)))</formula>
    </cfRule>
    <cfRule type="containsText" dxfId="38745" priority="1223" operator="containsText" text="11.30 – 19.30">
      <formula>NOT(ISERROR(SEARCH("11.30 – 19.30",A54)))</formula>
    </cfRule>
    <cfRule type="containsText" dxfId="38744" priority="1224" operator="containsText" text="10.30 – 19.30">
      <formula>NOT(ISERROR(SEARCH("10.30 – 19.30",A54)))</formula>
    </cfRule>
    <cfRule type="containsText" dxfId="38743" priority="1225" operator="containsText" text="09.00 – 15.00">
      <formula>NOT(ISERROR(SEARCH("09.00 – 15.00",A54)))</formula>
    </cfRule>
    <cfRule type="containsText" dxfId="38742" priority="1226" operator="containsText" text="12:30">
      <formula>NOT(ISERROR(SEARCH("12:30",A54)))</formula>
    </cfRule>
    <cfRule type="containsText" dxfId="38741" priority="1227" operator="containsText" text="13:30">
      <formula>NOT(ISERROR(SEARCH("13:30",A54)))</formula>
    </cfRule>
    <cfRule type="containsText" dxfId="38740" priority="1228" operator="containsText" text="FESTIVITÁ">
      <formula>NOT(ISERROR(SEARCH("FESTIVITÁ",A54)))</formula>
    </cfRule>
    <cfRule type="cellIs" dxfId="38739" priority="1229" operator="equal">
      <formula>"DOMENICA"</formula>
    </cfRule>
  </conditionalFormatting>
  <conditionalFormatting sqref="B54:B60">
    <cfRule type="containsText" dxfId="38738" priority="1196" operator="containsText" text="08.30 – 14.30">
      <formula>NOT(ISERROR(SEARCH("08.30 – 14.30",B54)))</formula>
    </cfRule>
    <cfRule type="containsText" dxfId="38737" priority="1197" operator="containsText" text="09:30 – 18.30">
      <formula>NOT(ISERROR(SEARCH("09:30 – 18.30",B54)))</formula>
    </cfRule>
    <cfRule type="containsText" dxfId="38736" priority="1198" operator="containsText" text="10.30 – 18.30">
      <formula>NOT(ISERROR(SEARCH("10.30 – 18.30",B54)))</formula>
    </cfRule>
    <cfRule type="containsText" dxfId="38735" priority="1199" operator="containsText" text="09.30 – 18.30">
      <formula>NOT(ISERROR(SEARCH("09.30 – 18.30",B54)))</formula>
    </cfRule>
    <cfRule type="containsText" dxfId="38734" priority="1200" operator="containsText" text="09.00 – 13:00">
      <formula>NOT(ISERROR(SEARCH("09.00 – 13:00",B54)))</formula>
    </cfRule>
    <cfRule type="containsText" dxfId="38733" priority="1201" operator="containsText" text="08.30 – 16.30">
      <formula>NOT(ISERROR(SEARCH("08.30 – 16.30",B54)))</formula>
    </cfRule>
    <cfRule type="containsText" dxfId="38732" priority="1202" operator="containsText" text="08:30 – 17.30">
      <formula>NOT(ISERROR(SEARCH("08:30 – 17.30",B54)))</formula>
    </cfRule>
    <cfRule type="containsText" dxfId="38731" priority="1203" operator="containsText" text="08.30 – 17.30">
      <formula>NOT(ISERROR(SEARCH("08.30 – 17.30",B54)))</formula>
    </cfRule>
    <cfRule type="containsText" dxfId="38730" priority="1204" operator="containsText" text="09.00 – 18.00">
      <formula>NOT(ISERROR(SEARCH("09.00 – 18.00",B54)))</formula>
    </cfRule>
    <cfRule type="containsText" dxfId="38729" priority="1205" operator="containsText" text="09.00 – 13.00">
      <formula>NOT(ISERROR(SEARCH("09.00 – 13.00",B54)))</formula>
    </cfRule>
    <cfRule type="containsText" dxfId="38728" priority="1206" operator="containsText" text="11.30 – 19.30">
      <formula>NOT(ISERROR(SEARCH("11.30 – 19.30",B54)))</formula>
    </cfRule>
    <cfRule type="containsText" dxfId="38727" priority="1207" operator="containsText" text="10.30 – 19.30">
      <formula>NOT(ISERROR(SEARCH("10.30 – 19.30",B54)))</formula>
    </cfRule>
    <cfRule type="containsText" dxfId="38726" priority="1208" operator="containsText" text="09.00 – 15.00">
      <formula>NOT(ISERROR(SEARCH("09.00 – 15.00",B54)))</formula>
    </cfRule>
    <cfRule type="containsText" dxfId="38725" priority="1209" operator="containsText" text="12:30">
      <formula>NOT(ISERROR(SEARCH("12:30",B54)))</formula>
    </cfRule>
    <cfRule type="containsText" dxfId="38724" priority="1210" operator="containsText" text="13:30">
      <formula>NOT(ISERROR(SEARCH("13:30",B54)))</formula>
    </cfRule>
    <cfRule type="containsText" dxfId="38723" priority="1211" operator="containsText" text="FESTIVITÁ">
      <formula>NOT(ISERROR(SEARCH("FESTIVITÁ",B54)))</formula>
    </cfRule>
    <cfRule type="cellIs" dxfId="38722" priority="1212" operator="equal">
      <formula>"DOMENICA"</formula>
    </cfRule>
  </conditionalFormatting>
  <conditionalFormatting sqref="B54:B60">
    <cfRule type="iconSet" priority="1195">
      <iconSet iconSet="3Symbols2">
        <cfvo type="percent" val="0"/>
        <cfvo type="percent" val="0"/>
        <cfvo type="formula" val="TODAY()" gte="0"/>
      </iconSet>
    </cfRule>
  </conditionalFormatting>
  <conditionalFormatting sqref="A63:A69">
    <cfRule type="containsText" dxfId="38721" priority="1178" operator="containsText" text="08.30 – 14.30">
      <formula>NOT(ISERROR(SEARCH("08.30 – 14.30",A63)))</formula>
    </cfRule>
    <cfRule type="containsText" dxfId="38720" priority="1179" operator="containsText" text="09:30 – 18.30">
      <formula>NOT(ISERROR(SEARCH("09:30 – 18.30",A63)))</formula>
    </cfRule>
    <cfRule type="containsText" dxfId="38719" priority="1180" operator="containsText" text="10.30 – 18.30">
      <formula>NOT(ISERROR(SEARCH("10.30 – 18.30",A63)))</formula>
    </cfRule>
    <cfRule type="containsText" dxfId="38718" priority="1181" operator="containsText" text="09.30 – 18.30">
      <formula>NOT(ISERROR(SEARCH("09.30 – 18.30",A63)))</formula>
    </cfRule>
    <cfRule type="containsText" dxfId="38717" priority="1182" operator="containsText" text="09.00 – 13:00">
      <formula>NOT(ISERROR(SEARCH("09.00 – 13:00",A63)))</formula>
    </cfRule>
    <cfRule type="containsText" dxfId="38716" priority="1183" operator="containsText" text="08.30 – 16.30">
      <formula>NOT(ISERROR(SEARCH("08.30 – 16.30",A63)))</formula>
    </cfRule>
    <cfRule type="containsText" dxfId="38715" priority="1184" operator="containsText" text="08:30 – 17.30">
      <formula>NOT(ISERROR(SEARCH("08:30 – 17.30",A63)))</formula>
    </cfRule>
    <cfRule type="containsText" dxfId="38714" priority="1185" operator="containsText" text="08.30 – 17.30">
      <formula>NOT(ISERROR(SEARCH("08.30 – 17.30",A63)))</formula>
    </cfRule>
    <cfRule type="containsText" dxfId="38713" priority="1186" operator="containsText" text="09.00 – 18.00">
      <formula>NOT(ISERROR(SEARCH("09.00 – 18.00",A63)))</formula>
    </cfRule>
    <cfRule type="containsText" dxfId="38712" priority="1187" operator="containsText" text="09.00 – 13.00">
      <formula>NOT(ISERROR(SEARCH("09.00 – 13.00",A63)))</formula>
    </cfRule>
    <cfRule type="containsText" dxfId="38711" priority="1188" operator="containsText" text="11.30 – 19.30">
      <formula>NOT(ISERROR(SEARCH("11.30 – 19.30",A63)))</formula>
    </cfRule>
    <cfRule type="containsText" dxfId="38710" priority="1189" operator="containsText" text="10.30 – 19.30">
      <formula>NOT(ISERROR(SEARCH("10.30 – 19.30",A63)))</formula>
    </cfRule>
    <cfRule type="containsText" dxfId="38709" priority="1190" operator="containsText" text="09.00 – 15.00">
      <formula>NOT(ISERROR(SEARCH("09.00 – 15.00",A63)))</formula>
    </cfRule>
    <cfRule type="containsText" dxfId="38708" priority="1191" operator="containsText" text="12:30">
      <formula>NOT(ISERROR(SEARCH("12:30",A63)))</formula>
    </cfRule>
    <cfRule type="containsText" dxfId="38707" priority="1192" operator="containsText" text="13:30">
      <formula>NOT(ISERROR(SEARCH("13:30",A63)))</formula>
    </cfRule>
    <cfRule type="containsText" dxfId="38706" priority="1193" operator="containsText" text="FESTIVITÁ">
      <formula>NOT(ISERROR(SEARCH("FESTIVITÁ",A63)))</formula>
    </cfRule>
    <cfRule type="cellIs" dxfId="38705" priority="1194" operator="equal">
      <formula>"DOMENICA"</formula>
    </cfRule>
  </conditionalFormatting>
  <conditionalFormatting sqref="B63:B69">
    <cfRule type="containsText" dxfId="38704" priority="1161" operator="containsText" text="08.30 – 14.30">
      <formula>NOT(ISERROR(SEARCH("08.30 – 14.30",B63)))</formula>
    </cfRule>
    <cfRule type="containsText" dxfId="38703" priority="1162" operator="containsText" text="09:30 – 18.30">
      <formula>NOT(ISERROR(SEARCH("09:30 – 18.30",B63)))</formula>
    </cfRule>
    <cfRule type="containsText" dxfId="38702" priority="1163" operator="containsText" text="10.30 – 18.30">
      <formula>NOT(ISERROR(SEARCH("10.30 – 18.30",B63)))</formula>
    </cfRule>
    <cfRule type="containsText" dxfId="38701" priority="1164" operator="containsText" text="09.30 – 18.30">
      <formula>NOT(ISERROR(SEARCH("09.30 – 18.30",B63)))</formula>
    </cfRule>
    <cfRule type="containsText" dxfId="38700" priority="1165" operator="containsText" text="09.00 – 13:00">
      <formula>NOT(ISERROR(SEARCH("09.00 – 13:00",B63)))</formula>
    </cfRule>
    <cfRule type="containsText" dxfId="38699" priority="1166" operator="containsText" text="08.30 – 16.30">
      <formula>NOT(ISERROR(SEARCH("08.30 – 16.30",B63)))</formula>
    </cfRule>
    <cfRule type="containsText" dxfId="38698" priority="1167" operator="containsText" text="08:30 – 17.30">
      <formula>NOT(ISERROR(SEARCH("08:30 – 17.30",B63)))</formula>
    </cfRule>
    <cfRule type="containsText" dxfId="38697" priority="1168" operator="containsText" text="08.30 – 17.30">
      <formula>NOT(ISERROR(SEARCH("08.30 – 17.30",B63)))</formula>
    </cfRule>
    <cfRule type="containsText" dxfId="38696" priority="1169" operator="containsText" text="09.00 – 18.00">
      <formula>NOT(ISERROR(SEARCH("09.00 – 18.00",B63)))</formula>
    </cfRule>
    <cfRule type="containsText" dxfId="38695" priority="1170" operator="containsText" text="09.00 – 13.00">
      <formula>NOT(ISERROR(SEARCH("09.00 – 13.00",B63)))</formula>
    </cfRule>
    <cfRule type="containsText" dxfId="38694" priority="1171" operator="containsText" text="11.30 – 19.30">
      <formula>NOT(ISERROR(SEARCH("11.30 – 19.30",B63)))</formula>
    </cfRule>
    <cfRule type="containsText" dxfId="38693" priority="1172" operator="containsText" text="10.30 – 19.30">
      <formula>NOT(ISERROR(SEARCH("10.30 – 19.30",B63)))</formula>
    </cfRule>
    <cfRule type="containsText" dxfId="38692" priority="1173" operator="containsText" text="09.00 – 15.00">
      <formula>NOT(ISERROR(SEARCH("09.00 – 15.00",B63)))</formula>
    </cfRule>
    <cfRule type="containsText" dxfId="38691" priority="1174" operator="containsText" text="12:30">
      <formula>NOT(ISERROR(SEARCH("12:30",B63)))</formula>
    </cfRule>
    <cfRule type="containsText" dxfId="38690" priority="1175" operator="containsText" text="13:30">
      <formula>NOT(ISERROR(SEARCH("13:30",B63)))</formula>
    </cfRule>
    <cfRule type="containsText" dxfId="38689" priority="1176" operator="containsText" text="FESTIVITÁ">
      <formula>NOT(ISERROR(SEARCH("FESTIVITÁ",B63)))</formula>
    </cfRule>
    <cfRule type="cellIs" dxfId="38688" priority="1177" operator="equal">
      <formula>"DOMENICA"</formula>
    </cfRule>
  </conditionalFormatting>
  <conditionalFormatting sqref="B63:B69">
    <cfRule type="iconSet" priority="1160">
      <iconSet iconSet="3Symbols2">
        <cfvo type="percent" val="0"/>
        <cfvo type="percent" val="0"/>
        <cfvo type="formula" val="TODAY()" gte="0"/>
      </iconSet>
    </cfRule>
  </conditionalFormatting>
  <conditionalFormatting sqref="A72:A78">
    <cfRule type="containsText" dxfId="38687" priority="1143" operator="containsText" text="08.30 – 14.30">
      <formula>NOT(ISERROR(SEARCH("08.30 – 14.30",A72)))</formula>
    </cfRule>
    <cfRule type="containsText" dxfId="38686" priority="1144" operator="containsText" text="09:30 – 18.30">
      <formula>NOT(ISERROR(SEARCH("09:30 – 18.30",A72)))</formula>
    </cfRule>
    <cfRule type="containsText" dxfId="38685" priority="1145" operator="containsText" text="10.30 – 18.30">
      <formula>NOT(ISERROR(SEARCH("10.30 – 18.30",A72)))</formula>
    </cfRule>
    <cfRule type="containsText" dxfId="38684" priority="1146" operator="containsText" text="09.30 – 18.30">
      <formula>NOT(ISERROR(SEARCH("09.30 – 18.30",A72)))</formula>
    </cfRule>
    <cfRule type="containsText" dxfId="38683" priority="1147" operator="containsText" text="09.00 – 13:00">
      <formula>NOT(ISERROR(SEARCH("09.00 – 13:00",A72)))</formula>
    </cfRule>
    <cfRule type="containsText" dxfId="38682" priority="1148" operator="containsText" text="08.30 – 16.30">
      <formula>NOT(ISERROR(SEARCH("08.30 – 16.30",A72)))</formula>
    </cfRule>
    <cfRule type="containsText" dxfId="38681" priority="1149" operator="containsText" text="08:30 – 17.30">
      <formula>NOT(ISERROR(SEARCH("08:30 – 17.30",A72)))</formula>
    </cfRule>
    <cfRule type="containsText" dxfId="38680" priority="1150" operator="containsText" text="08.30 – 17.30">
      <formula>NOT(ISERROR(SEARCH("08.30 – 17.30",A72)))</formula>
    </cfRule>
    <cfRule type="containsText" dxfId="38679" priority="1151" operator="containsText" text="09.00 – 18.00">
      <formula>NOT(ISERROR(SEARCH("09.00 – 18.00",A72)))</formula>
    </cfRule>
    <cfRule type="containsText" dxfId="38678" priority="1152" operator="containsText" text="09.00 – 13.00">
      <formula>NOT(ISERROR(SEARCH("09.00 – 13.00",A72)))</formula>
    </cfRule>
    <cfRule type="containsText" dxfId="38677" priority="1153" operator="containsText" text="11.30 – 19.30">
      <formula>NOT(ISERROR(SEARCH("11.30 – 19.30",A72)))</formula>
    </cfRule>
    <cfRule type="containsText" dxfId="38676" priority="1154" operator="containsText" text="10.30 – 19.30">
      <formula>NOT(ISERROR(SEARCH("10.30 – 19.30",A72)))</formula>
    </cfRule>
    <cfRule type="containsText" dxfId="38675" priority="1155" operator="containsText" text="09.00 – 15.00">
      <formula>NOT(ISERROR(SEARCH("09.00 – 15.00",A72)))</formula>
    </cfRule>
    <cfRule type="containsText" dxfId="38674" priority="1156" operator="containsText" text="12:30">
      <formula>NOT(ISERROR(SEARCH("12:30",A72)))</formula>
    </cfRule>
    <cfRule type="containsText" dxfId="38673" priority="1157" operator="containsText" text="13:30">
      <formula>NOT(ISERROR(SEARCH("13:30",A72)))</formula>
    </cfRule>
    <cfRule type="containsText" dxfId="38672" priority="1158" operator="containsText" text="FESTIVITÁ">
      <formula>NOT(ISERROR(SEARCH("FESTIVITÁ",A72)))</formula>
    </cfRule>
    <cfRule type="cellIs" dxfId="38671" priority="1159" operator="equal">
      <formula>"DOMENICA"</formula>
    </cfRule>
  </conditionalFormatting>
  <conditionalFormatting sqref="B72:B78">
    <cfRule type="containsText" dxfId="38670" priority="1126" operator="containsText" text="08.30 – 14.30">
      <formula>NOT(ISERROR(SEARCH("08.30 – 14.30",B72)))</formula>
    </cfRule>
    <cfRule type="containsText" dxfId="38669" priority="1127" operator="containsText" text="09:30 – 18.30">
      <formula>NOT(ISERROR(SEARCH("09:30 – 18.30",B72)))</formula>
    </cfRule>
    <cfRule type="containsText" dxfId="38668" priority="1128" operator="containsText" text="10.30 – 18.30">
      <formula>NOT(ISERROR(SEARCH("10.30 – 18.30",B72)))</formula>
    </cfRule>
    <cfRule type="containsText" dxfId="38667" priority="1129" operator="containsText" text="09.30 – 18.30">
      <formula>NOT(ISERROR(SEARCH("09.30 – 18.30",B72)))</formula>
    </cfRule>
    <cfRule type="containsText" dxfId="38666" priority="1130" operator="containsText" text="09.00 – 13:00">
      <formula>NOT(ISERROR(SEARCH("09.00 – 13:00",B72)))</formula>
    </cfRule>
    <cfRule type="containsText" dxfId="38665" priority="1131" operator="containsText" text="08.30 – 16.30">
      <formula>NOT(ISERROR(SEARCH("08.30 – 16.30",B72)))</formula>
    </cfRule>
    <cfRule type="containsText" dxfId="38664" priority="1132" operator="containsText" text="08:30 – 17.30">
      <formula>NOT(ISERROR(SEARCH("08:30 – 17.30",B72)))</formula>
    </cfRule>
    <cfRule type="containsText" dxfId="38663" priority="1133" operator="containsText" text="08.30 – 17.30">
      <formula>NOT(ISERROR(SEARCH("08.30 – 17.30",B72)))</formula>
    </cfRule>
    <cfRule type="containsText" dxfId="38662" priority="1134" operator="containsText" text="09.00 – 18.00">
      <formula>NOT(ISERROR(SEARCH("09.00 – 18.00",B72)))</formula>
    </cfRule>
    <cfRule type="containsText" dxfId="38661" priority="1135" operator="containsText" text="09.00 – 13.00">
      <formula>NOT(ISERROR(SEARCH("09.00 – 13.00",B72)))</formula>
    </cfRule>
    <cfRule type="containsText" dxfId="38660" priority="1136" operator="containsText" text="11.30 – 19.30">
      <formula>NOT(ISERROR(SEARCH("11.30 – 19.30",B72)))</formula>
    </cfRule>
    <cfRule type="containsText" dxfId="38659" priority="1137" operator="containsText" text="10.30 – 19.30">
      <formula>NOT(ISERROR(SEARCH("10.30 – 19.30",B72)))</formula>
    </cfRule>
    <cfRule type="containsText" dxfId="38658" priority="1138" operator="containsText" text="09.00 – 15.00">
      <formula>NOT(ISERROR(SEARCH("09.00 – 15.00",B72)))</formula>
    </cfRule>
    <cfRule type="containsText" dxfId="38657" priority="1139" operator="containsText" text="12:30">
      <formula>NOT(ISERROR(SEARCH("12:30",B72)))</formula>
    </cfRule>
    <cfRule type="containsText" dxfId="38656" priority="1140" operator="containsText" text="13:30">
      <formula>NOT(ISERROR(SEARCH("13:30",B72)))</formula>
    </cfRule>
    <cfRule type="containsText" dxfId="38655" priority="1141" operator="containsText" text="FESTIVITÁ">
      <formula>NOT(ISERROR(SEARCH("FESTIVITÁ",B72)))</formula>
    </cfRule>
    <cfRule type="cellIs" dxfId="38654" priority="1142" operator="equal">
      <formula>"DOMENICA"</formula>
    </cfRule>
  </conditionalFormatting>
  <conditionalFormatting sqref="B72:B78">
    <cfRule type="iconSet" priority="1125">
      <iconSet iconSet="3Symbols2">
        <cfvo type="percent" val="0"/>
        <cfvo type="percent" val="0"/>
        <cfvo type="formula" val="TODAY()" gte="0"/>
      </iconSet>
    </cfRule>
  </conditionalFormatting>
  <conditionalFormatting sqref="A81:A87">
    <cfRule type="containsText" dxfId="38653" priority="1108" operator="containsText" text="08.30 – 14.30">
      <formula>NOT(ISERROR(SEARCH("08.30 – 14.30",A81)))</formula>
    </cfRule>
    <cfRule type="containsText" dxfId="38652" priority="1109" operator="containsText" text="09:30 – 18.30">
      <formula>NOT(ISERROR(SEARCH("09:30 – 18.30",A81)))</formula>
    </cfRule>
    <cfRule type="containsText" dxfId="38651" priority="1110" operator="containsText" text="10.30 – 18.30">
      <formula>NOT(ISERROR(SEARCH("10.30 – 18.30",A81)))</formula>
    </cfRule>
    <cfRule type="containsText" dxfId="38650" priority="1111" operator="containsText" text="09.30 – 18.30">
      <formula>NOT(ISERROR(SEARCH("09.30 – 18.30",A81)))</formula>
    </cfRule>
    <cfRule type="containsText" dxfId="38649" priority="1112" operator="containsText" text="09.00 – 13:00">
      <formula>NOT(ISERROR(SEARCH("09.00 – 13:00",A81)))</formula>
    </cfRule>
    <cfRule type="containsText" dxfId="38648" priority="1113" operator="containsText" text="08.30 – 16.30">
      <formula>NOT(ISERROR(SEARCH("08.30 – 16.30",A81)))</formula>
    </cfRule>
    <cfRule type="containsText" dxfId="38647" priority="1114" operator="containsText" text="08:30 – 17.30">
      <formula>NOT(ISERROR(SEARCH("08:30 – 17.30",A81)))</formula>
    </cfRule>
    <cfRule type="containsText" dxfId="38646" priority="1115" operator="containsText" text="08.30 – 17.30">
      <formula>NOT(ISERROR(SEARCH("08.30 – 17.30",A81)))</formula>
    </cfRule>
    <cfRule type="containsText" dxfId="38645" priority="1116" operator="containsText" text="09.00 – 18.00">
      <formula>NOT(ISERROR(SEARCH("09.00 – 18.00",A81)))</formula>
    </cfRule>
    <cfRule type="containsText" dxfId="38644" priority="1117" operator="containsText" text="09.00 – 13.00">
      <formula>NOT(ISERROR(SEARCH("09.00 – 13.00",A81)))</formula>
    </cfRule>
    <cfRule type="containsText" dxfId="38643" priority="1118" operator="containsText" text="11.30 – 19.30">
      <formula>NOT(ISERROR(SEARCH("11.30 – 19.30",A81)))</formula>
    </cfRule>
    <cfRule type="containsText" dxfId="38642" priority="1119" operator="containsText" text="10.30 – 19.30">
      <formula>NOT(ISERROR(SEARCH("10.30 – 19.30",A81)))</formula>
    </cfRule>
    <cfRule type="containsText" dxfId="38641" priority="1120" operator="containsText" text="09.00 – 15.00">
      <formula>NOT(ISERROR(SEARCH("09.00 – 15.00",A81)))</formula>
    </cfRule>
    <cfRule type="containsText" dxfId="38640" priority="1121" operator="containsText" text="12:30">
      <formula>NOT(ISERROR(SEARCH("12:30",A81)))</formula>
    </cfRule>
    <cfRule type="containsText" dxfId="38639" priority="1122" operator="containsText" text="13:30">
      <formula>NOT(ISERROR(SEARCH("13:30",A81)))</formula>
    </cfRule>
    <cfRule type="containsText" dxfId="38638" priority="1123" operator="containsText" text="FESTIVITÁ">
      <formula>NOT(ISERROR(SEARCH("FESTIVITÁ",A81)))</formula>
    </cfRule>
    <cfRule type="cellIs" dxfId="38637" priority="1124" operator="equal">
      <formula>"DOMENICA"</formula>
    </cfRule>
  </conditionalFormatting>
  <conditionalFormatting sqref="B81:B87">
    <cfRule type="containsText" dxfId="38636" priority="1091" operator="containsText" text="08.30 – 14.30">
      <formula>NOT(ISERROR(SEARCH("08.30 – 14.30",B81)))</formula>
    </cfRule>
    <cfRule type="containsText" dxfId="38635" priority="1092" operator="containsText" text="09:30 – 18.30">
      <formula>NOT(ISERROR(SEARCH("09:30 – 18.30",B81)))</formula>
    </cfRule>
    <cfRule type="containsText" dxfId="38634" priority="1093" operator="containsText" text="10.30 – 18.30">
      <formula>NOT(ISERROR(SEARCH("10.30 – 18.30",B81)))</formula>
    </cfRule>
    <cfRule type="containsText" dxfId="38633" priority="1094" operator="containsText" text="09.30 – 18.30">
      <formula>NOT(ISERROR(SEARCH("09.30 – 18.30",B81)))</formula>
    </cfRule>
    <cfRule type="containsText" dxfId="38632" priority="1095" operator="containsText" text="09.00 – 13:00">
      <formula>NOT(ISERROR(SEARCH("09.00 – 13:00",B81)))</formula>
    </cfRule>
    <cfRule type="containsText" dxfId="38631" priority="1096" operator="containsText" text="08.30 – 16.30">
      <formula>NOT(ISERROR(SEARCH("08.30 – 16.30",B81)))</formula>
    </cfRule>
    <cfRule type="containsText" dxfId="38630" priority="1097" operator="containsText" text="08:30 – 17.30">
      <formula>NOT(ISERROR(SEARCH("08:30 – 17.30",B81)))</formula>
    </cfRule>
    <cfRule type="containsText" dxfId="38629" priority="1098" operator="containsText" text="08.30 – 17.30">
      <formula>NOT(ISERROR(SEARCH("08.30 – 17.30",B81)))</formula>
    </cfRule>
    <cfRule type="containsText" dxfId="38628" priority="1099" operator="containsText" text="09.00 – 18.00">
      <formula>NOT(ISERROR(SEARCH("09.00 – 18.00",B81)))</formula>
    </cfRule>
    <cfRule type="containsText" dxfId="38627" priority="1100" operator="containsText" text="09.00 – 13.00">
      <formula>NOT(ISERROR(SEARCH("09.00 – 13.00",B81)))</formula>
    </cfRule>
    <cfRule type="containsText" dxfId="38626" priority="1101" operator="containsText" text="11.30 – 19.30">
      <formula>NOT(ISERROR(SEARCH("11.30 – 19.30",B81)))</formula>
    </cfRule>
    <cfRule type="containsText" dxfId="38625" priority="1102" operator="containsText" text="10.30 – 19.30">
      <formula>NOT(ISERROR(SEARCH("10.30 – 19.30",B81)))</formula>
    </cfRule>
    <cfRule type="containsText" dxfId="38624" priority="1103" operator="containsText" text="09.00 – 15.00">
      <formula>NOT(ISERROR(SEARCH("09.00 – 15.00",B81)))</formula>
    </cfRule>
    <cfRule type="containsText" dxfId="38623" priority="1104" operator="containsText" text="12:30">
      <formula>NOT(ISERROR(SEARCH("12:30",B81)))</formula>
    </cfRule>
    <cfRule type="containsText" dxfId="38622" priority="1105" operator="containsText" text="13:30">
      <formula>NOT(ISERROR(SEARCH("13:30",B81)))</formula>
    </cfRule>
    <cfRule type="containsText" dxfId="38621" priority="1106" operator="containsText" text="FESTIVITÁ">
      <formula>NOT(ISERROR(SEARCH("FESTIVITÁ",B81)))</formula>
    </cfRule>
    <cfRule type="cellIs" dxfId="38620" priority="1107" operator="equal">
      <formula>"DOMENICA"</formula>
    </cfRule>
  </conditionalFormatting>
  <conditionalFormatting sqref="B81:B87">
    <cfRule type="iconSet" priority="1090">
      <iconSet iconSet="3Symbols2">
        <cfvo type="percent" val="0"/>
        <cfvo type="percent" val="0"/>
        <cfvo type="formula" val="TODAY()" gte="0"/>
      </iconSet>
    </cfRule>
  </conditionalFormatting>
  <conditionalFormatting sqref="A81:A87">
    <cfRule type="containsText" dxfId="38619" priority="1073" operator="containsText" text="08.30 – 14.30">
      <formula>NOT(ISERROR(SEARCH("08.30 – 14.30",A81)))</formula>
    </cfRule>
    <cfRule type="containsText" dxfId="38618" priority="1074" operator="containsText" text="09:30 – 18.30">
      <formula>NOT(ISERROR(SEARCH("09:30 – 18.30",A81)))</formula>
    </cfRule>
    <cfRule type="containsText" dxfId="38617" priority="1075" operator="containsText" text="10.30 – 18.30">
      <formula>NOT(ISERROR(SEARCH("10.30 – 18.30",A81)))</formula>
    </cfRule>
    <cfRule type="containsText" dxfId="38616" priority="1076" operator="containsText" text="09.30 – 18.30">
      <formula>NOT(ISERROR(SEARCH("09.30 – 18.30",A81)))</formula>
    </cfRule>
    <cfRule type="containsText" dxfId="38615" priority="1077" operator="containsText" text="09.00 – 13:00">
      <formula>NOT(ISERROR(SEARCH("09.00 – 13:00",A81)))</formula>
    </cfRule>
    <cfRule type="containsText" dxfId="38614" priority="1078" operator="containsText" text="08.30 – 16.30">
      <formula>NOT(ISERROR(SEARCH("08.30 – 16.30",A81)))</formula>
    </cfRule>
    <cfRule type="containsText" dxfId="38613" priority="1079" operator="containsText" text="08:30 – 17.30">
      <formula>NOT(ISERROR(SEARCH("08:30 – 17.30",A81)))</formula>
    </cfRule>
    <cfRule type="containsText" dxfId="38612" priority="1080" operator="containsText" text="08.30 – 17.30">
      <formula>NOT(ISERROR(SEARCH("08.30 – 17.30",A81)))</formula>
    </cfRule>
    <cfRule type="containsText" dxfId="38611" priority="1081" operator="containsText" text="09.00 – 18.00">
      <formula>NOT(ISERROR(SEARCH("09.00 – 18.00",A81)))</formula>
    </cfRule>
    <cfRule type="containsText" dxfId="38610" priority="1082" operator="containsText" text="09.00 – 13.00">
      <formula>NOT(ISERROR(SEARCH("09.00 – 13.00",A81)))</formula>
    </cfRule>
    <cfRule type="containsText" dxfId="38609" priority="1083" operator="containsText" text="11.30 – 19.30">
      <formula>NOT(ISERROR(SEARCH("11.30 – 19.30",A81)))</formula>
    </cfRule>
    <cfRule type="containsText" dxfId="38608" priority="1084" operator="containsText" text="10.30 – 19.30">
      <formula>NOT(ISERROR(SEARCH("10.30 – 19.30",A81)))</formula>
    </cfRule>
    <cfRule type="containsText" dxfId="38607" priority="1085" operator="containsText" text="09.00 – 15.00">
      <formula>NOT(ISERROR(SEARCH("09.00 – 15.00",A81)))</formula>
    </cfRule>
    <cfRule type="containsText" dxfId="38606" priority="1086" operator="containsText" text="12:30">
      <formula>NOT(ISERROR(SEARCH("12:30",A81)))</formula>
    </cfRule>
    <cfRule type="containsText" dxfId="38605" priority="1087" operator="containsText" text="13:30">
      <formula>NOT(ISERROR(SEARCH("13:30",A81)))</formula>
    </cfRule>
    <cfRule type="containsText" dxfId="38604" priority="1088" operator="containsText" text="FESTIVITÁ">
      <formula>NOT(ISERROR(SEARCH("FESTIVITÁ",A81)))</formula>
    </cfRule>
    <cfRule type="cellIs" dxfId="38603" priority="1089" operator="equal">
      <formula>"DOMENICA"</formula>
    </cfRule>
  </conditionalFormatting>
  <conditionalFormatting sqref="B81:B87">
    <cfRule type="containsText" dxfId="38602" priority="1056" operator="containsText" text="08.30 – 14.30">
      <formula>NOT(ISERROR(SEARCH("08.30 – 14.30",B81)))</formula>
    </cfRule>
    <cfRule type="containsText" dxfId="38601" priority="1057" operator="containsText" text="09:30 – 18.30">
      <formula>NOT(ISERROR(SEARCH("09:30 – 18.30",B81)))</formula>
    </cfRule>
    <cfRule type="containsText" dxfId="38600" priority="1058" operator="containsText" text="10.30 – 18.30">
      <formula>NOT(ISERROR(SEARCH("10.30 – 18.30",B81)))</formula>
    </cfRule>
    <cfRule type="containsText" dxfId="38599" priority="1059" operator="containsText" text="09.30 – 18.30">
      <formula>NOT(ISERROR(SEARCH("09.30 – 18.30",B81)))</formula>
    </cfRule>
    <cfRule type="containsText" dxfId="38598" priority="1060" operator="containsText" text="09.00 – 13:00">
      <formula>NOT(ISERROR(SEARCH("09.00 – 13:00",B81)))</formula>
    </cfRule>
    <cfRule type="containsText" dxfId="38597" priority="1061" operator="containsText" text="08.30 – 16.30">
      <formula>NOT(ISERROR(SEARCH("08.30 – 16.30",B81)))</formula>
    </cfRule>
    <cfRule type="containsText" dxfId="38596" priority="1062" operator="containsText" text="08:30 – 17.30">
      <formula>NOT(ISERROR(SEARCH("08:30 – 17.30",B81)))</formula>
    </cfRule>
    <cfRule type="containsText" dxfId="38595" priority="1063" operator="containsText" text="08.30 – 17.30">
      <formula>NOT(ISERROR(SEARCH("08.30 – 17.30",B81)))</formula>
    </cfRule>
    <cfRule type="containsText" dxfId="38594" priority="1064" operator="containsText" text="09.00 – 18.00">
      <formula>NOT(ISERROR(SEARCH("09.00 – 18.00",B81)))</formula>
    </cfRule>
    <cfRule type="containsText" dxfId="38593" priority="1065" operator="containsText" text="09.00 – 13.00">
      <formula>NOT(ISERROR(SEARCH("09.00 – 13.00",B81)))</formula>
    </cfRule>
    <cfRule type="containsText" dxfId="38592" priority="1066" operator="containsText" text="11.30 – 19.30">
      <formula>NOT(ISERROR(SEARCH("11.30 – 19.30",B81)))</formula>
    </cfRule>
    <cfRule type="containsText" dxfId="38591" priority="1067" operator="containsText" text="10.30 – 19.30">
      <formula>NOT(ISERROR(SEARCH("10.30 – 19.30",B81)))</formula>
    </cfRule>
    <cfRule type="containsText" dxfId="38590" priority="1068" operator="containsText" text="09.00 – 15.00">
      <formula>NOT(ISERROR(SEARCH("09.00 – 15.00",B81)))</formula>
    </cfRule>
    <cfRule type="containsText" dxfId="38589" priority="1069" operator="containsText" text="12:30">
      <formula>NOT(ISERROR(SEARCH("12:30",B81)))</formula>
    </cfRule>
    <cfRule type="containsText" dxfId="38588" priority="1070" operator="containsText" text="13:30">
      <formula>NOT(ISERROR(SEARCH("13:30",B81)))</formula>
    </cfRule>
    <cfRule type="containsText" dxfId="38587" priority="1071" operator="containsText" text="FESTIVITÁ">
      <formula>NOT(ISERROR(SEARCH("FESTIVITÁ",B81)))</formula>
    </cfRule>
    <cfRule type="cellIs" dxfId="38586" priority="1072" operator="equal">
      <formula>"DOMENICA"</formula>
    </cfRule>
  </conditionalFormatting>
  <conditionalFormatting sqref="B81:B87">
    <cfRule type="iconSet" priority="1055">
      <iconSet iconSet="3Symbols2">
        <cfvo type="percent" val="0"/>
        <cfvo type="percent" val="0"/>
        <cfvo type="formula" val="TODAY()" gte="0"/>
      </iconSet>
    </cfRule>
  </conditionalFormatting>
  <conditionalFormatting sqref="A90:A96">
    <cfRule type="containsText" dxfId="38585" priority="1038" operator="containsText" text="08.30 – 14.30">
      <formula>NOT(ISERROR(SEARCH("08.30 – 14.30",A90)))</formula>
    </cfRule>
    <cfRule type="containsText" dxfId="38584" priority="1039" operator="containsText" text="09:30 – 18.30">
      <formula>NOT(ISERROR(SEARCH("09:30 – 18.30",A90)))</formula>
    </cfRule>
    <cfRule type="containsText" dxfId="38583" priority="1040" operator="containsText" text="10.30 – 18.30">
      <formula>NOT(ISERROR(SEARCH("10.30 – 18.30",A90)))</formula>
    </cfRule>
    <cfRule type="containsText" dxfId="38582" priority="1041" operator="containsText" text="09.30 – 18.30">
      <formula>NOT(ISERROR(SEARCH("09.30 – 18.30",A90)))</formula>
    </cfRule>
    <cfRule type="containsText" dxfId="38581" priority="1042" operator="containsText" text="09.00 – 13:00">
      <formula>NOT(ISERROR(SEARCH("09.00 – 13:00",A90)))</formula>
    </cfRule>
    <cfRule type="containsText" dxfId="38580" priority="1043" operator="containsText" text="08.30 – 16.30">
      <formula>NOT(ISERROR(SEARCH("08.30 – 16.30",A90)))</formula>
    </cfRule>
    <cfRule type="containsText" dxfId="38579" priority="1044" operator="containsText" text="08:30 – 17.30">
      <formula>NOT(ISERROR(SEARCH("08:30 – 17.30",A90)))</formula>
    </cfRule>
    <cfRule type="containsText" dxfId="38578" priority="1045" operator="containsText" text="08.30 – 17.30">
      <formula>NOT(ISERROR(SEARCH("08.30 – 17.30",A90)))</formula>
    </cfRule>
    <cfRule type="containsText" dxfId="38577" priority="1046" operator="containsText" text="09.00 – 18.00">
      <formula>NOT(ISERROR(SEARCH("09.00 – 18.00",A90)))</formula>
    </cfRule>
    <cfRule type="containsText" dxfId="38576" priority="1047" operator="containsText" text="09.00 – 13.00">
      <formula>NOT(ISERROR(SEARCH("09.00 – 13.00",A90)))</formula>
    </cfRule>
    <cfRule type="containsText" dxfId="38575" priority="1048" operator="containsText" text="11.30 – 19.30">
      <formula>NOT(ISERROR(SEARCH("11.30 – 19.30",A90)))</formula>
    </cfRule>
    <cfRule type="containsText" dxfId="38574" priority="1049" operator="containsText" text="10.30 – 19.30">
      <formula>NOT(ISERROR(SEARCH("10.30 – 19.30",A90)))</formula>
    </cfRule>
    <cfRule type="containsText" dxfId="38573" priority="1050" operator="containsText" text="09.00 – 15.00">
      <formula>NOT(ISERROR(SEARCH("09.00 – 15.00",A90)))</formula>
    </cfRule>
    <cfRule type="containsText" dxfId="38572" priority="1051" operator="containsText" text="12:30">
      <formula>NOT(ISERROR(SEARCH("12:30",A90)))</formula>
    </cfRule>
    <cfRule type="containsText" dxfId="38571" priority="1052" operator="containsText" text="13:30">
      <formula>NOT(ISERROR(SEARCH("13:30",A90)))</formula>
    </cfRule>
    <cfRule type="containsText" dxfId="38570" priority="1053" operator="containsText" text="FESTIVITÁ">
      <formula>NOT(ISERROR(SEARCH("FESTIVITÁ",A90)))</formula>
    </cfRule>
    <cfRule type="cellIs" dxfId="38569" priority="1054" operator="equal">
      <formula>"DOMENICA"</formula>
    </cfRule>
  </conditionalFormatting>
  <conditionalFormatting sqref="B90:B96">
    <cfRule type="containsText" dxfId="38568" priority="1021" operator="containsText" text="08.30 – 14.30">
      <formula>NOT(ISERROR(SEARCH("08.30 – 14.30",B90)))</formula>
    </cfRule>
    <cfRule type="containsText" dxfId="38567" priority="1022" operator="containsText" text="09:30 – 18.30">
      <formula>NOT(ISERROR(SEARCH("09:30 – 18.30",B90)))</formula>
    </cfRule>
    <cfRule type="containsText" dxfId="38566" priority="1023" operator="containsText" text="10.30 – 18.30">
      <formula>NOT(ISERROR(SEARCH("10.30 – 18.30",B90)))</formula>
    </cfRule>
    <cfRule type="containsText" dxfId="38565" priority="1024" operator="containsText" text="09.30 – 18.30">
      <formula>NOT(ISERROR(SEARCH("09.30 – 18.30",B90)))</formula>
    </cfRule>
    <cfRule type="containsText" dxfId="38564" priority="1025" operator="containsText" text="09.00 – 13:00">
      <formula>NOT(ISERROR(SEARCH("09.00 – 13:00",B90)))</formula>
    </cfRule>
    <cfRule type="containsText" dxfId="38563" priority="1026" operator="containsText" text="08.30 – 16.30">
      <formula>NOT(ISERROR(SEARCH("08.30 – 16.30",B90)))</formula>
    </cfRule>
    <cfRule type="containsText" dxfId="38562" priority="1027" operator="containsText" text="08:30 – 17.30">
      <formula>NOT(ISERROR(SEARCH("08:30 – 17.30",B90)))</formula>
    </cfRule>
    <cfRule type="containsText" dxfId="38561" priority="1028" operator="containsText" text="08.30 – 17.30">
      <formula>NOT(ISERROR(SEARCH("08.30 – 17.30",B90)))</formula>
    </cfRule>
    <cfRule type="containsText" dxfId="38560" priority="1029" operator="containsText" text="09.00 – 18.00">
      <formula>NOT(ISERROR(SEARCH("09.00 – 18.00",B90)))</formula>
    </cfRule>
    <cfRule type="containsText" dxfId="38559" priority="1030" operator="containsText" text="09.00 – 13.00">
      <formula>NOT(ISERROR(SEARCH("09.00 – 13.00",B90)))</formula>
    </cfRule>
    <cfRule type="containsText" dxfId="38558" priority="1031" operator="containsText" text="11.30 – 19.30">
      <formula>NOT(ISERROR(SEARCH("11.30 – 19.30",B90)))</formula>
    </cfRule>
    <cfRule type="containsText" dxfId="38557" priority="1032" operator="containsText" text="10.30 – 19.30">
      <formula>NOT(ISERROR(SEARCH("10.30 – 19.30",B90)))</formula>
    </cfRule>
    <cfRule type="containsText" dxfId="38556" priority="1033" operator="containsText" text="09.00 – 15.00">
      <formula>NOT(ISERROR(SEARCH("09.00 – 15.00",B90)))</formula>
    </cfRule>
    <cfRule type="containsText" dxfId="38555" priority="1034" operator="containsText" text="12:30">
      <formula>NOT(ISERROR(SEARCH("12:30",B90)))</formula>
    </cfRule>
    <cfRule type="containsText" dxfId="38554" priority="1035" operator="containsText" text="13:30">
      <formula>NOT(ISERROR(SEARCH("13:30",B90)))</formula>
    </cfRule>
    <cfRule type="containsText" dxfId="38553" priority="1036" operator="containsText" text="FESTIVITÁ">
      <formula>NOT(ISERROR(SEARCH("FESTIVITÁ",B90)))</formula>
    </cfRule>
    <cfRule type="cellIs" dxfId="38552" priority="1037" operator="equal">
      <formula>"DOMENICA"</formula>
    </cfRule>
  </conditionalFormatting>
  <conditionalFormatting sqref="B90:B96">
    <cfRule type="iconSet" priority="1020">
      <iconSet iconSet="3Symbols2">
        <cfvo type="percent" val="0"/>
        <cfvo type="percent" val="0"/>
        <cfvo type="formula" val="TODAY()" gte="0"/>
      </iconSet>
    </cfRule>
  </conditionalFormatting>
  <conditionalFormatting sqref="A117:B117">
    <cfRule type="cellIs" dxfId="38551" priority="1011" operator="equal">
      <formula>"09.00 – 13.00"</formula>
    </cfRule>
  </conditionalFormatting>
  <conditionalFormatting sqref="A117:B117">
    <cfRule type="cellIs" dxfId="38550" priority="1012" operator="equal">
      <formula>"09.00 – 15.00"</formula>
    </cfRule>
  </conditionalFormatting>
  <conditionalFormatting sqref="A117:B117">
    <cfRule type="cellIs" dxfId="38549" priority="1013" operator="equal">
      <formula>"09.00 – 18.00"</formula>
    </cfRule>
  </conditionalFormatting>
  <conditionalFormatting sqref="A117:B117">
    <cfRule type="cellIs" dxfId="38548" priority="1014" operator="equal">
      <formula>"09.30 – 13.00"</formula>
    </cfRule>
  </conditionalFormatting>
  <conditionalFormatting sqref="A117:B117">
    <cfRule type="cellIs" dxfId="38547" priority="1015" operator="equal">
      <formula>"10.30 – 19.30"</formula>
    </cfRule>
  </conditionalFormatting>
  <conditionalFormatting sqref="A117:B117">
    <cfRule type="cellIs" dxfId="38546" priority="1016" operator="equal">
      <formula>"11.30 – 19.30"</formula>
    </cfRule>
  </conditionalFormatting>
  <conditionalFormatting sqref="A117:B117">
    <cfRule type="cellIs" dxfId="38545" priority="1017" operator="equal">
      <formula>_FV(13,"3")</formula>
    </cfRule>
  </conditionalFormatting>
  <conditionalFormatting sqref="A117:B117">
    <cfRule type="cellIs" dxfId="38544" priority="1018" operator="equal">
      <formula>_FV(13,"3")</formula>
    </cfRule>
  </conditionalFormatting>
  <conditionalFormatting sqref="A117:B117">
    <cfRule type="cellIs" dxfId="38543" priority="1019" operator="equal">
      <formula>_FV(13,"3")</formula>
    </cfRule>
  </conditionalFormatting>
  <conditionalFormatting sqref="A135:B135">
    <cfRule type="cellIs" dxfId="38542" priority="1002" operator="equal">
      <formula>"09.00 – 13.00"</formula>
    </cfRule>
  </conditionalFormatting>
  <conditionalFormatting sqref="A135:B135">
    <cfRule type="cellIs" dxfId="38541" priority="1003" operator="equal">
      <formula>"09.00 – 15.00"</formula>
    </cfRule>
  </conditionalFormatting>
  <conditionalFormatting sqref="A135:B135">
    <cfRule type="cellIs" dxfId="38540" priority="1004" operator="equal">
      <formula>"09.00 – 18.00"</formula>
    </cfRule>
  </conditionalFormatting>
  <conditionalFormatting sqref="A135:B135">
    <cfRule type="cellIs" dxfId="38539" priority="1005" operator="equal">
      <formula>"09.30 – 13.00"</formula>
    </cfRule>
  </conditionalFormatting>
  <conditionalFormatting sqref="A135:B135">
    <cfRule type="cellIs" dxfId="38538" priority="1006" operator="equal">
      <formula>"10.30 – 19.30"</formula>
    </cfRule>
  </conditionalFormatting>
  <conditionalFormatting sqref="A135:B135">
    <cfRule type="cellIs" dxfId="38537" priority="1007" operator="equal">
      <formula>"11.30 – 19.30"</formula>
    </cfRule>
  </conditionalFormatting>
  <conditionalFormatting sqref="A135:B135">
    <cfRule type="cellIs" dxfId="38536" priority="1008" operator="equal">
      <formula>_FV(13,"3")</formula>
    </cfRule>
  </conditionalFormatting>
  <conditionalFormatting sqref="A135:B135">
    <cfRule type="cellIs" dxfId="38535" priority="1009" operator="equal">
      <formula>_FV(13,"3")</formula>
    </cfRule>
  </conditionalFormatting>
  <conditionalFormatting sqref="A135:B135">
    <cfRule type="cellIs" dxfId="38534" priority="1010" operator="equal">
      <formula>_FV(13,"3")</formula>
    </cfRule>
  </conditionalFormatting>
  <conditionalFormatting sqref="B142">
    <cfRule type="cellIs" dxfId="38533" priority="990" operator="equal">
      <formula>_FV(13,"3")</formula>
    </cfRule>
  </conditionalFormatting>
  <conditionalFormatting sqref="B142">
    <cfRule type="cellIs" dxfId="38532" priority="991" operator="equal">
      <formula>_FV(13,"3")</formula>
    </cfRule>
  </conditionalFormatting>
  <conditionalFormatting sqref="B142">
    <cfRule type="cellIs" dxfId="38531" priority="992" operator="equal">
      <formula>_FV(13,"3")</formula>
    </cfRule>
  </conditionalFormatting>
  <conditionalFormatting sqref="A142">
    <cfRule type="cellIs" dxfId="38530" priority="993" operator="equal">
      <formula>"09.00 – 13.00"</formula>
    </cfRule>
  </conditionalFormatting>
  <conditionalFormatting sqref="A142">
    <cfRule type="cellIs" dxfId="38529" priority="994" operator="equal">
      <formula>"09.00 – 15.00"</formula>
    </cfRule>
  </conditionalFormatting>
  <conditionalFormatting sqref="A142">
    <cfRule type="cellIs" dxfId="38528" priority="995" operator="equal">
      <formula>"09.00 – 18.00"</formula>
    </cfRule>
  </conditionalFormatting>
  <conditionalFormatting sqref="A142">
    <cfRule type="cellIs" dxfId="38527" priority="996" operator="equal">
      <formula>"09.30 – 13.00"</formula>
    </cfRule>
  </conditionalFormatting>
  <conditionalFormatting sqref="A142">
    <cfRule type="cellIs" dxfId="38526" priority="997" operator="equal">
      <formula>"10.30 – 19.30"</formula>
    </cfRule>
  </conditionalFormatting>
  <conditionalFormatting sqref="A142">
    <cfRule type="cellIs" dxfId="38525" priority="998" operator="equal">
      <formula>"11.30 – 19.30"</formula>
    </cfRule>
  </conditionalFormatting>
  <conditionalFormatting sqref="A142">
    <cfRule type="cellIs" dxfId="38524" priority="999" operator="equal">
      <formula>_FV(13,"3")</formula>
    </cfRule>
  </conditionalFormatting>
  <conditionalFormatting sqref="A142">
    <cfRule type="cellIs" dxfId="38523" priority="1000" operator="equal">
      <formula>_FV(13,"3")</formula>
    </cfRule>
  </conditionalFormatting>
  <conditionalFormatting sqref="A142">
    <cfRule type="cellIs" dxfId="38522" priority="1001" operator="equal">
      <formula>_FV(13,"3")</formula>
    </cfRule>
  </conditionalFormatting>
  <conditionalFormatting sqref="B142">
    <cfRule type="cellIs" dxfId="38521" priority="984" operator="equal">
      <formula>"09.00 – 13.00"</formula>
    </cfRule>
  </conditionalFormatting>
  <conditionalFormatting sqref="B142">
    <cfRule type="cellIs" dxfId="38520" priority="985" operator="equal">
      <formula>"09.00 – 15.00"</formula>
    </cfRule>
  </conditionalFormatting>
  <conditionalFormatting sqref="B142">
    <cfRule type="cellIs" dxfId="38519" priority="986" operator="equal">
      <formula>"09.00 – 18.00"</formula>
    </cfRule>
  </conditionalFormatting>
  <conditionalFormatting sqref="B142">
    <cfRule type="cellIs" dxfId="38518" priority="987" operator="equal">
      <formula>"09.30 – 13.00"</formula>
    </cfRule>
  </conditionalFormatting>
  <conditionalFormatting sqref="B142">
    <cfRule type="cellIs" dxfId="38517" priority="988" operator="equal">
      <formula>"10.30 – 19.30"</formula>
    </cfRule>
  </conditionalFormatting>
  <conditionalFormatting sqref="B142">
    <cfRule type="cellIs" dxfId="38516" priority="989" operator="equal">
      <formula>"11.30 – 19.30"</formula>
    </cfRule>
  </conditionalFormatting>
  <conditionalFormatting sqref="A100:A106">
    <cfRule type="containsText" dxfId="38515" priority="967" operator="containsText" text="08.30 – 14.30">
      <formula>NOT(ISERROR(SEARCH("08.30 – 14.30",A100)))</formula>
    </cfRule>
    <cfRule type="containsText" dxfId="38514" priority="968" operator="containsText" text="09:30 – 18.30">
      <formula>NOT(ISERROR(SEARCH("09:30 – 18.30",A100)))</formula>
    </cfRule>
    <cfRule type="containsText" dxfId="38513" priority="969" operator="containsText" text="10.30 – 18.30">
      <formula>NOT(ISERROR(SEARCH("10.30 – 18.30",A100)))</formula>
    </cfRule>
    <cfRule type="containsText" dxfId="38512" priority="970" operator="containsText" text="09.30 – 18.30">
      <formula>NOT(ISERROR(SEARCH("09.30 – 18.30",A100)))</formula>
    </cfRule>
    <cfRule type="containsText" dxfId="38511" priority="971" operator="containsText" text="09.00 – 13:00">
      <formula>NOT(ISERROR(SEARCH("09.00 – 13:00",A100)))</formula>
    </cfRule>
    <cfRule type="containsText" dxfId="38510" priority="972" operator="containsText" text="08.30 – 16.30">
      <formula>NOT(ISERROR(SEARCH("08.30 – 16.30",A100)))</formula>
    </cfRule>
    <cfRule type="containsText" dxfId="38509" priority="973" operator="containsText" text="08:30 – 17.30">
      <formula>NOT(ISERROR(SEARCH("08:30 – 17.30",A100)))</formula>
    </cfRule>
    <cfRule type="containsText" dxfId="38508" priority="974" operator="containsText" text="08.30 – 17.30">
      <formula>NOT(ISERROR(SEARCH("08.30 – 17.30",A100)))</formula>
    </cfRule>
    <cfRule type="containsText" dxfId="38507" priority="975" operator="containsText" text="09.00 – 18.00">
      <formula>NOT(ISERROR(SEARCH("09.00 – 18.00",A100)))</formula>
    </cfRule>
    <cfRule type="containsText" dxfId="38506" priority="976" operator="containsText" text="09.00 – 13.00">
      <formula>NOT(ISERROR(SEARCH("09.00 – 13.00",A100)))</formula>
    </cfRule>
    <cfRule type="containsText" dxfId="38505" priority="977" operator="containsText" text="11.30 – 19.30">
      <formula>NOT(ISERROR(SEARCH("11.30 – 19.30",A100)))</formula>
    </cfRule>
    <cfRule type="containsText" dxfId="38504" priority="978" operator="containsText" text="10.30 – 19.30">
      <formula>NOT(ISERROR(SEARCH("10.30 – 19.30",A100)))</formula>
    </cfRule>
    <cfRule type="containsText" dxfId="38503" priority="979" operator="containsText" text="09.00 – 15.00">
      <formula>NOT(ISERROR(SEARCH("09.00 – 15.00",A100)))</formula>
    </cfRule>
    <cfRule type="containsText" dxfId="38502" priority="980" operator="containsText" text="12:30">
      <formula>NOT(ISERROR(SEARCH("12:30",A100)))</formula>
    </cfRule>
    <cfRule type="containsText" dxfId="38501" priority="981" operator="containsText" text="13:30">
      <formula>NOT(ISERROR(SEARCH("13:30",A100)))</formula>
    </cfRule>
    <cfRule type="containsText" dxfId="38500" priority="982" operator="containsText" text="FESTIVITÁ">
      <formula>NOT(ISERROR(SEARCH("FESTIVITÁ",A100)))</formula>
    </cfRule>
    <cfRule type="cellIs" dxfId="38499" priority="983" operator="equal">
      <formula>"DOMENICA"</formula>
    </cfRule>
  </conditionalFormatting>
  <conditionalFormatting sqref="B100:B106">
    <cfRule type="containsText" dxfId="38498" priority="950" operator="containsText" text="08.30 – 14.30">
      <formula>NOT(ISERROR(SEARCH("08.30 – 14.30",B100)))</formula>
    </cfRule>
    <cfRule type="containsText" dxfId="38497" priority="951" operator="containsText" text="09:30 – 18.30">
      <formula>NOT(ISERROR(SEARCH("09:30 – 18.30",B100)))</formula>
    </cfRule>
    <cfRule type="containsText" dxfId="38496" priority="952" operator="containsText" text="10.30 – 18.30">
      <formula>NOT(ISERROR(SEARCH("10.30 – 18.30",B100)))</formula>
    </cfRule>
    <cfRule type="containsText" dxfId="38495" priority="953" operator="containsText" text="09.30 – 18.30">
      <formula>NOT(ISERROR(SEARCH("09.30 – 18.30",B100)))</formula>
    </cfRule>
    <cfRule type="containsText" dxfId="38494" priority="954" operator="containsText" text="09.00 – 13:00">
      <formula>NOT(ISERROR(SEARCH("09.00 – 13:00",B100)))</formula>
    </cfRule>
    <cfRule type="containsText" dxfId="38493" priority="955" operator="containsText" text="08.30 – 16.30">
      <formula>NOT(ISERROR(SEARCH("08.30 – 16.30",B100)))</formula>
    </cfRule>
    <cfRule type="containsText" dxfId="38492" priority="956" operator="containsText" text="08:30 – 17.30">
      <formula>NOT(ISERROR(SEARCH("08:30 – 17.30",B100)))</formula>
    </cfRule>
    <cfRule type="containsText" dxfId="38491" priority="957" operator="containsText" text="08.30 – 17.30">
      <formula>NOT(ISERROR(SEARCH("08.30 – 17.30",B100)))</formula>
    </cfRule>
    <cfRule type="containsText" dxfId="38490" priority="958" operator="containsText" text="09.00 – 18.00">
      <formula>NOT(ISERROR(SEARCH("09.00 – 18.00",B100)))</formula>
    </cfRule>
    <cfRule type="containsText" dxfId="38489" priority="959" operator="containsText" text="09.00 – 13.00">
      <formula>NOT(ISERROR(SEARCH("09.00 – 13.00",B100)))</formula>
    </cfRule>
    <cfRule type="containsText" dxfId="38488" priority="960" operator="containsText" text="11.30 – 19.30">
      <formula>NOT(ISERROR(SEARCH("11.30 – 19.30",B100)))</formula>
    </cfRule>
    <cfRule type="containsText" dxfId="38487" priority="961" operator="containsText" text="10.30 – 19.30">
      <formula>NOT(ISERROR(SEARCH("10.30 – 19.30",B100)))</formula>
    </cfRule>
    <cfRule type="containsText" dxfId="38486" priority="962" operator="containsText" text="09.00 – 15.00">
      <formula>NOT(ISERROR(SEARCH("09.00 – 15.00",B100)))</formula>
    </cfRule>
    <cfRule type="containsText" dxfId="38485" priority="963" operator="containsText" text="12:30">
      <formula>NOT(ISERROR(SEARCH("12:30",B100)))</formula>
    </cfRule>
    <cfRule type="containsText" dxfId="38484" priority="964" operator="containsText" text="13:30">
      <formula>NOT(ISERROR(SEARCH("13:30",B100)))</formula>
    </cfRule>
    <cfRule type="containsText" dxfId="38483" priority="965" operator="containsText" text="FESTIVITÁ">
      <formula>NOT(ISERROR(SEARCH("FESTIVITÁ",B100)))</formula>
    </cfRule>
    <cfRule type="cellIs" dxfId="38482" priority="966" operator="equal">
      <formula>"DOMENICA"</formula>
    </cfRule>
  </conditionalFormatting>
  <conditionalFormatting sqref="B100:B106">
    <cfRule type="iconSet" priority="949">
      <iconSet iconSet="3Symbols2">
        <cfvo type="percent" val="0"/>
        <cfvo type="percent" val="0"/>
        <cfvo type="formula" val="TODAY()" gte="0"/>
      </iconSet>
    </cfRule>
  </conditionalFormatting>
  <conditionalFormatting sqref="A109:A115">
    <cfRule type="containsText" dxfId="38481" priority="932" operator="containsText" text="08.30 – 14.30">
      <formula>NOT(ISERROR(SEARCH("08.30 – 14.30",A109)))</formula>
    </cfRule>
    <cfRule type="containsText" dxfId="38480" priority="933" operator="containsText" text="09:30 – 18.30">
      <formula>NOT(ISERROR(SEARCH("09:30 – 18.30",A109)))</formula>
    </cfRule>
    <cfRule type="containsText" dxfId="38479" priority="934" operator="containsText" text="10.30 – 18.30">
      <formula>NOT(ISERROR(SEARCH("10.30 – 18.30",A109)))</formula>
    </cfRule>
    <cfRule type="containsText" dxfId="38478" priority="935" operator="containsText" text="09.30 – 18.30">
      <formula>NOT(ISERROR(SEARCH("09.30 – 18.30",A109)))</formula>
    </cfRule>
    <cfRule type="containsText" dxfId="38477" priority="936" operator="containsText" text="09.00 – 13:00">
      <formula>NOT(ISERROR(SEARCH("09.00 – 13:00",A109)))</formula>
    </cfRule>
    <cfRule type="containsText" dxfId="38476" priority="937" operator="containsText" text="08.30 – 16.30">
      <formula>NOT(ISERROR(SEARCH("08.30 – 16.30",A109)))</formula>
    </cfRule>
    <cfRule type="containsText" dxfId="38475" priority="938" operator="containsText" text="08:30 – 17.30">
      <formula>NOT(ISERROR(SEARCH("08:30 – 17.30",A109)))</formula>
    </cfRule>
    <cfRule type="containsText" dxfId="38474" priority="939" operator="containsText" text="08.30 – 17.30">
      <formula>NOT(ISERROR(SEARCH("08.30 – 17.30",A109)))</formula>
    </cfRule>
    <cfRule type="containsText" dxfId="38473" priority="940" operator="containsText" text="09.00 – 18.00">
      <formula>NOT(ISERROR(SEARCH("09.00 – 18.00",A109)))</formula>
    </cfRule>
    <cfRule type="containsText" dxfId="38472" priority="941" operator="containsText" text="09.00 – 13.00">
      <formula>NOT(ISERROR(SEARCH("09.00 – 13.00",A109)))</formula>
    </cfRule>
    <cfRule type="containsText" dxfId="38471" priority="942" operator="containsText" text="11.30 – 19.30">
      <formula>NOT(ISERROR(SEARCH("11.30 – 19.30",A109)))</formula>
    </cfRule>
    <cfRule type="containsText" dxfId="38470" priority="943" operator="containsText" text="10.30 – 19.30">
      <formula>NOT(ISERROR(SEARCH("10.30 – 19.30",A109)))</formula>
    </cfRule>
    <cfRule type="containsText" dxfId="38469" priority="944" operator="containsText" text="09.00 – 15.00">
      <formula>NOT(ISERROR(SEARCH("09.00 – 15.00",A109)))</formula>
    </cfRule>
    <cfRule type="containsText" dxfId="38468" priority="945" operator="containsText" text="12:30">
      <formula>NOT(ISERROR(SEARCH("12:30",A109)))</formula>
    </cfRule>
    <cfRule type="containsText" dxfId="38467" priority="946" operator="containsText" text="13:30">
      <formula>NOT(ISERROR(SEARCH("13:30",A109)))</formula>
    </cfRule>
    <cfRule type="containsText" dxfId="38466" priority="947" operator="containsText" text="FESTIVITÁ">
      <formula>NOT(ISERROR(SEARCH("FESTIVITÁ",A109)))</formula>
    </cfRule>
    <cfRule type="cellIs" dxfId="38465" priority="948" operator="equal">
      <formula>"DOMENICA"</formula>
    </cfRule>
  </conditionalFormatting>
  <conditionalFormatting sqref="B109:B115">
    <cfRule type="containsText" dxfId="38464" priority="915" operator="containsText" text="08.30 – 14.30">
      <formula>NOT(ISERROR(SEARCH("08.30 – 14.30",B109)))</formula>
    </cfRule>
    <cfRule type="containsText" dxfId="38463" priority="916" operator="containsText" text="09:30 – 18.30">
      <formula>NOT(ISERROR(SEARCH("09:30 – 18.30",B109)))</formula>
    </cfRule>
    <cfRule type="containsText" dxfId="38462" priority="917" operator="containsText" text="10.30 – 18.30">
      <formula>NOT(ISERROR(SEARCH("10.30 – 18.30",B109)))</formula>
    </cfRule>
    <cfRule type="containsText" dxfId="38461" priority="918" operator="containsText" text="09.30 – 18.30">
      <formula>NOT(ISERROR(SEARCH("09.30 – 18.30",B109)))</formula>
    </cfRule>
    <cfRule type="containsText" dxfId="38460" priority="919" operator="containsText" text="09.00 – 13:00">
      <formula>NOT(ISERROR(SEARCH("09.00 – 13:00",B109)))</formula>
    </cfRule>
    <cfRule type="containsText" dxfId="38459" priority="920" operator="containsText" text="08.30 – 16.30">
      <formula>NOT(ISERROR(SEARCH("08.30 – 16.30",B109)))</formula>
    </cfRule>
    <cfRule type="containsText" dxfId="38458" priority="921" operator="containsText" text="08:30 – 17.30">
      <formula>NOT(ISERROR(SEARCH("08:30 – 17.30",B109)))</formula>
    </cfRule>
    <cfRule type="containsText" dxfId="38457" priority="922" operator="containsText" text="08.30 – 17.30">
      <formula>NOT(ISERROR(SEARCH("08.30 – 17.30",B109)))</formula>
    </cfRule>
    <cfRule type="containsText" dxfId="38456" priority="923" operator="containsText" text="09.00 – 18.00">
      <formula>NOT(ISERROR(SEARCH("09.00 – 18.00",B109)))</formula>
    </cfRule>
    <cfRule type="containsText" dxfId="38455" priority="924" operator="containsText" text="09.00 – 13.00">
      <formula>NOT(ISERROR(SEARCH("09.00 – 13.00",B109)))</formula>
    </cfRule>
    <cfRule type="containsText" dxfId="38454" priority="925" operator="containsText" text="11.30 – 19.30">
      <formula>NOT(ISERROR(SEARCH("11.30 – 19.30",B109)))</formula>
    </cfRule>
    <cfRule type="containsText" dxfId="38453" priority="926" operator="containsText" text="10.30 – 19.30">
      <formula>NOT(ISERROR(SEARCH("10.30 – 19.30",B109)))</formula>
    </cfRule>
    <cfRule type="containsText" dxfId="38452" priority="927" operator="containsText" text="09.00 – 15.00">
      <formula>NOT(ISERROR(SEARCH("09.00 – 15.00",B109)))</formula>
    </cfRule>
    <cfRule type="containsText" dxfId="38451" priority="928" operator="containsText" text="12:30">
      <formula>NOT(ISERROR(SEARCH("12:30",B109)))</formula>
    </cfRule>
    <cfRule type="containsText" dxfId="38450" priority="929" operator="containsText" text="13:30">
      <formula>NOT(ISERROR(SEARCH("13:30",B109)))</formula>
    </cfRule>
    <cfRule type="containsText" dxfId="38449" priority="930" operator="containsText" text="FESTIVITÁ">
      <formula>NOT(ISERROR(SEARCH("FESTIVITÁ",B109)))</formula>
    </cfRule>
    <cfRule type="cellIs" dxfId="38448" priority="931" operator="equal">
      <formula>"DOMENICA"</formula>
    </cfRule>
  </conditionalFormatting>
  <conditionalFormatting sqref="B109:B115">
    <cfRule type="iconSet" priority="914">
      <iconSet iconSet="3Symbols2">
        <cfvo type="percent" val="0"/>
        <cfvo type="percent" val="0"/>
        <cfvo type="formula" val="TODAY()" gte="0"/>
      </iconSet>
    </cfRule>
  </conditionalFormatting>
  <conditionalFormatting sqref="A118:A124">
    <cfRule type="containsText" dxfId="38447" priority="897" operator="containsText" text="08.30 – 14.30">
      <formula>NOT(ISERROR(SEARCH("08.30 – 14.30",A118)))</formula>
    </cfRule>
    <cfRule type="containsText" dxfId="38446" priority="898" operator="containsText" text="09:30 – 18.30">
      <formula>NOT(ISERROR(SEARCH("09:30 – 18.30",A118)))</formula>
    </cfRule>
    <cfRule type="containsText" dxfId="38445" priority="899" operator="containsText" text="10.30 – 18.30">
      <formula>NOT(ISERROR(SEARCH("10.30 – 18.30",A118)))</formula>
    </cfRule>
    <cfRule type="containsText" dxfId="38444" priority="900" operator="containsText" text="09.30 – 18.30">
      <formula>NOT(ISERROR(SEARCH("09.30 – 18.30",A118)))</formula>
    </cfRule>
    <cfRule type="containsText" dxfId="38443" priority="901" operator="containsText" text="09.00 – 13:00">
      <formula>NOT(ISERROR(SEARCH("09.00 – 13:00",A118)))</formula>
    </cfRule>
    <cfRule type="containsText" dxfId="38442" priority="902" operator="containsText" text="08.30 – 16.30">
      <formula>NOT(ISERROR(SEARCH("08.30 – 16.30",A118)))</formula>
    </cfRule>
    <cfRule type="containsText" dxfId="38441" priority="903" operator="containsText" text="08:30 – 17.30">
      <formula>NOT(ISERROR(SEARCH("08:30 – 17.30",A118)))</formula>
    </cfRule>
    <cfRule type="containsText" dxfId="38440" priority="904" operator="containsText" text="08.30 – 17.30">
      <formula>NOT(ISERROR(SEARCH("08.30 – 17.30",A118)))</formula>
    </cfRule>
    <cfRule type="containsText" dxfId="38439" priority="905" operator="containsText" text="09.00 – 18.00">
      <formula>NOT(ISERROR(SEARCH("09.00 – 18.00",A118)))</formula>
    </cfRule>
    <cfRule type="containsText" dxfId="38438" priority="906" operator="containsText" text="09.00 – 13.00">
      <formula>NOT(ISERROR(SEARCH("09.00 – 13.00",A118)))</formula>
    </cfRule>
    <cfRule type="containsText" dxfId="38437" priority="907" operator="containsText" text="11.30 – 19.30">
      <formula>NOT(ISERROR(SEARCH("11.30 – 19.30",A118)))</formula>
    </cfRule>
    <cfRule type="containsText" dxfId="38436" priority="908" operator="containsText" text="10.30 – 19.30">
      <formula>NOT(ISERROR(SEARCH("10.30 – 19.30",A118)))</formula>
    </cfRule>
    <cfRule type="containsText" dxfId="38435" priority="909" operator="containsText" text="09.00 – 15.00">
      <formula>NOT(ISERROR(SEARCH("09.00 – 15.00",A118)))</formula>
    </cfRule>
    <cfRule type="containsText" dxfId="38434" priority="910" operator="containsText" text="12:30">
      <formula>NOT(ISERROR(SEARCH("12:30",A118)))</formula>
    </cfRule>
    <cfRule type="containsText" dxfId="38433" priority="911" operator="containsText" text="13:30">
      <formula>NOT(ISERROR(SEARCH("13:30",A118)))</formula>
    </cfRule>
    <cfRule type="containsText" dxfId="38432" priority="912" operator="containsText" text="FESTIVITÁ">
      <formula>NOT(ISERROR(SEARCH("FESTIVITÁ",A118)))</formula>
    </cfRule>
    <cfRule type="cellIs" dxfId="38431" priority="913" operator="equal">
      <formula>"DOMENICA"</formula>
    </cfRule>
  </conditionalFormatting>
  <conditionalFormatting sqref="B118:B124">
    <cfRule type="containsText" dxfId="38430" priority="880" operator="containsText" text="08.30 – 14.30">
      <formula>NOT(ISERROR(SEARCH("08.30 – 14.30",B118)))</formula>
    </cfRule>
    <cfRule type="containsText" dxfId="38429" priority="881" operator="containsText" text="09:30 – 18.30">
      <formula>NOT(ISERROR(SEARCH("09:30 – 18.30",B118)))</formula>
    </cfRule>
    <cfRule type="containsText" dxfId="38428" priority="882" operator="containsText" text="10.30 – 18.30">
      <formula>NOT(ISERROR(SEARCH("10.30 – 18.30",B118)))</formula>
    </cfRule>
    <cfRule type="containsText" dxfId="38427" priority="883" operator="containsText" text="09.30 – 18.30">
      <formula>NOT(ISERROR(SEARCH("09.30 – 18.30",B118)))</formula>
    </cfRule>
    <cfRule type="containsText" dxfId="38426" priority="884" operator="containsText" text="09.00 – 13:00">
      <formula>NOT(ISERROR(SEARCH("09.00 – 13:00",B118)))</formula>
    </cfRule>
    <cfRule type="containsText" dxfId="38425" priority="885" operator="containsText" text="08.30 – 16.30">
      <formula>NOT(ISERROR(SEARCH("08.30 – 16.30",B118)))</formula>
    </cfRule>
    <cfRule type="containsText" dxfId="38424" priority="886" operator="containsText" text="08:30 – 17.30">
      <formula>NOT(ISERROR(SEARCH("08:30 – 17.30",B118)))</formula>
    </cfRule>
    <cfRule type="containsText" dxfId="38423" priority="887" operator="containsText" text="08.30 – 17.30">
      <formula>NOT(ISERROR(SEARCH("08.30 – 17.30",B118)))</formula>
    </cfRule>
    <cfRule type="containsText" dxfId="38422" priority="888" operator="containsText" text="09.00 – 18.00">
      <formula>NOT(ISERROR(SEARCH("09.00 – 18.00",B118)))</formula>
    </cfRule>
    <cfRule type="containsText" dxfId="38421" priority="889" operator="containsText" text="09.00 – 13.00">
      <formula>NOT(ISERROR(SEARCH("09.00 – 13.00",B118)))</formula>
    </cfRule>
    <cfRule type="containsText" dxfId="38420" priority="890" operator="containsText" text="11.30 – 19.30">
      <formula>NOT(ISERROR(SEARCH("11.30 – 19.30",B118)))</formula>
    </cfRule>
    <cfRule type="containsText" dxfId="38419" priority="891" operator="containsText" text="10.30 – 19.30">
      <formula>NOT(ISERROR(SEARCH("10.30 – 19.30",B118)))</formula>
    </cfRule>
    <cfRule type="containsText" dxfId="38418" priority="892" operator="containsText" text="09.00 – 15.00">
      <formula>NOT(ISERROR(SEARCH("09.00 – 15.00",B118)))</formula>
    </cfRule>
    <cfRule type="containsText" dxfId="38417" priority="893" operator="containsText" text="12:30">
      <formula>NOT(ISERROR(SEARCH("12:30",B118)))</formula>
    </cfRule>
    <cfRule type="containsText" dxfId="38416" priority="894" operator="containsText" text="13:30">
      <formula>NOT(ISERROR(SEARCH("13:30",B118)))</formula>
    </cfRule>
    <cfRule type="containsText" dxfId="38415" priority="895" operator="containsText" text="FESTIVITÁ">
      <formula>NOT(ISERROR(SEARCH("FESTIVITÁ",B118)))</formula>
    </cfRule>
    <cfRule type="cellIs" dxfId="38414" priority="896" operator="equal">
      <formula>"DOMENICA"</formula>
    </cfRule>
  </conditionalFormatting>
  <conditionalFormatting sqref="B118:B124">
    <cfRule type="iconSet" priority="879">
      <iconSet iconSet="3Symbols2">
        <cfvo type="percent" val="0"/>
        <cfvo type="percent" val="0"/>
        <cfvo type="formula" val="TODAY()" gte="0"/>
      </iconSet>
    </cfRule>
  </conditionalFormatting>
  <conditionalFormatting sqref="A127:A133">
    <cfRule type="containsText" dxfId="38413" priority="862" operator="containsText" text="08.30 – 14.30">
      <formula>NOT(ISERROR(SEARCH("08.30 – 14.30",A127)))</formula>
    </cfRule>
    <cfRule type="containsText" dxfId="38412" priority="863" operator="containsText" text="09:30 – 18.30">
      <formula>NOT(ISERROR(SEARCH("09:30 – 18.30",A127)))</formula>
    </cfRule>
    <cfRule type="containsText" dxfId="38411" priority="864" operator="containsText" text="10.30 – 18.30">
      <formula>NOT(ISERROR(SEARCH("10.30 – 18.30",A127)))</formula>
    </cfRule>
    <cfRule type="containsText" dxfId="38410" priority="865" operator="containsText" text="09.30 – 18.30">
      <formula>NOT(ISERROR(SEARCH("09.30 – 18.30",A127)))</formula>
    </cfRule>
    <cfRule type="containsText" dxfId="38409" priority="866" operator="containsText" text="09.00 – 13:00">
      <formula>NOT(ISERROR(SEARCH("09.00 – 13:00",A127)))</formula>
    </cfRule>
    <cfRule type="containsText" dxfId="38408" priority="867" operator="containsText" text="08.30 – 16.30">
      <formula>NOT(ISERROR(SEARCH("08.30 – 16.30",A127)))</formula>
    </cfRule>
    <cfRule type="containsText" dxfId="38407" priority="868" operator="containsText" text="08:30 – 17.30">
      <formula>NOT(ISERROR(SEARCH("08:30 – 17.30",A127)))</formula>
    </cfRule>
    <cfRule type="containsText" dxfId="38406" priority="869" operator="containsText" text="08.30 – 17.30">
      <formula>NOT(ISERROR(SEARCH("08.30 – 17.30",A127)))</formula>
    </cfRule>
    <cfRule type="containsText" dxfId="38405" priority="870" operator="containsText" text="09.00 – 18.00">
      <formula>NOT(ISERROR(SEARCH("09.00 – 18.00",A127)))</formula>
    </cfRule>
    <cfRule type="containsText" dxfId="38404" priority="871" operator="containsText" text="09.00 – 13.00">
      <formula>NOT(ISERROR(SEARCH("09.00 – 13.00",A127)))</formula>
    </cfRule>
    <cfRule type="containsText" dxfId="38403" priority="872" operator="containsText" text="11.30 – 19.30">
      <formula>NOT(ISERROR(SEARCH("11.30 – 19.30",A127)))</formula>
    </cfRule>
    <cfRule type="containsText" dxfId="38402" priority="873" operator="containsText" text="10.30 – 19.30">
      <formula>NOT(ISERROR(SEARCH("10.30 – 19.30",A127)))</formula>
    </cfRule>
    <cfRule type="containsText" dxfId="38401" priority="874" operator="containsText" text="09.00 – 15.00">
      <formula>NOT(ISERROR(SEARCH("09.00 – 15.00",A127)))</formula>
    </cfRule>
    <cfRule type="containsText" dxfId="38400" priority="875" operator="containsText" text="12:30">
      <formula>NOT(ISERROR(SEARCH("12:30",A127)))</formula>
    </cfRule>
    <cfRule type="containsText" dxfId="38399" priority="876" operator="containsText" text="13:30">
      <formula>NOT(ISERROR(SEARCH("13:30",A127)))</formula>
    </cfRule>
    <cfRule type="containsText" dxfId="38398" priority="877" operator="containsText" text="FESTIVITÁ">
      <formula>NOT(ISERROR(SEARCH("FESTIVITÁ",A127)))</formula>
    </cfRule>
    <cfRule type="cellIs" dxfId="38397" priority="878" operator="equal">
      <formula>"DOMENICA"</formula>
    </cfRule>
  </conditionalFormatting>
  <conditionalFormatting sqref="B127:B133">
    <cfRule type="containsText" dxfId="38396" priority="845" operator="containsText" text="08.30 – 14.30">
      <formula>NOT(ISERROR(SEARCH("08.30 – 14.30",B127)))</formula>
    </cfRule>
    <cfRule type="containsText" dxfId="38395" priority="846" operator="containsText" text="09:30 – 18.30">
      <formula>NOT(ISERROR(SEARCH("09:30 – 18.30",B127)))</formula>
    </cfRule>
    <cfRule type="containsText" dxfId="38394" priority="847" operator="containsText" text="10.30 – 18.30">
      <formula>NOT(ISERROR(SEARCH("10.30 – 18.30",B127)))</formula>
    </cfRule>
    <cfRule type="containsText" dxfId="38393" priority="848" operator="containsText" text="09.30 – 18.30">
      <formula>NOT(ISERROR(SEARCH("09.30 – 18.30",B127)))</formula>
    </cfRule>
    <cfRule type="containsText" dxfId="38392" priority="849" operator="containsText" text="09.00 – 13:00">
      <formula>NOT(ISERROR(SEARCH("09.00 – 13:00",B127)))</formula>
    </cfRule>
    <cfRule type="containsText" dxfId="38391" priority="850" operator="containsText" text="08.30 – 16.30">
      <formula>NOT(ISERROR(SEARCH("08.30 – 16.30",B127)))</formula>
    </cfRule>
    <cfRule type="containsText" dxfId="38390" priority="851" operator="containsText" text="08:30 – 17.30">
      <formula>NOT(ISERROR(SEARCH("08:30 – 17.30",B127)))</formula>
    </cfRule>
    <cfRule type="containsText" dxfId="38389" priority="852" operator="containsText" text="08.30 – 17.30">
      <formula>NOT(ISERROR(SEARCH("08.30 – 17.30",B127)))</formula>
    </cfRule>
    <cfRule type="containsText" dxfId="38388" priority="853" operator="containsText" text="09.00 – 18.00">
      <formula>NOT(ISERROR(SEARCH("09.00 – 18.00",B127)))</formula>
    </cfRule>
    <cfRule type="containsText" dxfId="38387" priority="854" operator="containsText" text="09.00 – 13.00">
      <formula>NOT(ISERROR(SEARCH("09.00 – 13.00",B127)))</formula>
    </cfRule>
    <cfRule type="containsText" dxfId="38386" priority="855" operator="containsText" text="11.30 – 19.30">
      <formula>NOT(ISERROR(SEARCH("11.30 – 19.30",B127)))</formula>
    </cfRule>
    <cfRule type="containsText" dxfId="38385" priority="856" operator="containsText" text="10.30 – 19.30">
      <formula>NOT(ISERROR(SEARCH("10.30 – 19.30",B127)))</formula>
    </cfRule>
    <cfRule type="containsText" dxfId="38384" priority="857" operator="containsText" text="09.00 – 15.00">
      <formula>NOT(ISERROR(SEARCH("09.00 – 15.00",B127)))</formula>
    </cfRule>
    <cfRule type="containsText" dxfId="38383" priority="858" operator="containsText" text="12:30">
      <formula>NOT(ISERROR(SEARCH("12:30",B127)))</formula>
    </cfRule>
    <cfRule type="containsText" dxfId="38382" priority="859" operator="containsText" text="13:30">
      <formula>NOT(ISERROR(SEARCH("13:30",B127)))</formula>
    </cfRule>
    <cfRule type="containsText" dxfId="38381" priority="860" operator="containsText" text="FESTIVITÁ">
      <formula>NOT(ISERROR(SEARCH("FESTIVITÁ",B127)))</formula>
    </cfRule>
    <cfRule type="cellIs" dxfId="38380" priority="861" operator="equal">
      <formula>"DOMENICA"</formula>
    </cfRule>
  </conditionalFormatting>
  <conditionalFormatting sqref="B127:B133">
    <cfRule type="iconSet" priority="844">
      <iconSet iconSet="3Symbols2">
        <cfvo type="percent" val="0"/>
        <cfvo type="percent" val="0"/>
        <cfvo type="formula" val="TODAY()" gte="0"/>
      </iconSet>
    </cfRule>
  </conditionalFormatting>
  <conditionalFormatting sqref="A127:A133">
    <cfRule type="containsText" dxfId="38379" priority="827" operator="containsText" text="08.30 – 14.30">
      <formula>NOT(ISERROR(SEARCH("08.30 – 14.30",A127)))</formula>
    </cfRule>
    <cfRule type="containsText" dxfId="38378" priority="828" operator="containsText" text="09:30 – 18.30">
      <formula>NOT(ISERROR(SEARCH("09:30 – 18.30",A127)))</formula>
    </cfRule>
    <cfRule type="containsText" dxfId="38377" priority="829" operator="containsText" text="10.30 – 18.30">
      <formula>NOT(ISERROR(SEARCH("10.30 – 18.30",A127)))</formula>
    </cfRule>
    <cfRule type="containsText" dxfId="38376" priority="830" operator="containsText" text="09.30 – 18.30">
      <formula>NOT(ISERROR(SEARCH("09.30 – 18.30",A127)))</formula>
    </cfRule>
    <cfRule type="containsText" dxfId="38375" priority="831" operator="containsText" text="09.00 – 13:00">
      <formula>NOT(ISERROR(SEARCH("09.00 – 13:00",A127)))</formula>
    </cfRule>
    <cfRule type="containsText" dxfId="38374" priority="832" operator="containsText" text="08.30 – 16.30">
      <formula>NOT(ISERROR(SEARCH("08.30 – 16.30",A127)))</formula>
    </cfRule>
    <cfRule type="containsText" dxfId="38373" priority="833" operator="containsText" text="08:30 – 17.30">
      <formula>NOT(ISERROR(SEARCH("08:30 – 17.30",A127)))</formula>
    </cfRule>
    <cfRule type="containsText" dxfId="38372" priority="834" operator="containsText" text="08.30 – 17.30">
      <formula>NOT(ISERROR(SEARCH("08.30 – 17.30",A127)))</formula>
    </cfRule>
    <cfRule type="containsText" dxfId="38371" priority="835" operator="containsText" text="09.00 – 18.00">
      <formula>NOT(ISERROR(SEARCH("09.00 – 18.00",A127)))</formula>
    </cfRule>
    <cfRule type="containsText" dxfId="38370" priority="836" operator="containsText" text="09.00 – 13.00">
      <formula>NOT(ISERROR(SEARCH("09.00 – 13.00",A127)))</formula>
    </cfRule>
    <cfRule type="containsText" dxfId="38369" priority="837" operator="containsText" text="11.30 – 19.30">
      <formula>NOT(ISERROR(SEARCH("11.30 – 19.30",A127)))</formula>
    </cfRule>
    <cfRule type="containsText" dxfId="38368" priority="838" operator="containsText" text="10.30 – 19.30">
      <formula>NOT(ISERROR(SEARCH("10.30 – 19.30",A127)))</formula>
    </cfRule>
    <cfRule type="containsText" dxfId="38367" priority="839" operator="containsText" text="09.00 – 15.00">
      <formula>NOT(ISERROR(SEARCH("09.00 – 15.00",A127)))</formula>
    </cfRule>
    <cfRule type="containsText" dxfId="38366" priority="840" operator="containsText" text="12:30">
      <formula>NOT(ISERROR(SEARCH("12:30",A127)))</formula>
    </cfRule>
    <cfRule type="containsText" dxfId="38365" priority="841" operator="containsText" text="13:30">
      <formula>NOT(ISERROR(SEARCH("13:30",A127)))</formula>
    </cfRule>
    <cfRule type="containsText" dxfId="38364" priority="842" operator="containsText" text="FESTIVITÁ">
      <formula>NOT(ISERROR(SEARCH("FESTIVITÁ",A127)))</formula>
    </cfRule>
    <cfRule type="cellIs" dxfId="38363" priority="843" operator="equal">
      <formula>"DOMENICA"</formula>
    </cfRule>
  </conditionalFormatting>
  <conditionalFormatting sqref="B127:B133">
    <cfRule type="containsText" dxfId="38362" priority="810" operator="containsText" text="08.30 – 14.30">
      <formula>NOT(ISERROR(SEARCH("08.30 – 14.30",B127)))</formula>
    </cfRule>
    <cfRule type="containsText" dxfId="38361" priority="811" operator="containsText" text="09:30 – 18.30">
      <formula>NOT(ISERROR(SEARCH("09:30 – 18.30",B127)))</formula>
    </cfRule>
    <cfRule type="containsText" dxfId="38360" priority="812" operator="containsText" text="10.30 – 18.30">
      <formula>NOT(ISERROR(SEARCH("10.30 – 18.30",B127)))</formula>
    </cfRule>
    <cfRule type="containsText" dxfId="38359" priority="813" operator="containsText" text="09.30 – 18.30">
      <formula>NOT(ISERROR(SEARCH("09.30 – 18.30",B127)))</formula>
    </cfRule>
    <cfRule type="containsText" dxfId="38358" priority="814" operator="containsText" text="09.00 – 13:00">
      <formula>NOT(ISERROR(SEARCH("09.00 – 13:00",B127)))</formula>
    </cfRule>
    <cfRule type="containsText" dxfId="38357" priority="815" operator="containsText" text="08.30 – 16.30">
      <formula>NOT(ISERROR(SEARCH("08.30 – 16.30",B127)))</formula>
    </cfRule>
    <cfRule type="containsText" dxfId="38356" priority="816" operator="containsText" text="08:30 – 17.30">
      <formula>NOT(ISERROR(SEARCH("08:30 – 17.30",B127)))</formula>
    </cfRule>
    <cfRule type="containsText" dxfId="38355" priority="817" operator="containsText" text="08.30 – 17.30">
      <formula>NOT(ISERROR(SEARCH("08.30 – 17.30",B127)))</formula>
    </cfRule>
    <cfRule type="containsText" dxfId="38354" priority="818" operator="containsText" text="09.00 – 18.00">
      <formula>NOT(ISERROR(SEARCH("09.00 – 18.00",B127)))</formula>
    </cfRule>
    <cfRule type="containsText" dxfId="38353" priority="819" operator="containsText" text="09.00 – 13.00">
      <formula>NOT(ISERROR(SEARCH("09.00 – 13.00",B127)))</formula>
    </cfRule>
    <cfRule type="containsText" dxfId="38352" priority="820" operator="containsText" text="11.30 – 19.30">
      <formula>NOT(ISERROR(SEARCH("11.30 – 19.30",B127)))</formula>
    </cfRule>
    <cfRule type="containsText" dxfId="38351" priority="821" operator="containsText" text="10.30 – 19.30">
      <formula>NOT(ISERROR(SEARCH("10.30 – 19.30",B127)))</formula>
    </cfRule>
    <cfRule type="containsText" dxfId="38350" priority="822" operator="containsText" text="09.00 – 15.00">
      <formula>NOT(ISERROR(SEARCH("09.00 – 15.00",B127)))</formula>
    </cfRule>
    <cfRule type="containsText" dxfId="38349" priority="823" operator="containsText" text="12:30">
      <formula>NOT(ISERROR(SEARCH("12:30",B127)))</formula>
    </cfRule>
    <cfRule type="containsText" dxfId="38348" priority="824" operator="containsText" text="13:30">
      <formula>NOT(ISERROR(SEARCH("13:30",B127)))</formula>
    </cfRule>
    <cfRule type="containsText" dxfId="38347" priority="825" operator="containsText" text="FESTIVITÁ">
      <formula>NOT(ISERROR(SEARCH("FESTIVITÁ",B127)))</formula>
    </cfRule>
    <cfRule type="cellIs" dxfId="38346" priority="826" operator="equal">
      <formula>"DOMENICA"</formula>
    </cfRule>
  </conditionalFormatting>
  <conditionalFormatting sqref="B127:B133">
    <cfRule type="iconSet" priority="809">
      <iconSet iconSet="3Symbols2">
        <cfvo type="percent" val="0"/>
        <cfvo type="percent" val="0"/>
        <cfvo type="formula" val="TODAY()" gte="0"/>
      </iconSet>
    </cfRule>
  </conditionalFormatting>
  <conditionalFormatting sqref="A136:A142">
    <cfRule type="containsText" dxfId="38345" priority="792" operator="containsText" text="08.30 – 14.30">
      <formula>NOT(ISERROR(SEARCH("08.30 – 14.30",A136)))</formula>
    </cfRule>
    <cfRule type="containsText" dxfId="38344" priority="793" operator="containsText" text="09:30 – 18.30">
      <formula>NOT(ISERROR(SEARCH("09:30 – 18.30",A136)))</formula>
    </cfRule>
    <cfRule type="containsText" dxfId="38343" priority="794" operator="containsText" text="10.30 – 18.30">
      <formula>NOT(ISERROR(SEARCH("10.30 – 18.30",A136)))</formula>
    </cfRule>
    <cfRule type="containsText" dxfId="38342" priority="795" operator="containsText" text="09.30 – 18.30">
      <formula>NOT(ISERROR(SEARCH("09.30 – 18.30",A136)))</formula>
    </cfRule>
    <cfRule type="containsText" dxfId="38341" priority="796" operator="containsText" text="09.00 – 13:00">
      <formula>NOT(ISERROR(SEARCH("09.00 – 13:00",A136)))</formula>
    </cfRule>
    <cfRule type="containsText" dxfId="38340" priority="797" operator="containsText" text="08.30 – 16.30">
      <formula>NOT(ISERROR(SEARCH("08.30 – 16.30",A136)))</formula>
    </cfRule>
    <cfRule type="containsText" dxfId="38339" priority="798" operator="containsText" text="08:30 – 17.30">
      <formula>NOT(ISERROR(SEARCH("08:30 – 17.30",A136)))</formula>
    </cfRule>
    <cfRule type="containsText" dxfId="38338" priority="799" operator="containsText" text="08.30 – 17.30">
      <formula>NOT(ISERROR(SEARCH("08.30 – 17.30",A136)))</formula>
    </cfRule>
    <cfRule type="containsText" dxfId="38337" priority="800" operator="containsText" text="09.00 – 18.00">
      <formula>NOT(ISERROR(SEARCH("09.00 – 18.00",A136)))</formula>
    </cfRule>
    <cfRule type="containsText" dxfId="38336" priority="801" operator="containsText" text="09.00 – 13.00">
      <formula>NOT(ISERROR(SEARCH("09.00 – 13.00",A136)))</formula>
    </cfRule>
    <cfRule type="containsText" dxfId="38335" priority="802" operator="containsText" text="11.30 – 19.30">
      <formula>NOT(ISERROR(SEARCH("11.30 – 19.30",A136)))</formula>
    </cfRule>
    <cfRule type="containsText" dxfId="38334" priority="803" operator="containsText" text="10.30 – 19.30">
      <formula>NOT(ISERROR(SEARCH("10.30 – 19.30",A136)))</formula>
    </cfRule>
    <cfRule type="containsText" dxfId="38333" priority="804" operator="containsText" text="09.00 – 15.00">
      <formula>NOT(ISERROR(SEARCH("09.00 – 15.00",A136)))</formula>
    </cfRule>
    <cfRule type="containsText" dxfId="38332" priority="805" operator="containsText" text="12:30">
      <formula>NOT(ISERROR(SEARCH("12:30",A136)))</formula>
    </cfRule>
    <cfRule type="containsText" dxfId="38331" priority="806" operator="containsText" text="13:30">
      <formula>NOT(ISERROR(SEARCH("13:30",A136)))</formula>
    </cfRule>
    <cfRule type="containsText" dxfId="38330" priority="807" operator="containsText" text="FESTIVITÁ">
      <formula>NOT(ISERROR(SEARCH("FESTIVITÁ",A136)))</formula>
    </cfRule>
    <cfRule type="cellIs" dxfId="38329" priority="808" operator="equal">
      <formula>"DOMENICA"</formula>
    </cfRule>
  </conditionalFormatting>
  <conditionalFormatting sqref="B136:B142">
    <cfRule type="containsText" dxfId="38328" priority="775" operator="containsText" text="08.30 – 14.30">
      <formula>NOT(ISERROR(SEARCH("08.30 – 14.30",B136)))</formula>
    </cfRule>
    <cfRule type="containsText" dxfId="38327" priority="776" operator="containsText" text="09:30 – 18.30">
      <formula>NOT(ISERROR(SEARCH("09:30 – 18.30",B136)))</formula>
    </cfRule>
    <cfRule type="containsText" dxfId="38326" priority="777" operator="containsText" text="10.30 – 18.30">
      <formula>NOT(ISERROR(SEARCH("10.30 – 18.30",B136)))</formula>
    </cfRule>
    <cfRule type="containsText" dxfId="38325" priority="778" operator="containsText" text="09.30 – 18.30">
      <formula>NOT(ISERROR(SEARCH("09.30 – 18.30",B136)))</formula>
    </cfRule>
    <cfRule type="containsText" dxfId="38324" priority="779" operator="containsText" text="09.00 – 13:00">
      <formula>NOT(ISERROR(SEARCH("09.00 – 13:00",B136)))</formula>
    </cfRule>
    <cfRule type="containsText" dxfId="38323" priority="780" operator="containsText" text="08.30 – 16.30">
      <formula>NOT(ISERROR(SEARCH("08.30 – 16.30",B136)))</formula>
    </cfRule>
    <cfRule type="containsText" dxfId="38322" priority="781" operator="containsText" text="08:30 – 17.30">
      <formula>NOT(ISERROR(SEARCH("08:30 – 17.30",B136)))</formula>
    </cfRule>
    <cfRule type="containsText" dxfId="38321" priority="782" operator="containsText" text="08.30 – 17.30">
      <formula>NOT(ISERROR(SEARCH("08.30 – 17.30",B136)))</formula>
    </cfRule>
    <cfRule type="containsText" dxfId="38320" priority="783" operator="containsText" text="09.00 – 18.00">
      <formula>NOT(ISERROR(SEARCH("09.00 – 18.00",B136)))</formula>
    </cfRule>
    <cfRule type="containsText" dxfId="38319" priority="784" operator="containsText" text="09.00 – 13.00">
      <formula>NOT(ISERROR(SEARCH("09.00 – 13.00",B136)))</formula>
    </cfRule>
    <cfRule type="containsText" dxfId="38318" priority="785" operator="containsText" text="11.30 – 19.30">
      <formula>NOT(ISERROR(SEARCH("11.30 – 19.30",B136)))</formula>
    </cfRule>
    <cfRule type="containsText" dxfId="38317" priority="786" operator="containsText" text="10.30 – 19.30">
      <formula>NOT(ISERROR(SEARCH("10.30 – 19.30",B136)))</formula>
    </cfRule>
    <cfRule type="containsText" dxfId="38316" priority="787" operator="containsText" text="09.00 – 15.00">
      <formula>NOT(ISERROR(SEARCH("09.00 – 15.00",B136)))</formula>
    </cfRule>
    <cfRule type="containsText" dxfId="38315" priority="788" operator="containsText" text="12:30">
      <formula>NOT(ISERROR(SEARCH("12:30",B136)))</formula>
    </cfRule>
    <cfRule type="containsText" dxfId="38314" priority="789" operator="containsText" text="13:30">
      <formula>NOT(ISERROR(SEARCH("13:30",B136)))</formula>
    </cfRule>
    <cfRule type="containsText" dxfId="38313" priority="790" operator="containsText" text="FESTIVITÁ">
      <formula>NOT(ISERROR(SEARCH("FESTIVITÁ",B136)))</formula>
    </cfRule>
    <cfRule type="cellIs" dxfId="38312" priority="791" operator="equal">
      <formula>"DOMENICA"</formula>
    </cfRule>
  </conditionalFormatting>
  <conditionalFormatting sqref="B136:B142">
    <cfRule type="iconSet" priority="774">
      <iconSet iconSet="3Symbols2">
        <cfvo type="percent" val="0"/>
        <cfvo type="percent" val="0"/>
        <cfvo type="formula" val="TODAY()" gte="0"/>
      </iconSet>
    </cfRule>
  </conditionalFormatting>
  <conditionalFormatting sqref="P117:Q117">
    <cfRule type="cellIs" dxfId="38311" priority="765" operator="equal">
      <formula>"09.00 – 13.00"</formula>
    </cfRule>
  </conditionalFormatting>
  <conditionalFormatting sqref="P117:Q117">
    <cfRule type="cellIs" dxfId="38310" priority="766" operator="equal">
      <formula>"09.00 – 15.00"</formula>
    </cfRule>
  </conditionalFormatting>
  <conditionalFormatting sqref="P117:Q117">
    <cfRule type="cellIs" dxfId="38309" priority="767" operator="equal">
      <formula>"09.00 – 18.00"</formula>
    </cfRule>
  </conditionalFormatting>
  <conditionalFormatting sqref="P117:Q117">
    <cfRule type="cellIs" dxfId="38308" priority="768" operator="equal">
      <formula>"09.30 – 13.00"</formula>
    </cfRule>
  </conditionalFormatting>
  <conditionalFormatting sqref="P117:Q117">
    <cfRule type="cellIs" dxfId="38307" priority="769" operator="equal">
      <formula>"10.30 – 19.30"</formula>
    </cfRule>
  </conditionalFormatting>
  <conditionalFormatting sqref="P117:Q117">
    <cfRule type="cellIs" dxfId="38306" priority="770" operator="equal">
      <formula>"11.30 – 19.30"</formula>
    </cfRule>
  </conditionalFormatting>
  <conditionalFormatting sqref="P117:Q117">
    <cfRule type="cellIs" dxfId="38305" priority="771" operator="equal">
      <formula>_FV(13,"3")</formula>
    </cfRule>
  </conditionalFormatting>
  <conditionalFormatting sqref="P117:Q117">
    <cfRule type="cellIs" dxfId="38304" priority="772" operator="equal">
      <formula>_FV(13,"3")</formula>
    </cfRule>
  </conditionalFormatting>
  <conditionalFormatting sqref="P117:Q117">
    <cfRule type="cellIs" dxfId="38303" priority="773" operator="equal">
      <formula>_FV(13,"3")</formula>
    </cfRule>
  </conditionalFormatting>
  <conditionalFormatting sqref="P135:Q135">
    <cfRule type="cellIs" dxfId="38302" priority="756" operator="equal">
      <formula>"09.00 – 13.00"</formula>
    </cfRule>
  </conditionalFormatting>
  <conditionalFormatting sqref="P135:Q135">
    <cfRule type="cellIs" dxfId="38301" priority="757" operator="equal">
      <formula>"09.00 – 15.00"</formula>
    </cfRule>
  </conditionalFormatting>
  <conditionalFormatting sqref="P135:Q135">
    <cfRule type="cellIs" dxfId="38300" priority="758" operator="equal">
      <formula>"09.00 – 18.00"</formula>
    </cfRule>
  </conditionalFormatting>
  <conditionalFormatting sqref="P135:Q135">
    <cfRule type="cellIs" dxfId="38299" priority="759" operator="equal">
      <formula>"09.30 – 13.00"</formula>
    </cfRule>
  </conditionalFormatting>
  <conditionalFormatting sqref="P135:Q135">
    <cfRule type="cellIs" dxfId="38298" priority="760" operator="equal">
      <formula>"10.30 – 19.30"</formula>
    </cfRule>
  </conditionalFormatting>
  <conditionalFormatting sqref="P135:Q135">
    <cfRule type="cellIs" dxfId="38297" priority="761" operator="equal">
      <formula>"11.30 – 19.30"</formula>
    </cfRule>
  </conditionalFormatting>
  <conditionalFormatting sqref="P135:Q135">
    <cfRule type="cellIs" dxfId="38296" priority="762" operator="equal">
      <formula>_FV(13,"3")</formula>
    </cfRule>
  </conditionalFormatting>
  <conditionalFormatting sqref="P135:Q135">
    <cfRule type="cellIs" dxfId="38295" priority="763" operator="equal">
      <formula>_FV(13,"3")</formula>
    </cfRule>
  </conditionalFormatting>
  <conditionalFormatting sqref="P135:Q135">
    <cfRule type="cellIs" dxfId="38294" priority="764" operator="equal">
      <formula>_FV(13,"3")</formula>
    </cfRule>
  </conditionalFormatting>
  <conditionalFormatting sqref="Q142">
    <cfRule type="cellIs" dxfId="38293" priority="744" operator="equal">
      <formula>_FV(13,"3")</formula>
    </cfRule>
  </conditionalFormatting>
  <conditionalFormatting sqref="Q142">
    <cfRule type="cellIs" dxfId="38292" priority="745" operator="equal">
      <formula>_FV(13,"3")</formula>
    </cfRule>
  </conditionalFormatting>
  <conditionalFormatting sqref="Q142">
    <cfRule type="cellIs" dxfId="38291" priority="746" operator="equal">
      <formula>_FV(13,"3")</formula>
    </cfRule>
  </conditionalFormatting>
  <conditionalFormatting sqref="P142">
    <cfRule type="cellIs" dxfId="38290" priority="747" operator="equal">
      <formula>"09.00 – 13.00"</formula>
    </cfRule>
  </conditionalFormatting>
  <conditionalFormatting sqref="P142">
    <cfRule type="cellIs" dxfId="38289" priority="748" operator="equal">
      <formula>"09.00 – 15.00"</formula>
    </cfRule>
  </conditionalFormatting>
  <conditionalFormatting sqref="P142">
    <cfRule type="cellIs" dxfId="38288" priority="749" operator="equal">
      <formula>"09.00 – 18.00"</formula>
    </cfRule>
  </conditionalFormatting>
  <conditionalFormatting sqref="P142">
    <cfRule type="cellIs" dxfId="38287" priority="750" operator="equal">
      <formula>"09.30 – 13.00"</formula>
    </cfRule>
  </conditionalFormatting>
  <conditionalFormatting sqref="P142">
    <cfRule type="cellIs" dxfId="38286" priority="751" operator="equal">
      <formula>"10.30 – 19.30"</formula>
    </cfRule>
  </conditionalFormatting>
  <conditionalFormatting sqref="P142">
    <cfRule type="cellIs" dxfId="38285" priority="752" operator="equal">
      <formula>"11.30 – 19.30"</formula>
    </cfRule>
  </conditionalFormatting>
  <conditionalFormatting sqref="P142">
    <cfRule type="cellIs" dxfId="38284" priority="753" operator="equal">
      <formula>_FV(13,"3")</formula>
    </cfRule>
  </conditionalFormatting>
  <conditionalFormatting sqref="P142">
    <cfRule type="cellIs" dxfId="38283" priority="754" operator="equal">
      <formula>_FV(13,"3")</formula>
    </cfRule>
  </conditionalFormatting>
  <conditionalFormatting sqref="P142">
    <cfRule type="cellIs" dxfId="38282" priority="755" operator="equal">
      <formula>_FV(13,"3")</formula>
    </cfRule>
  </conditionalFormatting>
  <conditionalFormatting sqref="Q142">
    <cfRule type="cellIs" dxfId="38281" priority="738" operator="equal">
      <formula>"09.00 – 13.00"</formula>
    </cfRule>
  </conditionalFormatting>
  <conditionalFormatting sqref="Q142">
    <cfRule type="cellIs" dxfId="38280" priority="739" operator="equal">
      <formula>"09.00 – 15.00"</formula>
    </cfRule>
  </conditionalFormatting>
  <conditionalFormatting sqref="Q142">
    <cfRule type="cellIs" dxfId="38279" priority="740" operator="equal">
      <formula>"09.00 – 18.00"</formula>
    </cfRule>
  </conditionalFormatting>
  <conditionalFormatting sqref="Q142">
    <cfRule type="cellIs" dxfId="38278" priority="741" operator="equal">
      <formula>"09.30 – 13.00"</formula>
    </cfRule>
  </conditionalFormatting>
  <conditionalFormatting sqref="Q142">
    <cfRule type="cellIs" dxfId="38277" priority="742" operator="equal">
      <formula>"10.30 – 19.30"</formula>
    </cfRule>
  </conditionalFormatting>
  <conditionalFormatting sqref="Q142">
    <cfRule type="cellIs" dxfId="38276" priority="743" operator="equal">
      <formula>"11.30 – 19.30"</formula>
    </cfRule>
  </conditionalFormatting>
  <conditionalFormatting sqref="P100:P106">
    <cfRule type="containsText" dxfId="38275" priority="721" operator="containsText" text="08.30 – 14.30">
      <formula>NOT(ISERROR(SEARCH("08.30 – 14.30",P100)))</formula>
    </cfRule>
    <cfRule type="containsText" dxfId="38274" priority="722" operator="containsText" text="09:30 – 18.30">
      <formula>NOT(ISERROR(SEARCH("09:30 – 18.30",P100)))</formula>
    </cfRule>
    <cfRule type="containsText" dxfId="38273" priority="723" operator="containsText" text="10.30 – 18.30">
      <formula>NOT(ISERROR(SEARCH("10.30 – 18.30",P100)))</formula>
    </cfRule>
    <cfRule type="containsText" dxfId="38272" priority="724" operator="containsText" text="09.30 – 18.30">
      <formula>NOT(ISERROR(SEARCH("09.30 – 18.30",P100)))</formula>
    </cfRule>
    <cfRule type="containsText" dxfId="38271" priority="725" operator="containsText" text="09.00 – 13:00">
      <formula>NOT(ISERROR(SEARCH("09.00 – 13:00",P100)))</formula>
    </cfRule>
    <cfRule type="containsText" dxfId="38270" priority="726" operator="containsText" text="08.30 – 16.30">
      <formula>NOT(ISERROR(SEARCH("08.30 – 16.30",P100)))</formula>
    </cfRule>
    <cfRule type="containsText" dxfId="38269" priority="727" operator="containsText" text="08:30 – 17.30">
      <formula>NOT(ISERROR(SEARCH("08:30 – 17.30",P100)))</formula>
    </cfRule>
    <cfRule type="containsText" dxfId="38268" priority="728" operator="containsText" text="08.30 – 17.30">
      <formula>NOT(ISERROR(SEARCH("08.30 – 17.30",P100)))</formula>
    </cfRule>
    <cfRule type="containsText" dxfId="38267" priority="729" operator="containsText" text="09.00 – 18.00">
      <formula>NOT(ISERROR(SEARCH("09.00 – 18.00",P100)))</formula>
    </cfRule>
    <cfRule type="containsText" dxfId="38266" priority="730" operator="containsText" text="09.00 – 13.00">
      <formula>NOT(ISERROR(SEARCH("09.00 – 13.00",P100)))</formula>
    </cfRule>
    <cfRule type="containsText" dxfId="38265" priority="731" operator="containsText" text="11.30 – 19.30">
      <formula>NOT(ISERROR(SEARCH("11.30 – 19.30",P100)))</formula>
    </cfRule>
    <cfRule type="containsText" dxfId="38264" priority="732" operator="containsText" text="10.30 – 19.30">
      <formula>NOT(ISERROR(SEARCH("10.30 – 19.30",P100)))</formula>
    </cfRule>
    <cfRule type="containsText" dxfId="38263" priority="733" operator="containsText" text="09.00 – 15.00">
      <formula>NOT(ISERROR(SEARCH("09.00 – 15.00",P100)))</formula>
    </cfRule>
    <cfRule type="containsText" dxfId="38262" priority="734" operator="containsText" text="12:30">
      <formula>NOT(ISERROR(SEARCH("12:30",P100)))</formula>
    </cfRule>
    <cfRule type="containsText" dxfId="38261" priority="735" operator="containsText" text="13:30">
      <formula>NOT(ISERROR(SEARCH("13:30",P100)))</formula>
    </cfRule>
    <cfRule type="containsText" dxfId="38260" priority="736" operator="containsText" text="FESTIVITÁ">
      <formula>NOT(ISERROR(SEARCH("FESTIVITÁ",P100)))</formula>
    </cfRule>
    <cfRule type="cellIs" dxfId="38259" priority="737" operator="equal">
      <formula>"DOMENICA"</formula>
    </cfRule>
  </conditionalFormatting>
  <conditionalFormatting sqref="Q100:Q106">
    <cfRule type="containsText" dxfId="38258" priority="704" operator="containsText" text="08.30 – 14.30">
      <formula>NOT(ISERROR(SEARCH("08.30 – 14.30",Q100)))</formula>
    </cfRule>
    <cfRule type="containsText" dxfId="38257" priority="705" operator="containsText" text="09:30 – 18.30">
      <formula>NOT(ISERROR(SEARCH("09:30 – 18.30",Q100)))</formula>
    </cfRule>
    <cfRule type="containsText" dxfId="38256" priority="706" operator="containsText" text="10.30 – 18.30">
      <formula>NOT(ISERROR(SEARCH("10.30 – 18.30",Q100)))</formula>
    </cfRule>
    <cfRule type="containsText" dxfId="38255" priority="707" operator="containsText" text="09.30 – 18.30">
      <formula>NOT(ISERROR(SEARCH("09.30 – 18.30",Q100)))</formula>
    </cfRule>
    <cfRule type="containsText" dxfId="38254" priority="708" operator="containsText" text="09.00 – 13:00">
      <formula>NOT(ISERROR(SEARCH("09.00 – 13:00",Q100)))</formula>
    </cfRule>
    <cfRule type="containsText" dxfId="38253" priority="709" operator="containsText" text="08.30 – 16.30">
      <formula>NOT(ISERROR(SEARCH("08.30 – 16.30",Q100)))</formula>
    </cfRule>
    <cfRule type="containsText" dxfId="38252" priority="710" operator="containsText" text="08:30 – 17.30">
      <formula>NOT(ISERROR(SEARCH("08:30 – 17.30",Q100)))</formula>
    </cfRule>
    <cfRule type="containsText" dxfId="38251" priority="711" operator="containsText" text="08.30 – 17.30">
      <formula>NOT(ISERROR(SEARCH("08.30 – 17.30",Q100)))</formula>
    </cfRule>
    <cfRule type="containsText" dxfId="38250" priority="712" operator="containsText" text="09.00 – 18.00">
      <formula>NOT(ISERROR(SEARCH("09.00 – 18.00",Q100)))</formula>
    </cfRule>
    <cfRule type="containsText" dxfId="38249" priority="713" operator="containsText" text="09.00 – 13.00">
      <formula>NOT(ISERROR(SEARCH("09.00 – 13.00",Q100)))</formula>
    </cfRule>
    <cfRule type="containsText" dxfId="38248" priority="714" operator="containsText" text="11.30 – 19.30">
      <formula>NOT(ISERROR(SEARCH("11.30 – 19.30",Q100)))</formula>
    </cfRule>
    <cfRule type="containsText" dxfId="38247" priority="715" operator="containsText" text="10.30 – 19.30">
      <formula>NOT(ISERROR(SEARCH("10.30 – 19.30",Q100)))</formula>
    </cfRule>
    <cfRule type="containsText" dxfId="38246" priority="716" operator="containsText" text="09.00 – 15.00">
      <formula>NOT(ISERROR(SEARCH("09.00 – 15.00",Q100)))</formula>
    </cfRule>
    <cfRule type="containsText" dxfId="38245" priority="717" operator="containsText" text="12:30">
      <formula>NOT(ISERROR(SEARCH("12:30",Q100)))</formula>
    </cfRule>
    <cfRule type="containsText" dxfId="38244" priority="718" operator="containsText" text="13:30">
      <formula>NOT(ISERROR(SEARCH("13:30",Q100)))</formula>
    </cfRule>
    <cfRule type="containsText" dxfId="38243" priority="719" operator="containsText" text="FESTIVITÁ">
      <formula>NOT(ISERROR(SEARCH("FESTIVITÁ",Q100)))</formula>
    </cfRule>
    <cfRule type="cellIs" dxfId="38242" priority="720" operator="equal">
      <formula>"DOMENICA"</formula>
    </cfRule>
  </conditionalFormatting>
  <conditionalFormatting sqref="Q100:Q106">
    <cfRule type="iconSet" priority="703">
      <iconSet iconSet="3Symbols2">
        <cfvo type="percent" val="0"/>
        <cfvo type="percent" val="0"/>
        <cfvo type="formula" val="TODAY()" gte="0"/>
      </iconSet>
    </cfRule>
  </conditionalFormatting>
  <conditionalFormatting sqref="P109:P115">
    <cfRule type="containsText" dxfId="38241" priority="686" operator="containsText" text="08.30 – 14.30">
      <formula>NOT(ISERROR(SEARCH("08.30 – 14.30",P109)))</formula>
    </cfRule>
    <cfRule type="containsText" dxfId="38240" priority="687" operator="containsText" text="09:30 – 18.30">
      <formula>NOT(ISERROR(SEARCH("09:30 – 18.30",P109)))</formula>
    </cfRule>
    <cfRule type="containsText" dxfId="38239" priority="688" operator="containsText" text="10.30 – 18.30">
      <formula>NOT(ISERROR(SEARCH("10.30 – 18.30",P109)))</formula>
    </cfRule>
    <cfRule type="containsText" dxfId="38238" priority="689" operator="containsText" text="09.30 – 18.30">
      <formula>NOT(ISERROR(SEARCH("09.30 – 18.30",P109)))</formula>
    </cfRule>
    <cfRule type="containsText" dxfId="38237" priority="690" operator="containsText" text="09.00 – 13:00">
      <formula>NOT(ISERROR(SEARCH("09.00 – 13:00",P109)))</formula>
    </cfRule>
    <cfRule type="containsText" dxfId="38236" priority="691" operator="containsText" text="08.30 – 16.30">
      <formula>NOT(ISERROR(SEARCH("08.30 – 16.30",P109)))</formula>
    </cfRule>
    <cfRule type="containsText" dxfId="38235" priority="692" operator="containsText" text="08:30 – 17.30">
      <formula>NOT(ISERROR(SEARCH("08:30 – 17.30",P109)))</formula>
    </cfRule>
    <cfRule type="containsText" dxfId="38234" priority="693" operator="containsText" text="08.30 – 17.30">
      <formula>NOT(ISERROR(SEARCH("08.30 – 17.30",P109)))</formula>
    </cfRule>
    <cfRule type="containsText" dxfId="38233" priority="694" operator="containsText" text="09.00 – 18.00">
      <formula>NOT(ISERROR(SEARCH("09.00 – 18.00",P109)))</formula>
    </cfRule>
    <cfRule type="containsText" dxfId="38232" priority="695" operator="containsText" text="09.00 – 13.00">
      <formula>NOT(ISERROR(SEARCH("09.00 – 13.00",P109)))</formula>
    </cfRule>
    <cfRule type="containsText" dxfId="38231" priority="696" operator="containsText" text="11.30 – 19.30">
      <formula>NOT(ISERROR(SEARCH("11.30 – 19.30",P109)))</formula>
    </cfRule>
    <cfRule type="containsText" dxfId="38230" priority="697" operator="containsText" text="10.30 – 19.30">
      <formula>NOT(ISERROR(SEARCH("10.30 – 19.30",P109)))</formula>
    </cfRule>
    <cfRule type="containsText" dxfId="38229" priority="698" operator="containsText" text="09.00 – 15.00">
      <formula>NOT(ISERROR(SEARCH("09.00 – 15.00",P109)))</formula>
    </cfRule>
    <cfRule type="containsText" dxfId="38228" priority="699" operator="containsText" text="12:30">
      <formula>NOT(ISERROR(SEARCH("12:30",P109)))</formula>
    </cfRule>
    <cfRule type="containsText" dxfId="38227" priority="700" operator="containsText" text="13:30">
      <formula>NOT(ISERROR(SEARCH("13:30",P109)))</formula>
    </cfRule>
    <cfRule type="containsText" dxfId="38226" priority="701" operator="containsText" text="FESTIVITÁ">
      <formula>NOT(ISERROR(SEARCH("FESTIVITÁ",P109)))</formula>
    </cfRule>
    <cfRule type="cellIs" dxfId="38225" priority="702" operator="equal">
      <formula>"DOMENICA"</formula>
    </cfRule>
  </conditionalFormatting>
  <conditionalFormatting sqref="Q109:Q115">
    <cfRule type="containsText" dxfId="38224" priority="669" operator="containsText" text="08.30 – 14.30">
      <formula>NOT(ISERROR(SEARCH("08.30 – 14.30",Q109)))</formula>
    </cfRule>
    <cfRule type="containsText" dxfId="38223" priority="670" operator="containsText" text="09:30 – 18.30">
      <formula>NOT(ISERROR(SEARCH("09:30 – 18.30",Q109)))</formula>
    </cfRule>
    <cfRule type="containsText" dxfId="38222" priority="671" operator="containsText" text="10.30 – 18.30">
      <formula>NOT(ISERROR(SEARCH("10.30 – 18.30",Q109)))</formula>
    </cfRule>
    <cfRule type="containsText" dxfId="38221" priority="672" operator="containsText" text="09.30 – 18.30">
      <formula>NOT(ISERROR(SEARCH("09.30 – 18.30",Q109)))</formula>
    </cfRule>
    <cfRule type="containsText" dxfId="38220" priority="673" operator="containsText" text="09.00 – 13:00">
      <formula>NOT(ISERROR(SEARCH("09.00 – 13:00",Q109)))</formula>
    </cfRule>
    <cfRule type="containsText" dxfId="38219" priority="674" operator="containsText" text="08.30 – 16.30">
      <formula>NOT(ISERROR(SEARCH("08.30 – 16.30",Q109)))</formula>
    </cfRule>
    <cfRule type="containsText" dxfId="38218" priority="675" operator="containsText" text="08:30 – 17.30">
      <formula>NOT(ISERROR(SEARCH("08:30 – 17.30",Q109)))</formula>
    </cfRule>
    <cfRule type="containsText" dxfId="38217" priority="676" operator="containsText" text="08.30 – 17.30">
      <formula>NOT(ISERROR(SEARCH("08.30 – 17.30",Q109)))</formula>
    </cfRule>
    <cfRule type="containsText" dxfId="38216" priority="677" operator="containsText" text="09.00 – 18.00">
      <formula>NOT(ISERROR(SEARCH("09.00 – 18.00",Q109)))</formula>
    </cfRule>
    <cfRule type="containsText" dxfId="38215" priority="678" operator="containsText" text="09.00 – 13.00">
      <formula>NOT(ISERROR(SEARCH("09.00 – 13.00",Q109)))</formula>
    </cfRule>
    <cfRule type="containsText" dxfId="38214" priority="679" operator="containsText" text="11.30 – 19.30">
      <formula>NOT(ISERROR(SEARCH("11.30 – 19.30",Q109)))</formula>
    </cfRule>
    <cfRule type="containsText" dxfId="38213" priority="680" operator="containsText" text="10.30 – 19.30">
      <formula>NOT(ISERROR(SEARCH("10.30 – 19.30",Q109)))</formula>
    </cfRule>
    <cfRule type="containsText" dxfId="38212" priority="681" operator="containsText" text="09.00 – 15.00">
      <formula>NOT(ISERROR(SEARCH("09.00 – 15.00",Q109)))</formula>
    </cfRule>
    <cfRule type="containsText" dxfId="38211" priority="682" operator="containsText" text="12:30">
      <formula>NOT(ISERROR(SEARCH("12:30",Q109)))</formula>
    </cfRule>
    <cfRule type="containsText" dxfId="38210" priority="683" operator="containsText" text="13:30">
      <formula>NOT(ISERROR(SEARCH("13:30",Q109)))</formula>
    </cfRule>
    <cfRule type="containsText" dxfId="38209" priority="684" operator="containsText" text="FESTIVITÁ">
      <formula>NOT(ISERROR(SEARCH("FESTIVITÁ",Q109)))</formula>
    </cfRule>
    <cfRule type="cellIs" dxfId="38208" priority="685" operator="equal">
      <formula>"DOMENICA"</formula>
    </cfRule>
  </conditionalFormatting>
  <conditionalFormatting sqref="Q109:Q115">
    <cfRule type="iconSet" priority="668">
      <iconSet iconSet="3Symbols2">
        <cfvo type="percent" val="0"/>
        <cfvo type="percent" val="0"/>
        <cfvo type="formula" val="TODAY()" gte="0"/>
      </iconSet>
    </cfRule>
  </conditionalFormatting>
  <conditionalFormatting sqref="P118:P124">
    <cfRule type="containsText" dxfId="38207" priority="651" operator="containsText" text="08.30 – 14.30">
      <formula>NOT(ISERROR(SEARCH("08.30 – 14.30",P118)))</formula>
    </cfRule>
    <cfRule type="containsText" dxfId="38206" priority="652" operator="containsText" text="09:30 – 18.30">
      <formula>NOT(ISERROR(SEARCH("09:30 – 18.30",P118)))</formula>
    </cfRule>
    <cfRule type="containsText" dxfId="38205" priority="653" operator="containsText" text="10.30 – 18.30">
      <formula>NOT(ISERROR(SEARCH("10.30 – 18.30",P118)))</formula>
    </cfRule>
    <cfRule type="containsText" dxfId="38204" priority="654" operator="containsText" text="09.30 – 18.30">
      <formula>NOT(ISERROR(SEARCH("09.30 – 18.30",P118)))</formula>
    </cfRule>
    <cfRule type="containsText" dxfId="38203" priority="655" operator="containsText" text="09.00 – 13:00">
      <formula>NOT(ISERROR(SEARCH("09.00 – 13:00",P118)))</formula>
    </cfRule>
    <cfRule type="containsText" dxfId="38202" priority="656" operator="containsText" text="08.30 – 16.30">
      <formula>NOT(ISERROR(SEARCH("08.30 – 16.30",P118)))</formula>
    </cfRule>
    <cfRule type="containsText" dxfId="38201" priority="657" operator="containsText" text="08:30 – 17.30">
      <formula>NOT(ISERROR(SEARCH("08:30 – 17.30",P118)))</formula>
    </cfRule>
    <cfRule type="containsText" dxfId="38200" priority="658" operator="containsText" text="08.30 – 17.30">
      <formula>NOT(ISERROR(SEARCH("08.30 – 17.30",P118)))</formula>
    </cfRule>
    <cfRule type="containsText" dxfId="38199" priority="659" operator="containsText" text="09.00 – 18.00">
      <formula>NOT(ISERROR(SEARCH("09.00 – 18.00",P118)))</formula>
    </cfRule>
    <cfRule type="containsText" dxfId="38198" priority="660" operator="containsText" text="09.00 – 13.00">
      <formula>NOT(ISERROR(SEARCH("09.00 – 13.00",P118)))</formula>
    </cfRule>
    <cfRule type="containsText" dxfId="38197" priority="661" operator="containsText" text="11.30 – 19.30">
      <formula>NOT(ISERROR(SEARCH("11.30 – 19.30",P118)))</formula>
    </cfRule>
    <cfRule type="containsText" dxfId="38196" priority="662" operator="containsText" text="10.30 – 19.30">
      <formula>NOT(ISERROR(SEARCH("10.30 – 19.30",P118)))</formula>
    </cfRule>
    <cfRule type="containsText" dxfId="38195" priority="663" operator="containsText" text="09.00 – 15.00">
      <formula>NOT(ISERROR(SEARCH("09.00 – 15.00",P118)))</formula>
    </cfRule>
    <cfRule type="containsText" dxfId="38194" priority="664" operator="containsText" text="12:30">
      <formula>NOT(ISERROR(SEARCH("12:30",P118)))</formula>
    </cfRule>
    <cfRule type="containsText" dxfId="38193" priority="665" operator="containsText" text="13:30">
      <formula>NOT(ISERROR(SEARCH("13:30",P118)))</formula>
    </cfRule>
    <cfRule type="containsText" dxfId="38192" priority="666" operator="containsText" text="FESTIVITÁ">
      <formula>NOT(ISERROR(SEARCH("FESTIVITÁ",P118)))</formula>
    </cfRule>
    <cfRule type="cellIs" dxfId="38191" priority="667" operator="equal">
      <formula>"DOMENICA"</formula>
    </cfRule>
  </conditionalFormatting>
  <conditionalFormatting sqref="Q118:Q124">
    <cfRule type="containsText" dxfId="38190" priority="634" operator="containsText" text="08.30 – 14.30">
      <formula>NOT(ISERROR(SEARCH("08.30 – 14.30",Q118)))</formula>
    </cfRule>
    <cfRule type="containsText" dxfId="38189" priority="635" operator="containsText" text="09:30 – 18.30">
      <formula>NOT(ISERROR(SEARCH("09:30 – 18.30",Q118)))</formula>
    </cfRule>
    <cfRule type="containsText" dxfId="38188" priority="636" operator="containsText" text="10.30 – 18.30">
      <formula>NOT(ISERROR(SEARCH("10.30 – 18.30",Q118)))</formula>
    </cfRule>
    <cfRule type="containsText" dxfId="38187" priority="637" operator="containsText" text="09.30 – 18.30">
      <formula>NOT(ISERROR(SEARCH("09.30 – 18.30",Q118)))</formula>
    </cfRule>
    <cfRule type="containsText" dxfId="38186" priority="638" operator="containsText" text="09.00 – 13:00">
      <formula>NOT(ISERROR(SEARCH("09.00 – 13:00",Q118)))</formula>
    </cfRule>
    <cfRule type="containsText" dxfId="38185" priority="639" operator="containsText" text="08.30 – 16.30">
      <formula>NOT(ISERROR(SEARCH("08.30 – 16.30",Q118)))</formula>
    </cfRule>
    <cfRule type="containsText" dxfId="38184" priority="640" operator="containsText" text="08:30 – 17.30">
      <formula>NOT(ISERROR(SEARCH("08:30 – 17.30",Q118)))</formula>
    </cfRule>
    <cfRule type="containsText" dxfId="38183" priority="641" operator="containsText" text="08.30 – 17.30">
      <formula>NOT(ISERROR(SEARCH("08.30 – 17.30",Q118)))</formula>
    </cfRule>
    <cfRule type="containsText" dxfId="38182" priority="642" operator="containsText" text="09.00 – 18.00">
      <formula>NOT(ISERROR(SEARCH("09.00 – 18.00",Q118)))</formula>
    </cfRule>
    <cfRule type="containsText" dxfId="38181" priority="643" operator="containsText" text="09.00 – 13.00">
      <formula>NOT(ISERROR(SEARCH("09.00 – 13.00",Q118)))</formula>
    </cfRule>
    <cfRule type="containsText" dxfId="38180" priority="644" operator="containsText" text="11.30 – 19.30">
      <formula>NOT(ISERROR(SEARCH("11.30 – 19.30",Q118)))</formula>
    </cfRule>
    <cfRule type="containsText" dxfId="38179" priority="645" operator="containsText" text="10.30 – 19.30">
      <formula>NOT(ISERROR(SEARCH("10.30 – 19.30",Q118)))</formula>
    </cfRule>
    <cfRule type="containsText" dxfId="38178" priority="646" operator="containsText" text="09.00 – 15.00">
      <formula>NOT(ISERROR(SEARCH("09.00 – 15.00",Q118)))</formula>
    </cfRule>
    <cfRule type="containsText" dxfId="38177" priority="647" operator="containsText" text="12:30">
      <formula>NOT(ISERROR(SEARCH("12:30",Q118)))</formula>
    </cfRule>
    <cfRule type="containsText" dxfId="38176" priority="648" operator="containsText" text="13:30">
      <formula>NOT(ISERROR(SEARCH("13:30",Q118)))</formula>
    </cfRule>
    <cfRule type="containsText" dxfId="38175" priority="649" operator="containsText" text="FESTIVITÁ">
      <formula>NOT(ISERROR(SEARCH("FESTIVITÁ",Q118)))</formula>
    </cfRule>
    <cfRule type="cellIs" dxfId="38174" priority="650" operator="equal">
      <formula>"DOMENICA"</formula>
    </cfRule>
  </conditionalFormatting>
  <conditionalFormatting sqref="Q118:Q124">
    <cfRule type="iconSet" priority="633">
      <iconSet iconSet="3Symbols2">
        <cfvo type="percent" val="0"/>
        <cfvo type="percent" val="0"/>
        <cfvo type="formula" val="TODAY()" gte="0"/>
      </iconSet>
    </cfRule>
  </conditionalFormatting>
  <conditionalFormatting sqref="P127:P133">
    <cfRule type="containsText" dxfId="38173" priority="616" operator="containsText" text="08.30 – 14.30">
      <formula>NOT(ISERROR(SEARCH("08.30 – 14.30",P127)))</formula>
    </cfRule>
    <cfRule type="containsText" dxfId="38172" priority="617" operator="containsText" text="09:30 – 18.30">
      <formula>NOT(ISERROR(SEARCH("09:30 – 18.30",P127)))</formula>
    </cfRule>
    <cfRule type="containsText" dxfId="38171" priority="618" operator="containsText" text="10.30 – 18.30">
      <formula>NOT(ISERROR(SEARCH("10.30 – 18.30",P127)))</formula>
    </cfRule>
    <cfRule type="containsText" dxfId="38170" priority="619" operator="containsText" text="09.30 – 18.30">
      <formula>NOT(ISERROR(SEARCH("09.30 – 18.30",P127)))</formula>
    </cfRule>
    <cfRule type="containsText" dxfId="38169" priority="620" operator="containsText" text="09.00 – 13:00">
      <formula>NOT(ISERROR(SEARCH("09.00 – 13:00",P127)))</formula>
    </cfRule>
    <cfRule type="containsText" dxfId="38168" priority="621" operator="containsText" text="08.30 – 16.30">
      <formula>NOT(ISERROR(SEARCH("08.30 – 16.30",P127)))</formula>
    </cfRule>
    <cfRule type="containsText" dxfId="38167" priority="622" operator="containsText" text="08:30 – 17.30">
      <formula>NOT(ISERROR(SEARCH("08:30 – 17.30",P127)))</formula>
    </cfRule>
    <cfRule type="containsText" dxfId="38166" priority="623" operator="containsText" text="08.30 – 17.30">
      <formula>NOT(ISERROR(SEARCH("08.30 – 17.30",P127)))</formula>
    </cfRule>
    <cfRule type="containsText" dxfId="38165" priority="624" operator="containsText" text="09.00 – 18.00">
      <formula>NOT(ISERROR(SEARCH("09.00 – 18.00",P127)))</formula>
    </cfRule>
    <cfRule type="containsText" dxfId="38164" priority="625" operator="containsText" text="09.00 – 13.00">
      <formula>NOT(ISERROR(SEARCH("09.00 – 13.00",P127)))</formula>
    </cfRule>
    <cfRule type="containsText" dxfId="38163" priority="626" operator="containsText" text="11.30 – 19.30">
      <formula>NOT(ISERROR(SEARCH("11.30 – 19.30",P127)))</formula>
    </cfRule>
    <cfRule type="containsText" dxfId="38162" priority="627" operator="containsText" text="10.30 – 19.30">
      <formula>NOT(ISERROR(SEARCH("10.30 – 19.30",P127)))</formula>
    </cfRule>
    <cfRule type="containsText" dxfId="38161" priority="628" operator="containsText" text="09.00 – 15.00">
      <formula>NOT(ISERROR(SEARCH("09.00 – 15.00",P127)))</formula>
    </cfRule>
    <cfRule type="containsText" dxfId="38160" priority="629" operator="containsText" text="12:30">
      <formula>NOT(ISERROR(SEARCH("12:30",P127)))</formula>
    </cfRule>
    <cfRule type="containsText" dxfId="38159" priority="630" operator="containsText" text="13:30">
      <formula>NOT(ISERROR(SEARCH("13:30",P127)))</formula>
    </cfRule>
    <cfRule type="containsText" dxfId="38158" priority="631" operator="containsText" text="FESTIVITÁ">
      <formula>NOT(ISERROR(SEARCH("FESTIVITÁ",P127)))</formula>
    </cfRule>
    <cfRule type="cellIs" dxfId="38157" priority="632" operator="equal">
      <formula>"DOMENICA"</formula>
    </cfRule>
  </conditionalFormatting>
  <conditionalFormatting sqref="Q127:Q133">
    <cfRule type="containsText" dxfId="38156" priority="599" operator="containsText" text="08.30 – 14.30">
      <formula>NOT(ISERROR(SEARCH("08.30 – 14.30",Q127)))</formula>
    </cfRule>
    <cfRule type="containsText" dxfId="38155" priority="600" operator="containsText" text="09:30 – 18.30">
      <formula>NOT(ISERROR(SEARCH("09:30 – 18.30",Q127)))</formula>
    </cfRule>
    <cfRule type="containsText" dxfId="38154" priority="601" operator="containsText" text="10.30 – 18.30">
      <formula>NOT(ISERROR(SEARCH("10.30 – 18.30",Q127)))</formula>
    </cfRule>
    <cfRule type="containsText" dxfId="38153" priority="602" operator="containsText" text="09.30 – 18.30">
      <formula>NOT(ISERROR(SEARCH("09.30 – 18.30",Q127)))</formula>
    </cfRule>
    <cfRule type="containsText" dxfId="38152" priority="603" operator="containsText" text="09.00 – 13:00">
      <formula>NOT(ISERROR(SEARCH("09.00 – 13:00",Q127)))</formula>
    </cfRule>
    <cfRule type="containsText" dxfId="38151" priority="604" operator="containsText" text="08.30 – 16.30">
      <formula>NOT(ISERROR(SEARCH("08.30 – 16.30",Q127)))</formula>
    </cfRule>
    <cfRule type="containsText" dxfId="38150" priority="605" operator="containsText" text="08:30 – 17.30">
      <formula>NOT(ISERROR(SEARCH("08:30 – 17.30",Q127)))</formula>
    </cfRule>
    <cfRule type="containsText" dxfId="38149" priority="606" operator="containsText" text="08.30 – 17.30">
      <formula>NOT(ISERROR(SEARCH("08.30 – 17.30",Q127)))</formula>
    </cfRule>
    <cfRule type="containsText" dxfId="38148" priority="607" operator="containsText" text="09.00 – 18.00">
      <formula>NOT(ISERROR(SEARCH("09.00 – 18.00",Q127)))</formula>
    </cfRule>
    <cfRule type="containsText" dxfId="38147" priority="608" operator="containsText" text="09.00 – 13.00">
      <formula>NOT(ISERROR(SEARCH("09.00 – 13.00",Q127)))</formula>
    </cfRule>
    <cfRule type="containsText" dxfId="38146" priority="609" operator="containsText" text="11.30 – 19.30">
      <formula>NOT(ISERROR(SEARCH("11.30 – 19.30",Q127)))</formula>
    </cfRule>
    <cfRule type="containsText" dxfId="38145" priority="610" operator="containsText" text="10.30 – 19.30">
      <formula>NOT(ISERROR(SEARCH("10.30 – 19.30",Q127)))</formula>
    </cfRule>
    <cfRule type="containsText" dxfId="38144" priority="611" operator="containsText" text="09.00 – 15.00">
      <formula>NOT(ISERROR(SEARCH("09.00 – 15.00",Q127)))</formula>
    </cfRule>
    <cfRule type="containsText" dxfId="38143" priority="612" operator="containsText" text="12:30">
      <formula>NOT(ISERROR(SEARCH("12:30",Q127)))</formula>
    </cfRule>
    <cfRule type="containsText" dxfId="38142" priority="613" operator="containsText" text="13:30">
      <formula>NOT(ISERROR(SEARCH("13:30",Q127)))</formula>
    </cfRule>
    <cfRule type="containsText" dxfId="38141" priority="614" operator="containsText" text="FESTIVITÁ">
      <formula>NOT(ISERROR(SEARCH("FESTIVITÁ",Q127)))</formula>
    </cfRule>
    <cfRule type="cellIs" dxfId="38140" priority="615" operator="equal">
      <formula>"DOMENICA"</formula>
    </cfRule>
  </conditionalFormatting>
  <conditionalFormatting sqref="Q127:Q133">
    <cfRule type="iconSet" priority="598">
      <iconSet iconSet="3Symbols2">
        <cfvo type="percent" val="0"/>
        <cfvo type="percent" val="0"/>
        <cfvo type="formula" val="TODAY()" gte="0"/>
      </iconSet>
    </cfRule>
  </conditionalFormatting>
  <conditionalFormatting sqref="P127:P133">
    <cfRule type="containsText" dxfId="38139" priority="581" operator="containsText" text="08.30 – 14.30">
      <formula>NOT(ISERROR(SEARCH("08.30 – 14.30",P127)))</formula>
    </cfRule>
    <cfRule type="containsText" dxfId="38138" priority="582" operator="containsText" text="09:30 – 18.30">
      <formula>NOT(ISERROR(SEARCH("09:30 – 18.30",P127)))</formula>
    </cfRule>
    <cfRule type="containsText" dxfId="38137" priority="583" operator="containsText" text="10.30 – 18.30">
      <formula>NOT(ISERROR(SEARCH("10.30 – 18.30",P127)))</formula>
    </cfRule>
    <cfRule type="containsText" dxfId="38136" priority="584" operator="containsText" text="09.30 – 18.30">
      <formula>NOT(ISERROR(SEARCH("09.30 – 18.30",P127)))</formula>
    </cfRule>
    <cfRule type="containsText" dxfId="38135" priority="585" operator="containsText" text="09.00 – 13:00">
      <formula>NOT(ISERROR(SEARCH("09.00 – 13:00",P127)))</formula>
    </cfRule>
    <cfRule type="containsText" dxfId="38134" priority="586" operator="containsText" text="08.30 – 16.30">
      <formula>NOT(ISERROR(SEARCH("08.30 – 16.30",P127)))</formula>
    </cfRule>
    <cfRule type="containsText" dxfId="38133" priority="587" operator="containsText" text="08:30 – 17.30">
      <formula>NOT(ISERROR(SEARCH("08:30 – 17.30",P127)))</formula>
    </cfRule>
    <cfRule type="containsText" dxfId="38132" priority="588" operator="containsText" text="08.30 – 17.30">
      <formula>NOT(ISERROR(SEARCH("08.30 – 17.30",P127)))</formula>
    </cfRule>
    <cfRule type="containsText" dxfId="38131" priority="589" operator="containsText" text="09.00 – 18.00">
      <formula>NOT(ISERROR(SEARCH("09.00 – 18.00",P127)))</formula>
    </cfRule>
    <cfRule type="containsText" dxfId="38130" priority="590" operator="containsText" text="09.00 – 13.00">
      <formula>NOT(ISERROR(SEARCH("09.00 – 13.00",P127)))</formula>
    </cfRule>
    <cfRule type="containsText" dxfId="38129" priority="591" operator="containsText" text="11.30 – 19.30">
      <formula>NOT(ISERROR(SEARCH("11.30 – 19.30",P127)))</formula>
    </cfRule>
    <cfRule type="containsText" dxfId="38128" priority="592" operator="containsText" text="10.30 – 19.30">
      <formula>NOT(ISERROR(SEARCH("10.30 – 19.30",P127)))</formula>
    </cfRule>
    <cfRule type="containsText" dxfId="38127" priority="593" operator="containsText" text="09.00 – 15.00">
      <formula>NOT(ISERROR(SEARCH("09.00 – 15.00",P127)))</formula>
    </cfRule>
    <cfRule type="containsText" dxfId="38126" priority="594" operator="containsText" text="12:30">
      <formula>NOT(ISERROR(SEARCH("12:30",P127)))</formula>
    </cfRule>
    <cfRule type="containsText" dxfId="38125" priority="595" operator="containsText" text="13:30">
      <formula>NOT(ISERROR(SEARCH("13:30",P127)))</formula>
    </cfRule>
    <cfRule type="containsText" dxfId="38124" priority="596" operator="containsText" text="FESTIVITÁ">
      <formula>NOT(ISERROR(SEARCH("FESTIVITÁ",P127)))</formula>
    </cfRule>
    <cfRule type="cellIs" dxfId="38123" priority="597" operator="equal">
      <formula>"DOMENICA"</formula>
    </cfRule>
  </conditionalFormatting>
  <conditionalFormatting sqref="Q127:Q133">
    <cfRule type="containsText" dxfId="38122" priority="564" operator="containsText" text="08.30 – 14.30">
      <formula>NOT(ISERROR(SEARCH("08.30 – 14.30",Q127)))</formula>
    </cfRule>
    <cfRule type="containsText" dxfId="38121" priority="565" operator="containsText" text="09:30 – 18.30">
      <formula>NOT(ISERROR(SEARCH("09:30 – 18.30",Q127)))</formula>
    </cfRule>
    <cfRule type="containsText" dxfId="38120" priority="566" operator="containsText" text="10.30 – 18.30">
      <formula>NOT(ISERROR(SEARCH("10.30 – 18.30",Q127)))</formula>
    </cfRule>
    <cfRule type="containsText" dxfId="38119" priority="567" operator="containsText" text="09.30 – 18.30">
      <formula>NOT(ISERROR(SEARCH("09.30 – 18.30",Q127)))</formula>
    </cfRule>
    <cfRule type="containsText" dxfId="38118" priority="568" operator="containsText" text="09.00 – 13:00">
      <formula>NOT(ISERROR(SEARCH("09.00 – 13:00",Q127)))</formula>
    </cfRule>
    <cfRule type="containsText" dxfId="38117" priority="569" operator="containsText" text="08.30 – 16.30">
      <formula>NOT(ISERROR(SEARCH("08.30 – 16.30",Q127)))</formula>
    </cfRule>
    <cfRule type="containsText" dxfId="38116" priority="570" operator="containsText" text="08:30 – 17.30">
      <formula>NOT(ISERROR(SEARCH("08:30 – 17.30",Q127)))</formula>
    </cfRule>
    <cfRule type="containsText" dxfId="38115" priority="571" operator="containsText" text="08.30 – 17.30">
      <formula>NOT(ISERROR(SEARCH("08.30 – 17.30",Q127)))</formula>
    </cfRule>
    <cfRule type="containsText" dxfId="38114" priority="572" operator="containsText" text="09.00 – 18.00">
      <formula>NOT(ISERROR(SEARCH("09.00 – 18.00",Q127)))</formula>
    </cfRule>
    <cfRule type="containsText" dxfId="38113" priority="573" operator="containsText" text="09.00 – 13.00">
      <formula>NOT(ISERROR(SEARCH("09.00 – 13.00",Q127)))</formula>
    </cfRule>
    <cfRule type="containsText" dxfId="38112" priority="574" operator="containsText" text="11.30 – 19.30">
      <formula>NOT(ISERROR(SEARCH("11.30 – 19.30",Q127)))</formula>
    </cfRule>
    <cfRule type="containsText" dxfId="38111" priority="575" operator="containsText" text="10.30 – 19.30">
      <formula>NOT(ISERROR(SEARCH("10.30 – 19.30",Q127)))</formula>
    </cfRule>
    <cfRule type="containsText" dxfId="38110" priority="576" operator="containsText" text="09.00 – 15.00">
      <formula>NOT(ISERROR(SEARCH("09.00 – 15.00",Q127)))</formula>
    </cfRule>
    <cfRule type="containsText" dxfId="38109" priority="577" operator="containsText" text="12:30">
      <formula>NOT(ISERROR(SEARCH("12:30",Q127)))</formula>
    </cfRule>
    <cfRule type="containsText" dxfId="38108" priority="578" operator="containsText" text="13:30">
      <formula>NOT(ISERROR(SEARCH("13:30",Q127)))</formula>
    </cfRule>
    <cfRule type="containsText" dxfId="38107" priority="579" operator="containsText" text="FESTIVITÁ">
      <formula>NOT(ISERROR(SEARCH("FESTIVITÁ",Q127)))</formula>
    </cfRule>
    <cfRule type="cellIs" dxfId="38106" priority="580" operator="equal">
      <formula>"DOMENICA"</formula>
    </cfRule>
  </conditionalFormatting>
  <conditionalFormatting sqref="Q127:Q133">
    <cfRule type="iconSet" priority="563">
      <iconSet iconSet="3Symbols2">
        <cfvo type="percent" val="0"/>
        <cfvo type="percent" val="0"/>
        <cfvo type="formula" val="TODAY()" gte="0"/>
      </iconSet>
    </cfRule>
  </conditionalFormatting>
  <conditionalFormatting sqref="P136:P142">
    <cfRule type="containsText" dxfId="38105" priority="546" operator="containsText" text="08.30 – 14.30">
      <formula>NOT(ISERROR(SEARCH("08.30 – 14.30",P136)))</formula>
    </cfRule>
    <cfRule type="containsText" dxfId="38104" priority="547" operator="containsText" text="09:30 – 18.30">
      <formula>NOT(ISERROR(SEARCH("09:30 – 18.30",P136)))</formula>
    </cfRule>
    <cfRule type="containsText" dxfId="38103" priority="548" operator="containsText" text="10.30 – 18.30">
      <formula>NOT(ISERROR(SEARCH("10.30 – 18.30",P136)))</formula>
    </cfRule>
    <cfRule type="containsText" dxfId="38102" priority="549" operator="containsText" text="09.30 – 18.30">
      <formula>NOT(ISERROR(SEARCH("09.30 – 18.30",P136)))</formula>
    </cfRule>
    <cfRule type="containsText" dxfId="38101" priority="550" operator="containsText" text="09.00 – 13:00">
      <formula>NOT(ISERROR(SEARCH("09.00 – 13:00",P136)))</formula>
    </cfRule>
    <cfRule type="containsText" dxfId="38100" priority="551" operator="containsText" text="08.30 – 16.30">
      <formula>NOT(ISERROR(SEARCH("08.30 – 16.30",P136)))</formula>
    </cfRule>
    <cfRule type="containsText" dxfId="38099" priority="552" operator="containsText" text="08:30 – 17.30">
      <formula>NOT(ISERROR(SEARCH("08:30 – 17.30",P136)))</formula>
    </cfRule>
    <cfRule type="containsText" dxfId="38098" priority="553" operator="containsText" text="08.30 – 17.30">
      <formula>NOT(ISERROR(SEARCH("08.30 – 17.30",P136)))</formula>
    </cfRule>
    <cfRule type="containsText" dxfId="38097" priority="554" operator="containsText" text="09.00 – 18.00">
      <formula>NOT(ISERROR(SEARCH("09.00 – 18.00",P136)))</formula>
    </cfRule>
    <cfRule type="containsText" dxfId="38096" priority="555" operator="containsText" text="09.00 – 13.00">
      <formula>NOT(ISERROR(SEARCH("09.00 – 13.00",P136)))</formula>
    </cfRule>
    <cfRule type="containsText" dxfId="38095" priority="556" operator="containsText" text="11.30 – 19.30">
      <formula>NOT(ISERROR(SEARCH("11.30 – 19.30",P136)))</formula>
    </cfRule>
    <cfRule type="containsText" dxfId="38094" priority="557" operator="containsText" text="10.30 – 19.30">
      <formula>NOT(ISERROR(SEARCH("10.30 – 19.30",P136)))</formula>
    </cfRule>
    <cfRule type="containsText" dxfId="38093" priority="558" operator="containsText" text="09.00 – 15.00">
      <formula>NOT(ISERROR(SEARCH("09.00 – 15.00",P136)))</formula>
    </cfRule>
    <cfRule type="containsText" dxfId="38092" priority="559" operator="containsText" text="12:30">
      <formula>NOT(ISERROR(SEARCH("12:30",P136)))</formula>
    </cfRule>
    <cfRule type="containsText" dxfId="38091" priority="560" operator="containsText" text="13:30">
      <formula>NOT(ISERROR(SEARCH("13:30",P136)))</formula>
    </cfRule>
    <cfRule type="containsText" dxfId="38090" priority="561" operator="containsText" text="FESTIVITÁ">
      <formula>NOT(ISERROR(SEARCH("FESTIVITÁ",P136)))</formula>
    </cfRule>
    <cfRule type="cellIs" dxfId="38089" priority="562" operator="equal">
      <formula>"DOMENICA"</formula>
    </cfRule>
  </conditionalFormatting>
  <conditionalFormatting sqref="Q136:Q142">
    <cfRule type="containsText" dxfId="38088" priority="529" operator="containsText" text="08.30 – 14.30">
      <formula>NOT(ISERROR(SEARCH("08.30 – 14.30",Q136)))</formula>
    </cfRule>
    <cfRule type="containsText" dxfId="38087" priority="530" operator="containsText" text="09:30 – 18.30">
      <formula>NOT(ISERROR(SEARCH("09:30 – 18.30",Q136)))</formula>
    </cfRule>
    <cfRule type="containsText" dxfId="38086" priority="531" operator="containsText" text="10.30 – 18.30">
      <formula>NOT(ISERROR(SEARCH("10.30 – 18.30",Q136)))</formula>
    </cfRule>
    <cfRule type="containsText" dxfId="38085" priority="532" operator="containsText" text="09.30 – 18.30">
      <formula>NOT(ISERROR(SEARCH("09.30 – 18.30",Q136)))</formula>
    </cfRule>
    <cfRule type="containsText" dxfId="38084" priority="533" operator="containsText" text="09.00 – 13:00">
      <formula>NOT(ISERROR(SEARCH("09.00 – 13:00",Q136)))</formula>
    </cfRule>
    <cfRule type="containsText" dxfId="38083" priority="534" operator="containsText" text="08.30 – 16.30">
      <formula>NOT(ISERROR(SEARCH("08.30 – 16.30",Q136)))</formula>
    </cfRule>
    <cfRule type="containsText" dxfId="38082" priority="535" operator="containsText" text="08:30 – 17.30">
      <formula>NOT(ISERROR(SEARCH("08:30 – 17.30",Q136)))</formula>
    </cfRule>
    <cfRule type="containsText" dxfId="38081" priority="536" operator="containsText" text="08.30 – 17.30">
      <formula>NOT(ISERROR(SEARCH("08.30 – 17.30",Q136)))</formula>
    </cfRule>
    <cfRule type="containsText" dxfId="38080" priority="537" operator="containsText" text="09.00 – 18.00">
      <formula>NOT(ISERROR(SEARCH("09.00 – 18.00",Q136)))</formula>
    </cfRule>
    <cfRule type="containsText" dxfId="38079" priority="538" operator="containsText" text="09.00 – 13.00">
      <formula>NOT(ISERROR(SEARCH("09.00 – 13.00",Q136)))</formula>
    </cfRule>
    <cfRule type="containsText" dxfId="38078" priority="539" operator="containsText" text="11.30 – 19.30">
      <formula>NOT(ISERROR(SEARCH("11.30 – 19.30",Q136)))</formula>
    </cfRule>
    <cfRule type="containsText" dxfId="38077" priority="540" operator="containsText" text="10.30 – 19.30">
      <formula>NOT(ISERROR(SEARCH("10.30 – 19.30",Q136)))</formula>
    </cfRule>
    <cfRule type="containsText" dxfId="38076" priority="541" operator="containsText" text="09.00 – 15.00">
      <formula>NOT(ISERROR(SEARCH("09.00 – 15.00",Q136)))</formula>
    </cfRule>
    <cfRule type="containsText" dxfId="38075" priority="542" operator="containsText" text="12:30">
      <formula>NOT(ISERROR(SEARCH("12:30",Q136)))</formula>
    </cfRule>
    <cfRule type="containsText" dxfId="38074" priority="543" operator="containsText" text="13:30">
      <formula>NOT(ISERROR(SEARCH("13:30",Q136)))</formula>
    </cfRule>
    <cfRule type="containsText" dxfId="38073" priority="544" operator="containsText" text="FESTIVITÁ">
      <formula>NOT(ISERROR(SEARCH("FESTIVITÁ",Q136)))</formula>
    </cfRule>
    <cfRule type="cellIs" dxfId="38072" priority="545" operator="equal">
      <formula>"DOMENICA"</formula>
    </cfRule>
  </conditionalFormatting>
  <conditionalFormatting sqref="Q136:Q142">
    <cfRule type="iconSet" priority="528">
      <iconSet iconSet="3Symbols2">
        <cfvo type="percent" val="0"/>
        <cfvo type="percent" val="0"/>
        <cfvo type="formula" val="TODAY()" gte="0"/>
      </iconSet>
    </cfRule>
  </conditionalFormatting>
  <conditionalFormatting sqref="P71:Q71">
    <cfRule type="cellIs" dxfId="38071" priority="519" operator="equal">
      <formula>"09.00 – 13.00"</formula>
    </cfRule>
  </conditionalFormatting>
  <conditionalFormatting sqref="P71:Q71">
    <cfRule type="cellIs" dxfId="38070" priority="520" operator="equal">
      <formula>"09.00 – 15.00"</formula>
    </cfRule>
  </conditionalFormatting>
  <conditionalFormatting sqref="P71:Q71">
    <cfRule type="cellIs" dxfId="38069" priority="521" operator="equal">
      <formula>"09.00 – 18.00"</formula>
    </cfRule>
  </conditionalFormatting>
  <conditionalFormatting sqref="P71:Q71">
    <cfRule type="cellIs" dxfId="38068" priority="522" operator="equal">
      <formula>"09.30 – 13.00"</formula>
    </cfRule>
  </conditionalFormatting>
  <conditionalFormatting sqref="P71:Q71">
    <cfRule type="cellIs" dxfId="38067" priority="523" operator="equal">
      <formula>"10.30 – 19.30"</formula>
    </cfRule>
  </conditionalFormatting>
  <conditionalFormatting sqref="P71:Q71">
    <cfRule type="cellIs" dxfId="38066" priority="524" operator="equal">
      <formula>"11.30 – 19.30"</formula>
    </cfRule>
  </conditionalFormatting>
  <conditionalFormatting sqref="P71:Q71">
    <cfRule type="cellIs" dxfId="38065" priority="525" operator="equal">
      <formula>_FV(13,"3")</formula>
    </cfRule>
  </conditionalFormatting>
  <conditionalFormatting sqref="P71:Q71">
    <cfRule type="cellIs" dxfId="38064" priority="526" operator="equal">
      <formula>_FV(13,"3")</formula>
    </cfRule>
  </conditionalFormatting>
  <conditionalFormatting sqref="P71:Q71">
    <cfRule type="cellIs" dxfId="38063" priority="527" operator="equal">
      <formula>_FV(13,"3")</formula>
    </cfRule>
  </conditionalFormatting>
  <conditionalFormatting sqref="P89:Q89">
    <cfRule type="cellIs" dxfId="38062" priority="510" operator="equal">
      <formula>"09.00 – 13.00"</formula>
    </cfRule>
  </conditionalFormatting>
  <conditionalFormatting sqref="P89:Q89">
    <cfRule type="cellIs" dxfId="38061" priority="511" operator="equal">
      <formula>"09.00 – 15.00"</formula>
    </cfRule>
  </conditionalFormatting>
  <conditionalFormatting sqref="P89:Q89">
    <cfRule type="cellIs" dxfId="38060" priority="512" operator="equal">
      <formula>"09.00 – 18.00"</formula>
    </cfRule>
  </conditionalFormatting>
  <conditionalFormatting sqref="P89:Q89">
    <cfRule type="cellIs" dxfId="38059" priority="513" operator="equal">
      <formula>"09.30 – 13.00"</formula>
    </cfRule>
  </conditionalFormatting>
  <conditionalFormatting sqref="P89:Q89">
    <cfRule type="cellIs" dxfId="38058" priority="514" operator="equal">
      <formula>"10.30 – 19.30"</formula>
    </cfRule>
  </conditionalFormatting>
  <conditionalFormatting sqref="P89:Q89">
    <cfRule type="cellIs" dxfId="38057" priority="515" operator="equal">
      <formula>"11.30 – 19.30"</formula>
    </cfRule>
  </conditionalFormatting>
  <conditionalFormatting sqref="P89:Q89">
    <cfRule type="cellIs" dxfId="38056" priority="516" operator="equal">
      <formula>_FV(13,"3")</formula>
    </cfRule>
  </conditionalFormatting>
  <conditionalFormatting sqref="P89:Q89">
    <cfRule type="cellIs" dxfId="38055" priority="517" operator="equal">
      <formula>_FV(13,"3")</formula>
    </cfRule>
  </conditionalFormatting>
  <conditionalFormatting sqref="P89:Q89">
    <cfRule type="cellIs" dxfId="38054" priority="518" operator="equal">
      <formula>_FV(13,"3")</formula>
    </cfRule>
  </conditionalFormatting>
  <conditionalFormatting sqref="Q96">
    <cfRule type="cellIs" dxfId="38053" priority="498" operator="equal">
      <formula>_FV(13,"3")</formula>
    </cfRule>
  </conditionalFormatting>
  <conditionalFormatting sqref="Q96">
    <cfRule type="cellIs" dxfId="38052" priority="499" operator="equal">
      <formula>_FV(13,"3")</formula>
    </cfRule>
  </conditionalFormatting>
  <conditionalFormatting sqref="Q96">
    <cfRule type="cellIs" dxfId="38051" priority="500" operator="equal">
      <formula>_FV(13,"3")</formula>
    </cfRule>
  </conditionalFormatting>
  <conditionalFormatting sqref="P96">
    <cfRule type="cellIs" dxfId="38050" priority="501" operator="equal">
      <formula>"09.00 – 13.00"</formula>
    </cfRule>
  </conditionalFormatting>
  <conditionalFormatting sqref="P96">
    <cfRule type="cellIs" dxfId="38049" priority="502" operator="equal">
      <formula>"09.00 – 15.00"</formula>
    </cfRule>
  </conditionalFormatting>
  <conditionalFormatting sqref="P96">
    <cfRule type="cellIs" dxfId="38048" priority="503" operator="equal">
      <formula>"09.00 – 18.00"</formula>
    </cfRule>
  </conditionalFormatting>
  <conditionalFormatting sqref="P96">
    <cfRule type="cellIs" dxfId="38047" priority="504" operator="equal">
      <formula>"09.30 – 13.00"</formula>
    </cfRule>
  </conditionalFormatting>
  <conditionalFormatting sqref="P96">
    <cfRule type="cellIs" dxfId="38046" priority="505" operator="equal">
      <formula>"10.30 – 19.30"</formula>
    </cfRule>
  </conditionalFormatting>
  <conditionalFormatting sqref="P96">
    <cfRule type="cellIs" dxfId="38045" priority="506" operator="equal">
      <formula>"11.30 – 19.30"</formula>
    </cfRule>
  </conditionalFormatting>
  <conditionalFormatting sqref="P96">
    <cfRule type="cellIs" dxfId="38044" priority="507" operator="equal">
      <formula>_FV(13,"3")</formula>
    </cfRule>
  </conditionalFormatting>
  <conditionalFormatting sqref="P96">
    <cfRule type="cellIs" dxfId="38043" priority="508" operator="equal">
      <formula>_FV(13,"3")</formula>
    </cfRule>
  </conditionalFormatting>
  <conditionalFormatting sqref="P96">
    <cfRule type="cellIs" dxfId="38042" priority="509" operator="equal">
      <formula>_FV(13,"3")</formula>
    </cfRule>
  </conditionalFormatting>
  <conditionalFormatting sqref="Q96">
    <cfRule type="cellIs" dxfId="38041" priority="492" operator="equal">
      <formula>"09.00 – 13.00"</formula>
    </cfRule>
  </conditionalFormatting>
  <conditionalFormatting sqref="Q96">
    <cfRule type="cellIs" dxfId="38040" priority="493" operator="equal">
      <formula>"09.00 – 15.00"</formula>
    </cfRule>
  </conditionalFormatting>
  <conditionalFormatting sqref="Q96">
    <cfRule type="cellIs" dxfId="38039" priority="494" operator="equal">
      <formula>"09.00 – 18.00"</formula>
    </cfRule>
  </conditionalFormatting>
  <conditionalFormatting sqref="Q96">
    <cfRule type="cellIs" dxfId="38038" priority="495" operator="equal">
      <formula>"09.30 – 13.00"</formula>
    </cfRule>
  </conditionalFormatting>
  <conditionalFormatting sqref="Q96">
    <cfRule type="cellIs" dxfId="38037" priority="496" operator="equal">
      <formula>"10.30 – 19.30"</formula>
    </cfRule>
  </conditionalFormatting>
  <conditionalFormatting sqref="Q96">
    <cfRule type="cellIs" dxfId="38036" priority="497" operator="equal">
      <formula>"11.30 – 19.30"</formula>
    </cfRule>
  </conditionalFormatting>
  <conditionalFormatting sqref="P54:P60">
    <cfRule type="containsText" dxfId="38035" priority="475" operator="containsText" text="08.30 – 14.30">
      <formula>NOT(ISERROR(SEARCH("08.30 – 14.30",P54)))</formula>
    </cfRule>
    <cfRule type="containsText" dxfId="38034" priority="476" operator="containsText" text="09:30 – 18.30">
      <formula>NOT(ISERROR(SEARCH("09:30 – 18.30",P54)))</formula>
    </cfRule>
    <cfRule type="containsText" dxfId="38033" priority="477" operator="containsText" text="10.30 – 18.30">
      <formula>NOT(ISERROR(SEARCH("10.30 – 18.30",P54)))</formula>
    </cfRule>
    <cfRule type="containsText" dxfId="38032" priority="478" operator="containsText" text="09.30 – 18.30">
      <formula>NOT(ISERROR(SEARCH("09.30 – 18.30",P54)))</formula>
    </cfRule>
    <cfRule type="containsText" dxfId="38031" priority="479" operator="containsText" text="09.00 – 13:00">
      <formula>NOT(ISERROR(SEARCH("09.00 – 13:00",P54)))</formula>
    </cfRule>
    <cfRule type="containsText" dxfId="38030" priority="480" operator="containsText" text="08.30 – 16.30">
      <formula>NOT(ISERROR(SEARCH("08.30 – 16.30",P54)))</formula>
    </cfRule>
    <cfRule type="containsText" dxfId="38029" priority="481" operator="containsText" text="08:30 – 17.30">
      <formula>NOT(ISERROR(SEARCH("08:30 – 17.30",P54)))</formula>
    </cfRule>
    <cfRule type="containsText" dxfId="38028" priority="482" operator="containsText" text="08.30 – 17.30">
      <formula>NOT(ISERROR(SEARCH("08.30 – 17.30",P54)))</formula>
    </cfRule>
    <cfRule type="containsText" dxfId="38027" priority="483" operator="containsText" text="09.00 – 18.00">
      <formula>NOT(ISERROR(SEARCH("09.00 – 18.00",P54)))</formula>
    </cfRule>
    <cfRule type="containsText" dxfId="38026" priority="484" operator="containsText" text="09.00 – 13.00">
      <formula>NOT(ISERROR(SEARCH("09.00 – 13.00",P54)))</formula>
    </cfRule>
    <cfRule type="containsText" dxfId="38025" priority="485" operator="containsText" text="11.30 – 19.30">
      <formula>NOT(ISERROR(SEARCH("11.30 – 19.30",P54)))</formula>
    </cfRule>
    <cfRule type="containsText" dxfId="38024" priority="486" operator="containsText" text="10.30 – 19.30">
      <formula>NOT(ISERROR(SEARCH("10.30 – 19.30",P54)))</formula>
    </cfRule>
    <cfRule type="containsText" dxfId="38023" priority="487" operator="containsText" text="09.00 – 15.00">
      <formula>NOT(ISERROR(SEARCH("09.00 – 15.00",P54)))</formula>
    </cfRule>
    <cfRule type="containsText" dxfId="38022" priority="488" operator="containsText" text="12:30">
      <formula>NOT(ISERROR(SEARCH("12:30",P54)))</formula>
    </cfRule>
    <cfRule type="containsText" dxfId="38021" priority="489" operator="containsText" text="13:30">
      <formula>NOT(ISERROR(SEARCH("13:30",P54)))</formula>
    </cfRule>
    <cfRule type="containsText" dxfId="38020" priority="490" operator="containsText" text="FESTIVITÁ">
      <formula>NOT(ISERROR(SEARCH("FESTIVITÁ",P54)))</formula>
    </cfRule>
    <cfRule type="cellIs" dxfId="38019" priority="491" operator="equal">
      <formula>"DOMENICA"</formula>
    </cfRule>
  </conditionalFormatting>
  <conditionalFormatting sqref="Q54:Q60">
    <cfRule type="containsText" dxfId="38018" priority="458" operator="containsText" text="08.30 – 14.30">
      <formula>NOT(ISERROR(SEARCH("08.30 – 14.30",Q54)))</formula>
    </cfRule>
    <cfRule type="containsText" dxfId="38017" priority="459" operator="containsText" text="09:30 – 18.30">
      <formula>NOT(ISERROR(SEARCH("09:30 – 18.30",Q54)))</formula>
    </cfRule>
    <cfRule type="containsText" dxfId="38016" priority="460" operator="containsText" text="10.30 – 18.30">
      <formula>NOT(ISERROR(SEARCH("10.30 – 18.30",Q54)))</formula>
    </cfRule>
    <cfRule type="containsText" dxfId="38015" priority="461" operator="containsText" text="09.30 – 18.30">
      <formula>NOT(ISERROR(SEARCH("09.30 – 18.30",Q54)))</formula>
    </cfRule>
    <cfRule type="containsText" dxfId="38014" priority="462" operator="containsText" text="09.00 – 13:00">
      <formula>NOT(ISERROR(SEARCH("09.00 – 13:00",Q54)))</formula>
    </cfRule>
    <cfRule type="containsText" dxfId="38013" priority="463" operator="containsText" text="08.30 – 16.30">
      <formula>NOT(ISERROR(SEARCH("08.30 – 16.30",Q54)))</formula>
    </cfRule>
    <cfRule type="containsText" dxfId="38012" priority="464" operator="containsText" text="08:30 – 17.30">
      <formula>NOT(ISERROR(SEARCH("08:30 – 17.30",Q54)))</formula>
    </cfRule>
    <cfRule type="containsText" dxfId="38011" priority="465" operator="containsText" text="08.30 – 17.30">
      <formula>NOT(ISERROR(SEARCH("08.30 – 17.30",Q54)))</formula>
    </cfRule>
    <cfRule type="containsText" dxfId="38010" priority="466" operator="containsText" text="09.00 – 18.00">
      <formula>NOT(ISERROR(SEARCH("09.00 – 18.00",Q54)))</formula>
    </cfRule>
    <cfRule type="containsText" dxfId="38009" priority="467" operator="containsText" text="09.00 – 13.00">
      <formula>NOT(ISERROR(SEARCH("09.00 – 13.00",Q54)))</formula>
    </cfRule>
    <cfRule type="containsText" dxfId="38008" priority="468" operator="containsText" text="11.30 – 19.30">
      <formula>NOT(ISERROR(SEARCH("11.30 – 19.30",Q54)))</formula>
    </cfRule>
    <cfRule type="containsText" dxfId="38007" priority="469" operator="containsText" text="10.30 – 19.30">
      <formula>NOT(ISERROR(SEARCH("10.30 – 19.30",Q54)))</formula>
    </cfRule>
    <cfRule type="containsText" dxfId="38006" priority="470" operator="containsText" text="09.00 – 15.00">
      <formula>NOT(ISERROR(SEARCH("09.00 – 15.00",Q54)))</formula>
    </cfRule>
    <cfRule type="containsText" dxfId="38005" priority="471" operator="containsText" text="12:30">
      <formula>NOT(ISERROR(SEARCH("12:30",Q54)))</formula>
    </cfRule>
    <cfRule type="containsText" dxfId="38004" priority="472" operator="containsText" text="13:30">
      <formula>NOT(ISERROR(SEARCH("13:30",Q54)))</formula>
    </cfRule>
    <cfRule type="containsText" dxfId="38003" priority="473" operator="containsText" text="FESTIVITÁ">
      <formula>NOT(ISERROR(SEARCH("FESTIVITÁ",Q54)))</formula>
    </cfRule>
    <cfRule type="cellIs" dxfId="38002" priority="474" operator="equal">
      <formula>"DOMENICA"</formula>
    </cfRule>
  </conditionalFormatting>
  <conditionalFormatting sqref="Q54:Q60">
    <cfRule type="iconSet" priority="457">
      <iconSet iconSet="3Symbols2">
        <cfvo type="percent" val="0"/>
        <cfvo type="percent" val="0"/>
        <cfvo type="formula" val="TODAY()" gte="0"/>
      </iconSet>
    </cfRule>
  </conditionalFormatting>
  <conditionalFormatting sqref="P63:P69">
    <cfRule type="containsText" dxfId="38001" priority="440" operator="containsText" text="08.30 – 14.30">
      <formula>NOT(ISERROR(SEARCH("08.30 – 14.30",P63)))</formula>
    </cfRule>
    <cfRule type="containsText" dxfId="38000" priority="441" operator="containsText" text="09:30 – 18.30">
      <formula>NOT(ISERROR(SEARCH("09:30 – 18.30",P63)))</formula>
    </cfRule>
    <cfRule type="containsText" dxfId="37999" priority="442" operator="containsText" text="10.30 – 18.30">
      <formula>NOT(ISERROR(SEARCH("10.30 – 18.30",P63)))</formula>
    </cfRule>
    <cfRule type="containsText" dxfId="37998" priority="443" operator="containsText" text="09.30 – 18.30">
      <formula>NOT(ISERROR(SEARCH("09.30 – 18.30",P63)))</formula>
    </cfRule>
    <cfRule type="containsText" dxfId="37997" priority="444" operator="containsText" text="09.00 – 13:00">
      <formula>NOT(ISERROR(SEARCH("09.00 – 13:00",P63)))</formula>
    </cfRule>
    <cfRule type="containsText" dxfId="37996" priority="445" operator="containsText" text="08.30 – 16.30">
      <formula>NOT(ISERROR(SEARCH("08.30 – 16.30",P63)))</formula>
    </cfRule>
    <cfRule type="containsText" dxfId="37995" priority="446" operator="containsText" text="08:30 – 17.30">
      <formula>NOT(ISERROR(SEARCH("08:30 – 17.30",P63)))</formula>
    </cfRule>
    <cfRule type="containsText" dxfId="37994" priority="447" operator="containsText" text="08.30 – 17.30">
      <formula>NOT(ISERROR(SEARCH("08.30 – 17.30",P63)))</formula>
    </cfRule>
    <cfRule type="containsText" dxfId="37993" priority="448" operator="containsText" text="09.00 – 18.00">
      <formula>NOT(ISERROR(SEARCH("09.00 – 18.00",P63)))</formula>
    </cfRule>
    <cfRule type="containsText" dxfId="37992" priority="449" operator="containsText" text="09.00 – 13.00">
      <formula>NOT(ISERROR(SEARCH("09.00 – 13.00",P63)))</formula>
    </cfRule>
    <cfRule type="containsText" dxfId="37991" priority="450" operator="containsText" text="11.30 – 19.30">
      <formula>NOT(ISERROR(SEARCH("11.30 – 19.30",P63)))</formula>
    </cfRule>
    <cfRule type="containsText" dxfId="37990" priority="451" operator="containsText" text="10.30 – 19.30">
      <formula>NOT(ISERROR(SEARCH("10.30 – 19.30",P63)))</formula>
    </cfRule>
    <cfRule type="containsText" dxfId="37989" priority="452" operator="containsText" text="09.00 – 15.00">
      <formula>NOT(ISERROR(SEARCH("09.00 – 15.00",P63)))</formula>
    </cfRule>
    <cfRule type="containsText" dxfId="37988" priority="453" operator="containsText" text="12:30">
      <formula>NOT(ISERROR(SEARCH("12:30",P63)))</formula>
    </cfRule>
    <cfRule type="containsText" dxfId="37987" priority="454" operator="containsText" text="13:30">
      <formula>NOT(ISERROR(SEARCH("13:30",P63)))</formula>
    </cfRule>
    <cfRule type="containsText" dxfId="37986" priority="455" operator="containsText" text="FESTIVITÁ">
      <formula>NOT(ISERROR(SEARCH("FESTIVITÁ",P63)))</formula>
    </cfRule>
    <cfRule type="cellIs" dxfId="37985" priority="456" operator="equal">
      <formula>"DOMENICA"</formula>
    </cfRule>
  </conditionalFormatting>
  <conditionalFormatting sqref="Q63:Q69">
    <cfRule type="containsText" dxfId="37984" priority="423" operator="containsText" text="08.30 – 14.30">
      <formula>NOT(ISERROR(SEARCH("08.30 – 14.30",Q63)))</formula>
    </cfRule>
    <cfRule type="containsText" dxfId="37983" priority="424" operator="containsText" text="09:30 – 18.30">
      <formula>NOT(ISERROR(SEARCH("09:30 – 18.30",Q63)))</formula>
    </cfRule>
    <cfRule type="containsText" dxfId="37982" priority="425" operator="containsText" text="10.30 – 18.30">
      <formula>NOT(ISERROR(SEARCH("10.30 – 18.30",Q63)))</formula>
    </cfRule>
    <cfRule type="containsText" dxfId="37981" priority="426" operator="containsText" text="09.30 – 18.30">
      <formula>NOT(ISERROR(SEARCH("09.30 – 18.30",Q63)))</formula>
    </cfRule>
    <cfRule type="containsText" dxfId="37980" priority="427" operator="containsText" text="09.00 – 13:00">
      <formula>NOT(ISERROR(SEARCH("09.00 – 13:00",Q63)))</formula>
    </cfRule>
    <cfRule type="containsText" dxfId="37979" priority="428" operator="containsText" text="08.30 – 16.30">
      <formula>NOT(ISERROR(SEARCH("08.30 – 16.30",Q63)))</formula>
    </cfRule>
    <cfRule type="containsText" dxfId="37978" priority="429" operator="containsText" text="08:30 – 17.30">
      <formula>NOT(ISERROR(SEARCH("08:30 – 17.30",Q63)))</formula>
    </cfRule>
    <cfRule type="containsText" dxfId="37977" priority="430" operator="containsText" text="08.30 – 17.30">
      <formula>NOT(ISERROR(SEARCH("08.30 – 17.30",Q63)))</formula>
    </cfRule>
    <cfRule type="containsText" dxfId="37976" priority="431" operator="containsText" text="09.00 – 18.00">
      <formula>NOT(ISERROR(SEARCH("09.00 – 18.00",Q63)))</formula>
    </cfRule>
    <cfRule type="containsText" dxfId="37975" priority="432" operator="containsText" text="09.00 – 13.00">
      <formula>NOT(ISERROR(SEARCH("09.00 – 13.00",Q63)))</formula>
    </cfRule>
    <cfRule type="containsText" dxfId="37974" priority="433" operator="containsText" text="11.30 – 19.30">
      <formula>NOT(ISERROR(SEARCH("11.30 – 19.30",Q63)))</formula>
    </cfRule>
    <cfRule type="containsText" dxfId="37973" priority="434" operator="containsText" text="10.30 – 19.30">
      <formula>NOT(ISERROR(SEARCH("10.30 – 19.30",Q63)))</formula>
    </cfRule>
    <cfRule type="containsText" dxfId="37972" priority="435" operator="containsText" text="09.00 – 15.00">
      <formula>NOT(ISERROR(SEARCH("09.00 – 15.00",Q63)))</formula>
    </cfRule>
    <cfRule type="containsText" dxfId="37971" priority="436" operator="containsText" text="12:30">
      <formula>NOT(ISERROR(SEARCH("12:30",Q63)))</formula>
    </cfRule>
    <cfRule type="containsText" dxfId="37970" priority="437" operator="containsText" text="13:30">
      <formula>NOT(ISERROR(SEARCH("13:30",Q63)))</formula>
    </cfRule>
    <cfRule type="containsText" dxfId="37969" priority="438" operator="containsText" text="FESTIVITÁ">
      <formula>NOT(ISERROR(SEARCH("FESTIVITÁ",Q63)))</formula>
    </cfRule>
    <cfRule type="cellIs" dxfId="37968" priority="439" operator="equal">
      <formula>"DOMENICA"</formula>
    </cfRule>
  </conditionalFormatting>
  <conditionalFormatting sqref="Q63:Q69">
    <cfRule type="iconSet" priority="422">
      <iconSet iconSet="3Symbols2">
        <cfvo type="percent" val="0"/>
        <cfvo type="percent" val="0"/>
        <cfvo type="formula" val="TODAY()" gte="0"/>
      </iconSet>
    </cfRule>
  </conditionalFormatting>
  <conditionalFormatting sqref="P72:P78">
    <cfRule type="containsText" dxfId="37967" priority="405" operator="containsText" text="08.30 – 14.30">
      <formula>NOT(ISERROR(SEARCH("08.30 – 14.30",P72)))</formula>
    </cfRule>
    <cfRule type="containsText" dxfId="37966" priority="406" operator="containsText" text="09:30 – 18.30">
      <formula>NOT(ISERROR(SEARCH("09:30 – 18.30",P72)))</formula>
    </cfRule>
    <cfRule type="containsText" dxfId="37965" priority="407" operator="containsText" text="10.30 – 18.30">
      <formula>NOT(ISERROR(SEARCH("10.30 – 18.30",P72)))</formula>
    </cfRule>
    <cfRule type="containsText" dxfId="37964" priority="408" operator="containsText" text="09.30 – 18.30">
      <formula>NOT(ISERROR(SEARCH("09.30 – 18.30",P72)))</formula>
    </cfRule>
    <cfRule type="containsText" dxfId="37963" priority="409" operator="containsText" text="09.00 – 13:00">
      <formula>NOT(ISERROR(SEARCH("09.00 – 13:00",P72)))</formula>
    </cfRule>
    <cfRule type="containsText" dxfId="37962" priority="410" operator="containsText" text="08.30 – 16.30">
      <formula>NOT(ISERROR(SEARCH("08.30 – 16.30",P72)))</formula>
    </cfRule>
    <cfRule type="containsText" dxfId="37961" priority="411" operator="containsText" text="08:30 – 17.30">
      <formula>NOT(ISERROR(SEARCH("08:30 – 17.30",P72)))</formula>
    </cfRule>
    <cfRule type="containsText" dxfId="37960" priority="412" operator="containsText" text="08.30 – 17.30">
      <formula>NOT(ISERROR(SEARCH("08.30 – 17.30",P72)))</formula>
    </cfRule>
    <cfRule type="containsText" dxfId="37959" priority="413" operator="containsText" text="09.00 – 18.00">
      <formula>NOT(ISERROR(SEARCH("09.00 – 18.00",P72)))</formula>
    </cfRule>
    <cfRule type="containsText" dxfId="37958" priority="414" operator="containsText" text="09.00 – 13.00">
      <formula>NOT(ISERROR(SEARCH("09.00 – 13.00",P72)))</formula>
    </cfRule>
    <cfRule type="containsText" dxfId="37957" priority="415" operator="containsText" text="11.30 – 19.30">
      <formula>NOT(ISERROR(SEARCH("11.30 – 19.30",P72)))</formula>
    </cfRule>
    <cfRule type="containsText" dxfId="37956" priority="416" operator="containsText" text="10.30 – 19.30">
      <formula>NOT(ISERROR(SEARCH("10.30 – 19.30",P72)))</formula>
    </cfRule>
    <cfRule type="containsText" dxfId="37955" priority="417" operator="containsText" text="09.00 – 15.00">
      <formula>NOT(ISERROR(SEARCH("09.00 – 15.00",P72)))</formula>
    </cfRule>
    <cfRule type="containsText" dxfId="37954" priority="418" operator="containsText" text="12:30">
      <formula>NOT(ISERROR(SEARCH("12:30",P72)))</formula>
    </cfRule>
    <cfRule type="containsText" dxfId="37953" priority="419" operator="containsText" text="13:30">
      <formula>NOT(ISERROR(SEARCH("13:30",P72)))</formula>
    </cfRule>
    <cfRule type="containsText" dxfId="37952" priority="420" operator="containsText" text="FESTIVITÁ">
      <formula>NOT(ISERROR(SEARCH("FESTIVITÁ",P72)))</formula>
    </cfRule>
    <cfRule type="cellIs" dxfId="37951" priority="421" operator="equal">
      <formula>"DOMENICA"</formula>
    </cfRule>
  </conditionalFormatting>
  <conditionalFormatting sqref="Q72:Q78">
    <cfRule type="containsText" dxfId="37950" priority="388" operator="containsText" text="08.30 – 14.30">
      <formula>NOT(ISERROR(SEARCH("08.30 – 14.30",Q72)))</formula>
    </cfRule>
    <cfRule type="containsText" dxfId="37949" priority="389" operator="containsText" text="09:30 – 18.30">
      <formula>NOT(ISERROR(SEARCH("09:30 – 18.30",Q72)))</formula>
    </cfRule>
    <cfRule type="containsText" dxfId="37948" priority="390" operator="containsText" text="10.30 – 18.30">
      <formula>NOT(ISERROR(SEARCH("10.30 – 18.30",Q72)))</formula>
    </cfRule>
    <cfRule type="containsText" dxfId="37947" priority="391" operator="containsText" text="09.30 – 18.30">
      <formula>NOT(ISERROR(SEARCH("09.30 – 18.30",Q72)))</formula>
    </cfRule>
    <cfRule type="containsText" dxfId="37946" priority="392" operator="containsText" text="09.00 – 13:00">
      <formula>NOT(ISERROR(SEARCH("09.00 – 13:00",Q72)))</formula>
    </cfRule>
    <cfRule type="containsText" dxfId="37945" priority="393" operator="containsText" text="08.30 – 16.30">
      <formula>NOT(ISERROR(SEARCH("08.30 – 16.30",Q72)))</formula>
    </cfRule>
    <cfRule type="containsText" dxfId="37944" priority="394" operator="containsText" text="08:30 – 17.30">
      <formula>NOT(ISERROR(SEARCH("08:30 – 17.30",Q72)))</formula>
    </cfRule>
    <cfRule type="containsText" dxfId="37943" priority="395" operator="containsText" text="08.30 – 17.30">
      <formula>NOT(ISERROR(SEARCH("08.30 – 17.30",Q72)))</formula>
    </cfRule>
    <cfRule type="containsText" dxfId="37942" priority="396" operator="containsText" text="09.00 – 18.00">
      <formula>NOT(ISERROR(SEARCH("09.00 – 18.00",Q72)))</formula>
    </cfRule>
    <cfRule type="containsText" dxfId="37941" priority="397" operator="containsText" text="09.00 – 13.00">
      <formula>NOT(ISERROR(SEARCH("09.00 – 13.00",Q72)))</formula>
    </cfRule>
    <cfRule type="containsText" dxfId="37940" priority="398" operator="containsText" text="11.30 – 19.30">
      <formula>NOT(ISERROR(SEARCH("11.30 – 19.30",Q72)))</formula>
    </cfRule>
    <cfRule type="containsText" dxfId="37939" priority="399" operator="containsText" text="10.30 – 19.30">
      <formula>NOT(ISERROR(SEARCH("10.30 – 19.30",Q72)))</formula>
    </cfRule>
    <cfRule type="containsText" dxfId="37938" priority="400" operator="containsText" text="09.00 – 15.00">
      <formula>NOT(ISERROR(SEARCH("09.00 – 15.00",Q72)))</formula>
    </cfRule>
    <cfRule type="containsText" dxfId="37937" priority="401" operator="containsText" text="12:30">
      <formula>NOT(ISERROR(SEARCH("12:30",Q72)))</formula>
    </cfRule>
    <cfRule type="containsText" dxfId="37936" priority="402" operator="containsText" text="13:30">
      <formula>NOT(ISERROR(SEARCH("13:30",Q72)))</formula>
    </cfRule>
    <cfRule type="containsText" dxfId="37935" priority="403" operator="containsText" text="FESTIVITÁ">
      <formula>NOT(ISERROR(SEARCH("FESTIVITÁ",Q72)))</formula>
    </cfRule>
    <cfRule type="cellIs" dxfId="37934" priority="404" operator="equal">
      <formula>"DOMENICA"</formula>
    </cfRule>
  </conditionalFormatting>
  <conditionalFormatting sqref="Q72:Q78">
    <cfRule type="iconSet" priority="387">
      <iconSet iconSet="3Symbols2">
        <cfvo type="percent" val="0"/>
        <cfvo type="percent" val="0"/>
        <cfvo type="formula" val="TODAY()" gte="0"/>
      </iconSet>
    </cfRule>
  </conditionalFormatting>
  <conditionalFormatting sqref="P81:P87">
    <cfRule type="containsText" dxfId="37933" priority="370" operator="containsText" text="08.30 – 14.30">
      <formula>NOT(ISERROR(SEARCH("08.30 – 14.30",P81)))</formula>
    </cfRule>
    <cfRule type="containsText" dxfId="37932" priority="371" operator="containsText" text="09:30 – 18.30">
      <formula>NOT(ISERROR(SEARCH("09:30 – 18.30",P81)))</formula>
    </cfRule>
    <cfRule type="containsText" dxfId="37931" priority="372" operator="containsText" text="10.30 – 18.30">
      <formula>NOT(ISERROR(SEARCH("10.30 – 18.30",P81)))</formula>
    </cfRule>
    <cfRule type="containsText" dxfId="37930" priority="373" operator="containsText" text="09.30 – 18.30">
      <formula>NOT(ISERROR(SEARCH("09.30 – 18.30",P81)))</formula>
    </cfRule>
    <cfRule type="containsText" dxfId="37929" priority="374" operator="containsText" text="09.00 – 13:00">
      <formula>NOT(ISERROR(SEARCH("09.00 – 13:00",P81)))</formula>
    </cfRule>
    <cfRule type="containsText" dxfId="37928" priority="375" operator="containsText" text="08.30 – 16.30">
      <formula>NOT(ISERROR(SEARCH("08.30 – 16.30",P81)))</formula>
    </cfRule>
    <cfRule type="containsText" dxfId="37927" priority="376" operator="containsText" text="08:30 – 17.30">
      <formula>NOT(ISERROR(SEARCH("08:30 – 17.30",P81)))</formula>
    </cfRule>
    <cfRule type="containsText" dxfId="37926" priority="377" operator="containsText" text="08.30 – 17.30">
      <formula>NOT(ISERROR(SEARCH("08.30 – 17.30",P81)))</formula>
    </cfRule>
    <cfRule type="containsText" dxfId="37925" priority="378" operator="containsText" text="09.00 – 18.00">
      <formula>NOT(ISERROR(SEARCH("09.00 – 18.00",P81)))</formula>
    </cfRule>
    <cfRule type="containsText" dxfId="37924" priority="379" operator="containsText" text="09.00 – 13.00">
      <formula>NOT(ISERROR(SEARCH("09.00 – 13.00",P81)))</formula>
    </cfRule>
    <cfRule type="containsText" dxfId="37923" priority="380" operator="containsText" text="11.30 – 19.30">
      <formula>NOT(ISERROR(SEARCH("11.30 – 19.30",P81)))</formula>
    </cfRule>
    <cfRule type="containsText" dxfId="37922" priority="381" operator="containsText" text="10.30 – 19.30">
      <formula>NOT(ISERROR(SEARCH("10.30 – 19.30",P81)))</formula>
    </cfRule>
    <cfRule type="containsText" dxfId="37921" priority="382" operator="containsText" text="09.00 – 15.00">
      <formula>NOT(ISERROR(SEARCH("09.00 – 15.00",P81)))</formula>
    </cfRule>
    <cfRule type="containsText" dxfId="37920" priority="383" operator="containsText" text="12:30">
      <formula>NOT(ISERROR(SEARCH("12:30",P81)))</formula>
    </cfRule>
    <cfRule type="containsText" dxfId="37919" priority="384" operator="containsText" text="13:30">
      <formula>NOT(ISERROR(SEARCH("13:30",P81)))</formula>
    </cfRule>
    <cfRule type="containsText" dxfId="37918" priority="385" operator="containsText" text="FESTIVITÁ">
      <formula>NOT(ISERROR(SEARCH("FESTIVITÁ",P81)))</formula>
    </cfRule>
    <cfRule type="cellIs" dxfId="37917" priority="386" operator="equal">
      <formula>"DOMENICA"</formula>
    </cfRule>
  </conditionalFormatting>
  <conditionalFormatting sqref="Q81:Q87">
    <cfRule type="containsText" dxfId="37916" priority="353" operator="containsText" text="08.30 – 14.30">
      <formula>NOT(ISERROR(SEARCH("08.30 – 14.30",Q81)))</formula>
    </cfRule>
    <cfRule type="containsText" dxfId="37915" priority="354" operator="containsText" text="09:30 – 18.30">
      <formula>NOT(ISERROR(SEARCH("09:30 – 18.30",Q81)))</formula>
    </cfRule>
    <cfRule type="containsText" dxfId="37914" priority="355" operator="containsText" text="10.30 – 18.30">
      <formula>NOT(ISERROR(SEARCH("10.30 – 18.30",Q81)))</formula>
    </cfRule>
    <cfRule type="containsText" dxfId="37913" priority="356" operator="containsText" text="09.30 – 18.30">
      <formula>NOT(ISERROR(SEARCH("09.30 – 18.30",Q81)))</formula>
    </cfRule>
    <cfRule type="containsText" dxfId="37912" priority="357" operator="containsText" text="09.00 – 13:00">
      <formula>NOT(ISERROR(SEARCH("09.00 – 13:00",Q81)))</formula>
    </cfRule>
    <cfRule type="containsText" dxfId="37911" priority="358" operator="containsText" text="08.30 – 16.30">
      <formula>NOT(ISERROR(SEARCH("08.30 – 16.30",Q81)))</formula>
    </cfRule>
    <cfRule type="containsText" dxfId="37910" priority="359" operator="containsText" text="08:30 – 17.30">
      <formula>NOT(ISERROR(SEARCH("08:30 – 17.30",Q81)))</formula>
    </cfRule>
    <cfRule type="containsText" dxfId="37909" priority="360" operator="containsText" text="08.30 – 17.30">
      <formula>NOT(ISERROR(SEARCH("08.30 – 17.30",Q81)))</formula>
    </cfRule>
    <cfRule type="containsText" dxfId="37908" priority="361" operator="containsText" text="09.00 – 18.00">
      <formula>NOT(ISERROR(SEARCH("09.00 – 18.00",Q81)))</formula>
    </cfRule>
    <cfRule type="containsText" dxfId="37907" priority="362" operator="containsText" text="09.00 – 13.00">
      <formula>NOT(ISERROR(SEARCH("09.00 – 13.00",Q81)))</formula>
    </cfRule>
    <cfRule type="containsText" dxfId="37906" priority="363" operator="containsText" text="11.30 – 19.30">
      <formula>NOT(ISERROR(SEARCH("11.30 – 19.30",Q81)))</formula>
    </cfRule>
    <cfRule type="containsText" dxfId="37905" priority="364" operator="containsText" text="10.30 – 19.30">
      <formula>NOT(ISERROR(SEARCH("10.30 – 19.30",Q81)))</formula>
    </cfRule>
    <cfRule type="containsText" dxfId="37904" priority="365" operator="containsText" text="09.00 – 15.00">
      <formula>NOT(ISERROR(SEARCH("09.00 – 15.00",Q81)))</formula>
    </cfRule>
    <cfRule type="containsText" dxfId="37903" priority="366" operator="containsText" text="12:30">
      <formula>NOT(ISERROR(SEARCH("12:30",Q81)))</formula>
    </cfRule>
    <cfRule type="containsText" dxfId="37902" priority="367" operator="containsText" text="13:30">
      <formula>NOT(ISERROR(SEARCH("13:30",Q81)))</formula>
    </cfRule>
    <cfRule type="containsText" dxfId="37901" priority="368" operator="containsText" text="FESTIVITÁ">
      <formula>NOT(ISERROR(SEARCH("FESTIVITÁ",Q81)))</formula>
    </cfRule>
    <cfRule type="cellIs" dxfId="37900" priority="369" operator="equal">
      <formula>"DOMENICA"</formula>
    </cfRule>
  </conditionalFormatting>
  <conditionalFormatting sqref="Q81:Q87">
    <cfRule type="iconSet" priority="352">
      <iconSet iconSet="3Symbols2">
        <cfvo type="percent" val="0"/>
        <cfvo type="percent" val="0"/>
        <cfvo type="formula" val="TODAY()" gte="0"/>
      </iconSet>
    </cfRule>
  </conditionalFormatting>
  <conditionalFormatting sqref="P81:P87">
    <cfRule type="containsText" dxfId="37899" priority="335" operator="containsText" text="08.30 – 14.30">
      <formula>NOT(ISERROR(SEARCH("08.30 – 14.30",P81)))</formula>
    </cfRule>
    <cfRule type="containsText" dxfId="37898" priority="336" operator="containsText" text="09:30 – 18.30">
      <formula>NOT(ISERROR(SEARCH("09:30 – 18.30",P81)))</formula>
    </cfRule>
    <cfRule type="containsText" dxfId="37897" priority="337" operator="containsText" text="10.30 – 18.30">
      <formula>NOT(ISERROR(SEARCH("10.30 – 18.30",P81)))</formula>
    </cfRule>
    <cfRule type="containsText" dxfId="37896" priority="338" operator="containsText" text="09.30 – 18.30">
      <formula>NOT(ISERROR(SEARCH("09.30 – 18.30",P81)))</formula>
    </cfRule>
    <cfRule type="containsText" dxfId="37895" priority="339" operator="containsText" text="09.00 – 13:00">
      <formula>NOT(ISERROR(SEARCH("09.00 – 13:00",P81)))</formula>
    </cfRule>
    <cfRule type="containsText" dxfId="37894" priority="340" operator="containsText" text="08.30 – 16.30">
      <formula>NOT(ISERROR(SEARCH("08.30 – 16.30",P81)))</formula>
    </cfRule>
    <cfRule type="containsText" dxfId="37893" priority="341" operator="containsText" text="08:30 – 17.30">
      <formula>NOT(ISERROR(SEARCH("08:30 – 17.30",P81)))</formula>
    </cfRule>
    <cfRule type="containsText" dxfId="37892" priority="342" operator="containsText" text="08.30 – 17.30">
      <formula>NOT(ISERROR(SEARCH("08.30 – 17.30",P81)))</formula>
    </cfRule>
    <cfRule type="containsText" dxfId="37891" priority="343" operator="containsText" text="09.00 – 18.00">
      <formula>NOT(ISERROR(SEARCH("09.00 – 18.00",P81)))</formula>
    </cfRule>
    <cfRule type="containsText" dxfId="37890" priority="344" operator="containsText" text="09.00 – 13.00">
      <formula>NOT(ISERROR(SEARCH("09.00 – 13.00",P81)))</formula>
    </cfRule>
    <cfRule type="containsText" dxfId="37889" priority="345" operator="containsText" text="11.30 – 19.30">
      <formula>NOT(ISERROR(SEARCH("11.30 – 19.30",P81)))</formula>
    </cfRule>
    <cfRule type="containsText" dxfId="37888" priority="346" operator="containsText" text="10.30 – 19.30">
      <formula>NOT(ISERROR(SEARCH("10.30 – 19.30",P81)))</formula>
    </cfRule>
    <cfRule type="containsText" dxfId="37887" priority="347" operator="containsText" text="09.00 – 15.00">
      <formula>NOT(ISERROR(SEARCH("09.00 – 15.00",P81)))</formula>
    </cfRule>
    <cfRule type="containsText" dxfId="37886" priority="348" operator="containsText" text="12:30">
      <formula>NOT(ISERROR(SEARCH("12:30",P81)))</formula>
    </cfRule>
    <cfRule type="containsText" dxfId="37885" priority="349" operator="containsText" text="13:30">
      <formula>NOT(ISERROR(SEARCH("13:30",P81)))</formula>
    </cfRule>
    <cfRule type="containsText" dxfId="37884" priority="350" operator="containsText" text="FESTIVITÁ">
      <formula>NOT(ISERROR(SEARCH("FESTIVITÁ",P81)))</formula>
    </cfRule>
    <cfRule type="cellIs" dxfId="37883" priority="351" operator="equal">
      <formula>"DOMENICA"</formula>
    </cfRule>
  </conditionalFormatting>
  <conditionalFormatting sqref="Q81:Q87">
    <cfRule type="containsText" dxfId="37882" priority="318" operator="containsText" text="08.30 – 14.30">
      <formula>NOT(ISERROR(SEARCH("08.30 – 14.30",Q81)))</formula>
    </cfRule>
    <cfRule type="containsText" dxfId="37881" priority="319" operator="containsText" text="09:30 – 18.30">
      <formula>NOT(ISERROR(SEARCH("09:30 – 18.30",Q81)))</formula>
    </cfRule>
    <cfRule type="containsText" dxfId="37880" priority="320" operator="containsText" text="10.30 – 18.30">
      <formula>NOT(ISERROR(SEARCH("10.30 – 18.30",Q81)))</formula>
    </cfRule>
    <cfRule type="containsText" dxfId="37879" priority="321" operator="containsText" text="09.30 – 18.30">
      <formula>NOT(ISERROR(SEARCH("09.30 – 18.30",Q81)))</formula>
    </cfRule>
    <cfRule type="containsText" dxfId="37878" priority="322" operator="containsText" text="09.00 – 13:00">
      <formula>NOT(ISERROR(SEARCH("09.00 – 13:00",Q81)))</formula>
    </cfRule>
    <cfRule type="containsText" dxfId="37877" priority="323" operator="containsText" text="08.30 – 16.30">
      <formula>NOT(ISERROR(SEARCH("08.30 – 16.30",Q81)))</formula>
    </cfRule>
    <cfRule type="containsText" dxfId="37876" priority="324" operator="containsText" text="08:30 – 17.30">
      <formula>NOT(ISERROR(SEARCH("08:30 – 17.30",Q81)))</formula>
    </cfRule>
    <cfRule type="containsText" dxfId="37875" priority="325" operator="containsText" text="08.30 – 17.30">
      <formula>NOT(ISERROR(SEARCH("08.30 – 17.30",Q81)))</formula>
    </cfRule>
    <cfRule type="containsText" dxfId="37874" priority="326" operator="containsText" text="09.00 – 18.00">
      <formula>NOT(ISERROR(SEARCH("09.00 – 18.00",Q81)))</formula>
    </cfRule>
    <cfRule type="containsText" dxfId="37873" priority="327" operator="containsText" text="09.00 – 13.00">
      <formula>NOT(ISERROR(SEARCH("09.00 – 13.00",Q81)))</formula>
    </cfRule>
    <cfRule type="containsText" dxfId="37872" priority="328" operator="containsText" text="11.30 – 19.30">
      <formula>NOT(ISERROR(SEARCH("11.30 – 19.30",Q81)))</formula>
    </cfRule>
    <cfRule type="containsText" dxfId="37871" priority="329" operator="containsText" text="10.30 – 19.30">
      <formula>NOT(ISERROR(SEARCH("10.30 – 19.30",Q81)))</formula>
    </cfRule>
    <cfRule type="containsText" dxfId="37870" priority="330" operator="containsText" text="09.00 – 15.00">
      <formula>NOT(ISERROR(SEARCH("09.00 – 15.00",Q81)))</formula>
    </cfRule>
    <cfRule type="containsText" dxfId="37869" priority="331" operator="containsText" text="12:30">
      <formula>NOT(ISERROR(SEARCH("12:30",Q81)))</formula>
    </cfRule>
    <cfRule type="containsText" dxfId="37868" priority="332" operator="containsText" text="13:30">
      <formula>NOT(ISERROR(SEARCH("13:30",Q81)))</formula>
    </cfRule>
    <cfRule type="containsText" dxfId="37867" priority="333" operator="containsText" text="FESTIVITÁ">
      <formula>NOT(ISERROR(SEARCH("FESTIVITÁ",Q81)))</formula>
    </cfRule>
    <cfRule type="cellIs" dxfId="37866" priority="334" operator="equal">
      <formula>"DOMENICA"</formula>
    </cfRule>
  </conditionalFormatting>
  <conditionalFormatting sqref="Q81:Q87">
    <cfRule type="iconSet" priority="317">
      <iconSet iconSet="3Symbols2">
        <cfvo type="percent" val="0"/>
        <cfvo type="percent" val="0"/>
        <cfvo type="formula" val="TODAY()" gte="0"/>
      </iconSet>
    </cfRule>
  </conditionalFormatting>
  <conditionalFormatting sqref="P90:P96">
    <cfRule type="containsText" dxfId="37865" priority="300" operator="containsText" text="08.30 – 14.30">
      <formula>NOT(ISERROR(SEARCH("08.30 – 14.30",P90)))</formula>
    </cfRule>
    <cfRule type="containsText" dxfId="37864" priority="301" operator="containsText" text="09:30 – 18.30">
      <formula>NOT(ISERROR(SEARCH("09:30 – 18.30",P90)))</formula>
    </cfRule>
    <cfRule type="containsText" dxfId="37863" priority="302" operator="containsText" text="10.30 – 18.30">
      <formula>NOT(ISERROR(SEARCH("10.30 – 18.30",P90)))</formula>
    </cfRule>
    <cfRule type="containsText" dxfId="37862" priority="303" operator="containsText" text="09.30 – 18.30">
      <formula>NOT(ISERROR(SEARCH("09.30 – 18.30",P90)))</formula>
    </cfRule>
    <cfRule type="containsText" dxfId="37861" priority="304" operator="containsText" text="09.00 – 13:00">
      <formula>NOT(ISERROR(SEARCH("09.00 – 13:00",P90)))</formula>
    </cfRule>
    <cfRule type="containsText" dxfId="37860" priority="305" operator="containsText" text="08.30 – 16.30">
      <formula>NOT(ISERROR(SEARCH("08.30 – 16.30",P90)))</formula>
    </cfRule>
    <cfRule type="containsText" dxfId="37859" priority="306" operator="containsText" text="08:30 – 17.30">
      <formula>NOT(ISERROR(SEARCH("08:30 – 17.30",P90)))</formula>
    </cfRule>
    <cfRule type="containsText" dxfId="37858" priority="307" operator="containsText" text="08.30 – 17.30">
      <formula>NOT(ISERROR(SEARCH("08.30 – 17.30",P90)))</formula>
    </cfRule>
    <cfRule type="containsText" dxfId="37857" priority="308" operator="containsText" text="09.00 – 18.00">
      <formula>NOT(ISERROR(SEARCH("09.00 – 18.00",P90)))</formula>
    </cfRule>
    <cfRule type="containsText" dxfId="37856" priority="309" operator="containsText" text="09.00 – 13.00">
      <formula>NOT(ISERROR(SEARCH("09.00 – 13.00",P90)))</formula>
    </cfRule>
    <cfRule type="containsText" dxfId="37855" priority="310" operator="containsText" text="11.30 – 19.30">
      <formula>NOT(ISERROR(SEARCH("11.30 – 19.30",P90)))</formula>
    </cfRule>
    <cfRule type="containsText" dxfId="37854" priority="311" operator="containsText" text="10.30 – 19.30">
      <formula>NOT(ISERROR(SEARCH("10.30 – 19.30",P90)))</formula>
    </cfRule>
    <cfRule type="containsText" dxfId="37853" priority="312" operator="containsText" text="09.00 – 15.00">
      <formula>NOT(ISERROR(SEARCH("09.00 – 15.00",P90)))</formula>
    </cfRule>
    <cfRule type="containsText" dxfId="37852" priority="313" operator="containsText" text="12:30">
      <formula>NOT(ISERROR(SEARCH("12:30",P90)))</formula>
    </cfRule>
    <cfRule type="containsText" dxfId="37851" priority="314" operator="containsText" text="13:30">
      <formula>NOT(ISERROR(SEARCH("13:30",P90)))</formula>
    </cfRule>
    <cfRule type="containsText" dxfId="37850" priority="315" operator="containsText" text="FESTIVITÁ">
      <formula>NOT(ISERROR(SEARCH("FESTIVITÁ",P90)))</formula>
    </cfRule>
    <cfRule type="cellIs" dxfId="37849" priority="316" operator="equal">
      <formula>"DOMENICA"</formula>
    </cfRule>
  </conditionalFormatting>
  <conditionalFormatting sqref="Q90:Q96">
    <cfRule type="containsText" dxfId="37848" priority="283" operator="containsText" text="08.30 – 14.30">
      <formula>NOT(ISERROR(SEARCH("08.30 – 14.30",Q90)))</formula>
    </cfRule>
    <cfRule type="containsText" dxfId="37847" priority="284" operator="containsText" text="09:30 – 18.30">
      <formula>NOT(ISERROR(SEARCH("09:30 – 18.30",Q90)))</formula>
    </cfRule>
    <cfRule type="containsText" dxfId="37846" priority="285" operator="containsText" text="10.30 – 18.30">
      <formula>NOT(ISERROR(SEARCH("10.30 – 18.30",Q90)))</formula>
    </cfRule>
    <cfRule type="containsText" dxfId="37845" priority="286" operator="containsText" text="09.30 – 18.30">
      <formula>NOT(ISERROR(SEARCH("09.30 – 18.30",Q90)))</formula>
    </cfRule>
    <cfRule type="containsText" dxfId="37844" priority="287" operator="containsText" text="09.00 – 13:00">
      <formula>NOT(ISERROR(SEARCH("09.00 – 13:00",Q90)))</formula>
    </cfRule>
    <cfRule type="containsText" dxfId="37843" priority="288" operator="containsText" text="08.30 – 16.30">
      <formula>NOT(ISERROR(SEARCH("08.30 – 16.30",Q90)))</formula>
    </cfRule>
    <cfRule type="containsText" dxfId="37842" priority="289" operator="containsText" text="08:30 – 17.30">
      <formula>NOT(ISERROR(SEARCH("08:30 – 17.30",Q90)))</formula>
    </cfRule>
    <cfRule type="containsText" dxfId="37841" priority="290" operator="containsText" text="08.30 – 17.30">
      <formula>NOT(ISERROR(SEARCH("08.30 – 17.30",Q90)))</formula>
    </cfRule>
    <cfRule type="containsText" dxfId="37840" priority="291" operator="containsText" text="09.00 – 18.00">
      <formula>NOT(ISERROR(SEARCH("09.00 – 18.00",Q90)))</formula>
    </cfRule>
    <cfRule type="containsText" dxfId="37839" priority="292" operator="containsText" text="09.00 – 13.00">
      <formula>NOT(ISERROR(SEARCH("09.00 – 13.00",Q90)))</formula>
    </cfRule>
    <cfRule type="containsText" dxfId="37838" priority="293" operator="containsText" text="11.30 – 19.30">
      <formula>NOT(ISERROR(SEARCH("11.30 – 19.30",Q90)))</formula>
    </cfRule>
    <cfRule type="containsText" dxfId="37837" priority="294" operator="containsText" text="10.30 – 19.30">
      <formula>NOT(ISERROR(SEARCH("10.30 – 19.30",Q90)))</formula>
    </cfRule>
    <cfRule type="containsText" dxfId="37836" priority="295" operator="containsText" text="09.00 – 15.00">
      <formula>NOT(ISERROR(SEARCH("09.00 – 15.00",Q90)))</formula>
    </cfRule>
    <cfRule type="containsText" dxfId="37835" priority="296" operator="containsText" text="12:30">
      <formula>NOT(ISERROR(SEARCH("12:30",Q90)))</formula>
    </cfRule>
    <cfRule type="containsText" dxfId="37834" priority="297" operator="containsText" text="13:30">
      <formula>NOT(ISERROR(SEARCH("13:30",Q90)))</formula>
    </cfRule>
    <cfRule type="containsText" dxfId="37833" priority="298" operator="containsText" text="FESTIVITÁ">
      <formula>NOT(ISERROR(SEARCH("FESTIVITÁ",Q90)))</formula>
    </cfRule>
    <cfRule type="cellIs" dxfId="37832" priority="299" operator="equal">
      <formula>"DOMENICA"</formula>
    </cfRule>
  </conditionalFormatting>
  <conditionalFormatting sqref="Q90:Q96">
    <cfRule type="iconSet" priority="282">
      <iconSet iconSet="3Symbols2">
        <cfvo type="percent" val="0"/>
        <cfvo type="percent" val="0"/>
        <cfvo type="formula" val="TODAY()" gte="0"/>
      </iconSet>
    </cfRule>
  </conditionalFormatting>
  <conditionalFormatting sqref="P25:Q25">
    <cfRule type="cellIs" dxfId="37831" priority="273" operator="equal">
      <formula>"09.00 – 13.00"</formula>
    </cfRule>
  </conditionalFormatting>
  <conditionalFormatting sqref="P25:Q25">
    <cfRule type="cellIs" dxfId="37830" priority="274" operator="equal">
      <formula>"09.00 – 15.00"</formula>
    </cfRule>
  </conditionalFormatting>
  <conditionalFormatting sqref="P25:Q25">
    <cfRule type="cellIs" dxfId="37829" priority="275" operator="equal">
      <formula>"09.00 – 18.00"</formula>
    </cfRule>
  </conditionalFormatting>
  <conditionalFormatting sqref="P25:Q25">
    <cfRule type="cellIs" dxfId="37828" priority="276" operator="equal">
      <formula>"09.30 – 13.00"</formula>
    </cfRule>
  </conditionalFormatting>
  <conditionalFormatting sqref="P25:Q25">
    <cfRule type="cellIs" dxfId="37827" priority="277" operator="equal">
      <formula>"10.30 – 19.30"</formula>
    </cfRule>
  </conditionalFormatting>
  <conditionalFormatting sqref="P25:Q25">
    <cfRule type="cellIs" dxfId="37826" priority="278" operator="equal">
      <formula>"11.30 – 19.30"</formula>
    </cfRule>
  </conditionalFormatting>
  <conditionalFormatting sqref="P25:Q25">
    <cfRule type="cellIs" dxfId="37825" priority="279" operator="equal">
      <formula>_FV(13,"3")</formula>
    </cfRule>
  </conditionalFormatting>
  <conditionalFormatting sqref="P25:Q25">
    <cfRule type="cellIs" dxfId="37824" priority="280" operator="equal">
      <formula>_FV(13,"3")</formula>
    </cfRule>
  </conditionalFormatting>
  <conditionalFormatting sqref="P25:Q25">
    <cfRule type="cellIs" dxfId="37823" priority="281" operator="equal">
      <formula>_FV(13,"3")</formula>
    </cfRule>
  </conditionalFormatting>
  <conditionalFormatting sqref="P43:Q43">
    <cfRule type="cellIs" dxfId="37822" priority="264" operator="equal">
      <formula>"09.00 – 13.00"</formula>
    </cfRule>
  </conditionalFormatting>
  <conditionalFormatting sqref="P43:Q43">
    <cfRule type="cellIs" dxfId="37821" priority="265" operator="equal">
      <formula>"09.00 – 15.00"</formula>
    </cfRule>
  </conditionalFormatting>
  <conditionalFormatting sqref="P43:Q43">
    <cfRule type="cellIs" dxfId="37820" priority="266" operator="equal">
      <formula>"09.00 – 18.00"</formula>
    </cfRule>
  </conditionalFormatting>
  <conditionalFormatting sqref="P43:Q43">
    <cfRule type="cellIs" dxfId="37819" priority="267" operator="equal">
      <formula>"09.30 – 13.00"</formula>
    </cfRule>
  </conditionalFormatting>
  <conditionalFormatting sqref="P43:Q43">
    <cfRule type="cellIs" dxfId="37818" priority="268" operator="equal">
      <formula>"10.30 – 19.30"</formula>
    </cfRule>
  </conditionalFormatting>
  <conditionalFormatting sqref="P43:Q43">
    <cfRule type="cellIs" dxfId="37817" priority="269" operator="equal">
      <formula>"11.30 – 19.30"</formula>
    </cfRule>
  </conditionalFormatting>
  <conditionalFormatting sqref="P43:Q43">
    <cfRule type="cellIs" dxfId="37816" priority="270" operator="equal">
      <formula>_FV(13,"3")</formula>
    </cfRule>
  </conditionalFormatting>
  <conditionalFormatting sqref="P43:Q43">
    <cfRule type="cellIs" dxfId="37815" priority="271" operator="equal">
      <formula>_FV(13,"3")</formula>
    </cfRule>
  </conditionalFormatting>
  <conditionalFormatting sqref="P43:Q43">
    <cfRule type="cellIs" dxfId="37814" priority="272" operator="equal">
      <formula>_FV(13,"3")</formula>
    </cfRule>
  </conditionalFormatting>
  <conditionalFormatting sqref="Q50">
    <cfRule type="cellIs" dxfId="37813" priority="252" operator="equal">
      <formula>_FV(13,"3")</formula>
    </cfRule>
  </conditionalFormatting>
  <conditionalFormatting sqref="Q50">
    <cfRule type="cellIs" dxfId="37812" priority="253" operator="equal">
      <formula>_FV(13,"3")</formula>
    </cfRule>
  </conditionalFormatting>
  <conditionalFormatting sqref="Q50">
    <cfRule type="cellIs" dxfId="37811" priority="254" operator="equal">
      <formula>_FV(13,"3")</formula>
    </cfRule>
  </conditionalFormatting>
  <conditionalFormatting sqref="P50">
    <cfRule type="cellIs" dxfId="37810" priority="255" operator="equal">
      <formula>"09.00 – 13.00"</formula>
    </cfRule>
  </conditionalFormatting>
  <conditionalFormatting sqref="P50">
    <cfRule type="cellIs" dxfId="37809" priority="256" operator="equal">
      <formula>"09.00 – 15.00"</formula>
    </cfRule>
  </conditionalFormatting>
  <conditionalFormatting sqref="P50">
    <cfRule type="cellIs" dxfId="37808" priority="257" operator="equal">
      <formula>"09.00 – 18.00"</formula>
    </cfRule>
  </conditionalFormatting>
  <conditionalFormatting sqref="P50">
    <cfRule type="cellIs" dxfId="37807" priority="258" operator="equal">
      <formula>"09.30 – 13.00"</formula>
    </cfRule>
  </conditionalFormatting>
  <conditionalFormatting sqref="P50">
    <cfRule type="cellIs" dxfId="37806" priority="259" operator="equal">
      <formula>"10.30 – 19.30"</formula>
    </cfRule>
  </conditionalFormatting>
  <conditionalFormatting sqref="P50">
    <cfRule type="cellIs" dxfId="37805" priority="260" operator="equal">
      <formula>"11.30 – 19.30"</formula>
    </cfRule>
  </conditionalFormatting>
  <conditionalFormatting sqref="P50">
    <cfRule type="cellIs" dxfId="37804" priority="261" operator="equal">
      <formula>_FV(13,"3")</formula>
    </cfRule>
  </conditionalFormatting>
  <conditionalFormatting sqref="P50">
    <cfRule type="cellIs" dxfId="37803" priority="262" operator="equal">
      <formula>_FV(13,"3")</formula>
    </cfRule>
  </conditionalFormatting>
  <conditionalFormatting sqref="P50">
    <cfRule type="cellIs" dxfId="37802" priority="263" operator="equal">
      <formula>_FV(13,"3")</formula>
    </cfRule>
  </conditionalFormatting>
  <conditionalFormatting sqref="Q50">
    <cfRule type="cellIs" dxfId="37801" priority="246" operator="equal">
      <formula>"09.00 – 13.00"</formula>
    </cfRule>
  </conditionalFormatting>
  <conditionalFormatting sqref="Q50">
    <cfRule type="cellIs" dxfId="37800" priority="247" operator="equal">
      <formula>"09.00 – 15.00"</formula>
    </cfRule>
  </conditionalFormatting>
  <conditionalFormatting sqref="Q50">
    <cfRule type="cellIs" dxfId="37799" priority="248" operator="equal">
      <formula>"09.00 – 18.00"</formula>
    </cfRule>
  </conditionalFormatting>
  <conditionalFormatting sqref="Q50">
    <cfRule type="cellIs" dxfId="37798" priority="249" operator="equal">
      <formula>"09.30 – 13.00"</formula>
    </cfRule>
  </conditionalFormatting>
  <conditionalFormatting sqref="Q50">
    <cfRule type="cellIs" dxfId="37797" priority="250" operator="equal">
      <formula>"10.30 – 19.30"</formula>
    </cfRule>
  </conditionalFormatting>
  <conditionalFormatting sqref="Q50">
    <cfRule type="cellIs" dxfId="37796" priority="251" operator="equal">
      <formula>"11.30 – 19.30"</formula>
    </cfRule>
  </conditionalFormatting>
  <conditionalFormatting sqref="P8:P14">
    <cfRule type="containsText" dxfId="37795" priority="229" operator="containsText" text="08.30 – 14.30">
      <formula>NOT(ISERROR(SEARCH("08.30 – 14.30",P8)))</formula>
    </cfRule>
    <cfRule type="containsText" dxfId="37794" priority="230" operator="containsText" text="09:30 – 18.30">
      <formula>NOT(ISERROR(SEARCH("09:30 – 18.30",P8)))</formula>
    </cfRule>
    <cfRule type="containsText" dxfId="37793" priority="231" operator="containsText" text="10.30 – 18.30">
      <formula>NOT(ISERROR(SEARCH("10.30 – 18.30",P8)))</formula>
    </cfRule>
    <cfRule type="containsText" dxfId="37792" priority="232" operator="containsText" text="09.30 – 18.30">
      <formula>NOT(ISERROR(SEARCH("09.30 – 18.30",P8)))</formula>
    </cfRule>
    <cfRule type="containsText" dxfId="37791" priority="233" operator="containsText" text="09.00 – 13:00">
      <formula>NOT(ISERROR(SEARCH("09.00 – 13:00",P8)))</formula>
    </cfRule>
    <cfRule type="containsText" dxfId="37790" priority="234" operator="containsText" text="08.30 – 16.30">
      <formula>NOT(ISERROR(SEARCH("08.30 – 16.30",P8)))</formula>
    </cfRule>
    <cfRule type="containsText" dxfId="37789" priority="235" operator="containsText" text="08:30 – 17.30">
      <formula>NOT(ISERROR(SEARCH("08:30 – 17.30",P8)))</formula>
    </cfRule>
    <cfRule type="containsText" dxfId="37788" priority="236" operator="containsText" text="08.30 – 17.30">
      <formula>NOT(ISERROR(SEARCH("08.30 – 17.30",P8)))</formula>
    </cfRule>
    <cfRule type="containsText" dxfId="37787" priority="237" operator="containsText" text="09.00 – 18.00">
      <formula>NOT(ISERROR(SEARCH("09.00 – 18.00",P8)))</formula>
    </cfRule>
    <cfRule type="containsText" dxfId="37786" priority="238" operator="containsText" text="09.00 – 13.00">
      <formula>NOT(ISERROR(SEARCH("09.00 – 13.00",P8)))</formula>
    </cfRule>
    <cfRule type="containsText" dxfId="37785" priority="239" operator="containsText" text="11.30 – 19.30">
      <formula>NOT(ISERROR(SEARCH("11.30 – 19.30",P8)))</formula>
    </cfRule>
    <cfRule type="containsText" dxfId="37784" priority="240" operator="containsText" text="10.30 – 19.30">
      <formula>NOT(ISERROR(SEARCH("10.30 – 19.30",P8)))</formula>
    </cfRule>
    <cfRule type="containsText" dxfId="37783" priority="241" operator="containsText" text="09.00 – 15.00">
      <formula>NOT(ISERROR(SEARCH("09.00 – 15.00",P8)))</formula>
    </cfRule>
    <cfRule type="containsText" dxfId="37782" priority="242" operator="containsText" text="12:30">
      <formula>NOT(ISERROR(SEARCH("12:30",P8)))</formula>
    </cfRule>
    <cfRule type="containsText" dxfId="37781" priority="243" operator="containsText" text="13:30">
      <formula>NOT(ISERROR(SEARCH("13:30",P8)))</formula>
    </cfRule>
    <cfRule type="containsText" dxfId="37780" priority="244" operator="containsText" text="FESTIVITÁ">
      <formula>NOT(ISERROR(SEARCH("FESTIVITÁ",P8)))</formula>
    </cfRule>
    <cfRule type="cellIs" dxfId="37779" priority="245" operator="equal">
      <formula>"DOMENICA"</formula>
    </cfRule>
  </conditionalFormatting>
  <conditionalFormatting sqref="Q8:Q14">
    <cfRule type="containsText" dxfId="37778" priority="212" operator="containsText" text="08.30 – 14.30">
      <formula>NOT(ISERROR(SEARCH("08.30 – 14.30",Q8)))</formula>
    </cfRule>
    <cfRule type="containsText" dxfId="37777" priority="213" operator="containsText" text="09:30 – 18.30">
      <formula>NOT(ISERROR(SEARCH("09:30 – 18.30",Q8)))</formula>
    </cfRule>
    <cfRule type="containsText" dxfId="37776" priority="214" operator="containsText" text="10.30 – 18.30">
      <formula>NOT(ISERROR(SEARCH("10.30 – 18.30",Q8)))</formula>
    </cfRule>
    <cfRule type="containsText" dxfId="37775" priority="215" operator="containsText" text="09.30 – 18.30">
      <formula>NOT(ISERROR(SEARCH("09.30 – 18.30",Q8)))</formula>
    </cfRule>
    <cfRule type="containsText" dxfId="37774" priority="216" operator="containsText" text="09.00 – 13:00">
      <formula>NOT(ISERROR(SEARCH("09.00 – 13:00",Q8)))</formula>
    </cfRule>
    <cfRule type="containsText" dxfId="37773" priority="217" operator="containsText" text="08.30 – 16.30">
      <formula>NOT(ISERROR(SEARCH("08.30 – 16.30",Q8)))</formula>
    </cfRule>
    <cfRule type="containsText" dxfId="37772" priority="218" operator="containsText" text="08:30 – 17.30">
      <formula>NOT(ISERROR(SEARCH("08:30 – 17.30",Q8)))</formula>
    </cfRule>
    <cfRule type="containsText" dxfId="37771" priority="219" operator="containsText" text="08.30 – 17.30">
      <formula>NOT(ISERROR(SEARCH("08.30 – 17.30",Q8)))</formula>
    </cfRule>
    <cfRule type="containsText" dxfId="37770" priority="220" operator="containsText" text="09.00 – 18.00">
      <formula>NOT(ISERROR(SEARCH("09.00 – 18.00",Q8)))</formula>
    </cfRule>
    <cfRule type="containsText" dxfId="37769" priority="221" operator="containsText" text="09.00 – 13.00">
      <formula>NOT(ISERROR(SEARCH("09.00 – 13.00",Q8)))</formula>
    </cfRule>
    <cfRule type="containsText" dxfId="37768" priority="222" operator="containsText" text="11.30 – 19.30">
      <formula>NOT(ISERROR(SEARCH("11.30 – 19.30",Q8)))</formula>
    </cfRule>
    <cfRule type="containsText" dxfId="37767" priority="223" operator="containsText" text="10.30 – 19.30">
      <formula>NOT(ISERROR(SEARCH("10.30 – 19.30",Q8)))</formula>
    </cfRule>
    <cfRule type="containsText" dxfId="37766" priority="224" operator="containsText" text="09.00 – 15.00">
      <formula>NOT(ISERROR(SEARCH("09.00 – 15.00",Q8)))</formula>
    </cfRule>
    <cfRule type="containsText" dxfId="37765" priority="225" operator="containsText" text="12:30">
      <formula>NOT(ISERROR(SEARCH("12:30",Q8)))</formula>
    </cfRule>
    <cfRule type="containsText" dxfId="37764" priority="226" operator="containsText" text="13:30">
      <formula>NOT(ISERROR(SEARCH("13:30",Q8)))</formula>
    </cfRule>
    <cfRule type="containsText" dxfId="37763" priority="227" operator="containsText" text="FESTIVITÁ">
      <formula>NOT(ISERROR(SEARCH("FESTIVITÁ",Q8)))</formula>
    </cfRule>
    <cfRule type="cellIs" dxfId="37762" priority="228" operator="equal">
      <formula>"DOMENICA"</formula>
    </cfRule>
  </conditionalFormatting>
  <conditionalFormatting sqref="Q8:Q14">
    <cfRule type="iconSet" priority="211">
      <iconSet iconSet="3Symbols2">
        <cfvo type="percent" val="0"/>
        <cfvo type="percent" val="0"/>
        <cfvo type="formula" val="TODAY()" gte="0"/>
      </iconSet>
    </cfRule>
  </conditionalFormatting>
  <conditionalFormatting sqref="P17:P23">
    <cfRule type="containsText" dxfId="37761" priority="194" operator="containsText" text="08.30 – 14.30">
      <formula>NOT(ISERROR(SEARCH("08.30 – 14.30",P17)))</formula>
    </cfRule>
    <cfRule type="containsText" dxfId="37760" priority="195" operator="containsText" text="09:30 – 18.30">
      <formula>NOT(ISERROR(SEARCH("09:30 – 18.30",P17)))</formula>
    </cfRule>
    <cfRule type="containsText" dxfId="37759" priority="196" operator="containsText" text="10.30 – 18.30">
      <formula>NOT(ISERROR(SEARCH("10.30 – 18.30",P17)))</formula>
    </cfRule>
    <cfRule type="containsText" dxfId="37758" priority="197" operator="containsText" text="09.30 – 18.30">
      <formula>NOT(ISERROR(SEARCH("09.30 – 18.30",P17)))</formula>
    </cfRule>
    <cfRule type="containsText" dxfId="37757" priority="198" operator="containsText" text="09.00 – 13:00">
      <formula>NOT(ISERROR(SEARCH("09.00 – 13:00",P17)))</formula>
    </cfRule>
    <cfRule type="containsText" dxfId="37756" priority="199" operator="containsText" text="08.30 – 16.30">
      <formula>NOT(ISERROR(SEARCH("08.30 – 16.30",P17)))</formula>
    </cfRule>
    <cfRule type="containsText" dxfId="37755" priority="200" operator="containsText" text="08:30 – 17.30">
      <formula>NOT(ISERROR(SEARCH("08:30 – 17.30",P17)))</formula>
    </cfRule>
    <cfRule type="containsText" dxfId="37754" priority="201" operator="containsText" text="08.30 – 17.30">
      <formula>NOT(ISERROR(SEARCH("08.30 – 17.30",P17)))</formula>
    </cfRule>
    <cfRule type="containsText" dxfId="37753" priority="202" operator="containsText" text="09.00 – 18.00">
      <formula>NOT(ISERROR(SEARCH("09.00 – 18.00",P17)))</formula>
    </cfRule>
    <cfRule type="containsText" dxfId="37752" priority="203" operator="containsText" text="09.00 – 13.00">
      <formula>NOT(ISERROR(SEARCH("09.00 – 13.00",P17)))</formula>
    </cfRule>
    <cfRule type="containsText" dxfId="37751" priority="204" operator="containsText" text="11.30 – 19.30">
      <formula>NOT(ISERROR(SEARCH("11.30 – 19.30",P17)))</formula>
    </cfRule>
    <cfRule type="containsText" dxfId="37750" priority="205" operator="containsText" text="10.30 – 19.30">
      <formula>NOT(ISERROR(SEARCH("10.30 – 19.30",P17)))</formula>
    </cfRule>
    <cfRule type="containsText" dxfId="37749" priority="206" operator="containsText" text="09.00 – 15.00">
      <formula>NOT(ISERROR(SEARCH("09.00 – 15.00",P17)))</formula>
    </cfRule>
    <cfRule type="containsText" dxfId="37748" priority="207" operator="containsText" text="12:30">
      <formula>NOT(ISERROR(SEARCH("12:30",P17)))</formula>
    </cfRule>
    <cfRule type="containsText" dxfId="37747" priority="208" operator="containsText" text="13:30">
      <formula>NOT(ISERROR(SEARCH("13:30",P17)))</formula>
    </cfRule>
    <cfRule type="containsText" dxfId="37746" priority="209" operator="containsText" text="FESTIVITÁ">
      <formula>NOT(ISERROR(SEARCH("FESTIVITÁ",P17)))</formula>
    </cfRule>
    <cfRule type="cellIs" dxfId="37745" priority="210" operator="equal">
      <formula>"DOMENICA"</formula>
    </cfRule>
  </conditionalFormatting>
  <conditionalFormatting sqref="Q17:Q23">
    <cfRule type="containsText" dxfId="37744" priority="177" operator="containsText" text="08.30 – 14.30">
      <formula>NOT(ISERROR(SEARCH("08.30 – 14.30",Q17)))</formula>
    </cfRule>
    <cfRule type="containsText" dxfId="37743" priority="178" operator="containsText" text="09:30 – 18.30">
      <formula>NOT(ISERROR(SEARCH("09:30 – 18.30",Q17)))</formula>
    </cfRule>
    <cfRule type="containsText" dxfId="37742" priority="179" operator="containsText" text="10.30 – 18.30">
      <formula>NOT(ISERROR(SEARCH("10.30 – 18.30",Q17)))</formula>
    </cfRule>
    <cfRule type="containsText" dxfId="37741" priority="180" operator="containsText" text="09.30 – 18.30">
      <formula>NOT(ISERROR(SEARCH("09.30 – 18.30",Q17)))</formula>
    </cfRule>
    <cfRule type="containsText" dxfId="37740" priority="181" operator="containsText" text="09.00 – 13:00">
      <formula>NOT(ISERROR(SEARCH("09.00 – 13:00",Q17)))</formula>
    </cfRule>
    <cfRule type="containsText" dxfId="37739" priority="182" operator="containsText" text="08.30 – 16.30">
      <formula>NOT(ISERROR(SEARCH("08.30 – 16.30",Q17)))</formula>
    </cfRule>
    <cfRule type="containsText" dxfId="37738" priority="183" operator="containsText" text="08:30 – 17.30">
      <formula>NOT(ISERROR(SEARCH("08:30 – 17.30",Q17)))</formula>
    </cfRule>
    <cfRule type="containsText" dxfId="37737" priority="184" operator="containsText" text="08.30 – 17.30">
      <formula>NOT(ISERROR(SEARCH("08.30 – 17.30",Q17)))</formula>
    </cfRule>
    <cfRule type="containsText" dxfId="37736" priority="185" operator="containsText" text="09.00 – 18.00">
      <formula>NOT(ISERROR(SEARCH("09.00 – 18.00",Q17)))</formula>
    </cfRule>
    <cfRule type="containsText" dxfId="37735" priority="186" operator="containsText" text="09.00 – 13.00">
      <formula>NOT(ISERROR(SEARCH("09.00 – 13.00",Q17)))</formula>
    </cfRule>
    <cfRule type="containsText" dxfId="37734" priority="187" operator="containsText" text="11.30 – 19.30">
      <formula>NOT(ISERROR(SEARCH("11.30 – 19.30",Q17)))</formula>
    </cfRule>
    <cfRule type="containsText" dxfId="37733" priority="188" operator="containsText" text="10.30 – 19.30">
      <formula>NOT(ISERROR(SEARCH("10.30 – 19.30",Q17)))</formula>
    </cfRule>
    <cfRule type="containsText" dxfId="37732" priority="189" operator="containsText" text="09.00 – 15.00">
      <formula>NOT(ISERROR(SEARCH("09.00 – 15.00",Q17)))</formula>
    </cfRule>
    <cfRule type="containsText" dxfId="37731" priority="190" operator="containsText" text="12:30">
      <formula>NOT(ISERROR(SEARCH("12:30",Q17)))</formula>
    </cfRule>
    <cfRule type="containsText" dxfId="37730" priority="191" operator="containsText" text="13:30">
      <formula>NOT(ISERROR(SEARCH("13:30",Q17)))</formula>
    </cfRule>
    <cfRule type="containsText" dxfId="37729" priority="192" operator="containsText" text="FESTIVITÁ">
      <formula>NOT(ISERROR(SEARCH("FESTIVITÁ",Q17)))</formula>
    </cfRule>
    <cfRule type="cellIs" dxfId="37728" priority="193" operator="equal">
      <formula>"DOMENICA"</formula>
    </cfRule>
  </conditionalFormatting>
  <conditionalFormatting sqref="Q17:Q23">
    <cfRule type="iconSet" priority="176">
      <iconSet iconSet="3Symbols2">
        <cfvo type="percent" val="0"/>
        <cfvo type="percent" val="0"/>
        <cfvo type="formula" val="TODAY()" gte="0"/>
      </iconSet>
    </cfRule>
  </conditionalFormatting>
  <conditionalFormatting sqref="P26:P32">
    <cfRule type="containsText" dxfId="37727" priority="159" operator="containsText" text="08.30 – 14.30">
      <formula>NOT(ISERROR(SEARCH("08.30 – 14.30",P26)))</formula>
    </cfRule>
    <cfRule type="containsText" dxfId="37726" priority="160" operator="containsText" text="09:30 – 18.30">
      <formula>NOT(ISERROR(SEARCH("09:30 – 18.30",P26)))</formula>
    </cfRule>
    <cfRule type="containsText" dxfId="37725" priority="161" operator="containsText" text="10.30 – 18.30">
      <formula>NOT(ISERROR(SEARCH("10.30 – 18.30",P26)))</formula>
    </cfRule>
    <cfRule type="containsText" dxfId="37724" priority="162" operator="containsText" text="09.30 – 18.30">
      <formula>NOT(ISERROR(SEARCH("09.30 – 18.30",P26)))</formula>
    </cfRule>
    <cfRule type="containsText" dxfId="37723" priority="163" operator="containsText" text="09.00 – 13:00">
      <formula>NOT(ISERROR(SEARCH("09.00 – 13:00",P26)))</formula>
    </cfRule>
    <cfRule type="containsText" dxfId="37722" priority="164" operator="containsText" text="08.30 – 16.30">
      <formula>NOT(ISERROR(SEARCH("08.30 – 16.30",P26)))</formula>
    </cfRule>
    <cfRule type="containsText" dxfId="37721" priority="165" operator="containsText" text="08:30 – 17.30">
      <formula>NOT(ISERROR(SEARCH("08:30 – 17.30",P26)))</formula>
    </cfRule>
    <cfRule type="containsText" dxfId="37720" priority="166" operator="containsText" text="08.30 – 17.30">
      <formula>NOT(ISERROR(SEARCH("08.30 – 17.30",P26)))</formula>
    </cfRule>
    <cfRule type="containsText" dxfId="37719" priority="167" operator="containsText" text="09.00 – 18.00">
      <formula>NOT(ISERROR(SEARCH("09.00 – 18.00",P26)))</formula>
    </cfRule>
    <cfRule type="containsText" dxfId="37718" priority="168" operator="containsText" text="09.00 – 13.00">
      <formula>NOT(ISERROR(SEARCH("09.00 – 13.00",P26)))</formula>
    </cfRule>
    <cfRule type="containsText" dxfId="37717" priority="169" operator="containsText" text="11.30 – 19.30">
      <formula>NOT(ISERROR(SEARCH("11.30 – 19.30",P26)))</formula>
    </cfRule>
    <cfRule type="containsText" dxfId="37716" priority="170" operator="containsText" text="10.30 – 19.30">
      <formula>NOT(ISERROR(SEARCH("10.30 – 19.30",P26)))</formula>
    </cfRule>
    <cfRule type="containsText" dxfId="37715" priority="171" operator="containsText" text="09.00 – 15.00">
      <formula>NOT(ISERROR(SEARCH("09.00 – 15.00",P26)))</formula>
    </cfRule>
    <cfRule type="containsText" dxfId="37714" priority="172" operator="containsText" text="12:30">
      <formula>NOT(ISERROR(SEARCH("12:30",P26)))</formula>
    </cfRule>
    <cfRule type="containsText" dxfId="37713" priority="173" operator="containsText" text="13:30">
      <formula>NOT(ISERROR(SEARCH("13:30",P26)))</formula>
    </cfRule>
    <cfRule type="containsText" dxfId="37712" priority="174" operator="containsText" text="FESTIVITÁ">
      <formula>NOT(ISERROR(SEARCH("FESTIVITÁ",P26)))</formula>
    </cfRule>
    <cfRule type="cellIs" dxfId="37711" priority="175" operator="equal">
      <formula>"DOMENICA"</formula>
    </cfRule>
  </conditionalFormatting>
  <conditionalFormatting sqref="Q26:Q32">
    <cfRule type="containsText" dxfId="37710" priority="142" operator="containsText" text="08.30 – 14.30">
      <formula>NOT(ISERROR(SEARCH("08.30 – 14.30",Q26)))</formula>
    </cfRule>
    <cfRule type="containsText" dxfId="37709" priority="143" operator="containsText" text="09:30 – 18.30">
      <formula>NOT(ISERROR(SEARCH("09:30 – 18.30",Q26)))</formula>
    </cfRule>
    <cfRule type="containsText" dxfId="37708" priority="144" operator="containsText" text="10.30 – 18.30">
      <formula>NOT(ISERROR(SEARCH("10.30 – 18.30",Q26)))</formula>
    </cfRule>
    <cfRule type="containsText" dxfId="37707" priority="145" operator="containsText" text="09.30 – 18.30">
      <formula>NOT(ISERROR(SEARCH("09.30 – 18.30",Q26)))</formula>
    </cfRule>
    <cfRule type="containsText" dxfId="37706" priority="146" operator="containsText" text="09.00 – 13:00">
      <formula>NOT(ISERROR(SEARCH("09.00 – 13:00",Q26)))</formula>
    </cfRule>
    <cfRule type="containsText" dxfId="37705" priority="147" operator="containsText" text="08.30 – 16.30">
      <formula>NOT(ISERROR(SEARCH("08.30 – 16.30",Q26)))</formula>
    </cfRule>
    <cfRule type="containsText" dxfId="37704" priority="148" operator="containsText" text="08:30 – 17.30">
      <formula>NOT(ISERROR(SEARCH("08:30 – 17.30",Q26)))</formula>
    </cfRule>
    <cfRule type="containsText" dxfId="37703" priority="149" operator="containsText" text="08.30 – 17.30">
      <formula>NOT(ISERROR(SEARCH("08.30 – 17.30",Q26)))</formula>
    </cfRule>
    <cfRule type="containsText" dxfId="37702" priority="150" operator="containsText" text="09.00 – 18.00">
      <formula>NOT(ISERROR(SEARCH("09.00 – 18.00",Q26)))</formula>
    </cfRule>
    <cfRule type="containsText" dxfId="37701" priority="151" operator="containsText" text="09.00 – 13.00">
      <formula>NOT(ISERROR(SEARCH("09.00 – 13.00",Q26)))</formula>
    </cfRule>
    <cfRule type="containsText" dxfId="37700" priority="152" operator="containsText" text="11.30 – 19.30">
      <formula>NOT(ISERROR(SEARCH("11.30 – 19.30",Q26)))</formula>
    </cfRule>
    <cfRule type="containsText" dxfId="37699" priority="153" operator="containsText" text="10.30 – 19.30">
      <formula>NOT(ISERROR(SEARCH("10.30 – 19.30",Q26)))</formula>
    </cfRule>
    <cfRule type="containsText" dxfId="37698" priority="154" operator="containsText" text="09.00 – 15.00">
      <formula>NOT(ISERROR(SEARCH("09.00 – 15.00",Q26)))</formula>
    </cfRule>
    <cfRule type="containsText" dxfId="37697" priority="155" operator="containsText" text="12:30">
      <formula>NOT(ISERROR(SEARCH("12:30",Q26)))</formula>
    </cfRule>
    <cfRule type="containsText" dxfId="37696" priority="156" operator="containsText" text="13:30">
      <formula>NOT(ISERROR(SEARCH("13:30",Q26)))</formula>
    </cfRule>
    <cfRule type="containsText" dxfId="37695" priority="157" operator="containsText" text="FESTIVITÁ">
      <formula>NOT(ISERROR(SEARCH("FESTIVITÁ",Q26)))</formula>
    </cfRule>
    <cfRule type="cellIs" dxfId="37694" priority="158" operator="equal">
      <formula>"DOMENICA"</formula>
    </cfRule>
  </conditionalFormatting>
  <conditionalFormatting sqref="Q26:Q32">
    <cfRule type="iconSet" priority="141">
      <iconSet iconSet="3Symbols2">
        <cfvo type="percent" val="0"/>
        <cfvo type="percent" val="0"/>
        <cfvo type="formula" val="TODAY()" gte="0"/>
      </iconSet>
    </cfRule>
  </conditionalFormatting>
  <conditionalFormatting sqref="P35:P41">
    <cfRule type="containsText" dxfId="37693" priority="124" operator="containsText" text="08.30 – 14.30">
      <formula>NOT(ISERROR(SEARCH("08.30 – 14.30",P35)))</formula>
    </cfRule>
    <cfRule type="containsText" dxfId="37692" priority="125" operator="containsText" text="09:30 – 18.30">
      <formula>NOT(ISERROR(SEARCH("09:30 – 18.30",P35)))</formula>
    </cfRule>
    <cfRule type="containsText" dxfId="37691" priority="126" operator="containsText" text="10.30 – 18.30">
      <formula>NOT(ISERROR(SEARCH("10.30 – 18.30",P35)))</formula>
    </cfRule>
    <cfRule type="containsText" dxfId="37690" priority="127" operator="containsText" text="09.30 – 18.30">
      <formula>NOT(ISERROR(SEARCH("09.30 – 18.30",P35)))</formula>
    </cfRule>
    <cfRule type="containsText" dxfId="37689" priority="128" operator="containsText" text="09.00 – 13:00">
      <formula>NOT(ISERROR(SEARCH("09.00 – 13:00",P35)))</formula>
    </cfRule>
    <cfRule type="containsText" dxfId="37688" priority="129" operator="containsText" text="08.30 – 16.30">
      <formula>NOT(ISERROR(SEARCH("08.30 – 16.30",P35)))</formula>
    </cfRule>
    <cfRule type="containsText" dxfId="37687" priority="130" operator="containsText" text="08:30 – 17.30">
      <formula>NOT(ISERROR(SEARCH("08:30 – 17.30",P35)))</formula>
    </cfRule>
    <cfRule type="containsText" dxfId="37686" priority="131" operator="containsText" text="08.30 – 17.30">
      <formula>NOT(ISERROR(SEARCH("08.30 – 17.30",P35)))</formula>
    </cfRule>
    <cfRule type="containsText" dxfId="37685" priority="132" operator="containsText" text="09.00 – 18.00">
      <formula>NOT(ISERROR(SEARCH("09.00 – 18.00",P35)))</formula>
    </cfRule>
    <cfRule type="containsText" dxfId="37684" priority="133" operator="containsText" text="09.00 – 13.00">
      <formula>NOT(ISERROR(SEARCH("09.00 – 13.00",P35)))</formula>
    </cfRule>
    <cfRule type="containsText" dxfId="37683" priority="134" operator="containsText" text="11.30 – 19.30">
      <formula>NOT(ISERROR(SEARCH("11.30 – 19.30",P35)))</formula>
    </cfRule>
    <cfRule type="containsText" dxfId="37682" priority="135" operator="containsText" text="10.30 – 19.30">
      <formula>NOT(ISERROR(SEARCH("10.30 – 19.30",P35)))</formula>
    </cfRule>
    <cfRule type="containsText" dxfId="37681" priority="136" operator="containsText" text="09.00 – 15.00">
      <formula>NOT(ISERROR(SEARCH("09.00 – 15.00",P35)))</formula>
    </cfRule>
    <cfRule type="containsText" dxfId="37680" priority="137" operator="containsText" text="12:30">
      <formula>NOT(ISERROR(SEARCH("12:30",P35)))</formula>
    </cfRule>
    <cfRule type="containsText" dxfId="37679" priority="138" operator="containsText" text="13:30">
      <formula>NOT(ISERROR(SEARCH("13:30",P35)))</formula>
    </cfRule>
    <cfRule type="containsText" dxfId="37678" priority="139" operator="containsText" text="FESTIVITÁ">
      <formula>NOT(ISERROR(SEARCH("FESTIVITÁ",P35)))</formula>
    </cfRule>
    <cfRule type="cellIs" dxfId="37677" priority="140" operator="equal">
      <formula>"DOMENICA"</formula>
    </cfRule>
  </conditionalFormatting>
  <conditionalFormatting sqref="Q35:Q41">
    <cfRule type="containsText" dxfId="37676" priority="107" operator="containsText" text="08.30 – 14.30">
      <formula>NOT(ISERROR(SEARCH("08.30 – 14.30",Q35)))</formula>
    </cfRule>
    <cfRule type="containsText" dxfId="37675" priority="108" operator="containsText" text="09:30 – 18.30">
      <formula>NOT(ISERROR(SEARCH("09:30 – 18.30",Q35)))</formula>
    </cfRule>
    <cfRule type="containsText" dxfId="37674" priority="109" operator="containsText" text="10.30 – 18.30">
      <formula>NOT(ISERROR(SEARCH("10.30 – 18.30",Q35)))</formula>
    </cfRule>
    <cfRule type="containsText" dxfId="37673" priority="110" operator="containsText" text="09.30 – 18.30">
      <formula>NOT(ISERROR(SEARCH("09.30 – 18.30",Q35)))</formula>
    </cfRule>
    <cfRule type="containsText" dxfId="37672" priority="111" operator="containsText" text="09.00 – 13:00">
      <formula>NOT(ISERROR(SEARCH("09.00 – 13:00",Q35)))</formula>
    </cfRule>
    <cfRule type="containsText" dxfId="37671" priority="112" operator="containsText" text="08.30 – 16.30">
      <formula>NOT(ISERROR(SEARCH("08.30 – 16.30",Q35)))</formula>
    </cfRule>
    <cfRule type="containsText" dxfId="37670" priority="113" operator="containsText" text="08:30 – 17.30">
      <formula>NOT(ISERROR(SEARCH("08:30 – 17.30",Q35)))</formula>
    </cfRule>
    <cfRule type="containsText" dxfId="37669" priority="114" operator="containsText" text="08.30 – 17.30">
      <formula>NOT(ISERROR(SEARCH("08.30 – 17.30",Q35)))</formula>
    </cfRule>
    <cfRule type="containsText" dxfId="37668" priority="115" operator="containsText" text="09.00 – 18.00">
      <formula>NOT(ISERROR(SEARCH("09.00 – 18.00",Q35)))</formula>
    </cfRule>
    <cfRule type="containsText" dxfId="37667" priority="116" operator="containsText" text="09.00 – 13.00">
      <formula>NOT(ISERROR(SEARCH("09.00 – 13.00",Q35)))</formula>
    </cfRule>
    <cfRule type="containsText" dxfId="37666" priority="117" operator="containsText" text="11.30 – 19.30">
      <formula>NOT(ISERROR(SEARCH("11.30 – 19.30",Q35)))</formula>
    </cfRule>
    <cfRule type="containsText" dxfId="37665" priority="118" operator="containsText" text="10.30 – 19.30">
      <formula>NOT(ISERROR(SEARCH("10.30 – 19.30",Q35)))</formula>
    </cfRule>
    <cfRule type="containsText" dxfId="37664" priority="119" operator="containsText" text="09.00 – 15.00">
      <formula>NOT(ISERROR(SEARCH("09.00 – 15.00",Q35)))</formula>
    </cfRule>
    <cfRule type="containsText" dxfId="37663" priority="120" operator="containsText" text="12:30">
      <formula>NOT(ISERROR(SEARCH("12:30",Q35)))</formula>
    </cfRule>
    <cfRule type="containsText" dxfId="37662" priority="121" operator="containsText" text="13:30">
      <formula>NOT(ISERROR(SEARCH("13:30",Q35)))</formula>
    </cfRule>
    <cfRule type="containsText" dxfId="37661" priority="122" operator="containsText" text="FESTIVITÁ">
      <formula>NOT(ISERROR(SEARCH("FESTIVITÁ",Q35)))</formula>
    </cfRule>
    <cfRule type="cellIs" dxfId="37660" priority="123" operator="equal">
      <formula>"DOMENICA"</formula>
    </cfRule>
  </conditionalFormatting>
  <conditionalFormatting sqref="Q35:Q41">
    <cfRule type="iconSet" priority="106">
      <iconSet iconSet="3Symbols2">
        <cfvo type="percent" val="0"/>
        <cfvo type="percent" val="0"/>
        <cfvo type="formula" val="TODAY()" gte="0"/>
      </iconSet>
    </cfRule>
  </conditionalFormatting>
  <conditionalFormatting sqref="P35:P41">
    <cfRule type="containsText" dxfId="37659" priority="89" operator="containsText" text="08.30 – 14.30">
      <formula>NOT(ISERROR(SEARCH("08.30 – 14.30",P35)))</formula>
    </cfRule>
    <cfRule type="containsText" dxfId="37658" priority="90" operator="containsText" text="09:30 – 18.30">
      <formula>NOT(ISERROR(SEARCH("09:30 – 18.30",P35)))</formula>
    </cfRule>
    <cfRule type="containsText" dxfId="37657" priority="91" operator="containsText" text="10.30 – 18.30">
      <formula>NOT(ISERROR(SEARCH("10.30 – 18.30",P35)))</formula>
    </cfRule>
    <cfRule type="containsText" dxfId="37656" priority="92" operator="containsText" text="09.30 – 18.30">
      <formula>NOT(ISERROR(SEARCH("09.30 – 18.30",P35)))</formula>
    </cfRule>
    <cfRule type="containsText" dxfId="37655" priority="93" operator="containsText" text="09.00 – 13:00">
      <formula>NOT(ISERROR(SEARCH("09.00 – 13:00",P35)))</formula>
    </cfRule>
    <cfRule type="containsText" dxfId="37654" priority="94" operator="containsText" text="08.30 – 16.30">
      <formula>NOT(ISERROR(SEARCH("08.30 – 16.30",P35)))</formula>
    </cfRule>
    <cfRule type="containsText" dxfId="37653" priority="95" operator="containsText" text="08:30 – 17.30">
      <formula>NOT(ISERROR(SEARCH("08:30 – 17.30",P35)))</formula>
    </cfRule>
    <cfRule type="containsText" dxfId="37652" priority="96" operator="containsText" text="08.30 – 17.30">
      <formula>NOT(ISERROR(SEARCH("08.30 – 17.30",P35)))</formula>
    </cfRule>
    <cfRule type="containsText" dxfId="37651" priority="97" operator="containsText" text="09.00 – 18.00">
      <formula>NOT(ISERROR(SEARCH("09.00 – 18.00",P35)))</formula>
    </cfRule>
    <cfRule type="containsText" dxfId="37650" priority="98" operator="containsText" text="09.00 – 13.00">
      <formula>NOT(ISERROR(SEARCH("09.00 – 13.00",P35)))</formula>
    </cfRule>
    <cfRule type="containsText" dxfId="37649" priority="99" operator="containsText" text="11.30 – 19.30">
      <formula>NOT(ISERROR(SEARCH("11.30 – 19.30",P35)))</formula>
    </cfRule>
    <cfRule type="containsText" dxfId="37648" priority="100" operator="containsText" text="10.30 – 19.30">
      <formula>NOT(ISERROR(SEARCH("10.30 – 19.30",P35)))</formula>
    </cfRule>
    <cfRule type="containsText" dxfId="37647" priority="101" operator="containsText" text="09.00 – 15.00">
      <formula>NOT(ISERROR(SEARCH("09.00 – 15.00",P35)))</formula>
    </cfRule>
    <cfRule type="containsText" dxfId="37646" priority="102" operator="containsText" text="12:30">
      <formula>NOT(ISERROR(SEARCH("12:30",P35)))</formula>
    </cfRule>
    <cfRule type="containsText" dxfId="37645" priority="103" operator="containsText" text="13:30">
      <formula>NOT(ISERROR(SEARCH("13:30",P35)))</formula>
    </cfRule>
    <cfRule type="containsText" dxfId="37644" priority="104" operator="containsText" text="FESTIVITÁ">
      <formula>NOT(ISERROR(SEARCH("FESTIVITÁ",P35)))</formula>
    </cfRule>
    <cfRule type="cellIs" dxfId="37643" priority="105" operator="equal">
      <formula>"DOMENICA"</formula>
    </cfRule>
  </conditionalFormatting>
  <conditionalFormatting sqref="Q35:Q41">
    <cfRule type="containsText" dxfId="37642" priority="72" operator="containsText" text="08.30 – 14.30">
      <formula>NOT(ISERROR(SEARCH("08.30 – 14.30",Q35)))</formula>
    </cfRule>
    <cfRule type="containsText" dxfId="37641" priority="73" operator="containsText" text="09:30 – 18.30">
      <formula>NOT(ISERROR(SEARCH("09:30 – 18.30",Q35)))</formula>
    </cfRule>
    <cfRule type="containsText" dxfId="37640" priority="74" operator="containsText" text="10.30 – 18.30">
      <formula>NOT(ISERROR(SEARCH("10.30 – 18.30",Q35)))</formula>
    </cfRule>
    <cfRule type="containsText" dxfId="37639" priority="75" operator="containsText" text="09.30 – 18.30">
      <formula>NOT(ISERROR(SEARCH("09.30 – 18.30",Q35)))</formula>
    </cfRule>
    <cfRule type="containsText" dxfId="37638" priority="76" operator="containsText" text="09.00 – 13:00">
      <formula>NOT(ISERROR(SEARCH("09.00 – 13:00",Q35)))</formula>
    </cfRule>
    <cfRule type="containsText" dxfId="37637" priority="77" operator="containsText" text="08.30 – 16.30">
      <formula>NOT(ISERROR(SEARCH("08.30 – 16.30",Q35)))</formula>
    </cfRule>
    <cfRule type="containsText" dxfId="37636" priority="78" operator="containsText" text="08:30 – 17.30">
      <formula>NOT(ISERROR(SEARCH("08:30 – 17.30",Q35)))</formula>
    </cfRule>
    <cfRule type="containsText" dxfId="37635" priority="79" operator="containsText" text="08.30 – 17.30">
      <formula>NOT(ISERROR(SEARCH("08.30 – 17.30",Q35)))</formula>
    </cfRule>
    <cfRule type="containsText" dxfId="37634" priority="80" operator="containsText" text="09.00 – 18.00">
      <formula>NOT(ISERROR(SEARCH("09.00 – 18.00",Q35)))</formula>
    </cfRule>
    <cfRule type="containsText" dxfId="37633" priority="81" operator="containsText" text="09.00 – 13.00">
      <formula>NOT(ISERROR(SEARCH("09.00 – 13.00",Q35)))</formula>
    </cfRule>
    <cfRule type="containsText" dxfId="37632" priority="82" operator="containsText" text="11.30 – 19.30">
      <formula>NOT(ISERROR(SEARCH("11.30 – 19.30",Q35)))</formula>
    </cfRule>
    <cfRule type="containsText" dxfId="37631" priority="83" operator="containsText" text="10.30 – 19.30">
      <formula>NOT(ISERROR(SEARCH("10.30 – 19.30",Q35)))</formula>
    </cfRule>
    <cfRule type="containsText" dxfId="37630" priority="84" operator="containsText" text="09.00 – 15.00">
      <formula>NOT(ISERROR(SEARCH("09.00 – 15.00",Q35)))</formula>
    </cfRule>
    <cfRule type="containsText" dxfId="37629" priority="85" operator="containsText" text="12:30">
      <formula>NOT(ISERROR(SEARCH("12:30",Q35)))</formula>
    </cfRule>
    <cfRule type="containsText" dxfId="37628" priority="86" operator="containsText" text="13:30">
      <formula>NOT(ISERROR(SEARCH("13:30",Q35)))</formula>
    </cfRule>
    <cfRule type="containsText" dxfId="37627" priority="87" operator="containsText" text="FESTIVITÁ">
      <formula>NOT(ISERROR(SEARCH("FESTIVITÁ",Q35)))</formula>
    </cfRule>
    <cfRule type="cellIs" dxfId="37626" priority="88" operator="equal">
      <formula>"DOMENICA"</formula>
    </cfRule>
  </conditionalFormatting>
  <conditionalFormatting sqref="Q35:Q41">
    <cfRule type="iconSet" priority="71">
      <iconSet iconSet="3Symbols2">
        <cfvo type="percent" val="0"/>
        <cfvo type="percent" val="0"/>
        <cfvo type="formula" val="TODAY()" gte="0"/>
      </iconSet>
    </cfRule>
  </conditionalFormatting>
  <conditionalFormatting sqref="P44:P50">
    <cfRule type="containsText" dxfId="37625" priority="54" operator="containsText" text="08.30 – 14.30">
      <formula>NOT(ISERROR(SEARCH("08.30 – 14.30",P44)))</formula>
    </cfRule>
    <cfRule type="containsText" dxfId="37624" priority="55" operator="containsText" text="09:30 – 18.30">
      <formula>NOT(ISERROR(SEARCH("09:30 – 18.30",P44)))</formula>
    </cfRule>
    <cfRule type="containsText" dxfId="37623" priority="56" operator="containsText" text="10.30 – 18.30">
      <formula>NOT(ISERROR(SEARCH("10.30 – 18.30",P44)))</formula>
    </cfRule>
    <cfRule type="containsText" dxfId="37622" priority="57" operator="containsText" text="09.30 – 18.30">
      <formula>NOT(ISERROR(SEARCH("09.30 – 18.30",P44)))</formula>
    </cfRule>
    <cfRule type="containsText" dxfId="37621" priority="58" operator="containsText" text="09.00 – 13:00">
      <formula>NOT(ISERROR(SEARCH("09.00 – 13:00",P44)))</formula>
    </cfRule>
    <cfRule type="containsText" dxfId="37620" priority="59" operator="containsText" text="08.30 – 16.30">
      <formula>NOT(ISERROR(SEARCH("08.30 – 16.30",P44)))</formula>
    </cfRule>
    <cfRule type="containsText" dxfId="37619" priority="60" operator="containsText" text="08:30 – 17.30">
      <formula>NOT(ISERROR(SEARCH("08:30 – 17.30",P44)))</formula>
    </cfRule>
    <cfRule type="containsText" dxfId="37618" priority="61" operator="containsText" text="08.30 – 17.30">
      <formula>NOT(ISERROR(SEARCH("08.30 – 17.30",P44)))</formula>
    </cfRule>
    <cfRule type="containsText" dxfId="37617" priority="62" operator="containsText" text="09.00 – 18.00">
      <formula>NOT(ISERROR(SEARCH("09.00 – 18.00",P44)))</formula>
    </cfRule>
    <cfRule type="containsText" dxfId="37616" priority="63" operator="containsText" text="09.00 – 13.00">
      <formula>NOT(ISERROR(SEARCH("09.00 – 13.00",P44)))</formula>
    </cfRule>
    <cfRule type="containsText" dxfId="37615" priority="64" operator="containsText" text="11.30 – 19.30">
      <formula>NOT(ISERROR(SEARCH("11.30 – 19.30",P44)))</formula>
    </cfRule>
    <cfRule type="containsText" dxfId="37614" priority="65" operator="containsText" text="10.30 – 19.30">
      <formula>NOT(ISERROR(SEARCH("10.30 – 19.30",P44)))</formula>
    </cfRule>
    <cfRule type="containsText" dxfId="37613" priority="66" operator="containsText" text="09.00 – 15.00">
      <formula>NOT(ISERROR(SEARCH("09.00 – 15.00",P44)))</formula>
    </cfRule>
    <cfRule type="containsText" dxfId="37612" priority="67" operator="containsText" text="12:30">
      <formula>NOT(ISERROR(SEARCH("12:30",P44)))</formula>
    </cfRule>
    <cfRule type="containsText" dxfId="37611" priority="68" operator="containsText" text="13:30">
      <formula>NOT(ISERROR(SEARCH("13:30",P44)))</formula>
    </cfRule>
    <cfRule type="containsText" dxfId="37610" priority="69" operator="containsText" text="FESTIVITÁ">
      <formula>NOT(ISERROR(SEARCH("FESTIVITÁ",P44)))</formula>
    </cfRule>
    <cfRule type="cellIs" dxfId="37609" priority="70" operator="equal">
      <formula>"DOMENICA"</formula>
    </cfRule>
  </conditionalFormatting>
  <conditionalFormatting sqref="Q44:Q50">
    <cfRule type="containsText" dxfId="37608" priority="37" operator="containsText" text="08.30 – 14.30">
      <formula>NOT(ISERROR(SEARCH("08.30 – 14.30",Q44)))</formula>
    </cfRule>
    <cfRule type="containsText" dxfId="37607" priority="38" operator="containsText" text="09:30 – 18.30">
      <formula>NOT(ISERROR(SEARCH("09:30 – 18.30",Q44)))</formula>
    </cfRule>
    <cfRule type="containsText" dxfId="37606" priority="39" operator="containsText" text="10.30 – 18.30">
      <formula>NOT(ISERROR(SEARCH("10.30 – 18.30",Q44)))</formula>
    </cfRule>
    <cfRule type="containsText" dxfId="37605" priority="40" operator="containsText" text="09.30 – 18.30">
      <formula>NOT(ISERROR(SEARCH("09.30 – 18.30",Q44)))</formula>
    </cfRule>
    <cfRule type="containsText" dxfId="37604" priority="41" operator="containsText" text="09.00 – 13:00">
      <formula>NOT(ISERROR(SEARCH("09.00 – 13:00",Q44)))</formula>
    </cfRule>
    <cfRule type="containsText" dxfId="37603" priority="42" operator="containsText" text="08.30 – 16.30">
      <formula>NOT(ISERROR(SEARCH("08.30 – 16.30",Q44)))</formula>
    </cfRule>
    <cfRule type="containsText" dxfId="37602" priority="43" operator="containsText" text="08:30 – 17.30">
      <formula>NOT(ISERROR(SEARCH("08:30 – 17.30",Q44)))</formula>
    </cfRule>
    <cfRule type="containsText" dxfId="37601" priority="44" operator="containsText" text="08.30 – 17.30">
      <formula>NOT(ISERROR(SEARCH("08.30 – 17.30",Q44)))</formula>
    </cfRule>
    <cfRule type="containsText" dxfId="37600" priority="45" operator="containsText" text="09.00 – 18.00">
      <formula>NOT(ISERROR(SEARCH("09.00 – 18.00",Q44)))</formula>
    </cfRule>
    <cfRule type="containsText" dxfId="37599" priority="46" operator="containsText" text="09.00 – 13.00">
      <formula>NOT(ISERROR(SEARCH("09.00 – 13.00",Q44)))</formula>
    </cfRule>
    <cfRule type="containsText" dxfId="37598" priority="47" operator="containsText" text="11.30 – 19.30">
      <formula>NOT(ISERROR(SEARCH("11.30 – 19.30",Q44)))</formula>
    </cfRule>
    <cfRule type="containsText" dxfId="37597" priority="48" operator="containsText" text="10.30 – 19.30">
      <formula>NOT(ISERROR(SEARCH("10.30 – 19.30",Q44)))</formula>
    </cfRule>
    <cfRule type="containsText" dxfId="37596" priority="49" operator="containsText" text="09.00 – 15.00">
      <formula>NOT(ISERROR(SEARCH("09.00 – 15.00",Q44)))</formula>
    </cfRule>
    <cfRule type="containsText" dxfId="37595" priority="50" operator="containsText" text="12:30">
      <formula>NOT(ISERROR(SEARCH("12:30",Q44)))</formula>
    </cfRule>
    <cfRule type="containsText" dxfId="37594" priority="51" operator="containsText" text="13:30">
      <formula>NOT(ISERROR(SEARCH("13:30",Q44)))</formula>
    </cfRule>
    <cfRule type="containsText" dxfId="37593" priority="52" operator="containsText" text="FESTIVITÁ">
      <formula>NOT(ISERROR(SEARCH("FESTIVITÁ",Q44)))</formula>
    </cfRule>
    <cfRule type="cellIs" dxfId="37592" priority="53" operator="equal">
      <formula>"DOMENICA"</formula>
    </cfRule>
  </conditionalFormatting>
  <conditionalFormatting sqref="Q44:Q50">
    <cfRule type="iconSet" priority="36">
      <iconSet iconSet="3Symbols2">
        <cfvo type="percent" val="0"/>
        <cfvo type="percent" val="0"/>
        <cfvo type="formula" val="TODAY()" gte="0"/>
      </iconSet>
    </cfRule>
  </conditionalFormatting>
  <conditionalFormatting sqref="A35">
    <cfRule type="containsText" dxfId="37591" priority="19" operator="containsText" text="08.30 – 14.30">
      <formula>NOT(ISERROR(SEARCH("08.30 – 14.30",A35)))</formula>
    </cfRule>
    <cfRule type="containsText" dxfId="37590" priority="20" operator="containsText" text="09:30 – 18.30">
      <formula>NOT(ISERROR(SEARCH("09:30 – 18.30",A35)))</formula>
    </cfRule>
    <cfRule type="containsText" dxfId="37589" priority="21" operator="containsText" text="10.30 – 18.30">
      <formula>NOT(ISERROR(SEARCH("10.30 – 18.30",A35)))</formula>
    </cfRule>
    <cfRule type="containsText" dxfId="37588" priority="22" operator="containsText" text="09.30 – 18.30">
      <formula>NOT(ISERROR(SEARCH("09.30 – 18.30",A35)))</formula>
    </cfRule>
    <cfRule type="containsText" dxfId="37587" priority="23" operator="containsText" text="09.00 – 13:00">
      <formula>NOT(ISERROR(SEARCH("09.00 – 13:00",A35)))</formula>
    </cfRule>
    <cfRule type="containsText" dxfId="37586" priority="24" operator="containsText" text="08.30 – 16.30">
      <formula>NOT(ISERROR(SEARCH("08.30 – 16.30",A35)))</formula>
    </cfRule>
    <cfRule type="containsText" dxfId="37585" priority="25" operator="containsText" text="08:30 – 17.30">
      <formula>NOT(ISERROR(SEARCH("08:30 – 17.30",A35)))</formula>
    </cfRule>
    <cfRule type="containsText" dxfId="37584" priority="26" operator="containsText" text="08.30 – 17.30">
      <formula>NOT(ISERROR(SEARCH("08.30 – 17.30",A35)))</formula>
    </cfRule>
    <cfRule type="containsText" dxfId="37583" priority="27" operator="containsText" text="09.00 – 18.00">
      <formula>NOT(ISERROR(SEARCH("09.00 – 18.00",A35)))</formula>
    </cfRule>
    <cfRule type="containsText" dxfId="37582" priority="28" operator="containsText" text="09.00 – 13.00">
      <formula>NOT(ISERROR(SEARCH("09.00 – 13.00",A35)))</formula>
    </cfRule>
    <cfRule type="containsText" dxfId="37581" priority="29" operator="containsText" text="11.30 – 19.30">
      <formula>NOT(ISERROR(SEARCH("11.30 – 19.30",A35)))</formula>
    </cfRule>
    <cfRule type="containsText" dxfId="37580" priority="30" operator="containsText" text="10.30 – 19.30">
      <formula>NOT(ISERROR(SEARCH("10.30 – 19.30",A35)))</formula>
    </cfRule>
    <cfRule type="containsText" dxfId="37579" priority="31" operator="containsText" text="09.00 – 15.00">
      <formula>NOT(ISERROR(SEARCH("09.00 – 15.00",A35)))</formula>
    </cfRule>
    <cfRule type="containsText" dxfId="37578" priority="32" operator="containsText" text="12:30">
      <formula>NOT(ISERROR(SEARCH("12:30",A35)))</formula>
    </cfRule>
    <cfRule type="containsText" dxfId="37577" priority="33" operator="containsText" text="13:30">
      <formula>NOT(ISERROR(SEARCH("13:30",A35)))</formula>
    </cfRule>
    <cfRule type="containsText" dxfId="37576" priority="34" operator="containsText" text="FESTIVITÁ">
      <formula>NOT(ISERROR(SEARCH("FESTIVITÁ",A35)))</formula>
    </cfRule>
    <cfRule type="cellIs" dxfId="37575" priority="35" operator="equal">
      <formula>"DOMENICA"</formula>
    </cfRule>
  </conditionalFormatting>
  <conditionalFormatting sqref="B35">
    <cfRule type="containsText" dxfId="37574" priority="2" operator="containsText" text="08.30 – 14.30">
      <formula>NOT(ISERROR(SEARCH("08.30 – 14.30",B35)))</formula>
    </cfRule>
    <cfRule type="containsText" dxfId="37573" priority="3" operator="containsText" text="09:30 – 18.30">
      <formula>NOT(ISERROR(SEARCH("09:30 – 18.30",B35)))</formula>
    </cfRule>
    <cfRule type="containsText" dxfId="37572" priority="4" operator="containsText" text="10.30 – 18.30">
      <formula>NOT(ISERROR(SEARCH("10.30 – 18.30",B35)))</formula>
    </cfRule>
    <cfRule type="containsText" dxfId="37571" priority="5" operator="containsText" text="09.30 – 18.30">
      <formula>NOT(ISERROR(SEARCH("09.30 – 18.30",B35)))</formula>
    </cfRule>
    <cfRule type="containsText" dxfId="37570" priority="6" operator="containsText" text="09.00 – 13:00">
      <formula>NOT(ISERROR(SEARCH("09.00 – 13:00",B35)))</formula>
    </cfRule>
    <cfRule type="containsText" dxfId="37569" priority="7" operator="containsText" text="08.30 – 16.30">
      <formula>NOT(ISERROR(SEARCH("08.30 – 16.30",B35)))</formula>
    </cfRule>
    <cfRule type="containsText" dxfId="37568" priority="8" operator="containsText" text="08:30 – 17.30">
      <formula>NOT(ISERROR(SEARCH("08:30 – 17.30",B35)))</formula>
    </cfRule>
    <cfRule type="containsText" dxfId="37567" priority="9" operator="containsText" text="08.30 – 17.30">
      <formula>NOT(ISERROR(SEARCH("08.30 – 17.30",B35)))</formula>
    </cfRule>
    <cfRule type="containsText" dxfId="37566" priority="10" operator="containsText" text="09.00 – 18.00">
      <formula>NOT(ISERROR(SEARCH("09.00 – 18.00",B35)))</formula>
    </cfRule>
    <cfRule type="containsText" dxfId="37565" priority="11" operator="containsText" text="09.00 – 13.00">
      <formula>NOT(ISERROR(SEARCH("09.00 – 13.00",B35)))</formula>
    </cfRule>
    <cfRule type="containsText" dxfId="37564" priority="12" operator="containsText" text="11.30 – 19.30">
      <formula>NOT(ISERROR(SEARCH("11.30 – 19.30",B35)))</formula>
    </cfRule>
    <cfRule type="containsText" dxfId="37563" priority="13" operator="containsText" text="10.30 – 19.30">
      <formula>NOT(ISERROR(SEARCH("10.30 – 19.30",B35)))</formula>
    </cfRule>
    <cfRule type="containsText" dxfId="37562" priority="14" operator="containsText" text="09.00 – 15.00">
      <formula>NOT(ISERROR(SEARCH("09.00 – 15.00",B35)))</formula>
    </cfRule>
    <cfRule type="containsText" dxfId="37561" priority="15" operator="containsText" text="12:30">
      <formula>NOT(ISERROR(SEARCH("12:30",B35)))</formula>
    </cfRule>
    <cfRule type="containsText" dxfId="37560" priority="16" operator="containsText" text="13:30">
      <formula>NOT(ISERROR(SEARCH("13:30",B35)))</formula>
    </cfRule>
    <cfRule type="containsText" dxfId="37559" priority="17" operator="containsText" text="FESTIVITÁ">
      <formula>NOT(ISERROR(SEARCH("FESTIVITÁ",B35)))</formula>
    </cfRule>
    <cfRule type="cellIs" dxfId="37558" priority="18" operator="equal">
      <formula>"DOMENICA"</formula>
    </cfRule>
  </conditionalFormatting>
  <conditionalFormatting sqref="B35">
    <cfRule type="iconSet" priority="1">
      <iconSet iconSet="3Symbols2">
        <cfvo type="percent" val="0"/>
        <cfvo type="percent" val="0"/>
        <cfvo type="formula" val="TODAY()" gte="0"/>
      </iconSet>
    </cfRule>
  </conditionalFormatting>
  <pageMargins left="0.23611111111111099" right="0.23611111111111099" top="0.74791666666666701" bottom="0.74791666666666701" header="0.51180555555555496" footer="0.51180555555555496"/>
  <pageSetup paperSize="77" scale="80" firstPageNumber="0" orientation="landscape"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25036-EDD3-4EED-AA58-9CC1B3C7D905}">
  <sheetPr codeName="Foglio2">
    <tabColor rgb="FFE2EFDA"/>
  </sheetPr>
  <dimension ref="A1:CG96"/>
  <sheetViews>
    <sheetView showGridLines="0" zoomScale="80" zoomScaleNormal="80" workbookViewId="0">
      <pane xSplit="2" ySplit="4" topLeftCell="C5" activePane="bottomRight" state="frozen"/>
      <selection pane="topRight" activeCell="G1" sqref="G1"/>
      <selection pane="bottomLeft" activeCell="A5" sqref="A5"/>
      <selection pane="bottomRight" activeCell="C1" sqref="C1:BR1"/>
    </sheetView>
  </sheetViews>
  <sheetFormatPr defaultColWidth="9.109375" defaultRowHeight="13.2" x14ac:dyDescent="0.25"/>
  <cols>
    <col min="1" max="1" width="3.6640625" customWidth="1"/>
    <col min="2" max="2" width="12.6640625" customWidth="1"/>
    <col min="3" max="11" width="11.88671875" customWidth="1"/>
    <col min="12" max="19" width="11.88671875" hidden="1" customWidth="1"/>
    <col min="20" max="20" width="2.33203125" customWidth="1"/>
    <col min="21" max="21" width="3.88671875" customWidth="1"/>
    <col min="22" max="22" width="7.6640625" bestFit="1" customWidth="1"/>
    <col min="23" max="33" width="11.88671875" style="29" customWidth="1"/>
    <col min="34" max="35" width="11.88671875" style="29" hidden="1" customWidth="1"/>
    <col min="36" max="39" width="11.88671875" style="29" customWidth="1"/>
    <col min="40" max="43" width="11.88671875" style="172" customWidth="1"/>
    <col min="44" max="45" width="11.88671875" style="29" customWidth="1"/>
    <col min="46" max="47" width="11.88671875" style="29" hidden="1" customWidth="1"/>
    <col min="48" max="51" width="3.44140625" customWidth="1"/>
    <col min="52" max="52" width="3.88671875" customWidth="1"/>
    <col min="53" max="53" width="3.109375" customWidth="1"/>
    <col min="54" max="54" width="6.77734375" customWidth="1"/>
    <col min="55" max="55" width="7.88671875" bestFit="1" customWidth="1"/>
    <col min="56" max="56" width="1.77734375" bestFit="1" customWidth="1"/>
    <col min="57" max="58" width="1.88671875" bestFit="1" customWidth="1"/>
    <col min="59" max="61" width="3.44140625" customWidth="1"/>
    <col min="62" max="62" width="6.33203125" customWidth="1"/>
    <col min="63" max="63" width="35.44140625" style="11" customWidth="1"/>
    <col min="64" max="64" width="3.33203125" customWidth="1"/>
    <col min="65" max="66" width="11.88671875" customWidth="1"/>
    <col min="67" max="70" width="11.88671875" hidden="1" customWidth="1"/>
    <col min="71" max="71" width="3.33203125" customWidth="1"/>
    <col min="72" max="72" width="4.109375" customWidth="1"/>
    <col min="73" max="73" width="7.6640625" bestFit="1" customWidth="1"/>
    <col min="74" max="80" width="11.88671875" customWidth="1"/>
    <col min="81" max="83" width="11.88671875" hidden="1" customWidth="1"/>
    <col min="84" max="84" width="53.109375" customWidth="1"/>
    <col min="85" max="85" width="9.109375" style="91" customWidth="1"/>
    <col min="86" max="86" width="9.109375" customWidth="1"/>
  </cols>
  <sheetData>
    <row r="1" spans="1:85" ht="13.2" customHeight="1" x14ac:dyDescent="0.25">
      <c r="A1" s="91"/>
      <c r="B1" s="91"/>
      <c r="C1" s="257" t="str">
        <f>UPPER(SUBSTITUTE(Regole!$A$98," ","   "))</f>
        <v>T   E   A   M            1</v>
      </c>
      <c r="D1" s="257"/>
      <c r="E1" s="257"/>
      <c r="F1" s="257"/>
      <c r="G1" s="257"/>
      <c r="H1" s="257"/>
      <c r="I1" s="257"/>
      <c r="J1" s="257"/>
      <c r="K1" s="257"/>
      <c r="L1" s="257"/>
      <c r="M1" s="257"/>
      <c r="N1" s="257"/>
      <c r="O1" s="257"/>
      <c r="P1" s="257"/>
      <c r="Q1" s="257"/>
      <c r="R1" s="257"/>
      <c r="S1" s="257"/>
      <c r="T1" s="196"/>
      <c r="U1" s="196"/>
      <c r="V1" s="196"/>
      <c r="W1" s="258" t="str">
        <f>UPPER(SUBSTITUTE(Regole!$C$98," ","   "))</f>
        <v>T   E   A   M               2</v>
      </c>
      <c r="X1" s="258"/>
      <c r="Y1" s="258"/>
      <c r="Z1" s="258"/>
      <c r="AA1" s="258"/>
      <c r="AB1" s="258"/>
      <c r="AC1" s="258"/>
      <c r="AD1" s="258"/>
      <c r="AE1" s="258"/>
      <c r="AF1" s="258"/>
      <c r="AG1" s="258"/>
      <c r="AH1" s="258"/>
      <c r="AI1" s="258"/>
      <c r="AJ1" s="259" t="str">
        <f>UPPER(SUBSTITUTE(Regole!$F$98," ","   "))</f>
        <v>T   E   A   M               3</v>
      </c>
      <c r="AK1" s="259"/>
      <c r="AL1" s="259"/>
      <c r="AM1" s="259"/>
      <c r="AN1" s="259"/>
      <c r="AO1" s="259"/>
      <c r="AP1" s="259"/>
      <c r="AQ1" s="259"/>
      <c r="AR1" s="259"/>
      <c r="AS1" s="259"/>
      <c r="AT1" s="259"/>
      <c r="AU1" s="259"/>
      <c r="AV1" s="196"/>
      <c r="AW1" s="196"/>
      <c r="AX1" s="196"/>
      <c r="AY1" s="196"/>
      <c r="AZ1" s="196"/>
      <c r="BA1" s="196"/>
      <c r="BB1" s="196"/>
      <c r="BC1" s="196"/>
      <c r="BD1" s="196"/>
      <c r="BE1" s="196"/>
      <c r="BF1" s="196"/>
      <c r="BG1" s="196"/>
      <c r="BH1" s="196"/>
      <c r="BI1" s="196"/>
      <c r="BJ1" s="139"/>
      <c r="BK1" s="196"/>
      <c r="BL1" s="196"/>
      <c r="BM1" s="264" t="str">
        <f>Regole!$A$113</f>
        <v>1° Liv. - Outbound</v>
      </c>
      <c r="BN1" s="264"/>
      <c r="BO1" s="264"/>
      <c r="BP1" s="264"/>
      <c r="BQ1" s="264"/>
      <c r="BR1" s="264"/>
      <c r="BS1" s="196"/>
      <c r="BT1" s="91"/>
      <c r="BU1" s="91"/>
      <c r="BV1" s="91"/>
      <c r="BW1" s="91"/>
      <c r="BX1" s="91"/>
      <c r="BY1" s="91"/>
      <c r="BZ1" s="91"/>
      <c r="CA1" s="91"/>
      <c r="CB1" s="91"/>
      <c r="CC1" s="91"/>
      <c r="CD1" s="91"/>
      <c r="CE1" s="91"/>
      <c r="CF1" s="91"/>
      <c r="CG1"/>
    </row>
    <row r="2" spans="1:85" ht="11.25" customHeight="1" x14ac:dyDescent="0.25">
      <c r="A2" s="91"/>
      <c r="B2" s="91"/>
      <c r="C2" s="202">
        <v>1</v>
      </c>
      <c r="D2" s="202">
        <f>IF(D3&lt;&gt;"",C2+1,0)</f>
        <v>2</v>
      </c>
      <c r="E2" s="202">
        <f t="shared" ref="E2:S2" si="0">IF(E3&lt;&gt;"",D2+1,0)</f>
        <v>3</v>
      </c>
      <c r="F2" s="202">
        <f t="shared" si="0"/>
        <v>4</v>
      </c>
      <c r="G2" s="202">
        <f t="shared" si="0"/>
        <v>5</v>
      </c>
      <c r="H2" s="202">
        <f t="shared" si="0"/>
        <v>6</v>
      </c>
      <c r="I2" s="202">
        <f t="shared" si="0"/>
        <v>7</v>
      </c>
      <c r="J2" s="202">
        <f t="shared" si="0"/>
        <v>8</v>
      </c>
      <c r="K2" s="202">
        <f t="shared" si="0"/>
        <v>9</v>
      </c>
      <c r="L2" s="202">
        <f t="shared" si="0"/>
        <v>0</v>
      </c>
      <c r="M2" s="202">
        <f t="shared" si="0"/>
        <v>0</v>
      </c>
      <c r="N2" s="6">
        <f t="shared" si="0"/>
        <v>0</v>
      </c>
      <c r="O2" s="6">
        <f t="shared" si="0"/>
        <v>0</v>
      </c>
      <c r="P2" s="6">
        <f t="shared" si="0"/>
        <v>1</v>
      </c>
      <c r="Q2" s="6">
        <f t="shared" si="0"/>
        <v>2</v>
      </c>
      <c r="R2" s="6">
        <f t="shared" si="0"/>
        <v>3</v>
      </c>
      <c r="S2" s="6">
        <f t="shared" si="0"/>
        <v>0</v>
      </c>
      <c r="U2" s="171"/>
      <c r="V2" s="171"/>
      <c r="W2" s="201">
        <v>1</v>
      </c>
      <c r="X2" s="201">
        <f>IF(X3&lt;&gt;"",W2+1,0)</f>
        <v>2</v>
      </c>
      <c r="Y2" s="201">
        <f t="shared" ref="Y2:AS2" si="1">IF(Y3&lt;&gt;"",X2+1,0)</f>
        <v>3</v>
      </c>
      <c r="Z2" s="201">
        <f t="shared" si="1"/>
        <v>4</v>
      </c>
      <c r="AA2" s="201">
        <f t="shared" si="1"/>
        <v>5</v>
      </c>
      <c r="AB2" s="201">
        <f t="shared" si="1"/>
        <v>6</v>
      </c>
      <c r="AC2" s="201">
        <f t="shared" si="1"/>
        <v>7</v>
      </c>
      <c r="AD2" s="201">
        <f t="shared" si="1"/>
        <v>8</v>
      </c>
      <c r="AE2" s="201">
        <f t="shared" si="1"/>
        <v>9</v>
      </c>
      <c r="AF2" s="201">
        <f t="shared" si="1"/>
        <v>10</v>
      </c>
      <c r="AG2" s="201">
        <f t="shared" si="1"/>
        <v>11</v>
      </c>
      <c r="AH2" s="6">
        <f t="shared" si="1"/>
        <v>0</v>
      </c>
      <c r="AI2" s="6">
        <f t="shared" si="1"/>
        <v>0</v>
      </c>
      <c r="AJ2" s="200">
        <f t="shared" si="1"/>
        <v>1</v>
      </c>
      <c r="AK2" s="200">
        <f t="shared" si="1"/>
        <v>2</v>
      </c>
      <c r="AL2" s="200">
        <f t="shared" si="1"/>
        <v>3</v>
      </c>
      <c r="AM2" s="200">
        <f t="shared" si="1"/>
        <v>4</v>
      </c>
      <c r="AN2" s="200">
        <f t="shared" si="1"/>
        <v>5</v>
      </c>
      <c r="AO2" s="200">
        <f t="shared" si="1"/>
        <v>6</v>
      </c>
      <c r="AP2" s="200">
        <f t="shared" si="1"/>
        <v>7</v>
      </c>
      <c r="AQ2" s="200">
        <f t="shared" si="1"/>
        <v>8</v>
      </c>
      <c r="AR2" s="200">
        <f t="shared" si="1"/>
        <v>9</v>
      </c>
      <c r="AS2" s="200">
        <f t="shared" si="1"/>
        <v>10</v>
      </c>
      <c r="AT2" s="6">
        <f>IF(AT3&lt;&gt;"",AS2+1,0)</f>
        <v>0</v>
      </c>
      <c r="AU2" s="6">
        <f>IF(AU3&lt;&gt;"",AT2+1,0)</f>
        <v>0</v>
      </c>
      <c r="AV2" s="91"/>
      <c r="AW2" s="260" t="s">
        <v>267</v>
      </c>
      <c r="AX2" s="260"/>
      <c r="AY2" s="260"/>
      <c r="AZ2" s="260"/>
      <c r="BA2" s="260"/>
      <c r="BB2" s="260"/>
      <c r="BC2" s="260"/>
      <c r="BD2" s="260"/>
      <c r="BE2" s="260"/>
      <c r="BF2" s="260"/>
      <c r="BG2" s="260"/>
      <c r="BH2" s="260"/>
      <c r="BI2" s="261"/>
      <c r="BJ2" s="195">
        <f>Regole!H13</f>
        <v>30</v>
      </c>
      <c r="BK2" s="91"/>
      <c r="BL2" s="91"/>
      <c r="BM2" s="202">
        <f>IF(BM3&lt;&gt;"",BL2+1,0)</f>
        <v>1</v>
      </c>
      <c r="BN2" s="202">
        <f>IF(BN3&lt;&gt;"",BM2+1,0)</f>
        <v>2</v>
      </c>
      <c r="BO2" s="201">
        <f>IF(BO3&lt;&gt;"",BM2+1,0)</f>
        <v>0</v>
      </c>
      <c r="BP2" s="201">
        <f>IF(BP3&lt;&gt;"",BN2+1,0)</f>
        <v>0</v>
      </c>
      <c r="BQ2" s="200">
        <f>IF(BQ3&lt;&gt;"",BO2+1,0)</f>
        <v>0</v>
      </c>
      <c r="BR2" s="200">
        <f>IF(BR3&lt;&gt;"",BP2+1,0)</f>
        <v>0</v>
      </c>
      <c r="BS2" s="196"/>
      <c r="BT2" s="91"/>
      <c r="BU2" s="91"/>
      <c r="BX2" s="91"/>
      <c r="BY2" s="91"/>
      <c r="CA2" s="91"/>
      <c r="CB2" s="91"/>
      <c r="CC2" s="91"/>
      <c r="CD2" s="91"/>
      <c r="CE2" s="91"/>
      <c r="CG2"/>
    </row>
    <row r="3" spans="1:85" ht="11.25" customHeight="1" x14ac:dyDescent="0.25">
      <c r="A3" s="91"/>
      <c r="B3" s="91"/>
      <c r="C3" s="262" t="str">
        <f>Regole!B100</f>
        <v>Operatore1</v>
      </c>
      <c r="D3" s="262" t="str">
        <f>IF(Regole!$B101&lt;&gt;0,Regole!$B101,"")</f>
        <v>Operatore2</v>
      </c>
      <c r="E3" s="262" t="str">
        <f>IF(Regole!$B102&lt;&gt;0,Regole!$B102,"")</f>
        <v>Operatore3</v>
      </c>
      <c r="F3" s="262" t="str">
        <f>IF(Regole!$B103&lt;&gt;0,Regole!$B103,"")</f>
        <v>Operatore4</v>
      </c>
      <c r="G3" s="262" t="str">
        <f>IF(Regole!$B104&lt;&gt;0,Regole!$B104,"")</f>
        <v>Operatore5</v>
      </c>
      <c r="H3" s="262" t="str">
        <f>IF(Regole!$B105&lt;&gt;0,Regole!$B105,"")</f>
        <v>Operatore6</v>
      </c>
      <c r="I3" s="262" t="str">
        <f>IF(Regole!$B106&lt;&gt;0,Regole!$B106,"")</f>
        <v>Operatore7</v>
      </c>
      <c r="J3" s="262" t="str">
        <f>IF(Regole!$B107&lt;&gt;0,Regole!$B107,"")</f>
        <v>Operatore8</v>
      </c>
      <c r="K3" s="262" t="str">
        <f>IF(Regole!$B108&lt;&gt;0,Regole!$B108,"")</f>
        <v>Operatore9</v>
      </c>
      <c r="L3" s="262" t="str">
        <f>IF(Regole!$B109&lt;&gt;0,Regole!$B109,"")</f>
        <v/>
      </c>
      <c r="M3" s="262" t="str">
        <f>IF(Regole!$B110&lt;&gt;0,Regole!$B110,"")</f>
        <v/>
      </c>
      <c r="N3" s="254" t="str">
        <f>IF(Regole!$B111&lt;&gt;0,Regole!$B111,"")</f>
        <v/>
      </c>
      <c r="O3" s="254" t="str">
        <f>IF(Regole!$B112&lt;&gt;0,Regole!$B112,"")</f>
        <v/>
      </c>
      <c r="P3" s="254" t="str">
        <f>IF(Regole!$A113&lt;&gt;0,Regole!$A113,"")</f>
        <v>1° Liv. - Outbound</v>
      </c>
      <c r="Q3" s="254" t="str">
        <f>IF(Regole!$B114&lt;&gt;0,Regole!$B114,"")</f>
        <v>Operatore35</v>
      </c>
      <c r="R3" s="254" t="str">
        <f>IF(Regole!$B115&lt;&gt;0,Regole!$B115,"")</f>
        <v>Operatore36</v>
      </c>
      <c r="S3" s="254" t="str">
        <f>IF(Regole!$B116&lt;&gt;0,Regole!$B116,"")</f>
        <v/>
      </c>
      <c r="T3" s="150"/>
      <c r="U3" s="171"/>
      <c r="V3" s="171"/>
      <c r="W3" s="241" t="str">
        <f>IF(Regole!$C100&lt;&gt;0,Regole!$C100,"")</f>
        <v>Operatore10</v>
      </c>
      <c r="X3" s="241" t="str">
        <f>IF(Regole!$C101&lt;&gt;0,Regole!$C101,"")</f>
        <v>Operatore11</v>
      </c>
      <c r="Y3" s="241" t="str">
        <f>IF(Regole!$C102&lt;&gt;0,Regole!$C102,"")</f>
        <v>Operatore12</v>
      </c>
      <c r="Z3" s="241" t="str">
        <f>IF(Regole!$C103&lt;&gt;0,Regole!$C103,"")</f>
        <v>Operatore13</v>
      </c>
      <c r="AA3" s="241" t="str">
        <f>IF(Regole!$C104&lt;&gt;0,Regole!$C104,"")</f>
        <v>Operatore14</v>
      </c>
      <c r="AB3" s="241" t="str">
        <f>IF(Regole!$F105&lt;&gt;0,Regole!$F105,"")</f>
        <v>Operatore26</v>
      </c>
      <c r="AC3" s="241" t="str">
        <f>IF(Regole!$C106&lt;&gt;0,Regole!$C106,"")</f>
        <v>Operatore16</v>
      </c>
      <c r="AD3" s="241" t="str">
        <f>IF(Regole!C107&lt;&gt;0,Regole!C107,"")</f>
        <v>Operatore17</v>
      </c>
      <c r="AE3" s="241" t="str">
        <f>IF(Regole!$C108&lt;&gt;0,Regole!$C108,"")</f>
        <v>Operatore18</v>
      </c>
      <c r="AF3" s="241" t="str">
        <f>IF(Regole!$C109&lt;&gt;0,Regole!$C109,"")</f>
        <v>Operatore19</v>
      </c>
      <c r="AG3" s="241" t="str">
        <f>IF(Regole!$C110&lt;&gt;0,Regole!$C110,"")</f>
        <v>Operatore20</v>
      </c>
      <c r="AH3" s="256" t="str">
        <f>IF(Regole!$C111&lt;&gt;0,Regole!$C111,"")</f>
        <v/>
      </c>
      <c r="AI3" s="256" t="str">
        <f>IF(Regole!$C112&lt;&gt;0,Regole!$C112,"")</f>
        <v/>
      </c>
      <c r="AJ3" s="240" t="str">
        <f>IF(Regole!F100&lt;&gt;0,Regole!F100,"")</f>
        <v>Operatore21</v>
      </c>
      <c r="AK3" s="240" t="str">
        <f>IF(Regole!$F101&lt;&gt;0,Regole!$F101,"")</f>
        <v>Operatore22</v>
      </c>
      <c r="AL3" s="240" t="str">
        <f>IF(Regole!$F102&lt;&gt;0,Regole!$F102,"")</f>
        <v>Operatore23</v>
      </c>
      <c r="AM3" s="240" t="str">
        <f>IF(Regole!$F103&lt;&gt;0,Regole!$F103,"")</f>
        <v>Operatore24</v>
      </c>
      <c r="AN3" s="240" t="str">
        <f>IF(Regole!$F104&lt;&gt;0,Regole!$F104,"")</f>
        <v>Operatore25</v>
      </c>
      <c r="AO3" s="240" t="str">
        <f>IF(Regole!$F105&lt;&gt;0,Regole!$F105,"")</f>
        <v>Operatore26</v>
      </c>
      <c r="AP3" s="240" t="str">
        <f>IF(Regole!$F106&lt;&gt;0,Regole!$F106,"")</f>
        <v>Operatore27</v>
      </c>
      <c r="AQ3" s="240" t="str">
        <f>IF(Regole!$F107&lt;&gt;0,Regole!$F107,"")</f>
        <v>Operatore28</v>
      </c>
      <c r="AR3" s="240" t="str">
        <f>IF(Regole!$F108&lt;&gt;0,Regole!$F108,"")</f>
        <v>Operatore29</v>
      </c>
      <c r="AS3" s="240" t="str">
        <f>IF(Regole!$F109&lt;&gt;0,Regole!$F109,"")</f>
        <v>Operatore30</v>
      </c>
      <c r="AT3" s="239" t="str">
        <f>IF(Regole!$F110&lt;&gt;0,Regole!$F110,"")</f>
        <v/>
      </c>
      <c r="AU3" s="239" t="str">
        <f>IF(Regole!$F111&lt;&gt;0,Regole!$F111,"")</f>
        <v/>
      </c>
      <c r="AV3" s="91"/>
      <c r="AW3" s="237" t="s">
        <v>13</v>
      </c>
      <c r="AX3" s="237"/>
      <c r="AY3" s="237"/>
      <c r="AZ3" s="237"/>
      <c r="BA3" s="237"/>
      <c r="BB3" s="237"/>
      <c r="BC3" s="227" t="s">
        <v>264</v>
      </c>
      <c r="BD3" s="229" t="s">
        <v>51</v>
      </c>
      <c r="BE3" s="230"/>
      <c r="BF3" s="231"/>
      <c r="BG3" s="247" t="s">
        <v>35</v>
      </c>
      <c r="BH3" s="247"/>
      <c r="BI3" s="247"/>
      <c r="BJ3" s="247"/>
      <c r="BK3" s="248" t="s">
        <v>36</v>
      </c>
      <c r="BL3" s="91"/>
      <c r="BM3" s="262" t="str">
        <f>IF(Regole!$B114&lt;&gt;0,Regole!$B114,"")</f>
        <v>Operatore35</v>
      </c>
      <c r="BN3" s="262" t="str">
        <f>IF(Regole!$B115&lt;&gt;0,Regole!$B115,"")</f>
        <v>Operatore36</v>
      </c>
      <c r="BO3" s="241" t="str">
        <f>IF(Regole!$C114&lt;&gt;0,Regole!$C114,"")</f>
        <v/>
      </c>
      <c r="BP3" s="241" t="str">
        <f>IF(Regole!$C114&lt;&gt;0,Regole!$C114,"")</f>
        <v/>
      </c>
      <c r="BQ3" s="240" t="str">
        <f>IF(Regole!$F114&lt;&gt;0,Regole!$F114,"")</f>
        <v/>
      </c>
      <c r="BR3" s="240" t="str">
        <f>IF(Regole!$F114&lt;&gt;0,Regole!$F114,"")</f>
        <v/>
      </c>
      <c r="BS3" s="196"/>
      <c r="BT3" s="91"/>
      <c r="BU3" s="91"/>
      <c r="BV3" s="295" t="str">
        <f>IF(Regole!$H100&lt;&gt;0,Regole!$H100,"")</f>
        <v>TeamLeader1</v>
      </c>
      <c r="BW3" s="294" t="str">
        <f>IF(Regole!$H101&lt;&gt;0,Regole!$H101,"")</f>
        <v>Operatore31</v>
      </c>
      <c r="BX3" s="294" t="str">
        <f>IF(Regole!$H102&lt;&gt;0,Regole!$H102,"")</f>
        <v>Operatore32</v>
      </c>
      <c r="BY3" s="243" t="str">
        <f>IF(Regole!$H103&lt;&gt;0,Regole!$H103,"")</f>
        <v>TeamLeader2</v>
      </c>
      <c r="BZ3" s="244" t="str">
        <f>IF(Regole!$H104&lt;&gt;0,Regole!$H104,"")</f>
        <v>Operatore33</v>
      </c>
      <c r="CA3" s="245" t="str">
        <f>IF(Regole!$H105&lt;&gt;0,Regole!$H105,"")</f>
        <v>TeamLeader3</v>
      </c>
      <c r="CB3" s="246" t="str">
        <f>IF(Regole!$H106&lt;&gt;0,Regole!$H106,"")</f>
        <v>Operatore34</v>
      </c>
      <c r="CC3" s="234" t="str">
        <f>IF(Regole!$H107&lt;&gt;0,Regole!$H107,"")</f>
        <v/>
      </c>
      <c r="CD3" s="234" t="str">
        <f>IF(Regole!$H108&lt;&gt;0,Regole!$H108,"")</f>
        <v/>
      </c>
      <c r="CE3" s="234" t="str">
        <f>IF(Regole!$H109&lt;&gt;0,Regole!$H109,"")</f>
        <v/>
      </c>
      <c r="CF3" s="235" t="s">
        <v>37</v>
      </c>
      <c r="CG3" s="85"/>
    </row>
    <row r="4" spans="1:85" ht="23.25" customHeight="1" x14ac:dyDescent="0.25">
      <c r="A4" s="91"/>
      <c r="B4" s="91"/>
      <c r="C4" s="263"/>
      <c r="D4" s="263"/>
      <c r="E4" s="263"/>
      <c r="F4" s="263"/>
      <c r="G4" s="263"/>
      <c r="H4" s="263"/>
      <c r="I4" s="263"/>
      <c r="J4" s="263"/>
      <c r="K4" s="263"/>
      <c r="L4" s="263"/>
      <c r="M4" s="263"/>
      <c r="N4" s="255"/>
      <c r="O4" s="255"/>
      <c r="P4" s="255"/>
      <c r="Q4" s="255"/>
      <c r="R4" s="255"/>
      <c r="S4" s="255"/>
      <c r="T4" s="150"/>
      <c r="U4" s="171"/>
      <c r="V4" s="171"/>
      <c r="W4" s="241"/>
      <c r="X4" s="241"/>
      <c r="Y4" s="241"/>
      <c r="Z4" s="241"/>
      <c r="AA4" s="241"/>
      <c r="AB4" s="241"/>
      <c r="AC4" s="241"/>
      <c r="AD4" s="241"/>
      <c r="AE4" s="241"/>
      <c r="AF4" s="241"/>
      <c r="AG4" s="241"/>
      <c r="AH4" s="256"/>
      <c r="AI4" s="256"/>
      <c r="AJ4" s="240"/>
      <c r="AK4" s="240"/>
      <c r="AL4" s="240"/>
      <c r="AM4" s="240"/>
      <c r="AN4" s="240"/>
      <c r="AO4" s="240"/>
      <c r="AP4" s="240"/>
      <c r="AQ4" s="240"/>
      <c r="AR4" s="240"/>
      <c r="AS4" s="240"/>
      <c r="AT4" s="239"/>
      <c r="AU4" s="239"/>
      <c r="AV4" s="91"/>
      <c r="AW4" s="194" t="s">
        <v>254</v>
      </c>
      <c r="AX4" s="194" t="s">
        <v>255</v>
      </c>
      <c r="AY4" s="194" t="s">
        <v>256</v>
      </c>
      <c r="AZ4" s="237" t="s">
        <v>258</v>
      </c>
      <c r="BA4" s="237"/>
      <c r="BB4" s="194" t="s">
        <v>39</v>
      </c>
      <c r="BC4" s="228"/>
      <c r="BD4" s="210" t="s">
        <v>254</v>
      </c>
      <c r="BE4" s="210" t="s">
        <v>255</v>
      </c>
      <c r="BF4" s="210" t="s">
        <v>256</v>
      </c>
      <c r="BG4" s="203" t="s">
        <v>254</v>
      </c>
      <c r="BH4" s="203" t="s">
        <v>255</v>
      </c>
      <c r="BI4" s="203" t="s">
        <v>256</v>
      </c>
      <c r="BJ4" s="203" t="s">
        <v>257</v>
      </c>
      <c r="BK4" s="249"/>
      <c r="BL4" s="91"/>
      <c r="BM4" s="263"/>
      <c r="BN4" s="263"/>
      <c r="BO4" s="241"/>
      <c r="BP4" s="241"/>
      <c r="BQ4" s="240"/>
      <c r="BR4" s="240"/>
      <c r="BS4" s="196"/>
      <c r="BT4" s="91"/>
      <c r="BU4" s="91"/>
      <c r="BV4" s="295"/>
      <c r="BW4" s="294"/>
      <c r="BX4" s="294"/>
      <c r="BY4" s="243"/>
      <c r="BZ4" s="244"/>
      <c r="CA4" s="245"/>
      <c r="CB4" s="246"/>
      <c r="CC4" s="234"/>
      <c r="CD4" s="234"/>
      <c r="CE4" s="234"/>
      <c r="CF4" s="236"/>
      <c r="CG4" s="85"/>
    </row>
    <row r="5" spans="1:85" ht="11.25" customHeight="1" x14ac:dyDescent="0.25">
      <c r="A5" s="238" t="s">
        <v>14</v>
      </c>
      <c r="B5" s="238"/>
      <c r="C5" s="118"/>
      <c r="D5" s="118"/>
      <c r="E5" s="118"/>
      <c r="F5" s="118"/>
      <c r="G5" s="118"/>
      <c r="H5" s="118"/>
      <c r="I5" s="118"/>
      <c r="J5" s="118"/>
      <c r="K5" s="118"/>
      <c r="L5" s="118"/>
      <c r="M5" s="118"/>
      <c r="N5" s="118"/>
      <c r="O5" s="118"/>
      <c r="P5" s="118"/>
      <c r="Q5" s="118"/>
      <c r="R5" s="118"/>
      <c r="S5" s="118"/>
      <c r="T5" s="151"/>
      <c r="U5" s="238" t="str">
        <f>A5</f>
        <v>Prec. SERE:</v>
      </c>
      <c r="V5" s="23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9"/>
      <c r="AV5" s="91"/>
      <c r="AW5" s="196"/>
      <c r="AX5" s="196"/>
      <c r="AY5" s="196"/>
      <c r="AZ5" s="91"/>
      <c r="BA5" s="91"/>
      <c r="BB5" s="91"/>
      <c r="BC5" s="196"/>
      <c r="BD5" s="196"/>
      <c r="BE5" s="196"/>
      <c r="BF5" s="196"/>
      <c r="BG5" s="196"/>
      <c r="BH5" s="196"/>
      <c r="BI5" s="196"/>
      <c r="BJ5" s="139"/>
      <c r="BK5" s="91"/>
      <c r="BL5" s="91"/>
      <c r="BP5" s="196"/>
      <c r="BQ5" s="196"/>
      <c r="BR5" s="196"/>
      <c r="BS5" s="196"/>
      <c r="BT5" s="91"/>
      <c r="BU5" s="91"/>
      <c r="BV5" s="91"/>
      <c r="BW5" s="91"/>
      <c r="BX5" s="91"/>
      <c r="BY5" s="91"/>
      <c r="BZ5" s="91"/>
      <c r="CA5" s="91"/>
      <c r="CB5" s="91"/>
      <c r="CC5" s="91"/>
      <c r="CD5" s="91"/>
      <c r="CE5" s="91"/>
      <c r="CF5" s="91"/>
      <c r="CG5"/>
    </row>
    <row r="6" spans="1:85" ht="11.25" customHeight="1" x14ac:dyDescent="0.25">
      <c r="A6" s="91"/>
      <c r="B6" s="91"/>
      <c r="C6" s="91"/>
      <c r="D6" s="91"/>
      <c r="E6" s="91"/>
      <c r="F6" s="91"/>
      <c r="G6" s="91"/>
      <c r="H6" s="91"/>
      <c r="I6" s="91"/>
      <c r="J6" s="91"/>
      <c r="K6" s="91"/>
      <c r="L6" s="91"/>
      <c r="M6" s="91"/>
      <c r="N6" s="91"/>
      <c r="O6" s="91"/>
      <c r="P6" s="91"/>
      <c r="Q6" s="91"/>
      <c r="R6" s="91"/>
      <c r="S6" s="91"/>
      <c r="T6" s="142"/>
      <c r="U6" s="91"/>
      <c r="V6" s="91"/>
      <c r="W6" s="91"/>
      <c r="X6" s="91"/>
      <c r="Y6" s="91"/>
      <c r="Z6" s="91"/>
      <c r="AA6" s="91"/>
      <c r="AB6" s="91"/>
      <c r="AC6" s="91"/>
      <c r="AD6" s="91"/>
      <c r="AE6" s="91"/>
      <c r="AF6" s="91"/>
      <c r="AG6" s="91"/>
      <c r="AH6" s="91"/>
      <c r="AI6" s="91"/>
      <c r="AJ6" s="91"/>
      <c r="AK6" s="91"/>
      <c r="AL6" s="91"/>
      <c r="AM6" s="91"/>
      <c r="AN6" s="171"/>
      <c r="AO6" s="171"/>
      <c r="AP6" s="171"/>
      <c r="AQ6" s="171"/>
      <c r="AR6" s="91"/>
      <c r="AS6" s="91"/>
      <c r="AT6" s="91"/>
      <c r="AU6" s="91"/>
      <c r="AV6" s="91"/>
      <c r="AW6" s="196"/>
      <c r="AX6" s="196"/>
      <c r="AY6" s="196"/>
      <c r="AZ6" s="95"/>
      <c r="BA6" s="88" t="str">
        <f>IF(   TYPE(VLOOKUP($B6,Regole!#REF!,2,0))=1,   VLOOKUP($B6,Regole!#REF!,2,0),   IF(    TYPE(VLOOKUP(WEEKDAY($B6),Regole!#REF!,2,0))=1,    IF(VLOOKUP(WEEKDAY($B6),Regole!#REF!,2,0)&lt;&gt;0, Regole!#REF!-VLOOKUP(WEEKDAY($B6),Regole!#REF!,2,0), ""),    ""   ) )</f>
        <v/>
      </c>
      <c r="BB6" s="88"/>
      <c r="BC6" s="88"/>
      <c r="BD6" s="88"/>
      <c r="BE6" s="88"/>
      <c r="BF6" s="88"/>
      <c r="BG6" s="88"/>
      <c r="BH6" s="88"/>
      <c r="BI6" s="88"/>
      <c r="BJ6" s="88"/>
      <c r="BK6"/>
      <c r="BL6" s="91"/>
      <c r="BM6" s="196"/>
      <c r="BN6" s="196"/>
      <c r="BO6" s="196"/>
      <c r="BP6" s="196"/>
      <c r="BQ6" s="196"/>
      <c r="BR6" s="196"/>
      <c r="BS6" s="196"/>
      <c r="BT6" s="42"/>
      <c r="BU6" s="91"/>
      <c r="BV6" s="91"/>
      <c r="BW6" s="91"/>
      <c r="BX6" s="91"/>
      <c r="BY6" s="91"/>
      <c r="BZ6" s="91"/>
      <c r="CA6" s="91"/>
      <c r="CB6" s="91"/>
      <c r="CC6" s="91"/>
      <c r="CD6" s="91"/>
      <c r="CE6" s="91"/>
      <c r="CG6"/>
    </row>
    <row r="7" spans="1:85" ht="11.25" customHeight="1" x14ac:dyDescent="0.25">
      <c r="A7" s="45" t="s">
        <v>17</v>
      </c>
      <c r="B7" s="46">
        <f>Regole!H18</f>
        <v>44872</v>
      </c>
      <c r="C7" s="28"/>
      <c r="D7" s="28"/>
      <c r="E7" s="28"/>
      <c r="F7" s="28"/>
      <c r="G7" s="28"/>
      <c r="H7" s="28"/>
      <c r="I7" s="28"/>
      <c r="J7" s="28"/>
      <c r="K7" s="28"/>
      <c r="L7" s="28"/>
      <c r="M7" s="28"/>
      <c r="N7" s="28"/>
      <c r="O7" s="28"/>
      <c r="P7" s="28"/>
      <c r="Q7" s="28"/>
      <c r="R7" s="28"/>
      <c r="S7" s="28"/>
      <c r="T7" s="152"/>
      <c r="U7" s="45" t="str">
        <f t="shared" ref="U7:U13" si="2">IF($A7&lt;&gt;"",$A7,"")</f>
        <v>lun</v>
      </c>
      <c r="V7" s="46">
        <f t="shared" ref="V7:V13" si="3">IF($B7&lt;&gt;"",$B7,"")</f>
        <v>44872</v>
      </c>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91"/>
      <c r="AW7" s="101" cm="1">
        <f t="array" ref="AW7">SUM(COUNTIFS(C7:S7,{"Aspettativa";"Ex-accordo";"Ferie";"Malattia";"Esame";"Formazione"}))</f>
        <v>0</v>
      </c>
      <c r="AX7" s="101" cm="1">
        <f t="array" ref="AX7">SUM(COUNTIFS(W7:AI7,{"Aspettativa";"Ex-accordo";"Ferie";"Malattia";"Esame";"Formazione"}))</f>
        <v>0</v>
      </c>
      <c r="AY7" s="101" cm="1">
        <f t="array" ref="AY7">SUM(COUNTIFS(AJ7:AS7,{"Aspettativa";"Ex-accordo";"Ferie";"Malattia";"Esame";"Formazione"}))</f>
        <v>0</v>
      </c>
      <c r="AZ7" s="100" t="str">
        <f t="shared" ref="AZ7:AZ12" si="4">IF(BA7&gt;$BJ$2-N(BB7),"!!!","")</f>
        <v/>
      </c>
      <c r="BA7" s="101" cm="1">
        <f t="array" ref="BA7">SUM(COUNTIFS(C7:AU7,{"Aspettativa";"Ex-accordo";"Ferie";"Malattia";"Esame";"Formazione"}))</f>
        <v>0</v>
      </c>
      <c r="BB7" s="101">
        <f>IF(  TYPE(VLOOKUP($B7,Regole!$B$3:$C$49,2,0))=1,  VLOOKUP($B7,Regole!$B$3:$C$49,2,0),  IF(   TYPE(VLOOKUP(WEEKDAY($B7),Regole!$C$52:$D$58,2,0))=1,   IF(VLOOKUP(WEEKDAY($B7),Regole!$C$52:$D$58,2,0)&lt;&gt;0,   Regole!$H$13-VLOOKUP(WEEKDAY($B7),Regole!$C$52:$D$58,2,0),   " - "),  " - " )  )</f>
        <v>28</v>
      </c>
      <c r="BC7" s="101">
        <f>$BJ$2-BA7</f>
        <v>30</v>
      </c>
      <c r="BD7" s="209" cm="1">
        <f t="array" ref="BD7">SUM(COUNTIFS(C7:S7,{"Altro"}))</f>
        <v>0</v>
      </c>
      <c r="BE7" s="209" cm="1">
        <f t="array" ref="BE7">SUM(COUNTIFS(W7:AI7,{"Altro"}))</f>
        <v>0</v>
      </c>
      <c r="BF7" s="209" cm="1">
        <f t="array" ref="BF7">SUM(COUNTIFS(AJ7:AS7,{"Altro"}))</f>
        <v>0</v>
      </c>
      <c r="BG7" s="140" cm="1">
        <f t="array" ref="BG7">SUM(COUNTIFS(C7:S7,{"Ridotto Ex-Acc";"Ridotto Ferie";"Ridotto Maternità"}))</f>
        <v>0</v>
      </c>
      <c r="BH7" s="140" cm="1">
        <f t="array" ref="BH7">SUM(COUNTIFS(W7:AI7,{"Ridotto Ex-Acc";"Ridotto Ferie";"Ridotto Maternità"}))</f>
        <v>0</v>
      </c>
      <c r="BI7" s="140" cm="1">
        <f t="array" ref="BI7">SUM(COUNTIFS(AJ7:AS7,{"Ridotto Ex-Acc";"Ridotto Ferie";"Ridotto Maternità"}))</f>
        <v>0</v>
      </c>
      <c r="BJ7" s="140">
        <f>SUM(COUNTIFS(C7:AU7,{"Ridotto Ex-Acc";"Ridotto Ferie";"Ridotto Maternità"}))</f>
        <v>0</v>
      </c>
      <c r="BK7" s="80"/>
      <c r="BL7" s="91"/>
      <c r="BM7" s="28"/>
      <c r="BN7" s="28"/>
      <c r="BO7" s="28"/>
      <c r="BP7" s="28"/>
      <c r="BQ7" s="28"/>
      <c r="BR7" s="28"/>
      <c r="BS7" s="196"/>
      <c r="BT7" s="45" t="str">
        <f t="shared" ref="BT7:BT13" si="5">IF($A7&lt;&gt;"",$A7,"")</f>
        <v>lun</v>
      </c>
      <c r="BU7" s="45">
        <f t="shared" ref="BU7:BU13" si="6">IF($B7&lt;&gt;"",$B7,"")</f>
        <v>44872</v>
      </c>
      <c r="BV7" s="28"/>
      <c r="BW7" s="28"/>
      <c r="BX7" s="28"/>
      <c r="BY7" s="28"/>
      <c r="BZ7" s="28"/>
      <c r="CA7" s="28"/>
      <c r="CB7" s="28"/>
      <c r="CC7" s="28"/>
      <c r="CD7" s="28"/>
      <c r="CE7" s="28"/>
      <c r="CF7" s="80"/>
      <c r="CG7"/>
    </row>
    <row r="8" spans="1:85" ht="11.25" customHeight="1" x14ac:dyDescent="0.25">
      <c r="A8" s="45" t="s">
        <v>18</v>
      </c>
      <c r="B8" s="46">
        <f t="shared" ref="B8:B13" si="7">B7+1</f>
        <v>44873</v>
      </c>
      <c r="C8" s="28"/>
      <c r="D8" s="28"/>
      <c r="E8" s="28"/>
      <c r="F8" s="28"/>
      <c r="G8" s="28"/>
      <c r="H8" s="28"/>
      <c r="I8" s="28"/>
      <c r="J8" s="28"/>
      <c r="K8" s="28"/>
      <c r="L8" s="28"/>
      <c r="M8" s="28"/>
      <c r="N8" s="28"/>
      <c r="O8" s="28"/>
      <c r="P8" s="28"/>
      <c r="Q8" s="28"/>
      <c r="R8" s="28"/>
      <c r="S8" s="28"/>
      <c r="T8" s="152"/>
      <c r="U8" s="45" t="str">
        <f t="shared" si="2"/>
        <v>mar</v>
      </c>
      <c r="V8" s="46">
        <f t="shared" si="3"/>
        <v>44873</v>
      </c>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91"/>
      <c r="AW8" s="101" cm="1">
        <f t="array" ref="AW8">SUM(COUNTIFS(C8:S8,{"Aspettativa";"Ex-accordo";"Ferie";"Malattia";"Esame";"Formazione"}))</f>
        <v>0</v>
      </c>
      <c r="AX8" s="101" cm="1">
        <f t="array" ref="AX8">SUM(COUNTIFS(W8:AI8,{"Aspettativa";"Ex-accordo";"Ferie";"Malattia";"Esame";"Formazione"}))</f>
        <v>0</v>
      </c>
      <c r="AY8" s="101" cm="1">
        <f t="array" ref="AY8">SUM(COUNTIFS(AJ8:AS8,{"Aspettativa";"Ex-accordo";"Ferie";"Malattia";"Esame";"Formazione"}))</f>
        <v>0</v>
      </c>
      <c r="AZ8" s="100" t="str">
        <f t="shared" si="4"/>
        <v/>
      </c>
      <c r="BA8" s="101" cm="1">
        <f t="array" ref="BA8">SUM(COUNTIFS(C8:AU8,{"Aspettativa";"Ex-accordo";"Ferie";"Malattia";"Esame";"Formazione"}))</f>
        <v>0</v>
      </c>
      <c r="BB8" s="101">
        <f>IF(  TYPE(VLOOKUP($B8,Regole!$B$3:$C$49,2,0))=1,  VLOOKUP($B8,Regole!$B$3:$C$49,2,0),  IF(   TYPE(VLOOKUP(WEEKDAY($B8),Regole!$C$52:$D$58,2,0))=1,   IF(VLOOKUP(WEEKDAY($B8),Regole!$C$52:$D$58,2,0)&lt;&gt;0,   Regole!$H$13-VLOOKUP(WEEKDAY($B8),Regole!$C$52:$D$58,2,0),   " - "),  " - " )  )</f>
        <v>28</v>
      </c>
      <c r="BC8" s="101">
        <f t="shared" ref="BC8:BC12" si="8">$BJ$2-BA8</f>
        <v>30</v>
      </c>
      <c r="BD8" s="209" cm="1">
        <f t="array" ref="BD8">SUM(COUNTIFS(C8:S8,{"Altro"}))</f>
        <v>0</v>
      </c>
      <c r="BE8" s="209" cm="1">
        <f t="array" ref="BE8">SUM(COUNTIFS(W8:AI8,{"Altro"}))</f>
        <v>0</v>
      </c>
      <c r="BF8" s="209" cm="1">
        <f t="array" ref="BF8">SUM(COUNTIFS(AJ8:AS8,{"Altro"}))</f>
        <v>0</v>
      </c>
      <c r="BG8" s="140" cm="1">
        <f t="array" ref="BG8">SUM(COUNTIFS(C8:S8,{"Ridotto Ex-Acc";"Ridotto Ferie";"Ridotto Maternità"}))</f>
        <v>0</v>
      </c>
      <c r="BH8" s="140" cm="1">
        <f t="array" ref="BH8">SUM(COUNTIFS(W8:AI8,{"Ridotto Ex-Acc";"Ridotto Ferie";"Ridotto Maternità"}))</f>
        <v>0</v>
      </c>
      <c r="BI8" s="140" cm="1">
        <f t="array" ref="BI8">SUM(COUNTIFS(AJ8:AS8,{"Ridotto Ex-Acc";"Ridotto Ferie";"Ridotto Maternità"}))</f>
        <v>0</v>
      </c>
      <c r="BJ8" s="140">
        <f>SUM(COUNTIFS(C8:AU8,{"Ridotto Ex-Acc";"Ridotto Ferie";"Ridotto Maternità"}))</f>
        <v>0</v>
      </c>
      <c r="BK8" s="80"/>
      <c r="BL8" s="91"/>
      <c r="BM8" s="28"/>
      <c r="BN8" s="28"/>
      <c r="BO8" s="28"/>
      <c r="BP8" s="28"/>
      <c r="BQ8" s="28"/>
      <c r="BR8" s="28"/>
      <c r="BS8" s="196"/>
      <c r="BT8" s="45" t="str">
        <f t="shared" si="5"/>
        <v>mar</v>
      </c>
      <c r="BU8" s="45">
        <f t="shared" si="6"/>
        <v>44873</v>
      </c>
      <c r="BV8" s="28"/>
      <c r="BW8" s="28"/>
      <c r="BX8" s="28"/>
      <c r="BY8" s="28"/>
      <c r="BZ8" s="28"/>
      <c r="CA8" s="28"/>
      <c r="CB8" s="28"/>
      <c r="CC8" s="28"/>
      <c r="CD8" s="28"/>
      <c r="CE8" s="28"/>
      <c r="CF8" s="80"/>
      <c r="CG8"/>
    </row>
    <row r="9" spans="1:85" ht="11.25" customHeight="1" x14ac:dyDescent="0.25">
      <c r="A9" s="45" t="s">
        <v>19</v>
      </c>
      <c r="B9" s="46">
        <f t="shared" si="7"/>
        <v>44874</v>
      </c>
      <c r="C9" s="28"/>
      <c r="D9" s="28"/>
      <c r="E9" s="28"/>
      <c r="F9" s="28"/>
      <c r="G9" s="28"/>
      <c r="H9" s="28"/>
      <c r="I9" s="28"/>
      <c r="J9" s="28"/>
      <c r="K9" s="28"/>
      <c r="L9" s="28"/>
      <c r="M9" s="28"/>
      <c r="N9" s="28"/>
      <c r="O9" s="28"/>
      <c r="P9" s="28"/>
      <c r="Q9" s="28"/>
      <c r="R9" s="28"/>
      <c r="S9" s="28"/>
      <c r="T9" s="152"/>
      <c r="U9" s="45" t="str">
        <f t="shared" si="2"/>
        <v>mer</v>
      </c>
      <c r="V9" s="46">
        <f t="shared" si="3"/>
        <v>44874</v>
      </c>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91"/>
      <c r="AW9" s="101" cm="1">
        <f t="array" ref="AW9">SUM(COUNTIFS(C9:S9,{"Aspettativa";"Ex-accordo";"Ferie";"Malattia";"Esame";"Formazione"}))</f>
        <v>0</v>
      </c>
      <c r="AX9" s="101" cm="1">
        <f t="array" ref="AX9">SUM(COUNTIFS(W9:AI9,{"Aspettativa";"Ex-accordo";"Ferie";"Malattia";"Esame";"Formazione"}))</f>
        <v>0</v>
      </c>
      <c r="AY9" s="101" cm="1">
        <f t="array" ref="AY9">SUM(COUNTIFS(AJ9:AS9,{"Aspettativa";"Ex-accordo";"Ferie";"Malattia";"Esame";"Formazione"}))</f>
        <v>0</v>
      </c>
      <c r="AZ9" s="100" t="str">
        <f t="shared" si="4"/>
        <v/>
      </c>
      <c r="BA9" s="101" cm="1">
        <f t="array" ref="BA9">SUM(COUNTIFS(C9:AU9,{"Aspettativa";"Ex-accordo";"Ferie";"Malattia";"Esame";"Formazione"}))</f>
        <v>0</v>
      </c>
      <c r="BB9" s="101">
        <f>IF(  TYPE(VLOOKUP($B9,Regole!$B$3:$C$49,2,0))=1,  VLOOKUP($B9,Regole!$B$3:$C$49,2,0),  IF(   TYPE(VLOOKUP(WEEKDAY($B9),Regole!$C$52:$D$58,2,0))=1,   IF(VLOOKUP(WEEKDAY($B9),Regole!$C$52:$D$58,2,0)&lt;&gt;0,   Regole!$H$13-VLOOKUP(WEEKDAY($B9),Regole!$C$52:$D$58,2,0),   " - "),  " - " )  )</f>
        <v>28</v>
      </c>
      <c r="BC9" s="101">
        <f t="shared" si="8"/>
        <v>30</v>
      </c>
      <c r="BD9" s="209" cm="1">
        <f t="array" ref="BD9">SUM(COUNTIFS(C9:S9,{"Altro"}))</f>
        <v>0</v>
      </c>
      <c r="BE9" s="209" cm="1">
        <f t="array" ref="BE9">SUM(COUNTIFS(W9:AI9,{"Altro"}))</f>
        <v>0</v>
      </c>
      <c r="BF9" s="209" cm="1">
        <f t="array" ref="BF9">SUM(COUNTIFS(AJ9:AS9,{"Altro"}))</f>
        <v>0</v>
      </c>
      <c r="BG9" s="140" cm="1">
        <f t="array" ref="BG9">SUM(COUNTIFS(C9:S9,{"Ridotto Ex-Acc";"Ridotto Ferie";"Ridotto Maternità"}))</f>
        <v>0</v>
      </c>
      <c r="BH9" s="140" cm="1">
        <f t="array" ref="BH9">SUM(COUNTIFS(W9:AI9,{"Ridotto Ex-Acc";"Ridotto Ferie";"Ridotto Maternità"}))</f>
        <v>0</v>
      </c>
      <c r="BI9" s="140" cm="1">
        <f t="array" ref="BI9">SUM(COUNTIFS(AJ9:AS9,{"Ridotto Ex-Acc";"Ridotto Ferie";"Ridotto Maternità"}))</f>
        <v>0</v>
      </c>
      <c r="BJ9" s="140">
        <f>SUM(COUNTIFS(C9:AU9,{"Ridotto Ex-Acc";"Ridotto Ferie";"Ridotto Maternità"}))</f>
        <v>0</v>
      </c>
      <c r="BK9" s="80"/>
      <c r="BL9" s="91"/>
      <c r="BM9" s="28"/>
      <c r="BN9" s="28"/>
      <c r="BO9" s="28"/>
      <c r="BP9" s="28"/>
      <c r="BQ9" s="28"/>
      <c r="BR9" s="28"/>
      <c r="BS9" s="196"/>
      <c r="BT9" s="45" t="str">
        <f t="shared" si="5"/>
        <v>mer</v>
      </c>
      <c r="BU9" s="45">
        <f t="shared" si="6"/>
        <v>44874</v>
      </c>
      <c r="BV9" s="28"/>
      <c r="BW9" s="28"/>
      <c r="BX9" s="28"/>
      <c r="BY9" s="28"/>
      <c r="BZ9" s="28"/>
      <c r="CA9" s="28"/>
      <c r="CB9" s="28"/>
      <c r="CC9" s="28"/>
      <c r="CD9" s="28"/>
      <c r="CE9" s="28"/>
      <c r="CF9" s="80"/>
      <c r="CG9"/>
    </row>
    <row r="10" spans="1:85" ht="11.25" customHeight="1" x14ac:dyDescent="0.25">
      <c r="A10" s="45" t="s">
        <v>20</v>
      </c>
      <c r="B10" s="46">
        <f t="shared" si="7"/>
        <v>44875</v>
      </c>
      <c r="C10" s="28"/>
      <c r="D10" s="28"/>
      <c r="E10" s="28"/>
      <c r="F10" s="28"/>
      <c r="G10" s="28"/>
      <c r="H10" s="28"/>
      <c r="I10" s="28"/>
      <c r="J10" s="28"/>
      <c r="K10" s="28"/>
      <c r="L10" s="28"/>
      <c r="M10" s="28"/>
      <c r="N10" s="28"/>
      <c r="O10" s="28"/>
      <c r="P10" s="28"/>
      <c r="Q10" s="28"/>
      <c r="R10" s="28"/>
      <c r="S10" s="28"/>
      <c r="T10" s="152"/>
      <c r="U10" s="45" t="str">
        <f t="shared" si="2"/>
        <v>gio</v>
      </c>
      <c r="V10" s="46">
        <f t="shared" si="3"/>
        <v>44875</v>
      </c>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91"/>
      <c r="AW10" s="101" cm="1">
        <f t="array" ref="AW10">SUM(COUNTIFS(C10:S10,{"Aspettativa";"Ex-accordo";"Ferie";"Malattia";"Esame";"Formazione"}))</f>
        <v>0</v>
      </c>
      <c r="AX10" s="101" cm="1">
        <f t="array" ref="AX10">SUM(COUNTIFS(W10:AI10,{"Aspettativa";"Ex-accordo";"Ferie";"Malattia";"Esame";"Formazione"}))</f>
        <v>0</v>
      </c>
      <c r="AY10" s="101" cm="1">
        <f t="array" ref="AY10">SUM(COUNTIFS(AJ10:AS10,{"Aspettativa";"Ex-accordo";"Ferie";"Malattia";"Esame";"Formazione"}))</f>
        <v>0</v>
      </c>
      <c r="AZ10" s="100" t="str">
        <f t="shared" si="4"/>
        <v/>
      </c>
      <c r="BA10" s="101" cm="1">
        <f t="array" ref="BA10">SUM(COUNTIFS(C10:AU10,{"Aspettativa";"Ex-accordo";"Ferie";"Malattia";"Esame";"Formazione"}))</f>
        <v>0</v>
      </c>
      <c r="BB10" s="101">
        <f>IF(  TYPE(VLOOKUP($B10,Regole!$B$3:$C$49,2,0))=1,  VLOOKUP($B10,Regole!$B$3:$C$49,2,0),  IF(   TYPE(VLOOKUP(WEEKDAY($B10),Regole!$C$52:$D$58,2,0))=1,   IF(VLOOKUP(WEEKDAY($B10),Regole!$C$52:$D$58,2,0)&lt;&gt;0,   Regole!$H$13-VLOOKUP(WEEKDAY($B10),Regole!$C$52:$D$58,2,0),   " - "),  " - " )  )</f>
        <v>28</v>
      </c>
      <c r="BC10" s="101">
        <f t="shared" si="8"/>
        <v>30</v>
      </c>
      <c r="BD10" s="209" cm="1">
        <f t="array" ref="BD10">SUM(COUNTIFS(C10:S10,{"Altro"}))</f>
        <v>0</v>
      </c>
      <c r="BE10" s="209" cm="1">
        <f t="array" ref="BE10">SUM(COUNTIFS(W10:AI10,{"Altro"}))</f>
        <v>0</v>
      </c>
      <c r="BF10" s="209" cm="1">
        <f t="array" ref="BF10">SUM(COUNTIFS(AJ10:AS10,{"Altro"}))</f>
        <v>0</v>
      </c>
      <c r="BG10" s="140" cm="1">
        <f t="array" ref="BG10">SUM(COUNTIFS(C10:S10,{"Ridotto Ex-Acc";"Ridotto Ferie";"Ridotto Maternità"}))</f>
        <v>0</v>
      </c>
      <c r="BH10" s="140" cm="1">
        <f t="array" ref="BH10">SUM(COUNTIFS(W10:AI10,{"Ridotto Ex-Acc";"Ridotto Ferie";"Ridotto Maternità"}))</f>
        <v>0</v>
      </c>
      <c r="BI10" s="140" cm="1">
        <f t="array" ref="BI10">SUM(COUNTIFS(AJ10:AS10,{"Ridotto Ex-Acc";"Ridotto Ferie";"Ridotto Maternità"}))</f>
        <v>0</v>
      </c>
      <c r="BJ10" s="140">
        <f>SUM(COUNTIFS(C10:AU10,{"Ridotto Ex-Acc";"Ridotto Ferie";"Ridotto Maternità"}))</f>
        <v>0</v>
      </c>
      <c r="BK10" s="80"/>
      <c r="BL10" s="91"/>
      <c r="BM10" s="28"/>
      <c r="BN10" s="28"/>
      <c r="BO10" s="28"/>
      <c r="BP10" s="28"/>
      <c r="BQ10" s="28"/>
      <c r="BR10" s="28"/>
      <c r="BS10" s="196"/>
      <c r="BT10" s="45" t="str">
        <f t="shared" si="5"/>
        <v>gio</v>
      </c>
      <c r="BU10" s="45">
        <f t="shared" si="6"/>
        <v>44875</v>
      </c>
      <c r="BV10" s="28"/>
      <c r="BW10" s="28"/>
      <c r="BX10" s="28"/>
      <c r="BY10" s="28"/>
      <c r="BZ10" s="28"/>
      <c r="CA10" s="28"/>
      <c r="CB10" s="28"/>
      <c r="CC10" s="28"/>
      <c r="CD10" s="28"/>
      <c r="CE10" s="28"/>
      <c r="CF10" s="161"/>
      <c r="CG10" s="85"/>
    </row>
    <row r="11" spans="1:85" ht="11.25" customHeight="1" x14ac:dyDescent="0.25">
      <c r="A11" s="45" t="s">
        <v>21</v>
      </c>
      <c r="B11" s="46">
        <f t="shared" si="7"/>
        <v>44876</v>
      </c>
      <c r="C11" s="28"/>
      <c r="D11" s="28"/>
      <c r="E11" s="28"/>
      <c r="F11" s="28"/>
      <c r="G11" s="28"/>
      <c r="H11" s="28"/>
      <c r="I11" s="28"/>
      <c r="J11" s="28"/>
      <c r="K11" s="28"/>
      <c r="L11" s="28"/>
      <c r="M11" s="28"/>
      <c r="N11" s="28"/>
      <c r="O11" s="28"/>
      <c r="P11" s="28"/>
      <c r="Q11" s="28"/>
      <c r="R11" s="28"/>
      <c r="S11" s="28"/>
      <c r="T11" s="152"/>
      <c r="U11" s="45" t="str">
        <f t="shared" si="2"/>
        <v>ven</v>
      </c>
      <c r="V11" s="46">
        <f t="shared" si="3"/>
        <v>44876</v>
      </c>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91"/>
      <c r="AW11" s="101" cm="1">
        <f t="array" ref="AW11">SUM(COUNTIFS(C11:S11,{"Aspettativa";"Ex-accordo";"Ferie";"Malattia";"Esame";"Formazione"}))</f>
        <v>0</v>
      </c>
      <c r="AX11" s="101" cm="1">
        <f t="array" ref="AX11">SUM(COUNTIFS(W11:AI11,{"Aspettativa";"Ex-accordo";"Ferie";"Malattia";"Esame";"Formazione"}))</f>
        <v>0</v>
      </c>
      <c r="AY11" s="101" cm="1">
        <f t="array" ref="AY11">SUM(COUNTIFS(AJ11:AS11,{"Aspettativa";"Ex-accordo";"Ferie";"Malattia";"Esame";"Formazione"}))</f>
        <v>0</v>
      </c>
      <c r="AZ11" s="100" t="str">
        <f t="shared" si="4"/>
        <v/>
      </c>
      <c r="BA11" s="101" cm="1">
        <f t="array" ref="BA11">SUM(COUNTIFS(C11:AU11,{"Aspettativa";"Ex-accordo";"Ferie";"Malattia";"Esame";"Formazione"}))</f>
        <v>0</v>
      </c>
      <c r="BB11" s="101">
        <f>IF(  TYPE(VLOOKUP($B11,Regole!$B$3:$C$49,2,0))=1,  VLOOKUP($B11,Regole!$B$3:$C$49,2,0),  IF(   TYPE(VLOOKUP(WEEKDAY($B11),Regole!$C$52:$D$58,2,0))=1,   IF(VLOOKUP(WEEKDAY($B11),Regole!$C$52:$D$58,2,0)&lt;&gt;0,   Regole!$H$13-VLOOKUP(WEEKDAY($B11),Regole!$C$52:$D$58,2,0),   " - "),  " - " )  )</f>
        <v>28</v>
      </c>
      <c r="BC11" s="101">
        <f t="shared" si="8"/>
        <v>30</v>
      </c>
      <c r="BD11" s="209" cm="1">
        <f t="array" ref="BD11">SUM(COUNTIFS(C11:S11,{"Altro"}))</f>
        <v>0</v>
      </c>
      <c r="BE11" s="209" cm="1">
        <f t="array" ref="BE11">SUM(COUNTIFS(W11:AI11,{"Altro"}))</f>
        <v>0</v>
      </c>
      <c r="BF11" s="209" cm="1">
        <f t="array" ref="BF11">SUM(COUNTIFS(AJ11:AS11,{"Altro"}))</f>
        <v>0</v>
      </c>
      <c r="BG11" s="140" cm="1">
        <f t="array" ref="BG11">SUM(COUNTIFS(C11:S11,{"Ridotto Ex-Acc";"Ridotto Ferie";"Ridotto Maternità"}))</f>
        <v>0</v>
      </c>
      <c r="BH11" s="140" cm="1">
        <f t="array" ref="BH11">SUM(COUNTIFS(W11:AI11,{"Ridotto Ex-Acc";"Ridotto Ferie";"Ridotto Maternità"}))</f>
        <v>0</v>
      </c>
      <c r="BI11" s="140" cm="1">
        <f t="array" ref="BI11">SUM(COUNTIFS(AJ11:AS11,{"Ridotto Ex-Acc";"Ridotto Ferie";"Ridotto Maternità"}))</f>
        <v>0</v>
      </c>
      <c r="BJ11" s="206">
        <f>SUM(COUNTIFS(C11:AU11,{"Ridotto Ex-Acc";"Ridotto Ferie";"Ridotto Maternità"}))</f>
        <v>0</v>
      </c>
      <c r="BK11" s="80"/>
      <c r="BL11" s="91"/>
      <c r="BM11" s="28"/>
      <c r="BN11" s="28"/>
      <c r="BO11" s="28"/>
      <c r="BP11" s="28"/>
      <c r="BQ11" s="28"/>
      <c r="BR11" s="28"/>
      <c r="BS11" s="196"/>
      <c r="BT11" s="45" t="str">
        <f t="shared" si="5"/>
        <v>ven</v>
      </c>
      <c r="BU11" s="45">
        <f t="shared" si="6"/>
        <v>44876</v>
      </c>
      <c r="BV11" s="28"/>
      <c r="BW11" s="28"/>
      <c r="BX11" s="28"/>
      <c r="BY11" s="28"/>
      <c r="BZ11" s="28"/>
      <c r="CA11" s="28"/>
      <c r="CB11" s="28"/>
      <c r="CC11" s="28"/>
      <c r="CD11" s="28"/>
      <c r="CE11" s="28"/>
      <c r="CF11" s="80"/>
      <c r="CG11"/>
    </row>
    <row r="12" spans="1:85" ht="11.25" customHeight="1" x14ac:dyDescent="0.25">
      <c r="A12" s="45" t="s">
        <v>22</v>
      </c>
      <c r="B12" s="46">
        <f t="shared" si="7"/>
        <v>44877</v>
      </c>
      <c r="C12" s="28"/>
      <c r="D12" s="28"/>
      <c r="E12" s="28"/>
      <c r="F12" s="28"/>
      <c r="G12" s="28"/>
      <c r="H12" s="28"/>
      <c r="I12" s="28"/>
      <c r="J12" s="28"/>
      <c r="K12" s="28"/>
      <c r="L12" s="28"/>
      <c r="M12" s="28"/>
      <c r="N12" s="28"/>
      <c r="O12" s="28"/>
      <c r="P12" s="28"/>
      <c r="Q12" s="28"/>
      <c r="R12" s="28"/>
      <c r="S12" s="28"/>
      <c r="T12" s="152"/>
      <c r="U12" s="45" t="str">
        <f t="shared" si="2"/>
        <v>sab</v>
      </c>
      <c r="V12" s="46">
        <f t="shared" si="3"/>
        <v>44877</v>
      </c>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91"/>
      <c r="AW12" s="101" cm="1">
        <f t="array" ref="AW12">SUM(COUNTIFS(C12:S12,{"Aspettativa";"Ex-accordo";"Ferie";"Malattia";"Esame";"Formazione"}))</f>
        <v>0</v>
      </c>
      <c r="AX12" s="101" cm="1">
        <f t="array" ref="AX12">SUM(COUNTIFS(W12:AI12,{"Aspettativa";"Ex-accordo";"Ferie";"Malattia";"Esame";"Formazione"}))</f>
        <v>0</v>
      </c>
      <c r="AY12" s="101" cm="1">
        <f t="array" ref="AY12">SUM(COUNTIFS(AJ12:AS12,{"Aspettativa";"Ex-accordo";"Ferie";"Malattia";"Esame";"Formazione"}))</f>
        <v>0</v>
      </c>
      <c r="AZ12" s="100" t="str">
        <f t="shared" si="4"/>
        <v/>
      </c>
      <c r="BA12" s="101" cm="1">
        <f t="array" ref="BA12">SUM(COUNTIFS(C12:AU12,{"Aspettativa";"Ex-accordo";"Ferie";"Malattia";"Esame";"Formazione"}))</f>
        <v>0</v>
      </c>
      <c r="BB12" s="101" t="str">
        <f>IF(  TYPE(VLOOKUP($B12,Regole!$B$3:$C$49,2,0))=1,  VLOOKUP($B12,Regole!$B$3:$C$49,2,0),  IF(   TYPE(VLOOKUP(WEEKDAY($B12),Regole!$C$52:$D$58,2,0))=1,   IF(VLOOKUP(WEEKDAY($B12),Regole!$C$52:$D$58,2,0)&lt;&gt;0,   Regole!$H$13-VLOOKUP(WEEKDAY($B12),Regole!$C$52:$D$58,2,0),   " - "),  " - " )  )</f>
        <v xml:space="preserve"> - </v>
      </c>
      <c r="BC12" s="101">
        <f t="shared" si="8"/>
        <v>30</v>
      </c>
      <c r="BD12" s="209" cm="1">
        <f t="array" ref="BD12">SUM(COUNTIFS(C12:S12,{"Altro"}))</f>
        <v>0</v>
      </c>
      <c r="BE12" s="209" cm="1">
        <f t="array" ref="BE12">SUM(COUNTIFS(W12:AI12,{"Altro"}))</f>
        <v>0</v>
      </c>
      <c r="BF12" s="209" cm="1">
        <f t="array" ref="BF12">SUM(COUNTIFS(AJ12:AS12,{"Altro"}))</f>
        <v>0</v>
      </c>
      <c r="BG12" s="140" cm="1">
        <f t="array" ref="BG12">SUM(COUNTIFS(C12:S12,{"Ridotto Ex-Acc";"Ridotto Ferie";"Ridotto Maternità"}))</f>
        <v>0</v>
      </c>
      <c r="BH12" s="140" cm="1">
        <f t="array" ref="BH12">SUM(COUNTIFS(W12:AI12,{"Ridotto Ex-Acc";"Ridotto Ferie";"Ridotto Maternità"}))</f>
        <v>0</v>
      </c>
      <c r="BI12" s="140" cm="1">
        <f t="array" ref="BI12">SUM(COUNTIFS(AJ12:AS12,{"Ridotto Ex-Acc";"Ridotto Ferie";"Ridotto Maternità"}))</f>
        <v>0</v>
      </c>
      <c r="BJ12" s="140">
        <f>SUM(COUNTIFS(C12:AU12,{"Ridotto Ex-Acc";"Ridotto Ferie";"Ridotto Maternità"}))</f>
        <v>0</v>
      </c>
      <c r="BK12" s="80"/>
      <c r="BL12" s="91"/>
      <c r="BM12" s="28"/>
      <c r="BN12" s="28"/>
      <c r="BO12" s="28"/>
      <c r="BP12" s="28"/>
      <c r="BQ12" s="28"/>
      <c r="BR12" s="28"/>
      <c r="BS12" s="196"/>
      <c r="BT12" s="45" t="str">
        <f t="shared" si="5"/>
        <v>sab</v>
      </c>
      <c r="BU12" s="45">
        <f t="shared" si="6"/>
        <v>44877</v>
      </c>
      <c r="BV12" s="28"/>
      <c r="BW12" s="28"/>
      <c r="BX12" s="28"/>
      <c r="BY12" s="28"/>
      <c r="BZ12" s="28"/>
      <c r="CA12" s="28"/>
      <c r="CB12" s="28"/>
      <c r="CC12" s="28"/>
      <c r="CD12" s="28"/>
      <c r="CE12" s="28"/>
      <c r="CF12" s="19"/>
      <c r="CG12" s="85"/>
    </row>
    <row r="13" spans="1:85" s="91" customFormat="1" ht="11.25" customHeight="1" x14ac:dyDescent="0.25">
      <c r="A13" s="26"/>
      <c r="B13" s="48">
        <f t="shared" si="7"/>
        <v>44878</v>
      </c>
      <c r="C13" s="120" t="s">
        <v>40</v>
      </c>
      <c r="D13" s="120" t="s">
        <v>40</v>
      </c>
      <c r="E13" s="120" t="s">
        <v>40</v>
      </c>
      <c r="F13" s="120" t="s">
        <v>40</v>
      </c>
      <c r="G13" s="120" t="s">
        <v>40</v>
      </c>
      <c r="H13" s="120" t="s">
        <v>40</v>
      </c>
      <c r="I13" s="156" t="s">
        <v>40</v>
      </c>
      <c r="J13" s="120" t="s">
        <v>40</v>
      </c>
      <c r="K13" s="120" t="s">
        <v>40</v>
      </c>
      <c r="L13" s="120" t="s">
        <v>40</v>
      </c>
      <c r="M13" s="120" t="s">
        <v>40</v>
      </c>
      <c r="N13" s="120" t="s">
        <v>40</v>
      </c>
      <c r="O13" s="120" t="s">
        <v>40</v>
      </c>
      <c r="P13" s="120" t="s">
        <v>40</v>
      </c>
      <c r="Q13" s="120" t="s">
        <v>40</v>
      </c>
      <c r="R13" s="120" t="s">
        <v>40</v>
      </c>
      <c r="S13" s="120" t="s">
        <v>40</v>
      </c>
      <c r="T13" s="153"/>
      <c r="U13" s="26" t="str">
        <f t="shared" si="2"/>
        <v/>
      </c>
      <c r="V13" s="48">
        <f t="shared" si="3"/>
        <v>44878</v>
      </c>
      <c r="W13" s="121" t="s">
        <v>40</v>
      </c>
      <c r="X13" s="121" t="s">
        <v>40</v>
      </c>
      <c r="Y13" s="121" t="s">
        <v>40</v>
      </c>
      <c r="Z13" s="121" t="s">
        <v>40</v>
      </c>
      <c r="AA13" s="121" t="s">
        <v>40</v>
      </c>
      <c r="AB13" s="121" t="s">
        <v>40</v>
      </c>
      <c r="AC13" s="121" t="s">
        <v>40</v>
      </c>
      <c r="AD13" s="121" t="s">
        <v>40</v>
      </c>
      <c r="AE13" s="121" t="s">
        <v>40</v>
      </c>
      <c r="AF13" s="121" t="s">
        <v>40</v>
      </c>
      <c r="AG13" s="121" t="s">
        <v>40</v>
      </c>
      <c r="AH13" s="121" t="s">
        <v>40</v>
      </c>
      <c r="AI13" s="121" t="s">
        <v>40</v>
      </c>
      <c r="AJ13" s="121" t="s">
        <v>40</v>
      </c>
      <c r="AK13" s="121" t="s">
        <v>40</v>
      </c>
      <c r="AL13" s="121" t="s">
        <v>40</v>
      </c>
      <c r="AM13" s="121" t="s">
        <v>40</v>
      </c>
      <c r="AN13" s="121" t="s">
        <v>40</v>
      </c>
      <c r="AO13" s="121" t="s">
        <v>40</v>
      </c>
      <c r="AP13" s="121" t="s">
        <v>40</v>
      </c>
      <c r="AQ13" s="121" t="s">
        <v>40</v>
      </c>
      <c r="AR13" s="121" t="s">
        <v>40</v>
      </c>
      <c r="AS13" s="121" t="s">
        <v>40</v>
      </c>
      <c r="AT13" s="121" t="s">
        <v>40</v>
      </c>
      <c r="AU13" s="122" t="s">
        <v>40</v>
      </c>
      <c r="AW13" s="196"/>
      <c r="AX13" s="196"/>
      <c r="AY13" s="196"/>
      <c r="BB13" s="89"/>
      <c r="BC13" s="207"/>
      <c r="BD13" s="207"/>
      <c r="BE13" s="207"/>
      <c r="BF13" s="207"/>
      <c r="BG13" s="196"/>
      <c r="BH13" s="196"/>
      <c r="BI13" s="89"/>
      <c r="BJ13" s="89"/>
      <c r="BM13" s="121" t="s">
        <v>40</v>
      </c>
      <c r="BN13" s="121" t="s">
        <v>40</v>
      </c>
      <c r="BO13" s="121" t="s">
        <v>40</v>
      </c>
      <c r="BP13" s="121" t="s">
        <v>40</v>
      </c>
      <c r="BQ13" s="121" t="s">
        <v>40</v>
      </c>
      <c r="BR13" s="121" t="s">
        <v>40</v>
      </c>
      <c r="BS13" s="196"/>
      <c r="BT13" s="26" t="str">
        <f t="shared" si="5"/>
        <v/>
      </c>
      <c r="BU13" s="136">
        <f t="shared" si="6"/>
        <v>44878</v>
      </c>
      <c r="BV13" s="122" t="s">
        <v>40</v>
      </c>
      <c r="BW13" s="122" t="s">
        <v>40</v>
      </c>
      <c r="BX13" s="122" t="s">
        <v>40</v>
      </c>
      <c r="BY13" s="122" t="s">
        <v>40</v>
      </c>
      <c r="BZ13" s="122" t="s">
        <v>40</v>
      </c>
      <c r="CA13" s="122" t="s">
        <v>40</v>
      </c>
      <c r="CB13" s="122" t="s">
        <v>40</v>
      </c>
      <c r="CC13" s="122" t="s">
        <v>40</v>
      </c>
      <c r="CD13" s="122" t="s">
        <v>40</v>
      </c>
      <c r="CE13" s="122" t="s">
        <v>40</v>
      </c>
    </row>
    <row r="14" spans="1:85" ht="11.25" customHeight="1" x14ac:dyDescent="0.25">
      <c r="A14" s="91"/>
      <c r="B14" s="91"/>
      <c r="C14" s="91"/>
      <c r="D14" s="91"/>
      <c r="E14" s="91"/>
      <c r="F14" s="91"/>
      <c r="G14" s="91"/>
      <c r="H14" s="91"/>
      <c r="I14" s="91"/>
      <c r="J14" s="91"/>
      <c r="K14" s="91"/>
      <c r="L14" s="91"/>
      <c r="M14" s="91"/>
      <c r="N14" s="91"/>
      <c r="O14" s="91"/>
      <c r="P14" s="91"/>
      <c r="Q14" s="91"/>
      <c r="R14" s="91"/>
      <c r="S14" s="91"/>
      <c r="T14" s="142"/>
      <c r="U14" s="91"/>
      <c r="V14" s="91"/>
      <c r="W14" s="91"/>
      <c r="X14" s="91"/>
      <c r="Y14" s="91"/>
      <c r="Z14" s="91"/>
      <c r="AA14" s="91"/>
      <c r="AB14" s="91"/>
      <c r="AC14" s="91"/>
      <c r="AD14" s="91"/>
      <c r="AE14" s="91"/>
      <c r="AF14" s="91"/>
      <c r="AG14" s="91"/>
      <c r="AH14" s="91"/>
      <c r="AI14" s="91"/>
      <c r="AJ14" s="91"/>
      <c r="AK14" s="91"/>
      <c r="AL14" s="91"/>
      <c r="AM14" s="91"/>
      <c r="AN14" s="171"/>
      <c r="AO14" s="171"/>
      <c r="AP14" s="171"/>
      <c r="AQ14" s="171"/>
      <c r="AR14" s="91"/>
      <c r="AS14" s="91"/>
      <c r="AT14" s="91"/>
      <c r="AU14" s="91"/>
      <c r="AV14" s="91"/>
      <c r="AW14" s="99"/>
      <c r="AX14" s="99"/>
      <c r="AY14" s="196"/>
      <c r="AZ14" s="99"/>
      <c r="BA14" s="91"/>
      <c r="BB14" s="91"/>
      <c r="BC14" s="196"/>
      <c r="BD14" s="196"/>
      <c r="BE14" s="196"/>
      <c r="BF14" s="196"/>
      <c r="BG14" s="99"/>
      <c r="BH14" s="196"/>
      <c r="BI14" s="196"/>
      <c r="BJ14" s="91"/>
      <c r="BK14" s="91"/>
      <c r="BL14" s="91"/>
      <c r="BM14" s="196"/>
      <c r="BN14" s="196"/>
      <c r="BO14" s="196"/>
      <c r="BP14" s="196"/>
      <c r="BQ14" s="196"/>
      <c r="BR14" s="196"/>
      <c r="BS14" s="196"/>
      <c r="BT14" s="91"/>
      <c r="BU14" s="91"/>
      <c r="BV14" s="91"/>
      <c r="BW14" s="91"/>
      <c r="BX14" s="91"/>
      <c r="BY14" s="91"/>
      <c r="BZ14" s="91"/>
      <c r="CA14" s="91"/>
      <c r="CB14" s="91"/>
      <c r="CC14" s="91"/>
      <c r="CD14" s="91"/>
      <c r="CE14" s="91"/>
      <c r="CF14" s="91"/>
    </row>
    <row r="15" spans="1:85" ht="11.25" customHeight="1" x14ac:dyDescent="0.25">
      <c r="A15" s="91"/>
      <c r="B15" s="91"/>
      <c r="C15" s="91"/>
      <c r="D15" s="91"/>
      <c r="E15" s="91"/>
      <c r="F15" s="91"/>
      <c r="G15" s="91"/>
      <c r="H15" s="91"/>
      <c r="I15" s="91"/>
      <c r="J15" s="91"/>
      <c r="K15" s="91"/>
      <c r="L15" s="91"/>
      <c r="M15" s="91"/>
      <c r="N15" s="91"/>
      <c r="O15" s="91"/>
      <c r="P15" s="91"/>
      <c r="Q15" s="91"/>
      <c r="R15" s="91"/>
      <c r="S15" s="91"/>
      <c r="T15" s="142"/>
      <c r="U15" s="91"/>
      <c r="V15" s="91"/>
      <c r="W15" s="91"/>
      <c r="X15" s="91"/>
      <c r="Y15" s="91"/>
      <c r="Z15" s="91"/>
      <c r="AA15" s="91"/>
      <c r="AB15" s="91"/>
      <c r="AC15" s="91"/>
      <c r="AD15" s="91"/>
      <c r="AE15" s="91"/>
      <c r="AF15" s="91"/>
      <c r="AG15" s="91"/>
      <c r="AH15" s="91"/>
      <c r="AI15" s="91"/>
      <c r="AJ15" s="91"/>
      <c r="AK15" s="91"/>
      <c r="AL15" s="91"/>
      <c r="AM15" s="91"/>
      <c r="AN15" s="171"/>
      <c r="AO15" s="171"/>
      <c r="AP15" s="171"/>
      <c r="AQ15" s="171"/>
      <c r="AR15" s="91"/>
      <c r="AS15" s="91"/>
      <c r="AT15" s="91"/>
      <c r="AU15" s="91"/>
      <c r="AV15" s="91"/>
      <c r="AW15" s="95"/>
      <c r="AX15" s="95"/>
      <c r="AY15" s="88" t="str">
        <f>IF(   TYPE(VLOOKUP($B15,Regole!#REF!,2,0))=1,   VLOOKUP($B15,Regole!#REF!,2,0),   IF(    TYPE(VLOOKUP(WEEKDAY($B15),Regole!#REF!,2,0))=1,    IF(VLOOKUP(WEEKDAY($B15),Regole!#REF!,2,0)&lt;&gt;0, Regole!#REF!-VLOOKUP(WEEKDAY($B15),Regole!#REF!,2,0), ""),    ""   ) )</f>
        <v/>
      </c>
      <c r="AZ15" s="95"/>
      <c r="BA15" s="88" t="str">
        <f>IF(   TYPE(VLOOKUP($B15,Regole!#REF!,2,0))=1,   VLOOKUP($B15,Regole!#REF!,2,0),   IF(    TYPE(VLOOKUP(WEEKDAY($B15),Regole!#REF!,2,0))=1,    IF(VLOOKUP(WEEKDAY($B15),Regole!#REF!,2,0)&lt;&gt;0, Regole!#REF!-VLOOKUP(WEEKDAY($B15),Regole!#REF!,2,0), ""),    ""   ) )</f>
        <v/>
      </c>
      <c r="BB15" s="88"/>
      <c r="BC15" s="88"/>
      <c r="BD15" s="88"/>
      <c r="BE15" s="88"/>
      <c r="BF15" s="88"/>
      <c r="BG15" s="95"/>
      <c r="BH15" s="88" t="str">
        <f>IF(   TYPE(VLOOKUP($B15,Regole!#REF!,2,0))=1,   VLOOKUP($B15,Regole!#REF!,2,0),   IF(    TYPE(VLOOKUP(WEEKDAY($B15),Regole!#REF!,2,0))=1,    IF(VLOOKUP(WEEKDAY($B15),Regole!#REF!,2,0)&lt;&gt;0, Regole!#REF!-VLOOKUP(WEEKDAY($B15),Regole!#REF!,2,0), ""),    ""   ) )</f>
        <v/>
      </c>
      <c r="BI15" s="88"/>
      <c r="BJ15" s="88"/>
      <c r="BK15" s="91"/>
      <c r="BL15" s="91"/>
      <c r="BM15" s="196"/>
      <c r="BN15" s="196"/>
      <c r="BO15" s="196"/>
      <c r="BP15" s="196"/>
      <c r="BQ15" s="196"/>
      <c r="BR15" s="196"/>
      <c r="BS15" s="196"/>
      <c r="BT15" s="91"/>
      <c r="BU15" s="91"/>
      <c r="BV15" s="91"/>
      <c r="BW15" s="91"/>
      <c r="BX15" s="91"/>
      <c r="BY15" s="91"/>
      <c r="BZ15" s="91"/>
      <c r="CA15" s="91"/>
      <c r="CB15" s="91"/>
      <c r="CC15" s="91"/>
      <c r="CD15" s="91"/>
      <c r="CE15" s="91"/>
      <c r="CF15" s="98"/>
    </row>
    <row r="16" spans="1:85" ht="11.25" customHeight="1" x14ac:dyDescent="0.25">
      <c r="A16" s="45" t="s">
        <v>17</v>
      </c>
      <c r="B16" s="46">
        <f>B13+1</f>
        <v>44879</v>
      </c>
      <c r="C16" s="28"/>
      <c r="D16" s="28"/>
      <c r="E16" s="28"/>
      <c r="F16" s="28"/>
      <c r="G16" s="28"/>
      <c r="H16" s="28"/>
      <c r="I16" s="28"/>
      <c r="J16" s="28"/>
      <c r="K16" s="28"/>
      <c r="L16" s="28"/>
      <c r="M16" s="28"/>
      <c r="N16" s="155"/>
      <c r="O16" s="155"/>
      <c r="P16" s="155"/>
      <c r="Q16" s="117"/>
      <c r="R16" s="28"/>
      <c r="S16" s="28"/>
      <c r="T16" s="152"/>
      <c r="U16" s="45" t="str">
        <f t="shared" ref="U16:U31" si="9">IF($A16&lt;&gt;"",$A16,"")</f>
        <v>lun</v>
      </c>
      <c r="V16" s="46">
        <f t="shared" ref="V16:V31" si="10">IF($B16&lt;&gt;"",$B16,"")</f>
        <v>44879</v>
      </c>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91"/>
      <c r="AW16" s="101" cm="1">
        <f t="array" ref="AW16">SUM(COUNTIFS(C16:S16,{"Aspettativa";"Ex-accordo";"Ferie";"Malattia";"Esame";"Formazione"}))</f>
        <v>0</v>
      </c>
      <c r="AX16" s="101" cm="1">
        <f t="array" ref="AX16">SUM(COUNTIFS(W16:AI16,{"Aspettativa";"Ex-accordo";"Ferie";"Malattia";"Esame";"Formazione"}))</f>
        <v>0</v>
      </c>
      <c r="AY16" s="101" cm="1">
        <f t="array" ref="AY16">SUM(COUNTIFS(AJ16:AS16,{"Aspettativa";"Ex-accordo";"Ferie";"Malattia";"Esame";"Formazione"}))</f>
        <v>0</v>
      </c>
      <c r="AZ16" s="23" t="str">
        <f t="shared" ref="AZ16:AZ21" si="11">IF(BA16&gt;$BJ$2-N(BB16),"!!!","")</f>
        <v/>
      </c>
      <c r="BA16" s="159" cm="1">
        <f t="array" ref="BA16">SUM(COUNTIFS(C16:AU16,{"Aspettativa";"Ex-accordo";"Ferie";"Malattia";"Esame";"Formazione"}))</f>
        <v>0</v>
      </c>
      <c r="BB16" s="159">
        <f>IF(  TYPE(VLOOKUP($B16,Regole!$B$3:$C$49,2,0))=1,  VLOOKUP($B16,Regole!$B$3:$C$49,2,0),  IF(   TYPE(VLOOKUP(WEEKDAY($B16),Regole!$C$52:$D$58,2,0))=1,   IF(VLOOKUP(WEEKDAY($B16),Regole!$C$52:$D$58,2,0)&lt;&gt;0,   Regole!$H$13-VLOOKUP(WEEKDAY($B16),Regole!$C$52:$D$58,2,0),   " - "),  " - " )  )</f>
        <v>28</v>
      </c>
      <c r="BC16" s="101">
        <f t="shared" ref="BC16:BC21" si="12">$BJ$2-BA16</f>
        <v>30</v>
      </c>
      <c r="BD16" s="209" cm="1">
        <f t="array" ref="BD16">SUM(COUNTIFS(C16:S16,{"Altro"}))</f>
        <v>0</v>
      </c>
      <c r="BE16" s="209" cm="1">
        <f t="array" ref="BE16">SUM(COUNTIFS(W16:AI16,{"Altro"}))</f>
        <v>0</v>
      </c>
      <c r="BF16" s="209" cm="1">
        <f t="array" ref="BF16">SUM(COUNTIFS(AJ16:AS16,{"Altro"}))</f>
        <v>0</v>
      </c>
      <c r="BG16" s="140" cm="1">
        <f t="array" ref="BG16">SUM(COUNTIFS(C16:S16,{"Ridotto Ex-Acc";"Ridotto Ferie";"Ridotto Maternità"}))</f>
        <v>0</v>
      </c>
      <c r="BH16" s="140" cm="1">
        <f t="array" ref="BH16">SUM(COUNTIFS(W16:AI16,{"Ridotto Ex-Acc";"Ridotto Ferie";"Ridotto Maternità"}))</f>
        <v>0</v>
      </c>
      <c r="BI16" s="140" cm="1">
        <f t="array" ref="BI16">SUM(COUNTIFS(AJ16:AS16,{"Ridotto Ex-Acc";"Ridotto Ferie";"Ridotto Maternità"}))</f>
        <v>0</v>
      </c>
      <c r="BJ16" s="141">
        <f>SUM(COUNTIFS(C16:AU16,{"Ridotto Ex-Acc";"Ridotto Ferie";"Ridotto Maternità"}))</f>
        <v>0</v>
      </c>
      <c r="BK16" s="6"/>
      <c r="BL16" s="91"/>
      <c r="BM16" s="28"/>
      <c r="BN16" s="28"/>
      <c r="BO16" s="28"/>
      <c r="BP16" s="28"/>
      <c r="BQ16" s="28"/>
      <c r="BR16" s="28"/>
      <c r="BS16" s="196"/>
      <c r="BT16" s="45" t="str">
        <f t="shared" ref="BT16:BT31" si="13">IF($A16&lt;&gt;"",$A16,"")</f>
        <v>lun</v>
      </c>
      <c r="BU16" s="45">
        <f t="shared" ref="BU16:BU31" si="14">IF($B16&lt;&gt;"",$B16,"")</f>
        <v>44879</v>
      </c>
      <c r="BV16" s="28"/>
      <c r="BW16" s="28"/>
      <c r="BX16" s="28"/>
      <c r="BY16" s="28"/>
      <c r="BZ16" s="28"/>
      <c r="CA16" s="28"/>
      <c r="CB16" s="28"/>
      <c r="CC16" s="28"/>
      <c r="CD16" s="28"/>
      <c r="CE16" s="28"/>
      <c r="CF16" s="105"/>
      <c r="CG16" s="85"/>
    </row>
    <row r="17" spans="1:85" ht="11.25" customHeight="1" x14ac:dyDescent="0.25">
      <c r="A17" s="45" t="s">
        <v>18</v>
      </c>
      <c r="B17" s="46">
        <f t="shared" ref="B17:B22" si="15">B16+1</f>
        <v>44880</v>
      </c>
      <c r="C17" s="28"/>
      <c r="D17" s="28"/>
      <c r="E17" s="28"/>
      <c r="F17" s="28"/>
      <c r="G17" s="28"/>
      <c r="H17" s="28"/>
      <c r="I17" s="28"/>
      <c r="J17" s="28"/>
      <c r="K17" s="28"/>
      <c r="L17" s="28"/>
      <c r="M17" s="28"/>
      <c r="N17" s="155"/>
      <c r="O17" s="155"/>
      <c r="P17" s="155"/>
      <c r="Q17" s="117"/>
      <c r="R17" s="28"/>
      <c r="S17" s="28"/>
      <c r="T17" s="152"/>
      <c r="U17" s="45" t="str">
        <f t="shared" si="9"/>
        <v>mar</v>
      </c>
      <c r="V17" s="46">
        <f t="shared" si="10"/>
        <v>44880</v>
      </c>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91"/>
      <c r="AW17" s="101" cm="1">
        <f t="array" ref="AW17">SUM(COUNTIFS(C17:S17,{"Aspettativa";"Ex-accordo";"Ferie";"Malattia";"Esame";"Formazione"}))</f>
        <v>0</v>
      </c>
      <c r="AX17" s="101" cm="1">
        <f t="array" ref="AX17">SUM(COUNTIFS(W17:AI17,{"Aspettativa";"Ex-accordo";"Ferie";"Malattia";"Esame";"Formazione"}))</f>
        <v>0</v>
      </c>
      <c r="AY17" s="101" cm="1">
        <f t="array" ref="AY17">SUM(COUNTIFS(AJ17:AS17,{"Aspettativa";"Ex-accordo";"Ferie";"Malattia";"Esame";"Formazione"}))</f>
        <v>0</v>
      </c>
      <c r="AZ17" s="23" t="str">
        <f t="shared" si="11"/>
        <v/>
      </c>
      <c r="BA17" s="159" cm="1">
        <f t="array" ref="BA17">SUM(COUNTIFS(C17:AU17,{"Aspettativa";"Ex-accordo";"Ferie";"Malattia";"Esame";"Formazione"}))</f>
        <v>0</v>
      </c>
      <c r="BB17" s="159">
        <f>IF(  TYPE(VLOOKUP($B17,Regole!$B$3:$C$49,2,0))=1,  VLOOKUP($B17,Regole!$B$3:$C$49,2,0),  IF(   TYPE(VLOOKUP(WEEKDAY($B17),Regole!$C$52:$D$58,2,0))=1,   IF(VLOOKUP(WEEKDAY($B17),Regole!$C$52:$D$58,2,0)&lt;&gt;0,   Regole!$H$13-VLOOKUP(WEEKDAY($B17),Regole!$C$52:$D$58,2,0),   " - "),  " - " )  )</f>
        <v>28</v>
      </c>
      <c r="BC17" s="101">
        <f t="shared" si="12"/>
        <v>30</v>
      </c>
      <c r="BD17" s="209" cm="1">
        <f t="array" ref="BD17">SUM(COUNTIFS(C17:S17,{"Altro"}))</f>
        <v>0</v>
      </c>
      <c r="BE17" s="209" cm="1">
        <f t="array" ref="BE17">SUM(COUNTIFS(W17:AI17,{"Altro"}))</f>
        <v>0</v>
      </c>
      <c r="BF17" s="209" cm="1">
        <f t="array" ref="BF17">SUM(COUNTIFS(AJ17:AS17,{"Altro"}))</f>
        <v>0</v>
      </c>
      <c r="BG17" s="140" cm="1">
        <f t="array" ref="BG17">SUM(COUNTIFS(C17:S17,{"Ridotto Ex-Acc";"Ridotto Ferie";"Ridotto Maternità"}))</f>
        <v>0</v>
      </c>
      <c r="BH17" s="140" cm="1">
        <f t="array" ref="BH17">SUM(COUNTIFS(W17:AI17,{"Ridotto Ex-Acc";"Ridotto Ferie";"Ridotto Maternità"}))</f>
        <v>0</v>
      </c>
      <c r="BI17" s="140" cm="1">
        <f t="array" ref="BI17">SUM(COUNTIFS(AJ17:AS17,{"Ridotto Ex-Acc";"Ridotto Ferie";"Ridotto Maternità"}))</f>
        <v>0</v>
      </c>
      <c r="BJ17" s="141">
        <f>SUM(COUNTIFS(C17:AU17,{"Ridotto Ex-Acc";"Ridotto Ferie";"Ridotto Maternità"}))</f>
        <v>0</v>
      </c>
      <c r="BK17" s="104"/>
      <c r="BL17" s="91"/>
      <c r="BM17" s="28"/>
      <c r="BN17" s="28"/>
      <c r="BO17" s="28"/>
      <c r="BP17" s="28"/>
      <c r="BQ17" s="28"/>
      <c r="BR17" s="28"/>
      <c r="BS17" s="196"/>
      <c r="BT17" s="45" t="str">
        <f t="shared" si="13"/>
        <v>mar</v>
      </c>
      <c r="BU17" s="45">
        <f t="shared" si="14"/>
        <v>44880</v>
      </c>
      <c r="BV17" s="28"/>
      <c r="BW17" s="28"/>
      <c r="BX17" s="28"/>
      <c r="BY17" s="28"/>
      <c r="BZ17" s="28"/>
      <c r="CA17" s="28"/>
      <c r="CB17" s="28"/>
      <c r="CC17" s="28"/>
      <c r="CD17" s="28"/>
      <c r="CE17" s="28"/>
      <c r="CF17" s="6"/>
      <c r="CG17" s="85"/>
    </row>
    <row r="18" spans="1:85" ht="11.25" customHeight="1" x14ac:dyDescent="0.25">
      <c r="A18" s="45" t="s">
        <v>19</v>
      </c>
      <c r="B18" s="46">
        <f t="shared" si="15"/>
        <v>44881</v>
      </c>
      <c r="C18" s="28"/>
      <c r="D18" s="28"/>
      <c r="E18" s="28"/>
      <c r="F18" s="28"/>
      <c r="G18" s="28"/>
      <c r="H18" s="28"/>
      <c r="I18" s="28"/>
      <c r="J18" s="28"/>
      <c r="K18" s="28"/>
      <c r="L18" s="28"/>
      <c r="M18" s="28"/>
      <c r="N18" s="155"/>
      <c r="O18" s="155"/>
      <c r="P18" s="155"/>
      <c r="Q18" s="117"/>
      <c r="R18" s="28"/>
      <c r="S18" s="28"/>
      <c r="T18" s="152"/>
      <c r="U18" s="45" t="str">
        <f t="shared" si="9"/>
        <v>mer</v>
      </c>
      <c r="V18" s="46">
        <f t="shared" si="10"/>
        <v>44881</v>
      </c>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91"/>
      <c r="AW18" s="101" cm="1">
        <f t="array" ref="AW18">SUM(COUNTIFS(C18:S18,{"Aspettativa";"Ex-accordo";"Ferie";"Malattia";"Esame";"Formazione"}))</f>
        <v>0</v>
      </c>
      <c r="AX18" s="101" cm="1">
        <f t="array" ref="AX18">SUM(COUNTIFS(W18:AI18,{"Aspettativa";"Ex-accordo";"Ferie";"Malattia";"Esame";"Formazione"}))</f>
        <v>0</v>
      </c>
      <c r="AY18" s="101" cm="1">
        <f t="array" ref="AY18">SUM(COUNTIFS(AJ18:AS18,{"Aspettativa";"Ex-accordo";"Ferie";"Malattia";"Esame";"Formazione"}))</f>
        <v>0</v>
      </c>
      <c r="AZ18" s="23" t="str">
        <f t="shared" si="11"/>
        <v/>
      </c>
      <c r="BA18" s="159" cm="1">
        <f t="array" ref="BA18">SUM(COUNTIFS(C18:AU18,{"Aspettativa";"Ex-accordo";"Ferie";"Malattia";"Esame";"Formazione"}))</f>
        <v>0</v>
      </c>
      <c r="BB18" s="159">
        <f>IF(  TYPE(VLOOKUP($B18,Regole!$B$3:$C$49,2,0))=1,  VLOOKUP($B18,Regole!$B$3:$C$49,2,0),  IF(   TYPE(VLOOKUP(WEEKDAY($B18),Regole!$C$52:$D$58,2,0))=1,   IF(VLOOKUP(WEEKDAY($B18),Regole!$C$52:$D$58,2,0)&lt;&gt;0,   Regole!$H$13-VLOOKUP(WEEKDAY($B18),Regole!$C$52:$D$58,2,0),   " - "),  " - " )  )</f>
        <v>28</v>
      </c>
      <c r="BC18" s="101">
        <f t="shared" si="12"/>
        <v>30</v>
      </c>
      <c r="BD18" s="209" cm="1">
        <f t="array" ref="BD18">SUM(COUNTIFS(C18:S18,{"Altro"}))</f>
        <v>0</v>
      </c>
      <c r="BE18" s="209" cm="1">
        <f t="array" ref="BE18">SUM(COUNTIFS(W18:AI18,{"Altro"}))</f>
        <v>0</v>
      </c>
      <c r="BF18" s="209" cm="1">
        <f t="array" ref="BF18">SUM(COUNTIFS(AJ18:AS18,{"Altro"}))</f>
        <v>0</v>
      </c>
      <c r="BG18" s="140" cm="1">
        <f t="array" ref="BG18">SUM(COUNTIFS(C18:S18,{"Ridotto Ex-Acc";"Ridotto Ferie";"Ridotto Maternità"}))</f>
        <v>0</v>
      </c>
      <c r="BH18" s="140" cm="1">
        <f t="array" ref="BH18">SUM(COUNTIFS(W18:AI18,{"Ridotto Ex-Acc";"Ridotto Ferie";"Ridotto Maternità"}))</f>
        <v>0</v>
      </c>
      <c r="BI18" s="140" cm="1">
        <f t="array" ref="BI18">SUM(COUNTIFS(AJ18:AS18,{"Ridotto Ex-Acc";"Ridotto Ferie";"Ridotto Maternità"}))</f>
        <v>0</v>
      </c>
      <c r="BJ18" s="141">
        <f>SUM(COUNTIFS(C18:AU18,{"Ridotto Ex-Acc";"Ridotto Ferie";"Ridotto Maternità"}))</f>
        <v>0</v>
      </c>
      <c r="BK18" s="19"/>
      <c r="BL18" s="91"/>
      <c r="BM18" s="28"/>
      <c r="BN18" s="28"/>
      <c r="BO18" s="28"/>
      <c r="BP18" s="28"/>
      <c r="BQ18" s="28"/>
      <c r="BR18" s="28"/>
      <c r="BS18" s="196"/>
      <c r="BT18" s="45" t="str">
        <f t="shared" si="13"/>
        <v>mer</v>
      </c>
      <c r="BU18" s="45">
        <f t="shared" si="14"/>
        <v>44881</v>
      </c>
      <c r="BV18" s="28"/>
      <c r="BW18" s="28"/>
      <c r="BX18" s="28"/>
      <c r="BY18" s="28"/>
      <c r="BZ18" s="28"/>
      <c r="CA18" s="28"/>
      <c r="CB18" s="28"/>
      <c r="CC18" s="28"/>
      <c r="CD18" s="28"/>
      <c r="CE18" s="28"/>
      <c r="CF18" s="6"/>
      <c r="CG18" s="85"/>
    </row>
    <row r="19" spans="1:85" ht="11.25" customHeight="1" x14ac:dyDescent="0.25">
      <c r="A19" s="45" t="s">
        <v>20</v>
      </c>
      <c r="B19" s="46">
        <f t="shared" si="15"/>
        <v>44882</v>
      </c>
      <c r="C19" s="28"/>
      <c r="D19" s="28"/>
      <c r="E19" s="28"/>
      <c r="F19" s="28"/>
      <c r="G19" s="28"/>
      <c r="H19" s="28"/>
      <c r="I19" s="28"/>
      <c r="J19" s="28"/>
      <c r="K19" s="28"/>
      <c r="L19" s="28"/>
      <c r="M19" s="28"/>
      <c r="N19" s="155"/>
      <c r="O19" s="155"/>
      <c r="P19" s="155"/>
      <c r="Q19" s="117"/>
      <c r="R19" s="28"/>
      <c r="S19" s="28"/>
      <c r="T19" s="152"/>
      <c r="U19" s="45" t="str">
        <f t="shared" si="9"/>
        <v>gio</v>
      </c>
      <c r="V19" s="46">
        <f t="shared" si="10"/>
        <v>44882</v>
      </c>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91"/>
      <c r="AW19" s="101" cm="1">
        <f t="array" ref="AW19">SUM(COUNTIFS(C19:S19,{"Aspettativa";"Ex-accordo";"Ferie";"Malattia";"Esame";"Formazione"}))</f>
        <v>0</v>
      </c>
      <c r="AX19" s="101" cm="1">
        <f t="array" ref="AX19">SUM(COUNTIFS(W19:AI19,{"Aspettativa";"Ex-accordo";"Ferie";"Malattia";"Esame";"Formazione"}))</f>
        <v>0</v>
      </c>
      <c r="AY19" s="101" cm="1">
        <f t="array" ref="AY19">SUM(COUNTIFS(AJ19:AS19,{"Aspettativa";"Ex-accordo";"Ferie";"Malattia";"Esame";"Formazione"}))</f>
        <v>0</v>
      </c>
      <c r="AZ19" s="23" t="str">
        <f t="shared" si="11"/>
        <v/>
      </c>
      <c r="BA19" s="159" cm="1">
        <f t="array" ref="BA19">SUM(COUNTIFS(C19:AU19,{"Aspettativa";"Ex-accordo";"Ferie";"Malattia";"Esame";"Formazione"}))</f>
        <v>0</v>
      </c>
      <c r="BB19" s="159">
        <f>IF(  TYPE(VLOOKUP($B19,Regole!$B$3:$C$49,2,0))=1,  VLOOKUP($B19,Regole!$B$3:$C$49,2,0),  IF(   TYPE(VLOOKUP(WEEKDAY($B19),Regole!$C$52:$D$58,2,0))=1,   IF(VLOOKUP(WEEKDAY($B19),Regole!$C$52:$D$58,2,0)&lt;&gt;0,   Regole!$H$13-VLOOKUP(WEEKDAY($B19),Regole!$C$52:$D$58,2,0),   " - "),  " - " )  )</f>
        <v>28</v>
      </c>
      <c r="BC19" s="101">
        <f t="shared" si="12"/>
        <v>30</v>
      </c>
      <c r="BD19" s="209" cm="1">
        <f t="array" ref="BD19">SUM(COUNTIFS(C19:S19,{"Altro"}))</f>
        <v>0</v>
      </c>
      <c r="BE19" s="209" cm="1">
        <f t="array" ref="BE19">SUM(COUNTIFS(W19:AI19,{"Altro"}))</f>
        <v>0</v>
      </c>
      <c r="BF19" s="209" cm="1">
        <f t="array" ref="BF19">SUM(COUNTIFS(AJ19:AS19,{"Altro"}))</f>
        <v>0</v>
      </c>
      <c r="BG19" s="140" cm="1">
        <f t="array" ref="BG19">SUM(COUNTIFS(C19:S19,{"Ridotto Ex-Acc";"Ridotto Ferie";"Ridotto Maternità"}))</f>
        <v>0</v>
      </c>
      <c r="BH19" s="140" cm="1">
        <f t="array" ref="BH19">SUM(COUNTIFS(W19:AI19,{"Ridotto Ex-Acc";"Ridotto Ferie";"Ridotto Maternità"}))</f>
        <v>0</v>
      </c>
      <c r="BI19" s="140" cm="1">
        <f t="array" ref="BI19">SUM(COUNTIFS(AJ19:AS19,{"Ridotto Ex-Acc";"Ridotto Ferie";"Ridotto Maternità"}))</f>
        <v>0</v>
      </c>
      <c r="BJ19" s="141">
        <f>SUM(COUNTIFS(C19:AU19,{"Ridotto Ex-Acc";"Ridotto Ferie";"Ridotto Maternità"}))</f>
        <v>0</v>
      </c>
      <c r="BK19" s="19"/>
      <c r="BL19" s="91"/>
      <c r="BM19" s="28"/>
      <c r="BN19" s="28"/>
      <c r="BO19" s="28"/>
      <c r="BP19" s="28"/>
      <c r="BQ19" s="28"/>
      <c r="BR19" s="28"/>
      <c r="BS19" s="196"/>
      <c r="BT19" s="45" t="str">
        <f t="shared" si="13"/>
        <v>gio</v>
      </c>
      <c r="BU19" s="45">
        <f t="shared" si="14"/>
        <v>44882</v>
      </c>
      <c r="BV19" s="28"/>
      <c r="BW19" s="28"/>
      <c r="BX19" s="28"/>
      <c r="BY19" s="28"/>
      <c r="BZ19" s="28"/>
      <c r="CA19" s="28"/>
      <c r="CB19" s="28"/>
      <c r="CC19" s="28"/>
      <c r="CD19" s="28"/>
      <c r="CE19" s="28"/>
      <c r="CF19" s="105"/>
      <c r="CG19" s="85"/>
    </row>
    <row r="20" spans="1:85" ht="11.25" customHeight="1" x14ac:dyDescent="0.25">
      <c r="A20" s="45" t="s">
        <v>21</v>
      </c>
      <c r="B20" s="46">
        <f t="shared" si="15"/>
        <v>44883</v>
      </c>
      <c r="C20" s="28"/>
      <c r="D20" s="28"/>
      <c r="E20" s="28"/>
      <c r="F20" s="28"/>
      <c r="G20" s="28"/>
      <c r="H20" s="28"/>
      <c r="I20" s="28"/>
      <c r="J20" s="28"/>
      <c r="K20" s="28"/>
      <c r="L20" s="28"/>
      <c r="M20" s="28"/>
      <c r="N20" s="155"/>
      <c r="O20" s="155"/>
      <c r="P20" s="155"/>
      <c r="Q20" s="117"/>
      <c r="R20" s="28"/>
      <c r="S20" s="28"/>
      <c r="T20" s="152"/>
      <c r="U20" s="45" t="str">
        <f t="shared" si="9"/>
        <v>ven</v>
      </c>
      <c r="V20" s="46">
        <f t="shared" si="10"/>
        <v>44883</v>
      </c>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91"/>
      <c r="AW20" s="101" cm="1">
        <f t="array" ref="AW20">SUM(COUNTIFS(C20:S20,{"Aspettativa";"Ex-accordo";"Ferie";"Malattia";"Esame";"Formazione"}))</f>
        <v>0</v>
      </c>
      <c r="AX20" s="101" cm="1">
        <f t="array" ref="AX20">SUM(COUNTIFS(W20:AI20,{"Aspettativa";"Ex-accordo";"Ferie";"Malattia";"Esame";"Formazione"}))</f>
        <v>0</v>
      </c>
      <c r="AY20" s="101" cm="1">
        <f t="array" ref="AY20">SUM(COUNTIFS(AJ20:AS20,{"Aspettativa";"Ex-accordo";"Ferie";"Malattia";"Esame";"Formazione"}))</f>
        <v>0</v>
      </c>
      <c r="AZ20" s="23" t="str">
        <f t="shared" si="11"/>
        <v/>
      </c>
      <c r="BA20" s="159" cm="1">
        <f t="array" ref="BA20">SUM(COUNTIFS(C20:AU20,{"Aspettativa";"Ex-accordo";"Ferie";"Malattia";"Esame";"Formazione"}))</f>
        <v>0</v>
      </c>
      <c r="BB20" s="159">
        <f>IF(  TYPE(VLOOKUP($B20,Regole!$B$3:$C$49,2,0))=1,  VLOOKUP($B20,Regole!$B$3:$C$49,2,0),  IF(   TYPE(VLOOKUP(WEEKDAY($B20),Regole!$C$52:$D$58,2,0))=1,   IF(VLOOKUP(WEEKDAY($B20),Regole!$C$52:$D$58,2,0)&lt;&gt;0,   Regole!$H$13-VLOOKUP(WEEKDAY($B20),Regole!$C$52:$D$58,2,0),   " - "),  " - " )  )</f>
        <v>28</v>
      </c>
      <c r="BC20" s="101">
        <f t="shared" si="12"/>
        <v>30</v>
      </c>
      <c r="BD20" s="209" cm="1">
        <f t="array" ref="BD20">SUM(COUNTIFS(C20:S20,{"Altro"}))</f>
        <v>0</v>
      </c>
      <c r="BE20" s="209" cm="1">
        <f t="array" ref="BE20">SUM(COUNTIFS(W20:AI20,{"Altro"}))</f>
        <v>0</v>
      </c>
      <c r="BF20" s="209" cm="1">
        <f t="array" ref="BF20">SUM(COUNTIFS(AJ20:AS20,{"Altro"}))</f>
        <v>0</v>
      </c>
      <c r="BG20" s="140" cm="1">
        <f t="array" ref="BG20">SUM(COUNTIFS(C20:S20,{"Ridotto Ex-Acc";"Ridotto Ferie";"Ridotto Maternità"}))</f>
        <v>0</v>
      </c>
      <c r="BH20" s="140" cm="1">
        <f t="array" ref="BH20">SUM(COUNTIFS(W20:AI20,{"Ridotto Ex-Acc";"Ridotto Ferie";"Ridotto Maternità"}))</f>
        <v>0</v>
      </c>
      <c r="BI20" s="140" cm="1">
        <f t="array" ref="BI20">SUM(COUNTIFS(AJ20:AS20,{"Ridotto Ex-Acc";"Ridotto Ferie";"Ridotto Maternità"}))</f>
        <v>0</v>
      </c>
      <c r="BJ20" s="141">
        <f>SUM(COUNTIFS(C20:AU20,{"Ridotto Ex-Acc";"Ridotto Ferie";"Ridotto Maternità"}))</f>
        <v>0</v>
      </c>
      <c r="BK20" s="19"/>
      <c r="BL20" s="91"/>
      <c r="BM20" s="28"/>
      <c r="BN20" s="28"/>
      <c r="BO20" s="28"/>
      <c r="BP20" s="28"/>
      <c r="BQ20" s="28"/>
      <c r="BR20" s="28"/>
      <c r="BS20" s="196"/>
      <c r="BT20" s="45" t="str">
        <f t="shared" si="13"/>
        <v>ven</v>
      </c>
      <c r="BU20" s="45">
        <f t="shared" si="14"/>
        <v>44883</v>
      </c>
      <c r="BV20" s="28"/>
      <c r="BW20" s="28"/>
      <c r="BX20" s="28"/>
      <c r="BY20" s="28"/>
      <c r="BZ20" s="28"/>
      <c r="CA20" s="28"/>
      <c r="CB20" s="28"/>
      <c r="CC20" s="28"/>
      <c r="CD20" s="28"/>
      <c r="CE20" s="28"/>
      <c r="CF20" s="106"/>
      <c r="CG20" s="85"/>
    </row>
    <row r="21" spans="1:85" ht="11.25" customHeight="1" x14ac:dyDescent="0.25">
      <c r="A21" s="45" t="s">
        <v>22</v>
      </c>
      <c r="B21" s="46">
        <f t="shared" si="15"/>
        <v>44884</v>
      </c>
      <c r="C21" s="28"/>
      <c r="D21" s="28"/>
      <c r="E21" s="28"/>
      <c r="F21" s="28"/>
      <c r="G21" s="28"/>
      <c r="H21" s="28"/>
      <c r="I21" s="28"/>
      <c r="J21" s="28"/>
      <c r="K21" s="28"/>
      <c r="L21" s="28"/>
      <c r="M21" s="28"/>
      <c r="N21" s="155"/>
      <c r="O21" s="155"/>
      <c r="P21" s="155"/>
      <c r="Q21" s="117"/>
      <c r="R21" s="28"/>
      <c r="S21" s="28"/>
      <c r="T21" s="152"/>
      <c r="U21" s="45" t="str">
        <f t="shared" si="9"/>
        <v>sab</v>
      </c>
      <c r="V21" s="46">
        <f t="shared" si="10"/>
        <v>44884</v>
      </c>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91"/>
      <c r="AW21" s="101" cm="1">
        <f t="array" ref="AW21">SUM(COUNTIFS(C21:S21,{"Aspettativa";"Ex-accordo";"Ferie";"Malattia";"Esame";"Formazione"}))</f>
        <v>0</v>
      </c>
      <c r="AX21" s="101" cm="1">
        <f t="array" ref="AX21">SUM(COUNTIFS(W21:AI21,{"Aspettativa";"Ex-accordo";"Ferie";"Malattia";"Esame";"Formazione"}))</f>
        <v>0</v>
      </c>
      <c r="AY21" s="101" cm="1">
        <f t="array" ref="AY21">SUM(COUNTIFS(AJ21:AS21,{"Aspettativa";"Ex-accordo";"Ferie";"Malattia";"Esame";"Formazione"}))</f>
        <v>0</v>
      </c>
      <c r="AZ21" s="23" t="str">
        <f t="shared" si="11"/>
        <v/>
      </c>
      <c r="BA21" s="159" cm="1">
        <f t="array" ref="BA21">SUM(COUNTIFS(C21:AU21,{"Aspettativa";"Ex-accordo";"Ferie";"Malattia";"Esame";"Formazione"}))</f>
        <v>0</v>
      </c>
      <c r="BB21" s="159" t="str">
        <f>IF(  TYPE(VLOOKUP($B21,Regole!$B$3:$C$49,2,0))=1,  VLOOKUP($B21,Regole!$B$3:$C$49,2,0),  IF(   TYPE(VLOOKUP(WEEKDAY($B21),Regole!$C$52:$D$58,2,0))=1,   IF(VLOOKUP(WEEKDAY($B21),Regole!$C$52:$D$58,2,0)&lt;&gt;0,   Regole!$H$13-VLOOKUP(WEEKDAY($B21),Regole!$C$52:$D$58,2,0),   " - "),  " - " )  )</f>
        <v xml:space="preserve"> - </v>
      </c>
      <c r="BC21" s="101">
        <f t="shared" si="12"/>
        <v>30</v>
      </c>
      <c r="BD21" s="209" cm="1">
        <f t="array" ref="BD21">SUM(COUNTIFS(C21:S21,{"Altro"}))</f>
        <v>0</v>
      </c>
      <c r="BE21" s="209" cm="1">
        <f t="array" ref="BE21">SUM(COUNTIFS(W21:AI21,{"Altro"}))</f>
        <v>0</v>
      </c>
      <c r="BF21" s="209" cm="1">
        <f t="array" ref="BF21">SUM(COUNTIFS(AJ21:AS21,{"Altro"}))</f>
        <v>0</v>
      </c>
      <c r="BG21" s="140" cm="1">
        <f t="array" ref="BG21">SUM(COUNTIFS(C21:S21,{"Ridotto Ex-Acc";"Ridotto Ferie";"Ridotto Maternità"}))</f>
        <v>0</v>
      </c>
      <c r="BH21" s="140" cm="1">
        <f t="array" ref="BH21">SUM(COUNTIFS(W21:AI21,{"Ridotto Ex-Acc";"Ridotto Ferie";"Ridotto Maternità"}))</f>
        <v>0</v>
      </c>
      <c r="BI21" s="140" cm="1">
        <f t="array" ref="BI21">SUM(COUNTIFS(AJ21:AS21,{"Ridotto Ex-Acc";"Ridotto Ferie";"Ridotto Maternità"}))</f>
        <v>0</v>
      </c>
      <c r="BJ21" s="141">
        <f>SUM(COUNTIFS(C21:AU21,{"Ridotto Ex-Acc";"Ridotto Ferie";"Ridotto Maternità"}))</f>
        <v>0</v>
      </c>
      <c r="BK21" s="31"/>
      <c r="BL21" s="91"/>
      <c r="BM21" s="28"/>
      <c r="BN21" s="28"/>
      <c r="BO21" s="28"/>
      <c r="BP21" s="28"/>
      <c r="BQ21" s="28"/>
      <c r="BR21" s="28"/>
      <c r="BS21" s="196"/>
      <c r="BT21" s="45" t="str">
        <f t="shared" si="13"/>
        <v>sab</v>
      </c>
      <c r="BU21" s="45">
        <f t="shared" si="14"/>
        <v>44884</v>
      </c>
      <c r="BV21" s="28"/>
      <c r="BW21" s="28"/>
      <c r="BX21" s="28"/>
      <c r="BY21" s="28"/>
      <c r="BZ21" s="28"/>
      <c r="CA21" s="28"/>
      <c r="CB21" s="28"/>
      <c r="CC21" s="28"/>
      <c r="CD21" s="28"/>
      <c r="CE21" s="28"/>
      <c r="CF21" s="105"/>
      <c r="CG21" s="85"/>
    </row>
    <row r="22" spans="1:85" ht="11.25" customHeight="1" x14ac:dyDescent="0.25">
      <c r="A22" s="26"/>
      <c r="B22" s="48">
        <f t="shared" si="15"/>
        <v>44885</v>
      </c>
      <c r="C22" s="157" t="s">
        <v>40</v>
      </c>
      <c r="D22" s="157" t="s">
        <v>40</v>
      </c>
      <c r="E22" s="157" t="s">
        <v>40</v>
      </c>
      <c r="F22" s="157" t="s">
        <v>40</v>
      </c>
      <c r="G22" s="157" t="s">
        <v>40</v>
      </c>
      <c r="H22" s="157" t="s">
        <v>40</v>
      </c>
      <c r="I22" s="157" t="s">
        <v>40</v>
      </c>
      <c r="J22" s="157" t="s">
        <v>40</v>
      </c>
      <c r="K22" s="157" t="s">
        <v>40</v>
      </c>
      <c r="L22" s="157" t="s">
        <v>40</v>
      </c>
      <c r="M22" s="157" t="s">
        <v>40</v>
      </c>
      <c r="N22" s="157" t="s">
        <v>40</v>
      </c>
      <c r="O22" s="157" t="s">
        <v>40</v>
      </c>
      <c r="P22" s="157" t="s">
        <v>40</v>
      </c>
      <c r="Q22" s="158" t="s">
        <v>40</v>
      </c>
      <c r="R22" s="120" t="s">
        <v>40</v>
      </c>
      <c r="S22" s="120" t="s">
        <v>40</v>
      </c>
      <c r="T22" s="153"/>
      <c r="U22" s="26" t="str">
        <f t="shared" si="9"/>
        <v/>
      </c>
      <c r="V22" s="48">
        <f t="shared" si="10"/>
        <v>44885</v>
      </c>
      <c r="W22" s="121" t="s">
        <v>40</v>
      </c>
      <c r="X22" s="121" t="s">
        <v>40</v>
      </c>
      <c r="Y22" s="121" t="s">
        <v>40</v>
      </c>
      <c r="Z22" s="121" t="s">
        <v>40</v>
      </c>
      <c r="AA22" s="121" t="s">
        <v>40</v>
      </c>
      <c r="AB22" s="121" t="s">
        <v>40</v>
      </c>
      <c r="AC22" s="121" t="s">
        <v>40</v>
      </c>
      <c r="AD22" s="121" t="s">
        <v>40</v>
      </c>
      <c r="AE22" s="121" t="s">
        <v>40</v>
      </c>
      <c r="AF22" s="121" t="s">
        <v>40</v>
      </c>
      <c r="AG22" s="121" t="s">
        <v>40</v>
      </c>
      <c r="AH22" s="121" t="s">
        <v>40</v>
      </c>
      <c r="AI22" s="121" t="s">
        <v>40</v>
      </c>
      <c r="AJ22" s="121" t="s">
        <v>40</v>
      </c>
      <c r="AK22" s="121" t="s">
        <v>40</v>
      </c>
      <c r="AL22" s="121" t="s">
        <v>40</v>
      </c>
      <c r="AM22" s="121" t="s">
        <v>40</v>
      </c>
      <c r="AN22" s="121" t="s">
        <v>40</v>
      </c>
      <c r="AO22" s="121" t="s">
        <v>40</v>
      </c>
      <c r="AP22" s="121" t="s">
        <v>40</v>
      </c>
      <c r="AQ22" s="121" t="s">
        <v>40</v>
      </c>
      <c r="AR22" s="121" t="s">
        <v>40</v>
      </c>
      <c r="AS22" s="121" t="s">
        <v>40</v>
      </c>
      <c r="AT22" s="121" t="s">
        <v>40</v>
      </c>
      <c r="AU22" s="121" t="s">
        <v>40</v>
      </c>
      <c r="AV22" s="91"/>
      <c r="AW22" s="196"/>
      <c r="AX22" s="196"/>
      <c r="AY22" s="196"/>
      <c r="AZ22" s="91"/>
      <c r="BA22" s="91"/>
      <c r="BB22" s="88"/>
      <c r="BC22" s="88"/>
      <c r="BD22" s="88"/>
      <c r="BE22" s="88"/>
      <c r="BF22" s="88"/>
      <c r="BG22" s="196"/>
      <c r="BH22" s="196"/>
      <c r="BI22" s="89"/>
      <c r="BJ22" s="88"/>
      <c r="BK22" s="97"/>
      <c r="BL22" s="91"/>
      <c r="BM22" s="121" t="s">
        <v>40</v>
      </c>
      <c r="BN22" s="121" t="s">
        <v>40</v>
      </c>
      <c r="BO22" s="121" t="s">
        <v>40</v>
      </c>
      <c r="BP22" s="121" t="s">
        <v>40</v>
      </c>
      <c r="BQ22" s="121" t="s">
        <v>40</v>
      </c>
      <c r="BR22" s="121" t="s">
        <v>40</v>
      </c>
      <c r="BS22" s="196"/>
      <c r="BT22" s="26" t="str">
        <f t="shared" si="13"/>
        <v/>
      </c>
      <c r="BU22" s="136">
        <f t="shared" si="14"/>
        <v>44885</v>
      </c>
      <c r="BV22" s="121" t="s">
        <v>40</v>
      </c>
      <c r="BW22" s="121" t="s">
        <v>40</v>
      </c>
      <c r="BX22" s="121" t="s">
        <v>40</v>
      </c>
      <c r="BY22" s="121" t="s">
        <v>40</v>
      </c>
      <c r="BZ22" s="121" t="s">
        <v>40</v>
      </c>
      <c r="CA22" s="121" t="s">
        <v>40</v>
      </c>
      <c r="CB22" s="121" t="s">
        <v>40</v>
      </c>
      <c r="CC22" s="122" t="s">
        <v>40</v>
      </c>
      <c r="CD22" s="122" t="s">
        <v>40</v>
      </c>
      <c r="CE22" s="122" t="s">
        <v>40</v>
      </c>
      <c r="CF22" s="97"/>
    </row>
    <row r="23" spans="1:85" s="91" customFormat="1" ht="11.25" customHeight="1" x14ac:dyDescent="0.25">
      <c r="T23" s="142"/>
      <c r="AN23" s="171"/>
      <c r="AO23" s="171"/>
      <c r="AP23" s="171"/>
      <c r="AQ23" s="171"/>
      <c r="AW23" s="99"/>
      <c r="AX23" s="99"/>
      <c r="AY23" s="196"/>
      <c r="AZ23" s="99"/>
      <c r="BC23" s="196"/>
      <c r="BD23" s="196"/>
      <c r="BE23" s="196"/>
      <c r="BF23" s="196"/>
      <c r="BG23" s="99"/>
      <c r="BH23" s="196"/>
      <c r="BI23" s="196"/>
      <c r="BK23" s="92"/>
      <c r="BM23" s="196"/>
      <c r="BN23" s="196"/>
      <c r="BO23" s="196"/>
      <c r="BP23" s="196"/>
      <c r="BQ23" s="196"/>
      <c r="BR23" s="196"/>
      <c r="BS23" s="196"/>
      <c r="BV23" s="196"/>
      <c r="BW23" s="196"/>
      <c r="BX23" s="196"/>
      <c r="BY23" s="196"/>
      <c r="BZ23" s="196"/>
      <c r="CA23" s="196"/>
      <c r="CB23" s="196"/>
    </row>
    <row r="24" spans="1:85" s="91" customFormat="1" ht="11.25" customHeight="1" x14ac:dyDescent="0.25">
      <c r="T24" s="142"/>
      <c r="AN24" s="171"/>
      <c r="AO24" s="171"/>
      <c r="AP24" s="171"/>
      <c r="AQ24" s="171"/>
      <c r="AW24" s="95"/>
      <c r="AX24" s="95"/>
      <c r="AY24" s="88" t="str">
        <f>IF(   TYPE(VLOOKUP($B24,Regole!#REF!,2,0))=1,   VLOOKUP($B24,Regole!#REF!,2,0),   IF(    TYPE(VLOOKUP(WEEKDAY($B24),Regole!#REF!,2,0))=1,    IF(VLOOKUP(WEEKDAY($B24),Regole!#REF!,2,0)&lt;&gt;0, Regole!#REF!-VLOOKUP(WEEKDAY($B24),Regole!#REF!,2,0), ""),    ""   ) )</f>
        <v/>
      </c>
      <c r="AZ24" s="95"/>
      <c r="BA24" s="88" t="str">
        <f>IF(   TYPE(VLOOKUP($B24,Regole!#REF!,2,0))=1,   VLOOKUP($B24,Regole!#REF!,2,0),   IF(    TYPE(VLOOKUP(WEEKDAY($B24),Regole!#REF!,2,0))=1,    IF(VLOOKUP(WEEKDAY($B24),Regole!#REF!,2,0)&lt;&gt;0, Regole!#REF!-VLOOKUP(WEEKDAY($B24),Regole!#REF!,2,0), ""),    ""   ) )</f>
        <v/>
      </c>
      <c r="BB24" s="88"/>
      <c r="BC24" s="88"/>
      <c r="BD24" s="88"/>
      <c r="BE24" s="88"/>
      <c r="BF24" s="88"/>
      <c r="BG24" s="95"/>
      <c r="BH24" s="88" t="str">
        <f>IF(   TYPE(VLOOKUP($B24,Regole!#REF!,2,0))=1,   VLOOKUP($B24,Regole!#REF!,2,0),   IF(    TYPE(VLOOKUP(WEEKDAY($B24),Regole!#REF!,2,0))=1,    IF(VLOOKUP(WEEKDAY($B24),Regole!#REF!,2,0)&lt;&gt;0, Regole!#REF!-VLOOKUP(WEEKDAY($B24),Regole!#REF!,2,0), ""),    ""   ) )</f>
        <v/>
      </c>
      <c r="BI24" s="88"/>
      <c r="BJ24" s="88"/>
      <c r="BK24" s="98"/>
      <c r="BM24" s="196"/>
      <c r="BN24" s="196"/>
      <c r="BO24" s="196"/>
      <c r="BP24" s="196"/>
      <c r="BQ24" s="196"/>
      <c r="BR24" s="196"/>
      <c r="BS24" s="196"/>
      <c r="BV24" s="196"/>
      <c r="BW24" s="196"/>
      <c r="BX24" s="196"/>
      <c r="BY24" s="196"/>
      <c r="BZ24" s="196"/>
      <c r="CA24" s="196"/>
      <c r="CB24" s="196"/>
    </row>
    <row r="25" spans="1:85" ht="11.25" customHeight="1" x14ac:dyDescent="0.25">
      <c r="A25" s="45" t="s">
        <v>17</v>
      </c>
      <c r="B25" s="46">
        <f>B22+1</f>
        <v>44886</v>
      </c>
      <c r="C25" s="28"/>
      <c r="D25" s="28"/>
      <c r="E25" s="28"/>
      <c r="F25" s="28"/>
      <c r="G25" s="28"/>
      <c r="H25" s="28"/>
      <c r="I25" s="28"/>
      <c r="J25" s="28"/>
      <c r="K25" s="28"/>
      <c r="L25" s="28"/>
      <c r="M25" s="28"/>
      <c r="N25" s="28"/>
      <c r="O25" s="28"/>
      <c r="P25" s="28"/>
      <c r="Q25" s="28"/>
      <c r="R25" s="28"/>
      <c r="S25" s="28"/>
      <c r="T25" s="152"/>
      <c r="U25" s="45" t="str">
        <f t="shared" si="9"/>
        <v>lun</v>
      </c>
      <c r="V25" s="46">
        <f t="shared" si="10"/>
        <v>44886</v>
      </c>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4"/>
      <c r="AW25" s="101" cm="1">
        <f t="array" ref="AW25">SUM(COUNTIFS(C25:S25,{"Aspettativa";"Ex-accordo";"Ferie";"Malattia";"Esame";"Formazione"}))</f>
        <v>0</v>
      </c>
      <c r="AX25" s="101" cm="1">
        <f t="array" ref="AX25">SUM(COUNTIFS(W25:AI25,{"Aspettativa";"Ex-accordo";"Ferie";"Malattia";"Esame";"Formazione"}))</f>
        <v>0</v>
      </c>
      <c r="AY25" s="101" cm="1">
        <f t="array" ref="AY25">SUM(COUNTIFS(AJ25:AS25,{"Aspettativa";"Ex-accordo";"Ferie";"Malattia";"Esame";"Formazione"}))</f>
        <v>0</v>
      </c>
      <c r="AZ25" s="23" t="str">
        <f t="shared" ref="AZ25:AZ30" si="16">IF(BA25&gt;$BJ$2-N(BB25),"!!!","")</f>
        <v/>
      </c>
      <c r="BA25" s="159" cm="1">
        <f t="array" ref="BA25">SUM(COUNTIFS(C25:AU25,{"Aspettativa";"Ex-accordo";"Ferie";"Malattia";"Esame";"Formazione"}))</f>
        <v>0</v>
      </c>
      <c r="BB25" s="159">
        <f>IF(  TYPE(VLOOKUP($B25,Regole!$B$3:$C$49,2,0))=1,  VLOOKUP($B25,Regole!$B$3:$C$49,2,0),  IF(   TYPE(VLOOKUP(WEEKDAY($B25),Regole!$C$52:$D$58,2,0))=1,   IF(VLOOKUP(WEEKDAY($B25),Regole!$C$52:$D$58,2,0)&lt;&gt;0,   Regole!$H$13-VLOOKUP(WEEKDAY($B25),Regole!$C$52:$D$58,2,0),   " - "),  " - " )  )</f>
        <v>28</v>
      </c>
      <c r="BC25" s="101">
        <f t="shared" ref="BC25:BC30" si="17">$BJ$2-BA25</f>
        <v>30</v>
      </c>
      <c r="BD25" s="209" cm="1">
        <f t="array" ref="BD25">SUM(COUNTIFS(C25:S25,{"Altro"}))</f>
        <v>0</v>
      </c>
      <c r="BE25" s="209" cm="1">
        <f t="array" ref="BE25">SUM(COUNTIFS(W25:AI25,{"Altro"}))</f>
        <v>0</v>
      </c>
      <c r="BF25" s="209" cm="1">
        <f t="array" ref="BF25">SUM(COUNTIFS(AJ25:AS25,{"Altro"}))</f>
        <v>0</v>
      </c>
      <c r="BG25" s="140" cm="1">
        <f t="array" ref="BG25">SUM(COUNTIFS(C25:S25,{"Ridotto Ex-Acc";"Ridotto Ferie";"Ridotto Maternità"}))</f>
        <v>0</v>
      </c>
      <c r="BH25" s="140" cm="1">
        <f t="array" ref="BH25">SUM(COUNTIFS(W25:AI25,{"Ridotto Ex-Acc";"Ridotto Ferie";"Ridotto Maternità"}))</f>
        <v>0</v>
      </c>
      <c r="BI25" s="140" cm="1">
        <f t="array" ref="BI25">SUM(COUNTIFS(AJ25:AS25,{"Ridotto Ex-Acc";"Ridotto Ferie";"Ridotto Maternità"}))</f>
        <v>0</v>
      </c>
      <c r="BJ25" s="141">
        <f>SUM(COUNTIFS(C25:AU25,{"Ridotto Ex-Acc";"Ridotto Ferie";"Ridotto Maternità"}))</f>
        <v>0</v>
      </c>
      <c r="BK25" s="19"/>
      <c r="BL25" s="91"/>
      <c r="BM25" s="28"/>
      <c r="BN25" s="28"/>
      <c r="BO25" s="28"/>
      <c r="BP25" s="28"/>
      <c r="BQ25" s="28"/>
      <c r="BR25" s="28"/>
      <c r="BS25" s="196"/>
      <c r="BT25" s="45" t="str">
        <f t="shared" si="13"/>
        <v>lun</v>
      </c>
      <c r="BU25" s="45">
        <f t="shared" si="14"/>
        <v>44886</v>
      </c>
      <c r="BV25" s="28"/>
      <c r="BW25" s="28"/>
      <c r="BX25" s="28"/>
      <c r="BY25" s="28"/>
      <c r="BZ25" s="28"/>
      <c r="CA25" s="28"/>
      <c r="CB25" s="28"/>
      <c r="CC25" s="28"/>
      <c r="CD25" s="28"/>
      <c r="CE25" s="28"/>
      <c r="CF25" s="6"/>
      <c r="CG25" s="85"/>
    </row>
    <row r="26" spans="1:85" ht="11.25" customHeight="1" x14ac:dyDescent="0.25">
      <c r="A26" s="45" t="s">
        <v>18</v>
      </c>
      <c r="B26" s="46">
        <f t="shared" ref="B26:B31" si="18">B25+1</f>
        <v>44887</v>
      </c>
      <c r="C26" s="28"/>
      <c r="D26" s="28"/>
      <c r="E26" s="28"/>
      <c r="F26" s="28"/>
      <c r="G26" s="28"/>
      <c r="H26" s="28"/>
      <c r="I26" s="28"/>
      <c r="J26" s="28"/>
      <c r="K26" s="28"/>
      <c r="L26" s="28"/>
      <c r="M26" s="28"/>
      <c r="N26" s="28"/>
      <c r="O26" s="28"/>
      <c r="P26" s="28"/>
      <c r="Q26" s="28"/>
      <c r="R26" s="28"/>
      <c r="S26" s="28"/>
      <c r="T26" s="152"/>
      <c r="U26" s="45" t="str">
        <f t="shared" si="9"/>
        <v>mar</v>
      </c>
      <c r="V26" s="46">
        <f t="shared" si="10"/>
        <v>44887</v>
      </c>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91"/>
      <c r="AW26" s="101" cm="1">
        <f t="array" ref="AW26">SUM(COUNTIFS(C26:S26,{"Aspettativa";"Ex-accordo";"Ferie";"Malattia";"Esame";"Formazione"}))</f>
        <v>0</v>
      </c>
      <c r="AX26" s="101" cm="1">
        <f t="array" ref="AX26">SUM(COUNTIFS(W26:AI26,{"Aspettativa";"Ex-accordo";"Ferie";"Malattia";"Esame";"Formazione"}))</f>
        <v>0</v>
      </c>
      <c r="AY26" s="101" cm="1">
        <f t="array" ref="AY26">SUM(COUNTIFS(AJ26:AS26,{"Aspettativa";"Ex-accordo";"Ferie";"Malattia";"Esame";"Formazione"}))</f>
        <v>0</v>
      </c>
      <c r="AZ26" s="23" t="str">
        <f t="shared" si="16"/>
        <v/>
      </c>
      <c r="BA26" s="159" cm="1">
        <f t="array" ref="BA26">SUM(COUNTIFS(C26:AU26,{"Aspettativa";"Ex-accordo";"Ferie";"Malattia";"Esame";"Formazione"}))</f>
        <v>0</v>
      </c>
      <c r="BB26" s="159">
        <f>IF(  TYPE(VLOOKUP($B26,Regole!$B$3:$C$49,2,0))=1,  VLOOKUP($B26,Regole!$B$3:$C$49,2,0),  IF(   TYPE(VLOOKUP(WEEKDAY($B26),Regole!$C$52:$D$58,2,0))=1,   IF(VLOOKUP(WEEKDAY($B26),Regole!$C$52:$D$58,2,0)&lt;&gt;0,   Regole!$H$13-VLOOKUP(WEEKDAY($B26),Regole!$C$52:$D$58,2,0),   " - "),  " - " )  )</f>
        <v>28</v>
      </c>
      <c r="BC26" s="101">
        <f t="shared" si="17"/>
        <v>30</v>
      </c>
      <c r="BD26" s="209" cm="1">
        <f t="array" ref="BD26">SUM(COUNTIFS(C26:S26,{"Altro"}))</f>
        <v>0</v>
      </c>
      <c r="BE26" s="209" cm="1">
        <f t="array" ref="BE26">SUM(COUNTIFS(W26:AI26,{"Altro"}))</f>
        <v>0</v>
      </c>
      <c r="BF26" s="209" cm="1">
        <f t="array" ref="BF26">SUM(COUNTIFS(AJ26:AS26,{"Altro"}))</f>
        <v>0</v>
      </c>
      <c r="BG26" s="140" cm="1">
        <f t="array" ref="BG26">SUM(COUNTIFS(C26:S26,{"Ridotto Ex-Acc";"Ridotto Ferie";"Ridotto Maternità"}))</f>
        <v>0</v>
      </c>
      <c r="BH26" s="140" cm="1">
        <f t="array" ref="BH26">SUM(COUNTIFS(W26:AI26,{"Ridotto Ex-Acc";"Ridotto Ferie";"Ridotto Maternità"}))</f>
        <v>0</v>
      </c>
      <c r="BI26" s="140" cm="1">
        <f t="array" ref="BI26">SUM(COUNTIFS(AJ26:AS26,{"Ridotto Ex-Acc";"Ridotto Ferie";"Ridotto Maternità"}))</f>
        <v>0</v>
      </c>
      <c r="BJ26" s="141">
        <f>SUM(COUNTIFS(C26:AU26,{"Ridotto Ex-Acc";"Ridotto Ferie";"Ridotto Maternità"}))</f>
        <v>0</v>
      </c>
      <c r="BK26" s="19"/>
      <c r="BL26" s="91"/>
      <c r="BM26" s="28"/>
      <c r="BN26" s="28"/>
      <c r="BO26" s="28"/>
      <c r="BP26" s="28"/>
      <c r="BQ26" s="28"/>
      <c r="BR26" s="28"/>
      <c r="BS26" s="196"/>
      <c r="BT26" s="45" t="str">
        <f t="shared" si="13"/>
        <v>mar</v>
      </c>
      <c r="BU26" s="45">
        <f t="shared" si="14"/>
        <v>44887</v>
      </c>
      <c r="BV26" s="28"/>
      <c r="BW26" s="28"/>
      <c r="BX26" s="28"/>
      <c r="BY26" s="28"/>
      <c r="BZ26" s="28"/>
      <c r="CA26" s="28"/>
      <c r="CB26" s="28"/>
      <c r="CC26" s="28"/>
      <c r="CD26" s="28"/>
      <c r="CE26" s="28"/>
      <c r="CF26" s="6"/>
      <c r="CG26" s="85"/>
    </row>
    <row r="27" spans="1:85" ht="11.25" customHeight="1" x14ac:dyDescent="0.25">
      <c r="A27" s="45" t="s">
        <v>19</v>
      </c>
      <c r="B27" s="46">
        <f t="shared" si="18"/>
        <v>44888</v>
      </c>
      <c r="C27" s="28"/>
      <c r="D27" s="28"/>
      <c r="E27" s="28"/>
      <c r="F27" s="28"/>
      <c r="G27" s="28"/>
      <c r="H27" s="28"/>
      <c r="I27" s="28"/>
      <c r="J27" s="28"/>
      <c r="K27" s="28"/>
      <c r="L27" s="28"/>
      <c r="M27" s="28"/>
      <c r="N27" s="28"/>
      <c r="O27" s="28"/>
      <c r="P27" s="28"/>
      <c r="Q27" s="28"/>
      <c r="R27" s="28"/>
      <c r="S27" s="28"/>
      <c r="T27" s="152"/>
      <c r="U27" s="45" t="str">
        <f t="shared" si="9"/>
        <v>mer</v>
      </c>
      <c r="V27" s="46">
        <f t="shared" si="10"/>
        <v>44888</v>
      </c>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91"/>
      <c r="AW27" s="101" cm="1">
        <f t="array" ref="AW27">SUM(COUNTIFS(C27:S27,{"Aspettativa";"Ex-accordo";"Ferie";"Malattia";"Esame";"Formazione"}))</f>
        <v>0</v>
      </c>
      <c r="AX27" s="101" cm="1">
        <f t="array" ref="AX27">SUM(COUNTIFS(W27:AI27,{"Aspettativa";"Ex-accordo";"Ferie";"Malattia";"Esame";"Formazione"}))</f>
        <v>0</v>
      </c>
      <c r="AY27" s="101" cm="1">
        <f t="array" ref="AY27">SUM(COUNTIFS(AJ27:AS27,{"Aspettativa";"Ex-accordo";"Ferie";"Malattia";"Esame";"Formazione"}))</f>
        <v>0</v>
      </c>
      <c r="AZ27" s="23" t="str">
        <f t="shared" si="16"/>
        <v/>
      </c>
      <c r="BA27" s="159" cm="1">
        <f t="array" ref="BA27">SUM(COUNTIFS(C27:AU27,{"Aspettativa";"Ex-accordo";"Ferie";"Malattia";"Esame";"Formazione"}))</f>
        <v>0</v>
      </c>
      <c r="BB27" s="159">
        <f>IF(  TYPE(VLOOKUP($B27,Regole!$B$3:$C$49,2,0))=1,  VLOOKUP($B27,Regole!$B$3:$C$49,2,0),  IF(   TYPE(VLOOKUP(WEEKDAY($B27),Regole!$C$52:$D$58,2,0))=1,   IF(VLOOKUP(WEEKDAY($B27),Regole!$C$52:$D$58,2,0)&lt;&gt;0,   Regole!$H$13-VLOOKUP(WEEKDAY($B27),Regole!$C$52:$D$58,2,0),   " - "),  " - " )  )</f>
        <v>28</v>
      </c>
      <c r="BC27" s="101">
        <f t="shared" si="17"/>
        <v>30</v>
      </c>
      <c r="BD27" s="209" cm="1">
        <f t="array" ref="BD27">SUM(COUNTIFS(C27:S27,{"Altro"}))</f>
        <v>0</v>
      </c>
      <c r="BE27" s="209" cm="1">
        <f t="array" ref="BE27">SUM(COUNTIFS(W27:AI27,{"Altro"}))</f>
        <v>0</v>
      </c>
      <c r="BF27" s="209" cm="1">
        <f t="array" ref="BF27">SUM(COUNTIFS(AJ27:AS27,{"Altro"}))</f>
        <v>0</v>
      </c>
      <c r="BG27" s="140" cm="1">
        <f t="array" ref="BG27">SUM(COUNTIFS(C27:S27,{"Ridotto Ex-Acc";"Ridotto Ferie";"Ridotto Maternità"}))</f>
        <v>0</v>
      </c>
      <c r="BH27" s="140" cm="1">
        <f t="array" ref="BH27">SUM(COUNTIFS(W27:AI27,{"Ridotto Ex-Acc";"Ridotto Ferie";"Ridotto Maternità"}))</f>
        <v>0</v>
      </c>
      <c r="BI27" s="140" cm="1">
        <f t="array" ref="BI27">SUM(COUNTIFS(AJ27:AS27,{"Ridotto Ex-Acc";"Ridotto Ferie";"Ridotto Maternità"}))</f>
        <v>0</v>
      </c>
      <c r="BJ27" s="141">
        <f>SUM(COUNTIFS(C27:AU27,{"Ridotto Ex-Acc";"Ridotto Ferie";"Ridotto Maternità"}))</f>
        <v>0</v>
      </c>
      <c r="BK27" s="19"/>
      <c r="BL27" s="91"/>
      <c r="BM27" s="28"/>
      <c r="BN27" s="28"/>
      <c r="BO27" s="28"/>
      <c r="BP27" s="28"/>
      <c r="BQ27" s="28"/>
      <c r="BR27" s="28"/>
      <c r="BS27" s="196"/>
      <c r="BT27" s="45" t="str">
        <f t="shared" si="13"/>
        <v>mer</v>
      </c>
      <c r="BU27" s="45">
        <f t="shared" si="14"/>
        <v>44888</v>
      </c>
      <c r="BV27" s="28"/>
      <c r="BW27" s="28"/>
      <c r="BX27" s="28"/>
      <c r="BY27" s="28"/>
      <c r="BZ27" s="28"/>
      <c r="CA27" s="28"/>
      <c r="CB27" s="28"/>
      <c r="CC27" s="28"/>
      <c r="CD27" s="28"/>
      <c r="CE27" s="28"/>
      <c r="CF27" s="6"/>
      <c r="CG27" s="85"/>
    </row>
    <row r="28" spans="1:85" ht="11.25" customHeight="1" x14ac:dyDescent="0.25">
      <c r="A28" s="45" t="s">
        <v>20</v>
      </c>
      <c r="B28" s="46">
        <f t="shared" si="18"/>
        <v>44889</v>
      </c>
      <c r="C28" s="28"/>
      <c r="D28" s="28"/>
      <c r="E28" s="28"/>
      <c r="F28" s="28"/>
      <c r="G28" s="28"/>
      <c r="H28" s="28"/>
      <c r="I28" s="28"/>
      <c r="J28" s="28"/>
      <c r="K28" s="28"/>
      <c r="L28" s="28"/>
      <c r="M28" s="28"/>
      <c r="N28" s="28"/>
      <c r="O28" s="28"/>
      <c r="P28" s="28"/>
      <c r="Q28" s="28"/>
      <c r="R28" s="28"/>
      <c r="S28" s="28"/>
      <c r="T28" s="152"/>
      <c r="U28" s="45" t="str">
        <f t="shared" si="9"/>
        <v>gio</v>
      </c>
      <c r="V28" s="46">
        <f t="shared" si="10"/>
        <v>44889</v>
      </c>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91"/>
      <c r="AW28" s="101" cm="1">
        <f t="array" ref="AW28">SUM(COUNTIFS(C28:S28,{"Aspettativa";"Ex-accordo";"Ferie";"Malattia";"Esame";"Formazione"}))</f>
        <v>0</v>
      </c>
      <c r="AX28" s="101" cm="1">
        <f t="array" ref="AX28">SUM(COUNTIFS(W28:AI28,{"Aspettativa";"Ex-accordo";"Ferie";"Malattia";"Esame";"Formazione"}))</f>
        <v>0</v>
      </c>
      <c r="AY28" s="101" cm="1">
        <f t="array" ref="AY28">SUM(COUNTIFS(AJ28:AS28,{"Aspettativa";"Ex-accordo";"Ferie";"Malattia";"Esame";"Formazione"}))</f>
        <v>0</v>
      </c>
      <c r="AZ28" s="23" t="str">
        <f t="shared" si="16"/>
        <v/>
      </c>
      <c r="BA28" s="159" cm="1">
        <f t="array" ref="BA28">SUM(COUNTIFS(C28:AU28,{"Aspettativa";"Ex-accordo";"Ferie";"Malattia";"Esame";"Formazione"}))</f>
        <v>0</v>
      </c>
      <c r="BB28" s="159">
        <f>IF(  TYPE(VLOOKUP($B28,Regole!$B$3:$C$49,2,0))=1,  VLOOKUP($B28,Regole!$B$3:$C$49,2,0),  IF(   TYPE(VLOOKUP(WEEKDAY($B28),Regole!$C$52:$D$58,2,0))=1,   IF(VLOOKUP(WEEKDAY($B28),Regole!$C$52:$D$58,2,0)&lt;&gt;0,   Regole!$H$13-VLOOKUP(WEEKDAY($B28),Regole!$C$52:$D$58,2,0),   " - "),  " - " )  )</f>
        <v>28</v>
      </c>
      <c r="BC28" s="101">
        <f t="shared" si="17"/>
        <v>30</v>
      </c>
      <c r="BD28" s="209" cm="1">
        <f t="array" ref="BD28">SUM(COUNTIFS(C28:S28,{"Altro"}))</f>
        <v>0</v>
      </c>
      <c r="BE28" s="209" cm="1">
        <f t="array" ref="BE28">SUM(COUNTIFS(W28:AI28,{"Altro"}))</f>
        <v>0</v>
      </c>
      <c r="BF28" s="209" cm="1">
        <f t="array" ref="BF28">SUM(COUNTIFS(AJ28:AS28,{"Altro"}))</f>
        <v>0</v>
      </c>
      <c r="BG28" s="140" cm="1">
        <f t="array" ref="BG28">SUM(COUNTIFS(C28:S28,{"Ridotto Ex-Acc";"Ridotto Ferie";"Ridotto Maternità"}))</f>
        <v>0</v>
      </c>
      <c r="BH28" s="140" cm="1">
        <f t="array" ref="BH28">SUM(COUNTIFS(W28:AI28,{"Ridotto Ex-Acc";"Ridotto Ferie";"Ridotto Maternità"}))</f>
        <v>0</v>
      </c>
      <c r="BI28" s="140" cm="1">
        <f t="array" ref="BI28">SUM(COUNTIFS(AJ28:AS28,{"Ridotto Ex-Acc";"Ridotto Ferie";"Ridotto Maternità"}))</f>
        <v>0</v>
      </c>
      <c r="BJ28" s="141">
        <f>SUM(COUNTIFS(C28:AU28,{"Ridotto Ex-Acc";"Ridotto Ferie";"Ridotto Maternità"}))</f>
        <v>0</v>
      </c>
      <c r="BK28" s="19"/>
      <c r="BL28" s="91"/>
      <c r="BM28" s="28"/>
      <c r="BN28" s="28"/>
      <c r="BO28" s="28"/>
      <c r="BP28" s="28"/>
      <c r="BQ28" s="28"/>
      <c r="BR28" s="28"/>
      <c r="BS28" s="196"/>
      <c r="BT28" s="45" t="str">
        <f t="shared" si="13"/>
        <v>gio</v>
      </c>
      <c r="BU28" s="45">
        <f t="shared" si="14"/>
        <v>44889</v>
      </c>
      <c r="BV28" s="28"/>
      <c r="BW28" s="28"/>
      <c r="BX28" s="28"/>
      <c r="BY28" s="28"/>
      <c r="BZ28" s="28"/>
      <c r="CA28" s="28"/>
      <c r="CB28" s="28"/>
      <c r="CC28" s="28"/>
      <c r="CD28" s="28"/>
      <c r="CE28" s="28"/>
      <c r="CF28" s="105"/>
      <c r="CG28" s="85"/>
    </row>
    <row r="29" spans="1:85" ht="11.25" customHeight="1" x14ac:dyDescent="0.25">
      <c r="A29" s="45" t="s">
        <v>21</v>
      </c>
      <c r="B29" s="46">
        <f t="shared" si="18"/>
        <v>44890</v>
      </c>
      <c r="C29" s="28"/>
      <c r="D29" s="28"/>
      <c r="E29" s="28"/>
      <c r="F29" s="28"/>
      <c r="G29" s="28"/>
      <c r="H29" s="28"/>
      <c r="I29" s="28"/>
      <c r="J29" s="28"/>
      <c r="K29" s="28"/>
      <c r="L29" s="28"/>
      <c r="M29" s="28"/>
      <c r="N29" s="28"/>
      <c r="O29" s="28"/>
      <c r="P29" s="28"/>
      <c r="Q29" s="28"/>
      <c r="R29" s="28"/>
      <c r="S29" s="28"/>
      <c r="T29" s="152"/>
      <c r="U29" s="45" t="str">
        <f t="shared" si="9"/>
        <v>ven</v>
      </c>
      <c r="V29" s="46">
        <f t="shared" si="10"/>
        <v>44890</v>
      </c>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91"/>
      <c r="AW29" s="101" cm="1">
        <f t="array" ref="AW29">SUM(COUNTIFS(C29:S29,{"Aspettativa";"Ex-accordo";"Ferie";"Malattia";"Esame";"Formazione"}))</f>
        <v>0</v>
      </c>
      <c r="AX29" s="101" cm="1">
        <f t="array" ref="AX29">SUM(COUNTIFS(W29:AI29,{"Aspettativa";"Ex-accordo";"Ferie";"Malattia";"Esame";"Formazione"}))</f>
        <v>0</v>
      </c>
      <c r="AY29" s="101" cm="1">
        <f t="array" ref="AY29">SUM(COUNTIFS(AJ29:AS29,{"Aspettativa";"Ex-accordo";"Ferie";"Malattia";"Esame";"Formazione"}))</f>
        <v>0</v>
      </c>
      <c r="AZ29" s="23" t="str">
        <f t="shared" si="16"/>
        <v/>
      </c>
      <c r="BA29" s="159" cm="1">
        <f t="array" ref="BA29">SUM(COUNTIFS(C29:AU29,{"Aspettativa";"Ex-accordo";"Ferie";"Malattia";"Esame";"Formazione"}))</f>
        <v>0</v>
      </c>
      <c r="BB29" s="159">
        <f>IF(  TYPE(VLOOKUP($B29,Regole!$B$3:$C$49,2,0))=1,  VLOOKUP($B29,Regole!$B$3:$C$49,2,0),  IF(   TYPE(VLOOKUP(WEEKDAY($B29),Regole!$C$52:$D$58,2,0))=1,   IF(VLOOKUP(WEEKDAY($B29),Regole!$C$52:$D$58,2,0)&lt;&gt;0,   Regole!$H$13-VLOOKUP(WEEKDAY($B29),Regole!$C$52:$D$58,2,0),   " - "),  " - " )  )</f>
        <v>28</v>
      </c>
      <c r="BC29" s="101">
        <f t="shared" si="17"/>
        <v>30</v>
      </c>
      <c r="BD29" s="209" cm="1">
        <f t="array" ref="BD29">SUM(COUNTIFS(C29:S29,{"Altro"}))</f>
        <v>0</v>
      </c>
      <c r="BE29" s="209" cm="1">
        <f t="array" ref="BE29">SUM(COUNTIFS(W29:AI29,{"Altro"}))</f>
        <v>0</v>
      </c>
      <c r="BF29" s="209" cm="1">
        <f t="array" ref="BF29">SUM(COUNTIFS(AJ29:AS29,{"Altro"}))</f>
        <v>0</v>
      </c>
      <c r="BG29" s="140" cm="1">
        <f t="array" ref="BG29">SUM(COUNTIFS(C29:S29,{"Ridotto Ex-Acc";"Ridotto Ferie";"Ridotto Maternità"}))</f>
        <v>0</v>
      </c>
      <c r="BH29" s="140" cm="1">
        <f t="array" ref="BH29">SUM(COUNTIFS(W29:AI29,{"Ridotto Ex-Acc";"Ridotto Ferie";"Ridotto Maternità"}))</f>
        <v>0</v>
      </c>
      <c r="BI29" s="140" cm="1">
        <f t="array" ref="BI29">SUM(COUNTIFS(AJ29:AS29,{"Ridotto Ex-Acc";"Ridotto Ferie";"Ridotto Maternità"}))</f>
        <v>0</v>
      </c>
      <c r="BJ29" s="141">
        <f>SUM(COUNTIFS(C29:AU29,{"Ridotto Ex-Acc";"Ridotto Ferie";"Ridotto Maternità"}))</f>
        <v>0</v>
      </c>
      <c r="BK29" s="19"/>
      <c r="BL29" s="91"/>
      <c r="BM29" s="28"/>
      <c r="BN29" s="28"/>
      <c r="BO29" s="28"/>
      <c r="BP29" s="28"/>
      <c r="BQ29" s="28"/>
      <c r="BR29" s="28"/>
      <c r="BS29" s="196"/>
      <c r="BT29" s="45" t="str">
        <f t="shared" si="13"/>
        <v>ven</v>
      </c>
      <c r="BU29" s="45">
        <f t="shared" si="14"/>
        <v>44890</v>
      </c>
      <c r="BV29" s="28"/>
      <c r="BW29" s="28"/>
      <c r="BX29" s="28"/>
      <c r="BY29" s="28"/>
      <c r="BZ29" s="28"/>
      <c r="CA29" s="28"/>
      <c r="CB29" s="28"/>
      <c r="CC29" s="28"/>
      <c r="CD29" s="28"/>
      <c r="CE29" s="28"/>
      <c r="CF29" s="105"/>
      <c r="CG29" s="85"/>
    </row>
    <row r="30" spans="1:85" ht="11.25" customHeight="1" x14ac:dyDescent="0.25">
      <c r="A30" s="45" t="s">
        <v>22</v>
      </c>
      <c r="B30" s="46">
        <f t="shared" si="18"/>
        <v>44891</v>
      </c>
      <c r="C30" s="28"/>
      <c r="D30" s="28"/>
      <c r="E30" s="28"/>
      <c r="F30" s="28"/>
      <c r="G30" s="28"/>
      <c r="H30" s="28"/>
      <c r="I30" s="28"/>
      <c r="J30" s="28"/>
      <c r="K30" s="28"/>
      <c r="L30" s="28"/>
      <c r="M30" s="28"/>
      <c r="N30" s="28"/>
      <c r="O30" s="28"/>
      <c r="P30" s="28"/>
      <c r="Q30" s="28"/>
      <c r="R30" s="28"/>
      <c r="S30" s="28"/>
      <c r="T30" s="152"/>
      <c r="U30" s="45" t="str">
        <f t="shared" si="9"/>
        <v>sab</v>
      </c>
      <c r="V30" s="46">
        <f t="shared" si="10"/>
        <v>44891</v>
      </c>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91"/>
      <c r="AW30" s="101" cm="1">
        <f t="array" ref="AW30">SUM(COUNTIFS(C30:S30,{"Aspettativa";"Ex-accordo";"Ferie";"Malattia";"Esame";"Formazione"}))</f>
        <v>0</v>
      </c>
      <c r="AX30" s="101" cm="1">
        <f t="array" ref="AX30">SUM(COUNTIFS(W30:AI30,{"Aspettativa";"Ex-accordo";"Ferie";"Malattia";"Esame";"Formazione"}))</f>
        <v>0</v>
      </c>
      <c r="AY30" s="101" cm="1">
        <f t="array" ref="AY30">SUM(COUNTIFS(AJ30:AS30,{"Aspettativa";"Ex-accordo";"Ferie";"Malattia";"Esame";"Formazione"}))</f>
        <v>0</v>
      </c>
      <c r="AZ30" s="23" t="str">
        <f t="shared" si="16"/>
        <v/>
      </c>
      <c r="BA30" s="159" cm="1">
        <f t="array" ref="BA30">SUM(COUNTIFS(C30:AU30,{"Aspettativa";"Ex-accordo";"Ferie";"Malattia";"Esame";"Formazione"}))</f>
        <v>0</v>
      </c>
      <c r="BB30" s="159" t="str">
        <f>IF(  TYPE(VLOOKUP($B30,Regole!$B$3:$C$49,2,0))=1,  VLOOKUP($B30,Regole!$B$3:$C$49,2,0),  IF(   TYPE(VLOOKUP(WEEKDAY($B30),Regole!$C$52:$D$58,2,0))=1,   IF(VLOOKUP(WEEKDAY($B30),Regole!$C$52:$D$58,2,0)&lt;&gt;0,   Regole!$H$13-VLOOKUP(WEEKDAY($B30),Regole!$C$52:$D$58,2,0),   " - "),  " - " )  )</f>
        <v xml:space="preserve"> - </v>
      </c>
      <c r="BC30" s="101">
        <f t="shared" si="17"/>
        <v>30</v>
      </c>
      <c r="BD30" s="209" cm="1">
        <f t="array" ref="BD30">SUM(COUNTIFS(C30:S30,{"Altro"}))</f>
        <v>0</v>
      </c>
      <c r="BE30" s="209" cm="1">
        <f t="array" ref="BE30">SUM(COUNTIFS(W30:AI30,{"Altro"}))</f>
        <v>0</v>
      </c>
      <c r="BF30" s="209" cm="1">
        <f t="array" ref="BF30">SUM(COUNTIFS(AJ30:AS30,{"Altro"}))</f>
        <v>0</v>
      </c>
      <c r="BG30" s="140" cm="1">
        <f t="array" ref="BG30">SUM(COUNTIFS(C30:S30,{"Ridotto Ex-Acc";"Ridotto Ferie";"Ridotto Maternità"}))</f>
        <v>0</v>
      </c>
      <c r="BH30" s="140" cm="1">
        <f t="array" ref="BH30">SUM(COUNTIFS(W30:AI30,{"Ridotto Ex-Acc";"Ridotto Ferie";"Ridotto Maternità"}))</f>
        <v>0</v>
      </c>
      <c r="BI30" s="140" cm="1">
        <f t="array" ref="BI30">SUM(COUNTIFS(AJ30:AS30,{"Ridotto Ex-Acc";"Ridotto Ferie";"Ridotto Maternità"}))</f>
        <v>0</v>
      </c>
      <c r="BJ30" s="141">
        <f>SUM(COUNTIFS(C30:AU30,{"Ridotto Ex-Acc";"Ridotto Ferie";"Ridotto Maternità"}))</f>
        <v>0</v>
      </c>
      <c r="BK30" s="19"/>
      <c r="BL30" s="91"/>
      <c r="BM30" s="28"/>
      <c r="BN30" s="28"/>
      <c r="BO30" s="28"/>
      <c r="BP30" s="28"/>
      <c r="BQ30" s="28"/>
      <c r="BR30" s="28"/>
      <c r="BS30" s="196"/>
      <c r="BT30" s="45" t="str">
        <f t="shared" si="13"/>
        <v>sab</v>
      </c>
      <c r="BU30" s="45">
        <f t="shared" si="14"/>
        <v>44891</v>
      </c>
      <c r="BV30" s="28"/>
      <c r="BW30" s="28"/>
      <c r="BX30" s="28"/>
      <c r="BY30" s="28"/>
      <c r="BZ30" s="28"/>
      <c r="CA30" s="28"/>
      <c r="CB30" s="28"/>
      <c r="CC30" s="28"/>
      <c r="CD30" s="28"/>
      <c r="CE30" s="28"/>
      <c r="CF30" s="105"/>
      <c r="CG30" s="85"/>
    </row>
    <row r="31" spans="1:85" ht="11.25" customHeight="1" x14ac:dyDescent="0.25">
      <c r="A31" s="26"/>
      <c r="B31" s="48">
        <f t="shared" si="18"/>
        <v>44892</v>
      </c>
      <c r="C31" s="120" t="s">
        <v>40</v>
      </c>
      <c r="D31" s="120" t="s">
        <v>40</v>
      </c>
      <c r="E31" s="120" t="s">
        <v>40</v>
      </c>
      <c r="F31" s="120" t="s">
        <v>40</v>
      </c>
      <c r="G31" s="120" t="s">
        <v>40</v>
      </c>
      <c r="H31" s="120" t="s">
        <v>40</v>
      </c>
      <c r="I31" s="120" t="s">
        <v>40</v>
      </c>
      <c r="J31" s="120" t="s">
        <v>40</v>
      </c>
      <c r="K31" s="120" t="s">
        <v>40</v>
      </c>
      <c r="L31" s="120" t="s">
        <v>40</v>
      </c>
      <c r="M31" s="120" t="s">
        <v>40</v>
      </c>
      <c r="N31" s="120" t="s">
        <v>40</v>
      </c>
      <c r="O31" s="120" t="s">
        <v>40</v>
      </c>
      <c r="P31" s="120" t="s">
        <v>40</v>
      </c>
      <c r="Q31" s="120" t="s">
        <v>40</v>
      </c>
      <c r="R31" s="120" t="s">
        <v>40</v>
      </c>
      <c r="S31" s="120" t="s">
        <v>40</v>
      </c>
      <c r="T31" s="153"/>
      <c r="U31" s="26" t="str">
        <f t="shared" si="9"/>
        <v/>
      </c>
      <c r="V31" s="48">
        <f t="shared" si="10"/>
        <v>44892</v>
      </c>
      <c r="W31" s="120" t="s">
        <v>40</v>
      </c>
      <c r="X31" s="120" t="s">
        <v>40</v>
      </c>
      <c r="Y31" s="121" t="s">
        <v>40</v>
      </c>
      <c r="Z31" s="120" t="s">
        <v>40</v>
      </c>
      <c r="AA31" s="120" t="s">
        <v>40</v>
      </c>
      <c r="AB31" s="120" t="s">
        <v>40</v>
      </c>
      <c r="AC31" s="120" t="s">
        <v>40</v>
      </c>
      <c r="AD31" s="120" t="s">
        <v>40</v>
      </c>
      <c r="AE31" s="120" t="s">
        <v>40</v>
      </c>
      <c r="AF31" s="120" t="s">
        <v>40</v>
      </c>
      <c r="AG31" s="120" t="s">
        <v>40</v>
      </c>
      <c r="AH31" s="120" t="s">
        <v>40</v>
      </c>
      <c r="AI31" s="120" t="s">
        <v>40</v>
      </c>
      <c r="AJ31" s="120" t="s">
        <v>40</v>
      </c>
      <c r="AK31" s="120" t="s">
        <v>40</v>
      </c>
      <c r="AL31" s="120" t="s">
        <v>40</v>
      </c>
      <c r="AM31" s="121" t="s">
        <v>40</v>
      </c>
      <c r="AN31" s="121" t="s">
        <v>40</v>
      </c>
      <c r="AO31" s="121" t="s">
        <v>40</v>
      </c>
      <c r="AP31" s="121" t="s">
        <v>40</v>
      </c>
      <c r="AQ31" s="121" t="s">
        <v>40</v>
      </c>
      <c r="AR31" s="120" t="s">
        <v>40</v>
      </c>
      <c r="AS31" s="120" t="s">
        <v>40</v>
      </c>
      <c r="AT31" s="120" t="s">
        <v>40</v>
      </c>
      <c r="AU31" s="120" t="s">
        <v>40</v>
      </c>
      <c r="AV31" s="91"/>
      <c r="AW31" s="196"/>
      <c r="AX31" s="196"/>
      <c r="AY31" s="196"/>
      <c r="AZ31" s="91"/>
      <c r="BA31" s="91"/>
      <c r="BB31" s="88"/>
      <c r="BC31" s="88"/>
      <c r="BD31" s="88"/>
      <c r="BE31" s="88"/>
      <c r="BF31" s="88"/>
      <c r="BG31" s="196"/>
      <c r="BH31" s="196"/>
      <c r="BI31" s="89"/>
      <c r="BJ31" s="88"/>
      <c r="BK31" s="97"/>
      <c r="BL31" s="91"/>
      <c r="BM31" s="121" t="s">
        <v>40</v>
      </c>
      <c r="BN31" s="121" t="s">
        <v>40</v>
      </c>
      <c r="BO31" s="121" t="s">
        <v>40</v>
      </c>
      <c r="BP31" s="121" t="s">
        <v>40</v>
      </c>
      <c r="BQ31" s="121" t="s">
        <v>40</v>
      </c>
      <c r="BR31" s="121" t="s">
        <v>40</v>
      </c>
      <c r="BS31" s="196"/>
      <c r="BT31" s="26" t="str">
        <f t="shared" si="13"/>
        <v/>
      </c>
      <c r="BU31" s="136">
        <f t="shared" si="14"/>
        <v>44892</v>
      </c>
      <c r="BV31" s="120" t="s">
        <v>40</v>
      </c>
      <c r="BW31" s="120" t="s">
        <v>40</v>
      </c>
      <c r="BX31" s="120" t="s">
        <v>40</v>
      </c>
      <c r="BY31" s="120" t="s">
        <v>40</v>
      </c>
      <c r="BZ31" s="120" t="s">
        <v>40</v>
      </c>
      <c r="CA31" s="120" t="s">
        <v>40</v>
      </c>
      <c r="CB31" s="120" t="s">
        <v>40</v>
      </c>
      <c r="CC31" s="122" t="s">
        <v>40</v>
      </c>
      <c r="CD31" s="122" t="s">
        <v>40</v>
      </c>
      <c r="CE31" s="122" t="s">
        <v>40</v>
      </c>
      <c r="CF31" s="97"/>
    </row>
    <row r="32" spans="1:85" s="91" customFormat="1" ht="11.25" customHeight="1" x14ac:dyDescent="0.25">
      <c r="T32" s="142"/>
      <c r="AN32" s="171"/>
      <c r="AO32" s="171"/>
      <c r="AP32" s="171"/>
      <c r="AQ32" s="171"/>
      <c r="AW32" s="99"/>
      <c r="AX32" s="99"/>
      <c r="AY32" s="196"/>
      <c r="AZ32" s="99"/>
      <c r="BC32" s="196"/>
      <c r="BD32" s="196"/>
      <c r="BE32" s="196"/>
      <c r="BF32" s="196"/>
      <c r="BG32" s="99"/>
      <c r="BH32" s="196"/>
      <c r="BI32" s="196"/>
      <c r="BK32" s="92"/>
      <c r="BM32" s="196"/>
      <c r="BN32" s="196"/>
      <c r="BO32" s="196"/>
      <c r="BP32" s="196"/>
      <c r="BQ32" s="196"/>
      <c r="BR32" s="196"/>
      <c r="BS32" s="196"/>
      <c r="BV32" s="196"/>
      <c r="BW32" s="196"/>
      <c r="BX32" s="196"/>
      <c r="BY32" s="196"/>
      <c r="BZ32" s="196"/>
      <c r="CA32" s="196"/>
      <c r="CB32" s="196"/>
    </row>
    <row r="33" spans="1:85" s="91" customFormat="1" ht="11.25" customHeight="1" x14ac:dyDescent="0.25">
      <c r="T33" s="142"/>
      <c r="AN33" s="171"/>
      <c r="AO33" s="171"/>
      <c r="AP33" s="171"/>
      <c r="AQ33" s="171"/>
      <c r="AW33" s="95"/>
      <c r="AX33" s="95"/>
      <c r="AY33" s="88" t="str">
        <f>IF(   TYPE(VLOOKUP($B33,Regole!#REF!,2,0))=1,   VLOOKUP($B33,Regole!#REF!,2,0),   IF(    TYPE(VLOOKUP(WEEKDAY($B33),Regole!#REF!,2,0))=1,    IF(VLOOKUP(WEEKDAY($B33),Regole!#REF!,2,0)&lt;&gt;0, Regole!#REF!-VLOOKUP(WEEKDAY($B33),Regole!#REF!,2,0), ""),    ""   ) )</f>
        <v/>
      </c>
      <c r="AZ33" s="95"/>
      <c r="BA33" s="88" t="str">
        <f>IF(   TYPE(VLOOKUP($B33,Regole!#REF!,2,0))=1,   VLOOKUP($B33,Regole!#REF!,2,0),   IF(    TYPE(VLOOKUP(WEEKDAY($B33),Regole!#REF!,2,0))=1,    IF(VLOOKUP(WEEKDAY($B33),Regole!#REF!,2,0)&lt;&gt;0, Regole!#REF!-VLOOKUP(WEEKDAY($B33),Regole!#REF!,2,0), ""),    ""   ) )</f>
        <v/>
      </c>
      <c r="BB33" s="88"/>
      <c r="BC33" s="88"/>
      <c r="BD33" s="88"/>
      <c r="BE33" s="88"/>
      <c r="BF33" s="88"/>
      <c r="BG33" s="95"/>
      <c r="BH33" s="88" t="str">
        <f>IF(   TYPE(VLOOKUP($B33,Regole!#REF!,2,0))=1,   VLOOKUP($B33,Regole!#REF!,2,0),   IF(    TYPE(VLOOKUP(WEEKDAY($B33),Regole!#REF!,2,0))=1,    IF(VLOOKUP(WEEKDAY($B33),Regole!#REF!,2,0)&lt;&gt;0, Regole!#REF!-VLOOKUP(WEEKDAY($B33),Regole!#REF!,2,0), ""),    ""   ) )</f>
        <v/>
      </c>
      <c r="BI33" s="88"/>
      <c r="BJ33" s="88"/>
      <c r="BK33" s="98"/>
      <c r="BM33" s="196"/>
      <c r="BN33" s="196"/>
      <c r="BO33" s="196"/>
      <c r="BP33" s="196"/>
      <c r="BQ33" s="196"/>
      <c r="BR33" s="196"/>
      <c r="BS33" s="196"/>
      <c r="BV33" s="196"/>
      <c r="BW33" s="196"/>
      <c r="BX33" s="196"/>
      <c r="BY33" s="196"/>
      <c r="BZ33" s="196"/>
      <c r="CA33" s="196"/>
      <c r="CB33" s="196"/>
    </row>
    <row r="34" spans="1:85" ht="11.25" customHeight="1" x14ac:dyDescent="0.25">
      <c r="A34" s="45" t="s">
        <v>17</v>
      </c>
      <c r="B34" s="46">
        <f>B31+1</f>
        <v>44893</v>
      </c>
      <c r="C34" s="28"/>
      <c r="D34" s="28"/>
      <c r="E34" s="28"/>
      <c r="F34" s="28"/>
      <c r="G34" s="28"/>
      <c r="H34" s="28"/>
      <c r="I34" s="28"/>
      <c r="J34" s="28"/>
      <c r="K34" s="28"/>
      <c r="L34" s="28"/>
      <c r="M34" s="28"/>
      <c r="N34" s="28"/>
      <c r="O34" s="28"/>
      <c r="P34" s="28"/>
      <c r="Q34" s="28"/>
      <c r="R34" s="28"/>
      <c r="S34" s="28"/>
      <c r="T34" s="152"/>
      <c r="U34" s="45" t="str">
        <f t="shared" ref="U34:U40" si="19">IF($A34&lt;&gt;"",$A34,"")</f>
        <v>lun</v>
      </c>
      <c r="V34" s="46">
        <f t="shared" ref="V34:V40" si="20">IF($B34&lt;&gt;"",$B34,"")</f>
        <v>44893</v>
      </c>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4"/>
      <c r="AW34" s="101" cm="1">
        <f t="array" ref="AW34">SUM(COUNTIFS(C34:S34,{"Aspettativa";"Ex-accordo";"Ferie";"Malattia";"Esame";"Formazione"}))</f>
        <v>0</v>
      </c>
      <c r="AX34" s="101" cm="1">
        <f t="array" ref="AX34">SUM(COUNTIFS(W34:AI34,{"Aspettativa";"Ex-accordo";"Ferie";"Malattia";"Esame";"Formazione"}))</f>
        <v>0</v>
      </c>
      <c r="AY34" s="101" cm="1">
        <f t="array" ref="AY34">SUM(COUNTIFS(AJ34:AS34,{"Aspettativa";"Ex-accordo";"Ferie";"Malattia";"Esame";"Formazione"}))</f>
        <v>0</v>
      </c>
      <c r="AZ34" s="100" t="str">
        <f t="shared" ref="AZ34:AZ39" si="21">IF(BA34&gt;$BJ$2-N(BB34),"!!!","")</f>
        <v/>
      </c>
      <c r="BA34" s="154" cm="1">
        <f t="array" ref="BA34">SUM(COUNTIFS(C34:AU34,{"Aspettativa";"Ex-accordo";"Ferie";"Malattia";"Esame";"Formazione"}))</f>
        <v>0</v>
      </c>
      <c r="BB34" s="101">
        <f>IF(  TYPE(VLOOKUP($B34,Regole!$B$3:$C$49,2,0))=1,  VLOOKUP($B34,Regole!$B$3:$C$49,2,0),  IF(   TYPE(VLOOKUP(WEEKDAY($B34),Regole!$C$52:$D$58,2,0))=1,   IF(VLOOKUP(WEEKDAY($B34),Regole!$C$52:$D$58,2,0)&lt;&gt;0,   Regole!$H$13-VLOOKUP(WEEKDAY($B34),Regole!$C$52:$D$58,2,0),   " - "),  " - " )  )</f>
        <v>28</v>
      </c>
      <c r="BC34" s="101">
        <f t="shared" ref="BC34:BC39" si="22">$BJ$2-BA34</f>
        <v>30</v>
      </c>
      <c r="BD34" s="209" cm="1">
        <f t="array" ref="BD34">SUM(COUNTIFS(C34:S34,{"Altro"}))</f>
        <v>0</v>
      </c>
      <c r="BE34" s="209" cm="1">
        <f t="array" ref="BE34">SUM(COUNTIFS(W34:AI34,{"Altro"}))</f>
        <v>0</v>
      </c>
      <c r="BF34" s="209" cm="1">
        <f t="array" ref="BF34">SUM(COUNTIFS(AJ34:AS34,{"Altro"}))</f>
        <v>0</v>
      </c>
      <c r="BG34" s="140" cm="1">
        <f t="array" ref="BG34">SUM(COUNTIFS(C34:S34,{"Ridotto Ex-Acc";"Ridotto Ferie";"Ridotto Maternità"}))</f>
        <v>0</v>
      </c>
      <c r="BH34" s="140" cm="1">
        <f t="array" ref="BH34">SUM(COUNTIFS(W34:AI34,{"Ridotto Ex-Acc";"Ridotto Ferie";"Ridotto Maternità"}))</f>
        <v>0</v>
      </c>
      <c r="BI34" s="140" cm="1">
        <f t="array" ref="BI34">SUM(COUNTIFS(AJ34:AS34,{"Ridotto Ex-Acc";"Ridotto Ferie";"Ridotto Maternità"}))</f>
        <v>0</v>
      </c>
      <c r="BJ34" s="143">
        <f>SUM(COUNTIFS(C34:AU34,{"Ridotto Ex-Acc";"Ridotto Ferie";"Ridotto Maternità"}))</f>
        <v>0</v>
      </c>
      <c r="BK34" s="19"/>
      <c r="BL34" s="91"/>
      <c r="BM34" s="28"/>
      <c r="BN34" s="28"/>
      <c r="BO34" s="28"/>
      <c r="BP34" s="28"/>
      <c r="BQ34" s="28"/>
      <c r="BR34" s="28"/>
      <c r="BS34" s="196"/>
      <c r="BT34" s="45" t="str">
        <f t="shared" ref="BT34:BT40" si="23">IF($A34&lt;&gt;"",$A34,"")</f>
        <v>lun</v>
      </c>
      <c r="BU34" s="45">
        <f t="shared" ref="BU34:BU40" si="24">IF($B34&lt;&gt;"",$B34,"")</f>
        <v>44893</v>
      </c>
      <c r="BV34" s="28"/>
      <c r="BW34" s="28"/>
      <c r="BX34" s="28"/>
      <c r="BY34" s="28"/>
      <c r="BZ34" s="28"/>
      <c r="CA34" s="28"/>
      <c r="CB34" s="28"/>
      <c r="CC34" s="28"/>
      <c r="CD34" s="28"/>
      <c r="CE34" s="28"/>
      <c r="CF34" s="6"/>
      <c r="CG34" s="85"/>
    </row>
    <row r="35" spans="1:85" ht="11.25" customHeight="1" x14ac:dyDescent="0.25">
      <c r="A35" s="45" t="s">
        <v>18</v>
      </c>
      <c r="B35" s="46">
        <f t="shared" ref="B35:B40" si="25">B34+1</f>
        <v>44894</v>
      </c>
      <c r="C35" s="28"/>
      <c r="D35" s="28"/>
      <c r="E35" s="28"/>
      <c r="F35" s="28"/>
      <c r="G35" s="28"/>
      <c r="H35" s="28"/>
      <c r="I35" s="28"/>
      <c r="J35" s="28"/>
      <c r="K35" s="28"/>
      <c r="L35" s="28"/>
      <c r="M35" s="28"/>
      <c r="N35" s="28"/>
      <c r="O35" s="28"/>
      <c r="P35" s="28"/>
      <c r="Q35" s="28"/>
      <c r="R35" s="28"/>
      <c r="S35" s="28"/>
      <c r="T35" s="152"/>
      <c r="U35" s="45" t="str">
        <f t="shared" si="19"/>
        <v>mar</v>
      </c>
      <c r="V35" s="46">
        <f t="shared" si="20"/>
        <v>44894</v>
      </c>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91"/>
      <c r="AW35" s="101" cm="1">
        <f t="array" ref="AW35">SUM(COUNTIFS(C35:S35,{"Aspettativa";"Ex-accordo";"Ferie";"Malattia";"Esame";"Formazione"}))</f>
        <v>0</v>
      </c>
      <c r="AX35" s="101" cm="1">
        <f t="array" ref="AX35">SUM(COUNTIFS(W35:AI35,{"Aspettativa";"Ex-accordo";"Ferie";"Malattia";"Esame";"Formazione"}))</f>
        <v>0</v>
      </c>
      <c r="AY35" s="101" cm="1">
        <f t="array" ref="AY35">SUM(COUNTIFS(AJ35:AS35,{"Aspettativa";"Ex-accordo";"Ferie";"Malattia";"Esame";"Formazione"}))</f>
        <v>0</v>
      </c>
      <c r="AZ35" s="96" t="str">
        <f t="shared" si="21"/>
        <v/>
      </c>
      <c r="BA35" s="101" cm="1">
        <f t="array" ref="BA35">SUM(COUNTIFS(C35:AU35,{"Aspettativa";"Ex-accordo";"Ferie";"Malattia";"Esame";"Formazione"}))</f>
        <v>0</v>
      </c>
      <c r="BB35" s="22">
        <f>IF(  TYPE(VLOOKUP($B35,Regole!$B$3:$C$49,2,0))=1,  VLOOKUP($B35,Regole!$B$3:$C$49,2,0),  IF(   TYPE(VLOOKUP(WEEKDAY($B35),Regole!$C$52:$D$58,2,0))=1,   IF(VLOOKUP(WEEKDAY($B35),Regole!$C$52:$D$58,2,0)&lt;&gt;0,   Regole!$H$13-VLOOKUP(WEEKDAY($B35),Regole!$C$52:$D$58,2,0),   " - "),  " - " )  )</f>
        <v>28</v>
      </c>
      <c r="BC35" s="101">
        <f t="shared" si="22"/>
        <v>30</v>
      </c>
      <c r="BD35" s="209" cm="1">
        <f t="array" ref="BD35">SUM(COUNTIFS(C35:S35,{"Altro"}))</f>
        <v>0</v>
      </c>
      <c r="BE35" s="209" cm="1">
        <f t="array" ref="BE35">SUM(COUNTIFS(W35:AI35,{"Altro"}))</f>
        <v>0</v>
      </c>
      <c r="BF35" s="209" cm="1">
        <f t="array" ref="BF35">SUM(COUNTIFS(AJ35:AS35,{"Altro"}))</f>
        <v>0</v>
      </c>
      <c r="BG35" s="140" cm="1">
        <f t="array" ref="BG35">SUM(COUNTIFS(C35:S35,{"Ridotto Ex-Acc";"Ridotto Ferie";"Ridotto Maternità"}))</f>
        <v>0</v>
      </c>
      <c r="BH35" s="140" cm="1">
        <f t="array" ref="BH35">SUM(COUNTIFS(W35:AI35,{"Ridotto Ex-Acc";"Ridotto Ferie";"Ridotto Maternità"}))</f>
        <v>0</v>
      </c>
      <c r="BI35" s="140" cm="1">
        <f t="array" ref="BI35">SUM(COUNTIFS(AJ35:AS35,{"Ridotto Ex-Acc";"Ridotto Ferie";"Ridotto Maternità"}))</f>
        <v>0</v>
      </c>
      <c r="BJ35" s="140">
        <f>SUM(COUNTIFS(C35:AU35,{"Ridotto Ex-Acc";"Ridotto Ferie";"Ridotto Maternità"}))</f>
        <v>0</v>
      </c>
      <c r="BK35" s="19"/>
      <c r="BL35" s="91"/>
      <c r="BM35" s="28"/>
      <c r="BN35" s="28"/>
      <c r="BO35" s="28"/>
      <c r="BP35" s="28"/>
      <c r="BQ35" s="28"/>
      <c r="BR35" s="28"/>
      <c r="BS35" s="196"/>
      <c r="BT35" s="45" t="str">
        <f t="shared" si="23"/>
        <v>mar</v>
      </c>
      <c r="BU35" s="45">
        <f t="shared" si="24"/>
        <v>44894</v>
      </c>
      <c r="BV35" s="28"/>
      <c r="BW35" s="28"/>
      <c r="BX35" s="28"/>
      <c r="BY35" s="28"/>
      <c r="BZ35" s="28"/>
      <c r="CA35" s="28"/>
      <c r="CB35" s="28"/>
      <c r="CC35" s="28"/>
      <c r="CD35" s="28"/>
      <c r="CE35" s="28"/>
      <c r="CF35" s="6"/>
      <c r="CG35" s="85"/>
    </row>
    <row r="36" spans="1:85" ht="11.25" customHeight="1" x14ac:dyDescent="0.25">
      <c r="A36" s="45" t="s">
        <v>19</v>
      </c>
      <c r="B36" s="46">
        <f t="shared" si="25"/>
        <v>44895</v>
      </c>
      <c r="C36" s="28"/>
      <c r="D36" s="28"/>
      <c r="E36" s="28"/>
      <c r="F36" s="28"/>
      <c r="G36" s="28"/>
      <c r="H36" s="28"/>
      <c r="I36" s="28"/>
      <c r="J36" s="28"/>
      <c r="K36" s="28"/>
      <c r="L36" s="28"/>
      <c r="M36" s="28"/>
      <c r="N36" s="28"/>
      <c r="O36" s="28"/>
      <c r="P36" s="28"/>
      <c r="Q36" s="28"/>
      <c r="R36" s="28"/>
      <c r="S36" s="28"/>
      <c r="T36" s="152"/>
      <c r="U36" s="45" t="str">
        <f t="shared" si="19"/>
        <v>mer</v>
      </c>
      <c r="V36" s="46">
        <f t="shared" si="20"/>
        <v>44895</v>
      </c>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91"/>
      <c r="AW36" s="101" cm="1">
        <f t="array" ref="AW36">SUM(COUNTIFS(C36:S36,{"Aspettativa";"Ex-accordo";"Ferie";"Malattia";"Esame";"Formazione"}))</f>
        <v>0</v>
      </c>
      <c r="AX36" s="101" cm="1">
        <f t="array" ref="AX36">SUM(COUNTIFS(W36:AI36,{"Aspettativa";"Ex-accordo";"Ferie";"Malattia";"Esame";"Formazione"}))</f>
        <v>0</v>
      </c>
      <c r="AY36" s="101" cm="1">
        <f t="array" ref="AY36">SUM(COUNTIFS(AJ36:AS36,{"Aspettativa";"Ex-accordo";"Ferie";"Malattia";"Esame";"Formazione"}))</f>
        <v>0</v>
      </c>
      <c r="AZ36" s="23" t="str">
        <f t="shared" si="21"/>
        <v/>
      </c>
      <c r="BA36" s="101" cm="1">
        <f t="array" ref="BA36">SUM(COUNTIFS(C36:AU36,{"Aspettativa";"Ex-accordo";"Ferie";"Malattia";"Esame";"Formazione"}))</f>
        <v>0</v>
      </c>
      <c r="BB36" s="159">
        <f>IF(  TYPE(VLOOKUP($B36,Regole!$B$3:$C$49,2,0))=1,  VLOOKUP($B36,Regole!$B$3:$C$49,2,0),  IF(   TYPE(VLOOKUP(WEEKDAY($B36),Regole!$C$52:$D$58,2,0))=1,   IF(VLOOKUP(WEEKDAY($B36),Regole!$C$52:$D$58,2,0)&lt;&gt;0,   Regole!$H$13-VLOOKUP(WEEKDAY($B36),Regole!$C$52:$D$58,2,0),   " - "),  " - " )  )</f>
        <v>28</v>
      </c>
      <c r="BC36" s="101">
        <f t="shared" si="22"/>
        <v>30</v>
      </c>
      <c r="BD36" s="209" cm="1">
        <f t="array" ref="BD36">SUM(COUNTIFS(C36:S36,{"Altro"}))</f>
        <v>0</v>
      </c>
      <c r="BE36" s="209" cm="1">
        <f t="array" ref="BE36">SUM(COUNTIFS(W36:AI36,{"Altro"}))</f>
        <v>0</v>
      </c>
      <c r="BF36" s="209" cm="1">
        <f t="array" ref="BF36">SUM(COUNTIFS(AJ36:AS36,{"Altro"}))</f>
        <v>0</v>
      </c>
      <c r="BG36" s="140" cm="1">
        <f t="array" ref="BG36">SUM(COUNTIFS(C36:S36,{"Ridotto Ex-Acc";"Ridotto Ferie";"Ridotto Maternità"}))</f>
        <v>0</v>
      </c>
      <c r="BH36" s="140" cm="1">
        <f t="array" ref="BH36">SUM(COUNTIFS(W36:AI36,{"Ridotto Ex-Acc";"Ridotto Ferie";"Ridotto Maternità"}))</f>
        <v>0</v>
      </c>
      <c r="BI36" s="140" cm="1">
        <f t="array" ref="BI36">SUM(COUNTIFS(AJ36:AS36,{"Ridotto Ex-Acc";"Ridotto Ferie";"Ridotto Maternità"}))</f>
        <v>0</v>
      </c>
      <c r="BJ36" s="140">
        <f>SUM(COUNTIFS(C36:AU36,{"Ridotto Ex-Acc";"Ridotto Ferie";"Ridotto Maternità"}))</f>
        <v>0</v>
      </c>
      <c r="BK36" s="19"/>
      <c r="BL36" s="91"/>
      <c r="BM36" s="28"/>
      <c r="BN36" s="28"/>
      <c r="BO36" s="28"/>
      <c r="BP36" s="28"/>
      <c r="BQ36" s="28"/>
      <c r="BR36" s="28"/>
      <c r="BS36" s="196"/>
      <c r="BT36" s="45" t="str">
        <f t="shared" si="23"/>
        <v>mer</v>
      </c>
      <c r="BU36" s="45">
        <f t="shared" si="24"/>
        <v>44895</v>
      </c>
      <c r="BV36" s="28"/>
      <c r="BW36" s="28"/>
      <c r="BX36" s="28"/>
      <c r="BY36" s="28"/>
      <c r="BZ36" s="28"/>
      <c r="CA36" s="28"/>
      <c r="CB36" s="28"/>
      <c r="CC36" s="28"/>
      <c r="CD36" s="28"/>
      <c r="CE36" s="28"/>
      <c r="CF36" s="80"/>
      <c r="CG36" s="85"/>
    </row>
    <row r="37" spans="1:85" ht="11.25" customHeight="1" x14ac:dyDescent="0.25">
      <c r="A37" s="45" t="s">
        <v>20</v>
      </c>
      <c r="B37" s="46">
        <f t="shared" si="25"/>
        <v>44896</v>
      </c>
      <c r="C37" s="28"/>
      <c r="D37" s="28"/>
      <c r="E37" s="28"/>
      <c r="F37" s="28"/>
      <c r="G37" s="28"/>
      <c r="H37" s="28"/>
      <c r="I37" s="28"/>
      <c r="J37" s="28"/>
      <c r="K37" s="28"/>
      <c r="L37" s="28"/>
      <c r="M37" s="28"/>
      <c r="N37" s="28"/>
      <c r="O37" s="28"/>
      <c r="P37" s="28"/>
      <c r="Q37" s="28"/>
      <c r="R37" s="28"/>
      <c r="S37" s="28"/>
      <c r="T37" s="152"/>
      <c r="U37" s="45" t="str">
        <f t="shared" si="19"/>
        <v>gio</v>
      </c>
      <c r="V37" s="46">
        <f t="shared" si="20"/>
        <v>44896</v>
      </c>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91"/>
      <c r="AW37" s="101" cm="1">
        <f t="array" ref="AW37">SUM(COUNTIFS(C37:S37,{"Aspettativa";"Ex-accordo";"Ferie";"Malattia";"Esame";"Formazione"}))</f>
        <v>0</v>
      </c>
      <c r="AX37" s="101" cm="1">
        <f t="array" ref="AX37">SUM(COUNTIFS(W37:AI37,{"Aspettativa";"Ex-accordo";"Ferie";"Malattia";"Esame";"Formazione"}))</f>
        <v>0</v>
      </c>
      <c r="AY37" s="101" cm="1">
        <f t="array" ref="AY37">SUM(COUNTIFS(AJ37:AS37,{"Aspettativa";"Ex-accordo";"Ferie";"Malattia";"Esame";"Formazione"}))</f>
        <v>0</v>
      </c>
      <c r="AZ37" s="23" t="str">
        <f t="shared" si="21"/>
        <v/>
      </c>
      <c r="BA37" s="101" cm="1">
        <f t="array" ref="BA37">SUM(COUNTIFS(C37:AU37,{"Aspettativa";"Ex-accordo";"Ferie";"Malattia";"Esame";"Formazione"}))</f>
        <v>0</v>
      </c>
      <c r="BB37" s="159">
        <f>IF(  TYPE(VLOOKUP($B37,Regole!$B$3:$C$49,2,0))=1,  VLOOKUP($B37,Regole!$B$3:$C$49,2,0),  IF(   TYPE(VLOOKUP(WEEKDAY($B37),Regole!$C$52:$D$58,2,0))=1,   IF(VLOOKUP(WEEKDAY($B37),Regole!$C$52:$D$58,2,0)&lt;&gt;0,   Regole!$H$13-VLOOKUP(WEEKDAY($B37),Regole!$C$52:$D$58,2,0),   " - "),  " - " )  )</f>
        <v>28</v>
      </c>
      <c r="BC37" s="101">
        <f t="shared" si="22"/>
        <v>30</v>
      </c>
      <c r="BD37" s="209" cm="1">
        <f t="array" ref="BD37">SUM(COUNTIFS(C37:S37,{"Altro"}))</f>
        <v>0</v>
      </c>
      <c r="BE37" s="209" cm="1">
        <f t="array" ref="BE37">SUM(COUNTIFS(W37:AI37,{"Altro"}))</f>
        <v>0</v>
      </c>
      <c r="BF37" s="209" cm="1">
        <f t="array" ref="BF37">SUM(COUNTIFS(AJ37:AS37,{"Altro"}))</f>
        <v>0</v>
      </c>
      <c r="BG37" s="140" cm="1">
        <f t="array" ref="BG37">SUM(COUNTIFS(C37:S37,{"Ridotto Ex-Acc";"Ridotto Ferie";"Ridotto Maternità"}))</f>
        <v>0</v>
      </c>
      <c r="BH37" s="140" cm="1">
        <f t="array" ref="BH37">SUM(COUNTIFS(W37:AI37,{"Ridotto Ex-Acc";"Ridotto Ferie";"Ridotto Maternità"}))</f>
        <v>0</v>
      </c>
      <c r="BI37" s="140" cm="1">
        <f t="array" ref="BI37">SUM(COUNTIFS(AJ37:AS37,{"Ridotto Ex-Acc";"Ridotto Ferie";"Ridotto Maternità"}))</f>
        <v>0</v>
      </c>
      <c r="BJ37" s="140">
        <f>SUM(COUNTIFS(C37:AU37,{"Ridotto Ex-Acc";"Ridotto Ferie";"Ridotto Maternità"}))</f>
        <v>0</v>
      </c>
      <c r="BK37" s="19"/>
      <c r="BL37" s="91"/>
      <c r="BM37" s="28"/>
      <c r="BN37" s="28"/>
      <c r="BO37" s="28"/>
      <c r="BP37" s="28"/>
      <c r="BQ37" s="28"/>
      <c r="BR37" s="28"/>
      <c r="BS37" s="196"/>
      <c r="BT37" s="45" t="str">
        <f t="shared" si="23"/>
        <v>gio</v>
      </c>
      <c r="BU37" s="45">
        <f t="shared" si="24"/>
        <v>44896</v>
      </c>
      <c r="BV37" s="28"/>
      <c r="BW37" s="28"/>
      <c r="BX37" s="28"/>
      <c r="BY37" s="28"/>
      <c r="BZ37" s="28"/>
      <c r="CA37" s="28"/>
      <c r="CB37" s="28"/>
      <c r="CC37" s="28"/>
      <c r="CD37" s="28"/>
      <c r="CE37" s="28"/>
      <c r="CF37" s="105"/>
      <c r="CG37" s="85"/>
    </row>
    <row r="38" spans="1:85" ht="11.25" customHeight="1" x14ac:dyDescent="0.25">
      <c r="A38" s="45" t="s">
        <v>21</v>
      </c>
      <c r="B38" s="46">
        <f t="shared" si="25"/>
        <v>44897</v>
      </c>
      <c r="C38" s="28"/>
      <c r="D38" s="28"/>
      <c r="E38" s="28"/>
      <c r="F38" s="28"/>
      <c r="G38" s="28"/>
      <c r="H38" s="28"/>
      <c r="I38" s="28"/>
      <c r="J38" s="28"/>
      <c r="K38" s="28"/>
      <c r="L38" s="28"/>
      <c r="M38" s="28"/>
      <c r="N38" s="28"/>
      <c r="O38" s="28"/>
      <c r="P38" s="28"/>
      <c r="Q38" s="28"/>
      <c r="R38" s="28"/>
      <c r="S38" s="28"/>
      <c r="T38" s="152"/>
      <c r="U38" s="45" t="str">
        <f t="shared" si="19"/>
        <v>ven</v>
      </c>
      <c r="V38" s="46">
        <f t="shared" si="20"/>
        <v>44897</v>
      </c>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91"/>
      <c r="AW38" s="101" cm="1">
        <f t="array" ref="AW38">SUM(COUNTIFS(C38:S38,{"Aspettativa";"Ex-accordo";"Ferie";"Malattia";"Esame";"Formazione"}))</f>
        <v>0</v>
      </c>
      <c r="AX38" s="101" cm="1">
        <f t="array" ref="AX38">SUM(COUNTIFS(W38:AI38,{"Aspettativa";"Ex-accordo";"Ferie";"Malattia";"Esame";"Formazione"}))</f>
        <v>0</v>
      </c>
      <c r="AY38" s="101" cm="1">
        <f t="array" ref="AY38">SUM(COUNTIFS(AJ38:AS38,{"Aspettativa";"Ex-accordo";"Ferie";"Malattia";"Esame";"Formazione"}))</f>
        <v>0</v>
      </c>
      <c r="AZ38" s="23" t="str">
        <f t="shared" si="21"/>
        <v/>
      </c>
      <c r="BA38" s="101" cm="1">
        <f t="array" ref="BA38">SUM(COUNTIFS(C38:AU38,{"Aspettativa";"Ex-accordo";"Ferie";"Malattia";"Esame";"Formazione"}))</f>
        <v>0</v>
      </c>
      <c r="BB38" s="159">
        <f>IF(  TYPE(VLOOKUP($B38,Regole!$B$3:$C$49,2,0))=1,  VLOOKUP($B38,Regole!$B$3:$C$49,2,0),  IF(   TYPE(VLOOKUP(WEEKDAY($B38),Regole!$C$52:$D$58,2,0))=1,   IF(VLOOKUP(WEEKDAY($B38),Regole!$C$52:$D$58,2,0)&lt;&gt;0,   Regole!$H$13-VLOOKUP(WEEKDAY($B38),Regole!$C$52:$D$58,2,0),   " - "),  " - " )  )</f>
        <v>28</v>
      </c>
      <c r="BC38" s="101">
        <f t="shared" si="22"/>
        <v>30</v>
      </c>
      <c r="BD38" s="209" cm="1">
        <f t="array" ref="BD38">SUM(COUNTIFS(C38:S38,{"Altro"}))</f>
        <v>0</v>
      </c>
      <c r="BE38" s="209" cm="1">
        <f t="array" ref="BE38">SUM(COUNTIFS(W38:AI38,{"Altro"}))</f>
        <v>0</v>
      </c>
      <c r="BF38" s="209" cm="1">
        <f t="array" ref="BF38">SUM(COUNTIFS(AJ38:AS38,{"Altro"}))</f>
        <v>0</v>
      </c>
      <c r="BG38" s="140" cm="1">
        <f t="array" ref="BG38">SUM(COUNTIFS(C38:S38,{"Ridotto Ex-Acc";"Ridotto Ferie";"Ridotto Maternità"}))</f>
        <v>0</v>
      </c>
      <c r="BH38" s="140" cm="1">
        <f t="array" ref="BH38">SUM(COUNTIFS(W38:AI38,{"Ridotto Ex-Acc";"Ridotto Ferie";"Ridotto Maternità"}))</f>
        <v>0</v>
      </c>
      <c r="BI38" s="140" cm="1">
        <f t="array" ref="BI38">SUM(COUNTIFS(AJ38:AS38,{"Ridotto Ex-Acc";"Ridotto Ferie";"Ridotto Maternità"}))</f>
        <v>0</v>
      </c>
      <c r="BJ38" s="140">
        <f>SUM(COUNTIFS(C38:AU38,{"Ridotto Ex-Acc";"Ridotto Ferie";"Ridotto Maternità"}))</f>
        <v>0</v>
      </c>
      <c r="BK38" s="19"/>
      <c r="BL38" s="91"/>
      <c r="BM38" s="28"/>
      <c r="BN38" s="28"/>
      <c r="BO38" s="28"/>
      <c r="BP38" s="28"/>
      <c r="BQ38" s="28"/>
      <c r="BR38" s="28"/>
      <c r="BS38" s="196"/>
      <c r="BT38" s="45" t="str">
        <f t="shared" si="23"/>
        <v>ven</v>
      </c>
      <c r="BU38" s="45">
        <f t="shared" si="24"/>
        <v>44897</v>
      </c>
      <c r="BV38" s="28"/>
      <c r="BW38" s="28"/>
      <c r="BX38" s="28"/>
      <c r="BY38" s="28"/>
      <c r="BZ38" s="28"/>
      <c r="CA38" s="28"/>
      <c r="CB38" s="28"/>
      <c r="CC38" s="28"/>
      <c r="CD38" s="28"/>
      <c r="CE38" s="28"/>
      <c r="CF38" s="105"/>
      <c r="CG38" s="85"/>
    </row>
    <row r="39" spans="1:85" ht="11.25" customHeight="1" x14ac:dyDescent="0.25">
      <c r="A39" s="45" t="s">
        <v>22</v>
      </c>
      <c r="B39" s="46">
        <f t="shared" si="25"/>
        <v>44898</v>
      </c>
      <c r="C39" s="28"/>
      <c r="D39" s="28"/>
      <c r="E39" s="28"/>
      <c r="F39" s="28"/>
      <c r="G39" s="28"/>
      <c r="H39" s="28"/>
      <c r="I39" s="28"/>
      <c r="J39" s="28"/>
      <c r="K39" s="28"/>
      <c r="L39" s="28"/>
      <c r="M39" s="28"/>
      <c r="N39" s="28"/>
      <c r="O39" s="28"/>
      <c r="P39" s="28"/>
      <c r="Q39" s="28"/>
      <c r="R39" s="28"/>
      <c r="S39" s="28"/>
      <c r="T39" s="152"/>
      <c r="U39" s="45" t="str">
        <f t="shared" si="19"/>
        <v>sab</v>
      </c>
      <c r="V39" s="46">
        <f t="shared" si="20"/>
        <v>44898</v>
      </c>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91"/>
      <c r="AW39" s="101" cm="1">
        <f t="array" ref="AW39">SUM(COUNTIFS(C39:S39,{"Aspettativa";"Ex-accordo";"Ferie";"Malattia";"Esame";"Formazione"}))</f>
        <v>0</v>
      </c>
      <c r="AX39" s="101" cm="1">
        <f t="array" ref="AX39">SUM(COUNTIFS(W39:AI39,{"Aspettativa";"Ex-accordo";"Ferie";"Malattia";"Esame";"Formazione"}))</f>
        <v>0</v>
      </c>
      <c r="AY39" s="101" cm="1">
        <f t="array" ref="AY39">SUM(COUNTIFS(AJ39:AS39,{"Aspettativa";"Ex-accordo";"Ferie";"Malattia";"Esame";"Formazione"}))</f>
        <v>0</v>
      </c>
      <c r="AZ39" s="23" t="str">
        <f t="shared" si="21"/>
        <v/>
      </c>
      <c r="BA39" s="101" cm="1">
        <f t="array" ref="BA39">SUM(COUNTIFS(C39:AU39,{"Aspettativa";"Ex-accordo";"Ferie";"Malattia";"Esame";"Formazione"}))</f>
        <v>0</v>
      </c>
      <c r="BB39" s="159" t="str">
        <f>IF(  TYPE(VLOOKUP($B39,Regole!$B$3:$C$49,2,0))=1,  VLOOKUP($B39,Regole!$B$3:$C$49,2,0),  IF(   TYPE(VLOOKUP(WEEKDAY($B39),Regole!$C$52:$D$58,2,0))=1,   IF(VLOOKUP(WEEKDAY($B39),Regole!$C$52:$D$58,2,0)&lt;&gt;0,   Regole!$H$13-VLOOKUP(WEEKDAY($B39),Regole!$C$52:$D$58,2,0),   " - "),  " - " )  )</f>
        <v xml:space="preserve"> - </v>
      </c>
      <c r="BC39" s="101">
        <f t="shared" si="22"/>
        <v>30</v>
      </c>
      <c r="BD39" s="209" cm="1">
        <f t="array" ref="BD39">SUM(COUNTIFS(C39:S39,{"Altro"}))</f>
        <v>0</v>
      </c>
      <c r="BE39" s="209" cm="1">
        <f t="array" ref="BE39">SUM(COUNTIFS(W39:AI39,{"Altro"}))</f>
        <v>0</v>
      </c>
      <c r="BF39" s="209" cm="1">
        <f t="array" ref="BF39">SUM(COUNTIFS(AJ39:AS39,{"Altro"}))</f>
        <v>0</v>
      </c>
      <c r="BG39" s="140" cm="1">
        <f t="array" ref="BG39">SUM(COUNTIFS(C39:S39,{"Ridotto Ex-Acc";"Ridotto Ferie";"Ridotto Maternità"}))</f>
        <v>0</v>
      </c>
      <c r="BH39" s="140" cm="1">
        <f t="array" ref="BH39">SUM(COUNTIFS(W39:AI39,{"Ridotto Ex-Acc";"Ridotto Ferie";"Ridotto Maternità"}))</f>
        <v>0</v>
      </c>
      <c r="BI39" s="140" cm="1">
        <f t="array" ref="BI39">SUM(COUNTIFS(AJ39:AS39,{"Ridotto Ex-Acc";"Ridotto Ferie";"Ridotto Maternità"}))</f>
        <v>0</v>
      </c>
      <c r="BJ39" s="140">
        <f>SUM(COUNTIFS(C39:AU39,{"Ridotto Ex-Acc";"Ridotto Ferie";"Ridotto Maternità"}))</f>
        <v>0</v>
      </c>
      <c r="BK39" s="19"/>
      <c r="BL39" s="91"/>
      <c r="BM39" s="28"/>
      <c r="BN39" s="28"/>
      <c r="BO39" s="28"/>
      <c r="BP39" s="28"/>
      <c r="BQ39" s="28"/>
      <c r="BR39" s="28"/>
      <c r="BS39" s="196"/>
      <c r="BT39" s="45" t="str">
        <f t="shared" si="23"/>
        <v>sab</v>
      </c>
      <c r="BU39" s="45">
        <f t="shared" si="24"/>
        <v>44898</v>
      </c>
      <c r="BV39" s="28"/>
      <c r="BW39" s="28"/>
      <c r="BX39" s="28"/>
      <c r="BY39" s="28"/>
      <c r="BZ39" s="28"/>
      <c r="CA39" s="28"/>
      <c r="CB39" s="28"/>
      <c r="CC39" s="28"/>
      <c r="CD39" s="28"/>
      <c r="CE39" s="28"/>
      <c r="CF39" s="105"/>
      <c r="CG39" s="85"/>
    </row>
    <row r="40" spans="1:85" ht="11.25" customHeight="1" x14ac:dyDescent="0.25">
      <c r="A40" s="26"/>
      <c r="B40" s="48">
        <f t="shared" si="25"/>
        <v>44899</v>
      </c>
      <c r="C40" s="120" t="s">
        <v>40</v>
      </c>
      <c r="D40" s="120" t="s">
        <v>40</v>
      </c>
      <c r="E40" s="120" t="s">
        <v>40</v>
      </c>
      <c r="F40" s="120" t="s">
        <v>40</v>
      </c>
      <c r="G40" s="120" t="s">
        <v>40</v>
      </c>
      <c r="H40" s="120" t="s">
        <v>40</v>
      </c>
      <c r="I40" s="120" t="s">
        <v>40</v>
      </c>
      <c r="J40" s="120" t="s">
        <v>40</v>
      </c>
      <c r="K40" s="120" t="s">
        <v>40</v>
      </c>
      <c r="L40" s="120" t="s">
        <v>40</v>
      </c>
      <c r="M40" s="120" t="s">
        <v>40</v>
      </c>
      <c r="N40" s="120" t="s">
        <v>40</v>
      </c>
      <c r="O40" s="120" t="s">
        <v>40</v>
      </c>
      <c r="P40" s="120" t="s">
        <v>40</v>
      </c>
      <c r="Q40" s="120" t="s">
        <v>40</v>
      </c>
      <c r="R40" s="120" t="s">
        <v>40</v>
      </c>
      <c r="S40" s="120" t="s">
        <v>40</v>
      </c>
      <c r="T40" s="153"/>
      <c r="U40" s="26" t="str">
        <f t="shared" si="19"/>
        <v/>
      </c>
      <c r="V40" s="48">
        <f t="shared" si="20"/>
        <v>44899</v>
      </c>
      <c r="W40" s="120" t="s">
        <v>40</v>
      </c>
      <c r="X40" s="120" t="s">
        <v>40</v>
      </c>
      <c r="Y40" s="121" t="s">
        <v>40</v>
      </c>
      <c r="Z40" s="120" t="s">
        <v>40</v>
      </c>
      <c r="AA40" s="120" t="s">
        <v>40</v>
      </c>
      <c r="AB40" s="120" t="s">
        <v>40</v>
      </c>
      <c r="AC40" s="120" t="s">
        <v>40</v>
      </c>
      <c r="AD40" s="120" t="s">
        <v>40</v>
      </c>
      <c r="AE40" s="120" t="s">
        <v>40</v>
      </c>
      <c r="AF40" s="120" t="s">
        <v>40</v>
      </c>
      <c r="AG40" s="120" t="s">
        <v>40</v>
      </c>
      <c r="AH40" s="120" t="s">
        <v>40</v>
      </c>
      <c r="AI40" s="120" t="s">
        <v>40</v>
      </c>
      <c r="AJ40" s="120" t="s">
        <v>40</v>
      </c>
      <c r="AK40" s="120" t="s">
        <v>40</v>
      </c>
      <c r="AL40" s="120" t="s">
        <v>40</v>
      </c>
      <c r="AM40" s="121" t="s">
        <v>40</v>
      </c>
      <c r="AN40" s="121" t="s">
        <v>40</v>
      </c>
      <c r="AO40" s="121" t="s">
        <v>40</v>
      </c>
      <c r="AP40" s="121" t="s">
        <v>40</v>
      </c>
      <c r="AQ40" s="121" t="s">
        <v>40</v>
      </c>
      <c r="AR40" s="120" t="s">
        <v>40</v>
      </c>
      <c r="AS40" s="120" t="s">
        <v>40</v>
      </c>
      <c r="AT40" s="120" t="s">
        <v>40</v>
      </c>
      <c r="AU40" s="120" t="s">
        <v>40</v>
      </c>
      <c r="AV40" s="91"/>
      <c r="AW40" s="196"/>
      <c r="AX40" s="196"/>
      <c r="AY40" s="196"/>
      <c r="AZ40" s="91"/>
      <c r="BA40" s="91"/>
      <c r="BB40" s="89"/>
      <c r="BC40" s="207"/>
      <c r="BD40" s="207"/>
      <c r="BE40" s="207"/>
      <c r="BF40" s="207"/>
      <c r="BG40" s="196"/>
      <c r="BH40" s="196"/>
      <c r="BI40" s="89"/>
      <c r="BJ40" s="89"/>
      <c r="BK40" s="97"/>
      <c r="BL40" s="91"/>
      <c r="BM40" s="121" t="s">
        <v>40</v>
      </c>
      <c r="BN40" s="121" t="s">
        <v>40</v>
      </c>
      <c r="BO40" s="121" t="s">
        <v>40</v>
      </c>
      <c r="BP40" s="121" t="s">
        <v>40</v>
      </c>
      <c r="BQ40" s="121" t="s">
        <v>40</v>
      </c>
      <c r="BR40" s="121" t="s">
        <v>40</v>
      </c>
      <c r="BS40" s="196"/>
      <c r="BT40" s="26" t="str">
        <f t="shared" si="23"/>
        <v/>
      </c>
      <c r="BU40" s="136">
        <f t="shared" si="24"/>
        <v>44899</v>
      </c>
      <c r="BV40" s="120" t="s">
        <v>40</v>
      </c>
      <c r="BW40" s="120" t="s">
        <v>40</v>
      </c>
      <c r="BX40" s="120" t="s">
        <v>40</v>
      </c>
      <c r="BY40" s="120" t="s">
        <v>40</v>
      </c>
      <c r="BZ40" s="120" t="s">
        <v>40</v>
      </c>
      <c r="CA40" s="120" t="s">
        <v>40</v>
      </c>
      <c r="CB40" s="120" t="s">
        <v>40</v>
      </c>
      <c r="CC40" s="122" t="s">
        <v>40</v>
      </c>
      <c r="CD40" s="122" t="s">
        <v>40</v>
      </c>
      <c r="CE40" s="122" t="s">
        <v>40</v>
      </c>
      <c r="CF40" s="97"/>
    </row>
    <row r="41" spans="1:85" s="91" customFormat="1" ht="11.25" hidden="1" customHeight="1" x14ac:dyDescent="0.25">
      <c r="T41" s="142"/>
      <c r="AN41" s="171"/>
      <c r="AO41" s="171"/>
      <c r="AP41" s="171"/>
      <c r="AQ41" s="171"/>
      <c r="AW41" s="99"/>
      <c r="AX41" s="99"/>
      <c r="AY41" s="196"/>
      <c r="AZ41" s="99"/>
      <c r="BC41" s="196"/>
      <c r="BD41" s="196"/>
      <c r="BE41" s="196"/>
      <c r="BF41" s="196"/>
      <c r="BG41" s="99"/>
      <c r="BH41" s="196"/>
      <c r="BI41" s="196"/>
      <c r="BK41" s="92"/>
      <c r="BM41" s="196"/>
      <c r="BN41" s="196"/>
      <c r="BO41" s="196"/>
      <c r="BP41" s="196"/>
      <c r="BQ41" s="196"/>
      <c r="BR41" s="196"/>
      <c r="BS41" s="196"/>
    </row>
    <row r="42" spans="1:85" s="91" customFormat="1" ht="11.25" hidden="1" customHeight="1" x14ac:dyDescent="0.25">
      <c r="T42" s="142"/>
      <c r="AN42" s="171"/>
      <c r="AO42" s="171"/>
      <c r="AP42" s="171"/>
      <c r="AQ42" s="171"/>
      <c r="AW42" s="95"/>
      <c r="AX42" s="95"/>
      <c r="AY42" s="88" t="str">
        <f>IF(   TYPE(VLOOKUP($B42,Regole!#REF!,2,0))=1,   VLOOKUP($B42,Regole!#REF!,2,0),   IF(    TYPE(VLOOKUP(WEEKDAY($B42),Regole!#REF!,2,0))=1,    IF(VLOOKUP(WEEKDAY($B42),Regole!#REF!,2,0)&lt;&gt;0, Regole!#REF!-VLOOKUP(WEEKDAY($B42),Regole!#REF!,2,0), ""),    ""   ) )</f>
        <v/>
      </c>
      <c r="AZ42" s="95"/>
      <c r="BA42" s="88" t="str">
        <f>IF(   TYPE(VLOOKUP($B42,Regole!#REF!,2,0))=1,   VLOOKUP($B42,Regole!#REF!,2,0),   IF(    TYPE(VLOOKUP(WEEKDAY($B42),Regole!#REF!,2,0))=1,    IF(VLOOKUP(WEEKDAY($B42),Regole!#REF!,2,0)&lt;&gt;0, Regole!#REF!-VLOOKUP(WEEKDAY($B42),Regole!#REF!,2,0), ""),    ""   ) )</f>
        <v/>
      </c>
      <c r="BB42" s="88"/>
      <c r="BC42" s="88"/>
      <c r="BD42" s="88"/>
      <c r="BE42" s="88"/>
      <c r="BF42" s="88"/>
      <c r="BG42" s="95"/>
      <c r="BH42" s="88" t="str">
        <f>IF(   TYPE(VLOOKUP($B42,Regole!#REF!,2,0))=1,   VLOOKUP($B42,Regole!#REF!,2,0),   IF(    TYPE(VLOOKUP(WEEKDAY($B42),Regole!#REF!,2,0))=1,    IF(VLOOKUP(WEEKDAY($B42),Regole!#REF!,2,0)&lt;&gt;0, Regole!#REF!-VLOOKUP(WEEKDAY($B42),Regole!#REF!,2,0), ""),    ""   ) )</f>
        <v/>
      </c>
      <c r="BI42" s="88"/>
      <c r="BJ42" s="88"/>
      <c r="BK42" s="98"/>
      <c r="BM42" s="196"/>
      <c r="BN42" s="196"/>
      <c r="BO42" s="196"/>
      <c r="BP42" s="196"/>
      <c r="BQ42" s="196"/>
      <c r="BR42" s="196"/>
      <c r="BS42" s="196"/>
    </row>
    <row r="43" spans="1:85" ht="11.25" hidden="1" customHeight="1" x14ac:dyDescent="0.25">
      <c r="A43" s="45" t="s">
        <v>17</v>
      </c>
      <c r="B43" s="46">
        <f>B40+1</f>
        <v>44900</v>
      </c>
      <c r="C43" s="28"/>
      <c r="D43" s="28"/>
      <c r="E43" s="28"/>
      <c r="F43" s="28"/>
      <c r="G43" s="28"/>
      <c r="H43" s="28"/>
      <c r="I43" s="28"/>
      <c r="J43" s="28"/>
      <c r="K43" s="28"/>
      <c r="L43" s="28"/>
      <c r="M43" s="28"/>
      <c r="N43" s="28"/>
      <c r="O43" s="28"/>
      <c r="P43" s="28"/>
      <c r="Q43" s="28"/>
      <c r="R43" s="28"/>
      <c r="S43" s="28"/>
      <c r="T43" s="152"/>
      <c r="U43" s="45" t="str">
        <f t="shared" ref="U43:U49" si="26">IF($A43&lt;&gt;"",$A43,"")</f>
        <v>lun</v>
      </c>
      <c r="V43" s="46">
        <f t="shared" ref="V43:V49" si="27">IF($B43&lt;&gt;"",$B43,"")</f>
        <v>44900</v>
      </c>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4"/>
      <c r="AW43" s="101" cm="1">
        <f t="array" ref="AW43">SUM(COUNTIFS(C43:S43,{"Aspettativa";"Ex-accordo";"Ferie";"Malattia";"Esame";"Formazione"}))</f>
        <v>0</v>
      </c>
      <c r="AX43" s="101" cm="1">
        <f t="array" ref="AX43">SUM(COUNTIFS(W43:AI43,{"Aspettativa";"Ex-accordo";"Ferie";"Malattia";"Esame";"Formazione"}))</f>
        <v>0</v>
      </c>
      <c r="AY43" s="101" cm="1">
        <f t="array" ref="AY43">SUM(COUNTIFS(AJ43:AS43,{"Aspettativa";"Ex-accordo";"Ferie";"Malattia";"Esame";"Formazione"}))</f>
        <v>0</v>
      </c>
      <c r="AZ43" s="23" t="str">
        <f t="shared" ref="AZ43:AZ48" si="28">IF(BA43&gt;$BJ$2-N(BB43),"!!!","")</f>
        <v/>
      </c>
      <c r="BA43" s="159" cm="1">
        <f t="array" ref="BA43">SUM(COUNTIFS(C43:AU43,{"Aspettativa";"Ex-accordo";"Ferie";"Malattia";"Esame";"Formazione"}))</f>
        <v>0</v>
      </c>
      <c r="BB43" s="159">
        <f>IF(  TYPE(VLOOKUP($B43,Regole!$B$3:$C$49,2,0))=1,  VLOOKUP($B43,Regole!$B$3:$C$49,2,0),  IF(   TYPE(VLOOKUP(WEEKDAY($B43),Regole!$C$52:$D$58,2,0))=1,   IF(VLOOKUP(WEEKDAY($B43),Regole!$C$52:$D$58,2,0)&lt;&gt;0,   Regole!$H$13-VLOOKUP(WEEKDAY($B43),Regole!$C$52:$D$58,2,0),   " - "),  " - " )  )</f>
        <v>28</v>
      </c>
      <c r="BC43" s="208"/>
      <c r="BD43" s="208"/>
      <c r="BE43" s="208"/>
      <c r="BF43" s="208"/>
      <c r="BG43" s="140" cm="1">
        <f t="array" ref="BG43">SUM(COUNTIFS(C43:S43,{"Ridotto Ex-Acc";"Ridotto Ferie";"Ridotto Maternità"}))</f>
        <v>0</v>
      </c>
      <c r="BH43" s="140" cm="1">
        <f t="array" ref="BH43">SUM(COUNTIFS(W43:AI43,{"Ridotto Ex-Acc";"Ridotto Ferie";"Ridotto Maternità"}))</f>
        <v>0</v>
      </c>
      <c r="BI43" s="140" cm="1">
        <f t="array" ref="BI43">SUM(COUNTIFS(AJ43:AS43,{"Ridotto Ex-Acc";"Ridotto Ferie";"Ridotto Maternità"}))</f>
        <v>0</v>
      </c>
      <c r="BJ43" s="143">
        <f>SUM(COUNTIFS(C43:AU43,{"Ridotto Ex-Acc";"Ridotto Ferie";"Ridotto Maternità"}))</f>
        <v>0</v>
      </c>
      <c r="BK43" s="19"/>
      <c r="BL43" s="91"/>
      <c r="BM43" s="28"/>
      <c r="BN43" s="28"/>
      <c r="BO43" s="28"/>
      <c r="BP43" s="28"/>
      <c r="BQ43" s="28"/>
      <c r="BR43" s="28"/>
      <c r="BS43" s="196"/>
      <c r="BT43" s="45" t="str">
        <f t="shared" ref="BT43:BT49" si="29">IF($A43&lt;&gt;"",$A43,"")</f>
        <v>lun</v>
      </c>
      <c r="BU43" s="45">
        <f t="shared" ref="BU43:BU49" si="30">IF($B43&lt;&gt;"",$B43,"")</f>
        <v>44900</v>
      </c>
      <c r="BV43" s="28"/>
      <c r="BW43" s="28"/>
      <c r="BX43" s="28"/>
      <c r="BY43" s="28"/>
      <c r="BZ43" s="28"/>
      <c r="CA43" s="28"/>
      <c r="CB43" s="28"/>
      <c r="CC43" s="7"/>
      <c r="CD43" s="7"/>
      <c r="CE43" s="7"/>
      <c r="CF43" s="6"/>
      <c r="CG43" s="85"/>
    </row>
    <row r="44" spans="1:85" ht="11.25" hidden="1" customHeight="1" x14ac:dyDescent="0.25">
      <c r="A44" s="45" t="s">
        <v>18</v>
      </c>
      <c r="B44" s="46">
        <f t="shared" ref="B44:B49" si="31">B43+1</f>
        <v>44901</v>
      </c>
      <c r="C44" s="28"/>
      <c r="D44" s="28"/>
      <c r="E44" s="28"/>
      <c r="F44" s="28"/>
      <c r="G44" s="28"/>
      <c r="H44" s="28"/>
      <c r="I44" s="28"/>
      <c r="J44" s="28"/>
      <c r="K44" s="28"/>
      <c r="L44" s="28"/>
      <c r="M44" s="28"/>
      <c r="N44" s="28"/>
      <c r="O44" s="28"/>
      <c r="P44" s="28"/>
      <c r="Q44" s="28"/>
      <c r="R44" s="28"/>
      <c r="S44" s="28"/>
      <c r="T44" s="152"/>
      <c r="U44" s="45" t="str">
        <f t="shared" si="26"/>
        <v>mar</v>
      </c>
      <c r="V44" s="46">
        <f t="shared" si="27"/>
        <v>44901</v>
      </c>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91"/>
      <c r="AW44" s="101" cm="1">
        <f t="array" ref="AW44">SUM(COUNTIFS(C44:S44,{"Aspettativa";"Ex-accordo";"Ferie";"Malattia";"Esame";"Formazione"}))</f>
        <v>0</v>
      </c>
      <c r="AX44" s="101" cm="1">
        <f t="array" ref="AX44">SUM(COUNTIFS(W44:AI44,{"Aspettativa";"Ex-accordo";"Ferie";"Malattia";"Esame";"Formazione"}))</f>
        <v>0</v>
      </c>
      <c r="AY44" s="101" cm="1">
        <f t="array" ref="AY44">SUM(COUNTIFS(AJ44:AS44,{"Aspettativa";"Ex-accordo";"Ferie";"Malattia";"Esame";"Formazione"}))</f>
        <v>0</v>
      </c>
      <c r="AZ44" s="96" t="str">
        <f t="shared" si="28"/>
        <v/>
      </c>
      <c r="BA44" s="103" cm="1">
        <f t="array" ref="BA44">SUM(COUNTIFS(C44:AU44,{"Aspettativa";"Ex-accordo";"Ferie";"Malattia";"Esame";"Formazione"}))</f>
        <v>0</v>
      </c>
      <c r="BB44" s="22">
        <f>IF(  TYPE(VLOOKUP($B44,Regole!$B$3:$C$49,2,0))=1,  VLOOKUP($B44,Regole!$B$3:$C$49,2,0),  IF(   TYPE(VLOOKUP(WEEKDAY($B44),Regole!$C$52:$D$58,2,0))=1,   IF(VLOOKUP(WEEKDAY($B44),Regole!$C$52:$D$58,2,0)&lt;&gt;0,   Regole!$H$13-VLOOKUP(WEEKDAY($B44),Regole!$C$52:$D$58,2,0),   " - "),  " - " )  )</f>
        <v>28</v>
      </c>
      <c r="BC44" s="208"/>
      <c r="BD44" s="208"/>
      <c r="BE44" s="208"/>
      <c r="BF44" s="208"/>
      <c r="BG44" s="140" cm="1">
        <f t="array" ref="BG44">SUM(COUNTIFS(C44:S44,{"Ridotto Ex-Acc";"Ridotto Ferie";"Ridotto Maternità"}))</f>
        <v>0</v>
      </c>
      <c r="BH44" s="140" cm="1">
        <f t="array" ref="BH44">SUM(COUNTIFS(W44:AI44,{"Ridotto Ex-Acc";"Ridotto Ferie";"Ridotto Maternità"}))</f>
        <v>0</v>
      </c>
      <c r="BI44" s="140" cm="1">
        <f t="array" ref="BI44">SUM(COUNTIFS(AJ44:AS44,{"Ridotto Ex-Acc";"Ridotto Ferie";"Ridotto Maternità"}))</f>
        <v>0</v>
      </c>
      <c r="BJ44" s="140">
        <f>SUM(COUNTIFS(C44:AU44,{"Ridotto Ex-Acc";"Ridotto Ferie";"Ridotto Maternità"}))</f>
        <v>0</v>
      </c>
      <c r="BK44" s="19"/>
      <c r="BL44" s="91"/>
      <c r="BM44" s="28"/>
      <c r="BN44" s="28"/>
      <c r="BO44" s="28"/>
      <c r="BP44" s="28"/>
      <c r="BQ44" s="28"/>
      <c r="BR44" s="28"/>
      <c r="BS44" s="196"/>
      <c r="BT44" s="45" t="str">
        <f t="shared" si="29"/>
        <v>mar</v>
      </c>
      <c r="BU44" s="45">
        <f t="shared" si="30"/>
        <v>44901</v>
      </c>
      <c r="BV44" s="28"/>
      <c r="BW44" s="28"/>
      <c r="BX44" s="28"/>
      <c r="BY44" s="28"/>
      <c r="BZ44" s="28"/>
      <c r="CA44" s="28"/>
      <c r="CB44" s="28"/>
      <c r="CC44" s="7"/>
      <c r="CD44" s="7"/>
      <c r="CE44" s="7"/>
      <c r="CF44" s="105"/>
      <c r="CG44" s="85"/>
    </row>
    <row r="45" spans="1:85" ht="11.25" hidden="1" customHeight="1" x14ac:dyDescent="0.25">
      <c r="A45" s="45" t="s">
        <v>19</v>
      </c>
      <c r="B45" s="46">
        <f t="shared" si="31"/>
        <v>44902</v>
      </c>
      <c r="C45" s="28"/>
      <c r="D45" s="28"/>
      <c r="E45" s="28"/>
      <c r="F45" s="28"/>
      <c r="G45" s="28"/>
      <c r="H45" s="28"/>
      <c r="I45" s="28"/>
      <c r="J45" s="28"/>
      <c r="K45" s="28"/>
      <c r="L45" s="28"/>
      <c r="M45" s="28"/>
      <c r="N45" s="28"/>
      <c r="O45" s="28"/>
      <c r="P45" s="28"/>
      <c r="Q45" s="28"/>
      <c r="R45" s="28"/>
      <c r="S45" s="28"/>
      <c r="T45" s="152"/>
      <c r="U45" s="45" t="str">
        <f t="shared" si="26"/>
        <v>mer</v>
      </c>
      <c r="V45" s="46">
        <f t="shared" si="27"/>
        <v>44902</v>
      </c>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91"/>
      <c r="AW45" s="101" cm="1">
        <f t="array" ref="AW45">SUM(COUNTIFS(C45:S45,{"Aspettativa";"Ex-accordo";"Ferie";"Malattia";"Esame";"Formazione"}))</f>
        <v>0</v>
      </c>
      <c r="AX45" s="101" cm="1">
        <f t="array" ref="AX45">SUM(COUNTIFS(W45:AI45,{"Aspettativa";"Ex-accordo";"Ferie";"Malattia";"Esame";"Formazione"}))</f>
        <v>0</v>
      </c>
      <c r="AY45" s="101" cm="1">
        <f t="array" ref="AY45">SUM(COUNTIFS(AJ45:AS45,{"Aspettativa";"Ex-accordo";"Ferie";"Malattia";"Esame";"Formazione"}))</f>
        <v>0</v>
      </c>
      <c r="AZ45" s="23" t="str">
        <f t="shared" si="28"/>
        <v/>
      </c>
      <c r="BA45" s="101" cm="1">
        <f t="array" ref="BA45">SUM(COUNTIFS(C45:AU45,{"Aspettativa";"Ex-accordo";"Ferie";"Malattia";"Esame";"Formazione"}))</f>
        <v>0</v>
      </c>
      <c r="BB45" s="159">
        <f>IF(  TYPE(VLOOKUP($B45,Regole!$B$3:$C$49,2,0))=1,  VLOOKUP($B45,Regole!$B$3:$C$49,2,0),  IF(   TYPE(VLOOKUP(WEEKDAY($B45),Regole!$C$52:$D$58,2,0))=1,   IF(VLOOKUP(WEEKDAY($B45),Regole!$C$52:$D$58,2,0)&lt;&gt;0,   Regole!$H$13-VLOOKUP(WEEKDAY($B45),Regole!$C$52:$D$58,2,0),   " - "),  " - " )  )</f>
        <v>28</v>
      </c>
      <c r="BC45" s="208"/>
      <c r="BD45" s="208"/>
      <c r="BE45" s="208"/>
      <c r="BF45" s="208"/>
      <c r="BG45" s="140" cm="1">
        <f t="array" ref="BG45">SUM(COUNTIFS(C45:S45,{"Ridotto Ex-Acc";"Ridotto Ferie";"Ridotto Maternità"}))</f>
        <v>0</v>
      </c>
      <c r="BH45" s="140" cm="1">
        <f t="array" ref="BH45">SUM(COUNTIFS(W45:AI45,{"Ridotto Ex-Acc";"Ridotto Ferie";"Ridotto Maternità"}))</f>
        <v>0</v>
      </c>
      <c r="BI45" s="140" cm="1">
        <f t="array" ref="BI45">SUM(COUNTIFS(AJ45:AS45,{"Ridotto Ex-Acc";"Ridotto Ferie";"Ridotto Maternità"}))</f>
        <v>0</v>
      </c>
      <c r="BJ45" s="140">
        <f>SUM(COUNTIFS(C45:AU45,{"Ridotto Ex-Acc";"Ridotto Ferie";"Ridotto Maternità"}))</f>
        <v>0</v>
      </c>
      <c r="BK45" s="19"/>
      <c r="BL45" s="91"/>
      <c r="BM45" s="28"/>
      <c r="BN45" s="28"/>
      <c r="BO45" s="28"/>
      <c r="BP45" s="28"/>
      <c r="BQ45" s="28"/>
      <c r="BR45" s="28"/>
      <c r="BS45" s="196"/>
      <c r="BT45" s="45" t="str">
        <f t="shared" si="29"/>
        <v>mer</v>
      </c>
      <c r="BU45" s="45">
        <f t="shared" si="30"/>
        <v>44902</v>
      </c>
      <c r="BV45" s="28"/>
      <c r="BW45" s="28"/>
      <c r="BX45" s="28"/>
      <c r="BY45" s="28"/>
      <c r="BZ45" s="28"/>
      <c r="CA45" s="28"/>
      <c r="CB45" s="28"/>
      <c r="CC45" s="7"/>
      <c r="CD45" s="7"/>
      <c r="CE45" s="7"/>
      <c r="CF45" s="105"/>
      <c r="CG45" s="85"/>
    </row>
    <row r="46" spans="1:85" ht="11.25" hidden="1" customHeight="1" x14ac:dyDescent="0.25">
      <c r="A46" s="45" t="s">
        <v>20</v>
      </c>
      <c r="B46" s="46">
        <f t="shared" si="31"/>
        <v>44903</v>
      </c>
      <c r="C46" s="28"/>
      <c r="D46" s="28"/>
      <c r="E46" s="28"/>
      <c r="F46" s="28"/>
      <c r="G46" s="28"/>
      <c r="H46" s="28"/>
      <c r="I46" s="28"/>
      <c r="J46" s="28"/>
      <c r="K46" s="28"/>
      <c r="L46" s="28"/>
      <c r="M46" s="28"/>
      <c r="N46" s="28"/>
      <c r="O46" s="28"/>
      <c r="P46" s="28"/>
      <c r="Q46" s="28"/>
      <c r="R46" s="28"/>
      <c r="S46" s="28"/>
      <c r="T46" s="152"/>
      <c r="U46" s="45" t="str">
        <f t="shared" si="26"/>
        <v>gio</v>
      </c>
      <c r="V46" s="46">
        <f t="shared" si="27"/>
        <v>44903</v>
      </c>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91"/>
      <c r="AW46" s="101" cm="1">
        <f t="array" ref="AW46">SUM(COUNTIFS(C46:S46,{"Aspettativa";"Ex-accordo";"Ferie";"Malattia";"Esame";"Formazione"}))</f>
        <v>0</v>
      </c>
      <c r="AX46" s="101" cm="1">
        <f t="array" ref="AX46">SUM(COUNTIFS(W46:AI46,{"Aspettativa";"Ex-accordo";"Ferie";"Malattia";"Esame";"Formazione"}))</f>
        <v>0</v>
      </c>
      <c r="AY46" s="101" cm="1">
        <f t="array" ref="AY46">SUM(COUNTIFS(AJ46:AS46,{"Aspettativa";"Ex-accordo";"Ferie";"Malattia";"Esame";"Formazione"}))</f>
        <v>0</v>
      </c>
      <c r="AZ46" s="23" t="str">
        <f t="shared" si="28"/>
        <v/>
      </c>
      <c r="BA46" s="101" cm="1">
        <f t="array" ref="BA46">SUM(COUNTIFS(C46:AU46,{"Aspettativa";"Ex-accordo";"Ferie";"Malattia";"Esame";"Formazione"}))</f>
        <v>0</v>
      </c>
      <c r="BB46" s="159">
        <f>IF(  TYPE(VLOOKUP($B46,Regole!$B$3:$C$49,2,0))=1,  VLOOKUP($B46,Regole!$B$3:$C$49,2,0),  IF(   TYPE(VLOOKUP(WEEKDAY($B46),Regole!$C$52:$D$58,2,0))=1,   IF(VLOOKUP(WEEKDAY($B46),Regole!$C$52:$D$58,2,0)&lt;&gt;0,   Regole!$H$13-VLOOKUP(WEEKDAY($B46),Regole!$C$52:$D$58,2,0),   " - "),  " - " )  )</f>
        <v>28</v>
      </c>
      <c r="BC46" s="208"/>
      <c r="BD46" s="208"/>
      <c r="BE46" s="208"/>
      <c r="BF46" s="208"/>
      <c r="BG46" s="140" cm="1">
        <f t="array" ref="BG46">SUM(COUNTIFS(C46:S46,{"Ridotto Ex-Acc";"Ridotto Ferie";"Ridotto Maternità"}))</f>
        <v>0</v>
      </c>
      <c r="BH46" s="140" cm="1">
        <f t="array" ref="BH46">SUM(COUNTIFS(W46:AI46,{"Ridotto Ex-Acc";"Ridotto Ferie";"Ridotto Maternità"}))</f>
        <v>0</v>
      </c>
      <c r="BI46" s="140" cm="1">
        <f t="array" ref="BI46">SUM(COUNTIFS(AJ46:AS46,{"Ridotto Ex-Acc";"Ridotto Ferie";"Ridotto Maternità"}))</f>
        <v>0</v>
      </c>
      <c r="BJ46" s="140">
        <f>SUM(COUNTIFS(C46:AU46,{"Ridotto Ex-Acc";"Ridotto Ferie";"Ridotto Maternità"}))</f>
        <v>0</v>
      </c>
      <c r="BK46" s="19"/>
      <c r="BL46" s="91"/>
      <c r="BM46" s="28"/>
      <c r="BN46" s="28"/>
      <c r="BO46" s="28"/>
      <c r="BP46" s="28"/>
      <c r="BQ46" s="28"/>
      <c r="BR46" s="28"/>
      <c r="BS46" s="196"/>
      <c r="BT46" s="45" t="str">
        <f t="shared" si="29"/>
        <v>gio</v>
      </c>
      <c r="BU46" s="45">
        <f t="shared" si="30"/>
        <v>44903</v>
      </c>
      <c r="BV46" s="28"/>
      <c r="BW46" s="28"/>
      <c r="BX46" s="28"/>
      <c r="BY46" s="28"/>
      <c r="BZ46" s="28"/>
      <c r="CA46" s="28"/>
      <c r="CB46" s="28"/>
      <c r="CC46" s="7"/>
      <c r="CD46" s="7"/>
      <c r="CE46" s="7"/>
      <c r="CF46" s="105"/>
      <c r="CG46" s="85"/>
    </row>
    <row r="47" spans="1:85" ht="11.25" hidden="1" customHeight="1" x14ac:dyDescent="0.25">
      <c r="A47" s="45" t="s">
        <v>21</v>
      </c>
      <c r="B47" s="46">
        <f t="shared" si="31"/>
        <v>44904</v>
      </c>
      <c r="C47" s="28"/>
      <c r="D47" s="28"/>
      <c r="E47" s="28"/>
      <c r="F47" s="28"/>
      <c r="G47" s="28"/>
      <c r="H47" s="28"/>
      <c r="I47" s="28"/>
      <c r="J47" s="28"/>
      <c r="K47" s="28"/>
      <c r="L47" s="28"/>
      <c r="M47" s="28"/>
      <c r="N47" s="28"/>
      <c r="O47" s="28"/>
      <c r="P47" s="28"/>
      <c r="Q47" s="28"/>
      <c r="R47" s="28"/>
      <c r="S47" s="28"/>
      <c r="T47" s="152"/>
      <c r="U47" s="45" t="str">
        <f t="shared" si="26"/>
        <v>ven</v>
      </c>
      <c r="V47" s="46">
        <f t="shared" si="27"/>
        <v>44904</v>
      </c>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91"/>
      <c r="AW47" s="101" cm="1">
        <f t="array" ref="AW47">SUM(COUNTIFS(C47:S47,{"Aspettativa";"Ex-accordo";"Ferie";"Malattia";"Esame";"Formazione"}))</f>
        <v>0</v>
      </c>
      <c r="AX47" s="101" cm="1">
        <f t="array" ref="AX47">SUM(COUNTIFS(W47:AI47,{"Aspettativa";"Ex-accordo";"Ferie";"Malattia";"Esame";"Formazione"}))</f>
        <v>0</v>
      </c>
      <c r="AY47" s="101" cm="1">
        <f t="array" ref="AY47">SUM(COUNTIFS(AJ47:AS47,{"Aspettativa";"Ex-accordo";"Ferie";"Malattia";"Esame";"Formazione"}))</f>
        <v>0</v>
      </c>
      <c r="AZ47" s="23" t="str">
        <f t="shared" si="28"/>
        <v/>
      </c>
      <c r="BA47" s="101" cm="1">
        <f t="array" ref="BA47">SUM(COUNTIFS(C47:AU47,{"Aspettativa";"Ex-accordo";"Ferie";"Malattia";"Esame";"Formazione"}))</f>
        <v>0</v>
      </c>
      <c r="BB47" s="159">
        <f>IF(  TYPE(VLOOKUP($B47,Regole!$B$3:$C$49,2,0))=1,  VLOOKUP($B47,Regole!$B$3:$C$49,2,0),  IF(   TYPE(VLOOKUP(WEEKDAY($B47),Regole!$C$52:$D$58,2,0))=1,   IF(VLOOKUP(WEEKDAY($B47),Regole!$C$52:$D$58,2,0)&lt;&gt;0,   Regole!$H$13-VLOOKUP(WEEKDAY($B47),Regole!$C$52:$D$58,2,0),   " - "),  " - " )  )</f>
        <v>28</v>
      </c>
      <c r="BC47" s="208"/>
      <c r="BD47" s="208"/>
      <c r="BE47" s="208"/>
      <c r="BF47" s="208"/>
      <c r="BG47" s="140" cm="1">
        <f t="array" ref="BG47">SUM(COUNTIFS(C47:S47,{"Ridotto Ex-Acc";"Ridotto Ferie";"Ridotto Maternità"}))</f>
        <v>0</v>
      </c>
      <c r="BH47" s="140" cm="1">
        <f t="array" ref="BH47">SUM(COUNTIFS(W47:AI47,{"Ridotto Ex-Acc";"Ridotto Ferie";"Ridotto Maternità"}))</f>
        <v>0</v>
      </c>
      <c r="BI47" s="140" cm="1">
        <f t="array" ref="BI47">SUM(COUNTIFS(AJ47:AS47,{"Ridotto Ex-Acc";"Ridotto Ferie";"Ridotto Maternità"}))</f>
        <v>0</v>
      </c>
      <c r="BJ47" s="140">
        <f>SUM(COUNTIFS(C47:AU47,{"Ridotto Ex-Acc";"Ridotto Ferie";"Ridotto Maternità"}))</f>
        <v>0</v>
      </c>
      <c r="BK47" s="19"/>
      <c r="BL47" s="91"/>
      <c r="BM47" s="28"/>
      <c r="BN47" s="28"/>
      <c r="BO47" s="28"/>
      <c r="BP47" s="28"/>
      <c r="BQ47" s="28"/>
      <c r="BR47" s="28"/>
      <c r="BS47" s="196"/>
      <c r="BT47" s="45" t="str">
        <f t="shared" si="29"/>
        <v>ven</v>
      </c>
      <c r="BU47" s="45">
        <f t="shared" si="30"/>
        <v>44904</v>
      </c>
      <c r="BV47" s="28"/>
      <c r="BW47" s="28"/>
      <c r="BX47" s="28"/>
      <c r="BY47" s="28"/>
      <c r="BZ47" s="28"/>
      <c r="CA47" s="28"/>
      <c r="CB47" s="28"/>
      <c r="CC47" s="7"/>
      <c r="CD47" s="7"/>
      <c r="CE47" s="7"/>
      <c r="CF47" s="105"/>
      <c r="CG47" s="85"/>
    </row>
    <row r="48" spans="1:85" ht="11.25" hidden="1" customHeight="1" x14ac:dyDescent="0.25">
      <c r="A48" s="45" t="s">
        <v>22</v>
      </c>
      <c r="B48" s="46">
        <f t="shared" si="31"/>
        <v>44905</v>
      </c>
      <c r="C48" s="28"/>
      <c r="D48" s="28"/>
      <c r="E48" s="28"/>
      <c r="F48" s="28"/>
      <c r="G48" s="28"/>
      <c r="H48" s="28"/>
      <c r="I48" s="28"/>
      <c r="J48" s="28"/>
      <c r="K48" s="28"/>
      <c r="L48" s="28"/>
      <c r="M48" s="28"/>
      <c r="N48" s="28"/>
      <c r="O48" s="28"/>
      <c r="P48" s="28"/>
      <c r="Q48" s="28"/>
      <c r="R48" s="28"/>
      <c r="S48" s="28"/>
      <c r="T48" s="152"/>
      <c r="U48" s="45" t="str">
        <f t="shared" si="26"/>
        <v>sab</v>
      </c>
      <c r="V48" s="46">
        <f t="shared" si="27"/>
        <v>44905</v>
      </c>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91"/>
      <c r="AW48" s="101" cm="1">
        <f t="array" ref="AW48">SUM(COUNTIFS(C48:S48,{"Aspettativa";"Ex-accordo";"Ferie";"Malattia";"Esame";"Formazione"}))</f>
        <v>0</v>
      </c>
      <c r="AX48" s="101" cm="1">
        <f t="array" ref="AX48">SUM(COUNTIFS(W48:AI48,{"Aspettativa";"Ex-accordo";"Ferie";"Malattia";"Esame";"Formazione"}))</f>
        <v>0</v>
      </c>
      <c r="AY48" s="101" cm="1">
        <f t="array" ref="AY48">SUM(COUNTIFS(AJ48:AS48,{"Aspettativa";"Ex-accordo";"Ferie";"Malattia";"Esame";"Formazione"}))</f>
        <v>0</v>
      </c>
      <c r="AZ48" s="23" t="str">
        <f t="shared" si="28"/>
        <v/>
      </c>
      <c r="BA48" s="101" cm="1">
        <f t="array" ref="BA48">SUM(COUNTIFS(C48:AU48,{"Aspettativa";"Ex-accordo";"Ferie";"Malattia";"Esame";"Formazione"}))</f>
        <v>0</v>
      </c>
      <c r="BB48" s="159" t="str">
        <f>IF(  TYPE(VLOOKUP($B48,Regole!$B$3:$C$49,2,0))=1,  VLOOKUP($B48,Regole!$B$3:$C$49,2,0),  IF(   TYPE(VLOOKUP(WEEKDAY($B48),Regole!$C$52:$D$58,2,0))=1,   IF(VLOOKUP(WEEKDAY($B48),Regole!$C$52:$D$58,2,0)&lt;&gt;0,   Regole!$H$13-VLOOKUP(WEEKDAY($B48),Regole!$C$52:$D$58,2,0),   " - "),  " - " )  )</f>
        <v xml:space="preserve"> - </v>
      </c>
      <c r="BC48" s="208"/>
      <c r="BD48" s="208"/>
      <c r="BE48" s="208"/>
      <c r="BF48" s="208"/>
      <c r="BG48" s="140" cm="1">
        <f t="array" ref="BG48">SUM(COUNTIFS(C48:S48,{"Ridotto Ex-Acc";"Ridotto Ferie";"Ridotto Maternità"}))</f>
        <v>0</v>
      </c>
      <c r="BH48" s="140" cm="1">
        <f t="array" ref="BH48">SUM(COUNTIFS(W48:AI48,{"Ridotto Ex-Acc";"Ridotto Ferie";"Ridotto Maternità"}))</f>
        <v>0</v>
      </c>
      <c r="BI48" s="140" cm="1">
        <f t="array" ref="BI48">SUM(COUNTIFS(AJ48:AS48,{"Ridotto Ex-Acc";"Ridotto Ferie";"Ridotto Maternità"}))</f>
        <v>0</v>
      </c>
      <c r="BJ48" s="140">
        <f>SUM(COUNTIFS(C48:AU48,{"Ridotto Ex-Acc";"Ridotto Ferie";"Ridotto Maternità"}))</f>
        <v>0</v>
      </c>
      <c r="BK48" s="19"/>
      <c r="BL48" s="91"/>
      <c r="BM48" s="28"/>
      <c r="BN48" s="28"/>
      <c r="BO48" s="28"/>
      <c r="BP48" s="28"/>
      <c r="BQ48" s="28"/>
      <c r="BR48" s="28"/>
      <c r="BS48" s="196"/>
      <c r="BT48" s="45" t="str">
        <f t="shared" si="29"/>
        <v>sab</v>
      </c>
      <c r="BU48" s="45">
        <f t="shared" si="30"/>
        <v>44905</v>
      </c>
      <c r="BV48" s="28"/>
      <c r="BW48" s="28"/>
      <c r="BX48" s="28"/>
      <c r="BY48" s="28"/>
      <c r="BZ48" s="28"/>
      <c r="CA48" s="28"/>
      <c r="CB48" s="28"/>
      <c r="CC48" s="7"/>
      <c r="CD48" s="7"/>
      <c r="CE48" s="7"/>
      <c r="CF48" s="105"/>
      <c r="CG48" s="85"/>
    </row>
    <row r="49" spans="1:85" ht="11.25" hidden="1" customHeight="1" x14ac:dyDescent="0.25">
      <c r="A49" s="26"/>
      <c r="B49" s="48">
        <f t="shared" si="31"/>
        <v>44906</v>
      </c>
      <c r="C49" s="120" t="s">
        <v>40</v>
      </c>
      <c r="D49" s="120" t="s">
        <v>40</v>
      </c>
      <c r="E49" s="120" t="s">
        <v>40</v>
      </c>
      <c r="F49" s="120" t="s">
        <v>40</v>
      </c>
      <c r="G49" s="120" t="s">
        <v>40</v>
      </c>
      <c r="H49" s="120" t="s">
        <v>40</v>
      </c>
      <c r="I49" s="120" t="s">
        <v>40</v>
      </c>
      <c r="J49" s="120" t="s">
        <v>40</v>
      </c>
      <c r="K49" s="120" t="s">
        <v>40</v>
      </c>
      <c r="L49" s="120" t="s">
        <v>40</v>
      </c>
      <c r="M49" s="120" t="s">
        <v>40</v>
      </c>
      <c r="N49" s="120" t="s">
        <v>40</v>
      </c>
      <c r="O49" s="120" t="s">
        <v>40</v>
      </c>
      <c r="P49" s="120" t="s">
        <v>40</v>
      </c>
      <c r="Q49" s="120" t="s">
        <v>40</v>
      </c>
      <c r="R49" s="120" t="s">
        <v>40</v>
      </c>
      <c r="S49" s="120" t="s">
        <v>40</v>
      </c>
      <c r="T49" s="153"/>
      <c r="U49" s="26" t="str">
        <f t="shared" si="26"/>
        <v/>
      </c>
      <c r="V49" s="48">
        <f t="shared" si="27"/>
        <v>44906</v>
      </c>
      <c r="W49" s="120" t="s">
        <v>40</v>
      </c>
      <c r="X49" s="120" t="s">
        <v>40</v>
      </c>
      <c r="Y49" s="121" t="s">
        <v>40</v>
      </c>
      <c r="Z49" s="120" t="s">
        <v>40</v>
      </c>
      <c r="AA49" s="120" t="s">
        <v>40</v>
      </c>
      <c r="AB49" s="120" t="s">
        <v>40</v>
      </c>
      <c r="AC49" s="120" t="s">
        <v>40</v>
      </c>
      <c r="AD49" s="120" t="s">
        <v>40</v>
      </c>
      <c r="AE49" s="120" t="s">
        <v>40</v>
      </c>
      <c r="AF49" s="120" t="s">
        <v>40</v>
      </c>
      <c r="AG49" s="120" t="s">
        <v>40</v>
      </c>
      <c r="AH49" s="120" t="s">
        <v>40</v>
      </c>
      <c r="AI49" s="120" t="s">
        <v>40</v>
      </c>
      <c r="AJ49" s="120" t="s">
        <v>40</v>
      </c>
      <c r="AK49" s="120" t="s">
        <v>40</v>
      </c>
      <c r="AL49" s="120" t="s">
        <v>40</v>
      </c>
      <c r="AM49" s="121" t="s">
        <v>40</v>
      </c>
      <c r="AN49" s="121" t="s">
        <v>40</v>
      </c>
      <c r="AO49" s="121" t="s">
        <v>40</v>
      </c>
      <c r="AP49" s="121" t="s">
        <v>40</v>
      </c>
      <c r="AQ49" s="121" t="s">
        <v>40</v>
      </c>
      <c r="AR49" s="120" t="s">
        <v>40</v>
      </c>
      <c r="AS49" s="120" t="s">
        <v>40</v>
      </c>
      <c r="AT49" s="120" t="s">
        <v>40</v>
      </c>
      <c r="AU49" s="120" t="s">
        <v>40</v>
      </c>
      <c r="AV49" s="91"/>
      <c r="AW49" s="196"/>
      <c r="AX49" s="196"/>
      <c r="AY49" s="196"/>
      <c r="AZ49" s="91"/>
      <c r="BA49" s="91"/>
      <c r="BB49" s="89"/>
      <c r="BC49" s="89"/>
      <c r="BD49" s="89"/>
      <c r="BE49" s="89"/>
      <c r="BF49" s="89"/>
      <c r="BG49" s="89"/>
      <c r="BH49" s="89"/>
      <c r="BI49" s="89"/>
      <c r="BJ49" s="89"/>
      <c r="BK49" s="97"/>
      <c r="BL49" s="91"/>
      <c r="BM49" s="121" t="s">
        <v>40</v>
      </c>
      <c r="BN49" s="121" t="s">
        <v>40</v>
      </c>
      <c r="BO49" s="121" t="s">
        <v>40</v>
      </c>
      <c r="BP49" s="121" t="s">
        <v>40</v>
      </c>
      <c r="BQ49" s="121" t="s">
        <v>40</v>
      </c>
      <c r="BR49" s="121" t="s">
        <v>40</v>
      </c>
      <c r="BS49" s="196"/>
      <c r="BT49" s="26" t="str">
        <f t="shared" si="29"/>
        <v/>
      </c>
      <c r="BU49" s="136">
        <f t="shared" si="30"/>
        <v>44906</v>
      </c>
      <c r="BV49" s="43" t="s">
        <v>40</v>
      </c>
      <c r="BW49" s="43" t="s">
        <v>40</v>
      </c>
      <c r="BX49" s="30" t="s">
        <v>40</v>
      </c>
      <c r="BY49" s="30" t="s">
        <v>40</v>
      </c>
      <c r="BZ49" s="30" t="s">
        <v>40</v>
      </c>
      <c r="CA49" s="30" t="s">
        <v>40</v>
      </c>
      <c r="CB49" s="30" t="s">
        <v>40</v>
      </c>
      <c r="CC49" s="30" t="s">
        <v>40</v>
      </c>
      <c r="CD49" s="30" t="s">
        <v>40</v>
      </c>
      <c r="CE49" s="30" t="s">
        <v>40</v>
      </c>
      <c r="CF49" s="97"/>
    </row>
    <row r="50" spans="1:85" s="102" customFormat="1" x14ac:dyDescent="0.25">
      <c r="A50" s="242" t="s">
        <v>41</v>
      </c>
      <c r="B50" s="242"/>
      <c r="C50" s="32" t="s">
        <v>42</v>
      </c>
      <c r="D50" s="32" t="s">
        <v>42</v>
      </c>
      <c r="E50" s="32" t="s">
        <v>42</v>
      </c>
      <c r="F50" s="32" t="s">
        <v>42</v>
      </c>
      <c r="G50" s="32" t="s">
        <v>42</v>
      </c>
      <c r="H50" s="32" t="s">
        <v>42</v>
      </c>
      <c r="I50" s="32" t="s">
        <v>42</v>
      </c>
      <c r="J50" s="32" t="s">
        <v>42</v>
      </c>
      <c r="K50" s="32" t="s">
        <v>42</v>
      </c>
      <c r="L50" s="32" t="s">
        <v>42</v>
      </c>
      <c r="M50" s="32" t="s">
        <v>42</v>
      </c>
      <c r="N50" s="32" t="s">
        <v>42</v>
      </c>
      <c r="O50" s="32" t="s">
        <v>42</v>
      </c>
      <c r="P50" s="32" t="s">
        <v>42</v>
      </c>
      <c r="Q50" s="32" t="s">
        <v>42</v>
      </c>
      <c r="R50" s="32" t="s">
        <v>42</v>
      </c>
      <c r="S50" s="32" t="s">
        <v>42</v>
      </c>
      <c r="T50" s="91"/>
      <c r="U50" s="91"/>
      <c r="V50" s="91"/>
      <c r="W50" s="32" t="s">
        <v>42</v>
      </c>
      <c r="X50" s="32" t="s">
        <v>42</v>
      </c>
      <c r="Y50" s="32" t="s">
        <v>42</v>
      </c>
      <c r="Z50" s="32" t="s">
        <v>42</v>
      </c>
      <c r="AA50" s="32" t="s">
        <v>42</v>
      </c>
      <c r="AB50" s="32" t="s">
        <v>42</v>
      </c>
      <c r="AC50" s="32" t="s">
        <v>42</v>
      </c>
      <c r="AD50" s="32" t="s">
        <v>42</v>
      </c>
      <c r="AE50" s="32" t="s">
        <v>42</v>
      </c>
      <c r="AF50" s="32" t="s">
        <v>42</v>
      </c>
      <c r="AG50" s="32" t="s">
        <v>42</v>
      </c>
      <c r="AH50" s="32" t="s">
        <v>42</v>
      </c>
      <c r="AI50" s="32" t="s">
        <v>42</v>
      </c>
      <c r="AJ50" s="32" t="s">
        <v>42</v>
      </c>
      <c r="AK50" s="32" t="s">
        <v>42</v>
      </c>
      <c r="AL50" s="32" t="s">
        <v>42</v>
      </c>
      <c r="AM50" s="32" t="s">
        <v>42</v>
      </c>
      <c r="AN50" s="32" t="s">
        <v>42</v>
      </c>
      <c r="AO50" s="32" t="s">
        <v>42</v>
      </c>
      <c r="AP50" s="32" t="s">
        <v>42</v>
      </c>
      <c r="AQ50" s="32" t="s">
        <v>42</v>
      </c>
      <c r="AR50" s="32" t="s">
        <v>42</v>
      </c>
      <c r="AS50" s="32" t="s">
        <v>42</v>
      </c>
      <c r="AT50" s="32" t="s">
        <v>42</v>
      </c>
      <c r="AU50" s="32" t="s">
        <v>42</v>
      </c>
      <c r="AV50" s="91"/>
      <c r="AW50" s="196"/>
      <c r="AX50" s="196"/>
      <c r="AY50" s="196"/>
      <c r="AZ50" s="91"/>
      <c r="BA50" s="91"/>
      <c r="BB50" s="91"/>
      <c r="BC50" s="196"/>
      <c r="BD50" s="196"/>
      <c r="BE50" s="196"/>
      <c r="BF50" s="196"/>
      <c r="BG50" s="196"/>
      <c r="BH50" s="196"/>
      <c r="BI50" s="196"/>
      <c r="BJ50" s="91"/>
      <c r="BK50" s="91"/>
      <c r="BL50" s="91"/>
      <c r="BM50" s="32" t="s">
        <v>42</v>
      </c>
      <c r="BN50" s="32" t="s">
        <v>42</v>
      </c>
      <c r="BO50" s="32" t="s">
        <v>42</v>
      </c>
      <c r="BP50" s="32" t="s">
        <v>42</v>
      </c>
      <c r="BQ50" s="32" t="s">
        <v>42</v>
      </c>
      <c r="BR50" s="32" t="s">
        <v>42</v>
      </c>
      <c r="BS50" s="196"/>
      <c r="BT50" s="91"/>
      <c r="BU50" s="91"/>
      <c r="BV50" s="32" t="s">
        <v>42</v>
      </c>
      <c r="BW50" s="32" t="s">
        <v>42</v>
      </c>
      <c r="BX50" s="32" t="s">
        <v>42</v>
      </c>
      <c r="BY50" s="32" t="s">
        <v>42</v>
      </c>
      <c r="BZ50" s="32" t="s">
        <v>42</v>
      </c>
      <c r="CA50" s="32" t="s">
        <v>42</v>
      </c>
      <c r="CB50" s="32" t="s">
        <v>42</v>
      </c>
      <c r="CC50" s="32" t="s">
        <v>42</v>
      </c>
      <c r="CD50" s="32" t="s">
        <v>42</v>
      </c>
      <c r="CE50" s="32" t="s">
        <v>42</v>
      </c>
      <c r="CF50" s="91"/>
      <c r="CG50" s="91"/>
    </row>
    <row r="51" spans="1:85" ht="11.25" customHeight="1" x14ac:dyDescent="0.25">
      <c r="A51" s="232" t="s">
        <v>213</v>
      </c>
      <c r="B51" s="232"/>
      <c r="C51" s="137" t="str">
        <f>IF(COUNTIF(C7:C49,"*Aspettativa*")=0,"",COUNTIF(C7:C49,"*Aspettativa*"))</f>
        <v/>
      </c>
      <c r="D51" s="137" t="str">
        <f>IF(COUNTIF(D7:D49,"*Aspettativa*")=0,"",COUNTIF(D7:D49,"*Aspettativa*"))</f>
        <v/>
      </c>
      <c r="E51" s="137" t="str">
        <f t="shared" ref="E51:S51" si="32">IF(COUNTIF(E7:E49,"*Aspettativa*")=0,"",COUNTIF(E7:E49,"*Aspettativa*"))</f>
        <v/>
      </c>
      <c r="F51" s="137" t="str">
        <f t="shared" si="32"/>
        <v/>
      </c>
      <c r="G51" s="137" t="str">
        <f t="shared" si="32"/>
        <v/>
      </c>
      <c r="H51" s="137" t="str">
        <f t="shared" si="32"/>
        <v/>
      </c>
      <c r="I51" s="137" t="str">
        <f t="shared" si="32"/>
        <v/>
      </c>
      <c r="J51" s="137" t="str">
        <f t="shared" si="32"/>
        <v/>
      </c>
      <c r="K51" s="137" t="str">
        <f t="shared" si="32"/>
        <v/>
      </c>
      <c r="L51" s="137" t="str">
        <f t="shared" si="32"/>
        <v/>
      </c>
      <c r="M51" s="137" t="str">
        <f t="shared" si="32"/>
        <v/>
      </c>
      <c r="N51" s="137" t="str">
        <f t="shared" si="32"/>
        <v/>
      </c>
      <c r="O51" s="137" t="str">
        <f t="shared" si="32"/>
        <v/>
      </c>
      <c r="P51" s="137" t="str">
        <f t="shared" si="32"/>
        <v/>
      </c>
      <c r="Q51" s="137" t="str">
        <f t="shared" si="32"/>
        <v/>
      </c>
      <c r="R51" s="137" t="str">
        <f t="shared" si="32"/>
        <v/>
      </c>
      <c r="S51" s="137" t="str">
        <f t="shared" si="32"/>
        <v/>
      </c>
      <c r="T51" s="91"/>
      <c r="U51" s="232" t="s">
        <v>213</v>
      </c>
      <c r="V51" s="232"/>
      <c r="W51" s="137" t="str">
        <f t="shared" ref="W51:AU51" si="33">IF(COUNTIF(W7:W49,"*Aspettativa*")=0,"",COUNTIF(W7:W49,"*Aspettativa*"))</f>
        <v/>
      </c>
      <c r="X51" s="137" t="str">
        <f t="shared" si="33"/>
        <v/>
      </c>
      <c r="Y51" s="137" t="str">
        <f>IF(COUNTIF(Y7:Y49,"*Aspettativa*")=0,"",COUNTIF(Y7:Y49,"*Aspettativa*"))</f>
        <v/>
      </c>
      <c r="Z51" s="137" t="str">
        <f>IF(COUNTIF(Z7:Z49,"*Aspettativa*")=0,"",COUNTIF(Z7:Z49,"*Aspettativa*"))</f>
        <v/>
      </c>
      <c r="AA51" s="137" t="str">
        <f>IF(COUNTIF(AA7:AA49,"*Aspettativa*")=0,"",COUNTIF(AA7:AA49,"*Aspettativa*"))</f>
        <v/>
      </c>
      <c r="AB51" s="137" t="str">
        <f>IF(COUNTIF(AB7:AB49,"*Aspettativa*")=0,"",COUNTIF(AB7:AB49,"*Aspettativa*"))</f>
        <v/>
      </c>
      <c r="AC51" s="137" t="str">
        <f t="shared" si="33"/>
        <v/>
      </c>
      <c r="AD51" s="137" t="str">
        <f t="shared" si="33"/>
        <v/>
      </c>
      <c r="AE51" s="137" t="str">
        <f t="shared" si="33"/>
        <v/>
      </c>
      <c r="AF51" s="137" t="str">
        <f t="shared" si="33"/>
        <v/>
      </c>
      <c r="AG51" s="137" t="str">
        <f t="shared" si="33"/>
        <v/>
      </c>
      <c r="AH51" s="137" t="str">
        <f t="shared" si="33"/>
        <v/>
      </c>
      <c r="AI51" s="137" t="str">
        <f t="shared" si="33"/>
        <v/>
      </c>
      <c r="AJ51" s="137" t="str">
        <f t="shared" si="33"/>
        <v/>
      </c>
      <c r="AK51" s="137" t="str">
        <f t="shared" si="33"/>
        <v/>
      </c>
      <c r="AL51" s="137" t="str">
        <f t="shared" si="33"/>
        <v/>
      </c>
      <c r="AM51" s="137" t="str">
        <f t="shared" si="33"/>
        <v/>
      </c>
      <c r="AN51" s="137" t="str">
        <f>IF(COUNTIF(AN7:AN49,"*Aspettativa*")=0,"",COUNTIF(AN7:AN49,"*Aspettativa*"))</f>
        <v/>
      </c>
      <c r="AO51" s="137" t="str">
        <f>IF(COUNTIF(AO7:AO49,"*Aspettativa*")=0,"",COUNTIF(AO7:AO49,"*Aspettativa*"))</f>
        <v/>
      </c>
      <c r="AP51" s="137" t="str">
        <f>IF(COUNTIF(AP7:AP49,"*Aspettativa*")=0,"",COUNTIF(AP7:AP49,"*Aspettativa*"))</f>
        <v/>
      </c>
      <c r="AQ51" s="137" t="str">
        <f>IF(COUNTIF(AQ7:AQ49,"*Aspettativa*")=0,"",COUNTIF(AQ7:AQ49,"*Aspettativa*"))</f>
        <v/>
      </c>
      <c r="AR51" s="137" t="str">
        <f t="shared" si="33"/>
        <v/>
      </c>
      <c r="AS51" s="137" t="str">
        <f t="shared" si="33"/>
        <v/>
      </c>
      <c r="AT51" s="137" t="str">
        <f t="shared" si="33"/>
        <v/>
      </c>
      <c r="AU51" s="137" t="str">
        <f t="shared" si="33"/>
        <v/>
      </c>
      <c r="AV51" s="91"/>
      <c r="AW51" s="196"/>
      <c r="AX51" s="196"/>
      <c r="AY51" s="196"/>
      <c r="AZ51" s="91"/>
      <c r="BA51" s="91"/>
      <c r="BB51" s="91"/>
      <c r="BC51" s="196"/>
      <c r="BD51" s="196"/>
      <c r="BE51" s="196"/>
      <c r="BF51" s="196"/>
      <c r="BG51" s="196"/>
      <c r="BH51" s="196"/>
      <c r="BI51" s="196"/>
      <c r="BJ51" s="142"/>
      <c r="BK51" s="91"/>
      <c r="BL51" s="91"/>
      <c r="BM51" s="137" t="str">
        <f t="shared" ref="BM51:BR51" si="34">IF(COUNTIF(BM7:BM49,"*Aspettativa*")=0,"",COUNTIF(BM7:BM49,"*Aspettativa*"))</f>
        <v/>
      </c>
      <c r="BN51" s="137" t="str">
        <f t="shared" si="34"/>
        <v/>
      </c>
      <c r="BO51" s="137" t="str">
        <f t="shared" si="34"/>
        <v/>
      </c>
      <c r="BP51" s="137" t="str">
        <f t="shared" si="34"/>
        <v/>
      </c>
      <c r="BQ51" s="137" t="str">
        <f t="shared" si="34"/>
        <v/>
      </c>
      <c r="BR51" s="137" t="str">
        <f t="shared" si="34"/>
        <v/>
      </c>
      <c r="BS51" s="196"/>
      <c r="BT51" s="232" t="s">
        <v>213</v>
      </c>
      <c r="BU51" s="232"/>
      <c r="BV51" s="137" t="str">
        <f t="shared" ref="BV51:CD51" si="35">IF(COUNTIF(BV7:BV49,"*Aspettativa*")=0,"",COUNTIF(BV7:BV49,"*Aspettativa*"))</f>
        <v/>
      </c>
      <c r="BW51" s="137" t="str">
        <f t="shared" si="35"/>
        <v/>
      </c>
      <c r="BX51" s="137" t="str">
        <f t="shared" si="35"/>
        <v/>
      </c>
      <c r="BY51" s="137" t="str">
        <f t="shared" si="35"/>
        <v/>
      </c>
      <c r="BZ51" s="137" t="str">
        <f t="shared" si="35"/>
        <v/>
      </c>
      <c r="CA51" s="137" t="str">
        <f t="shared" si="35"/>
        <v/>
      </c>
      <c r="CB51" s="137" t="str">
        <f t="shared" si="35"/>
        <v/>
      </c>
      <c r="CC51" s="137" t="str">
        <f t="shared" si="35"/>
        <v/>
      </c>
      <c r="CD51" s="137" t="str">
        <f t="shared" si="35"/>
        <v/>
      </c>
      <c r="CE51" s="137"/>
      <c r="CF51" s="91"/>
    </row>
    <row r="52" spans="1:85" ht="11.25" customHeight="1" x14ac:dyDescent="0.25">
      <c r="A52" s="233" t="s">
        <v>214</v>
      </c>
      <c r="B52" s="233"/>
      <c r="C52" s="138" t="str">
        <f>IF(COUNTIF(C7:C49,"*Ex-accordo*")=0,"",COUNTIF(C7:C49,"*Ex-accordo*"))</f>
        <v/>
      </c>
      <c r="D52" s="138" t="str">
        <f>IF(COUNTIF(D7:D49,"*Ex-accordo*")=0,"",COUNTIF(D7:D49,"*Ex-accordo*"))</f>
        <v/>
      </c>
      <c r="E52" s="138" t="str">
        <f t="shared" ref="E52:S52" si="36">IF(COUNTIF(E7:E49,"*Ex-accordo*")=0,"",COUNTIF(E7:E49,"*Ex-accordo*"))</f>
        <v/>
      </c>
      <c r="F52" s="138" t="str">
        <f t="shared" si="36"/>
        <v/>
      </c>
      <c r="G52" s="138" t="str">
        <f t="shared" si="36"/>
        <v/>
      </c>
      <c r="H52" s="138" t="str">
        <f t="shared" si="36"/>
        <v/>
      </c>
      <c r="I52" s="138" t="str">
        <f t="shared" si="36"/>
        <v/>
      </c>
      <c r="J52" s="138" t="str">
        <f t="shared" si="36"/>
        <v/>
      </c>
      <c r="K52" s="138" t="str">
        <f t="shared" si="36"/>
        <v/>
      </c>
      <c r="L52" s="138" t="str">
        <f t="shared" si="36"/>
        <v/>
      </c>
      <c r="M52" s="138" t="str">
        <f t="shared" si="36"/>
        <v/>
      </c>
      <c r="N52" s="138" t="str">
        <f t="shared" si="36"/>
        <v/>
      </c>
      <c r="O52" s="138" t="str">
        <f t="shared" si="36"/>
        <v/>
      </c>
      <c r="P52" s="138" t="str">
        <f t="shared" si="36"/>
        <v/>
      </c>
      <c r="Q52" s="138" t="str">
        <f t="shared" si="36"/>
        <v/>
      </c>
      <c r="R52" s="138" t="str">
        <f t="shared" si="36"/>
        <v/>
      </c>
      <c r="S52" s="138" t="str">
        <f t="shared" si="36"/>
        <v/>
      </c>
      <c r="T52" s="91"/>
      <c r="U52" s="233" t="s">
        <v>214</v>
      </c>
      <c r="V52" s="233"/>
      <c r="W52" s="138" t="str">
        <f t="shared" ref="W52:AU52" si="37">IF(COUNTIF(W7:W49,"*Ex-accordo*")=0,"",COUNTIF(W7:W49,"*Ex-accordo*"))</f>
        <v/>
      </c>
      <c r="X52" s="138" t="str">
        <f t="shared" si="37"/>
        <v/>
      </c>
      <c r="Y52" s="138" t="str">
        <f>IF(COUNTIF(Y7:Y49,"*Ex-accordo*")=0,"",COUNTIF(Y7:Y49,"*Ex-accordo*"))</f>
        <v/>
      </c>
      <c r="Z52" s="138" t="str">
        <f>IF(COUNTIF(Z7:Z49,"*Ex-accordo*")=0,"",COUNTIF(Z7:Z49,"*Ex-accordo*"))</f>
        <v/>
      </c>
      <c r="AA52" s="138" t="str">
        <f>IF(COUNTIF(AA7:AA49,"*Ex-accordo*")=0,"",COUNTIF(AA7:AA49,"*Ex-accordo*"))</f>
        <v/>
      </c>
      <c r="AB52" s="138" t="str">
        <f>IF(COUNTIF(AB7:AB49,"*Ex-accordo*")=0,"",COUNTIF(AB7:AB49,"*Ex-accordo*"))</f>
        <v/>
      </c>
      <c r="AC52" s="138" t="str">
        <f t="shared" si="37"/>
        <v/>
      </c>
      <c r="AD52" s="138" t="str">
        <f t="shared" si="37"/>
        <v/>
      </c>
      <c r="AE52" s="138" t="str">
        <f t="shared" si="37"/>
        <v/>
      </c>
      <c r="AF52" s="138" t="str">
        <f t="shared" si="37"/>
        <v/>
      </c>
      <c r="AG52" s="138" t="str">
        <f t="shared" si="37"/>
        <v/>
      </c>
      <c r="AH52" s="138" t="str">
        <f t="shared" si="37"/>
        <v/>
      </c>
      <c r="AI52" s="138" t="str">
        <f t="shared" si="37"/>
        <v/>
      </c>
      <c r="AJ52" s="138" t="str">
        <f t="shared" si="37"/>
        <v/>
      </c>
      <c r="AK52" s="138" t="str">
        <f t="shared" si="37"/>
        <v/>
      </c>
      <c r="AL52" s="138" t="str">
        <f t="shared" si="37"/>
        <v/>
      </c>
      <c r="AM52" s="138" t="str">
        <f t="shared" si="37"/>
        <v/>
      </c>
      <c r="AN52" s="138" t="str">
        <f>IF(COUNTIF(AN7:AN49,"*Ex-accordo*")=0,"",COUNTIF(AN7:AN49,"*Ex-accordo*"))</f>
        <v/>
      </c>
      <c r="AO52" s="138" t="str">
        <f>IF(COUNTIF(AO7:AO49,"*Ex-accordo*")=0,"",COUNTIF(AO7:AO49,"*Ex-accordo*"))</f>
        <v/>
      </c>
      <c r="AP52" s="138" t="str">
        <f>IF(COUNTIF(AP7:AP49,"*Ex-accordo*")=0,"",COUNTIF(AP7:AP49,"*Ex-accordo*"))</f>
        <v/>
      </c>
      <c r="AQ52" s="138" t="str">
        <f>IF(COUNTIF(AQ7:AQ49,"*Ex-accordo*")=0,"",COUNTIF(AQ7:AQ49,"*Ex-accordo*"))</f>
        <v/>
      </c>
      <c r="AR52" s="138" t="str">
        <f t="shared" si="37"/>
        <v/>
      </c>
      <c r="AS52" s="138" t="str">
        <f t="shared" si="37"/>
        <v/>
      </c>
      <c r="AT52" s="138" t="str">
        <f t="shared" si="37"/>
        <v/>
      </c>
      <c r="AU52" s="138" t="str">
        <f t="shared" si="37"/>
        <v/>
      </c>
      <c r="AV52" s="91"/>
      <c r="AW52" s="196"/>
      <c r="AX52" s="196"/>
      <c r="AY52" s="196"/>
      <c r="AZ52" s="91"/>
      <c r="BA52" s="91"/>
      <c r="BB52" s="91"/>
      <c r="BC52" s="196"/>
      <c r="BD52" s="196"/>
      <c r="BE52" s="196"/>
      <c r="BF52" s="196"/>
      <c r="BG52" s="196"/>
      <c r="BH52" s="196"/>
      <c r="BI52" s="196"/>
      <c r="BJ52" s="142"/>
      <c r="BK52" s="91"/>
      <c r="BL52" s="91"/>
      <c r="BM52" s="138" t="str">
        <f t="shared" ref="BM52:BR52" si="38">IF(COUNTIF(BM7:BM49,"*Ex-accordo*")=0,"",COUNTIF(BM7:BM49,"*Ex-accordo*"))</f>
        <v/>
      </c>
      <c r="BN52" s="138" t="str">
        <f t="shared" si="38"/>
        <v/>
      </c>
      <c r="BO52" s="138" t="str">
        <f t="shared" si="38"/>
        <v/>
      </c>
      <c r="BP52" s="138" t="str">
        <f t="shared" si="38"/>
        <v/>
      </c>
      <c r="BQ52" s="138" t="str">
        <f t="shared" si="38"/>
        <v/>
      </c>
      <c r="BR52" s="138" t="str">
        <f t="shared" si="38"/>
        <v/>
      </c>
      <c r="BS52" s="196"/>
      <c r="BT52" s="233" t="s">
        <v>214</v>
      </c>
      <c r="BU52" s="233"/>
      <c r="BV52" s="138" t="str">
        <f t="shared" ref="BV52:CD52" si="39">IF(COUNTIF(BV7:BV49,"*Ex-accordo*")=0,"",COUNTIF(BV7:BV49,"*Ex-accordo*"))</f>
        <v/>
      </c>
      <c r="BW52" s="138" t="str">
        <f t="shared" si="39"/>
        <v/>
      </c>
      <c r="BX52" s="138" t="str">
        <f t="shared" si="39"/>
        <v/>
      </c>
      <c r="BY52" s="138" t="str">
        <f t="shared" si="39"/>
        <v/>
      </c>
      <c r="BZ52" s="138" t="str">
        <f t="shared" si="39"/>
        <v/>
      </c>
      <c r="CA52" s="138" t="str">
        <f t="shared" si="39"/>
        <v/>
      </c>
      <c r="CB52" s="138" t="str">
        <f t="shared" si="39"/>
        <v/>
      </c>
      <c r="CC52" s="138" t="str">
        <f t="shared" si="39"/>
        <v/>
      </c>
      <c r="CD52" s="138" t="str">
        <f t="shared" si="39"/>
        <v/>
      </c>
      <c r="CE52" s="138"/>
      <c r="CF52" s="91"/>
    </row>
    <row r="53" spans="1:85" ht="11.25" customHeight="1" x14ac:dyDescent="0.25">
      <c r="A53" s="232" t="s">
        <v>215</v>
      </c>
      <c r="B53" s="232"/>
      <c r="C53" s="137" t="str">
        <f>IF(COUNTIF(C7:C49,"Ferie*")=0,"",COUNTIF(C7:C49,"Ferie*"))</f>
        <v/>
      </c>
      <c r="D53" s="137" t="str">
        <f>IF(COUNTIF(D7:D49,"Ferie*")=0,"",COUNTIF(D7:D49,"Ferie*"))</f>
        <v/>
      </c>
      <c r="E53" s="137" t="str">
        <f t="shared" ref="E53:S53" si="40">IF(COUNTIF(E7:E49,"Ferie*")=0,"",COUNTIF(E7:E49,"Ferie*"))</f>
        <v/>
      </c>
      <c r="F53" s="137" t="str">
        <f t="shared" si="40"/>
        <v/>
      </c>
      <c r="G53" s="137" t="str">
        <f t="shared" si="40"/>
        <v/>
      </c>
      <c r="H53" s="137" t="str">
        <f t="shared" si="40"/>
        <v/>
      </c>
      <c r="I53" s="137" t="str">
        <f t="shared" si="40"/>
        <v/>
      </c>
      <c r="J53" s="137" t="str">
        <f t="shared" si="40"/>
        <v/>
      </c>
      <c r="K53" s="137" t="str">
        <f t="shared" si="40"/>
        <v/>
      </c>
      <c r="L53" s="137" t="str">
        <f t="shared" si="40"/>
        <v/>
      </c>
      <c r="M53" s="137" t="str">
        <f t="shared" si="40"/>
        <v/>
      </c>
      <c r="N53" s="137" t="str">
        <f t="shared" si="40"/>
        <v/>
      </c>
      <c r="O53" s="137" t="str">
        <f t="shared" si="40"/>
        <v/>
      </c>
      <c r="P53" s="137" t="str">
        <f t="shared" si="40"/>
        <v/>
      </c>
      <c r="Q53" s="137" t="str">
        <f t="shared" si="40"/>
        <v/>
      </c>
      <c r="R53" s="137" t="str">
        <f t="shared" si="40"/>
        <v/>
      </c>
      <c r="S53" s="137" t="str">
        <f t="shared" si="40"/>
        <v/>
      </c>
      <c r="T53" s="91"/>
      <c r="U53" s="232" t="s">
        <v>215</v>
      </c>
      <c r="V53" s="232"/>
      <c r="W53" s="137" t="str">
        <f t="shared" ref="W53:AU53" si="41">IF(COUNTIF(W7:W49,"Ferie*")=0,"",COUNTIF(W7:W49,"Ferie*"))</f>
        <v/>
      </c>
      <c r="X53" s="137" t="str">
        <f t="shared" si="41"/>
        <v/>
      </c>
      <c r="Y53" s="137" t="str">
        <f>IF(COUNTIF(Y7:Y49,"Ferie*")=0,"",COUNTIF(Y7:Y49,"Ferie*"))</f>
        <v/>
      </c>
      <c r="Z53" s="137" t="str">
        <f>IF(COUNTIF(Z7:Z49,"Ferie*")=0,"",COUNTIF(Z7:Z49,"Ferie*"))</f>
        <v/>
      </c>
      <c r="AA53" s="137" t="str">
        <f>IF(COUNTIF(AA7:AA49,"Ferie*")=0,"",COUNTIF(AA7:AA49,"Ferie*"))</f>
        <v/>
      </c>
      <c r="AB53" s="137" t="str">
        <f>IF(COUNTIF(AB7:AB49,"Ferie*")=0,"",COUNTIF(AB7:AB49,"Ferie*"))</f>
        <v/>
      </c>
      <c r="AC53" s="137" t="str">
        <f t="shared" si="41"/>
        <v/>
      </c>
      <c r="AD53" s="137" t="str">
        <f t="shared" si="41"/>
        <v/>
      </c>
      <c r="AE53" s="137" t="str">
        <f t="shared" si="41"/>
        <v/>
      </c>
      <c r="AF53" s="137" t="str">
        <f t="shared" si="41"/>
        <v/>
      </c>
      <c r="AG53" s="137" t="str">
        <f t="shared" si="41"/>
        <v/>
      </c>
      <c r="AH53" s="137" t="str">
        <f t="shared" si="41"/>
        <v/>
      </c>
      <c r="AI53" s="137" t="str">
        <f t="shared" si="41"/>
        <v/>
      </c>
      <c r="AJ53" s="137" t="str">
        <f t="shared" si="41"/>
        <v/>
      </c>
      <c r="AK53" s="137" t="str">
        <f t="shared" si="41"/>
        <v/>
      </c>
      <c r="AL53" s="137" t="str">
        <f t="shared" si="41"/>
        <v/>
      </c>
      <c r="AM53" s="137" t="str">
        <f t="shared" si="41"/>
        <v/>
      </c>
      <c r="AN53" s="137" t="str">
        <f>IF(COUNTIF(AN7:AN49,"Ferie*")=0,"",COUNTIF(AN7:AN49,"Ferie*"))</f>
        <v/>
      </c>
      <c r="AO53" s="137" t="str">
        <f>IF(COUNTIF(AO7:AO49,"Ferie*")=0,"",COUNTIF(AO7:AO49,"Ferie*"))</f>
        <v/>
      </c>
      <c r="AP53" s="137" t="str">
        <f>IF(COUNTIF(AP7:AP49,"Ferie*")=0,"",COUNTIF(AP7:AP49,"Ferie*"))</f>
        <v/>
      </c>
      <c r="AQ53" s="137" t="str">
        <f>IF(COUNTIF(AQ7:AQ49,"Ferie*")=0,"",COUNTIF(AQ7:AQ49,"Ferie*"))</f>
        <v/>
      </c>
      <c r="AR53" s="137" t="str">
        <f t="shared" si="41"/>
        <v/>
      </c>
      <c r="AS53" s="137" t="str">
        <f t="shared" si="41"/>
        <v/>
      </c>
      <c r="AT53" s="137" t="str">
        <f t="shared" si="41"/>
        <v/>
      </c>
      <c r="AU53" s="137" t="str">
        <f t="shared" si="41"/>
        <v/>
      </c>
      <c r="AV53" s="91"/>
      <c r="AW53" s="196"/>
      <c r="AX53" s="196"/>
      <c r="AY53" s="196"/>
      <c r="AZ53" s="91"/>
      <c r="BA53" s="91"/>
      <c r="BB53" s="91"/>
      <c r="BC53" s="196"/>
      <c r="BD53" s="196"/>
      <c r="BE53" s="196"/>
      <c r="BF53" s="196"/>
      <c r="BG53" s="196"/>
      <c r="BH53" s="196"/>
      <c r="BI53" s="196"/>
      <c r="BJ53" s="139"/>
      <c r="BK53" s="91"/>
      <c r="BL53" s="91"/>
      <c r="BM53" s="137" t="str">
        <f t="shared" ref="BM53:BR53" si="42">IF(COUNTIF(BM7:BM49,"Ferie*")=0,"",COUNTIF(BM7:BM49,"Ferie*"))</f>
        <v/>
      </c>
      <c r="BN53" s="137" t="str">
        <f t="shared" si="42"/>
        <v/>
      </c>
      <c r="BO53" s="137" t="str">
        <f t="shared" si="42"/>
        <v/>
      </c>
      <c r="BP53" s="137" t="str">
        <f t="shared" si="42"/>
        <v/>
      </c>
      <c r="BQ53" s="137" t="str">
        <f t="shared" si="42"/>
        <v/>
      </c>
      <c r="BR53" s="137" t="str">
        <f t="shared" si="42"/>
        <v/>
      </c>
      <c r="BS53" s="196"/>
      <c r="BT53" s="232" t="s">
        <v>215</v>
      </c>
      <c r="BU53" s="232"/>
      <c r="BV53" s="137" t="str">
        <f t="shared" ref="BV53:CD53" si="43">IF(COUNTIF(BV7:BV49,"Ferie*")=0,"",COUNTIF(BV7:BV49,"Ferie*"))</f>
        <v/>
      </c>
      <c r="BW53" s="137" t="str">
        <f t="shared" si="43"/>
        <v/>
      </c>
      <c r="BX53" s="137" t="str">
        <f t="shared" si="43"/>
        <v/>
      </c>
      <c r="BY53" s="137" t="str">
        <f t="shared" si="43"/>
        <v/>
      </c>
      <c r="BZ53" s="137" t="str">
        <f t="shared" si="43"/>
        <v/>
      </c>
      <c r="CA53" s="137" t="str">
        <f t="shared" si="43"/>
        <v/>
      </c>
      <c r="CB53" s="137" t="str">
        <f t="shared" si="43"/>
        <v/>
      </c>
      <c r="CC53" s="137" t="str">
        <f t="shared" si="43"/>
        <v/>
      </c>
      <c r="CD53" s="137" t="str">
        <f t="shared" si="43"/>
        <v/>
      </c>
      <c r="CE53" s="137"/>
      <c r="CF53" s="91"/>
    </row>
    <row r="54" spans="1:85" ht="11.25" customHeight="1" x14ac:dyDescent="0.25">
      <c r="A54" s="233" t="s">
        <v>216</v>
      </c>
      <c r="B54" s="233"/>
      <c r="C54" s="138" t="str">
        <f>IF(COUNTIF(C7:C49,"*Ridotto Ex-Acc*")=0,"",COUNTIF(C7:C49,"*Ridotto Ex-Acc*"))</f>
        <v/>
      </c>
      <c r="D54" s="138" t="str">
        <f>IF(COUNTIF(D7:D49,"*Ridotto Ex-Acc*")=0,"",COUNTIF(D7:D49,"*Ridotto Ex-Acc*"))</f>
        <v/>
      </c>
      <c r="E54" s="138" t="str">
        <f t="shared" ref="E54:S54" si="44">IF(COUNTIF(E7:E49,"*Ridotto Ex-Acc*")=0,"",COUNTIF(E7:E49,"*Ridotto Ex-Acc*"))</f>
        <v/>
      </c>
      <c r="F54" s="138" t="str">
        <f t="shared" si="44"/>
        <v/>
      </c>
      <c r="G54" s="138" t="str">
        <f t="shared" si="44"/>
        <v/>
      </c>
      <c r="H54" s="138" t="str">
        <f t="shared" si="44"/>
        <v/>
      </c>
      <c r="I54" s="138" t="str">
        <f t="shared" si="44"/>
        <v/>
      </c>
      <c r="J54" s="138" t="str">
        <f t="shared" si="44"/>
        <v/>
      </c>
      <c r="K54" s="138" t="str">
        <f t="shared" si="44"/>
        <v/>
      </c>
      <c r="L54" s="138" t="str">
        <f t="shared" si="44"/>
        <v/>
      </c>
      <c r="M54" s="138" t="str">
        <f t="shared" si="44"/>
        <v/>
      </c>
      <c r="N54" s="138" t="str">
        <f t="shared" si="44"/>
        <v/>
      </c>
      <c r="O54" s="138" t="str">
        <f t="shared" si="44"/>
        <v/>
      </c>
      <c r="P54" s="138" t="str">
        <f t="shared" si="44"/>
        <v/>
      </c>
      <c r="Q54" s="138" t="str">
        <f t="shared" si="44"/>
        <v/>
      </c>
      <c r="R54" s="138" t="str">
        <f t="shared" si="44"/>
        <v/>
      </c>
      <c r="S54" s="138" t="str">
        <f t="shared" si="44"/>
        <v/>
      </c>
      <c r="T54" s="91"/>
      <c r="U54" s="233" t="s">
        <v>216</v>
      </c>
      <c r="V54" s="233"/>
      <c r="W54" s="138" t="str">
        <f t="shared" ref="W54:AU54" si="45">IF(COUNTIF(W7:W49,"*Ridotto Ex-Acc*")=0,"",COUNTIF(W7:W49,"*Ridotto Ex-Acc*"))</f>
        <v/>
      </c>
      <c r="X54" s="138" t="str">
        <f t="shared" si="45"/>
        <v/>
      </c>
      <c r="Y54" s="138" t="str">
        <f>IF(COUNTIF(Y7:Y49,"*Ridotto Ex-Acc*")=0,"",COUNTIF(Y7:Y49,"*Ridotto Ex-Acc*"))</f>
        <v/>
      </c>
      <c r="Z54" s="138" t="str">
        <f>IF(COUNTIF(Z7:Z49,"*Ridotto Ex-Acc*")=0,"",COUNTIF(Z7:Z49,"*Ridotto Ex-Acc*"))</f>
        <v/>
      </c>
      <c r="AA54" s="138" t="str">
        <f>IF(COUNTIF(AA7:AA49,"*Ridotto Ex-Acc*")=0,"",COUNTIF(AA7:AA49,"*Ridotto Ex-Acc*"))</f>
        <v/>
      </c>
      <c r="AB54" s="138" t="str">
        <f>IF(COUNTIF(AB7:AB49,"*Ridotto Ex-Acc*")=0,"",COUNTIF(AB7:AB49,"*Ridotto Ex-Acc*"))</f>
        <v/>
      </c>
      <c r="AC54" s="138" t="str">
        <f t="shared" si="45"/>
        <v/>
      </c>
      <c r="AD54" s="138" t="str">
        <f t="shared" si="45"/>
        <v/>
      </c>
      <c r="AE54" s="138" t="str">
        <f t="shared" si="45"/>
        <v/>
      </c>
      <c r="AF54" s="138" t="str">
        <f t="shared" si="45"/>
        <v/>
      </c>
      <c r="AG54" s="138" t="str">
        <f t="shared" si="45"/>
        <v/>
      </c>
      <c r="AH54" s="138" t="str">
        <f t="shared" si="45"/>
        <v/>
      </c>
      <c r="AI54" s="138" t="str">
        <f t="shared" si="45"/>
        <v/>
      </c>
      <c r="AJ54" s="138" t="str">
        <f t="shared" si="45"/>
        <v/>
      </c>
      <c r="AK54" s="138" t="str">
        <f t="shared" si="45"/>
        <v/>
      </c>
      <c r="AL54" s="138" t="str">
        <f t="shared" si="45"/>
        <v/>
      </c>
      <c r="AM54" s="138" t="str">
        <f t="shared" si="45"/>
        <v/>
      </c>
      <c r="AN54" s="138" t="str">
        <f>IF(COUNTIF(AN7:AN49,"*Ridotto Ex-Acc*")=0,"",COUNTIF(AN7:AN49,"*Ridotto Ex-Acc*"))</f>
        <v/>
      </c>
      <c r="AO54" s="138" t="str">
        <f>IF(COUNTIF(AO7:AO49,"*Ridotto Ex-Acc*")=0,"",COUNTIF(AO7:AO49,"*Ridotto Ex-Acc*"))</f>
        <v/>
      </c>
      <c r="AP54" s="138" t="str">
        <f>IF(COUNTIF(AP7:AP49,"*Ridotto Ex-Acc*")=0,"",COUNTIF(AP7:AP49,"*Ridotto Ex-Acc*"))</f>
        <v/>
      </c>
      <c r="AQ54" s="138" t="str">
        <f>IF(COUNTIF(AQ7:AQ49,"*Ridotto Ex-Acc*")=0,"",COUNTIF(AQ7:AQ49,"*Ridotto Ex-Acc*"))</f>
        <v/>
      </c>
      <c r="AR54" s="138" t="str">
        <f t="shared" si="45"/>
        <v/>
      </c>
      <c r="AS54" s="138" t="str">
        <f t="shared" si="45"/>
        <v/>
      </c>
      <c r="AT54" s="138" t="str">
        <f t="shared" si="45"/>
        <v/>
      </c>
      <c r="AU54" s="138" t="str">
        <f t="shared" si="45"/>
        <v/>
      </c>
      <c r="AV54" s="91"/>
      <c r="AW54" s="196"/>
      <c r="AX54" s="196"/>
      <c r="AY54" s="196"/>
      <c r="AZ54" s="91"/>
      <c r="BA54" s="91"/>
      <c r="BB54" s="91"/>
      <c r="BC54" s="196"/>
      <c r="BD54" s="196"/>
      <c r="BE54" s="196"/>
      <c r="BF54" s="196"/>
      <c r="BG54" s="196"/>
      <c r="BH54" s="196"/>
      <c r="BI54" s="196"/>
      <c r="BJ54" s="142"/>
      <c r="BK54" s="91"/>
      <c r="BL54" s="91"/>
      <c r="BM54" s="138" t="str">
        <f t="shared" ref="BM54:BR54" si="46">IF(COUNTIF(BM7:BM49,"*Ridotto Ex-Acc*")=0,"",COUNTIF(BM7:BM49,"*Ridotto Ex-Acc*"))</f>
        <v/>
      </c>
      <c r="BN54" s="138" t="str">
        <f t="shared" si="46"/>
        <v/>
      </c>
      <c r="BO54" s="138" t="str">
        <f t="shared" si="46"/>
        <v/>
      </c>
      <c r="BP54" s="138" t="str">
        <f t="shared" si="46"/>
        <v/>
      </c>
      <c r="BQ54" s="138" t="str">
        <f t="shared" si="46"/>
        <v/>
      </c>
      <c r="BR54" s="138" t="str">
        <f t="shared" si="46"/>
        <v/>
      </c>
      <c r="BS54" s="196"/>
      <c r="BT54" s="233" t="s">
        <v>216</v>
      </c>
      <c r="BU54" s="233"/>
      <c r="BV54" s="138" t="str">
        <f t="shared" ref="BV54:CD54" si="47">IF(COUNTIF(BV7:BV49,"*Ridotto Ex-Acc*")=0,"",COUNTIF(BV7:BV49,"*Ridotto Ex-Acc*"))</f>
        <v/>
      </c>
      <c r="BW54" s="138" t="str">
        <f t="shared" si="47"/>
        <v/>
      </c>
      <c r="BX54" s="138" t="str">
        <f t="shared" si="47"/>
        <v/>
      </c>
      <c r="BY54" s="138" t="str">
        <f t="shared" si="47"/>
        <v/>
      </c>
      <c r="BZ54" s="138" t="str">
        <f t="shared" si="47"/>
        <v/>
      </c>
      <c r="CA54" s="138" t="str">
        <f t="shared" si="47"/>
        <v/>
      </c>
      <c r="CB54" s="138" t="str">
        <f t="shared" si="47"/>
        <v/>
      </c>
      <c r="CC54" s="138" t="str">
        <f t="shared" si="47"/>
        <v/>
      </c>
      <c r="CD54" s="138" t="str">
        <f t="shared" si="47"/>
        <v/>
      </c>
      <c r="CE54" s="138"/>
      <c r="CF54" s="91"/>
    </row>
    <row r="55" spans="1:85" ht="11.25" customHeight="1" x14ac:dyDescent="0.25">
      <c r="A55" s="232" t="s">
        <v>217</v>
      </c>
      <c r="B55" s="232"/>
      <c r="C55" s="137" t="str">
        <f>IF(COUNTIF(C7:C49,"*Ridotto Ferie*")=0,"",COUNTIF(C7:C49,"*Ridotto Ferie*"))</f>
        <v/>
      </c>
      <c r="D55" s="137" t="str">
        <f>IF(COUNTIF(D7:D49,"*Ridotto Ferie*")=0,"",COUNTIF(D7:D49,"*Ridotto Ferie*"))</f>
        <v/>
      </c>
      <c r="E55" s="137" t="str">
        <f t="shared" ref="E55:S55" si="48">IF(COUNTIF(E7:E49,"*Ridotto Ferie*")=0,"",COUNTIF(E7:E49,"*Ridotto Ferie*"))</f>
        <v/>
      </c>
      <c r="F55" s="137" t="str">
        <f t="shared" si="48"/>
        <v/>
      </c>
      <c r="G55" s="137" t="str">
        <f t="shared" si="48"/>
        <v/>
      </c>
      <c r="H55" s="137" t="str">
        <f t="shared" si="48"/>
        <v/>
      </c>
      <c r="I55" s="137" t="str">
        <f t="shared" si="48"/>
        <v/>
      </c>
      <c r="J55" s="137" t="str">
        <f t="shared" si="48"/>
        <v/>
      </c>
      <c r="K55" s="137" t="str">
        <f t="shared" si="48"/>
        <v/>
      </c>
      <c r="L55" s="137" t="str">
        <f t="shared" si="48"/>
        <v/>
      </c>
      <c r="M55" s="137" t="str">
        <f t="shared" si="48"/>
        <v/>
      </c>
      <c r="N55" s="137" t="str">
        <f t="shared" si="48"/>
        <v/>
      </c>
      <c r="O55" s="137" t="str">
        <f t="shared" si="48"/>
        <v/>
      </c>
      <c r="P55" s="137" t="str">
        <f t="shared" si="48"/>
        <v/>
      </c>
      <c r="Q55" s="137" t="str">
        <f t="shared" si="48"/>
        <v/>
      </c>
      <c r="R55" s="137" t="str">
        <f t="shared" si="48"/>
        <v/>
      </c>
      <c r="S55" s="137" t="str">
        <f t="shared" si="48"/>
        <v/>
      </c>
      <c r="T55" s="91"/>
      <c r="U55" s="232" t="s">
        <v>217</v>
      </c>
      <c r="V55" s="232"/>
      <c r="W55" s="137" t="str">
        <f t="shared" ref="W55:AU55" si="49">IF(COUNTIF(W7:W49,"*Ridotto Ferie*")=0,"",COUNTIF(W7:W49,"*Ridotto Ferie*"))</f>
        <v/>
      </c>
      <c r="X55" s="137" t="str">
        <f t="shared" si="49"/>
        <v/>
      </c>
      <c r="Y55" s="137" t="str">
        <f>IF(COUNTIF(Y7:Y49,"*Ridotto Ferie*")=0,"",COUNTIF(Y7:Y49,"*Ridotto Ferie*"))</f>
        <v/>
      </c>
      <c r="Z55" s="137" t="str">
        <f>IF(COUNTIF(Z7:Z49,"*Ridotto Ferie*")=0,"",COUNTIF(Z7:Z49,"*Ridotto Ferie*"))</f>
        <v/>
      </c>
      <c r="AA55" s="137" t="str">
        <f>IF(COUNTIF(AA7:AA49,"*Ridotto Ferie*")=0,"",COUNTIF(AA7:AA49,"*Ridotto Ferie*"))</f>
        <v/>
      </c>
      <c r="AB55" s="137" t="str">
        <f>IF(COUNTIF(AB7:AB49,"*Ridotto Ferie*")=0,"",COUNTIF(AB7:AB49,"*Ridotto Ferie*"))</f>
        <v/>
      </c>
      <c r="AC55" s="137" t="str">
        <f t="shared" si="49"/>
        <v/>
      </c>
      <c r="AD55" s="137" t="str">
        <f t="shared" si="49"/>
        <v/>
      </c>
      <c r="AE55" s="137" t="str">
        <f t="shared" si="49"/>
        <v/>
      </c>
      <c r="AF55" s="137" t="str">
        <f t="shared" si="49"/>
        <v/>
      </c>
      <c r="AG55" s="137" t="str">
        <f t="shared" si="49"/>
        <v/>
      </c>
      <c r="AH55" s="137" t="str">
        <f t="shared" si="49"/>
        <v/>
      </c>
      <c r="AI55" s="137" t="str">
        <f t="shared" si="49"/>
        <v/>
      </c>
      <c r="AJ55" s="137" t="str">
        <f t="shared" si="49"/>
        <v/>
      </c>
      <c r="AK55" s="137" t="str">
        <f t="shared" si="49"/>
        <v/>
      </c>
      <c r="AL55" s="137" t="str">
        <f t="shared" si="49"/>
        <v/>
      </c>
      <c r="AM55" s="137" t="str">
        <f t="shared" si="49"/>
        <v/>
      </c>
      <c r="AN55" s="137" t="str">
        <f>IF(COUNTIF(AN7:AN49,"*Ridotto Ferie*")=0,"",COUNTIF(AN7:AN49,"*Ridotto Ferie*"))</f>
        <v/>
      </c>
      <c r="AO55" s="137" t="str">
        <f>IF(COUNTIF(AO7:AO49,"*Ridotto Ferie*")=0,"",COUNTIF(AO7:AO49,"*Ridotto Ferie*"))</f>
        <v/>
      </c>
      <c r="AP55" s="137" t="str">
        <f>IF(COUNTIF(AP7:AP49,"*Ridotto Ferie*")=0,"",COUNTIF(AP7:AP49,"*Ridotto Ferie*"))</f>
        <v/>
      </c>
      <c r="AQ55" s="137" t="str">
        <f>IF(COUNTIF(AQ7:AQ49,"*Ridotto Ferie*")=0,"",COUNTIF(AQ7:AQ49,"*Ridotto Ferie*"))</f>
        <v/>
      </c>
      <c r="AR55" s="137" t="str">
        <f t="shared" si="49"/>
        <v/>
      </c>
      <c r="AS55" s="137" t="str">
        <f t="shared" si="49"/>
        <v/>
      </c>
      <c r="AT55" s="137" t="str">
        <f t="shared" si="49"/>
        <v/>
      </c>
      <c r="AU55" s="137" t="str">
        <f t="shared" si="49"/>
        <v/>
      </c>
      <c r="AV55" s="91"/>
      <c r="AW55" s="196"/>
      <c r="AX55" s="196"/>
      <c r="AY55" s="196"/>
      <c r="AZ55" s="91"/>
      <c r="BA55" s="91"/>
      <c r="BB55" s="91"/>
      <c r="BC55" s="196"/>
      <c r="BD55" s="196"/>
      <c r="BE55" s="196"/>
      <c r="BF55" s="196"/>
      <c r="BG55" s="196"/>
      <c r="BH55" s="196"/>
      <c r="BI55" s="196"/>
      <c r="BJ55" s="142"/>
      <c r="BK55" s="91"/>
      <c r="BL55" s="91"/>
      <c r="BM55" s="137" t="str">
        <f t="shared" ref="BM55:BR55" si="50">IF(COUNTIF(BM7:BM49,"*Ridotto Ferie*")=0,"",COUNTIF(BM7:BM49,"*Ridotto Ferie*"))</f>
        <v/>
      </c>
      <c r="BN55" s="137" t="str">
        <f t="shared" si="50"/>
        <v/>
      </c>
      <c r="BO55" s="137" t="str">
        <f t="shared" si="50"/>
        <v/>
      </c>
      <c r="BP55" s="137" t="str">
        <f t="shared" si="50"/>
        <v/>
      </c>
      <c r="BQ55" s="137" t="str">
        <f t="shared" si="50"/>
        <v/>
      </c>
      <c r="BR55" s="137" t="str">
        <f t="shared" si="50"/>
        <v/>
      </c>
      <c r="BS55" s="196"/>
      <c r="BT55" s="232" t="s">
        <v>217</v>
      </c>
      <c r="BU55" s="232"/>
      <c r="BV55" s="137" t="str">
        <f t="shared" ref="BV55:CD55" si="51">IF(COUNTIF(BV7:BV49,"*Ridotto Ferie*")=0,"",COUNTIF(BV7:BV49,"*Ridotto Ferie*"))</f>
        <v/>
      </c>
      <c r="BW55" s="137" t="str">
        <f t="shared" si="51"/>
        <v/>
      </c>
      <c r="BX55" s="137" t="str">
        <f t="shared" si="51"/>
        <v/>
      </c>
      <c r="BY55" s="137" t="str">
        <f t="shared" si="51"/>
        <v/>
      </c>
      <c r="BZ55" s="137" t="str">
        <f t="shared" si="51"/>
        <v/>
      </c>
      <c r="CA55" s="137" t="str">
        <f t="shared" si="51"/>
        <v/>
      </c>
      <c r="CB55" s="137" t="str">
        <f t="shared" si="51"/>
        <v/>
      </c>
      <c r="CC55" s="137" t="str">
        <f t="shared" si="51"/>
        <v/>
      </c>
      <c r="CD55" s="137" t="str">
        <f t="shared" si="51"/>
        <v/>
      </c>
      <c r="CE55" s="137"/>
      <c r="CF55" s="91"/>
    </row>
    <row r="56" spans="1:85" ht="11.25" customHeight="1" x14ac:dyDescent="0.25">
      <c r="A56" s="233" t="s">
        <v>218</v>
      </c>
      <c r="B56" s="233"/>
      <c r="C56" s="138" t="str">
        <f>IF(COUNTIF(C7:C49,"*Ridotto Maternità*")=0,"",COUNTIF(C7:C49,"*Ridotto Maternità*"))</f>
        <v/>
      </c>
      <c r="D56" s="138" t="str">
        <f>IF(COUNTIF(D7:D49,"*Ridotto Maternità*")=0,"",COUNTIF(D7:D49,"*Ridotto Maternità*"))</f>
        <v/>
      </c>
      <c r="E56" s="138" t="str">
        <f t="shared" ref="E56:S56" si="52">IF(COUNTIF(E7:E49,"*Ridotto Maternità*")=0,"",COUNTIF(E7:E49,"*Ridotto Maternità*"))</f>
        <v/>
      </c>
      <c r="F56" s="138" t="str">
        <f t="shared" si="52"/>
        <v/>
      </c>
      <c r="G56" s="138" t="str">
        <f t="shared" si="52"/>
        <v/>
      </c>
      <c r="H56" s="138" t="str">
        <f t="shared" si="52"/>
        <v/>
      </c>
      <c r="I56" s="138" t="str">
        <f t="shared" si="52"/>
        <v/>
      </c>
      <c r="J56" s="138" t="str">
        <f t="shared" si="52"/>
        <v/>
      </c>
      <c r="K56" s="138" t="str">
        <f t="shared" si="52"/>
        <v/>
      </c>
      <c r="L56" s="138" t="str">
        <f t="shared" si="52"/>
        <v/>
      </c>
      <c r="M56" s="138" t="str">
        <f t="shared" si="52"/>
        <v/>
      </c>
      <c r="N56" s="138" t="str">
        <f t="shared" si="52"/>
        <v/>
      </c>
      <c r="O56" s="138" t="str">
        <f t="shared" si="52"/>
        <v/>
      </c>
      <c r="P56" s="138" t="str">
        <f t="shared" si="52"/>
        <v/>
      </c>
      <c r="Q56" s="138" t="str">
        <f t="shared" si="52"/>
        <v/>
      </c>
      <c r="R56" s="138" t="str">
        <f t="shared" si="52"/>
        <v/>
      </c>
      <c r="S56" s="138" t="str">
        <f t="shared" si="52"/>
        <v/>
      </c>
      <c r="T56" s="91"/>
      <c r="U56" s="233" t="s">
        <v>218</v>
      </c>
      <c r="V56" s="233"/>
      <c r="W56" s="138" t="str">
        <f t="shared" ref="W56:AU56" si="53">IF(COUNTIF(W7:W49,"*Ridotto Maternità*")=0,"",COUNTIF(W7:W49,"*Ridotto Maternità*"))</f>
        <v/>
      </c>
      <c r="X56" s="138" t="str">
        <f t="shared" si="53"/>
        <v/>
      </c>
      <c r="Y56" s="138" t="str">
        <f>IF(COUNTIF(Y7:Y49,"*Ridotto Maternità*")=0,"",COUNTIF(Y7:Y49,"*Ridotto Maternità*"))</f>
        <v/>
      </c>
      <c r="Z56" s="138" t="str">
        <f>IF(COUNTIF(Z7:Z49,"*Ridotto Maternità*")=0,"",COUNTIF(Z7:Z49,"*Ridotto Maternità*"))</f>
        <v/>
      </c>
      <c r="AA56" s="138" t="str">
        <f>IF(COUNTIF(AA7:AA49,"*Ridotto Maternità*")=0,"",COUNTIF(AA7:AA49,"*Ridotto Maternità*"))</f>
        <v/>
      </c>
      <c r="AB56" s="138" t="str">
        <f>IF(COUNTIF(AB7:AB49,"*Ridotto Maternità*")=0,"",COUNTIF(AB7:AB49,"*Ridotto Maternità*"))</f>
        <v/>
      </c>
      <c r="AC56" s="138" t="str">
        <f t="shared" si="53"/>
        <v/>
      </c>
      <c r="AD56" s="138" t="str">
        <f t="shared" si="53"/>
        <v/>
      </c>
      <c r="AE56" s="138" t="str">
        <f t="shared" si="53"/>
        <v/>
      </c>
      <c r="AF56" s="138" t="str">
        <f t="shared" si="53"/>
        <v/>
      </c>
      <c r="AG56" s="138" t="str">
        <f t="shared" si="53"/>
        <v/>
      </c>
      <c r="AH56" s="138" t="str">
        <f t="shared" si="53"/>
        <v/>
      </c>
      <c r="AI56" s="138" t="str">
        <f t="shared" si="53"/>
        <v/>
      </c>
      <c r="AJ56" s="138" t="str">
        <f t="shared" si="53"/>
        <v/>
      </c>
      <c r="AK56" s="138" t="str">
        <f t="shared" si="53"/>
        <v/>
      </c>
      <c r="AL56" s="138" t="str">
        <f t="shared" si="53"/>
        <v/>
      </c>
      <c r="AM56" s="138" t="str">
        <f t="shared" si="53"/>
        <v/>
      </c>
      <c r="AN56" s="138" t="str">
        <f>IF(COUNTIF(AN7:AN49,"*Ridotto Maternità*")=0,"",COUNTIF(AN7:AN49,"*Ridotto Maternità*"))</f>
        <v/>
      </c>
      <c r="AO56" s="138" t="str">
        <f>IF(COUNTIF(AO7:AO49,"*Ridotto Maternità*")=0,"",COUNTIF(AO7:AO49,"*Ridotto Maternità*"))</f>
        <v/>
      </c>
      <c r="AP56" s="138" t="str">
        <f>IF(COUNTIF(AP7:AP49,"*Ridotto Maternità*")=0,"",COUNTIF(AP7:AP49,"*Ridotto Maternità*"))</f>
        <v/>
      </c>
      <c r="AQ56" s="138" t="str">
        <f>IF(COUNTIF(AQ7:AQ49,"*Ridotto Maternità*")=0,"",COUNTIF(AQ7:AQ49,"*Ridotto Maternità*"))</f>
        <v/>
      </c>
      <c r="AR56" s="138" t="str">
        <f t="shared" si="53"/>
        <v/>
      </c>
      <c r="AS56" s="138" t="str">
        <f t="shared" si="53"/>
        <v/>
      </c>
      <c r="AT56" s="138" t="str">
        <f t="shared" si="53"/>
        <v/>
      </c>
      <c r="AU56" s="138" t="str">
        <f t="shared" si="53"/>
        <v/>
      </c>
      <c r="AV56" s="91"/>
      <c r="AW56" s="196"/>
      <c r="AX56" s="196"/>
      <c r="AY56" s="196"/>
      <c r="AZ56" s="91"/>
      <c r="BA56" s="91"/>
      <c r="BB56" s="91"/>
      <c r="BC56" s="196"/>
      <c r="BD56" s="196"/>
      <c r="BE56" s="196"/>
      <c r="BF56" s="196"/>
      <c r="BG56" s="196"/>
      <c r="BH56" s="196"/>
      <c r="BI56" s="196"/>
      <c r="BJ56" s="142"/>
      <c r="BK56" s="91"/>
      <c r="BL56" s="91"/>
      <c r="BM56" s="138" t="str">
        <f t="shared" ref="BM56:BR56" si="54">IF(COUNTIF(BM7:BM49,"*Ridotto Maternità*")=0,"",COUNTIF(BM7:BM49,"*Ridotto Maternità*"))</f>
        <v/>
      </c>
      <c r="BN56" s="138" t="str">
        <f t="shared" si="54"/>
        <v/>
      </c>
      <c r="BO56" s="138" t="str">
        <f t="shared" si="54"/>
        <v/>
      </c>
      <c r="BP56" s="138" t="str">
        <f t="shared" si="54"/>
        <v/>
      </c>
      <c r="BQ56" s="138" t="str">
        <f t="shared" si="54"/>
        <v/>
      </c>
      <c r="BR56" s="138" t="str">
        <f t="shared" si="54"/>
        <v/>
      </c>
      <c r="BS56" s="196"/>
      <c r="BT56" s="233" t="s">
        <v>218</v>
      </c>
      <c r="BU56" s="233"/>
      <c r="BV56" s="138" t="str">
        <f t="shared" ref="BV56:CD56" si="55">IF(COUNTIF(BV7:BV49,"*Ridotto Maternità*")=0,"",COUNTIF(BV7:BV49,"*Ridotto Maternità*"))</f>
        <v/>
      </c>
      <c r="BW56" s="138" t="str">
        <f t="shared" si="55"/>
        <v/>
      </c>
      <c r="BX56" s="138" t="str">
        <f t="shared" si="55"/>
        <v/>
      </c>
      <c r="BY56" s="138" t="str">
        <f t="shared" si="55"/>
        <v/>
      </c>
      <c r="BZ56" s="138" t="str">
        <f t="shared" si="55"/>
        <v/>
      </c>
      <c r="CA56" s="138" t="str">
        <f t="shared" si="55"/>
        <v/>
      </c>
      <c r="CB56" s="138" t="str">
        <f t="shared" si="55"/>
        <v/>
      </c>
      <c r="CC56" s="138" t="str">
        <f t="shared" si="55"/>
        <v/>
      </c>
      <c r="CD56" s="138" t="str">
        <f t="shared" si="55"/>
        <v/>
      </c>
      <c r="CE56" s="138"/>
      <c r="CF56" s="91"/>
    </row>
    <row r="57" spans="1:85" ht="11.25" customHeight="1" x14ac:dyDescent="0.25">
      <c r="A57" s="232" t="s">
        <v>219</v>
      </c>
      <c r="B57" s="232"/>
      <c r="C57" s="137" t="str">
        <f>IF(COUNTIF(C7:C49,"*Malattia*")=0,"",COUNTIF(C7:C49,"*Malattia*"))</f>
        <v/>
      </c>
      <c r="D57" s="137" t="str">
        <f>IF(COUNTIF(D7:D49,"*Malattia*")=0,"",COUNTIF(D7:D49,"*Malattia*"))</f>
        <v/>
      </c>
      <c r="E57" s="137" t="str">
        <f t="shared" ref="E57:S57" si="56">IF(COUNTIF(E7:E49,"*Malattia*")=0,"",COUNTIF(E7:E49,"*Malattia*"))</f>
        <v/>
      </c>
      <c r="F57" s="137" t="str">
        <f t="shared" si="56"/>
        <v/>
      </c>
      <c r="G57" s="137" t="str">
        <f t="shared" si="56"/>
        <v/>
      </c>
      <c r="H57" s="137" t="str">
        <f t="shared" si="56"/>
        <v/>
      </c>
      <c r="I57" s="137" t="str">
        <f t="shared" si="56"/>
        <v/>
      </c>
      <c r="J57" s="137" t="str">
        <f t="shared" si="56"/>
        <v/>
      </c>
      <c r="K57" s="137" t="str">
        <f t="shared" si="56"/>
        <v/>
      </c>
      <c r="L57" s="137" t="str">
        <f t="shared" si="56"/>
        <v/>
      </c>
      <c r="M57" s="137" t="str">
        <f t="shared" si="56"/>
        <v/>
      </c>
      <c r="N57" s="137" t="str">
        <f t="shared" si="56"/>
        <v/>
      </c>
      <c r="O57" s="137" t="str">
        <f t="shared" si="56"/>
        <v/>
      </c>
      <c r="P57" s="137" t="str">
        <f t="shared" si="56"/>
        <v/>
      </c>
      <c r="Q57" s="137" t="str">
        <f t="shared" si="56"/>
        <v/>
      </c>
      <c r="R57" s="137" t="str">
        <f t="shared" si="56"/>
        <v/>
      </c>
      <c r="S57" s="137" t="str">
        <f t="shared" si="56"/>
        <v/>
      </c>
      <c r="T57" s="91"/>
      <c r="U57" s="232" t="s">
        <v>219</v>
      </c>
      <c r="V57" s="232"/>
      <c r="W57" s="137" t="str">
        <f t="shared" ref="W57:AU57" si="57">IF(COUNTIF(W7:W49,"*Malattia*")=0,"",COUNTIF(W7:W49,"*Malattia*"))</f>
        <v/>
      </c>
      <c r="X57" s="137" t="str">
        <f t="shared" si="57"/>
        <v/>
      </c>
      <c r="Y57" s="137" t="str">
        <f>IF(COUNTIF(Y7:Y49,"*Malattia*")=0,"",COUNTIF(Y7:Y49,"*Malattia*"))</f>
        <v/>
      </c>
      <c r="Z57" s="137" t="str">
        <f>IF(COUNTIF(Z7:Z49,"*Malattia*")=0,"",COUNTIF(Z7:Z49,"*Malattia*"))</f>
        <v/>
      </c>
      <c r="AA57" s="137" t="str">
        <f>IF(COUNTIF(AA7:AA49,"*Malattia*")=0,"",COUNTIF(AA7:AA49,"*Malattia*"))</f>
        <v/>
      </c>
      <c r="AB57" s="137" t="str">
        <f>IF(COUNTIF(AB7:AB49,"*Malattia*")=0,"",COUNTIF(AB7:AB49,"*Malattia*"))</f>
        <v/>
      </c>
      <c r="AC57" s="137" t="str">
        <f t="shared" si="57"/>
        <v/>
      </c>
      <c r="AD57" s="137" t="str">
        <f t="shared" si="57"/>
        <v/>
      </c>
      <c r="AE57" s="137" t="str">
        <f t="shared" si="57"/>
        <v/>
      </c>
      <c r="AF57" s="137" t="str">
        <f t="shared" si="57"/>
        <v/>
      </c>
      <c r="AG57" s="137" t="str">
        <f t="shared" si="57"/>
        <v/>
      </c>
      <c r="AH57" s="137" t="str">
        <f t="shared" si="57"/>
        <v/>
      </c>
      <c r="AI57" s="137" t="str">
        <f t="shared" si="57"/>
        <v/>
      </c>
      <c r="AJ57" s="137" t="str">
        <f t="shared" si="57"/>
        <v/>
      </c>
      <c r="AK57" s="137" t="str">
        <f t="shared" si="57"/>
        <v/>
      </c>
      <c r="AL57" s="137" t="str">
        <f t="shared" si="57"/>
        <v/>
      </c>
      <c r="AM57" s="137" t="str">
        <f t="shared" si="57"/>
        <v/>
      </c>
      <c r="AN57" s="137" t="str">
        <f>IF(COUNTIF(AN7:AN49,"*Malattia*")=0,"",COUNTIF(AN7:AN49,"*Malattia*"))</f>
        <v/>
      </c>
      <c r="AO57" s="137" t="str">
        <f>IF(COUNTIF(AO7:AO49,"*Malattia*")=0,"",COUNTIF(AO7:AO49,"*Malattia*"))</f>
        <v/>
      </c>
      <c r="AP57" s="137" t="str">
        <f>IF(COUNTIF(AP7:AP49,"*Malattia*")=0,"",COUNTIF(AP7:AP49,"*Malattia*"))</f>
        <v/>
      </c>
      <c r="AQ57" s="137" t="str">
        <f>IF(COUNTIF(AQ7:AQ49,"*Malattia*")=0,"",COUNTIF(AQ7:AQ49,"*Malattia*"))</f>
        <v/>
      </c>
      <c r="AR57" s="137" t="str">
        <f t="shared" si="57"/>
        <v/>
      </c>
      <c r="AS57" s="137" t="str">
        <f t="shared" si="57"/>
        <v/>
      </c>
      <c r="AT57" s="137" t="str">
        <f t="shared" si="57"/>
        <v/>
      </c>
      <c r="AU57" s="137" t="str">
        <f t="shared" si="57"/>
        <v/>
      </c>
      <c r="AV57" s="91"/>
      <c r="AW57" s="196"/>
      <c r="AX57" s="196"/>
      <c r="AY57" s="196"/>
      <c r="AZ57" s="91"/>
      <c r="BA57" s="91"/>
      <c r="BB57" s="91"/>
      <c r="BC57" s="196"/>
      <c r="BD57" s="196"/>
      <c r="BE57" s="196"/>
      <c r="BF57" s="196"/>
      <c r="BG57" s="196"/>
      <c r="BH57" s="196"/>
      <c r="BI57" s="196"/>
      <c r="BJ57" s="142"/>
      <c r="BK57" s="91"/>
      <c r="BL57" s="91"/>
      <c r="BM57" s="137" t="str">
        <f t="shared" ref="BM57:BR57" si="58">IF(COUNTIF(BM7:BM49,"*Malattia*")=0,"",COUNTIF(BM7:BM49,"*Malattia*"))</f>
        <v/>
      </c>
      <c r="BN57" s="137" t="str">
        <f t="shared" si="58"/>
        <v/>
      </c>
      <c r="BO57" s="137" t="str">
        <f t="shared" si="58"/>
        <v/>
      </c>
      <c r="BP57" s="137" t="str">
        <f t="shared" si="58"/>
        <v/>
      </c>
      <c r="BQ57" s="137" t="str">
        <f t="shared" si="58"/>
        <v/>
      </c>
      <c r="BR57" s="137" t="str">
        <f t="shared" si="58"/>
        <v/>
      </c>
      <c r="BS57" s="196"/>
      <c r="BT57" s="232" t="s">
        <v>219</v>
      </c>
      <c r="BU57" s="232"/>
      <c r="BV57" s="137" t="str">
        <f t="shared" ref="BV57:CD57" si="59">IF(COUNTIF(BV7:BV49,"*Malattia*")=0,"",COUNTIF(BV7:BV49,"*Malattia*"))</f>
        <v/>
      </c>
      <c r="BW57" s="137" t="str">
        <f t="shared" si="59"/>
        <v/>
      </c>
      <c r="BX57" s="137" t="str">
        <f t="shared" si="59"/>
        <v/>
      </c>
      <c r="BY57" s="137" t="str">
        <f t="shared" si="59"/>
        <v/>
      </c>
      <c r="BZ57" s="137" t="str">
        <f t="shared" si="59"/>
        <v/>
      </c>
      <c r="CA57" s="137" t="str">
        <f t="shared" si="59"/>
        <v/>
      </c>
      <c r="CB57" s="137" t="str">
        <f t="shared" si="59"/>
        <v/>
      </c>
      <c r="CC57" s="137" t="str">
        <f t="shared" si="59"/>
        <v/>
      </c>
      <c r="CD57" s="137" t="str">
        <f t="shared" si="59"/>
        <v/>
      </c>
      <c r="CE57" s="137"/>
      <c r="CF57" s="91"/>
    </row>
    <row r="58" spans="1:85" ht="11.25" customHeight="1" x14ac:dyDescent="0.25">
      <c r="A58" s="233" t="s">
        <v>220</v>
      </c>
      <c r="B58" s="233"/>
      <c r="C58" s="138" t="str">
        <f>IF(COUNTIF(C7:C49,"*Esame*")=0,"",COUNTIF(C7:C49,"*Esame*"))</f>
        <v/>
      </c>
      <c r="D58" s="138" t="str">
        <f>IF(COUNTIF(D7:D49,"*Esame*")=0,"",COUNTIF(D7:D49,"*Esame*"))</f>
        <v/>
      </c>
      <c r="E58" s="138" t="str">
        <f t="shared" ref="E58:S58" si="60">IF(COUNTIF(E7:E49,"*Esame*")=0,"",COUNTIF(E7:E49,"*Esame*"))</f>
        <v/>
      </c>
      <c r="F58" s="138" t="str">
        <f t="shared" si="60"/>
        <v/>
      </c>
      <c r="G58" s="138" t="str">
        <f t="shared" si="60"/>
        <v/>
      </c>
      <c r="H58" s="138" t="str">
        <f t="shared" si="60"/>
        <v/>
      </c>
      <c r="I58" s="138" t="str">
        <f t="shared" si="60"/>
        <v/>
      </c>
      <c r="J58" s="138" t="str">
        <f t="shared" si="60"/>
        <v/>
      </c>
      <c r="K58" s="138" t="str">
        <f t="shared" si="60"/>
        <v/>
      </c>
      <c r="L58" s="138" t="str">
        <f t="shared" si="60"/>
        <v/>
      </c>
      <c r="M58" s="138" t="str">
        <f t="shared" si="60"/>
        <v/>
      </c>
      <c r="N58" s="138" t="str">
        <f t="shared" si="60"/>
        <v/>
      </c>
      <c r="O58" s="138" t="str">
        <f t="shared" si="60"/>
        <v/>
      </c>
      <c r="P58" s="138" t="str">
        <f t="shared" si="60"/>
        <v/>
      </c>
      <c r="Q58" s="138" t="str">
        <f t="shared" si="60"/>
        <v/>
      </c>
      <c r="R58" s="138" t="str">
        <f t="shared" si="60"/>
        <v/>
      </c>
      <c r="S58" s="138" t="str">
        <f t="shared" si="60"/>
        <v/>
      </c>
      <c r="T58" s="91"/>
      <c r="U58" s="233" t="s">
        <v>220</v>
      </c>
      <c r="V58" s="233"/>
      <c r="W58" s="138" t="str">
        <f t="shared" ref="W58:AU58" si="61">IF(COUNTIF(W7:W49,"*Esame*")=0,"",COUNTIF(W7:W49,"*Esame*"))</f>
        <v/>
      </c>
      <c r="X58" s="138" t="str">
        <f t="shared" si="61"/>
        <v/>
      </c>
      <c r="Y58" s="138" t="str">
        <f>IF(COUNTIF(Y7:Y49,"*Esame*")=0,"",COUNTIF(Y7:Y49,"*Esame*"))</f>
        <v/>
      </c>
      <c r="Z58" s="138" t="str">
        <f>IF(COUNTIF(Z7:Z49,"*Esame*")=0,"",COUNTIF(Z7:Z49,"*Esame*"))</f>
        <v/>
      </c>
      <c r="AA58" s="138" t="str">
        <f>IF(COUNTIF(AA7:AA49,"*Esame*")=0,"",COUNTIF(AA7:AA49,"*Esame*"))</f>
        <v/>
      </c>
      <c r="AB58" s="138" t="str">
        <f>IF(COUNTIF(AB7:AB49,"*Esame*")=0,"",COUNTIF(AB7:AB49,"*Esame*"))</f>
        <v/>
      </c>
      <c r="AC58" s="138" t="str">
        <f t="shared" si="61"/>
        <v/>
      </c>
      <c r="AD58" s="138" t="str">
        <f t="shared" si="61"/>
        <v/>
      </c>
      <c r="AE58" s="138" t="str">
        <f t="shared" si="61"/>
        <v/>
      </c>
      <c r="AF58" s="138" t="str">
        <f t="shared" si="61"/>
        <v/>
      </c>
      <c r="AG58" s="138" t="str">
        <f t="shared" si="61"/>
        <v/>
      </c>
      <c r="AH58" s="138" t="str">
        <f t="shared" si="61"/>
        <v/>
      </c>
      <c r="AI58" s="138" t="str">
        <f t="shared" si="61"/>
        <v/>
      </c>
      <c r="AJ58" s="138" t="str">
        <f t="shared" si="61"/>
        <v/>
      </c>
      <c r="AK58" s="138" t="str">
        <f t="shared" si="61"/>
        <v/>
      </c>
      <c r="AL58" s="138" t="str">
        <f t="shared" si="61"/>
        <v/>
      </c>
      <c r="AM58" s="138" t="str">
        <f t="shared" si="61"/>
        <v/>
      </c>
      <c r="AN58" s="138" t="str">
        <f>IF(COUNTIF(AN7:AN49,"*Esame*")=0,"",COUNTIF(AN7:AN49,"*Esame*"))</f>
        <v/>
      </c>
      <c r="AO58" s="138" t="str">
        <f>IF(COUNTIF(AO7:AO49,"*Esame*")=0,"",COUNTIF(AO7:AO49,"*Esame*"))</f>
        <v/>
      </c>
      <c r="AP58" s="138" t="str">
        <f>IF(COUNTIF(AP7:AP49,"*Esame*")=0,"",COUNTIF(AP7:AP49,"*Esame*"))</f>
        <v/>
      </c>
      <c r="AQ58" s="138" t="str">
        <f>IF(COUNTIF(AQ7:AQ49,"*Esame*")=0,"",COUNTIF(AQ7:AQ49,"*Esame*"))</f>
        <v/>
      </c>
      <c r="AR58" s="138" t="str">
        <f t="shared" si="61"/>
        <v/>
      </c>
      <c r="AS58" s="138" t="str">
        <f t="shared" si="61"/>
        <v/>
      </c>
      <c r="AT58" s="138" t="str">
        <f t="shared" si="61"/>
        <v/>
      </c>
      <c r="AU58" s="138" t="str">
        <f t="shared" si="61"/>
        <v/>
      </c>
      <c r="AV58" s="91"/>
      <c r="AW58" s="196"/>
      <c r="AX58" s="196"/>
      <c r="AY58" s="196"/>
      <c r="AZ58" s="91"/>
      <c r="BA58" s="91"/>
      <c r="BB58" s="91"/>
      <c r="BC58" s="196"/>
      <c r="BD58" s="196"/>
      <c r="BE58" s="196"/>
      <c r="BF58" s="196"/>
      <c r="BG58" s="196"/>
      <c r="BH58" s="196"/>
      <c r="BI58" s="196"/>
      <c r="BJ58" s="142"/>
      <c r="BK58" s="91"/>
      <c r="BL58" s="91"/>
      <c r="BM58" s="138" t="str">
        <f t="shared" ref="BM58:BR58" si="62">IF(COUNTIF(BM7:BM49,"*Esame*")=0,"",COUNTIF(BM7:BM49,"*Esame*"))</f>
        <v/>
      </c>
      <c r="BN58" s="138" t="str">
        <f t="shared" si="62"/>
        <v/>
      </c>
      <c r="BO58" s="138" t="str">
        <f t="shared" si="62"/>
        <v/>
      </c>
      <c r="BP58" s="138" t="str">
        <f t="shared" si="62"/>
        <v/>
      </c>
      <c r="BQ58" s="138" t="str">
        <f t="shared" si="62"/>
        <v/>
      </c>
      <c r="BR58" s="138" t="str">
        <f t="shared" si="62"/>
        <v/>
      </c>
      <c r="BS58" s="196"/>
      <c r="BT58" s="233" t="s">
        <v>220</v>
      </c>
      <c r="BU58" s="233"/>
      <c r="BV58" s="138" t="str">
        <f t="shared" ref="BV58:CD58" si="63">IF(COUNTIF(BV7:BV49,"*Esame*")=0,"",COUNTIF(BV7:BV49,"*Esame*"))</f>
        <v/>
      </c>
      <c r="BW58" s="138" t="str">
        <f t="shared" si="63"/>
        <v/>
      </c>
      <c r="BX58" s="138" t="str">
        <f t="shared" si="63"/>
        <v/>
      </c>
      <c r="BY58" s="138" t="str">
        <f t="shared" si="63"/>
        <v/>
      </c>
      <c r="BZ58" s="138" t="str">
        <f t="shared" si="63"/>
        <v/>
      </c>
      <c r="CA58" s="138" t="str">
        <f t="shared" si="63"/>
        <v/>
      </c>
      <c r="CB58" s="138" t="str">
        <f t="shared" si="63"/>
        <v/>
      </c>
      <c r="CC58" s="138" t="str">
        <f t="shared" si="63"/>
        <v/>
      </c>
      <c r="CD58" s="138" t="str">
        <f t="shared" si="63"/>
        <v/>
      </c>
      <c r="CE58" s="138"/>
      <c r="CF58" s="91"/>
    </row>
    <row r="59" spans="1:85" ht="11.25" customHeight="1" x14ac:dyDescent="0.25">
      <c r="A59" s="232" t="s">
        <v>221</v>
      </c>
      <c r="B59" s="232"/>
      <c r="C59" s="137" t="str">
        <f>IF(COUNTIF(C7:C49,"*Altro*")=0,"",COUNTIF(C7:C49,"*Altro*"))</f>
        <v/>
      </c>
      <c r="D59" s="137" t="str">
        <f>IF(COUNTIF(D7:D49,"*Altro*")=0,"",COUNTIF(D7:D49,"*Altro*"))</f>
        <v/>
      </c>
      <c r="E59" s="137" t="str">
        <f t="shared" ref="E59:S59" si="64">IF(COUNTIF(E7:E49,"*Altro*")=0,"",COUNTIF(E7:E49,"*Altro*"))</f>
        <v/>
      </c>
      <c r="F59" s="137" t="str">
        <f t="shared" si="64"/>
        <v/>
      </c>
      <c r="G59" s="137" t="str">
        <f t="shared" si="64"/>
        <v/>
      </c>
      <c r="H59" s="137" t="str">
        <f t="shared" si="64"/>
        <v/>
      </c>
      <c r="I59" s="137" t="str">
        <f t="shared" si="64"/>
        <v/>
      </c>
      <c r="J59" s="137" t="str">
        <f t="shared" si="64"/>
        <v/>
      </c>
      <c r="K59" s="137" t="str">
        <f t="shared" si="64"/>
        <v/>
      </c>
      <c r="L59" s="137" t="str">
        <f t="shared" si="64"/>
        <v/>
      </c>
      <c r="M59" s="137" t="str">
        <f t="shared" si="64"/>
        <v/>
      </c>
      <c r="N59" s="137" t="str">
        <f t="shared" si="64"/>
        <v/>
      </c>
      <c r="O59" s="137" t="str">
        <f t="shared" si="64"/>
        <v/>
      </c>
      <c r="P59" s="137" t="str">
        <f t="shared" si="64"/>
        <v/>
      </c>
      <c r="Q59" s="137" t="str">
        <f t="shared" si="64"/>
        <v/>
      </c>
      <c r="R59" s="137" t="str">
        <f t="shared" si="64"/>
        <v/>
      </c>
      <c r="S59" s="137" t="str">
        <f t="shared" si="64"/>
        <v/>
      </c>
      <c r="T59" s="91"/>
      <c r="U59" s="232" t="s">
        <v>221</v>
      </c>
      <c r="V59" s="232"/>
      <c r="W59" s="137" t="str">
        <f t="shared" ref="W59:AU59" si="65">IF(COUNTIF(W7:W49,"*Altro*")=0,"",COUNTIF(W7:W49,"*Altro*"))</f>
        <v/>
      </c>
      <c r="X59" s="137" t="str">
        <f t="shared" si="65"/>
        <v/>
      </c>
      <c r="Y59" s="137" t="str">
        <f>IF(COUNTIF(Y7:Y49,"*Altro*")=0,"",COUNTIF(Y7:Y49,"*Altro*"))</f>
        <v/>
      </c>
      <c r="Z59" s="137" t="str">
        <f>IF(COUNTIF(Z7:Z49,"*Altro*")=0,"",COUNTIF(Z7:Z49,"*Altro*"))</f>
        <v/>
      </c>
      <c r="AA59" s="137" t="str">
        <f>IF(COUNTIF(AA7:AA49,"*Altro*")=0,"",COUNTIF(AA7:AA49,"*Altro*"))</f>
        <v/>
      </c>
      <c r="AB59" s="137" t="str">
        <f>IF(COUNTIF(AB7:AB49,"*Altro*")=0,"",COUNTIF(AB7:AB49,"*Altro*"))</f>
        <v/>
      </c>
      <c r="AC59" s="137" t="str">
        <f t="shared" si="65"/>
        <v/>
      </c>
      <c r="AD59" s="137" t="str">
        <f t="shared" si="65"/>
        <v/>
      </c>
      <c r="AE59" s="137" t="str">
        <f t="shared" si="65"/>
        <v/>
      </c>
      <c r="AF59" s="137" t="str">
        <f t="shared" si="65"/>
        <v/>
      </c>
      <c r="AG59" s="137" t="str">
        <f t="shared" si="65"/>
        <v/>
      </c>
      <c r="AH59" s="137" t="str">
        <f t="shared" si="65"/>
        <v/>
      </c>
      <c r="AI59" s="137" t="str">
        <f t="shared" si="65"/>
        <v/>
      </c>
      <c r="AJ59" s="137" t="str">
        <f t="shared" si="65"/>
        <v/>
      </c>
      <c r="AK59" s="137" t="str">
        <f t="shared" si="65"/>
        <v/>
      </c>
      <c r="AL59" s="137" t="str">
        <f t="shared" si="65"/>
        <v/>
      </c>
      <c r="AM59" s="137" t="str">
        <f t="shared" si="65"/>
        <v/>
      </c>
      <c r="AN59" s="137" t="str">
        <f>IF(COUNTIF(AN7:AN49,"*Altro*")=0,"",COUNTIF(AN7:AN49,"*Altro*"))</f>
        <v/>
      </c>
      <c r="AO59" s="137" t="str">
        <f>IF(COUNTIF(AO7:AO49,"*Altro*")=0,"",COUNTIF(AO7:AO49,"*Altro*"))</f>
        <v/>
      </c>
      <c r="AP59" s="137" t="str">
        <f>IF(COUNTIF(AP7:AP49,"*Altro*")=0,"",COUNTIF(AP7:AP49,"*Altro*"))</f>
        <v/>
      </c>
      <c r="AQ59" s="137" t="str">
        <f>IF(COUNTIF(AQ7:AQ49,"*Altro*")=0,"",COUNTIF(AQ7:AQ49,"*Altro*"))</f>
        <v/>
      </c>
      <c r="AR59" s="137" t="str">
        <f t="shared" si="65"/>
        <v/>
      </c>
      <c r="AS59" s="137" t="str">
        <f t="shared" si="65"/>
        <v/>
      </c>
      <c r="AT59" s="137" t="str">
        <f t="shared" si="65"/>
        <v/>
      </c>
      <c r="AU59" s="137" t="str">
        <f t="shared" si="65"/>
        <v/>
      </c>
      <c r="AV59" s="91"/>
      <c r="AW59" s="196"/>
      <c r="AX59" s="196"/>
      <c r="AY59" s="196"/>
      <c r="AZ59" s="91"/>
      <c r="BA59" s="91"/>
      <c r="BB59" s="91"/>
      <c r="BC59" s="196"/>
      <c r="BD59" s="196"/>
      <c r="BE59" s="196"/>
      <c r="BF59" s="196"/>
      <c r="BG59" s="196"/>
      <c r="BH59" s="196"/>
      <c r="BI59" s="196"/>
      <c r="BJ59" s="142"/>
      <c r="BK59" s="91"/>
      <c r="BL59" s="91"/>
      <c r="BM59" s="137" t="str">
        <f t="shared" ref="BM59:BR59" si="66">IF(COUNTIF(BM7:BM49,"*Altro*")=0,"",COUNTIF(BM7:BM49,"*Altro*"))</f>
        <v/>
      </c>
      <c r="BN59" s="137" t="str">
        <f t="shared" si="66"/>
        <v/>
      </c>
      <c r="BO59" s="137" t="str">
        <f t="shared" si="66"/>
        <v/>
      </c>
      <c r="BP59" s="137" t="str">
        <f t="shared" si="66"/>
        <v/>
      </c>
      <c r="BQ59" s="137" t="str">
        <f t="shared" si="66"/>
        <v/>
      </c>
      <c r="BR59" s="137" t="str">
        <f t="shared" si="66"/>
        <v/>
      </c>
      <c r="BS59" s="196"/>
      <c r="BT59" s="232" t="s">
        <v>221</v>
      </c>
      <c r="BU59" s="232"/>
      <c r="BV59" s="137" t="str">
        <f t="shared" ref="BV59:CD59" si="67">IF(COUNTIF(BV7:BV49,"*Altro*")=0,"",COUNTIF(BV7:BV49,"*Altro*"))</f>
        <v/>
      </c>
      <c r="BW59" s="137" t="str">
        <f t="shared" si="67"/>
        <v/>
      </c>
      <c r="BX59" s="137" t="str">
        <f t="shared" si="67"/>
        <v/>
      </c>
      <c r="BY59" s="137" t="str">
        <f t="shared" si="67"/>
        <v/>
      </c>
      <c r="BZ59" s="137" t="str">
        <f t="shared" si="67"/>
        <v/>
      </c>
      <c r="CA59" s="137" t="str">
        <f t="shared" si="67"/>
        <v/>
      </c>
      <c r="CB59" s="137" t="str">
        <f t="shared" si="67"/>
        <v/>
      </c>
      <c r="CC59" s="137" t="str">
        <f t="shared" si="67"/>
        <v/>
      </c>
      <c r="CD59" s="137" t="str">
        <f t="shared" si="67"/>
        <v/>
      </c>
      <c r="CE59" s="137"/>
      <c r="CF59" s="91"/>
    </row>
    <row r="60" spans="1:85" ht="11.25" customHeight="1" x14ac:dyDescent="0.25">
      <c r="A60" s="91"/>
      <c r="B60" s="91"/>
      <c r="C60" s="91"/>
      <c r="D60" s="91"/>
      <c r="E60" s="91"/>
      <c r="F60" s="91"/>
      <c r="G60" s="91"/>
      <c r="H60" s="91"/>
      <c r="I60" s="91"/>
      <c r="J60" s="91"/>
      <c r="K60" s="91"/>
      <c r="L60" s="91"/>
      <c r="M60" s="91"/>
      <c r="N60" s="91"/>
      <c r="O60" s="91"/>
      <c r="P60" s="91"/>
      <c r="Q60" s="91"/>
      <c r="R60" s="91"/>
      <c r="S60" s="91"/>
      <c r="T60" s="91"/>
      <c r="U60" s="91"/>
      <c r="V60" s="91"/>
      <c r="W60" s="91"/>
      <c r="X60" s="91"/>
      <c r="Y60" s="91"/>
      <c r="Z60" s="91"/>
      <c r="AA60" s="91"/>
      <c r="AB60" s="91"/>
      <c r="AC60" s="91"/>
      <c r="AD60" s="91"/>
      <c r="AE60" s="91"/>
      <c r="AF60" s="91"/>
      <c r="AG60" s="91"/>
      <c r="AH60" s="91"/>
      <c r="AI60" s="91"/>
      <c r="AJ60" s="91"/>
      <c r="AK60" s="91"/>
      <c r="AL60" s="91"/>
      <c r="AM60" s="91"/>
      <c r="AN60" s="171"/>
      <c r="AO60" s="171"/>
      <c r="AP60" s="171"/>
      <c r="AQ60" s="171"/>
      <c r="AR60" s="91"/>
      <c r="AS60" s="91"/>
      <c r="AT60" s="91"/>
      <c r="AU60" s="91"/>
      <c r="AV60" s="91"/>
      <c r="AW60" s="196"/>
      <c r="AX60" s="196"/>
      <c r="AY60" s="196"/>
      <c r="AZ60" s="91"/>
      <c r="BA60" s="91"/>
      <c r="BB60" s="91"/>
      <c r="BC60" s="196"/>
      <c r="BD60" s="196"/>
      <c r="BE60" s="196"/>
      <c r="BF60" s="196"/>
      <c r="BG60" s="196"/>
      <c r="BH60" s="196"/>
      <c r="BI60" s="196"/>
      <c r="BJ60" s="142"/>
      <c r="BK60" s="91"/>
      <c r="BL60" s="91"/>
      <c r="BM60" s="196"/>
      <c r="BN60" s="196"/>
      <c r="BO60" s="196"/>
      <c r="BP60" s="196"/>
      <c r="BQ60" s="196"/>
      <c r="BR60" s="196"/>
      <c r="BS60" s="196"/>
      <c r="BT60" s="91"/>
      <c r="BU60" s="91"/>
      <c r="BV60" s="91"/>
      <c r="BW60" s="91"/>
      <c r="BX60" s="91"/>
      <c r="BY60" s="91"/>
      <c r="BZ60" s="91"/>
      <c r="CA60" s="91"/>
      <c r="CB60" s="91"/>
      <c r="CC60" s="91"/>
      <c r="CD60" s="91"/>
      <c r="CE60" s="91"/>
      <c r="CF60" s="91"/>
    </row>
    <row r="61" spans="1:85" ht="11.25" customHeight="1" x14ac:dyDescent="0.25">
      <c r="A61" s="91"/>
      <c r="B61" s="91"/>
      <c r="C61" s="91"/>
      <c r="D61" s="91"/>
      <c r="E61" s="91"/>
      <c r="F61" s="91"/>
      <c r="G61" s="91"/>
      <c r="H61" s="91"/>
      <c r="I61" s="91"/>
      <c r="J61" s="91"/>
      <c r="K61" s="91"/>
      <c r="L61" s="91"/>
      <c r="M61" s="91"/>
      <c r="N61" s="91"/>
      <c r="O61" s="91"/>
      <c r="P61" s="91"/>
      <c r="Q61" s="91"/>
      <c r="R61" s="91"/>
      <c r="S61" s="91"/>
      <c r="T61" s="91"/>
      <c r="U61" s="91"/>
      <c r="V61" s="91"/>
      <c r="W61" s="91"/>
      <c r="X61" s="91"/>
      <c r="Y61" s="91"/>
      <c r="Z61" s="91"/>
      <c r="AA61" s="91"/>
      <c r="AB61" s="91"/>
      <c r="AC61" s="91"/>
      <c r="AD61" s="91"/>
      <c r="AE61" s="91"/>
      <c r="AF61" s="91"/>
      <c r="AG61" s="91"/>
      <c r="AH61" s="91"/>
      <c r="AI61" s="91"/>
      <c r="AJ61" s="91"/>
      <c r="AK61" s="91"/>
      <c r="AL61" s="91"/>
      <c r="AM61" s="91"/>
      <c r="AN61" s="171"/>
      <c r="AO61" s="171"/>
      <c r="AP61" s="171"/>
      <c r="AQ61" s="171"/>
      <c r="AR61" s="91"/>
      <c r="AS61" s="91"/>
      <c r="AT61" s="91"/>
      <c r="AU61" s="91"/>
      <c r="AV61" s="91"/>
      <c r="AW61" s="196"/>
      <c r="AX61" s="196"/>
      <c r="AY61" s="196"/>
      <c r="AZ61" s="91"/>
      <c r="BA61" s="91"/>
      <c r="BB61" s="91"/>
      <c r="BC61" s="196"/>
      <c r="BD61" s="196"/>
      <c r="BE61" s="196"/>
      <c r="BF61" s="196"/>
      <c r="BG61" s="196"/>
      <c r="BH61" s="196"/>
      <c r="BI61" s="196"/>
      <c r="BJ61" s="142"/>
      <c r="BK61" s="91"/>
      <c r="BL61" s="91"/>
      <c r="BM61" s="196"/>
      <c r="BN61" s="196"/>
      <c r="BO61" s="196"/>
      <c r="BP61" s="196"/>
      <c r="BQ61" s="196"/>
      <c r="BR61" s="196"/>
      <c r="BS61" s="196"/>
      <c r="BT61" s="91"/>
      <c r="BU61" s="91"/>
      <c r="BV61" s="91"/>
      <c r="BW61" s="91"/>
      <c r="BX61" s="91"/>
      <c r="BY61" s="91"/>
      <c r="BZ61" s="91"/>
      <c r="CA61" s="91"/>
      <c r="CB61" s="91"/>
      <c r="CC61" s="91"/>
      <c r="CD61" s="91"/>
      <c r="CE61" s="91"/>
      <c r="CF61" s="91"/>
    </row>
    <row r="62" spans="1:85" ht="11.25" customHeight="1" x14ac:dyDescent="0.25">
      <c r="A62" s="91"/>
      <c r="B62" s="91"/>
      <c r="C62" s="91"/>
      <c r="D62" s="91"/>
      <c r="E62" s="91"/>
      <c r="F62" s="91"/>
      <c r="G62" s="91"/>
      <c r="H62" s="91"/>
      <c r="I62" s="91"/>
      <c r="J62" s="91"/>
      <c r="K62" s="91"/>
      <c r="L62" s="91"/>
      <c r="M62" s="91"/>
      <c r="N62" s="91"/>
      <c r="O62" s="91"/>
      <c r="P62" s="91"/>
      <c r="Q62" s="91"/>
      <c r="R62" s="91"/>
      <c r="S62" s="91"/>
      <c r="T62" s="91"/>
      <c r="U62" s="91"/>
      <c r="V62" s="91"/>
      <c r="W62" s="91"/>
      <c r="X62" s="91"/>
      <c r="Y62" s="91"/>
      <c r="Z62" s="91"/>
      <c r="AA62" s="91"/>
      <c r="AB62" s="91"/>
      <c r="AC62" s="91"/>
      <c r="AD62" s="91"/>
      <c r="AE62" s="91"/>
      <c r="AF62" s="91"/>
      <c r="AG62" s="91"/>
      <c r="AH62" s="91"/>
      <c r="AI62" s="91"/>
      <c r="AJ62" s="91"/>
      <c r="AK62" s="91"/>
      <c r="AL62" s="91"/>
      <c r="AM62" s="91"/>
      <c r="AN62" s="171"/>
      <c r="AO62" s="171"/>
      <c r="AP62" s="171"/>
      <c r="AQ62" s="171"/>
      <c r="AR62" s="91"/>
      <c r="AS62" s="91"/>
      <c r="AT62" s="91"/>
      <c r="AU62" s="91"/>
      <c r="AV62" s="91"/>
      <c r="AW62" s="196"/>
      <c r="AX62" s="196"/>
      <c r="AY62" s="196"/>
      <c r="AZ62" s="91"/>
      <c r="BA62" s="91"/>
      <c r="BB62" s="91"/>
      <c r="BC62" s="196"/>
      <c r="BD62" s="196"/>
      <c r="BE62" s="196"/>
      <c r="BF62" s="196"/>
      <c r="BG62" s="196"/>
      <c r="BH62" s="196"/>
      <c r="BI62" s="196"/>
      <c r="BJ62" s="142"/>
      <c r="BK62" s="91"/>
      <c r="BL62" s="91"/>
      <c r="BM62" s="196"/>
      <c r="BN62" s="196"/>
      <c r="BO62" s="196"/>
      <c r="BP62" s="196"/>
      <c r="BQ62" s="196"/>
      <c r="BR62" s="196"/>
      <c r="BS62" s="196"/>
      <c r="BT62" s="91"/>
      <c r="BU62" s="91"/>
      <c r="BV62" s="91"/>
      <c r="BW62" s="91"/>
      <c r="BX62" s="91"/>
      <c r="BY62" s="91"/>
      <c r="BZ62" s="91"/>
      <c r="CA62" s="91"/>
      <c r="CB62" s="91"/>
      <c r="CC62" s="91"/>
      <c r="CD62" s="91"/>
      <c r="CE62" s="91"/>
      <c r="CF62" s="91"/>
    </row>
    <row r="63" spans="1:85" ht="11.25" customHeight="1" x14ac:dyDescent="0.25">
      <c r="A63" s="91"/>
      <c r="B63" s="91"/>
      <c r="C63" s="91"/>
      <c r="D63" s="91"/>
      <c r="E63" s="91"/>
      <c r="F63" s="91"/>
      <c r="G63" s="91"/>
      <c r="H63" s="91"/>
      <c r="I63" s="91"/>
      <c r="J63" s="91"/>
      <c r="K63" s="91"/>
      <c r="L63" s="91"/>
      <c r="M63" s="91"/>
      <c r="N63" s="91"/>
      <c r="O63" s="91"/>
      <c r="P63" s="91"/>
      <c r="Q63" s="91"/>
      <c r="R63" s="91"/>
      <c r="S63" s="91"/>
      <c r="T63" s="91"/>
      <c r="U63" s="91"/>
      <c r="V63" s="91"/>
      <c r="W63" s="91"/>
      <c r="X63" s="91"/>
      <c r="Y63" s="91"/>
      <c r="Z63" s="91"/>
      <c r="AA63" s="91"/>
      <c r="AB63" s="91"/>
      <c r="AC63" s="91"/>
      <c r="AD63" s="91"/>
      <c r="AE63" s="91"/>
      <c r="AF63" s="91"/>
      <c r="AG63" s="91"/>
      <c r="AH63" s="91"/>
      <c r="AI63" s="91"/>
      <c r="AJ63" s="91"/>
      <c r="AK63" s="91"/>
      <c r="AL63" s="91"/>
      <c r="AM63" s="91"/>
      <c r="AN63" s="171"/>
      <c r="AO63" s="171"/>
      <c r="AP63" s="171"/>
      <c r="AQ63" s="171"/>
      <c r="AR63" s="91"/>
      <c r="AS63" s="91"/>
      <c r="AT63" s="91"/>
      <c r="AU63" s="91"/>
      <c r="AV63" s="91"/>
      <c r="AW63" s="196"/>
      <c r="AX63" s="196"/>
      <c r="AY63" s="196"/>
      <c r="AZ63" s="91"/>
      <c r="BA63" s="91"/>
      <c r="BB63" s="91"/>
      <c r="BC63" s="196"/>
      <c r="BD63" s="196"/>
      <c r="BE63" s="196"/>
      <c r="BF63" s="196"/>
      <c r="BG63" s="196"/>
      <c r="BH63" s="196"/>
      <c r="BI63" s="196"/>
      <c r="BJ63" s="139"/>
      <c r="BK63" s="91"/>
      <c r="BL63" s="91"/>
      <c r="BM63" s="196"/>
      <c r="BN63" s="196"/>
      <c r="BO63" s="196"/>
      <c r="BP63" s="196"/>
      <c r="BQ63" s="196"/>
      <c r="BR63" s="196"/>
      <c r="BS63" s="196"/>
      <c r="BT63" s="91"/>
      <c r="BU63" s="91"/>
      <c r="BV63" s="91"/>
      <c r="BW63" s="91"/>
      <c r="BX63" s="91"/>
      <c r="BY63" s="91"/>
      <c r="BZ63" s="91"/>
      <c r="CA63" s="91"/>
      <c r="CB63" s="91"/>
      <c r="CC63" s="91"/>
      <c r="CD63" s="91"/>
      <c r="CE63" s="91"/>
      <c r="CF63" s="91"/>
    </row>
    <row r="64" spans="1:85" ht="11.25" customHeight="1" x14ac:dyDescent="0.25">
      <c r="A64" s="91"/>
      <c r="B64" s="91"/>
      <c r="C64" s="91"/>
      <c r="D64" s="91"/>
      <c r="E64" s="91"/>
      <c r="F64" s="91"/>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91"/>
      <c r="AG64" s="91"/>
      <c r="AH64" s="91"/>
      <c r="AI64" s="91"/>
      <c r="AJ64" s="91"/>
      <c r="AK64" s="91"/>
      <c r="AL64" s="91"/>
      <c r="AM64" s="91"/>
      <c r="AN64" s="171"/>
      <c r="AO64" s="171"/>
      <c r="AP64" s="171"/>
      <c r="AQ64" s="171"/>
      <c r="AR64" s="91"/>
      <c r="AS64" s="91"/>
      <c r="AT64" s="91"/>
      <c r="AU64" s="91"/>
      <c r="AV64" s="91"/>
      <c r="AW64" s="196"/>
      <c r="AX64" s="196"/>
      <c r="AY64" s="196"/>
      <c r="AZ64" s="91"/>
      <c r="BA64" s="91"/>
      <c r="BB64" s="91"/>
      <c r="BC64" s="196"/>
      <c r="BD64" s="196"/>
      <c r="BE64" s="196"/>
      <c r="BF64" s="196"/>
      <c r="BG64" s="196"/>
      <c r="BH64" s="196"/>
      <c r="BI64" s="196"/>
      <c r="BJ64" s="139"/>
      <c r="BK64" s="91"/>
      <c r="BL64" s="91"/>
      <c r="BM64" s="196"/>
      <c r="BN64" s="196"/>
      <c r="BO64" s="196"/>
      <c r="BP64" s="196"/>
      <c r="BQ64" s="196"/>
      <c r="BR64" s="196"/>
      <c r="BS64" s="196"/>
      <c r="BT64" s="91"/>
      <c r="BU64" s="91"/>
      <c r="BV64" s="91"/>
      <c r="BW64" s="91"/>
      <c r="BX64" s="91"/>
      <c r="BY64" s="91"/>
      <c r="BZ64" s="91"/>
      <c r="CA64" s="91"/>
      <c r="CB64" s="91"/>
      <c r="CC64" s="91"/>
      <c r="CD64" s="91"/>
      <c r="CE64" s="91"/>
      <c r="CF64" s="91"/>
    </row>
    <row r="65" spans="1:84" ht="11.25" customHeight="1" x14ac:dyDescent="0.25">
      <c r="A65" s="91"/>
      <c r="B65" s="91"/>
      <c r="C65" s="91"/>
      <c r="D65" s="91"/>
      <c r="E65" s="91"/>
      <c r="F65" s="91"/>
      <c r="G65" s="91"/>
      <c r="H65" s="91"/>
      <c r="I65" s="91"/>
      <c r="J65" s="91"/>
      <c r="K65" s="91"/>
      <c r="L65" s="91"/>
      <c r="M65" s="91"/>
      <c r="N65" s="91"/>
      <c r="O65" s="91"/>
      <c r="P65" s="91"/>
      <c r="Q65" s="91"/>
      <c r="R65" s="91"/>
      <c r="S65" s="91"/>
      <c r="T65" s="91"/>
      <c r="U65" s="91"/>
      <c r="V65" s="91"/>
      <c r="W65" s="91"/>
      <c r="X65" s="91"/>
      <c r="Y65" s="91"/>
      <c r="Z65" s="91"/>
      <c r="AA65" s="91"/>
      <c r="AB65" s="91"/>
      <c r="AC65" s="91"/>
      <c r="AD65" s="91"/>
      <c r="AE65" s="91"/>
      <c r="AF65" s="91"/>
      <c r="AG65" s="91"/>
      <c r="AH65" s="91"/>
      <c r="AI65" s="91"/>
      <c r="AJ65" s="91"/>
      <c r="AK65" s="91"/>
      <c r="AL65" s="91"/>
      <c r="AM65" s="91"/>
      <c r="AN65" s="171"/>
      <c r="AO65" s="171"/>
      <c r="AP65" s="171"/>
      <c r="AQ65" s="171"/>
      <c r="AR65" s="91"/>
      <c r="AS65" s="91"/>
      <c r="AT65" s="91"/>
      <c r="AU65" s="91"/>
      <c r="AV65" s="91"/>
      <c r="AW65" s="196"/>
      <c r="AX65" s="196"/>
      <c r="AY65" s="196"/>
      <c r="AZ65" s="91"/>
      <c r="BA65" s="91"/>
      <c r="BB65" s="91"/>
      <c r="BC65" s="196"/>
      <c r="BD65" s="196"/>
      <c r="BE65" s="196"/>
      <c r="BF65" s="196"/>
      <c r="BG65" s="196"/>
      <c r="BH65" s="196"/>
      <c r="BI65" s="196"/>
      <c r="BJ65" s="139"/>
      <c r="BK65" s="91"/>
      <c r="BL65" s="91"/>
      <c r="BM65" s="196"/>
      <c r="BN65" s="196"/>
      <c r="BO65" s="196"/>
      <c r="BP65" s="196"/>
      <c r="BQ65" s="196"/>
      <c r="BR65" s="196"/>
      <c r="BS65" s="196"/>
      <c r="BT65" s="91"/>
      <c r="BU65" s="91"/>
      <c r="BV65" s="91"/>
      <c r="BW65" s="91"/>
      <c r="BX65" s="91"/>
      <c r="BY65" s="91"/>
      <c r="BZ65" s="91"/>
      <c r="CA65" s="91"/>
      <c r="CB65" s="91"/>
      <c r="CC65" s="91"/>
      <c r="CD65" s="91"/>
      <c r="CE65" s="91"/>
      <c r="CF65" s="91"/>
    </row>
    <row r="66" spans="1:84" ht="11.25" customHeight="1" x14ac:dyDescent="0.25">
      <c r="A66" s="91"/>
      <c r="B66" s="91"/>
      <c r="C66" s="91"/>
      <c r="D66" s="91"/>
      <c r="E66" s="91"/>
      <c r="F66" s="91"/>
      <c r="G66" s="91"/>
      <c r="H66" s="91"/>
      <c r="I66" s="91"/>
      <c r="J66" s="91"/>
      <c r="K66" s="91"/>
      <c r="L66" s="91"/>
      <c r="M66" s="91"/>
      <c r="N66" s="91"/>
      <c r="O66" s="91"/>
      <c r="P66" s="91"/>
      <c r="Q66" s="91"/>
      <c r="R66" s="91"/>
      <c r="S66" s="91"/>
      <c r="T66" s="91"/>
      <c r="U66" s="91"/>
      <c r="V66" s="91"/>
      <c r="W66" s="91"/>
      <c r="X66" s="91"/>
      <c r="Y66" s="91"/>
      <c r="Z66" s="91"/>
      <c r="AA66" s="91"/>
      <c r="AB66" s="91"/>
      <c r="AC66" s="91"/>
      <c r="AD66" s="91"/>
      <c r="AE66" s="91"/>
      <c r="AF66" s="91"/>
      <c r="AG66" s="91"/>
      <c r="AH66" s="91"/>
      <c r="AI66" s="91"/>
      <c r="AJ66" s="91"/>
      <c r="AK66" s="91"/>
      <c r="AL66" s="91"/>
      <c r="AM66" s="91"/>
      <c r="AN66" s="171"/>
      <c r="AO66" s="171"/>
      <c r="AP66" s="171"/>
      <c r="AQ66" s="171"/>
      <c r="AR66" s="91"/>
      <c r="AS66" s="91"/>
      <c r="AT66" s="91"/>
      <c r="AU66" s="91"/>
      <c r="AV66" s="91"/>
      <c r="AW66" s="196"/>
      <c r="AX66" s="196"/>
      <c r="AY66" s="196"/>
      <c r="AZ66" s="91"/>
      <c r="BA66" s="91"/>
      <c r="BB66" s="91"/>
      <c r="BC66" s="196"/>
      <c r="BD66" s="196"/>
      <c r="BE66" s="196"/>
      <c r="BF66" s="196"/>
      <c r="BG66" s="196"/>
      <c r="BH66" s="196"/>
      <c r="BI66" s="196"/>
      <c r="BJ66" s="139"/>
      <c r="BK66" s="91"/>
      <c r="BL66" s="91"/>
      <c r="BM66" s="196"/>
      <c r="BN66" s="196"/>
      <c r="BO66" s="196"/>
      <c r="BP66" s="196"/>
      <c r="BQ66" s="196"/>
      <c r="BR66" s="196"/>
      <c r="BS66" s="196"/>
      <c r="BT66" s="91"/>
      <c r="BU66" s="91"/>
      <c r="BV66" s="91"/>
      <c r="BW66" s="91"/>
      <c r="BX66" s="91"/>
      <c r="BY66" s="91"/>
      <c r="BZ66" s="91"/>
      <c r="CA66" s="91"/>
      <c r="CB66" s="91"/>
      <c r="CC66" s="91"/>
      <c r="CD66" s="91"/>
      <c r="CE66" s="91"/>
      <c r="CF66" s="91"/>
    </row>
    <row r="67" spans="1:84" ht="11.25" customHeight="1" x14ac:dyDescent="0.25">
      <c r="A67" s="91"/>
      <c r="B67" s="91"/>
      <c r="C67" s="91"/>
      <c r="D67" s="91"/>
      <c r="E67" s="91"/>
      <c r="F67" s="91"/>
      <c r="G67" s="91"/>
      <c r="H67" s="91"/>
      <c r="I67" s="91"/>
      <c r="J67" s="91"/>
      <c r="K67" s="91"/>
      <c r="L67" s="91"/>
      <c r="M67" s="91"/>
      <c r="N67" s="91"/>
      <c r="O67" s="91"/>
      <c r="P67" s="91"/>
      <c r="Q67" s="91"/>
      <c r="R67" s="91"/>
      <c r="S67" s="91"/>
      <c r="T67" s="91"/>
      <c r="U67" s="91"/>
      <c r="V67" s="91"/>
      <c r="W67" s="91"/>
      <c r="X67" s="91"/>
      <c r="Y67" s="91"/>
      <c r="Z67" s="91"/>
      <c r="AA67" s="91"/>
      <c r="AB67" s="91"/>
      <c r="AC67" s="91"/>
      <c r="AD67" s="91"/>
      <c r="AE67" s="91"/>
      <c r="AF67" s="91"/>
      <c r="AG67" s="91"/>
      <c r="AH67" s="91"/>
      <c r="AI67" s="91"/>
      <c r="AJ67" s="91"/>
      <c r="AK67" s="91"/>
      <c r="AL67" s="91"/>
      <c r="AM67" s="91"/>
      <c r="AN67" s="171"/>
      <c r="AO67" s="171"/>
      <c r="AP67" s="171"/>
      <c r="AQ67" s="171"/>
      <c r="AR67" s="91"/>
      <c r="AS67" s="91"/>
      <c r="AT67" s="91"/>
      <c r="AU67" s="91"/>
      <c r="AV67" s="91"/>
      <c r="AW67" s="196"/>
      <c r="AX67" s="196"/>
      <c r="AY67" s="196"/>
      <c r="AZ67" s="91"/>
      <c r="BA67" s="91"/>
      <c r="BB67" s="91"/>
      <c r="BC67" s="196"/>
      <c r="BD67" s="196"/>
      <c r="BE67" s="196"/>
      <c r="BF67" s="196"/>
      <c r="BG67" s="196"/>
      <c r="BH67" s="196"/>
      <c r="BI67" s="196"/>
      <c r="BJ67" s="139"/>
      <c r="BK67" s="91"/>
      <c r="BL67" s="91"/>
      <c r="BM67" s="196"/>
      <c r="BN67" s="196"/>
      <c r="BO67" s="196"/>
      <c r="BP67" s="196"/>
      <c r="BQ67" s="196"/>
      <c r="BR67" s="196"/>
      <c r="BS67" s="196"/>
      <c r="BT67" s="91"/>
      <c r="BU67" s="91"/>
      <c r="BV67" s="91"/>
      <c r="BW67" s="91"/>
      <c r="BX67" s="91"/>
      <c r="BY67" s="91"/>
      <c r="BZ67" s="91"/>
      <c r="CA67" s="91"/>
      <c r="CB67" s="91"/>
      <c r="CC67" s="91"/>
      <c r="CD67" s="91"/>
      <c r="CE67" s="91"/>
      <c r="CF67" s="91"/>
    </row>
    <row r="68" spans="1:84" ht="11.25" customHeight="1" x14ac:dyDescent="0.25">
      <c r="A68" s="91"/>
      <c r="B68" s="91"/>
      <c r="C68" s="91"/>
      <c r="D68" s="91"/>
      <c r="E68" s="91"/>
      <c r="F68" s="91"/>
      <c r="G68" s="91"/>
      <c r="H68" s="91"/>
      <c r="I68" s="91"/>
      <c r="J68" s="91"/>
      <c r="K68" s="91"/>
      <c r="L68" s="91"/>
      <c r="M68" s="91"/>
      <c r="N68" s="91"/>
      <c r="O68" s="91"/>
      <c r="P68" s="91"/>
      <c r="Q68" s="91"/>
      <c r="R68" s="91"/>
      <c r="S68" s="91"/>
      <c r="T68" s="91"/>
      <c r="U68" s="91"/>
      <c r="V68" s="91"/>
      <c r="W68" s="91"/>
      <c r="X68" s="91"/>
      <c r="Y68" s="91"/>
      <c r="Z68" s="91"/>
      <c r="AA68" s="91"/>
      <c r="AB68" s="91"/>
      <c r="AC68" s="91"/>
      <c r="AD68" s="91"/>
      <c r="AE68" s="91"/>
      <c r="AF68" s="91"/>
      <c r="AG68" s="91"/>
      <c r="AH68" s="91"/>
      <c r="AI68" s="91"/>
      <c r="AJ68" s="91"/>
      <c r="AK68" s="91"/>
      <c r="AL68" s="91"/>
      <c r="AM68" s="91"/>
      <c r="AN68" s="171"/>
      <c r="AO68" s="171"/>
      <c r="AP68" s="171"/>
      <c r="AQ68" s="171"/>
      <c r="AR68" s="91"/>
      <c r="AS68" s="91"/>
      <c r="AT68" s="91"/>
      <c r="AU68" s="91"/>
      <c r="AV68" s="91"/>
      <c r="AW68" s="196"/>
      <c r="AX68" s="196"/>
      <c r="AY68" s="196"/>
      <c r="AZ68" s="91"/>
      <c r="BA68" s="91"/>
      <c r="BB68" s="91"/>
      <c r="BC68" s="196"/>
      <c r="BD68" s="196"/>
      <c r="BE68" s="196"/>
      <c r="BF68" s="196"/>
      <c r="BG68" s="196"/>
      <c r="BH68" s="196"/>
      <c r="BI68" s="196"/>
      <c r="BJ68" s="139"/>
      <c r="BK68" s="91"/>
      <c r="BL68" s="91"/>
      <c r="BM68" s="196"/>
      <c r="BN68" s="196"/>
      <c r="BO68" s="196"/>
      <c r="BP68" s="196"/>
      <c r="BQ68" s="196"/>
      <c r="BR68" s="196"/>
      <c r="BS68" s="196"/>
      <c r="BT68" s="91"/>
      <c r="BU68" s="91"/>
      <c r="BV68" s="91"/>
      <c r="BW68" s="91"/>
      <c r="BX68" s="91"/>
      <c r="BY68" s="91"/>
      <c r="BZ68" s="91"/>
      <c r="CA68" s="91"/>
      <c r="CB68" s="91"/>
      <c r="CC68" s="91"/>
      <c r="CD68" s="91"/>
      <c r="CE68" s="91"/>
      <c r="CF68" s="91"/>
    </row>
    <row r="69" spans="1:84" ht="11.25" customHeight="1" x14ac:dyDescent="0.25">
      <c r="A69" s="91"/>
      <c r="B69" s="91"/>
      <c r="C69" s="91"/>
      <c r="D69" s="91"/>
      <c r="E69" s="91"/>
      <c r="F69" s="91"/>
      <c r="G69" s="91"/>
      <c r="H69" s="91"/>
      <c r="I69" s="91"/>
      <c r="J69" s="91"/>
      <c r="K69" s="91"/>
      <c r="L69" s="91"/>
      <c r="M69" s="91"/>
      <c r="N69" s="91"/>
      <c r="O69" s="91"/>
      <c r="P69" s="91"/>
      <c r="Q69" s="91"/>
      <c r="R69" s="91"/>
      <c r="S69" s="91"/>
      <c r="T69" s="91"/>
      <c r="U69" s="91"/>
      <c r="V69" s="91"/>
      <c r="W69" s="91"/>
      <c r="X69" s="91"/>
      <c r="Y69" s="91"/>
      <c r="Z69" s="91"/>
      <c r="AA69" s="91"/>
      <c r="AB69" s="91"/>
      <c r="AC69" s="91"/>
      <c r="AD69" s="91"/>
      <c r="AE69" s="91"/>
      <c r="AF69" s="91"/>
      <c r="AG69" s="91"/>
      <c r="AH69" s="91"/>
      <c r="AI69" s="91"/>
      <c r="AJ69" s="91"/>
      <c r="AK69" s="91"/>
      <c r="AL69" s="91"/>
      <c r="AM69" s="91"/>
      <c r="AN69" s="171"/>
      <c r="AO69" s="171"/>
      <c r="AP69" s="171"/>
      <c r="AQ69" s="171"/>
      <c r="AR69" s="91"/>
      <c r="AS69" s="91"/>
      <c r="AT69" s="91"/>
      <c r="AU69" s="91"/>
      <c r="AV69" s="91"/>
      <c r="AW69" s="196"/>
      <c r="AX69" s="196"/>
      <c r="AY69" s="196"/>
      <c r="AZ69" s="91"/>
      <c r="BA69" s="91"/>
      <c r="BB69" s="91"/>
      <c r="BC69" s="196"/>
      <c r="BD69" s="196"/>
      <c r="BE69" s="196"/>
      <c r="BF69" s="196"/>
      <c r="BG69" s="196"/>
      <c r="BH69" s="196"/>
      <c r="BI69" s="196"/>
      <c r="BJ69" s="139"/>
      <c r="BK69" s="91"/>
      <c r="BL69" s="91"/>
      <c r="BM69" s="196"/>
      <c r="BN69" s="196"/>
      <c r="BO69" s="196"/>
      <c r="BP69" s="196"/>
      <c r="BQ69" s="196"/>
      <c r="BR69" s="196"/>
      <c r="BS69" s="196"/>
      <c r="BT69" s="91"/>
      <c r="BU69" s="91"/>
      <c r="BV69" s="91"/>
      <c r="BW69" s="91"/>
      <c r="BX69" s="91"/>
      <c r="BY69" s="91"/>
      <c r="BZ69" s="91"/>
      <c r="CA69" s="91"/>
      <c r="CB69" s="91"/>
      <c r="CC69" s="91"/>
      <c r="CD69" s="91"/>
      <c r="CE69" s="91"/>
      <c r="CF69" s="91"/>
    </row>
    <row r="70" spans="1:84" ht="11.25" customHeight="1" x14ac:dyDescent="0.25">
      <c r="A70" s="91"/>
      <c r="B70" s="91"/>
      <c r="C70" s="91"/>
      <c r="D70" s="91"/>
      <c r="E70" s="91"/>
      <c r="F70" s="91"/>
      <c r="G70" s="91"/>
      <c r="H70" s="91"/>
      <c r="I70" s="91"/>
      <c r="J70" s="91"/>
      <c r="K70" s="91"/>
      <c r="L70" s="91"/>
      <c r="M70" s="91"/>
      <c r="N70" s="91"/>
      <c r="O70" s="91"/>
      <c r="P70" s="91"/>
      <c r="Q70" s="91"/>
      <c r="R70" s="91"/>
      <c r="S70" s="91"/>
      <c r="T70" s="91"/>
      <c r="U70" s="91"/>
      <c r="V70" s="91"/>
      <c r="W70" s="91"/>
      <c r="X70" s="91"/>
      <c r="Y70" s="91"/>
      <c r="Z70" s="91"/>
      <c r="AA70" s="91"/>
      <c r="AB70" s="91"/>
      <c r="AC70" s="91"/>
      <c r="AD70" s="91"/>
      <c r="AE70" s="91"/>
      <c r="AF70" s="91"/>
      <c r="AG70" s="91"/>
      <c r="AH70" s="91"/>
      <c r="AI70" s="91"/>
      <c r="AJ70" s="91"/>
      <c r="AK70" s="91"/>
      <c r="AL70" s="91"/>
      <c r="AM70" s="91"/>
      <c r="AN70" s="171"/>
      <c r="AO70" s="171"/>
      <c r="AP70" s="171"/>
      <c r="AQ70" s="171"/>
      <c r="AR70" s="91"/>
      <c r="AS70" s="91"/>
      <c r="AT70" s="91"/>
      <c r="AU70" s="91"/>
      <c r="AV70" s="91"/>
      <c r="AW70" s="196"/>
      <c r="AX70" s="196"/>
      <c r="AY70" s="196"/>
      <c r="AZ70" s="91"/>
      <c r="BA70" s="91"/>
      <c r="BB70" s="91"/>
      <c r="BC70" s="196"/>
      <c r="BD70" s="196"/>
      <c r="BE70" s="196"/>
      <c r="BF70" s="196"/>
      <c r="BG70" s="196"/>
      <c r="BH70" s="196"/>
      <c r="BI70" s="196"/>
      <c r="BJ70" s="139"/>
      <c r="BK70" s="91"/>
      <c r="BL70" s="91"/>
      <c r="BM70" s="196"/>
      <c r="BN70" s="196"/>
      <c r="BO70" s="196"/>
      <c r="BP70" s="196"/>
      <c r="BQ70" s="196"/>
      <c r="BR70" s="196"/>
      <c r="BS70" s="196"/>
      <c r="BT70" s="91"/>
      <c r="BU70" s="91"/>
      <c r="BV70" s="91"/>
      <c r="BW70" s="91"/>
      <c r="BX70" s="91"/>
      <c r="BY70" s="91"/>
      <c r="BZ70" s="91"/>
      <c r="CA70" s="91"/>
      <c r="CB70" s="91"/>
      <c r="CC70" s="91"/>
      <c r="CD70" s="91"/>
      <c r="CE70" s="91"/>
      <c r="CF70" s="91"/>
    </row>
    <row r="71" spans="1:84" ht="11.25" customHeight="1" x14ac:dyDescent="0.25">
      <c r="A71" s="91"/>
      <c r="B71" s="91"/>
      <c r="C71" s="91"/>
      <c r="D71" s="91"/>
      <c r="E71" s="91"/>
      <c r="F71" s="91"/>
      <c r="G71" s="91"/>
      <c r="H71" s="91"/>
      <c r="I71" s="91"/>
      <c r="J71" s="91"/>
      <c r="K71" s="91"/>
      <c r="L71" s="91"/>
      <c r="M71" s="91"/>
      <c r="N71" s="91"/>
      <c r="O71" s="91"/>
      <c r="P71" s="91"/>
      <c r="Q71" s="91"/>
      <c r="R71" s="91"/>
      <c r="S71" s="91"/>
      <c r="T71" s="91"/>
      <c r="U71" s="91"/>
      <c r="V71" s="91"/>
      <c r="W71" s="91"/>
      <c r="X71" s="91"/>
      <c r="Y71" s="91"/>
      <c r="Z71" s="91"/>
      <c r="AA71" s="91"/>
      <c r="AB71" s="91"/>
      <c r="AC71" s="91"/>
      <c r="AD71" s="91"/>
      <c r="AE71" s="91"/>
      <c r="AF71" s="91"/>
      <c r="AG71" s="91"/>
      <c r="AH71" s="91"/>
      <c r="AI71" s="91"/>
      <c r="AJ71" s="91"/>
      <c r="AK71" s="91"/>
      <c r="AL71" s="91"/>
      <c r="AM71" s="91"/>
      <c r="AN71" s="171"/>
      <c r="AO71" s="171"/>
      <c r="AP71" s="171"/>
      <c r="AQ71" s="171"/>
      <c r="AR71" s="91"/>
      <c r="AS71" s="91"/>
      <c r="AT71" s="91"/>
      <c r="AU71" s="91"/>
      <c r="AV71" s="91"/>
      <c r="AW71" s="196"/>
      <c r="AX71" s="196"/>
      <c r="AY71" s="196"/>
      <c r="AZ71" s="91"/>
      <c r="BA71" s="91"/>
      <c r="BB71" s="91"/>
      <c r="BC71" s="196"/>
      <c r="BD71" s="196"/>
      <c r="BE71" s="196"/>
      <c r="BF71" s="196"/>
      <c r="BG71" s="196"/>
      <c r="BH71" s="196"/>
      <c r="BI71" s="196"/>
      <c r="BJ71" s="139"/>
      <c r="BK71" s="91"/>
      <c r="BL71" s="91"/>
      <c r="BM71" s="196"/>
      <c r="BN71" s="196"/>
      <c r="BO71" s="196"/>
      <c r="BP71" s="196"/>
      <c r="BQ71" s="196"/>
      <c r="BR71" s="196"/>
      <c r="BS71" s="196"/>
      <c r="BT71" s="91"/>
      <c r="BU71" s="91"/>
      <c r="BV71" s="91"/>
      <c r="BW71" s="91"/>
      <c r="BX71" s="91"/>
      <c r="BY71" s="91"/>
      <c r="BZ71" s="91"/>
      <c r="CA71" s="91"/>
      <c r="CB71" s="91"/>
      <c r="CC71" s="91"/>
      <c r="CD71" s="91"/>
      <c r="CE71" s="91"/>
      <c r="CF71" s="91"/>
    </row>
    <row r="72" spans="1:84" ht="11.25" customHeight="1" x14ac:dyDescent="0.25">
      <c r="A72" s="91"/>
      <c r="B72" s="91"/>
      <c r="C72" s="91"/>
      <c r="D72" s="91"/>
      <c r="E72" s="91"/>
      <c r="F72" s="91"/>
      <c r="G72" s="91"/>
      <c r="H72" s="91"/>
      <c r="I72" s="91"/>
      <c r="J72" s="91"/>
      <c r="K72" s="91"/>
      <c r="L72" s="91"/>
      <c r="M72" s="91"/>
      <c r="N72" s="91"/>
      <c r="O72" s="91"/>
      <c r="P72" s="91"/>
      <c r="Q72" s="91"/>
      <c r="R72" s="91"/>
      <c r="S72" s="91"/>
      <c r="T72" s="91"/>
      <c r="U72" s="91"/>
      <c r="V72" s="91"/>
      <c r="W72" s="91"/>
      <c r="X72" s="91"/>
      <c r="Y72" s="91"/>
      <c r="Z72" s="91"/>
      <c r="AA72" s="91"/>
      <c r="AB72" s="91"/>
      <c r="AC72" s="91"/>
      <c r="AD72" s="91"/>
      <c r="AE72" s="91"/>
      <c r="AF72" s="91"/>
      <c r="AG72" s="91"/>
      <c r="AH72" s="91"/>
      <c r="AI72" s="91"/>
      <c r="AJ72" s="91"/>
      <c r="AK72" s="91"/>
      <c r="AL72" s="91"/>
      <c r="AM72" s="91"/>
      <c r="AN72" s="171"/>
      <c r="AO72" s="171"/>
      <c r="AP72" s="171"/>
      <c r="AQ72" s="171"/>
      <c r="AR72" s="91"/>
      <c r="AS72" s="91"/>
      <c r="AT72" s="91"/>
      <c r="AU72" s="91"/>
      <c r="AV72" s="91"/>
      <c r="AW72" s="196"/>
      <c r="AX72" s="196"/>
      <c r="AY72" s="196"/>
      <c r="AZ72" s="91"/>
      <c r="BA72" s="91"/>
      <c r="BB72" s="91"/>
      <c r="BC72" s="196"/>
      <c r="BD72" s="196"/>
      <c r="BE72" s="196"/>
      <c r="BF72" s="196"/>
      <c r="BG72" s="196"/>
      <c r="BH72" s="196"/>
      <c r="BI72" s="196"/>
      <c r="BJ72" s="139"/>
      <c r="BK72" s="91"/>
      <c r="BL72" s="91"/>
      <c r="BM72" s="196"/>
      <c r="BN72" s="196"/>
      <c r="BO72" s="196"/>
      <c r="BP72" s="196"/>
      <c r="BQ72" s="196"/>
      <c r="BR72" s="196"/>
      <c r="BS72" s="196"/>
      <c r="BT72" s="91"/>
      <c r="BU72" s="91"/>
      <c r="BV72" s="91"/>
      <c r="BW72" s="91"/>
      <c r="BX72" s="91"/>
      <c r="BY72" s="91"/>
      <c r="BZ72" s="91"/>
      <c r="CA72" s="91"/>
      <c r="CB72" s="91"/>
      <c r="CC72" s="91"/>
      <c r="CD72" s="91"/>
      <c r="CE72" s="91"/>
      <c r="CF72" s="91"/>
    </row>
    <row r="73" spans="1:84" ht="11.25" customHeight="1" x14ac:dyDescent="0.25">
      <c r="A73" s="91"/>
      <c r="B73" s="91"/>
      <c r="C73" s="91"/>
      <c r="D73" s="91"/>
      <c r="E73" s="91"/>
      <c r="F73" s="91"/>
      <c r="G73" s="91"/>
      <c r="H73" s="91"/>
      <c r="I73" s="91"/>
      <c r="J73" s="91"/>
      <c r="K73" s="91"/>
      <c r="L73" s="91"/>
      <c r="M73" s="91"/>
      <c r="N73" s="91"/>
      <c r="O73" s="91"/>
      <c r="P73" s="91"/>
      <c r="Q73" s="91"/>
      <c r="R73" s="91"/>
      <c r="S73" s="91"/>
      <c r="T73" s="91"/>
      <c r="U73" s="91"/>
      <c r="V73" s="91"/>
      <c r="W73" s="91"/>
      <c r="X73" s="91"/>
      <c r="Y73" s="91"/>
      <c r="Z73" s="91"/>
      <c r="AA73" s="91"/>
      <c r="AB73" s="91"/>
      <c r="AC73" s="91"/>
      <c r="AD73" s="91"/>
      <c r="AE73" s="91"/>
      <c r="AF73" s="91"/>
      <c r="AG73" s="91"/>
      <c r="AH73" s="91"/>
      <c r="AI73" s="91"/>
      <c r="AJ73" s="91"/>
      <c r="AK73" s="91"/>
      <c r="AL73" s="91"/>
      <c r="AM73" s="91"/>
      <c r="AN73" s="171"/>
      <c r="AO73" s="171"/>
      <c r="AP73" s="171"/>
      <c r="AQ73" s="171"/>
      <c r="AR73" s="91"/>
      <c r="AS73" s="91"/>
      <c r="AT73" s="91"/>
      <c r="AU73" s="91"/>
      <c r="AV73" s="91"/>
      <c r="AW73" s="196"/>
      <c r="AX73" s="196"/>
      <c r="AY73" s="196"/>
      <c r="AZ73" s="91"/>
      <c r="BA73" s="91"/>
      <c r="BB73" s="91"/>
      <c r="BC73" s="196"/>
      <c r="BD73" s="196"/>
      <c r="BE73" s="196"/>
      <c r="BF73" s="196"/>
      <c r="BG73" s="196"/>
      <c r="BH73" s="196"/>
      <c r="BI73" s="196"/>
      <c r="BJ73" s="139"/>
      <c r="BK73" s="91"/>
      <c r="BL73" s="91"/>
      <c r="BM73" s="196"/>
      <c r="BN73" s="196"/>
      <c r="BO73" s="196"/>
      <c r="BP73" s="196"/>
      <c r="BQ73" s="196"/>
      <c r="BR73" s="196"/>
      <c r="BS73" s="196"/>
      <c r="BT73" s="91"/>
      <c r="BU73" s="91"/>
      <c r="BV73" s="91"/>
      <c r="BW73" s="91"/>
      <c r="BX73" s="91"/>
      <c r="BY73" s="91"/>
      <c r="BZ73" s="91"/>
      <c r="CA73" s="91"/>
      <c r="CB73" s="91"/>
      <c r="CC73" s="91"/>
      <c r="CD73" s="91"/>
      <c r="CE73" s="91"/>
      <c r="CF73" s="91"/>
    </row>
    <row r="74" spans="1:84" ht="11.25" customHeight="1" x14ac:dyDescent="0.25">
      <c r="A74" s="91"/>
      <c r="B74" s="91"/>
      <c r="C74" s="91"/>
      <c r="D74" s="91"/>
      <c r="E74" s="91"/>
      <c r="F74" s="91"/>
      <c r="G74" s="91"/>
      <c r="H74" s="91"/>
      <c r="I74" s="91"/>
      <c r="J74" s="91"/>
      <c r="K74" s="91"/>
      <c r="L74" s="91"/>
      <c r="M74" s="91"/>
      <c r="N74" s="91"/>
      <c r="O74" s="91"/>
      <c r="P74" s="91"/>
      <c r="Q74" s="91"/>
      <c r="R74" s="91"/>
      <c r="S74" s="91"/>
      <c r="T74" s="91"/>
      <c r="U74" s="91"/>
      <c r="V74" s="91"/>
      <c r="W74" s="91"/>
      <c r="X74" s="91"/>
      <c r="Y74" s="91"/>
      <c r="Z74" s="91"/>
      <c r="AA74" s="91"/>
      <c r="AB74" s="91"/>
      <c r="AC74" s="91"/>
      <c r="AD74" s="91"/>
      <c r="AE74" s="91"/>
      <c r="AF74" s="91"/>
      <c r="AG74" s="91"/>
      <c r="AH74" s="91"/>
      <c r="AI74" s="91"/>
      <c r="AJ74" s="91"/>
      <c r="AK74" s="91"/>
      <c r="AL74" s="91"/>
      <c r="AM74" s="91"/>
      <c r="AN74" s="171"/>
      <c r="AO74" s="171"/>
      <c r="AP74" s="171"/>
      <c r="AQ74" s="171"/>
      <c r="AR74" s="91"/>
      <c r="AS74" s="91"/>
      <c r="AT74" s="91"/>
      <c r="AU74" s="91"/>
      <c r="AV74" s="91"/>
      <c r="AW74" s="196"/>
      <c r="AX74" s="196"/>
      <c r="AY74" s="196"/>
      <c r="AZ74" s="91"/>
      <c r="BA74" s="91"/>
      <c r="BB74" s="91"/>
      <c r="BC74" s="196"/>
      <c r="BD74" s="196"/>
      <c r="BE74" s="196"/>
      <c r="BF74" s="196"/>
      <c r="BG74" s="196"/>
      <c r="BH74" s="196"/>
      <c r="BI74" s="196"/>
      <c r="BJ74" s="139"/>
      <c r="BK74" s="91"/>
      <c r="BL74" s="91"/>
      <c r="BM74" s="196"/>
      <c r="BN74" s="196"/>
      <c r="BO74" s="196"/>
      <c r="BP74" s="196"/>
      <c r="BQ74" s="196"/>
      <c r="BR74" s="196"/>
      <c r="BS74" s="196"/>
      <c r="BT74" s="91"/>
      <c r="BU74" s="91"/>
      <c r="BV74" s="91"/>
      <c r="BW74" s="91"/>
      <c r="BX74" s="91"/>
      <c r="BY74" s="91"/>
      <c r="BZ74" s="91"/>
      <c r="CA74" s="91"/>
      <c r="CB74" s="91"/>
      <c r="CC74" s="91"/>
      <c r="CD74" s="91"/>
      <c r="CE74" s="91"/>
      <c r="CF74" s="91"/>
    </row>
    <row r="75" spans="1:84" ht="11.25" customHeight="1" x14ac:dyDescent="0.25">
      <c r="A75" s="91"/>
      <c r="B75" s="91"/>
      <c r="C75" s="91"/>
      <c r="D75" s="91"/>
      <c r="E75" s="91"/>
      <c r="F75" s="91"/>
      <c r="G75" s="91"/>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1"/>
      <c r="AI75" s="91"/>
      <c r="AJ75" s="91"/>
      <c r="AK75" s="91"/>
      <c r="AL75" s="91"/>
      <c r="AM75" s="91"/>
      <c r="AN75" s="171"/>
      <c r="AO75" s="171"/>
      <c r="AP75" s="171"/>
      <c r="AQ75" s="171"/>
      <c r="AR75" s="91"/>
      <c r="AS75" s="91"/>
      <c r="AT75" s="91"/>
      <c r="AU75" s="91"/>
      <c r="AV75" s="91"/>
      <c r="AW75" s="196"/>
      <c r="AX75" s="196"/>
      <c r="AY75" s="196"/>
      <c r="AZ75" s="91"/>
      <c r="BA75" s="91"/>
      <c r="BB75" s="91"/>
      <c r="BC75" s="196"/>
      <c r="BD75" s="196"/>
      <c r="BE75" s="196"/>
      <c r="BF75" s="196"/>
      <c r="BG75" s="196"/>
      <c r="BH75" s="196"/>
      <c r="BI75" s="196"/>
      <c r="BJ75" s="139"/>
      <c r="BK75" s="91"/>
      <c r="BL75" s="91"/>
      <c r="BM75" s="196"/>
      <c r="BN75" s="196"/>
      <c r="BO75" s="196"/>
      <c r="BP75" s="196"/>
      <c r="BQ75" s="196"/>
      <c r="BR75" s="196"/>
      <c r="BS75" s="196"/>
      <c r="BT75" s="91"/>
      <c r="BU75" s="91"/>
      <c r="BV75" s="91"/>
      <c r="BW75" s="91"/>
      <c r="BX75" s="91"/>
      <c r="BY75" s="91"/>
      <c r="BZ75" s="91"/>
      <c r="CA75" s="91"/>
      <c r="CB75" s="91"/>
      <c r="CC75" s="91"/>
      <c r="CD75" s="91"/>
      <c r="CE75" s="91"/>
      <c r="CF75" s="91"/>
    </row>
    <row r="76" spans="1:84" ht="11.25" customHeight="1" x14ac:dyDescent="0.25">
      <c r="A76" s="91"/>
      <c r="B76" s="91"/>
      <c r="C76" s="91"/>
      <c r="D76" s="91"/>
      <c r="E76" s="91"/>
      <c r="F76" s="91"/>
      <c r="G76" s="91"/>
      <c r="H76" s="91"/>
      <c r="I76" s="91"/>
      <c r="J76" s="91"/>
      <c r="K76" s="91"/>
      <c r="L76" s="91"/>
      <c r="M76" s="91"/>
      <c r="N76" s="91"/>
      <c r="O76" s="91"/>
      <c r="P76" s="91"/>
      <c r="Q76" s="91"/>
      <c r="R76" s="91"/>
      <c r="S76" s="91"/>
      <c r="T76" s="91"/>
      <c r="U76" s="91"/>
      <c r="V76" s="91"/>
      <c r="W76" s="91"/>
      <c r="X76" s="91"/>
      <c r="Y76" s="91"/>
      <c r="Z76" s="91"/>
      <c r="AA76" s="91"/>
      <c r="AB76" s="91"/>
      <c r="AC76" s="91"/>
      <c r="AD76" s="91"/>
      <c r="AE76" s="91"/>
      <c r="AF76" s="91"/>
      <c r="AG76" s="91"/>
      <c r="AH76" s="91"/>
      <c r="AI76" s="91"/>
      <c r="AJ76" s="91"/>
      <c r="AK76" s="91"/>
      <c r="AL76" s="91"/>
      <c r="AM76" s="91"/>
      <c r="AN76" s="171"/>
      <c r="AO76" s="171"/>
      <c r="AP76" s="171"/>
      <c r="AQ76" s="171"/>
      <c r="AR76" s="91"/>
      <c r="AS76" s="91"/>
      <c r="AT76" s="91"/>
      <c r="AU76" s="91"/>
      <c r="AV76" s="91"/>
      <c r="AW76" s="196"/>
      <c r="AX76" s="196"/>
      <c r="AY76" s="196"/>
      <c r="AZ76" s="91"/>
      <c r="BA76" s="91"/>
      <c r="BB76" s="91"/>
      <c r="BC76" s="196"/>
      <c r="BD76" s="196"/>
      <c r="BE76" s="196"/>
      <c r="BF76" s="196"/>
      <c r="BG76" s="196"/>
      <c r="BH76" s="196"/>
      <c r="BI76" s="196"/>
      <c r="BJ76" s="139"/>
      <c r="BK76" s="91"/>
      <c r="BL76" s="91"/>
      <c r="BM76" s="196"/>
      <c r="BN76" s="196"/>
      <c r="BO76" s="196"/>
      <c r="BP76" s="196"/>
      <c r="BQ76" s="196"/>
      <c r="BR76" s="196"/>
      <c r="BS76" s="196"/>
      <c r="BT76" s="91"/>
      <c r="BU76" s="91"/>
      <c r="BV76" s="91"/>
      <c r="BW76" s="91"/>
      <c r="BX76" s="91"/>
      <c r="BY76" s="91"/>
      <c r="BZ76" s="91"/>
      <c r="CA76" s="91"/>
      <c r="CB76" s="91"/>
      <c r="CC76" s="91"/>
      <c r="CD76" s="91"/>
      <c r="CE76" s="91"/>
      <c r="CF76" s="91"/>
    </row>
    <row r="77" spans="1:84" ht="11.25" customHeight="1" x14ac:dyDescent="0.25">
      <c r="A77" s="91"/>
      <c r="B77" s="91"/>
      <c r="C77" s="91"/>
      <c r="D77" s="91"/>
      <c r="E77" s="91"/>
      <c r="F77" s="91"/>
      <c r="G77" s="91"/>
      <c r="H77" s="91"/>
      <c r="I77" s="91"/>
      <c r="J77" s="91"/>
      <c r="K77" s="91"/>
      <c r="L77" s="91"/>
      <c r="M77" s="91"/>
      <c r="N77" s="91"/>
      <c r="O77" s="91"/>
      <c r="P77" s="91"/>
      <c r="Q77" s="91"/>
      <c r="R77" s="91"/>
      <c r="S77" s="91"/>
      <c r="T77" s="91"/>
      <c r="U77" s="91"/>
      <c r="V77" s="91"/>
      <c r="W77" s="91"/>
      <c r="X77" s="91"/>
      <c r="Y77" s="91"/>
      <c r="Z77" s="91"/>
      <c r="AA77" s="91"/>
      <c r="AB77" s="91"/>
      <c r="AC77" s="91"/>
      <c r="AD77" s="91"/>
      <c r="AE77" s="91"/>
      <c r="AF77" s="91"/>
      <c r="AG77" s="91"/>
      <c r="AH77" s="91"/>
      <c r="AI77" s="91"/>
      <c r="AJ77" s="91"/>
      <c r="AK77" s="91"/>
      <c r="AL77" s="91"/>
      <c r="AM77" s="91"/>
      <c r="AN77" s="171"/>
      <c r="AO77" s="171"/>
      <c r="AP77" s="171"/>
      <c r="AQ77" s="171"/>
      <c r="AR77" s="91"/>
      <c r="AS77" s="91"/>
      <c r="AT77" s="91"/>
      <c r="AU77" s="91"/>
      <c r="AV77" s="91"/>
      <c r="AW77" s="196"/>
      <c r="AX77" s="196"/>
      <c r="AY77" s="196"/>
      <c r="AZ77" s="91"/>
      <c r="BA77" s="91"/>
      <c r="BB77" s="91"/>
      <c r="BC77" s="196"/>
      <c r="BD77" s="196"/>
      <c r="BE77" s="196"/>
      <c r="BF77" s="196"/>
      <c r="BG77" s="196"/>
      <c r="BH77" s="196"/>
      <c r="BI77" s="196"/>
      <c r="BJ77" s="139"/>
      <c r="BK77" s="91"/>
      <c r="BL77" s="91"/>
      <c r="BM77" s="196"/>
      <c r="BN77" s="196"/>
      <c r="BO77" s="196"/>
      <c r="BP77" s="196"/>
      <c r="BQ77" s="196"/>
      <c r="BR77" s="196"/>
      <c r="BS77" s="196"/>
      <c r="BT77" s="91"/>
      <c r="BU77" s="91"/>
      <c r="BV77" s="91"/>
      <c r="BW77" s="91"/>
      <c r="BX77" s="91"/>
      <c r="BY77" s="91"/>
      <c r="BZ77" s="91"/>
      <c r="CA77" s="91"/>
      <c r="CB77" s="91"/>
      <c r="CC77" s="91"/>
      <c r="CD77" s="91"/>
      <c r="CE77" s="91"/>
      <c r="CF77" s="91"/>
    </row>
    <row r="78" spans="1:84" x14ac:dyDescent="0.25">
      <c r="AZ78" s="91"/>
      <c r="BA78" s="91"/>
      <c r="BB78" s="91"/>
      <c r="BC78" s="196"/>
      <c r="BD78" s="196"/>
      <c r="BE78" s="196"/>
      <c r="BF78" s="196"/>
      <c r="BG78" s="196"/>
      <c r="BH78" s="196"/>
      <c r="BI78" s="196"/>
      <c r="BJ78" s="139"/>
      <c r="BK78" s="91"/>
    </row>
    <row r="79" spans="1:84" x14ac:dyDescent="0.25">
      <c r="AZ79" s="91"/>
      <c r="BA79" s="91"/>
      <c r="BB79" s="91"/>
      <c r="BC79" s="196"/>
      <c r="BD79" s="196"/>
      <c r="BE79" s="196"/>
      <c r="BF79" s="196"/>
      <c r="BG79" s="196"/>
      <c r="BH79" s="196"/>
      <c r="BI79" s="196"/>
      <c r="BJ79" s="139"/>
      <c r="BK79" s="91"/>
    </row>
    <row r="80" spans="1:84" x14ac:dyDescent="0.25">
      <c r="AZ80" s="91"/>
      <c r="BA80" s="91"/>
      <c r="BB80" s="91"/>
      <c r="BC80" s="196"/>
      <c r="BD80" s="196"/>
      <c r="BE80" s="196"/>
      <c r="BF80" s="196"/>
      <c r="BG80" s="196"/>
      <c r="BH80" s="196"/>
      <c r="BI80" s="196"/>
      <c r="BJ80" s="139"/>
      <c r="BK80" s="91"/>
    </row>
    <row r="81" spans="52:63" x14ac:dyDescent="0.25">
      <c r="AZ81" s="91"/>
      <c r="BA81" s="91"/>
      <c r="BB81" s="91"/>
      <c r="BC81" s="196"/>
      <c r="BD81" s="196"/>
      <c r="BE81" s="196"/>
      <c r="BF81" s="196"/>
      <c r="BG81" s="196"/>
      <c r="BH81" s="196"/>
      <c r="BI81" s="196"/>
      <c r="BJ81" s="139"/>
      <c r="BK81" s="91"/>
    </row>
    <row r="82" spans="52:63" x14ac:dyDescent="0.25">
      <c r="AZ82" s="91"/>
      <c r="BA82" s="91"/>
      <c r="BB82" s="91"/>
      <c r="BC82" s="196"/>
      <c r="BD82" s="196"/>
      <c r="BE82" s="196"/>
      <c r="BF82" s="196"/>
      <c r="BG82" s="196"/>
      <c r="BH82" s="196"/>
      <c r="BI82" s="196"/>
      <c r="BJ82" s="139"/>
      <c r="BK82" s="91"/>
    </row>
    <row r="83" spans="52:63" x14ac:dyDescent="0.25">
      <c r="AZ83" s="91"/>
      <c r="BA83" s="91"/>
      <c r="BB83" s="91"/>
      <c r="BC83" s="196"/>
      <c r="BD83" s="196"/>
      <c r="BE83" s="196"/>
      <c r="BF83" s="196"/>
      <c r="BG83" s="196"/>
      <c r="BH83" s="196"/>
      <c r="BI83" s="196"/>
      <c r="BJ83" s="139"/>
      <c r="BK83" s="91"/>
    </row>
    <row r="84" spans="52:63" x14ac:dyDescent="0.25">
      <c r="AZ84" s="91"/>
      <c r="BA84" s="91"/>
      <c r="BB84" s="91"/>
      <c r="BC84" s="196"/>
      <c r="BD84" s="196"/>
      <c r="BE84" s="196"/>
      <c r="BF84" s="196"/>
      <c r="BG84" s="196"/>
      <c r="BH84" s="196"/>
      <c r="BI84" s="196"/>
      <c r="BJ84" s="139"/>
      <c r="BK84" s="91"/>
    </row>
    <row r="85" spans="52:63" x14ac:dyDescent="0.25">
      <c r="AZ85" s="91"/>
      <c r="BA85" s="91"/>
      <c r="BB85" s="91"/>
      <c r="BC85" s="196"/>
      <c r="BD85" s="196"/>
      <c r="BE85" s="196"/>
      <c r="BF85" s="196"/>
      <c r="BG85" s="196"/>
      <c r="BH85" s="196"/>
      <c r="BI85" s="196"/>
      <c r="BJ85" s="139"/>
      <c r="BK85" s="91"/>
    </row>
    <row r="86" spans="52:63" x14ac:dyDescent="0.25">
      <c r="AZ86" s="91"/>
      <c r="BA86" s="91"/>
      <c r="BB86" s="91"/>
      <c r="BC86" s="196"/>
      <c r="BD86" s="196"/>
      <c r="BE86" s="196"/>
      <c r="BF86" s="196"/>
      <c r="BG86" s="196"/>
      <c r="BH86" s="196"/>
      <c r="BI86" s="196"/>
      <c r="BJ86" s="139"/>
      <c r="BK86" s="91"/>
    </row>
    <row r="87" spans="52:63" x14ac:dyDescent="0.25">
      <c r="AZ87" s="91"/>
      <c r="BA87" s="91"/>
      <c r="BB87" s="91"/>
      <c r="BC87" s="196"/>
      <c r="BD87" s="196"/>
      <c r="BE87" s="196"/>
      <c r="BF87" s="196"/>
      <c r="BG87" s="196"/>
      <c r="BH87" s="196"/>
      <c r="BI87" s="196"/>
      <c r="BJ87" s="139"/>
      <c r="BK87" s="91"/>
    </row>
    <row r="88" spans="52:63" x14ac:dyDescent="0.25">
      <c r="AZ88" s="91"/>
      <c r="BA88" s="91"/>
      <c r="BB88" s="91"/>
      <c r="BC88" s="196"/>
      <c r="BD88" s="196"/>
      <c r="BE88" s="196"/>
      <c r="BF88" s="196"/>
      <c r="BG88" s="196"/>
      <c r="BH88" s="196"/>
      <c r="BI88" s="196"/>
      <c r="BJ88" s="139"/>
      <c r="BK88" s="91"/>
    </row>
    <row r="89" spans="52:63" x14ac:dyDescent="0.25">
      <c r="AZ89" s="91"/>
      <c r="BA89" s="91"/>
      <c r="BB89" s="91"/>
      <c r="BC89" s="196"/>
      <c r="BD89" s="196"/>
      <c r="BE89" s="196"/>
      <c r="BF89" s="196"/>
      <c r="BG89" s="196"/>
      <c r="BH89" s="196"/>
      <c r="BI89" s="196"/>
      <c r="BK89" s="91"/>
    </row>
    <row r="90" spans="52:63" x14ac:dyDescent="0.25">
      <c r="AZ90" s="91"/>
      <c r="BA90" s="91"/>
      <c r="BB90" s="91"/>
      <c r="BC90" s="196"/>
      <c r="BD90" s="196"/>
      <c r="BE90" s="196"/>
      <c r="BF90" s="196"/>
      <c r="BG90" s="196"/>
      <c r="BH90" s="196"/>
      <c r="BI90" s="196"/>
      <c r="BK90" s="91"/>
    </row>
    <row r="91" spans="52:63" x14ac:dyDescent="0.25">
      <c r="AZ91" s="91"/>
      <c r="BA91" s="91"/>
      <c r="BB91" s="91"/>
      <c r="BC91" s="196"/>
      <c r="BD91" s="196"/>
      <c r="BE91" s="196"/>
      <c r="BF91" s="196"/>
      <c r="BG91" s="196"/>
      <c r="BH91" s="196"/>
      <c r="BI91" s="196"/>
      <c r="BJ91" s="91"/>
      <c r="BK91" s="91"/>
    </row>
    <row r="92" spans="52:63" x14ac:dyDescent="0.25">
      <c r="AZ92" s="91"/>
      <c r="BA92" s="91"/>
      <c r="BB92" s="91"/>
      <c r="BC92" s="196"/>
      <c r="BD92" s="196"/>
      <c r="BE92" s="196"/>
      <c r="BF92" s="196"/>
      <c r="BG92" s="196"/>
      <c r="BH92" s="196"/>
      <c r="BI92" s="196"/>
      <c r="BJ92" s="91"/>
      <c r="BK92" s="91"/>
    </row>
    <row r="93" spans="52:63" x14ac:dyDescent="0.25">
      <c r="AZ93" s="91"/>
      <c r="BA93" s="91"/>
      <c r="BB93" s="91"/>
      <c r="BC93" s="196"/>
      <c r="BD93" s="196"/>
      <c r="BE93" s="196"/>
      <c r="BF93" s="196"/>
      <c r="BG93" s="196"/>
      <c r="BH93" s="196"/>
      <c r="BI93" s="196"/>
      <c r="BJ93" s="91"/>
      <c r="BK93" s="91"/>
    </row>
    <row r="94" spans="52:63" x14ac:dyDescent="0.25">
      <c r="AZ94" s="91"/>
      <c r="BA94" s="91"/>
      <c r="BB94" s="91"/>
      <c r="BC94" s="196"/>
      <c r="BD94" s="196"/>
      <c r="BE94" s="196"/>
      <c r="BF94" s="196"/>
      <c r="BG94" s="196"/>
      <c r="BH94" s="196"/>
      <c r="BI94" s="196"/>
      <c r="BJ94" s="91"/>
      <c r="BK94" s="91"/>
    </row>
    <row r="95" spans="52:63" x14ac:dyDescent="0.25">
      <c r="AZ95" s="91"/>
      <c r="BA95" s="91"/>
      <c r="BB95" s="91"/>
      <c r="BC95" s="196"/>
      <c r="BD95" s="196"/>
      <c r="BE95" s="196"/>
      <c r="BF95" s="196"/>
      <c r="BG95" s="196"/>
      <c r="BH95" s="196"/>
      <c r="BI95" s="196"/>
      <c r="BJ95" s="91"/>
      <c r="BK95" s="91"/>
    </row>
    <row r="96" spans="52:63" x14ac:dyDescent="0.25">
      <c r="AZ96" s="91"/>
      <c r="BA96" s="91"/>
      <c r="BB96" s="91"/>
      <c r="BC96" s="196"/>
      <c r="BD96" s="196"/>
      <c r="BE96" s="196"/>
      <c r="BF96" s="196"/>
      <c r="BG96" s="196"/>
      <c r="BH96" s="196"/>
      <c r="BI96" s="196"/>
      <c r="BJ96" s="91"/>
      <c r="BK96" s="91"/>
    </row>
  </sheetData>
  <mergeCells count="100">
    <mergeCell ref="U56:V56"/>
    <mergeCell ref="U57:V57"/>
    <mergeCell ref="U58:V58"/>
    <mergeCell ref="U59:V59"/>
    <mergeCell ref="U51:V51"/>
    <mergeCell ref="U52:V52"/>
    <mergeCell ref="U53:V53"/>
    <mergeCell ref="U54:V54"/>
    <mergeCell ref="U55:V55"/>
    <mergeCell ref="X3:X4"/>
    <mergeCell ref="Q3:Q4"/>
    <mergeCell ref="Z3:Z4"/>
    <mergeCell ref="AA3:AA4"/>
    <mergeCell ref="AB3:AB4"/>
    <mergeCell ref="O3:O4"/>
    <mergeCell ref="P3:P4"/>
    <mergeCell ref="R3:R4"/>
    <mergeCell ref="S3:S4"/>
    <mergeCell ref="W3:W4"/>
    <mergeCell ref="CF3:CF4"/>
    <mergeCell ref="A5:B5"/>
    <mergeCell ref="U5:V5"/>
    <mergeCell ref="BX3:BX4"/>
    <mergeCell ref="BY3:BY4"/>
    <mergeCell ref="BZ3:BZ4"/>
    <mergeCell ref="CA3:CA4"/>
    <mergeCell ref="CB3:CB4"/>
    <mergeCell ref="CC3:CC4"/>
    <mergeCell ref="AT3:AT4"/>
    <mergeCell ref="AU3:AU4"/>
    <mergeCell ref="BK3:BK4"/>
    <mergeCell ref="BV3:BV4"/>
    <mergeCell ref="C3:C4"/>
    <mergeCell ref="D3:D4"/>
    <mergeCell ref="E3:E4"/>
    <mergeCell ref="A57:B57"/>
    <mergeCell ref="A58:B58"/>
    <mergeCell ref="A59:B59"/>
    <mergeCell ref="AZ4:BA4"/>
    <mergeCell ref="A51:B51"/>
    <mergeCell ref="A52:B52"/>
    <mergeCell ref="A53:B53"/>
    <mergeCell ref="A54:B54"/>
    <mergeCell ref="A55:B55"/>
    <mergeCell ref="A56:B56"/>
    <mergeCell ref="A50:B50"/>
    <mergeCell ref="AK3:AK4"/>
    <mergeCell ref="AL3:AL4"/>
    <mergeCell ref="AM3:AM4"/>
    <mergeCell ref="AQ3:AQ4"/>
    <mergeCell ref="F3:F4"/>
    <mergeCell ref="BT56:BU56"/>
    <mergeCell ref="BT57:BU57"/>
    <mergeCell ref="BT58:BU58"/>
    <mergeCell ref="BT59:BU59"/>
    <mergeCell ref="BT51:BU51"/>
    <mergeCell ref="BT52:BU52"/>
    <mergeCell ref="BT53:BU53"/>
    <mergeCell ref="BT54:BU54"/>
    <mergeCell ref="BT55:BU55"/>
    <mergeCell ref="CE3:CE4"/>
    <mergeCell ref="CD3:CD4"/>
    <mergeCell ref="BG3:BJ3"/>
    <mergeCell ref="Y3:Y4"/>
    <mergeCell ref="BW3:BW4"/>
    <mergeCell ref="AC3:AC4"/>
    <mergeCell ref="AR3:AR4"/>
    <mergeCell ref="AS3:AS4"/>
    <mergeCell ref="AE3:AE4"/>
    <mergeCell ref="AF3:AF4"/>
    <mergeCell ref="AG3:AG4"/>
    <mergeCell ref="AH3:AH4"/>
    <mergeCell ref="AI3:AI4"/>
    <mergeCell ref="AJ3:AJ4"/>
    <mergeCell ref="AD3:AD4"/>
    <mergeCell ref="BD3:BF3"/>
    <mergeCell ref="C1:S1"/>
    <mergeCell ref="W1:AI1"/>
    <mergeCell ref="AJ1:AU1"/>
    <mergeCell ref="AW3:BB3"/>
    <mergeCell ref="AW2:BI2"/>
    <mergeCell ref="AN3:AN4"/>
    <mergeCell ref="AO3:AO4"/>
    <mergeCell ref="AP3:AP4"/>
    <mergeCell ref="G3:G4"/>
    <mergeCell ref="H3:H4"/>
    <mergeCell ref="I3:I4"/>
    <mergeCell ref="J3:J4"/>
    <mergeCell ref="K3:K4"/>
    <mergeCell ref="L3:L4"/>
    <mergeCell ref="M3:M4"/>
    <mergeCell ref="N3:N4"/>
    <mergeCell ref="BC3:BC4"/>
    <mergeCell ref="BM1:BR1"/>
    <mergeCell ref="BM3:BM4"/>
    <mergeCell ref="BN3:BN4"/>
    <mergeCell ref="BO3:BO4"/>
    <mergeCell ref="BP3:BP4"/>
    <mergeCell ref="BQ3:BQ4"/>
    <mergeCell ref="BR3:BR4"/>
  </mergeCells>
  <conditionalFormatting sqref="CG50 CG60:CG1048576 CF5 CF1 CF23:XFD24 CF60:CF77 CF32:XFD33 CF41:XFD42 AW2 BJ2">
    <cfRule type="cellIs" dxfId="37557" priority="1624" operator="equal">
      <formula>" "</formula>
    </cfRule>
  </conditionalFormatting>
  <conditionalFormatting sqref="A14:A15">
    <cfRule type="cellIs" dxfId="37556" priority="1316" operator="equal">
      <formula>" "</formula>
    </cfRule>
  </conditionalFormatting>
  <conditionalFormatting sqref="BV5:CB5 CD5 A1 AV16:AV24 BL60:BS76 BL16:BL31 BK60:BK96 CG31 BK14:BL15 CG40 CG49:CG50 AV51:AY76 CH51:XFD51 BK50:BL59 CF51:CG59 BX14:BY15 B15:P15 CC23:CD24 U6:X6 CC32:CD33 BX41:CD42 CF41:XFD42 CF32:XFD33 CF23:XFD24 CF5 CF1 CF60:CF77 W23:Y24 CG60:CG1048576 AC23:AU24 AC60:AU77 AC14:AU15 Z6:AU6 W41:AV42 W32:AV33 BL4:BL5 A4:B4 BS4:BU5 BS1:BU1 BS14:BV15 BS16:BS31 BS51:BS59 BS50:BU50">
    <cfRule type="cellIs" dxfId="37555" priority="1628" operator="equal">
      <formula>$AZ1</formula>
    </cfRule>
  </conditionalFormatting>
  <conditionalFormatting sqref="B14:C14">
    <cfRule type="cellIs" dxfId="37554" priority="1320" operator="equal">
      <formula>$AZ14</formula>
    </cfRule>
  </conditionalFormatting>
  <conditionalFormatting sqref="BV5:CB5 CD5 A1 AV16:AV24 BL60:BS76 BL16:BL31 BK60:BK96 CG31 BK14:BL15 CG40 CG49:CG50 AV51:AY76 CH51:XFD51 BK50:BL59 CF51:CG59 BX14:BY15 CC23:CD24 U6:X6 B15:P15 CC32:CD33 BX41:CD42 CF41:XFD42 CF32:XFD33 CF23:XFD24 CF5 CF1 CF60:CF77 W23:Y24 CG60:CG1048576 AC23:AU24 AC60:AU77 AC14:AU15 Z6:AU6 W41:AV42 W32:AV33 BL4:BL5 A4:B4 BS4:BU5 BS1:BU1 BS14:BV15 BS16:BS31 BS51:BS59 BS50:BU50">
    <cfRule type="cellIs" dxfId="37553" priority="1636" operator="greaterThan">
      <formula>$AZ1</formula>
    </cfRule>
  </conditionalFormatting>
  <conditionalFormatting sqref="BK5">
    <cfRule type="cellIs" dxfId="37552" priority="1547" operator="greaterThan">
      <formula>$AZ5</formula>
    </cfRule>
  </conditionalFormatting>
  <conditionalFormatting sqref="BV6:CD6">
    <cfRule type="cellIs" dxfId="37551" priority="1529" operator="greaterThan">
      <formula>$AZ6</formula>
    </cfRule>
  </conditionalFormatting>
  <conditionalFormatting sqref="BK5 BV5:CB5 CD5">
    <cfRule type="cellIs" dxfId="37550" priority="1545" operator="equal">
      <formula>" "</formula>
    </cfRule>
  </conditionalFormatting>
  <conditionalFormatting sqref="BK5">
    <cfRule type="cellIs" dxfId="37549" priority="1546" operator="equal">
      <formula>$AZ5</formula>
    </cfRule>
  </conditionalFormatting>
  <conditionalFormatting sqref="BU6">
    <cfRule type="cellIs" dxfId="37548" priority="1542" operator="equal">
      <formula>" "</formula>
    </cfRule>
  </conditionalFormatting>
  <conditionalFormatting sqref="BU6">
    <cfRule type="cellIs" dxfId="37547" priority="1543" operator="equal">
      <formula>$AZ6</formula>
    </cfRule>
  </conditionalFormatting>
  <conditionalFormatting sqref="BU6">
    <cfRule type="cellIs" dxfId="37546" priority="1544" operator="greaterThan">
      <formula>$AZ6</formula>
    </cfRule>
  </conditionalFormatting>
  <conditionalFormatting sqref="BK2 AV2">
    <cfRule type="cellIs" dxfId="37545" priority="1539" operator="equal">
      <formula>" "</formula>
    </cfRule>
  </conditionalFormatting>
  <conditionalFormatting sqref="BV1:CD1">
    <cfRule type="cellIs" dxfId="37544" priority="1536" operator="equal">
      <formula>" "</formula>
    </cfRule>
  </conditionalFormatting>
  <conditionalFormatting sqref="BV1:CD1">
    <cfRule type="cellIs" dxfId="37543" priority="1537" operator="equal">
      <formula>$AZ1</formula>
    </cfRule>
  </conditionalFormatting>
  <conditionalFormatting sqref="BV1:CD1">
    <cfRule type="cellIs" dxfId="37542" priority="1538" operator="greaterThan">
      <formula>$AZ1</formula>
    </cfRule>
  </conditionalFormatting>
  <conditionalFormatting sqref="BL2:BL5 BS1:BU5">
    <cfRule type="cellIs" dxfId="37541" priority="1533" operator="equal">
      <formula>" "</formula>
    </cfRule>
  </conditionalFormatting>
  <conditionalFormatting sqref="CC5">
    <cfRule type="cellIs" dxfId="37540" priority="1530" operator="equal">
      <formula>" "</formula>
    </cfRule>
  </conditionalFormatting>
  <conditionalFormatting sqref="CC5">
    <cfRule type="cellIs" dxfId="37539" priority="1531" operator="equal">
      <formula>$AZ5</formula>
    </cfRule>
  </conditionalFormatting>
  <conditionalFormatting sqref="CC5">
    <cfRule type="cellIs" dxfId="37538" priority="1532" operator="greaterThan">
      <formula>$AZ5</formula>
    </cfRule>
  </conditionalFormatting>
  <conditionalFormatting sqref="BV6:CD6">
    <cfRule type="cellIs" dxfId="37537" priority="1527" operator="equal">
      <formula>" "</formula>
    </cfRule>
  </conditionalFormatting>
  <conditionalFormatting sqref="BV6:CD6">
    <cfRule type="cellIs" dxfId="37536" priority="1528" operator="equal">
      <formula>$AZ6</formula>
    </cfRule>
  </conditionalFormatting>
  <conditionalFormatting sqref="CD2">
    <cfRule type="cellIs" dxfId="37535" priority="1521" operator="equal">
      <formula>" "</formula>
    </cfRule>
  </conditionalFormatting>
  <conditionalFormatting sqref="CC2">
    <cfRule type="cellIs" dxfId="37534" priority="1518" operator="equal">
      <formula>" "</formula>
    </cfRule>
  </conditionalFormatting>
  <conditionalFormatting sqref="CB2">
    <cfRule type="cellIs" dxfId="37533" priority="1515" operator="equal">
      <formula>" "</formula>
    </cfRule>
  </conditionalFormatting>
  <conditionalFormatting sqref="CA2">
    <cfRule type="cellIs" dxfId="37532" priority="1512" operator="equal">
      <formula>" "</formula>
    </cfRule>
  </conditionalFormatting>
  <conditionalFormatting sqref="BY2">
    <cfRule type="cellIs" dxfId="37531" priority="1509" operator="equal">
      <formula>" "</formula>
    </cfRule>
  </conditionalFormatting>
  <conditionalFormatting sqref="BX2">
    <cfRule type="cellIs" dxfId="37530" priority="1506" operator="equal">
      <formula>" "</formula>
    </cfRule>
  </conditionalFormatting>
  <conditionalFormatting sqref="BZ15:CD15">
    <cfRule type="cellIs" dxfId="37529" priority="1503" operator="equal">
      <formula>" "</formula>
    </cfRule>
  </conditionalFormatting>
  <conditionalFormatting sqref="BZ15:CD15">
    <cfRule type="cellIs" dxfId="37528" priority="1504" operator="equal">
      <formula>$AZ15</formula>
    </cfRule>
  </conditionalFormatting>
  <conditionalFormatting sqref="BZ15:CD15">
    <cfRule type="cellIs" dxfId="37527" priority="1505" operator="greaterThan">
      <formula>$AZ15</formula>
    </cfRule>
  </conditionalFormatting>
  <conditionalFormatting sqref="A2:B4 A1">
    <cfRule type="cellIs" dxfId="37526" priority="1494" operator="equal">
      <formula>" "</formula>
    </cfRule>
  </conditionalFormatting>
  <conditionalFormatting sqref="AV26:AV31 AV60:AY76">
    <cfRule type="cellIs" dxfId="37525" priority="1488" operator="equal">
      <formula>" "</formula>
    </cfRule>
  </conditionalFormatting>
  <conditionalFormatting sqref="AV26:AV31">
    <cfRule type="cellIs" dxfId="37524" priority="1489" operator="equal">
      <formula>$AZ26</formula>
    </cfRule>
  </conditionalFormatting>
  <conditionalFormatting sqref="AV26:AV31">
    <cfRule type="cellIs" dxfId="37523" priority="1490" operator="greaterThan">
      <formula>$AZ26</formula>
    </cfRule>
  </conditionalFormatting>
  <conditionalFormatting sqref="AV5:AY6 AV16:AV24 AV7:AV13 AV3:AV4">
    <cfRule type="cellIs" dxfId="37522" priority="1485" operator="equal">
      <formula>" "</formula>
    </cfRule>
  </conditionalFormatting>
  <conditionalFormatting sqref="AV5:AY6 AV7:AV13 AV4">
    <cfRule type="cellIs" dxfId="37521" priority="1486" operator="equal">
      <formula>$AZ4</formula>
    </cfRule>
  </conditionalFormatting>
  <conditionalFormatting sqref="AV5:AY6 AV7:AV13 AV4">
    <cfRule type="cellIs" dxfId="37520" priority="1487" operator="greaterThan">
      <formula>$AZ4</formula>
    </cfRule>
  </conditionalFormatting>
  <conditionalFormatting sqref="BK13">
    <cfRule type="cellIs" dxfId="37519" priority="1482" operator="equal">
      <formula>" "</formula>
    </cfRule>
  </conditionalFormatting>
  <conditionalFormatting sqref="BK13">
    <cfRule type="cellIs" dxfId="37518" priority="1483" operator="equal">
      <formula>$AZ13</formula>
    </cfRule>
  </conditionalFormatting>
  <conditionalFormatting sqref="BK13">
    <cfRule type="cellIs" dxfId="37517" priority="1484" operator="greaterThan">
      <formula>$AZ13</formula>
    </cfRule>
  </conditionalFormatting>
  <conditionalFormatting sqref="BL6:BL13 BL60:BS76 BL16:BL31 BS6:BS13 BS16:BS31">
    <cfRule type="cellIs" dxfId="37516" priority="1479" operator="equal">
      <formula>" "</formula>
    </cfRule>
  </conditionalFormatting>
  <conditionalFormatting sqref="BL6:BL13 BS6:BS13">
    <cfRule type="cellIs" dxfId="37515" priority="1480" operator="equal">
      <formula>$AZ6</formula>
    </cfRule>
  </conditionalFormatting>
  <conditionalFormatting sqref="BL6:BL13 BS6:BS13">
    <cfRule type="cellIs" dxfId="37514" priority="1481" operator="greaterThan">
      <formula>$AZ6</formula>
    </cfRule>
  </conditionalFormatting>
  <conditionalFormatting sqref="BT60:CD76">
    <cfRule type="cellIs" dxfId="37513" priority="1476" operator="equal">
      <formula>" "</formula>
    </cfRule>
  </conditionalFormatting>
  <conditionalFormatting sqref="BT60:CD76">
    <cfRule type="cellIs" dxfId="37512" priority="1477" operator="equal">
      <formula>$AZ60</formula>
    </cfRule>
  </conditionalFormatting>
  <conditionalFormatting sqref="BT60:CD76">
    <cfRule type="cellIs" dxfId="37511" priority="1478" operator="greaterThan">
      <formula>$AZ60</formula>
    </cfRule>
  </conditionalFormatting>
  <conditionalFormatting sqref="BT60:CD60">
    <cfRule type="cellIs" dxfId="37510" priority="1473" operator="equal">
      <formula>" "</formula>
    </cfRule>
  </conditionalFormatting>
  <conditionalFormatting sqref="BT60:CD60">
    <cfRule type="cellIs" dxfId="37509" priority="1474" operator="equal">
      <formula>$AZ60</formula>
    </cfRule>
  </conditionalFormatting>
  <conditionalFormatting sqref="BT60:CD60">
    <cfRule type="cellIs" dxfId="37508" priority="1475" operator="greaterThan">
      <formula>$AZ60</formula>
    </cfRule>
  </conditionalFormatting>
  <conditionalFormatting sqref="BL77:BS77">
    <cfRule type="cellIs" dxfId="37507" priority="1409" operator="equal">
      <formula>" "</formula>
    </cfRule>
  </conditionalFormatting>
  <conditionalFormatting sqref="BL77:BS77">
    <cfRule type="cellIs" dxfId="37506" priority="1410" operator="equal">
      <formula>$AZ77</formula>
    </cfRule>
  </conditionalFormatting>
  <conditionalFormatting sqref="BL77:BS77">
    <cfRule type="cellIs" dxfId="37505" priority="1411" operator="greaterThan">
      <formula>$AZ77</formula>
    </cfRule>
  </conditionalFormatting>
  <conditionalFormatting sqref="BT23:BU24 CC23:CD24">
    <cfRule type="cellIs" dxfId="37504" priority="1467" operator="equal">
      <formula>" "</formula>
    </cfRule>
  </conditionalFormatting>
  <conditionalFormatting sqref="BT23:BU24">
    <cfRule type="cellIs" dxfId="37503" priority="1468" operator="equal">
      <formula>$AZ23</formula>
    </cfRule>
  </conditionalFormatting>
  <conditionalFormatting sqref="BT23:BU24">
    <cfRule type="cellIs" dxfId="37502" priority="1469" operator="greaterThan">
      <formula>$AZ23</formula>
    </cfRule>
  </conditionalFormatting>
  <conditionalFormatting sqref="CG13:XFD13">
    <cfRule type="cellIs" dxfId="37501" priority="1464" operator="equal">
      <formula>" "</formula>
    </cfRule>
  </conditionalFormatting>
  <conditionalFormatting sqref="CG13:XFD13">
    <cfRule type="cellIs" dxfId="37500" priority="1465" operator="equal">
      <formula>$AZ13</formula>
    </cfRule>
  </conditionalFormatting>
  <conditionalFormatting sqref="CG13:XFD13">
    <cfRule type="cellIs" dxfId="37499" priority="1466" operator="greaterThan">
      <formula>$AZ13</formula>
    </cfRule>
  </conditionalFormatting>
  <conditionalFormatting sqref="A60:X76 AC60:AU76">
    <cfRule type="cellIs" dxfId="37498" priority="1461" operator="equal">
      <formula>" "</formula>
    </cfRule>
  </conditionalFormatting>
  <conditionalFormatting sqref="A60:X76">
    <cfRule type="cellIs" dxfId="37497" priority="1462" operator="equal">
      <formula>$AZ60</formula>
    </cfRule>
  </conditionalFormatting>
  <conditionalFormatting sqref="A60:X76">
    <cfRule type="cellIs" dxfId="37496" priority="1463" operator="greaterThan">
      <formula>$AZ60</formula>
    </cfRule>
  </conditionalFormatting>
  <conditionalFormatting sqref="A60:X60 AC60:AU60">
    <cfRule type="cellIs" dxfId="37495" priority="1458" operator="equal">
      <formula>" "</formula>
    </cfRule>
  </conditionalFormatting>
  <conditionalFormatting sqref="A60:X60">
    <cfRule type="cellIs" dxfId="37494" priority="1459" operator="equal">
      <formula>$AZ60</formula>
    </cfRule>
  </conditionalFormatting>
  <conditionalFormatting sqref="A60:X60">
    <cfRule type="cellIs" dxfId="37493" priority="1460" operator="greaterThan">
      <formula>$AZ60</formula>
    </cfRule>
  </conditionalFormatting>
  <conditionalFormatting sqref="C23:S24 W23:X24 AC23:AU24">
    <cfRule type="cellIs" dxfId="37492" priority="1455" operator="equal">
      <formula>" "</formula>
    </cfRule>
  </conditionalFormatting>
  <conditionalFormatting sqref="C23:S24">
    <cfRule type="cellIs" dxfId="37491" priority="1456" operator="equal">
      <formula>$AZ23</formula>
    </cfRule>
  </conditionalFormatting>
  <conditionalFormatting sqref="C23:S24">
    <cfRule type="cellIs" dxfId="37490" priority="1457" operator="greaterThan">
      <formula>$AZ23</formula>
    </cfRule>
  </conditionalFormatting>
  <conditionalFormatting sqref="B1">
    <cfRule type="cellIs" dxfId="37489" priority="1452" operator="equal">
      <formula>" "</formula>
    </cfRule>
  </conditionalFormatting>
  <conditionalFormatting sqref="B1">
    <cfRule type="cellIs" dxfId="37488" priority="1453" operator="equal">
      <formula>$AZ1</formula>
    </cfRule>
  </conditionalFormatting>
  <conditionalFormatting sqref="B1">
    <cfRule type="cellIs" dxfId="37487" priority="1454" operator="greaterThan">
      <formula>$AZ1</formula>
    </cfRule>
  </conditionalFormatting>
  <conditionalFormatting sqref="Q15:S15">
    <cfRule type="cellIs" dxfId="37486" priority="1449" operator="equal">
      <formula>" "</formula>
    </cfRule>
  </conditionalFormatting>
  <conditionalFormatting sqref="Q15:S15">
    <cfRule type="cellIs" dxfId="37485" priority="1450" operator="equal">
      <formula>$AZ15</formula>
    </cfRule>
  </conditionalFormatting>
  <conditionalFormatting sqref="Q15:S15">
    <cfRule type="cellIs" dxfId="37484" priority="1451" operator="greaterThan">
      <formula>$AZ15</formula>
    </cfRule>
  </conditionalFormatting>
  <conditionalFormatting sqref="U23:V24">
    <cfRule type="cellIs" dxfId="37483" priority="1446" operator="equal">
      <formula>" "</formula>
    </cfRule>
  </conditionalFormatting>
  <conditionalFormatting sqref="U23:V24">
    <cfRule type="cellIs" dxfId="37482" priority="1447" operator="equal">
      <formula>$AZ23</formula>
    </cfRule>
  </conditionalFormatting>
  <conditionalFormatting sqref="U23:V24">
    <cfRule type="cellIs" dxfId="37481" priority="1448" operator="greaterThan">
      <formula>$AZ23</formula>
    </cfRule>
  </conditionalFormatting>
  <conditionalFormatting sqref="A23:B24">
    <cfRule type="cellIs" dxfId="37480" priority="1443" operator="equal">
      <formula>" "</formula>
    </cfRule>
  </conditionalFormatting>
  <conditionalFormatting sqref="A23:B24">
    <cfRule type="cellIs" dxfId="37479" priority="1444" operator="equal">
      <formula>$AZ23</formula>
    </cfRule>
  </conditionalFormatting>
  <conditionalFormatting sqref="A23:B24">
    <cfRule type="cellIs" dxfId="37478" priority="1445" operator="greaterThan">
      <formula>$AZ23</formula>
    </cfRule>
  </conditionalFormatting>
  <conditionalFormatting sqref="CF50">
    <cfRule type="cellIs" dxfId="37477" priority="1440" operator="equal">
      <formula>" "</formula>
    </cfRule>
  </conditionalFormatting>
  <conditionalFormatting sqref="CF50">
    <cfRule type="cellIs" dxfId="37476" priority="1441" operator="equal">
      <formula>$AZ50</formula>
    </cfRule>
  </conditionalFormatting>
  <conditionalFormatting sqref="CF50">
    <cfRule type="cellIs" dxfId="37475" priority="1442" operator="greaterThan">
      <formula>$AZ50</formula>
    </cfRule>
  </conditionalFormatting>
  <conditionalFormatting sqref="AV50:AY50 BK60:BK96 BK50:BL50 BS50:BU50">
    <cfRule type="cellIs" dxfId="37474" priority="1437" operator="equal">
      <formula>" "</formula>
    </cfRule>
  </conditionalFormatting>
  <conditionalFormatting sqref="AV50:AY50">
    <cfRule type="cellIs" dxfId="37473" priority="1438" operator="equal">
      <formula>$AZ50</formula>
    </cfRule>
  </conditionalFormatting>
  <conditionalFormatting sqref="AV50:AY50">
    <cfRule type="cellIs" dxfId="37472" priority="1439" operator="greaterThan">
      <formula>$AZ50</formula>
    </cfRule>
  </conditionalFormatting>
  <conditionalFormatting sqref="AV77:AY77">
    <cfRule type="cellIs" dxfId="37471" priority="1412" operator="equal">
      <formula>" "</formula>
    </cfRule>
  </conditionalFormatting>
  <conditionalFormatting sqref="AV77:AY77">
    <cfRule type="cellIs" dxfId="37470" priority="1413" operator="equal">
      <formula>$AZ77</formula>
    </cfRule>
  </conditionalFormatting>
  <conditionalFormatting sqref="AV77:AY77">
    <cfRule type="cellIs" dxfId="37469" priority="1414" operator="greaterThan">
      <formula>$AZ77</formula>
    </cfRule>
  </conditionalFormatting>
  <conditionalFormatting sqref="BT77:CD77">
    <cfRule type="cellIs" dxfId="37468" priority="1406" operator="equal">
      <formula>" "</formula>
    </cfRule>
  </conditionalFormatting>
  <conditionalFormatting sqref="BT77:CD77">
    <cfRule type="cellIs" dxfId="37467" priority="1407" operator="equal">
      <formula>$AZ77</formula>
    </cfRule>
  </conditionalFormatting>
  <conditionalFormatting sqref="BT77:CD77">
    <cfRule type="cellIs" dxfId="37466" priority="1408" operator="greaterThan">
      <formula>$AZ77</formula>
    </cfRule>
  </conditionalFormatting>
  <conditionalFormatting sqref="A77:X77 AC77:AU77">
    <cfRule type="cellIs" dxfId="37465" priority="1403" operator="equal">
      <formula>" "</formula>
    </cfRule>
  </conditionalFormatting>
  <conditionalFormatting sqref="A77:X77">
    <cfRule type="cellIs" dxfId="37464" priority="1404" operator="equal">
      <formula>$AZ77</formula>
    </cfRule>
  </conditionalFormatting>
  <conditionalFormatting sqref="A77:X77">
    <cfRule type="cellIs" dxfId="37463" priority="1405" operator="greaterThan">
      <formula>$AZ77</formula>
    </cfRule>
  </conditionalFormatting>
  <conditionalFormatting sqref="U50:V50">
    <cfRule type="cellIs" dxfId="37462" priority="1400" operator="equal">
      <formula>" "</formula>
    </cfRule>
  </conditionalFormatting>
  <conditionalFormatting sqref="U50:V50">
    <cfRule type="cellIs" dxfId="37461" priority="1401" operator="equal">
      <formula>$AZ50</formula>
    </cfRule>
  </conditionalFormatting>
  <conditionalFormatting sqref="U50:V50">
    <cfRule type="cellIs" dxfId="37460" priority="1402" operator="greaterThan">
      <formula>$AZ50</formula>
    </cfRule>
  </conditionalFormatting>
  <conditionalFormatting sqref="CG22">
    <cfRule type="cellIs" dxfId="37459" priority="1397" operator="equal">
      <formula>" "</formula>
    </cfRule>
  </conditionalFormatting>
  <conditionalFormatting sqref="CG22">
    <cfRule type="cellIs" dxfId="37458" priority="1398" operator="equal">
      <formula>$AZ22</formula>
    </cfRule>
  </conditionalFormatting>
  <conditionalFormatting sqref="CG22">
    <cfRule type="cellIs" dxfId="37457" priority="1399" operator="greaterThan">
      <formula>$AZ22</formula>
    </cfRule>
  </conditionalFormatting>
  <conditionalFormatting sqref="CG15">
    <cfRule type="cellIs" dxfId="37456" priority="1394" operator="equal">
      <formula>" "</formula>
    </cfRule>
  </conditionalFormatting>
  <conditionalFormatting sqref="CG15">
    <cfRule type="cellIs" dxfId="37455" priority="1395" operator="equal">
      <formula>$AZ15</formula>
    </cfRule>
  </conditionalFormatting>
  <conditionalFormatting sqref="CG15">
    <cfRule type="cellIs" dxfId="37454" priority="1396" operator="greaterThan">
      <formula>$AZ15</formula>
    </cfRule>
  </conditionalFormatting>
  <conditionalFormatting sqref="CG31">
    <cfRule type="cellIs" dxfId="37453" priority="1393" operator="equal">
      <formula>" "</formula>
    </cfRule>
  </conditionalFormatting>
  <conditionalFormatting sqref="A6:S6 U6:X6 AC6:AU6">
    <cfRule type="cellIs" dxfId="37452" priority="1390" operator="equal">
      <formula>" "</formula>
    </cfRule>
  </conditionalFormatting>
  <conditionalFormatting sqref="A6:S6">
    <cfRule type="cellIs" dxfId="37451" priority="1391" operator="equal">
      <formula>$AZ6</formula>
    </cfRule>
  </conditionalFormatting>
  <conditionalFormatting sqref="A6:S6">
    <cfRule type="cellIs" dxfId="37450" priority="1392" operator="greaterThan">
      <formula>$AZ6</formula>
    </cfRule>
  </conditionalFormatting>
  <conditionalFormatting sqref="BZ14:CD14">
    <cfRule type="cellIs" dxfId="37449" priority="1387" operator="equal">
      <formula>" "</formula>
    </cfRule>
  </conditionalFormatting>
  <conditionalFormatting sqref="BZ14:CD14">
    <cfRule type="cellIs" dxfId="37448" priority="1388" operator="equal">
      <formula>$AZ14</formula>
    </cfRule>
  </conditionalFormatting>
  <conditionalFormatting sqref="BZ14:CD14">
    <cfRule type="cellIs" dxfId="37447" priority="1389" operator="greaterThan">
      <formula>$AZ14</formula>
    </cfRule>
  </conditionalFormatting>
  <conditionalFormatting sqref="D14:S14">
    <cfRule type="cellIs" dxfId="37446" priority="1384" operator="equal">
      <formula>" "</formula>
    </cfRule>
  </conditionalFormatting>
  <conditionalFormatting sqref="D14:S14">
    <cfRule type="cellIs" dxfId="37445" priority="1385" operator="equal">
      <formula>$AZ14</formula>
    </cfRule>
  </conditionalFormatting>
  <conditionalFormatting sqref="D14:S14">
    <cfRule type="cellIs" dxfId="37444" priority="1386" operator="greaterThan">
      <formula>$AZ14</formula>
    </cfRule>
  </conditionalFormatting>
  <conditionalFormatting sqref="CG14">
    <cfRule type="cellIs" dxfId="37443" priority="1381" operator="equal">
      <formula>" "</formula>
    </cfRule>
  </conditionalFormatting>
  <conditionalFormatting sqref="CG14">
    <cfRule type="cellIs" dxfId="37442" priority="1382" operator="equal">
      <formula>$AZ14</formula>
    </cfRule>
  </conditionalFormatting>
  <conditionalFormatting sqref="CG14">
    <cfRule type="cellIs" dxfId="37441" priority="1383" operator="greaterThan">
      <formula>$AZ14</formula>
    </cfRule>
  </conditionalFormatting>
  <conditionalFormatting sqref="CF13">
    <cfRule type="cellIs" dxfId="37440" priority="1378" operator="equal">
      <formula>" "</formula>
    </cfRule>
  </conditionalFormatting>
  <conditionalFormatting sqref="CF13">
    <cfRule type="cellIs" dxfId="37439" priority="1379" operator="equal">
      <formula>$AZ13</formula>
    </cfRule>
  </conditionalFormatting>
  <conditionalFormatting sqref="CF13">
    <cfRule type="cellIs" dxfId="37438" priority="1380" operator="greaterThan">
      <formula>$AZ13</formula>
    </cfRule>
  </conditionalFormatting>
  <conditionalFormatting sqref="CF14">
    <cfRule type="cellIs" dxfId="37437" priority="1375" operator="equal">
      <formula>" "</formula>
    </cfRule>
  </conditionalFormatting>
  <conditionalFormatting sqref="CF14">
    <cfRule type="cellIs" dxfId="37436" priority="1376" operator="equal">
      <formula>$AZ14</formula>
    </cfRule>
  </conditionalFormatting>
  <conditionalFormatting sqref="CF14">
    <cfRule type="cellIs" dxfId="37435" priority="1377" operator="greaterThan">
      <formula>$AZ14</formula>
    </cfRule>
  </conditionalFormatting>
  <conditionalFormatting sqref="A7:B13">
    <cfRule type="containsText" dxfId="37434" priority="1358" operator="containsText" text="08.30 – 14.30">
      <formula>NOT(ISERROR(SEARCH("08.30 – 14.30",A7)))</formula>
    </cfRule>
    <cfRule type="containsText" dxfId="37433" priority="1359" operator="containsText" text="09:30 – 18.30">
      <formula>NOT(ISERROR(SEARCH("09:30 – 18.30",A7)))</formula>
    </cfRule>
    <cfRule type="containsText" dxfId="37432" priority="1360" operator="containsText" text="10.30 – 18.30">
      <formula>NOT(ISERROR(SEARCH("10.30 – 18.30",A7)))</formula>
    </cfRule>
    <cfRule type="containsText" dxfId="37431" priority="1361" operator="containsText" text="09.30 – 18.30">
      <formula>NOT(ISERROR(SEARCH("09.30 – 18.30",A7)))</formula>
    </cfRule>
    <cfRule type="containsText" dxfId="37430" priority="1362" operator="containsText" text="09.00 – 13:00">
      <formula>NOT(ISERROR(SEARCH("09.00 – 13:00",A7)))</formula>
    </cfRule>
    <cfRule type="containsText" dxfId="37429" priority="1363" operator="containsText" text="08.30 – 16.30">
      <formula>NOT(ISERROR(SEARCH("08.30 – 16.30",A7)))</formula>
    </cfRule>
    <cfRule type="containsText" dxfId="37428" priority="1364" operator="containsText" text="08:30 – 17.30">
      <formula>NOT(ISERROR(SEARCH("08:30 – 17.30",A7)))</formula>
    </cfRule>
    <cfRule type="containsText" dxfId="37427" priority="1365" operator="containsText" text="08.30 – 17.30">
      <formula>NOT(ISERROR(SEARCH("08.30 – 17.30",A7)))</formula>
    </cfRule>
    <cfRule type="containsText" dxfId="37426" priority="1366" operator="containsText" text="09.00 – 18.00">
      <formula>NOT(ISERROR(SEARCH("09.00 – 18.00",A7)))</formula>
    </cfRule>
    <cfRule type="containsText" dxfId="37425" priority="1367" operator="containsText" text="09.00 – 13.00">
      <formula>NOT(ISERROR(SEARCH("09.00 – 13.00",A7)))</formula>
    </cfRule>
    <cfRule type="containsText" dxfId="37424" priority="1368" operator="containsText" text="11.30 – 19.30">
      <formula>NOT(ISERROR(SEARCH("11.30 – 19.30",A7)))</formula>
    </cfRule>
    <cfRule type="containsText" dxfId="37423" priority="1369" operator="containsText" text="10.30 – 19.30">
      <formula>NOT(ISERROR(SEARCH("10.30 – 19.30",A7)))</formula>
    </cfRule>
    <cfRule type="containsText" dxfId="37422" priority="1370" operator="containsText" text="09.00 – 15.00">
      <formula>NOT(ISERROR(SEARCH("09.00 – 15.00",A7)))</formula>
    </cfRule>
    <cfRule type="containsText" dxfId="37421" priority="1371" operator="containsText" text="12:30">
      <formula>NOT(ISERROR(SEARCH("12:30",A7)))</formula>
    </cfRule>
    <cfRule type="containsText" dxfId="37420" priority="1372" operator="containsText" text="13:30">
      <formula>NOT(ISERROR(SEARCH("13:30",A7)))</formula>
    </cfRule>
    <cfRule type="containsText" dxfId="37419" priority="1373" operator="containsText" text="FESTIVITÁ">
      <formula>NOT(ISERROR(SEARCH("FESTIVITÁ",A7)))</formula>
    </cfRule>
    <cfRule type="cellIs" dxfId="37418" priority="1374" operator="equal">
      <formula>"DOMENICA"</formula>
    </cfRule>
  </conditionalFormatting>
  <conditionalFormatting sqref="B7:B13">
    <cfRule type="iconSet" priority="1357">
      <iconSet iconSet="3Symbols2">
        <cfvo type="percent" val="0"/>
        <cfvo type="percent" val="0"/>
        <cfvo type="formula" val="TODAY()" gte="0"/>
      </iconSet>
    </cfRule>
  </conditionalFormatting>
  <conditionalFormatting sqref="A16:B22">
    <cfRule type="containsText" dxfId="37417" priority="1340" operator="containsText" text="08.30 – 14.30">
      <formula>NOT(ISERROR(SEARCH("08.30 – 14.30",A16)))</formula>
    </cfRule>
    <cfRule type="containsText" dxfId="37416" priority="1341" operator="containsText" text="09:30 – 18.30">
      <formula>NOT(ISERROR(SEARCH("09:30 – 18.30",A16)))</formula>
    </cfRule>
    <cfRule type="containsText" dxfId="37415" priority="1342" operator="containsText" text="10.30 – 18.30">
      <formula>NOT(ISERROR(SEARCH("10.30 – 18.30",A16)))</formula>
    </cfRule>
    <cfRule type="containsText" dxfId="37414" priority="1343" operator="containsText" text="09.30 – 18.30">
      <formula>NOT(ISERROR(SEARCH("09.30 – 18.30",A16)))</formula>
    </cfRule>
    <cfRule type="containsText" dxfId="37413" priority="1344" operator="containsText" text="09.00 – 13:00">
      <formula>NOT(ISERROR(SEARCH("09.00 – 13:00",A16)))</formula>
    </cfRule>
    <cfRule type="containsText" dxfId="37412" priority="1345" operator="containsText" text="08.30 – 16.30">
      <formula>NOT(ISERROR(SEARCH("08.30 – 16.30",A16)))</formula>
    </cfRule>
    <cfRule type="containsText" dxfId="37411" priority="1346" operator="containsText" text="08:30 – 17.30">
      <formula>NOT(ISERROR(SEARCH("08:30 – 17.30",A16)))</formula>
    </cfRule>
    <cfRule type="containsText" dxfId="37410" priority="1347" operator="containsText" text="08.30 – 17.30">
      <formula>NOT(ISERROR(SEARCH("08.30 – 17.30",A16)))</formula>
    </cfRule>
    <cfRule type="containsText" dxfId="37409" priority="1348" operator="containsText" text="09.00 – 18.00">
      <formula>NOT(ISERROR(SEARCH("09.00 – 18.00",A16)))</formula>
    </cfRule>
    <cfRule type="containsText" dxfId="37408" priority="1349" operator="containsText" text="09.00 – 13.00">
      <formula>NOT(ISERROR(SEARCH("09.00 – 13.00",A16)))</formula>
    </cfRule>
    <cfRule type="containsText" dxfId="37407" priority="1350" operator="containsText" text="11.30 – 19.30">
      <formula>NOT(ISERROR(SEARCH("11.30 – 19.30",A16)))</formula>
    </cfRule>
    <cfRule type="containsText" dxfId="37406" priority="1351" operator="containsText" text="10.30 – 19.30">
      <formula>NOT(ISERROR(SEARCH("10.30 – 19.30",A16)))</formula>
    </cfRule>
    <cfRule type="containsText" dxfId="37405" priority="1352" operator="containsText" text="09.00 – 15.00">
      <formula>NOT(ISERROR(SEARCH("09.00 – 15.00",A16)))</formula>
    </cfRule>
    <cfRule type="containsText" dxfId="37404" priority="1353" operator="containsText" text="12:30">
      <formula>NOT(ISERROR(SEARCH("12:30",A16)))</formula>
    </cfRule>
    <cfRule type="containsText" dxfId="37403" priority="1354" operator="containsText" text="13:30">
      <formula>NOT(ISERROR(SEARCH("13:30",A16)))</formula>
    </cfRule>
    <cfRule type="containsText" dxfId="37402" priority="1355" operator="containsText" text="FESTIVITÁ">
      <formula>NOT(ISERROR(SEARCH("FESTIVITÁ",A16)))</formula>
    </cfRule>
    <cfRule type="cellIs" dxfId="37401" priority="1356" operator="equal">
      <formula>"DOMENICA"</formula>
    </cfRule>
  </conditionalFormatting>
  <conditionalFormatting sqref="B16:B22">
    <cfRule type="iconSet" priority="1339">
      <iconSet iconSet="3Symbols2">
        <cfvo type="percent" val="0"/>
        <cfvo type="percent" val="0"/>
        <cfvo type="formula" val="TODAY()" gte="0"/>
      </iconSet>
    </cfRule>
  </conditionalFormatting>
  <conditionalFormatting sqref="A25:B31">
    <cfRule type="containsText" dxfId="37400" priority="1322" operator="containsText" text="08.30 – 14.30">
      <formula>NOT(ISERROR(SEARCH("08.30 – 14.30",A25)))</formula>
    </cfRule>
    <cfRule type="containsText" dxfId="37399" priority="1323" operator="containsText" text="09:30 – 18.30">
      <formula>NOT(ISERROR(SEARCH("09:30 – 18.30",A25)))</formula>
    </cfRule>
    <cfRule type="containsText" dxfId="37398" priority="1324" operator="containsText" text="10.30 – 18.30">
      <formula>NOT(ISERROR(SEARCH("10.30 – 18.30",A25)))</formula>
    </cfRule>
    <cfRule type="containsText" dxfId="37397" priority="1325" operator="containsText" text="09.30 – 18.30">
      <formula>NOT(ISERROR(SEARCH("09.30 – 18.30",A25)))</formula>
    </cfRule>
    <cfRule type="containsText" dxfId="37396" priority="1326" operator="containsText" text="09.00 – 13:00">
      <formula>NOT(ISERROR(SEARCH("09.00 – 13:00",A25)))</formula>
    </cfRule>
    <cfRule type="containsText" dxfId="37395" priority="1327" operator="containsText" text="08.30 – 16.30">
      <formula>NOT(ISERROR(SEARCH("08.30 – 16.30",A25)))</formula>
    </cfRule>
    <cfRule type="containsText" dxfId="37394" priority="1328" operator="containsText" text="08:30 – 17.30">
      <formula>NOT(ISERROR(SEARCH("08:30 – 17.30",A25)))</formula>
    </cfRule>
    <cfRule type="containsText" dxfId="37393" priority="1329" operator="containsText" text="08.30 – 17.30">
      <formula>NOT(ISERROR(SEARCH("08.30 – 17.30",A25)))</formula>
    </cfRule>
    <cfRule type="containsText" dxfId="37392" priority="1330" operator="containsText" text="09.00 – 18.00">
      <formula>NOT(ISERROR(SEARCH("09.00 – 18.00",A25)))</formula>
    </cfRule>
    <cfRule type="containsText" dxfId="37391" priority="1331" operator="containsText" text="09.00 – 13.00">
      <formula>NOT(ISERROR(SEARCH("09.00 – 13.00",A25)))</formula>
    </cfRule>
    <cfRule type="containsText" dxfId="37390" priority="1332" operator="containsText" text="11.30 – 19.30">
      <formula>NOT(ISERROR(SEARCH("11.30 – 19.30",A25)))</formula>
    </cfRule>
    <cfRule type="containsText" dxfId="37389" priority="1333" operator="containsText" text="10.30 – 19.30">
      <formula>NOT(ISERROR(SEARCH("10.30 – 19.30",A25)))</formula>
    </cfRule>
    <cfRule type="containsText" dxfId="37388" priority="1334" operator="containsText" text="09.00 – 15.00">
      <formula>NOT(ISERROR(SEARCH("09.00 – 15.00",A25)))</formula>
    </cfRule>
    <cfRule type="containsText" dxfId="37387" priority="1335" operator="containsText" text="12:30">
      <formula>NOT(ISERROR(SEARCH("12:30",A25)))</formula>
    </cfRule>
    <cfRule type="containsText" dxfId="37386" priority="1336" operator="containsText" text="13:30">
      <formula>NOT(ISERROR(SEARCH("13:30",A25)))</formula>
    </cfRule>
    <cfRule type="containsText" dxfId="37385" priority="1337" operator="containsText" text="FESTIVITÁ">
      <formula>NOT(ISERROR(SEARCH("FESTIVITÁ",A25)))</formula>
    </cfRule>
    <cfRule type="cellIs" dxfId="37384" priority="1338" operator="equal">
      <formula>"DOMENICA"</formula>
    </cfRule>
  </conditionalFormatting>
  <conditionalFormatting sqref="B14:C14 B15:P15">
    <cfRule type="cellIs" dxfId="37383" priority="1319" operator="equal">
      <formula>" "</formula>
    </cfRule>
  </conditionalFormatting>
  <conditionalFormatting sqref="B14:C14">
    <cfRule type="cellIs" dxfId="37382" priority="1321" operator="greaterThan">
      <formula>$AZ14</formula>
    </cfRule>
  </conditionalFormatting>
  <conditionalFormatting sqref="A14:A15">
    <cfRule type="cellIs" dxfId="37381" priority="1317" operator="equal">
      <formula>$AZ14</formula>
    </cfRule>
  </conditionalFormatting>
  <conditionalFormatting sqref="A14:A15">
    <cfRule type="cellIs" dxfId="37380" priority="1318" operator="greaterThan">
      <formula>$AZ14</formula>
    </cfRule>
  </conditionalFormatting>
  <conditionalFormatting sqref="AV14:AV15 BK14:BL15 BX14:BY15 BS14:BV15">
    <cfRule type="cellIs" dxfId="37379" priority="1313" operator="equal">
      <formula>" "</formula>
    </cfRule>
  </conditionalFormatting>
  <conditionalFormatting sqref="AV14:AV15">
    <cfRule type="cellIs" dxfId="37378" priority="1314" operator="equal">
      <formula>$AZ14</formula>
    </cfRule>
  </conditionalFormatting>
  <conditionalFormatting sqref="AV14:AV15">
    <cfRule type="cellIs" dxfId="37377" priority="1315" operator="greaterThan">
      <formula>$AZ14</formula>
    </cfRule>
  </conditionalFormatting>
  <conditionalFormatting sqref="U7:V13">
    <cfRule type="containsText" dxfId="37376" priority="1296" operator="containsText" text="08.30 – 14.30">
      <formula>NOT(ISERROR(SEARCH("08.30 – 14.30",U7)))</formula>
    </cfRule>
    <cfRule type="containsText" dxfId="37375" priority="1297" operator="containsText" text="09:30 – 18.30">
      <formula>NOT(ISERROR(SEARCH("09:30 – 18.30",U7)))</formula>
    </cfRule>
    <cfRule type="containsText" dxfId="37374" priority="1298" operator="containsText" text="10.30 – 18.30">
      <formula>NOT(ISERROR(SEARCH("10.30 – 18.30",U7)))</formula>
    </cfRule>
    <cfRule type="containsText" dxfId="37373" priority="1299" operator="containsText" text="09.30 – 18.30">
      <formula>NOT(ISERROR(SEARCH("09.30 – 18.30",U7)))</formula>
    </cfRule>
    <cfRule type="containsText" dxfId="37372" priority="1300" operator="containsText" text="09.00 – 13:00">
      <formula>NOT(ISERROR(SEARCH("09.00 – 13:00",U7)))</formula>
    </cfRule>
    <cfRule type="containsText" dxfId="37371" priority="1301" operator="containsText" text="08.30 – 16.30">
      <formula>NOT(ISERROR(SEARCH("08.30 – 16.30",U7)))</formula>
    </cfRule>
    <cfRule type="containsText" dxfId="37370" priority="1302" operator="containsText" text="08:30 – 17.30">
      <formula>NOT(ISERROR(SEARCH("08:30 – 17.30",U7)))</formula>
    </cfRule>
    <cfRule type="containsText" dxfId="37369" priority="1303" operator="containsText" text="08.30 – 17.30">
      <formula>NOT(ISERROR(SEARCH("08.30 – 17.30",U7)))</formula>
    </cfRule>
    <cfRule type="containsText" dxfId="37368" priority="1304" operator="containsText" text="09.00 – 18.00">
      <formula>NOT(ISERROR(SEARCH("09.00 – 18.00",U7)))</formula>
    </cfRule>
    <cfRule type="containsText" dxfId="37367" priority="1305" operator="containsText" text="09.00 – 13.00">
      <formula>NOT(ISERROR(SEARCH("09.00 – 13.00",U7)))</formula>
    </cfRule>
    <cfRule type="containsText" dxfId="37366" priority="1306" operator="containsText" text="11.30 – 19.30">
      <formula>NOT(ISERROR(SEARCH("11.30 – 19.30",U7)))</formula>
    </cfRule>
    <cfRule type="containsText" dxfId="37365" priority="1307" operator="containsText" text="10.30 – 19.30">
      <formula>NOT(ISERROR(SEARCH("10.30 – 19.30",U7)))</formula>
    </cfRule>
    <cfRule type="containsText" dxfId="37364" priority="1308" operator="containsText" text="09.00 – 15.00">
      <formula>NOT(ISERROR(SEARCH("09.00 – 15.00",U7)))</formula>
    </cfRule>
    <cfRule type="containsText" dxfId="37363" priority="1309" operator="containsText" text="12:30">
      <formula>NOT(ISERROR(SEARCH("12:30",U7)))</formula>
    </cfRule>
    <cfRule type="containsText" dxfId="37362" priority="1310" operator="containsText" text="13:30">
      <formula>NOT(ISERROR(SEARCH("13:30",U7)))</formula>
    </cfRule>
    <cfRule type="containsText" dxfId="37361" priority="1311" operator="containsText" text="FESTIVITÁ">
      <formula>NOT(ISERROR(SEARCH("FESTIVITÁ",U7)))</formula>
    </cfRule>
    <cfRule type="cellIs" dxfId="37360" priority="1312" operator="equal">
      <formula>"DOMENICA"</formula>
    </cfRule>
  </conditionalFormatting>
  <conditionalFormatting sqref="V7:V13">
    <cfRule type="iconSet" priority="1295">
      <iconSet iconSet="3Symbols2">
        <cfvo type="percent" val="0"/>
        <cfvo type="percent" val="0"/>
        <cfvo type="formula" val="TODAY()" gte="0"/>
      </iconSet>
    </cfRule>
  </conditionalFormatting>
  <conditionalFormatting sqref="U16:V22">
    <cfRule type="containsText" dxfId="37359" priority="1278" operator="containsText" text="08.30 – 14.30">
      <formula>NOT(ISERROR(SEARCH("08.30 – 14.30",U16)))</formula>
    </cfRule>
    <cfRule type="containsText" dxfId="37358" priority="1279" operator="containsText" text="09:30 – 18.30">
      <formula>NOT(ISERROR(SEARCH("09:30 – 18.30",U16)))</formula>
    </cfRule>
    <cfRule type="containsText" dxfId="37357" priority="1280" operator="containsText" text="10.30 – 18.30">
      <formula>NOT(ISERROR(SEARCH("10.30 – 18.30",U16)))</formula>
    </cfRule>
    <cfRule type="containsText" dxfId="37356" priority="1281" operator="containsText" text="09.30 – 18.30">
      <formula>NOT(ISERROR(SEARCH("09.30 – 18.30",U16)))</formula>
    </cfRule>
    <cfRule type="containsText" dxfId="37355" priority="1282" operator="containsText" text="09.00 – 13:00">
      <formula>NOT(ISERROR(SEARCH("09.00 – 13:00",U16)))</formula>
    </cfRule>
    <cfRule type="containsText" dxfId="37354" priority="1283" operator="containsText" text="08.30 – 16.30">
      <formula>NOT(ISERROR(SEARCH("08.30 – 16.30",U16)))</formula>
    </cfRule>
    <cfRule type="containsText" dxfId="37353" priority="1284" operator="containsText" text="08:30 – 17.30">
      <formula>NOT(ISERROR(SEARCH("08:30 – 17.30",U16)))</formula>
    </cfRule>
    <cfRule type="containsText" dxfId="37352" priority="1285" operator="containsText" text="08.30 – 17.30">
      <formula>NOT(ISERROR(SEARCH("08.30 – 17.30",U16)))</formula>
    </cfRule>
    <cfRule type="containsText" dxfId="37351" priority="1286" operator="containsText" text="09.00 – 18.00">
      <formula>NOT(ISERROR(SEARCH("09.00 – 18.00",U16)))</formula>
    </cfRule>
    <cfRule type="containsText" dxfId="37350" priority="1287" operator="containsText" text="09.00 – 13.00">
      <formula>NOT(ISERROR(SEARCH("09.00 – 13.00",U16)))</formula>
    </cfRule>
    <cfRule type="containsText" dxfId="37349" priority="1288" operator="containsText" text="11.30 – 19.30">
      <formula>NOT(ISERROR(SEARCH("11.30 – 19.30",U16)))</formula>
    </cfRule>
    <cfRule type="containsText" dxfId="37348" priority="1289" operator="containsText" text="10.30 – 19.30">
      <formula>NOT(ISERROR(SEARCH("10.30 – 19.30",U16)))</formula>
    </cfRule>
    <cfRule type="containsText" dxfId="37347" priority="1290" operator="containsText" text="09.00 – 15.00">
      <formula>NOT(ISERROR(SEARCH("09.00 – 15.00",U16)))</formula>
    </cfRule>
    <cfRule type="containsText" dxfId="37346" priority="1291" operator="containsText" text="12:30">
      <formula>NOT(ISERROR(SEARCH("12:30",U16)))</formula>
    </cfRule>
    <cfRule type="containsText" dxfId="37345" priority="1292" operator="containsText" text="13:30">
      <formula>NOT(ISERROR(SEARCH("13:30",U16)))</formula>
    </cfRule>
    <cfRule type="containsText" dxfId="37344" priority="1293" operator="containsText" text="FESTIVITÁ">
      <formula>NOT(ISERROR(SEARCH("FESTIVITÁ",U16)))</formula>
    </cfRule>
    <cfRule type="cellIs" dxfId="37343" priority="1294" operator="equal">
      <formula>"DOMENICA"</formula>
    </cfRule>
  </conditionalFormatting>
  <conditionalFormatting sqref="V16:V22">
    <cfRule type="iconSet" priority="1277">
      <iconSet iconSet="3Symbols2">
        <cfvo type="percent" val="0"/>
        <cfvo type="percent" val="0"/>
        <cfvo type="formula" val="TODAY()" gte="0"/>
      </iconSet>
    </cfRule>
  </conditionalFormatting>
  <conditionalFormatting sqref="U25:V31">
    <cfRule type="containsText" dxfId="37342" priority="1260" operator="containsText" text="08.30 – 14.30">
      <formula>NOT(ISERROR(SEARCH("08.30 – 14.30",U25)))</formula>
    </cfRule>
    <cfRule type="containsText" dxfId="37341" priority="1261" operator="containsText" text="09:30 – 18.30">
      <formula>NOT(ISERROR(SEARCH("09:30 – 18.30",U25)))</formula>
    </cfRule>
    <cfRule type="containsText" dxfId="37340" priority="1262" operator="containsText" text="10.30 – 18.30">
      <formula>NOT(ISERROR(SEARCH("10.30 – 18.30",U25)))</formula>
    </cfRule>
    <cfRule type="containsText" dxfId="37339" priority="1263" operator="containsText" text="09.30 – 18.30">
      <formula>NOT(ISERROR(SEARCH("09.30 – 18.30",U25)))</formula>
    </cfRule>
    <cfRule type="containsText" dxfId="37338" priority="1264" operator="containsText" text="09.00 – 13:00">
      <formula>NOT(ISERROR(SEARCH("09.00 – 13:00",U25)))</formula>
    </cfRule>
    <cfRule type="containsText" dxfId="37337" priority="1265" operator="containsText" text="08.30 – 16.30">
      <formula>NOT(ISERROR(SEARCH("08.30 – 16.30",U25)))</formula>
    </cfRule>
    <cfRule type="containsText" dxfId="37336" priority="1266" operator="containsText" text="08:30 – 17.30">
      <formula>NOT(ISERROR(SEARCH("08:30 – 17.30",U25)))</formula>
    </cfRule>
    <cfRule type="containsText" dxfId="37335" priority="1267" operator="containsText" text="08.30 – 17.30">
      <formula>NOT(ISERROR(SEARCH("08.30 – 17.30",U25)))</formula>
    </cfRule>
    <cfRule type="containsText" dxfId="37334" priority="1268" operator="containsText" text="09.00 – 18.00">
      <formula>NOT(ISERROR(SEARCH("09.00 – 18.00",U25)))</formula>
    </cfRule>
    <cfRule type="containsText" dxfId="37333" priority="1269" operator="containsText" text="09.00 – 13.00">
      <formula>NOT(ISERROR(SEARCH("09.00 – 13.00",U25)))</formula>
    </cfRule>
    <cfRule type="containsText" dxfId="37332" priority="1270" operator="containsText" text="11.30 – 19.30">
      <formula>NOT(ISERROR(SEARCH("11.30 – 19.30",U25)))</formula>
    </cfRule>
    <cfRule type="containsText" dxfId="37331" priority="1271" operator="containsText" text="10.30 – 19.30">
      <formula>NOT(ISERROR(SEARCH("10.30 – 19.30",U25)))</formula>
    </cfRule>
    <cfRule type="containsText" dxfId="37330" priority="1272" operator="containsText" text="09.00 – 15.00">
      <formula>NOT(ISERROR(SEARCH("09.00 – 15.00",U25)))</formula>
    </cfRule>
    <cfRule type="containsText" dxfId="37329" priority="1273" operator="containsText" text="12:30">
      <formula>NOT(ISERROR(SEARCH("12:30",U25)))</formula>
    </cfRule>
    <cfRule type="containsText" dxfId="37328" priority="1274" operator="containsText" text="13:30">
      <formula>NOT(ISERROR(SEARCH("13:30",U25)))</formula>
    </cfRule>
    <cfRule type="containsText" dxfId="37327" priority="1275" operator="containsText" text="FESTIVITÁ">
      <formula>NOT(ISERROR(SEARCH("FESTIVITÁ",U25)))</formula>
    </cfRule>
    <cfRule type="cellIs" dxfId="37326" priority="1276" operator="equal">
      <formula>"DOMENICA"</formula>
    </cfRule>
  </conditionalFormatting>
  <conditionalFormatting sqref="BT16:BU22">
    <cfRule type="containsText" dxfId="37325" priority="1243" operator="containsText" text="08.30 – 14.30">
      <formula>NOT(ISERROR(SEARCH("08.30 – 14.30",BT16)))</formula>
    </cfRule>
    <cfRule type="containsText" dxfId="37324" priority="1244" operator="containsText" text="09:30 – 18.30">
      <formula>NOT(ISERROR(SEARCH("09:30 – 18.30",BT16)))</formula>
    </cfRule>
    <cfRule type="containsText" dxfId="37323" priority="1245" operator="containsText" text="10.30 – 18.30">
      <formula>NOT(ISERROR(SEARCH("10.30 – 18.30",BT16)))</formula>
    </cfRule>
    <cfRule type="containsText" dxfId="37322" priority="1246" operator="containsText" text="09.30 – 18.30">
      <formula>NOT(ISERROR(SEARCH("09.30 – 18.30",BT16)))</formula>
    </cfRule>
    <cfRule type="containsText" dxfId="37321" priority="1247" operator="containsText" text="09.00 – 13:00">
      <formula>NOT(ISERROR(SEARCH("09.00 – 13:00",BT16)))</formula>
    </cfRule>
    <cfRule type="containsText" dxfId="37320" priority="1248" operator="containsText" text="08.30 – 16.30">
      <formula>NOT(ISERROR(SEARCH("08.30 – 16.30",BT16)))</formula>
    </cfRule>
    <cfRule type="containsText" dxfId="37319" priority="1249" operator="containsText" text="08:30 – 17.30">
      <formula>NOT(ISERROR(SEARCH("08:30 – 17.30",BT16)))</formula>
    </cfRule>
    <cfRule type="containsText" dxfId="37318" priority="1250" operator="containsText" text="08.30 – 17.30">
      <formula>NOT(ISERROR(SEARCH("08.30 – 17.30",BT16)))</formula>
    </cfRule>
    <cfRule type="containsText" dxfId="37317" priority="1251" operator="containsText" text="09.00 – 18.00">
      <formula>NOT(ISERROR(SEARCH("09.00 – 18.00",BT16)))</formula>
    </cfRule>
    <cfRule type="containsText" dxfId="37316" priority="1252" operator="containsText" text="09.00 – 13.00">
      <formula>NOT(ISERROR(SEARCH("09.00 – 13.00",BT16)))</formula>
    </cfRule>
    <cfRule type="containsText" dxfId="37315" priority="1253" operator="containsText" text="11.30 – 19.30">
      <formula>NOT(ISERROR(SEARCH("11.30 – 19.30",BT16)))</formula>
    </cfRule>
    <cfRule type="containsText" dxfId="37314" priority="1254" operator="containsText" text="10.30 – 19.30">
      <formula>NOT(ISERROR(SEARCH("10.30 – 19.30",BT16)))</formula>
    </cfRule>
    <cfRule type="containsText" dxfId="37313" priority="1255" operator="containsText" text="09.00 – 15.00">
      <formula>NOT(ISERROR(SEARCH("09.00 – 15.00",BT16)))</formula>
    </cfRule>
    <cfRule type="containsText" dxfId="37312" priority="1256" operator="containsText" text="12:30">
      <formula>NOT(ISERROR(SEARCH("12:30",BT16)))</formula>
    </cfRule>
    <cfRule type="containsText" dxfId="37311" priority="1257" operator="containsText" text="13:30">
      <formula>NOT(ISERROR(SEARCH("13:30",BT16)))</formula>
    </cfRule>
    <cfRule type="containsText" dxfId="37310" priority="1258" operator="containsText" text="FESTIVITÁ">
      <formula>NOT(ISERROR(SEARCH("FESTIVITÁ",BT16)))</formula>
    </cfRule>
    <cfRule type="cellIs" dxfId="37309" priority="1259" operator="equal">
      <formula>"DOMENICA"</formula>
    </cfRule>
  </conditionalFormatting>
  <conditionalFormatting sqref="BU16:BU22">
    <cfRule type="iconSet" priority="1242">
      <iconSet iconSet="3Symbols2">
        <cfvo type="percent" val="0"/>
        <cfvo type="percent" val="0"/>
        <cfvo type="formula" val="TODAY()" gte="0"/>
      </iconSet>
    </cfRule>
  </conditionalFormatting>
  <conditionalFormatting sqref="BT7:BU13">
    <cfRule type="containsText" dxfId="37308" priority="1225" operator="containsText" text="08.30 – 14.30">
      <formula>NOT(ISERROR(SEARCH("08.30 – 14.30",BT7)))</formula>
    </cfRule>
    <cfRule type="containsText" dxfId="37307" priority="1226" operator="containsText" text="09:30 – 18.30">
      <formula>NOT(ISERROR(SEARCH("09:30 – 18.30",BT7)))</formula>
    </cfRule>
    <cfRule type="containsText" dxfId="37306" priority="1227" operator="containsText" text="10.30 – 18.30">
      <formula>NOT(ISERROR(SEARCH("10.30 – 18.30",BT7)))</formula>
    </cfRule>
    <cfRule type="containsText" dxfId="37305" priority="1228" operator="containsText" text="09.30 – 18.30">
      <formula>NOT(ISERROR(SEARCH("09.30 – 18.30",BT7)))</formula>
    </cfRule>
    <cfRule type="containsText" dxfId="37304" priority="1229" operator="containsText" text="09.00 – 13:00">
      <formula>NOT(ISERROR(SEARCH("09.00 – 13:00",BT7)))</formula>
    </cfRule>
    <cfRule type="containsText" dxfId="37303" priority="1230" operator="containsText" text="08.30 – 16.30">
      <formula>NOT(ISERROR(SEARCH("08.30 – 16.30",BT7)))</formula>
    </cfRule>
    <cfRule type="containsText" dxfId="37302" priority="1231" operator="containsText" text="08:30 – 17.30">
      <formula>NOT(ISERROR(SEARCH("08:30 – 17.30",BT7)))</formula>
    </cfRule>
    <cfRule type="containsText" dxfId="37301" priority="1232" operator="containsText" text="08.30 – 17.30">
      <formula>NOT(ISERROR(SEARCH("08.30 – 17.30",BT7)))</formula>
    </cfRule>
    <cfRule type="containsText" dxfId="37300" priority="1233" operator="containsText" text="09.00 – 18.00">
      <formula>NOT(ISERROR(SEARCH("09.00 – 18.00",BT7)))</formula>
    </cfRule>
    <cfRule type="containsText" dxfId="37299" priority="1234" operator="containsText" text="09.00 – 13.00">
      <formula>NOT(ISERROR(SEARCH("09.00 – 13.00",BT7)))</formula>
    </cfRule>
    <cfRule type="containsText" dxfId="37298" priority="1235" operator="containsText" text="11.30 – 19.30">
      <formula>NOT(ISERROR(SEARCH("11.30 – 19.30",BT7)))</formula>
    </cfRule>
    <cfRule type="containsText" dxfId="37297" priority="1236" operator="containsText" text="10.30 – 19.30">
      <formula>NOT(ISERROR(SEARCH("10.30 – 19.30",BT7)))</formula>
    </cfRule>
    <cfRule type="containsText" dxfId="37296" priority="1237" operator="containsText" text="09.00 – 15.00">
      <formula>NOT(ISERROR(SEARCH("09.00 – 15.00",BT7)))</formula>
    </cfRule>
    <cfRule type="containsText" dxfId="37295" priority="1238" operator="containsText" text="12:30">
      <formula>NOT(ISERROR(SEARCH("12:30",BT7)))</formula>
    </cfRule>
    <cfRule type="containsText" dxfId="37294" priority="1239" operator="containsText" text="13:30">
      <formula>NOT(ISERROR(SEARCH("13:30",BT7)))</formula>
    </cfRule>
    <cfRule type="containsText" dxfId="37293" priority="1240" operator="containsText" text="FESTIVITÁ">
      <formula>NOT(ISERROR(SEARCH("FESTIVITÁ",BT7)))</formula>
    </cfRule>
    <cfRule type="cellIs" dxfId="37292" priority="1241" operator="equal">
      <formula>"DOMENICA"</formula>
    </cfRule>
  </conditionalFormatting>
  <conditionalFormatting sqref="BU7:BU13">
    <cfRule type="iconSet" priority="1224">
      <iconSet iconSet="3Symbols2">
        <cfvo type="percent" val="0"/>
        <cfvo type="percent" val="0"/>
        <cfvo type="formula" val="TODAY()" gte="0"/>
      </iconSet>
    </cfRule>
  </conditionalFormatting>
  <conditionalFormatting sqref="BT25:BU31">
    <cfRule type="containsText" dxfId="37291" priority="1207" operator="containsText" text="08.30 – 14.30">
      <formula>NOT(ISERROR(SEARCH("08.30 – 14.30",BT25)))</formula>
    </cfRule>
    <cfRule type="containsText" dxfId="37290" priority="1208" operator="containsText" text="09:30 – 18.30">
      <formula>NOT(ISERROR(SEARCH("09:30 – 18.30",BT25)))</formula>
    </cfRule>
    <cfRule type="containsText" dxfId="37289" priority="1209" operator="containsText" text="10.30 – 18.30">
      <formula>NOT(ISERROR(SEARCH("10.30 – 18.30",BT25)))</formula>
    </cfRule>
    <cfRule type="containsText" dxfId="37288" priority="1210" operator="containsText" text="09.30 – 18.30">
      <formula>NOT(ISERROR(SEARCH("09.30 – 18.30",BT25)))</formula>
    </cfRule>
    <cfRule type="containsText" dxfId="37287" priority="1211" operator="containsText" text="09.00 – 13:00">
      <formula>NOT(ISERROR(SEARCH("09.00 – 13:00",BT25)))</formula>
    </cfRule>
    <cfRule type="containsText" dxfId="37286" priority="1212" operator="containsText" text="08.30 – 16.30">
      <formula>NOT(ISERROR(SEARCH("08.30 – 16.30",BT25)))</formula>
    </cfRule>
    <cfRule type="containsText" dxfId="37285" priority="1213" operator="containsText" text="08:30 – 17.30">
      <formula>NOT(ISERROR(SEARCH("08:30 – 17.30",BT25)))</formula>
    </cfRule>
    <cfRule type="containsText" dxfId="37284" priority="1214" operator="containsText" text="08.30 – 17.30">
      <formula>NOT(ISERROR(SEARCH("08.30 – 17.30",BT25)))</formula>
    </cfRule>
    <cfRule type="containsText" dxfId="37283" priority="1215" operator="containsText" text="09.00 – 18.00">
      <formula>NOT(ISERROR(SEARCH("09.00 – 18.00",BT25)))</formula>
    </cfRule>
    <cfRule type="containsText" dxfId="37282" priority="1216" operator="containsText" text="09.00 – 13.00">
      <formula>NOT(ISERROR(SEARCH("09.00 – 13.00",BT25)))</formula>
    </cfRule>
    <cfRule type="containsText" dxfId="37281" priority="1217" operator="containsText" text="11.30 – 19.30">
      <formula>NOT(ISERROR(SEARCH("11.30 – 19.30",BT25)))</formula>
    </cfRule>
    <cfRule type="containsText" dxfId="37280" priority="1218" operator="containsText" text="10.30 – 19.30">
      <formula>NOT(ISERROR(SEARCH("10.30 – 19.30",BT25)))</formula>
    </cfRule>
    <cfRule type="containsText" dxfId="37279" priority="1219" operator="containsText" text="09.00 – 15.00">
      <formula>NOT(ISERROR(SEARCH("09.00 – 15.00",BT25)))</formula>
    </cfRule>
    <cfRule type="containsText" dxfId="37278" priority="1220" operator="containsText" text="12:30">
      <formula>NOT(ISERROR(SEARCH("12:30",BT25)))</formula>
    </cfRule>
    <cfRule type="containsText" dxfId="37277" priority="1221" operator="containsText" text="13:30">
      <formula>NOT(ISERROR(SEARCH("13:30",BT25)))</formula>
    </cfRule>
    <cfRule type="containsText" dxfId="37276" priority="1222" operator="containsText" text="FESTIVITÁ">
      <formula>NOT(ISERROR(SEARCH("FESTIVITÁ",BT25)))</formula>
    </cfRule>
    <cfRule type="cellIs" dxfId="37275" priority="1223" operator="equal">
      <formula>"DOMENICA"</formula>
    </cfRule>
  </conditionalFormatting>
  <conditionalFormatting sqref="U15:X15 AC15:AU15">
    <cfRule type="cellIs" dxfId="37274" priority="1204" operator="equal">
      <formula>" "</formula>
    </cfRule>
  </conditionalFormatting>
  <conditionalFormatting sqref="U15:X15">
    <cfRule type="cellIs" dxfId="37273" priority="1205" operator="equal">
      <formula>$AZ15</formula>
    </cfRule>
  </conditionalFormatting>
  <conditionalFormatting sqref="U15:X15">
    <cfRule type="cellIs" dxfId="37272" priority="1206" operator="greaterThan">
      <formula>$AZ15</formula>
    </cfRule>
  </conditionalFormatting>
  <conditionalFormatting sqref="U14:X14 AC14:AU14">
    <cfRule type="cellIs" dxfId="37271" priority="1201" operator="equal">
      <formula>" "</formula>
    </cfRule>
  </conditionalFormatting>
  <conditionalFormatting sqref="U14:X14">
    <cfRule type="cellIs" dxfId="37270" priority="1202" operator="equal">
      <formula>$AZ14</formula>
    </cfRule>
  </conditionalFormatting>
  <conditionalFormatting sqref="U14:X14">
    <cfRule type="cellIs" dxfId="37269" priority="1203" operator="greaterThan">
      <formula>$AZ14</formula>
    </cfRule>
  </conditionalFormatting>
  <conditionalFormatting sqref="AZ91:BJ96 AZ50:BJ50 AZ53:BI90 AZ51:BA52">
    <cfRule type="cellIs" dxfId="37268" priority="878" operator="equal">
      <formula>" "</formula>
    </cfRule>
  </conditionalFormatting>
  <conditionalFormatting sqref="AZ51">
    <cfRule type="cellIs" dxfId="37267" priority="879" operator="equal">
      <formula>" "</formula>
    </cfRule>
  </conditionalFormatting>
  <conditionalFormatting sqref="BL32:BL40 BS32:BS40">
    <cfRule type="cellIs" dxfId="37266" priority="1189" operator="equal">
      <formula>$AZ32</formula>
    </cfRule>
  </conditionalFormatting>
  <conditionalFormatting sqref="BL32:BL40 BS32:BS40">
    <cfRule type="cellIs" dxfId="37265" priority="1195" operator="greaterThan">
      <formula>$AZ32</formula>
    </cfRule>
  </conditionalFormatting>
  <conditionalFormatting sqref="AZ77">
    <cfRule type="cellIs" dxfId="37264" priority="863" operator="equal">
      <formula>" "</formula>
    </cfRule>
  </conditionalFormatting>
  <conditionalFormatting sqref="AV35:AV40">
    <cfRule type="cellIs" dxfId="37263" priority="1169" operator="equal">
      <formula>" "</formula>
    </cfRule>
  </conditionalFormatting>
  <conditionalFormatting sqref="AV35:AV40">
    <cfRule type="cellIs" dxfId="37262" priority="1170" operator="equal">
      <formula>$AZ35</formula>
    </cfRule>
  </conditionalFormatting>
  <conditionalFormatting sqref="AV35:AV40">
    <cfRule type="cellIs" dxfId="37261" priority="1171" operator="greaterThan">
      <formula>$AZ35</formula>
    </cfRule>
  </conditionalFormatting>
  <conditionalFormatting sqref="AV32:AV33">
    <cfRule type="cellIs" dxfId="37260" priority="1168" operator="equal">
      <formula>" "</formula>
    </cfRule>
  </conditionalFormatting>
  <conditionalFormatting sqref="BL32:BL40 BS32:BS40">
    <cfRule type="cellIs" dxfId="37259" priority="1167" operator="equal">
      <formula>" "</formula>
    </cfRule>
  </conditionalFormatting>
  <conditionalFormatting sqref="BT32:BU33 CC32:CD33">
    <cfRule type="cellIs" dxfId="37258" priority="1164" operator="equal">
      <formula>" "</formula>
    </cfRule>
  </conditionalFormatting>
  <conditionalFormatting sqref="BT32:BU33">
    <cfRule type="cellIs" dxfId="37257" priority="1165" operator="equal">
      <formula>$AZ32</formula>
    </cfRule>
  </conditionalFormatting>
  <conditionalFormatting sqref="BT32:BU33">
    <cfRule type="cellIs" dxfId="37256" priority="1166" operator="greaterThan">
      <formula>$AZ32</formula>
    </cfRule>
  </conditionalFormatting>
  <conditionalFormatting sqref="C32:S33 W32:X33 AC32:AU33">
    <cfRule type="cellIs" dxfId="37255" priority="1161" operator="equal">
      <formula>" "</formula>
    </cfRule>
  </conditionalFormatting>
  <conditionalFormatting sqref="C32:S33">
    <cfRule type="cellIs" dxfId="37254" priority="1162" operator="equal">
      <formula>$AZ32</formula>
    </cfRule>
  </conditionalFormatting>
  <conditionalFormatting sqref="C32:S33">
    <cfRule type="cellIs" dxfId="37253" priority="1163" operator="greaterThan">
      <formula>$AZ32</formula>
    </cfRule>
  </conditionalFormatting>
  <conditionalFormatting sqref="U32:V33">
    <cfRule type="cellIs" dxfId="37252" priority="1158" operator="equal">
      <formula>" "</formula>
    </cfRule>
  </conditionalFormatting>
  <conditionalFormatting sqref="U32:V33">
    <cfRule type="cellIs" dxfId="37251" priority="1159" operator="equal">
      <formula>$AZ32</formula>
    </cfRule>
  </conditionalFormatting>
  <conditionalFormatting sqref="U32:V33">
    <cfRule type="cellIs" dxfId="37250" priority="1160" operator="greaterThan">
      <formula>$AZ32</formula>
    </cfRule>
  </conditionalFormatting>
  <conditionalFormatting sqref="A32:B33">
    <cfRule type="cellIs" dxfId="37249" priority="1155" operator="equal">
      <formula>" "</formula>
    </cfRule>
  </conditionalFormatting>
  <conditionalFormatting sqref="A32:B33">
    <cfRule type="cellIs" dxfId="37248" priority="1156" operator="equal">
      <formula>$AZ32</formula>
    </cfRule>
  </conditionalFormatting>
  <conditionalFormatting sqref="A32:B33">
    <cfRule type="cellIs" dxfId="37247" priority="1157" operator="greaterThan">
      <formula>$AZ32</formula>
    </cfRule>
  </conditionalFormatting>
  <conditionalFormatting sqref="CG40">
    <cfRule type="cellIs" dxfId="37246" priority="1154" operator="equal">
      <formula>" "</formula>
    </cfRule>
  </conditionalFormatting>
  <conditionalFormatting sqref="A34:B40">
    <cfRule type="containsText" dxfId="37245" priority="1137" operator="containsText" text="08.30 – 14.30">
      <formula>NOT(ISERROR(SEARCH("08.30 – 14.30",A34)))</formula>
    </cfRule>
    <cfRule type="containsText" dxfId="37244" priority="1138" operator="containsText" text="09:30 – 18.30">
      <formula>NOT(ISERROR(SEARCH("09:30 – 18.30",A34)))</formula>
    </cfRule>
    <cfRule type="containsText" dxfId="37243" priority="1139" operator="containsText" text="10.30 – 18.30">
      <formula>NOT(ISERROR(SEARCH("10.30 – 18.30",A34)))</formula>
    </cfRule>
    <cfRule type="containsText" dxfId="37242" priority="1140" operator="containsText" text="09.30 – 18.30">
      <formula>NOT(ISERROR(SEARCH("09.30 – 18.30",A34)))</formula>
    </cfRule>
    <cfRule type="containsText" dxfId="37241" priority="1141" operator="containsText" text="09.00 – 13:00">
      <formula>NOT(ISERROR(SEARCH("09.00 – 13:00",A34)))</formula>
    </cfRule>
    <cfRule type="containsText" dxfId="37240" priority="1142" operator="containsText" text="08.30 – 16.30">
      <formula>NOT(ISERROR(SEARCH("08.30 – 16.30",A34)))</formula>
    </cfRule>
    <cfRule type="containsText" dxfId="37239" priority="1143" operator="containsText" text="08:30 – 17.30">
      <formula>NOT(ISERROR(SEARCH("08:30 – 17.30",A34)))</formula>
    </cfRule>
    <cfRule type="containsText" dxfId="37238" priority="1144" operator="containsText" text="08.30 – 17.30">
      <formula>NOT(ISERROR(SEARCH("08.30 – 17.30",A34)))</formula>
    </cfRule>
    <cfRule type="containsText" dxfId="37237" priority="1145" operator="containsText" text="09.00 – 18.00">
      <formula>NOT(ISERROR(SEARCH("09.00 – 18.00",A34)))</formula>
    </cfRule>
    <cfRule type="containsText" dxfId="37236" priority="1146" operator="containsText" text="09.00 – 13.00">
      <formula>NOT(ISERROR(SEARCH("09.00 – 13.00",A34)))</formula>
    </cfRule>
    <cfRule type="containsText" dxfId="37235" priority="1147" operator="containsText" text="11.30 – 19.30">
      <formula>NOT(ISERROR(SEARCH("11.30 – 19.30",A34)))</formula>
    </cfRule>
    <cfRule type="containsText" dxfId="37234" priority="1148" operator="containsText" text="10.30 – 19.30">
      <formula>NOT(ISERROR(SEARCH("10.30 – 19.30",A34)))</formula>
    </cfRule>
    <cfRule type="containsText" dxfId="37233" priority="1149" operator="containsText" text="09.00 – 15.00">
      <formula>NOT(ISERROR(SEARCH("09.00 – 15.00",A34)))</formula>
    </cfRule>
    <cfRule type="containsText" dxfId="37232" priority="1150" operator="containsText" text="12:30">
      <formula>NOT(ISERROR(SEARCH("12:30",A34)))</formula>
    </cfRule>
    <cfRule type="containsText" dxfId="37231" priority="1151" operator="containsText" text="13:30">
      <formula>NOT(ISERROR(SEARCH("13:30",A34)))</formula>
    </cfRule>
    <cfRule type="containsText" dxfId="37230" priority="1152" operator="containsText" text="FESTIVITÁ">
      <formula>NOT(ISERROR(SEARCH("FESTIVITÁ",A34)))</formula>
    </cfRule>
    <cfRule type="cellIs" dxfId="37229" priority="1153" operator="equal">
      <formula>"DOMENICA"</formula>
    </cfRule>
  </conditionalFormatting>
  <conditionalFormatting sqref="B34:B40">
    <cfRule type="iconSet" priority="1136">
      <iconSet iconSet="3Symbols2">
        <cfvo type="percent" val="0"/>
        <cfvo type="percent" val="0"/>
        <cfvo type="formula" val="TODAY()" gte="0"/>
      </iconSet>
    </cfRule>
  </conditionalFormatting>
  <conditionalFormatting sqref="U34:V40">
    <cfRule type="containsText" dxfId="37228" priority="1119" operator="containsText" text="08.30 – 14.30">
      <formula>NOT(ISERROR(SEARCH("08.30 – 14.30",U34)))</formula>
    </cfRule>
    <cfRule type="containsText" dxfId="37227" priority="1120" operator="containsText" text="09:30 – 18.30">
      <formula>NOT(ISERROR(SEARCH("09:30 – 18.30",U34)))</formula>
    </cfRule>
    <cfRule type="containsText" dxfId="37226" priority="1121" operator="containsText" text="10.30 – 18.30">
      <formula>NOT(ISERROR(SEARCH("10.30 – 18.30",U34)))</formula>
    </cfRule>
    <cfRule type="containsText" dxfId="37225" priority="1122" operator="containsText" text="09.30 – 18.30">
      <formula>NOT(ISERROR(SEARCH("09.30 – 18.30",U34)))</formula>
    </cfRule>
    <cfRule type="containsText" dxfId="37224" priority="1123" operator="containsText" text="09.00 – 13:00">
      <formula>NOT(ISERROR(SEARCH("09.00 – 13:00",U34)))</formula>
    </cfRule>
    <cfRule type="containsText" dxfId="37223" priority="1124" operator="containsText" text="08.30 – 16.30">
      <formula>NOT(ISERROR(SEARCH("08.30 – 16.30",U34)))</formula>
    </cfRule>
    <cfRule type="containsText" dxfId="37222" priority="1125" operator="containsText" text="08:30 – 17.30">
      <formula>NOT(ISERROR(SEARCH("08:30 – 17.30",U34)))</formula>
    </cfRule>
    <cfRule type="containsText" dxfId="37221" priority="1126" operator="containsText" text="08.30 – 17.30">
      <formula>NOT(ISERROR(SEARCH("08.30 – 17.30",U34)))</formula>
    </cfRule>
    <cfRule type="containsText" dxfId="37220" priority="1127" operator="containsText" text="09.00 – 18.00">
      <formula>NOT(ISERROR(SEARCH("09.00 – 18.00",U34)))</formula>
    </cfRule>
    <cfRule type="containsText" dxfId="37219" priority="1128" operator="containsText" text="09.00 – 13.00">
      <formula>NOT(ISERROR(SEARCH("09.00 – 13.00",U34)))</formula>
    </cfRule>
    <cfRule type="containsText" dxfId="37218" priority="1129" operator="containsText" text="11.30 – 19.30">
      <formula>NOT(ISERROR(SEARCH("11.30 – 19.30",U34)))</formula>
    </cfRule>
    <cfRule type="containsText" dxfId="37217" priority="1130" operator="containsText" text="10.30 – 19.30">
      <formula>NOT(ISERROR(SEARCH("10.30 – 19.30",U34)))</formula>
    </cfRule>
    <cfRule type="containsText" dxfId="37216" priority="1131" operator="containsText" text="09.00 – 15.00">
      <formula>NOT(ISERROR(SEARCH("09.00 – 15.00",U34)))</formula>
    </cfRule>
    <cfRule type="containsText" dxfId="37215" priority="1132" operator="containsText" text="12:30">
      <formula>NOT(ISERROR(SEARCH("12:30",U34)))</formula>
    </cfRule>
    <cfRule type="containsText" dxfId="37214" priority="1133" operator="containsText" text="13:30">
      <formula>NOT(ISERROR(SEARCH("13:30",U34)))</formula>
    </cfRule>
    <cfRule type="containsText" dxfId="37213" priority="1134" operator="containsText" text="FESTIVITÁ">
      <formula>NOT(ISERROR(SEARCH("FESTIVITÁ",U34)))</formula>
    </cfRule>
    <cfRule type="cellIs" dxfId="37212" priority="1135" operator="equal">
      <formula>"DOMENICA"</formula>
    </cfRule>
  </conditionalFormatting>
  <conditionalFormatting sqref="V34:V40">
    <cfRule type="iconSet" priority="1118">
      <iconSet iconSet="3Symbols2">
        <cfvo type="percent" val="0"/>
        <cfvo type="percent" val="0"/>
        <cfvo type="formula" val="TODAY()" gte="0"/>
      </iconSet>
    </cfRule>
  </conditionalFormatting>
  <conditionalFormatting sqref="BT34:BU40">
    <cfRule type="containsText" dxfId="37211" priority="1101" operator="containsText" text="08.30 – 14.30">
      <formula>NOT(ISERROR(SEARCH("08.30 – 14.30",BT34)))</formula>
    </cfRule>
    <cfRule type="containsText" dxfId="37210" priority="1102" operator="containsText" text="09:30 – 18.30">
      <formula>NOT(ISERROR(SEARCH("09:30 – 18.30",BT34)))</formula>
    </cfRule>
    <cfRule type="containsText" dxfId="37209" priority="1103" operator="containsText" text="10.30 – 18.30">
      <formula>NOT(ISERROR(SEARCH("10.30 – 18.30",BT34)))</formula>
    </cfRule>
    <cfRule type="containsText" dxfId="37208" priority="1104" operator="containsText" text="09.30 – 18.30">
      <formula>NOT(ISERROR(SEARCH("09.30 – 18.30",BT34)))</formula>
    </cfRule>
    <cfRule type="containsText" dxfId="37207" priority="1105" operator="containsText" text="09.00 – 13:00">
      <formula>NOT(ISERROR(SEARCH("09.00 – 13:00",BT34)))</formula>
    </cfRule>
    <cfRule type="containsText" dxfId="37206" priority="1106" operator="containsText" text="08.30 – 16.30">
      <formula>NOT(ISERROR(SEARCH("08.30 – 16.30",BT34)))</formula>
    </cfRule>
    <cfRule type="containsText" dxfId="37205" priority="1107" operator="containsText" text="08:30 – 17.30">
      <formula>NOT(ISERROR(SEARCH("08:30 – 17.30",BT34)))</formula>
    </cfRule>
    <cfRule type="containsText" dxfId="37204" priority="1108" operator="containsText" text="08.30 – 17.30">
      <formula>NOT(ISERROR(SEARCH("08.30 – 17.30",BT34)))</formula>
    </cfRule>
    <cfRule type="containsText" dxfId="37203" priority="1109" operator="containsText" text="09.00 – 18.00">
      <formula>NOT(ISERROR(SEARCH("09.00 – 18.00",BT34)))</formula>
    </cfRule>
    <cfRule type="containsText" dxfId="37202" priority="1110" operator="containsText" text="09.00 – 13.00">
      <formula>NOT(ISERROR(SEARCH("09.00 – 13.00",BT34)))</formula>
    </cfRule>
    <cfRule type="containsText" dxfId="37201" priority="1111" operator="containsText" text="11.30 – 19.30">
      <formula>NOT(ISERROR(SEARCH("11.30 – 19.30",BT34)))</formula>
    </cfRule>
    <cfRule type="containsText" dxfId="37200" priority="1112" operator="containsText" text="10.30 – 19.30">
      <formula>NOT(ISERROR(SEARCH("10.30 – 19.30",BT34)))</formula>
    </cfRule>
    <cfRule type="containsText" dxfId="37199" priority="1113" operator="containsText" text="09.00 – 15.00">
      <formula>NOT(ISERROR(SEARCH("09.00 – 15.00",BT34)))</formula>
    </cfRule>
    <cfRule type="containsText" dxfId="37198" priority="1114" operator="containsText" text="12:30">
      <formula>NOT(ISERROR(SEARCH("12:30",BT34)))</formula>
    </cfRule>
    <cfRule type="containsText" dxfId="37197" priority="1115" operator="containsText" text="13:30">
      <formula>NOT(ISERROR(SEARCH("13:30",BT34)))</formula>
    </cfRule>
    <cfRule type="containsText" dxfId="37196" priority="1116" operator="containsText" text="FESTIVITÁ">
      <formula>NOT(ISERROR(SEARCH("FESTIVITÁ",BT34)))</formula>
    </cfRule>
    <cfRule type="cellIs" dxfId="37195" priority="1117" operator="equal">
      <formula>"DOMENICA"</formula>
    </cfRule>
  </conditionalFormatting>
  <conditionalFormatting sqref="BU34:BU40">
    <cfRule type="iconSet" priority="1100">
      <iconSet iconSet="3Symbols2">
        <cfvo type="percent" val="0"/>
        <cfvo type="percent" val="0"/>
        <cfvo type="formula" val="TODAY()" gte="0"/>
      </iconSet>
    </cfRule>
  </conditionalFormatting>
  <conditionalFormatting sqref="BJ40">
    <cfRule type="cellIs" dxfId="37194" priority="776" operator="equal">
      <formula>" "</formula>
    </cfRule>
  </conditionalFormatting>
  <conditionalFormatting sqref="BB40:BF40">
    <cfRule type="cellIs" dxfId="37193" priority="777" operator="equal">
      <formula>" "</formula>
    </cfRule>
  </conditionalFormatting>
  <conditionalFormatting sqref="BL41:BL49 BS41:BS49">
    <cfRule type="cellIs" dxfId="37192" priority="1088" operator="equal">
      <formula>$AZ41</formula>
    </cfRule>
  </conditionalFormatting>
  <conditionalFormatting sqref="BL41:BL49 BS41:BS49">
    <cfRule type="cellIs" dxfId="37191" priority="1094" operator="greaterThan">
      <formula>$AZ41</formula>
    </cfRule>
  </conditionalFormatting>
  <conditionalFormatting sqref="AZ42:BF42">
    <cfRule type="cellIs" dxfId="37190" priority="766" operator="equal">
      <formula>" "</formula>
    </cfRule>
  </conditionalFormatting>
  <conditionalFormatting sqref="AV49:AY49 AV44:AV48">
    <cfRule type="cellIs" dxfId="37189" priority="1068" operator="equal">
      <formula>" "</formula>
    </cfRule>
  </conditionalFormatting>
  <conditionalFormatting sqref="AV49:AY49 AV44:AV48">
    <cfRule type="cellIs" dxfId="37188" priority="1069" operator="equal">
      <formula>$AZ44</formula>
    </cfRule>
  </conditionalFormatting>
  <conditionalFormatting sqref="AV49:AY49 AV44:AV48">
    <cfRule type="cellIs" dxfId="37187" priority="1070" operator="greaterThan">
      <formula>$AZ44</formula>
    </cfRule>
  </conditionalFormatting>
  <conditionalFormatting sqref="AV41:AV42">
    <cfRule type="cellIs" dxfId="37186" priority="1067" operator="equal">
      <formula>" "</formula>
    </cfRule>
  </conditionalFormatting>
  <conditionalFormatting sqref="BL41:BL49 BS41:BS49">
    <cfRule type="cellIs" dxfId="37185" priority="1066" operator="equal">
      <formula>" "</formula>
    </cfRule>
  </conditionalFormatting>
  <conditionalFormatting sqref="BT41:BV42 BX41:CD42">
    <cfRule type="cellIs" dxfId="37184" priority="1063" operator="equal">
      <formula>" "</formula>
    </cfRule>
  </conditionalFormatting>
  <conditionalFormatting sqref="BT41:BV42">
    <cfRule type="cellIs" dxfId="37183" priority="1064" operator="equal">
      <formula>$AZ41</formula>
    </cfRule>
  </conditionalFormatting>
  <conditionalFormatting sqref="BT41:BV42">
    <cfRule type="cellIs" dxfId="37182" priority="1065" operator="greaterThan">
      <formula>$AZ41</formula>
    </cfRule>
  </conditionalFormatting>
  <conditionalFormatting sqref="C41:S42 W41:X42 AC41:AU42">
    <cfRule type="cellIs" dxfId="37181" priority="1060" operator="equal">
      <formula>" "</formula>
    </cfRule>
  </conditionalFormatting>
  <conditionalFormatting sqref="C41:S42">
    <cfRule type="cellIs" dxfId="37180" priority="1061" operator="equal">
      <formula>$AZ41</formula>
    </cfRule>
  </conditionalFormatting>
  <conditionalFormatting sqref="C41:S42">
    <cfRule type="cellIs" dxfId="37179" priority="1062" operator="greaterThan">
      <formula>$AZ41</formula>
    </cfRule>
  </conditionalFormatting>
  <conditionalFormatting sqref="U41:V42">
    <cfRule type="cellIs" dxfId="37178" priority="1057" operator="equal">
      <formula>" "</formula>
    </cfRule>
  </conditionalFormatting>
  <conditionalFormatting sqref="U41:V42">
    <cfRule type="cellIs" dxfId="37177" priority="1058" operator="equal">
      <formula>$AZ41</formula>
    </cfRule>
  </conditionalFormatting>
  <conditionalFormatting sqref="U41:V42">
    <cfRule type="cellIs" dxfId="37176" priority="1059" operator="greaterThan">
      <formula>$AZ41</formula>
    </cfRule>
  </conditionalFormatting>
  <conditionalFormatting sqref="A41:B42">
    <cfRule type="cellIs" dxfId="37175" priority="1054" operator="equal">
      <formula>" "</formula>
    </cfRule>
  </conditionalFormatting>
  <conditionalFormatting sqref="A41:B42">
    <cfRule type="cellIs" dxfId="37174" priority="1055" operator="equal">
      <formula>$AZ41</formula>
    </cfRule>
  </conditionalFormatting>
  <conditionalFormatting sqref="A41:B42">
    <cfRule type="cellIs" dxfId="37173" priority="1056" operator="greaterThan">
      <formula>$AZ41</formula>
    </cfRule>
  </conditionalFormatting>
  <conditionalFormatting sqref="CG49">
    <cfRule type="cellIs" dxfId="37172" priority="1053" operator="equal">
      <formula>" "</formula>
    </cfRule>
  </conditionalFormatting>
  <conditionalFormatting sqref="U43:V49">
    <cfRule type="containsText" dxfId="37171" priority="1018" operator="containsText" text="08.30 – 14.30">
      <formula>NOT(ISERROR(SEARCH("08.30 – 14.30",U43)))</formula>
    </cfRule>
    <cfRule type="containsText" dxfId="37170" priority="1019" operator="containsText" text="09:30 – 18.30">
      <formula>NOT(ISERROR(SEARCH("09:30 – 18.30",U43)))</formula>
    </cfRule>
    <cfRule type="containsText" dxfId="37169" priority="1020" operator="containsText" text="10.30 – 18.30">
      <formula>NOT(ISERROR(SEARCH("10.30 – 18.30",U43)))</formula>
    </cfRule>
    <cfRule type="containsText" dxfId="37168" priority="1021" operator="containsText" text="09.30 – 18.30">
      <formula>NOT(ISERROR(SEARCH("09.30 – 18.30",U43)))</formula>
    </cfRule>
    <cfRule type="containsText" dxfId="37167" priority="1022" operator="containsText" text="09.00 – 13:00">
      <formula>NOT(ISERROR(SEARCH("09.00 – 13:00",U43)))</formula>
    </cfRule>
    <cfRule type="containsText" dxfId="37166" priority="1023" operator="containsText" text="08.30 – 16.30">
      <formula>NOT(ISERROR(SEARCH("08.30 – 16.30",U43)))</formula>
    </cfRule>
    <cfRule type="containsText" dxfId="37165" priority="1024" operator="containsText" text="08:30 – 17.30">
      <formula>NOT(ISERROR(SEARCH("08:30 – 17.30",U43)))</formula>
    </cfRule>
    <cfRule type="containsText" dxfId="37164" priority="1025" operator="containsText" text="08.30 – 17.30">
      <formula>NOT(ISERROR(SEARCH("08.30 – 17.30",U43)))</formula>
    </cfRule>
    <cfRule type="containsText" dxfId="37163" priority="1026" operator="containsText" text="09.00 – 18.00">
      <formula>NOT(ISERROR(SEARCH("09.00 – 18.00",U43)))</formula>
    </cfRule>
    <cfRule type="containsText" dxfId="37162" priority="1027" operator="containsText" text="09.00 – 13.00">
      <formula>NOT(ISERROR(SEARCH("09.00 – 13.00",U43)))</formula>
    </cfRule>
    <cfRule type="containsText" dxfId="37161" priority="1028" operator="containsText" text="11.30 – 19.30">
      <formula>NOT(ISERROR(SEARCH("11.30 – 19.30",U43)))</formula>
    </cfRule>
    <cfRule type="containsText" dxfId="37160" priority="1029" operator="containsText" text="10.30 – 19.30">
      <formula>NOT(ISERROR(SEARCH("10.30 – 19.30",U43)))</formula>
    </cfRule>
    <cfRule type="containsText" dxfId="37159" priority="1030" operator="containsText" text="09.00 – 15.00">
      <formula>NOT(ISERROR(SEARCH("09.00 – 15.00",U43)))</formula>
    </cfRule>
    <cfRule type="containsText" dxfId="37158" priority="1031" operator="containsText" text="12:30">
      <formula>NOT(ISERROR(SEARCH("12:30",U43)))</formula>
    </cfRule>
    <cfRule type="containsText" dxfId="37157" priority="1032" operator="containsText" text="13:30">
      <formula>NOT(ISERROR(SEARCH("13:30",U43)))</formula>
    </cfRule>
    <cfRule type="containsText" dxfId="37156" priority="1033" operator="containsText" text="FESTIVITÁ">
      <formula>NOT(ISERROR(SEARCH("FESTIVITÁ",U43)))</formula>
    </cfRule>
    <cfRule type="cellIs" dxfId="37155" priority="1034" operator="equal">
      <formula>"DOMENICA"</formula>
    </cfRule>
  </conditionalFormatting>
  <conditionalFormatting sqref="V43:V49">
    <cfRule type="iconSet" priority="1017">
      <iconSet iconSet="3Symbols2">
        <cfvo type="percent" val="0"/>
        <cfvo type="percent" val="0"/>
        <cfvo type="formula" val="TODAY()" gte="0"/>
      </iconSet>
    </cfRule>
  </conditionalFormatting>
  <conditionalFormatting sqref="BT43:BU49">
    <cfRule type="containsText" dxfId="37154" priority="1000" operator="containsText" text="08.30 – 14.30">
      <formula>NOT(ISERROR(SEARCH("08.30 – 14.30",BT43)))</formula>
    </cfRule>
    <cfRule type="containsText" dxfId="37153" priority="1001" operator="containsText" text="09:30 – 18.30">
      <formula>NOT(ISERROR(SEARCH("09:30 – 18.30",BT43)))</formula>
    </cfRule>
    <cfRule type="containsText" dxfId="37152" priority="1002" operator="containsText" text="10.30 – 18.30">
      <formula>NOT(ISERROR(SEARCH("10.30 – 18.30",BT43)))</formula>
    </cfRule>
    <cfRule type="containsText" dxfId="37151" priority="1003" operator="containsText" text="09.30 – 18.30">
      <formula>NOT(ISERROR(SEARCH("09.30 – 18.30",BT43)))</formula>
    </cfRule>
    <cfRule type="containsText" dxfId="37150" priority="1004" operator="containsText" text="09.00 – 13:00">
      <formula>NOT(ISERROR(SEARCH("09.00 – 13:00",BT43)))</formula>
    </cfRule>
    <cfRule type="containsText" dxfId="37149" priority="1005" operator="containsText" text="08.30 – 16.30">
      <formula>NOT(ISERROR(SEARCH("08.30 – 16.30",BT43)))</formula>
    </cfRule>
    <cfRule type="containsText" dxfId="37148" priority="1006" operator="containsText" text="08:30 – 17.30">
      <formula>NOT(ISERROR(SEARCH("08:30 – 17.30",BT43)))</formula>
    </cfRule>
    <cfRule type="containsText" dxfId="37147" priority="1007" operator="containsText" text="08.30 – 17.30">
      <formula>NOT(ISERROR(SEARCH("08.30 – 17.30",BT43)))</formula>
    </cfRule>
    <cfRule type="containsText" dxfId="37146" priority="1008" operator="containsText" text="09.00 – 18.00">
      <formula>NOT(ISERROR(SEARCH("09.00 – 18.00",BT43)))</formula>
    </cfRule>
    <cfRule type="containsText" dxfId="37145" priority="1009" operator="containsText" text="09.00 – 13.00">
      <formula>NOT(ISERROR(SEARCH("09.00 – 13.00",BT43)))</formula>
    </cfRule>
    <cfRule type="containsText" dxfId="37144" priority="1010" operator="containsText" text="11.30 – 19.30">
      <formula>NOT(ISERROR(SEARCH("11.30 – 19.30",BT43)))</formula>
    </cfRule>
    <cfRule type="containsText" dxfId="37143" priority="1011" operator="containsText" text="10.30 – 19.30">
      <formula>NOT(ISERROR(SEARCH("10.30 – 19.30",BT43)))</formula>
    </cfRule>
    <cfRule type="containsText" dxfId="37142" priority="1012" operator="containsText" text="09.00 – 15.00">
      <formula>NOT(ISERROR(SEARCH("09.00 – 15.00",BT43)))</formula>
    </cfRule>
    <cfRule type="containsText" dxfId="37141" priority="1013" operator="containsText" text="12:30">
      <formula>NOT(ISERROR(SEARCH("12:30",BT43)))</formula>
    </cfRule>
    <cfRule type="containsText" dxfId="37140" priority="1014" operator="containsText" text="13:30">
      <formula>NOT(ISERROR(SEARCH("13:30",BT43)))</formula>
    </cfRule>
    <cfRule type="containsText" dxfId="37139" priority="1015" operator="containsText" text="FESTIVITÁ">
      <formula>NOT(ISERROR(SEARCH("FESTIVITÁ",BT43)))</formula>
    </cfRule>
    <cfRule type="cellIs" dxfId="37138" priority="1016" operator="equal">
      <formula>"DOMENICA"</formula>
    </cfRule>
  </conditionalFormatting>
  <conditionalFormatting sqref="BU43:BU49">
    <cfRule type="iconSet" priority="999">
      <iconSet iconSet="3Symbols2">
        <cfvo type="percent" val="0"/>
        <cfvo type="percent" val="0"/>
        <cfvo type="formula" val="TODAY()" gte="0"/>
      </iconSet>
    </cfRule>
  </conditionalFormatting>
  <conditionalFormatting sqref="B25:B31">
    <cfRule type="iconSet" priority="1645">
      <iconSet iconSet="3Symbols2">
        <cfvo type="percent" val="0"/>
        <cfvo type="percent" val="0"/>
        <cfvo type="formula" val="TODAY()" gte="0"/>
      </iconSet>
    </cfRule>
  </conditionalFormatting>
  <conditionalFormatting sqref="V25:V31">
    <cfRule type="iconSet" priority="1646">
      <iconSet iconSet="3Symbols2">
        <cfvo type="percent" val="0"/>
        <cfvo type="percent" val="0"/>
        <cfvo type="formula" val="TODAY()" gte="0"/>
      </iconSet>
    </cfRule>
  </conditionalFormatting>
  <conditionalFormatting sqref="BU25:BU31">
    <cfRule type="iconSet" priority="1647">
      <iconSet iconSet="3Symbols2">
        <cfvo type="percent" val="0"/>
        <cfvo type="percent" val="0"/>
        <cfvo type="formula" val="TODAY()" gte="0"/>
      </iconSet>
    </cfRule>
  </conditionalFormatting>
  <conditionalFormatting sqref="CG51:CG59">
    <cfRule type="cellIs" dxfId="37137" priority="995" operator="equal">
      <formula>" "</formula>
    </cfRule>
  </conditionalFormatting>
  <conditionalFormatting sqref="AV51:AY59">
    <cfRule type="cellIs" dxfId="37136" priority="955" operator="equal">
      <formula>" "</formula>
    </cfRule>
  </conditionalFormatting>
  <conditionalFormatting sqref="BL51:BL59 BS51:BS59">
    <cfRule type="cellIs" dxfId="37135" priority="954" operator="equal">
      <formula>" "</formula>
    </cfRule>
  </conditionalFormatting>
  <conditionalFormatting sqref="CF51:CF59">
    <cfRule type="cellIs" dxfId="37134" priority="951" operator="equal">
      <formula>" "</formula>
    </cfRule>
  </conditionalFormatting>
  <conditionalFormatting sqref="CF59">
    <cfRule type="cellIs" dxfId="37133" priority="948" operator="equal">
      <formula>" "</formula>
    </cfRule>
  </conditionalFormatting>
  <conditionalFormatting sqref="CH51:XFD51 CF51">
    <cfRule type="cellIs" dxfId="37132" priority="945" operator="equal">
      <formula>" "</formula>
    </cfRule>
  </conditionalFormatting>
  <conditionalFormatting sqref="BK51:BK59">
    <cfRule type="cellIs" dxfId="37131" priority="938" operator="equal">
      <formula>" "</formula>
    </cfRule>
  </conditionalFormatting>
  <conditionalFormatting sqref="AZ16:AZ21 AZ52:AZ57 AZ61:AZ66 AZ70:AZ75 AZ5:BI5 BB16:BB21 AZ51:BA51 AZ50:BJ50 AZ25:AZ30">
    <cfRule type="cellIs" dxfId="37130" priority="932" operator="equal">
      <formula>" "</formula>
    </cfRule>
  </conditionalFormatting>
  <conditionalFormatting sqref="BB76:BI76 AZ76">
    <cfRule type="cellIs" dxfId="37129" priority="880" operator="equal">
      <formula>" "</formula>
    </cfRule>
  </conditionalFormatting>
  <conditionalFormatting sqref="AZ6:BI6 BA43:BA48 BA34:BA39 BA25:BA30 BA16:BA21 AZ7:BB12">
    <cfRule type="cellIs" dxfId="37128" priority="923" operator="equal">
      <formula>" "</formula>
    </cfRule>
  </conditionalFormatting>
  <conditionalFormatting sqref="BB25:BB30 BA53:BI57 BA61:BI66 BA70:BI75 BA52">
    <cfRule type="cellIs" dxfId="37127" priority="933" operator="equal">
      <formula>" "</formula>
    </cfRule>
  </conditionalFormatting>
  <conditionalFormatting sqref="AZ8:AZ12 AZ16:AZ21 AZ91:BJ96 AZ5:BI5 BB8:BB12 BB16:BB21 AZ50:BJ50 AZ53:BI90 AZ51:BA52 AZ25:AZ30 AW2 BJ2">
    <cfRule type="cellIs" dxfId="37126" priority="934" operator="equal">
      <formula>#REF!</formula>
    </cfRule>
  </conditionalFormatting>
  <conditionalFormatting sqref="BB25:BB30">
    <cfRule type="cellIs" dxfId="37125" priority="935" operator="equal">
      <formula>#REF!</formula>
    </cfRule>
  </conditionalFormatting>
  <conditionalFormatting sqref="AZ8:AZ12 AZ16:AZ21 AZ91:BJ96 AZ5:BI5 BB8:BB12 BB16:BB21 AZ50:BJ50 AZ53:BI90 AZ51:BA52 AZ25:AZ30 AW2 BJ2">
    <cfRule type="cellIs" dxfId="37124" priority="936" operator="greaterThan">
      <formula>#REF!</formula>
    </cfRule>
  </conditionalFormatting>
  <conditionalFormatting sqref="BB25:BB30">
    <cfRule type="cellIs" dxfId="37123" priority="937" operator="greaterThan">
      <formula>#REF!</formula>
    </cfRule>
  </conditionalFormatting>
  <conditionalFormatting sqref="AZ7:BB7 BA8:BA12 BA43:BA48 BA34:BA39 BA25:BA30 BA16:BA21">
    <cfRule type="cellIs" dxfId="37122" priority="924" operator="equal">
      <formula>#REF!</formula>
    </cfRule>
  </conditionalFormatting>
  <conditionalFormatting sqref="AZ6">
    <cfRule type="cellIs" dxfId="37121" priority="925" operator="equal">
      <formula>#REF!</formula>
    </cfRule>
  </conditionalFormatting>
  <conditionalFormatting sqref="BA6">
    <cfRule type="cellIs" dxfId="37120" priority="926" operator="equal">
      <formula>#REF!</formula>
    </cfRule>
  </conditionalFormatting>
  <conditionalFormatting sqref="BB6:BI6">
    <cfRule type="cellIs" dxfId="37119" priority="927" operator="equal">
      <formula>#REF!</formula>
    </cfRule>
  </conditionalFormatting>
  <conditionalFormatting sqref="AZ7:BB7 BA8:BA12 BA43:BA48 BA34:BA39 BA25:BA30 BA16:BA21">
    <cfRule type="cellIs" dxfId="37118" priority="928" operator="greaterThan">
      <formula>#REF!</formula>
    </cfRule>
  </conditionalFormatting>
  <conditionalFormatting sqref="AZ6">
    <cfRule type="cellIs" dxfId="37117" priority="929" operator="greaterThan">
      <formula>#REF!</formula>
    </cfRule>
  </conditionalFormatting>
  <conditionalFormatting sqref="BA6">
    <cfRule type="cellIs" dxfId="37116" priority="930" operator="greaterThan">
      <formula>#REF!</formula>
    </cfRule>
  </conditionalFormatting>
  <conditionalFormatting sqref="BB6:BI6">
    <cfRule type="cellIs" dxfId="37115" priority="931" operator="greaterThan">
      <formula>#REF!</formula>
    </cfRule>
  </conditionalFormatting>
  <conditionalFormatting sqref="BB58:BI58 AZ58:AZ60">
    <cfRule type="cellIs" dxfId="37114" priority="905" operator="equal">
      <formula>" "</formula>
    </cfRule>
  </conditionalFormatting>
  <conditionalFormatting sqref="BB59:BI60">
    <cfRule type="cellIs" dxfId="37113" priority="906" operator="equal">
      <formula>" "</formula>
    </cfRule>
  </conditionalFormatting>
  <conditionalFormatting sqref="BA58:BA60">
    <cfRule type="cellIs" dxfId="37112" priority="907" operator="equal">
      <formula>" "</formula>
    </cfRule>
  </conditionalFormatting>
  <conditionalFormatting sqref="AZ58:AZ60">
    <cfRule type="cellIs" dxfId="37111" priority="908" operator="equal">
      <formula>#REF!</formula>
    </cfRule>
  </conditionalFormatting>
  <conditionalFormatting sqref="BA58:BA60">
    <cfRule type="cellIs" dxfId="37110" priority="909" operator="equal">
      <formula>#REF!</formula>
    </cfRule>
  </conditionalFormatting>
  <conditionalFormatting sqref="BB58:BI58">
    <cfRule type="cellIs" dxfId="37109" priority="910" operator="equal">
      <formula>#REF!</formula>
    </cfRule>
  </conditionalFormatting>
  <conditionalFormatting sqref="BB58:BI60">
    <cfRule type="cellIs" dxfId="37108" priority="911" operator="equal">
      <formula>#REF!</formula>
    </cfRule>
  </conditionalFormatting>
  <conditionalFormatting sqref="BB58:BI58">
    <cfRule type="cellIs" dxfId="37107" priority="912" operator="equal">
      <formula>#REF!</formula>
    </cfRule>
  </conditionalFormatting>
  <conditionalFormatting sqref="BB59:BI60">
    <cfRule type="cellIs" dxfId="37106" priority="913" operator="equal">
      <formula>#REF!</formula>
    </cfRule>
  </conditionalFormatting>
  <conditionalFormatting sqref="BB59:BI60">
    <cfRule type="cellIs" dxfId="37105" priority="914" operator="equal">
      <formula>#REF!</formula>
    </cfRule>
  </conditionalFormatting>
  <conditionalFormatting sqref="AZ58:AZ60">
    <cfRule type="cellIs" dxfId="37104" priority="915" operator="greaterThan">
      <formula>#REF!</formula>
    </cfRule>
  </conditionalFormatting>
  <conditionalFormatting sqref="BA58:BA60">
    <cfRule type="cellIs" dxfId="37103" priority="916" operator="greaterThan">
      <formula>#REF!</formula>
    </cfRule>
  </conditionalFormatting>
  <conditionalFormatting sqref="BB58:BI58">
    <cfRule type="cellIs" dxfId="37102" priority="917" operator="greaterThan">
      <formula>#REF!</formula>
    </cfRule>
  </conditionalFormatting>
  <conditionalFormatting sqref="BB58:BI58">
    <cfRule type="cellIs" dxfId="37101" priority="918" operator="greaterThan">
      <formula>#REF!</formula>
    </cfRule>
  </conditionalFormatting>
  <conditionalFormatting sqref="BB58:BI58">
    <cfRule type="cellIs" dxfId="37100" priority="919" operator="greaterThan">
      <formula>#REF!</formula>
    </cfRule>
  </conditionalFormatting>
  <conditionalFormatting sqref="BB59:BI60">
    <cfRule type="cellIs" dxfId="37099" priority="920" operator="greaterThan">
      <formula>#REF!</formula>
    </cfRule>
  </conditionalFormatting>
  <conditionalFormatting sqref="BB59:BI60">
    <cfRule type="cellIs" dxfId="37098" priority="921" operator="greaterThan">
      <formula>#REF!</formula>
    </cfRule>
  </conditionalFormatting>
  <conditionalFormatting sqref="BB59:BI60">
    <cfRule type="cellIs" dxfId="37097" priority="922" operator="greaterThan">
      <formula>#REF!</formula>
    </cfRule>
  </conditionalFormatting>
  <conditionalFormatting sqref="BB67:BI67 AZ51:AZ76">
    <cfRule type="cellIs" dxfId="37096" priority="887" operator="equal">
      <formula>" "</formula>
    </cfRule>
  </conditionalFormatting>
  <conditionalFormatting sqref="BB53:BI76">
    <cfRule type="cellIs" dxfId="37095" priority="888" operator="equal">
      <formula>" "</formula>
    </cfRule>
  </conditionalFormatting>
  <conditionalFormatting sqref="BA51:BA76">
    <cfRule type="cellIs" dxfId="37094" priority="889" operator="equal">
      <formula>" "</formula>
    </cfRule>
  </conditionalFormatting>
  <conditionalFormatting sqref="AZ51:AZ76">
    <cfRule type="cellIs" dxfId="37093" priority="890" operator="equal">
      <formula>#REF!</formula>
    </cfRule>
  </conditionalFormatting>
  <conditionalFormatting sqref="BA51:BA76">
    <cfRule type="cellIs" dxfId="37092" priority="891" operator="equal">
      <formula>#REF!</formula>
    </cfRule>
  </conditionalFormatting>
  <conditionalFormatting sqref="BB67:BI67">
    <cfRule type="cellIs" dxfId="37091" priority="892" operator="equal">
      <formula>#REF!</formula>
    </cfRule>
  </conditionalFormatting>
  <conditionalFormatting sqref="BB53:BI76">
    <cfRule type="cellIs" dxfId="37090" priority="893" operator="equal">
      <formula>#REF!</formula>
    </cfRule>
  </conditionalFormatting>
  <conditionalFormatting sqref="BB67:BI67">
    <cfRule type="cellIs" dxfId="37089" priority="894" operator="equal">
      <formula>#REF!</formula>
    </cfRule>
  </conditionalFormatting>
  <conditionalFormatting sqref="BB53:BI76">
    <cfRule type="cellIs" dxfId="37088" priority="895" operator="equal">
      <formula>#REF!</formula>
    </cfRule>
  </conditionalFormatting>
  <conditionalFormatting sqref="BB53:BI76">
    <cfRule type="cellIs" dxfId="37087" priority="896" operator="equal">
      <formula>#REF!</formula>
    </cfRule>
  </conditionalFormatting>
  <conditionalFormatting sqref="AZ51:AZ76">
    <cfRule type="cellIs" dxfId="37086" priority="897" operator="greaterThan">
      <formula>#REF!</formula>
    </cfRule>
  </conditionalFormatting>
  <conditionalFormatting sqref="BA51:BA76">
    <cfRule type="cellIs" dxfId="37085" priority="898" operator="greaterThan">
      <formula>#REF!</formula>
    </cfRule>
  </conditionalFormatting>
  <conditionalFormatting sqref="BB67:BI67">
    <cfRule type="cellIs" dxfId="37084" priority="899" operator="greaterThan">
      <formula>#REF!</formula>
    </cfRule>
  </conditionalFormatting>
  <conditionalFormatting sqref="BB67:BI67">
    <cfRule type="cellIs" dxfId="37083" priority="900" operator="greaterThan">
      <formula>#REF!</formula>
    </cfRule>
  </conditionalFormatting>
  <conditionalFormatting sqref="BB67:BI67">
    <cfRule type="cellIs" dxfId="37082" priority="901" operator="greaterThan">
      <formula>#REF!</formula>
    </cfRule>
  </conditionalFormatting>
  <conditionalFormatting sqref="BB53:BI76">
    <cfRule type="cellIs" dxfId="37081" priority="902" operator="greaterThan">
      <formula>#REF!</formula>
    </cfRule>
  </conditionalFormatting>
  <conditionalFormatting sqref="BB53:BI76">
    <cfRule type="cellIs" dxfId="37080" priority="903" operator="greaterThan">
      <formula>#REF!</formula>
    </cfRule>
  </conditionalFormatting>
  <conditionalFormatting sqref="BB53:BI76">
    <cfRule type="cellIs" dxfId="37079" priority="904" operator="greaterThan">
      <formula>#REF!</formula>
    </cfRule>
  </conditionalFormatting>
  <conditionalFormatting sqref="BA76">
    <cfRule type="cellIs" dxfId="37078" priority="881" operator="equal">
      <formula>" "</formula>
    </cfRule>
  </conditionalFormatting>
  <conditionalFormatting sqref="BB76:BI76">
    <cfRule type="cellIs" dxfId="37077" priority="882" operator="equal">
      <formula>#REF!</formula>
    </cfRule>
  </conditionalFormatting>
  <conditionalFormatting sqref="BB76:BI76">
    <cfRule type="cellIs" dxfId="37076" priority="883" operator="equal">
      <formula>#REF!</formula>
    </cfRule>
  </conditionalFormatting>
  <conditionalFormatting sqref="BB76:BI76">
    <cfRule type="cellIs" dxfId="37075" priority="884" operator="greaterThan">
      <formula>#REF!</formula>
    </cfRule>
  </conditionalFormatting>
  <conditionalFormatting sqref="BB76:BI76">
    <cfRule type="cellIs" dxfId="37074" priority="885" operator="greaterThan">
      <formula>#REF!</formula>
    </cfRule>
  </conditionalFormatting>
  <conditionalFormatting sqref="BB76:BI76">
    <cfRule type="cellIs" dxfId="37073" priority="886" operator="greaterThan">
      <formula>#REF!</formula>
    </cfRule>
  </conditionalFormatting>
  <conditionalFormatting sqref="BB77:BI77 AZ77">
    <cfRule type="cellIs" dxfId="37072" priority="856" operator="equal">
      <formula>" "</formula>
    </cfRule>
  </conditionalFormatting>
  <conditionalFormatting sqref="AZ77:BI77">
    <cfRule type="cellIs" dxfId="37071" priority="876" operator="equal">
      <formula>#REF!</formula>
    </cfRule>
  </conditionalFormatting>
  <conditionalFormatting sqref="AZ77:BA77">
    <cfRule type="cellIs" dxfId="37070" priority="877" operator="greaterThan">
      <formula>#REF!</formula>
    </cfRule>
  </conditionalFormatting>
  <conditionalFormatting sqref="BB77:BI77">
    <cfRule type="cellIs" dxfId="37069" priority="864" operator="equal">
      <formula>" "</formula>
    </cfRule>
  </conditionalFormatting>
  <conditionalFormatting sqref="BA77">
    <cfRule type="cellIs" dxfId="37068" priority="865" operator="equal">
      <formula>" "</formula>
    </cfRule>
  </conditionalFormatting>
  <conditionalFormatting sqref="AZ77">
    <cfRule type="cellIs" dxfId="37067" priority="866" operator="equal">
      <formula>#REF!</formula>
    </cfRule>
  </conditionalFormatting>
  <conditionalFormatting sqref="BA77">
    <cfRule type="cellIs" dxfId="37066" priority="867" operator="equal">
      <formula>#REF!</formula>
    </cfRule>
  </conditionalFormatting>
  <conditionalFormatting sqref="BB77:BI77">
    <cfRule type="cellIs" dxfId="37065" priority="868" operator="equal">
      <formula>#REF!</formula>
    </cfRule>
  </conditionalFormatting>
  <conditionalFormatting sqref="BB77:BI77">
    <cfRule type="cellIs" dxfId="37064" priority="869" operator="equal">
      <formula>#REF!</formula>
    </cfRule>
  </conditionalFormatting>
  <conditionalFormatting sqref="BB77:BI77">
    <cfRule type="cellIs" dxfId="37063" priority="870" operator="equal">
      <formula>#REF!</formula>
    </cfRule>
  </conditionalFormatting>
  <conditionalFormatting sqref="AZ77">
    <cfRule type="cellIs" dxfId="37062" priority="871" operator="greaterThan">
      <formula>#REF!</formula>
    </cfRule>
  </conditionalFormatting>
  <conditionalFormatting sqref="BA77">
    <cfRule type="cellIs" dxfId="37061" priority="872" operator="greaterThan">
      <formula>#REF!</formula>
    </cfRule>
  </conditionalFormatting>
  <conditionalFormatting sqref="BB77:BI77">
    <cfRule type="cellIs" dxfId="37060" priority="873" operator="greaterThan">
      <formula>#REF!</formula>
    </cfRule>
  </conditionalFormatting>
  <conditionalFormatting sqref="BB77:BI77">
    <cfRule type="cellIs" dxfId="37059" priority="874" operator="greaterThan">
      <formula>#REF!</formula>
    </cfRule>
  </conditionalFormatting>
  <conditionalFormatting sqref="BB77:BI77">
    <cfRule type="cellIs" dxfId="37058" priority="875" operator="greaterThan">
      <formula>#REF!</formula>
    </cfRule>
  </conditionalFormatting>
  <conditionalFormatting sqref="BA77">
    <cfRule type="cellIs" dxfId="37057" priority="857" operator="equal">
      <formula>" "</formula>
    </cfRule>
  </conditionalFormatting>
  <conditionalFormatting sqref="BB77:BI77">
    <cfRule type="cellIs" dxfId="37056" priority="858" operator="equal">
      <formula>#REF!</formula>
    </cfRule>
  </conditionalFormatting>
  <conditionalFormatting sqref="BB77:BI77">
    <cfRule type="cellIs" dxfId="37055" priority="859" operator="equal">
      <formula>#REF!</formula>
    </cfRule>
  </conditionalFormatting>
  <conditionalFormatting sqref="BB77:BI77">
    <cfRule type="cellIs" dxfId="37054" priority="860" operator="greaterThan">
      <formula>#REF!</formula>
    </cfRule>
  </conditionalFormatting>
  <conditionalFormatting sqref="BB77:BI77">
    <cfRule type="cellIs" dxfId="37053" priority="861" operator="greaterThan">
      <formula>#REF!</formula>
    </cfRule>
  </conditionalFormatting>
  <conditionalFormatting sqref="BB77:BI77">
    <cfRule type="cellIs" dxfId="37052" priority="862" operator="greaterThan">
      <formula>#REF!</formula>
    </cfRule>
  </conditionalFormatting>
  <conditionalFormatting sqref="AZ34:AZ39">
    <cfRule type="cellIs" dxfId="37051" priority="850" operator="equal">
      <formula>" "</formula>
    </cfRule>
  </conditionalFormatting>
  <conditionalFormatting sqref="BB34:BB39">
    <cfRule type="cellIs" dxfId="37050" priority="851" operator="equal">
      <formula>" "</formula>
    </cfRule>
  </conditionalFormatting>
  <conditionalFormatting sqref="AZ34:AZ39">
    <cfRule type="cellIs" dxfId="37049" priority="852" operator="equal">
      <formula>#REF!</formula>
    </cfRule>
  </conditionalFormatting>
  <conditionalFormatting sqref="BB34:BB39">
    <cfRule type="cellIs" dxfId="37048" priority="853" operator="equal">
      <formula>#REF!</formula>
    </cfRule>
  </conditionalFormatting>
  <conditionalFormatting sqref="AZ34:AZ39">
    <cfRule type="cellIs" dxfId="37047" priority="854" operator="greaterThan">
      <formula>#REF!</formula>
    </cfRule>
  </conditionalFormatting>
  <conditionalFormatting sqref="BB34:BB39">
    <cfRule type="cellIs" dxfId="37046" priority="855" operator="greaterThan">
      <formula>#REF!</formula>
    </cfRule>
  </conditionalFormatting>
  <conditionalFormatting sqref="AZ40">
    <cfRule type="cellIs" dxfId="37045" priority="847" operator="equal">
      <formula>" "</formula>
    </cfRule>
  </conditionalFormatting>
  <conditionalFormatting sqref="AZ40">
    <cfRule type="cellIs" dxfId="37044" priority="848" operator="equal">
      <formula>#REF!</formula>
    </cfRule>
  </conditionalFormatting>
  <conditionalFormatting sqref="AZ40">
    <cfRule type="cellIs" dxfId="37043" priority="849" operator="greaterThan">
      <formula>#REF!</formula>
    </cfRule>
  </conditionalFormatting>
  <conditionalFormatting sqref="AZ41 AZ43:AZ48">
    <cfRule type="cellIs" dxfId="37042" priority="841" operator="equal">
      <formula>" "</formula>
    </cfRule>
  </conditionalFormatting>
  <conditionalFormatting sqref="BB43:BF48">
    <cfRule type="cellIs" dxfId="37041" priority="842" operator="equal">
      <formula>" "</formula>
    </cfRule>
  </conditionalFormatting>
  <conditionalFormatting sqref="AZ41 AZ43:AZ48">
    <cfRule type="cellIs" dxfId="37040" priority="843" operator="equal">
      <formula>#REF!</formula>
    </cfRule>
  </conditionalFormatting>
  <conditionalFormatting sqref="BB43:BF48">
    <cfRule type="cellIs" dxfId="37039" priority="844" operator="equal">
      <formula>#REF!</formula>
    </cfRule>
  </conditionalFormatting>
  <conditionalFormatting sqref="AZ41 AZ43:AZ48">
    <cfRule type="cellIs" dxfId="37038" priority="845" operator="greaterThan">
      <formula>#REF!</formula>
    </cfRule>
  </conditionalFormatting>
  <conditionalFormatting sqref="BB43:BF48">
    <cfRule type="cellIs" dxfId="37037" priority="846" operator="greaterThan">
      <formula>#REF!</formula>
    </cfRule>
  </conditionalFormatting>
  <conditionalFormatting sqref="BB49:BI49">
    <cfRule type="cellIs" dxfId="37036" priority="831" operator="equal">
      <formula>" "</formula>
    </cfRule>
  </conditionalFormatting>
  <conditionalFormatting sqref="BA49">
    <cfRule type="cellIs" dxfId="37035" priority="832" operator="equal">
      <formula>" "</formula>
    </cfRule>
  </conditionalFormatting>
  <conditionalFormatting sqref="BA49">
    <cfRule type="cellIs" dxfId="37034" priority="833" operator="equal">
      <formula>#REF!</formula>
    </cfRule>
  </conditionalFormatting>
  <conditionalFormatting sqref="BB49:BI49">
    <cfRule type="cellIs" dxfId="37033" priority="834" operator="equal">
      <formula>#REF!</formula>
    </cfRule>
  </conditionalFormatting>
  <conditionalFormatting sqref="BB49:BI49">
    <cfRule type="cellIs" dxfId="37032" priority="835" operator="equal">
      <formula>#REF!</formula>
    </cfRule>
  </conditionalFormatting>
  <conditionalFormatting sqref="BB49:BI49">
    <cfRule type="cellIs" dxfId="37031" priority="836" operator="equal">
      <formula>#REF!</formula>
    </cfRule>
  </conditionalFormatting>
  <conditionalFormatting sqref="BA49">
    <cfRule type="cellIs" dxfId="37030" priority="837" operator="greaterThan">
      <formula>#REF!</formula>
    </cfRule>
  </conditionalFormatting>
  <conditionalFormatting sqref="BB49:BI49">
    <cfRule type="cellIs" dxfId="37029" priority="838" operator="greaterThan">
      <formula>#REF!</formula>
    </cfRule>
  </conditionalFormatting>
  <conditionalFormatting sqref="BB49:BI49">
    <cfRule type="cellIs" dxfId="37028" priority="839" operator="greaterThan">
      <formula>#REF!</formula>
    </cfRule>
  </conditionalFormatting>
  <conditionalFormatting sqref="BB49:BI49">
    <cfRule type="cellIs" dxfId="37027" priority="840" operator="greaterThan">
      <formula>#REF!</formula>
    </cfRule>
  </conditionalFormatting>
  <conditionalFormatting sqref="AZ49">
    <cfRule type="cellIs" dxfId="37026" priority="828" operator="equal">
      <formula>" "</formula>
    </cfRule>
  </conditionalFormatting>
  <conditionalFormatting sqref="AZ49">
    <cfRule type="cellIs" dxfId="37025" priority="829" operator="equal">
      <formula>#REF!</formula>
    </cfRule>
  </conditionalFormatting>
  <conditionalFormatting sqref="AZ49">
    <cfRule type="cellIs" dxfId="37024" priority="830" operator="greaterThan">
      <formula>#REF!</formula>
    </cfRule>
  </conditionalFormatting>
  <conditionalFormatting sqref="BA51">
    <cfRule type="cellIs" dxfId="37023" priority="825" operator="equal">
      <formula>" "</formula>
    </cfRule>
  </conditionalFormatting>
  <conditionalFormatting sqref="BA51">
    <cfRule type="cellIs" dxfId="37022" priority="826" operator="equal">
      <formula>#REF!</formula>
    </cfRule>
  </conditionalFormatting>
  <conditionalFormatting sqref="BA51">
    <cfRule type="cellIs" dxfId="37021" priority="827" operator="greaterThan">
      <formula>#REF!</formula>
    </cfRule>
  </conditionalFormatting>
  <conditionalFormatting sqref="BA51">
    <cfRule type="cellIs" dxfId="37020" priority="824" operator="equal">
      <formula>" "</formula>
    </cfRule>
  </conditionalFormatting>
  <conditionalFormatting sqref="BJ49">
    <cfRule type="cellIs" dxfId="37019" priority="814" operator="equal">
      <formula>" "</formula>
    </cfRule>
  </conditionalFormatting>
  <conditionalFormatting sqref="BB49:BI49">
    <cfRule type="cellIs" dxfId="37018" priority="815" operator="equal">
      <formula>" "</formula>
    </cfRule>
  </conditionalFormatting>
  <conditionalFormatting sqref="BB49:BI49">
    <cfRule type="cellIs" dxfId="37017" priority="816" operator="equal">
      <formula>#REF!</formula>
    </cfRule>
  </conditionalFormatting>
  <conditionalFormatting sqref="BJ49">
    <cfRule type="cellIs" dxfId="37016" priority="817" operator="equal">
      <formula>#REF!</formula>
    </cfRule>
  </conditionalFormatting>
  <conditionalFormatting sqref="BJ49">
    <cfRule type="cellIs" dxfId="37015" priority="818" operator="equal">
      <formula>#REF!</formula>
    </cfRule>
  </conditionalFormatting>
  <conditionalFormatting sqref="BJ49">
    <cfRule type="cellIs" dxfId="37014" priority="819" operator="equal">
      <formula>#REF!</formula>
    </cfRule>
  </conditionalFormatting>
  <conditionalFormatting sqref="BB49:BI49">
    <cfRule type="cellIs" dxfId="37013" priority="820" operator="greaterThan">
      <formula>#REF!</formula>
    </cfRule>
  </conditionalFormatting>
  <conditionalFormatting sqref="BJ49">
    <cfRule type="cellIs" dxfId="37012" priority="821" operator="greaterThan">
      <formula>#REF!</formula>
    </cfRule>
  </conditionalFormatting>
  <conditionalFormatting sqref="BJ49">
    <cfRule type="cellIs" dxfId="37011" priority="822" operator="greaterThan">
      <formula>#REF!</formula>
    </cfRule>
  </conditionalFormatting>
  <conditionalFormatting sqref="BJ49">
    <cfRule type="cellIs" dxfId="37010" priority="823" operator="greaterThan">
      <formula>#REF!</formula>
    </cfRule>
  </conditionalFormatting>
  <conditionalFormatting sqref="BA49">
    <cfRule type="cellIs" dxfId="37009" priority="811" operator="equal">
      <formula>" "</formula>
    </cfRule>
  </conditionalFormatting>
  <conditionalFormatting sqref="BA49">
    <cfRule type="cellIs" dxfId="37008" priority="812" operator="equal">
      <formula>#REF!</formula>
    </cfRule>
  </conditionalFormatting>
  <conditionalFormatting sqref="BA49">
    <cfRule type="cellIs" dxfId="37007" priority="813" operator="greaterThan">
      <formula>#REF!</formula>
    </cfRule>
  </conditionalFormatting>
  <conditionalFormatting sqref="BB51:BI52">
    <cfRule type="cellIs" dxfId="37006" priority="808" operator="equal">
      <formula>" "</formula>
    </cfRule>
  </conditionalFormatting>
  <conditionalFormatting sqref="BB51:BI52">
    <cfRule type="cellIs" dxfId="37005" priority="809" operator="equal">
      <formula>#REF!</formula>
    </cfRule>
  </conditionalFormatting>
  <conditionalFormatting sqref="BB51:BI52">
    <cfRule type="cellIs" dxfId="37004" priority="810" operator="greaterThan">
      <formula>#REF!</formula>
    </cfRule>
  </conditionalFormatting>
  <conditionalFormatting sqref="BB51:BI52">
    <cfRule type="cellIs" dxfId="37003" priority="801" operator="equal">
      <formula>" "</formula>
    </cfRule>
  </conditionalFormatting>
  <conditionalFormatting sqref="BB51:BI52">
    <cfRule type="cellIs" dxfId="37002" priority="802" operator="equal">
      <formula>#REF!</formula>
    </cfRule>
  </conditionalFormatting>
  <conditionalFormatting sqref="BB51:BI52">
    <cfRule type="cellIs" dxfId="37001" priority="803" operator="equal">
      <formula>#REF!</formula>
    </cfRule>
  </conditionalFormatting>
  <conditionalFormatting sqref="BB51:BI52">
    <cfRule type="cellIs" dxfId="37000" priority="804" operator="equal">
      <formula>#REF!</formula>
    </cfRule>
  </conditionalFormatting>
  <conditionalFormatting sqref="BB51:BI52">
    <cfRule type="cellIs" dxfId="36999" priority="805" operator="greaterThan">
      <formula>#REF!</formula>
    </cfRule>
  </conditionalFormatting>
  <conditionalFormatting sqref="BB51:BI52">
    <cfRule type="cellIs" dxfId="36998" priority="806" operator="greaterThan">
      <formula>#REF!</formula>
    </cfRule>
  </conditionalFormatting>
  <conditionalFormatting sqref="BB51:BI52">
    <cfRule type="cellIs" dxfId="36997" priority="807" operator="greaterThan">
      <formula>#REF!</formula>
    </cfRule>
  </conditionalFormatting>
  <conditionalFormatting sqref="BB51:BI52">
    <cfRule type="cellIs" dxfId="36996" priority="800" operator="equal">
      <formula>" "</formula>
    </cfRule>
  </conditionalFormatting>
  <conditionalFormatting sqref="BA41:BF41 BJ41">
    <cfRule type="cellIs" dxfId="36995" priority="797" operator="equal">
      <formula>" "</formula>
    </cfRule>
  </conditionalFormatting>
  <conditionalFormatting sqref="BA41:BF41 BJ41">
    <cfRule type="cellIs" dxfId="36994" priority="798" operator="equal">
      <formula>#REF!</formula>
    </cfRule>
  </conditionalFormatting>
  <conditionalFormatting sqref="BA41:BF41 BJ41">
    <cfRule type="cellIs" dxfId="36993" priority="799" operator="greaterThan">
      <formula>#REF!</formula>
    </cfRule>
  </conditionalFormatting>
  <conditionalFormatting sqref="BA41:BF41 BJ41">
    <cfRule type="cellIs" dxfId="36992" priority="796" operator="equal">
      <formula>" "</formula>
    </cfRule>
  </conditionalFormatting>
  <conditionalFormatting sqref="BB40:BF40">
    <cfRule type="cellIs" dxfId="36991" priority="786" operator="equal">
      <formula>" "</formula>
    </cfRule>
  </conditionalFormatting>
  <conditionalFormatting sqref="BA40">
    <cfRule type="cellIs" dxfId="36990" priority="787" operator="equal">
      <formula>" "</formula>
    </cfRule>
  </conditionalFormatting>
  <conditionalFormatting sqref="BA40">
    <cfRule type="cellIs" dxfId="36989" priority="788" operator="equal">
      <formula>#REF!</formula>
    </cfRule>
  </conditionalFormatting>
  <conditionalFormatting sqref="BB40:BF40">
    <cfRule type="cellIs" dxfId="36988" priority="789" operator="equal">
      <formula>#REF!</formula>
    </cfRule>
  </conditionalFormatting>
  <conditionalFormatting sqref="BB40:BF40">
    <cfRule type="cellIs" dxfId="36987" priority="790" operator="equal">
      <formula>#REF!</formula>
    </cfRule>
  </conditionalFormatting>
  <conditionalFormatting sqref="BB40:BF40">
    <cfRule type="cellIs" dxfId="36986" priority="791" operator="equal">
      <formula>#REF!</formula>
    </cfRule>
  </conditionalFormatting>
  <conditionalFormatting sqref="BA40">
    <cfRule type="cellIs" dxfId="36985" priority="792" operator="greaterThan">
      <formula>#REF!</formula>
    </cfRule>
  </conditionalFormatting>
  <conditionalFormatting sqref="BB40:BF40">
    <cfRule type="cellIs" dxfId="36984" priority="793" operator="greaterThan">
      <formula>#REF!</formula>
    </cfRule>
  </conditionalFormatting>
  <conditionalFormatting sqref="BB40:BF40">
    <cfRule type="cellIs" dxfId="36983" priority="794" operator="greaterThan">
      <formula>#REF!</formula>
    </cfRule>
  </conditionalFormatting>
  <conditionalFormatting sqref="BB40:BF40">
    <cfRule type="cellIs" dxfId="36982" priority="795" operator="greaterThan">
      <formula>#REF!</formula>
    </cfRule>
  </conditionalFormatting>
  <conditionalFormatting sqref="BB40:BF40">
    <cfRule type="cellIs" dxfId="36981" priority="778" operator="equal">
      <formula>#REF!</formula>
    </cfRule>
  </conditionalFormatting>
  <conditionalFormatting sqref="BJ40">
    <cfRule type="cellIs" dxfId="36980" priority="779" operator="equal">
      <formula>#REF!</formula>
    </cfRule>
  </conditionalFormatting>
  <conditionalFormatting sqref="BJ40">
    <cfRule type="cellIs" dxfId="36979" priority="780" operator="equal">
      <formula>#REF!</formula>
    </cfRule>
  </conditionalFormatting>
  <conditionalFormatting sqref="BJ40">
    <cfRule type="cellIs" dxfId="36978" priority="781" operator="equal">
      <formula>#REF!</formula>
    </cfRule>
  </conditionalFormatting>
  <conditionalFormatting sqref="BB40:BF40">
    <cfRule type="cellIs" dxfId="36977" priority="782" operator="greaterThan">
      <formula>#REF!</formula>
    </cfRule>
  </conditionalFormatting>
  <conditionalFormatting sqref="BJ40">
    <cfRule type="cellIs" dxfId="36976" priority="783" operator="greaterThan">
      <formula>#REF!</formula>
    </cfRule>
  </conditionalFormatting>
  <conditionalFormatting sqref="BJ40">
    <cfRule type="cellIs" dxfId="36975" priority="784" operator="greaterThan">
      <formula>#REF!</formula>
    </cfRule>
  </conditionalFormatting>
  <conditionalFormatting sqref="BJ40">
    <cfRule type="cellIs" dxfId="36974" priority="785" operator="greaterThan">
      <formula>#REF!</formula>
    </cfRule>
  </conditionalFormatting>
  <conditionalFormatting sqref="BA40">
    <cfRule type="cellIs" dxfId="36973" priority="773" operator="equal">
      <formula>" "</formula>
    </cfRule>
  </conditionalFormatting>
  <conditionalFormatting sqref="BA40">
    <cfRule type="cellIs" dxfId="36972" priority="774" operator="equal">
      <formula>#REF!</formula>
    </cfRule>
  </conditionalFormatting>
  <conditionalFormatting sqref="BA40">
    <cfRule type="cellIs" dxfId="36971" priority="775" operator="greaterThan">
      <formula>#REF!</formula>
    </cfRule>
  </conditionalFormatting>
  <conditionalFormatting sqref="AZ42">
    <cfRule type="cellIs" dxfId="36970" priority="767" operator="equal">
      <formula>#REF!</formula>
    </cfRule>
  </conditionalFormatting>
  <conditionalFormatting sqref="BA42">
    <cfRule type="cellIs" dxfId="36969" priority="768" operator="equal">
      <formula>#REF!</formula>
    </cfRule>
  </conditionalFormatting>
  <conditionalFormatting sqref="BB42:BF42">
    <cfRule type="cellIs" dxfId="36968" priority="769" operator="equal">
      <formula>#REF!</formula>
    </cfRule>
  </conditionalFormatting>
  <conditionalFormatting sqref="AZ42">
    <cfRule type="cellIs" dxfId="36967" priority="770" operator="greaterThan">
      <formula>#REF!</formula>
    </cfRule>
  </conditionalFormatting>
  <conditionalFormatting sqref="BA42">
    <cfRule type="cellIs" dxfId="36966" priority="771" operator="greaterThan">
      <formula>#REF!</formula>
    </cfRule>
  </conditionalFormatting>
  <conditionalFormatting sqref="BB42:BF42">
    <cfRule type="cellIs" dxfId="36965" priority="772" operator="greaterThan">
      <formula>#REF!</formula>
    </cfRule>
  </conditionalFormatting>
  <conditionalFormatting sqref="AZ31">
    <cfRule type="cellIs" dxfId="36964" priority="763" operator="equal">
      <formula>" "</formula>
    </cfRule>
  </conditionalFormatting>
  <conditionalFormatting sqref="AZ31">
    <cfRule type="cellIs" dxfId="36963" priority="764" operator="equal">
      <formula>#REF!</formula>
    </cfRule>
  </conditionalFormatting>
  <conditionalFormatting sqref="AZ31">
    <cfRule type="cellIs" dxfId="36962" priority="765" operator="greaterThan">
      <formula>#REF!</formula>
    </cfRule>
  </conditionalFormatting>
  <conditionalFormatting sqref="AZ32">
    <cfRule type="cellIs" dxfId="36961" priority="760" operator="equal">
      <formula>" "</formula>
    </cfRule>
  </conditionalFormatting>
  <conditionalFormatting sqref="AZ32">
    <cfRule type="cellIs" dxfId="36960" priority="761" operator="equal">
      <formula>#REF!</formula>
    </cfRule>
  </conditionalFormatting>
  <conditionalFormatting sqref="AZ32">
    <cfRule type="cellIs" dxfId="36959" priority="762" operator="greaterThan">
      <formula>#REF!</formula>
    </cfRule>
  </conditionalFormatting>
  <conditionalFormatting sqref="BA32:BF32 BJ32">
    <cfRule type="cellIs" dxfId="36958" priority="757" operator="equal">
      <formula>" "</formula>
    </cfRule>
  </conditionalFormatting>
  <conditionalFormatting sqref="BA32:BF32 BJ32">
    <cfRule type="cellIs" dxfId="36957" priority="758" operator="equal">
      <formula>#REF!</formula>
    </cfRule>
  </conditionalFormatting>
  <conditionalFormatting sqref="BA32:BF32 BJ32">
    <cfRule type="cellIs" dxfId="36956" priority="759" operator="greaterThan">
      <formula>#REF!</formula>
    </cfRule>
  </conditionalFormatting>
  <conditionalFormatting sqref="BA32:BF32 BJ32">
    <cfRule type="cellIs" dxfId="36955" priority="756" operator="equal">
      <formula>" "</formula>
    </cfRule>
  </conditionalFormatting>
  <conditionalFormatting sqref="BB31:BF31">
    <cfRule type="cellIs" dxfId="36954" priority="746" operator="equal">
      <formula>" "</formula>
    </cfRule>
  </conditionalFormatting>
  <conditionalFormatting sqref="BA31">
    <cfRule type="cellIs" dxfId="36953" priority="747" operator="equal">
      <formula>" "</formula>
    </cfRule>
  </conditionalFormatting>
  <conditionalFormatting sqref="BA31">
    <cfRule type="cellIs" dxfId="36952" priority="748" operator="equal">
      <formula>#REF!</formula>
    </cfRule>
  </conditionalFormatting>
  <conditionalFormatting sqref="BB31:BF31">
    <cfRule type="cellIs" dxfId="36951" priority="749" operator="equal">
      <formula>#REF!</formula>
    </cfRule>
  </conditionalFormatting>
  <conditionalFormatting sqref="BB31:BF31">
    <cfRule type="cellIs" dxfId="36950" priority="750" operator="equal">
      <formula>#REF!</formula>
    </cfRule>
  </conditionalFormatting>
  <conditionalFormatting sqref="BB31:BF31">
    <cfRule type="cellIs" dxfId="36949" priority="751" operator="equal">
      <formula>#REF!</formula>
    </cfRule>
  </conditionalFormatting>
  <conditionalFormatting sqref="BA31">
    <cfRule type="cellIs" dxfId="36948" priority="752" operator="greaterThan">
      <formula>#REF!</formula>
    </cfRule>
  </conditionalFormatting>
  <conditionalFormatting sqref="BB31:BF31">
    <cfRule type="cellIs" dxfId="36947" priority="753" operator="greaterThan">
      <formula>#REF!</formula>
    </cfRule>
  </conditionalFormatting>
  <conditionalFormatting sqref="BB31:BF31">
    <cfRule type="cellIs" dxfId="36946" priority="754" operator="greaterThan">
      <formula>#REF!</formula>
    </cfRule>
  </conditionalFormatting>
  <conditionalFormatting sqref="BB31:BF31">
    <cfRule type="cellIs" dxfId="36945" priority="755" operator="greaterThan">
      <formula>#REF!</formula>
    </cfRule>
  </conditionalFormatting>
  <conditionalFormatting sqref="BJ31">
    <cfRule type="cellIs" dxfId="36944" priority="736" operator="equal">
      <formula>" "</formula>
    </cfRule>
  </conditionalFormatting>
  <conditionalFormatting sqref="BB31:BF31">
    <cfRule type="cellIs" dxfId="36943" priority="737" operator="equal">
      <formula>" "</formula>
    </cfRule>
  </conditionalFormatting>
  <conditionalFormatting sqref="BB31:BF31">
    <cfRule type="cellIs" dxfId="36942" priority="738" operator="equal">
      <formula>#REF!</formula>
    </cfRule>
  </conditionalFormatting>
  <conditionalFormatting sqref="BJ31">
    <cfRule type="cellIs" dxfId="36941" priority="739" operator="equal">
      <formula>#REF!</formula>
    </cfRule>
  </conditionalFormatting>
  <conditionalFormatting sqref="BJ31">
    <cfRule type="cellIs" dxfId="36940" priority="740" operator="equal">
      <formula>#REF!</formula>
    </cfRule>
  </conditionalFormatting>
  <conditionalFormatting sqref="BJ31">
    <cfRule type="cellIs" dxfId="36939" priority="741" operator="equal">
      <formula>#REF!</formula>
    </cfRule>
  </conditionalFormatting>
  <conditionalFormatting sqref="BB31:BF31">
    <cfRule type="cellIs" dxfId="36938" priority="742" operator="greaterThan">
      <formula>#REF!</formula>
    </cfRule>
  </conditionalFormatting>
  <conditionalFormatting sqref="BJ31">
    <cfRule type="cellIs" dxfId="36937" priority="743" operator="greaterThan">
      <formula>#REF!</formula>
    </cfRule>
  </conditionalFormatting>
  <conditionalFormatting sqref="BJ31">
    <cfRule type="cellIs" dxfId="36936" priority="744" operator="greaterThan">
      <formula>#REF!</formula>
    </cfRule>
  </conditionalFormatting>
  <conditionalFormatting sqref="BJ31">
    <cfRule type="cellIs" dxfId="36935" priority="745" operator="greaterThan">
      <formula>#REF!</formula>
    </cfRule>
  </conditionalFormatting>
  <conditionalFormatting sqref="BA31">
    <cfRule type="cellIs" dxfId="36934" priority="733" operator="equal">
      <formula>" "</formula>
    </cfRule>
  </conditionalFormatting>
  <conditionalFormatting sqref="BA31">
    <cfRule type="cellIs" dxfId="36933" priority="734" operator="equal">
      <formula>#REF!</formula>
    </cfRule>
  </conditionalFormatting>
  <conditionalFormatting sqref="BA31">
    <cfRule type="cellIs" dxfId="36932" priority="735" operator="greaterThan">
      <formula>#REF!</formula>
    </cfRule>
  </conditionalFormatting>
  <conditionalFormatting sqref="AZ33:BF33">
    <cfRule type="cellIs" dxfId="36931" priority="726" operator="equal">
      <formula>" "</formula>
    </cfRule>
  </conditionalFormatting>
  <conditionalFormatting sqref="AZ33">
    <cfRule type="cellIs" dxfId="36930" priority="727" operator="equal">
      <formula>#REF!</formula>
    </cfRule>
  </conditionalFormatting>
  <conditionalFormatting sqref="BA33">
    <cfRule type="cellIs" dxfId="36929" priority="728" operator="equal">
      <formula>#REF!</formula>
    </cfRule>
  </conditionalFormatting>
  <conditionalFormatting sqref="BB33:BF33">
    <cfRule type="cellIs" dxfId="36928" priority="729" operator="equal">
      <formula>#REF!</formula>
    </cfRule>
  </conditionalFormatting>
  <conditionalFormatting sqref="AZ33">
    <cfRule type="cellIs" dxfId="36927" priority="730" operator="greaterThan">
      <formula>#REF!</formula>
    </cfRule>
  </conditionalFormatting>
  <conditionalFormatting sqref="BA33">
    <cfRule type="cellIs" dxfId="36926" priority="731" operator="greaterThan">
      <formula>#REF!</formula>
    </cfRule>
  </conditionalFormatting>
  <conditionalFormatting sqref="BB33:BF33">
    <cfRule type="cellIs" dxfId="36925" priority="732" operator="greaterThan">
      <formula>#REF!</formula>
    </cfRule>
  </conditionalFormatting>
  <conditionalFormatting sqref="AZ22">
    <cfRule type="cellIs" dxfId="36924" priority="723" operator="equal">
      <formula>" "</formula>
    </cfRule>
  </conditionalFormatting>
  <conditionalFormatting sqref="AZ22">
    <cfRule type="cellIs" dxfId="36923" priority="724" operator="equal">
      <formula>#REF!</formula>
    </cfRule>
  </conditionalFormatting>
  <conditionalFormatting sqref="AZ22">
    <cfRule type="cellIs" dxfId="36922" priority="725" operator="greaterThan">
      <formula>#REF!</formula>
    </cfRule>
  </conditionalFormatting>
  <conditionalFormatting sqref="AZ23">
    <cfRule type="cellIs" dxfId="36921" priority="720" operator="equal">
      <formula>" "</formula>
    </cfRule>
  </conditionalFormatting>
  <conditionalFormatting sqref="AZ23">
    <cfRule type="cellIs" dxfId="36920" priority="721" operator="equal">
      <formula>#REF!</formula>
    </cfRule>
  </conditionalFormatting>
  <conditionalFormatting sqref="AZ23">
    <cfRule type="cellIs" dxfId="36919" priority="722" operator="greaterThan">
      <formula>#REF!</formula>
    </cfRule>
  </conditionalFormatting>
  <conditionalFormatting sqref="BA23:BF23 BJ23">
    <cfRule type="cellIs" dxfId="36918" priority="717" operator="equal">
      <formula>" "</formula>
    </cfRule>
  </conditionalFormatting>
  <conditionalFormatting sqref="BA23:BF23 BJ23">
    <cfRule type="cellIs" dxfId="36917" priority="718" operator="equal">
      <formula>#REF!</formula>
    </cfRule>
  </conditionalFormatting>
  <conditionalFormatting sqref="BA23:BF23 BJ23">
    <cfRule type="cellIs" dxfId="36916" priority="719" operator="greaterThan">
      <formula>#REF!</formula>
    </cfRule>
  </conditionalFormatting>
  <conditionalFormatting sqref="BA23:BF23 BJ23">
    <cfRule type="cellIs" dxfId="36915" priority="716" operator="equal">
      <formula>" "</formula>
    </cfRule>
  </conditionalFormatting>
  <conditionalFormatting sqref="BB22:BF22">
    <cfRule type="cellIs" dxfId="36914" priority="706" operator="equal">
      <formula>" "</formula>
    </cfRule>
  </conditionalFormatting>
  <conditionalFormatting sqref="BA22">
    <cfRule type="cellIs" dxfId="36913" priority="707" operator="equal">
      <formula>" "</formula>
    </cfRule>
  </conditionalFormatting>
  <conditionalFormatting sqref="BA22">
    <cfRule type="cellIs" dxfId="36912" priority="708" operator="equal">
      <formula>#REF!</formula>
    </cfRule>
  </conditionalFormatting>
  <conditionalFormatting sqref="BB22:BF22">
    <cfRule type="cellIs" dxfId="36911" priority="709" operator="equal">
      <formula>#REF!</formula>
    </cfRule>
  </conditionalFormatting>
  <conditionalFormatting sqref="BB22:BF22">
    <cfRule type="cellIs" dxfId="36910" priority="710" operator="equal">
      <formula>#REF!</formula>
    </cfRule>
  </conditionalFormatting>
  <conditionalFormatting sqref="BB22:BF22">
    <cfRule type="cellIs" dxfId="36909" priority="711" operator="equal">
      <formula>#REF!</formula>
    </cfRule>
  </conditionalFormatting>
  <conditionalFormatting sqref="BA22">
    <cfRule type="cellIs" dxfId="36908" priority="712" operator="greaterThan">
      <formula>#REF!</formula>
    </cfRule>
  </conditionalFormatting>
  <conditionalFormatting sqref="BB22:BF22">
    <cfRule type="cellIs" dxfId="36907" priority="713" operator="greaterThan">
      <formula>#REF!</formula>
    </cfRule>
  </conditionalFormatting>
  <conditionalFormatting sqref="BB22:BF22">
    <cfRule type="cellIs" dxfId="36906" priority="714" operator="greaterThan">
      <formula>#REF!</formula>
    </cfRule>
  </conditionalFormatting>
  <conditionalFormatting sqref="BB22:BF22">
    <cfRule type="cellIs" dxfId="36905" priority="715" operator="greaterThan">
      <formula>#REF!</formula>
    </cfRule>
  </conditionalFormatting>
  <conditionalFormatting sqref="BJ22">
    <cfRule type="cellIs" dxfId="36904" priority="696" operator="equal">
      <formula>" "</formula>
    </cfRule>
  </conditionalFormatting>
  <conditionalFormatting sqref="BB22:BF22">
    <cfRule type="cellIs" dxfId="36903" priority="697" operator="equal">
      <formula>" "</formula>
    </cfRule>
  </conditionalFormatting>
  <conditionalFormatting sqref="BB22:BF22">
    <cfRule type="cellIs" dxfId="36902" priority="698" operator="equal">
      <formula>#REF!</formula>
    </cfRule>
  </conditionalFormatting>
  <conditionalFormatting sqref="BJ22">
    <cfRule type="cellIs" dxfId="36901" priority="699" operator="equal">
      <formula>#REF!</formula>
    </cfRule>
  </conditionalFormatting>
  <conditionalFormatting sqref="BJ22">
    <cfRule type="cellIs" dxfId="36900" priority="700" operator="equal">
      <formula>#REF!</formula>
    </cfRule>
  </conditionalFormatting>
  <conditionalFormatting sqref="BJ22">
    <cfRule type="cellIs" dxfId="36899" priority="701" operator="equal">
      <formula>#REF!</formula>
    </cfRule>
  </conditionalFormatting>
  <conditionalFormatting sqref="BB22:BF22">
    <cfRule type="cellIs" dxfId="36898" priority="702" operator="greaterThan">
      <formula>#REF!</formula>
    </cfRule>
  </conditionalFormatting>
  <conditionalFormatting sqref="BJ22">
    <cfRule type="cellIs" dxfId="36897" priority="703" operator="greaterThan">
      <formula>#REF!</formula>
    </cfRule>
  </conditionalFormatting>
  <conditionalFormatting sqref="BJ22">
    <cfRule type="cellIs" dxfId="36896" priority="704" operator="greaterThan">
      <formula>#REF!</formula>
    </cfRule>
  </conditionalFormatting>
  <conditionalFormatting sqref="BJ22">
    <cfRule type="cellIs" dxfId="36895" priority="705" operator="greaterThan">
      <formula>#REF!</formula>
    </cfRule>
  </conditionalFormatting>
  <conditionalFormatting sqref="BA22">
    <cfRule type="cellIs" dxfId="36894" priority="693" operator="equal">
      <formula>" "</formula>
    </cfRule>
  </conditionalFormatting>
  <conditionalFormatting sqref="BA22">
    <cfRule type="cellIs" dxfId="36893" priority="694" operator="equal">
      <formula>#REF!</formula>
    </cfRule>
  </conditionalFormatting>
  <conditionalFormatting sqref="BA22">
    <cfRule type="cellIs" dxfId="36892" priority="695" operator="greaterThan">
      <formula>#REF!</formula>
    </cfRule>
  </conditionalFormatting>
  <conditionalFormatting sqref="AZ24:BF24">
    <cfRule type="cellIs" dxfId="36891" priority="686" operator="equal">
      <formula>" "</formula>
    </cfRule>
  </conditionalFormatting>
  <conditionalFormatting sqref="AZ24">
    <cfRule type="cellIs" dxfId="36890" priority="687" operator="equal">
      <formula>#REF!</formula>
    </cfRule>
  </conditionalFormatting>
  <conditionalFormatting sqref="BA24">
    <cfRule type="cellIs" dxfId="36889" priority="688" operator="equal">
      <formula>#REF!</formula>
    </cfRule>
  </conditionalFormatting>
  <conditionalFormatting sqref="BB24:BF24">
    <cfRule type="cellIs" dxfId="36888" priority="689" operator="equal">
      <formula>#REF!</formula>
    </cfRule>
  </conditionalFormatting>
  <conditionalFormatting sqref="AZ24">
    <cfRule type="cellIs" dxfId="36887" priority="690" operator="greaterThan">
      <formula>#REF!</formula>
    </cfRule>
  </conditionalFormatting>
  <conditionalFormatting sqref="BA24">
    <cfRule type="cellIs" dxfId="36886" priority="691" operator="greaterThan">
      <formula>#REF!</formula>
    </cfRule>
  </conditionalFormatting>
  <conditionalFormatting sqref="BB24:BF24">
    <cfRule type="cellIs" dxfId="36885" priority="692" operator="greaterThan">
      <formula>#REF!</formula>
    </cfRule>
  </conditionalFormatting>
  <conditionalFormatting sqref="AZ13">
    <cfRule type="cellIs" dxfId="36884" priority="683" operator="equal">
      <formula>" "</formula>
    </cfRule>
  </conditionalFormatting>
  <conditionalFormatting sqref="AZ13">
    <cfRule type="cellIs" dxfId="36883" priority="684" operator="equal">
      <formula>#REF!</formula>
    </cfRule>
  </conditionalFormatting>
  <conditionalFormatting sqref="AZ13">
    <cfRule type="cellIs" dxfId="36882" priority="685" operator="greaterThan">
      <formula>#REF!</formula>
    </cfRule>
  </conditionalFormatting>
  <conditionalFormatting sqref="AZ14">
    <cfRule type="cellIs" dxfId="36881" priority="680" operator="equal">
      <formula>" "</formula>
    </cfRule>
  </conditionalFormatting>
  <conditionalFormatting sqref="AZ14">
    <cfRule type="cellIs" dxfId="36880" priority="681" operator="equal">
      <formula>#REF!</formula>
    </cfRule>
  </conditionalFormatting>
  <conditionalFormatting sqref="AZ14">
    <cfRule type="cellIs" dxfId="36879" priority="682" operator="greaterThan">
      <formula>#REF!</formula>
    </cfRule>
  </conditionalFormatting>
  <conditionalFormatting sqref="BA14:BF14 BJ14">
    <cfRule type="cellIs" dxfId="36878" priority="677" operator="equal">
      <formula>" "</formula>
    </cfRule>
  </conditionalFormatting>
  <conditionalFormatting sqref="BA14:BF14 BJ14">
    <cfRule type="cellIs" dxfId="36877" priority="678" operator="equal">
      <formula>#REF!</formula>
    </cfRule>
  </conditionalFormatting>
  <conditionalFormatting sqref="BA14:BF14 BJ14">
    <cfRule type="cellIs" dxfId="36876" priority="679" operator="greaterThan">
      <formula>#REF!</formula>
    </cfRule>
  </conditionalFormatting>
  <conditionalFormatting sqref="BA14:BF14 BJ14">
    <cfRule type="cellIs" dxfId="36875" priority="676" operator="equal">
      <formula>" "</formula>
    </cfRule>
  </conditionalFormatting>
  <conditionalFormatting sqref="BB13:BF13">
    <cfRule type="cellIs" dxfId="36874" priority="666" operator="equal">
      <formula>" "</formula>
    </cfRule>
  </conditionalFormatting>
  <conditionalFormatting sqref="BA13">
    <cfRule type="cellIs" dxfId="36873" priority="667" operator="equal">
      <formula>" "</formula>
    </cfRule>
  </conditionalFormatting>
  <conditionalFormatting sqref="BA13">
    <cfRule type="cellIs" dxfId="36872" priority="668" operator="equal">
      <formula>#REF!</formula>
    </cfRule>
  </conditionalFormatting>
  <conditionalFormatting sqref="BB13:BF13">
    <cfRule type="cellIs" dxfId="36871" priority="669" operator="equal">
      <formula>#REF!</formula>
    </cfRule>
  </conditionalFormatting>
  <conditionalFormatting sqref="BB13:BF13">
    <cfRule type="cellIs" dxfId="36870" priority="670" operator="equal">
      <formula>#REF!</formula>
    </cfRule>
  </conditionalFormatting>
  <conditionalFormatting sqref="BB13:BF13">
    <cfRule type="cellIs" dxfId="36869" priority="671" operator="equal">
      <formula>#REF!</formula>
    </cfRule>
  </conditionalFormatting>
  <conditionalFormatting sqref="BA13">
    <cfRule type="cellIs" dxfId="36868" priority="672" operator="greaterThan">
      <formula>#REF!</formula>
    </cfRule>
  </conditionalFormatting>
  <conditionalFormatting sqref="BB13:BF13">
    <cfRule type="cellIs" dxfId="36867" priority="673" operator="greaterThan">
      <formula>#REF!</formula>
    </cfRule>
  </conditionalFormatting>
  <conditionalFormatting sqref="BB13:BF13">
    <cfRule type="cellIs" dxfId="36866" priority="674" operator="greaterThan">
      <formula>#REF!</formula>
    </cfRule>
  </conditionalFormatting>
  <conditionalFormatting sqref="BB13:BF13">
    <cfRule type="cellIs" dxfId="36865" priority="675" operator="greaterThan">
      <formula>#REF!</formula>
    </cfRule>
  </conditionalFormatting>
  <conditionalFormatting sqref="BJ13">
    <cfRule type="cellIs" dxfId="36864" priority="656" operator="equal">
      <formula>" "</formula>
    </cfRule>
  </conditionalFormatting>
  <conditionalFormatting sqref="BB13:BF13">
    <cfRule type="cellIs" dxfId="36863" priority="657" operator="equal">
      <formula>" "</formula>
    </cfRule>
  </conditionalFormatting>
  <conditionalFormatting sqref="BB13:BF13">
    <cfRule type="cellIs" dxfId="36862" priority="658" operator="equal">
      <formula>#REF!</formula>
    </cfRule>
  </conditionalFormatting>
  <conditionalFormatting sqref="BJ13">
    <cfRule type="cellIs" dxfId="36861" priority="659" operator="equal">
      <formula>#REF!</formula>
    </cfRule>
  </conditionalFormatting>
  <conditionalFormatting sqref="BJ13">
    <cfRule type="cellIs" dxfId="36860" priority="660" operator="equal">
      <formula>#REF!</formula>
    </cfRule>
  </conditionalFormatting>
  <conditionalFormatting sqref="BJ13">
    <cfRule type="cellIs" dxfId="36859" priority="661" operator="equal">
      <formula>#REF!</formula>
    </cfRule>
  </conditionalFormatting>
  <conditionalFormatting sqref="BB13:BF13">
    <cfRule type="cellIs" dxfId="36858" priority="662" operator="greaterThan">
      <formula>#REF!</formula>
    </cfRule>
  </conditionalFormatting>
  <conditionalFormatting sqref="BJ13">
    <cfRule type="cellIs" dxfId="36857" priority="663" operator="greaterThan">
      <formula>#REF!</formula>
    </cfRule>
  </conditionalFormatting>
  <conditionalFormatting sqref="BJ13">
    <cfRule type="cellIs" dxfId="36856" priority="664" operator="greaterThan">
      <formula>#REF!</formula>
    </cfRule>
  </conditionalFormatting>
  <conditionalFormatting sqref="BJ13">
    <cfRule type="cellIs" dxfId="36855" priority="665" operator="greaterThan">
      <formula>#REF!</formula>
    </cfRule>
  </conditionalFormatting>
  <conditionalFormatting sqref="BA13">
    <cfRule type="cellIs" dxfId="36854" priority="653" operator="equal">
      <formula>" "</formula>
    </cfRule>
  </conditionalFormatting>
  <conditionalFormatting sqref="BA13">
    <cfRule type="cellIs" dxfId="36853" priority="654" operator="equal">
      <formula>#REF!</formula>
    </cfRule>
  </conditionalFormatting>
  <conditionalFormatting sqref="BA13">
    <cfRule type="cellIs" dxfId="36852" priority="655" operator="greaterThan">
      <formula>#REF!</formula>
    </cfRule>
  </conditionalFormatting>
  <conditionalFormatting sqref="AZ15:BF15">
    <cfRule type="cellIs" dxfId="36851" priority="646" operator="equal">
      <formula>" "</formula>
    </cfRule>
  </conditionalFormatting>
  <conditionalFormatting sqref="AZ15">
    <cfRule type="cellIs" dxfId="36850" priority="647" operator="equal">
      <formula>#REF!</formula>
    </cfRule>
  </conditionalFormatting>
  <conditionalFormatting sqref="BA15">
    <cfRule type="cellIs" dxfId="36849" priority="648" operator="equal">
      <formula>#REF!</formula>
    </cfRule>
  </conditionalFormatting>
  <conditionalFormatting sqref="BB15:BF15">
    <cfRule type="cellIs" dxfId="36848" priority="649" operator="equal">
      <formula>#REF!</formula>
    </cfRule>
  </conditionalFormatting>
  <conditionalFormatting sqref="AZ15">
    <cfRule type="cellIs" dxfId="36847" priority="650" operator="greaterThan">
      <formula>#REF!</formula>
    </cfRule>
  </conditionalFormatting>
  <conditionalFormatting sqref="BA15">
    <cfRule type="cellIs" dxfId="36846" priority="651" operator="greaterThan">
      <formula>#REF!</formula>
    </cfRule>
  </conditionalFormatting>
  <conditionalFormatting sqref="BB15:BF15">
    <cfRule type="cellIs" dxfId="36845" priority="652" operator="greaterThan">
      <formula>#REF!</formula>
    </cfRule>
  </conditionalFormatting>
  <conditionalFormatting sqref="A43:A49">
    <cfRule type="containsText" dxfId="36844" priority="629" operator="containsText" text="08.30 – 14.30">
      <formula>NOT(ISERROR(SEARCH("08.30 – 14.30",A43)))</formula>
    </cfRule>
    <cfRule type="containsText" dxfId="36843" priority="630" operator="containsText" text="09:30 – 18.30">
      <formula>NOT(ISERROR(SEARCH("09:30 – 18.30",A43)))</formula>
    </cfRule>
    <cfRule type="containsText" dxfId="36842" priority="631" operator="containsText" text="10.30 – 18.30">
      <formula>NOT(ISERROR(SEARCH("10.30 – 18.30",A43)))</formula>
    </cfRule>
    <cfRule type="containsText" dxfId="36841" priority="632" operator="containsText" text="09.30 – 18.30">
      <formula>NOT(ISERROR(SEARCH("09.30 – 18.30",A43)))</formula>
    </cfRule>
    <cfRule type="containsText" dxfId="36840" priority="633" operator="containsText" text="09.00 – 13:00">
      <formula>NOT(ISERROR(SEARCH("09.00 – 13:00",A43)))</formula>
    </cfRule>
    <cfRule type="containsText" dxfId="36839" priority="634" operator="containsText" text="08.30 – 16.30">
      <formula>NOT(ISERROR(SEARCH("08.30 – 16.30",A43)))</formula>
    </cfRule>
    <cfRule type="containsText" dxfId="36838" priority="635" operator="containsText" text="08:30 – 17.30">
      <formula>NOT(ISERROR(SEARCH("08:30 – 17.30",A43)))</formula>
    </cfRule>
    <cfRule type="containsText" dxfId="36837" priority="636" operator="containsText" text="08.30 – 17.30">
      <formula>NOT(ISERROR(SEARCH("08.30 – 17.30",A43)))</formula>
    </cfRule>
    <cfRule type="containsText" dxfId="36836" priority="637" operator="containsText" text="09.00 – 18.00">
      <formula>NOT(ISERROR(SEARCH("09.00 – 18.00",A43)))</formula>
    </cfRule>
    <cfRule type="containsText" dxfId="36835" priority="638" operator="containsText" text="09.00 – 13.00">
      <formula>NOT(ISERROR(SEARCH("09.00 – 13.00",A43)))</formula>
    </cfRule>
    <cfRule type="containsText" dxfId="36834" priority="639" operator="containsText" text="11.30 – 19.30">
      <formula>NOT(ISERROR(SEARCH("11.30 – 19.30",A43)))</formula>
    </cfRule>
    <cfRule type="containsText" dxfId="36833" priority="640" operator="containsText" text="10.30 – 19.30">
      <formula>NOT(ISERROR(SEARCH("10.30 – 19.30",A43)))</formula>
    </cfRule>
    <cfRule type="containsText" dxfId="36832" priority="641" operator="containsText" text="09.00 – 15.00">
      <formula>NOT(ISERROR(SEARCH("09.00 – 15.00",A43)))</formula>
    </cfRule>
    <cfRule type="containsText" dxfId="36831" priority="642" operator="containsText" text="12:30">
      <formula>NOT(ISERROR(SEARCH("12:30",A43)))</formula>
    </cfRule>
    <cfRule type="containsText" dxfId="36830" priority="643" operator="containsText" text="13:30">
      <formula>NOT(ISERROR(SEARCH("13:30",A43)))</formula>
    </cfRule>
    <cfRule type="containsText" dxfId="36829" priority="644" operator="containsText" text="FESTIVITÁ">
      <formula>NOT(ISERROR(SEARCH("FESTIVITÁ",A43)))</formula>
    </cfRule>
    <cfRule type="cellIs" dxfId="36828" priority="645" operator="equal">
      <formula>"DOMENICA"</formula>
    </cfRule>
  </conditionalFormatting>
  <conditionalFormatting sqref="T50">
    <cfRule type="cellIs" dxfId="36827" priority="626" operator="equal">
      <formula>" "</formula>
    </cfRule>
  </conditionalFormatting>
  <conditionalFormatting sqref="T50">
    <cfRule type="cellIs" dxfId="36826" priority="627" operator="equal">
      <formula>$AZ50</formula>
    </cfRule>
  </conditionalFormatting>
  <conditionalFormatting sqref="T50">
    <cfRule type="cellIs" dxfId="36825" priority="628" operator="greaterThan">
      <formula>$AZ50</formula>
    </cfRule>
  </conditionalFormatting>
  <conditionalFormatting sqref="T51">
    <cfRule type="cellIs" dxfId="36824" priority="624" operator="equal">
      <formula>$AZ51</formula>
    </cfRule>
  </conditionalFormatting>
  <conditionalFormatting sqref="T51">
    <cfRule type="cellIs" dxfId="36823" priority="625" operator="greaterThan">
      <formula>$AZ51</formula>
    </cfRule>
  </conditionalFormatting>
  <conditionalFormatting sqref="T51">
    <cfRule type="cellIs" dxfId="36822" priority="623" operator="equal">
      <formula>" "</formula>
    </cfRule>
  </conditionalFormatting>
  <conditionalFormatting sqref="T51:T59">
    <cfRule type="cellIs" dxfId="36821" priority="620" operator="equal">
      <formula>" "</formula>
    </cfRule>
  </conditionalFormatting>
  <conditionalFormatting sqref="T51:T59">
    <cfRule type="cellIs" dxfId="36820" priority="621" operator="equal">
      <formula>$AZ51</formula>
    </cfRule>
  </conditionalFormatting>
  <conditionalFormatting sqref="T51:T59">
    <cfRule type="cellIs" dxfId="36819" priority="622" operator="greaterThan">
      <formula>$AZ51</formula>
    </cfRule>
  </conditionalFormatting>
  <conditionalFormatting sqref="T59">
    <cfRule type="cellIs" dxfId="36818" priority="617" operator="equal">
      <formula>" "</formula>
    </cfRule>
  </conditionalFormatting>
  <conditionalFormatting sqref="T59">
    <cfRule type="cellIs" dxfId="36817" priority="618" operator="equal">
      <formula>$AZ59</formula>
    </cfRule>
  </conditionalFormatting>
  <conditionalFormatting sqref="T59">
    <cfRule type="cellIs" dxfId="36816" priority="619" operator="greaterThan">
      <formula>$AZ59</formula>
    </cfRule>
  </conditionalFormatting>
  <conditionalFormatting sqref="BW14:BW15">
    <cfRule type="cellIs" dxfId="36815" priority="611" operator="equal">
      <formula>" "</formula>
    </cfRule>
  </conditionalFormatting>
  <conditionalFormatting sqref="BW41:BW42">
    <cfRule type="cellIs" dxfId="36814" priority="605" operator="equal">
      <formula>" "</formula>
    </cfRule>
  </conditionalFormatting>
  <conditionalFormatting sqref="Z23:AB24">
    <cfRule type="cellIs" dxfId="36813" priority="603" operator="equal">
      <formula>$AZ23</formula>
    </cfRule>
  </conditionalFormatting>
  <conditionalFormatting sqref="Z23:AB24">
    <cfRule type="cellIs" dxfId="36812" priority="604" operator="greaterThan">
      <formula>$AZ23</formula>
    </cfRule>
  </conditionalFormatting>
  <conditionalFormatting sqref="Z60:AB76">
    <cfRule type="cellIs" dxfId="36811" priority="600" operator="equal">
      <formula>" "</formula>
    </cfRule>
  </conditionalFormatting>
  <conditionalFormatting sqref="Z60:AB76">
    <cfRule type="cellIs" dxfId="36810" priority="601" operator="equal">
      <formula>$AZ60</formula>
    </cfRule>
  </conditionalFormatting>
  <conditionalFormatting sqref="Z60:AB76">
    <cfRule type="cellIs" dxfId="36809" priority="602" operator="greaterThan">
      <formula>$AZ60</formula>
    </cfRule>
  </conditionalFormatting>
  <conditionalFormatting sqref="Z60:AB60">
    <cfRule type="cellIs" dxfId="36808" priority="597" operator="equal">
      <formula>" "</formula>
    </cfRule>
  </conditionalFormatting>
  <conditionalFormatting sqref="Z60:AB60">
    <cfRule type="cellIs" dxfId="36807" priority="598" operator="equal">
      <formula>$AZ60</formula>
    </cfRule>
  </conditionalFormatting>
  <conditionalFormatting sqref="Z60:AB60">
    <cfRule type="cellIs" dxfId="36806" priority="599" operator="greaterThan">
      <formula>$AZ60</formula>
    </cfRule>
  </conditionalFormatting>
  <conditionalFormatting sqref="Z23:AB24">
    <cfRule type="cellIs" dxfId="36805" priority="596" operator="equal">
      <formula>" "</formula>
    </cfRule>
  </conditionalFormatting>
  <conditionalFormatting sqref="Z77:AB77">
    <cfRule type="cellIs" dxfId="36804" priority="593" operator="equal">
      <formula>" "</formula>
    </cfRule>
  </conditionalFormatting>
  <conditionalFormatting sqref="Z77:AB77">
    <cfRule type="cellIs" dxfId="36803" priority="594" operator="equal">
      <formula>$AZ77</formula>
    </cfRule>
  </conditionalFormatting>
  <conditionalFormatting sqref="Z77:AB77">
    <cfRule type="cellIs" dxfId="36802" priority="595" operator="greaterThan">
      <formula>$AZ77</formula>
    </cfRule>
  </conditionalFormatting>
  <conditionalFormatting sqref="Z6:AB6">
    <cfRule type="cellIs" dxfId="36801" priority="592" operator="equal">
      <formula>" "</formula>
    </cfRule>
  </conditionalFormatting>
  <conditionalFormatting sqref="Z15:AB15">
    <cfRule type="cellIs" dxfId="36800" priority="589" operator="equal">
      <formula>" "</formula>
    </cfRule>
  </conditionalFormatting>
  <conditionalFormatting sqref="Z15:AB15">
    <cfRule type="cellIs" dxfId="36799" priority="590" operator="equal">
      <formula>$AZ15</formula>
    </cfRule>
  </conditionalFormatting>
  <conditionalFormatting sqref="Z15:AB15">
    <cfRule type="cellIs" dxfId="36798" priority="591" operator="greaterThan">
      <formula>$AZ15</formula>
    </cfRule>
  </conditionalFormatting>
  <conditionalFormatting sqref="Z14:AB14">
    <cfRule type="cellIs" dxfId="36797" priority="586" operator="equal">
      <formula>" "</formula>
    </cfRule>
  </conditionalFormatting>
  <conditionalFormatting sqref="Z14:AB14">
    <cfRule type="cellIs" dxfId="36796" priority="587" operator="equal">
      <formula>$AZ14</formula>
    </cfRule>
  </conditionalFormatting>
  <conditionalFormatting sqref="Z14:AB14">
    <cfRule type="cellIs" dxfId="36795" priority="588" operator="greaterThan">
      <formula>$AZ14</formula>
    </cfRule>
  </conditionalFormatting>
  <conditionalFormatting sqref="Z32:AB33">
    <cfRule type="cellIs" dxfId="36794" priority="585" operator="equal">
      <formula>" "</formula>
    </cfRule>
  </conditionalFormatting>
  <conditionalFormatting sqref="Z41:AB42">
    <cfRule type="cellIs" dxfId="36793" priority="584" operator="equal">
      <formula>" "</formula>
    </cfRule>
  </conditionalFormatting>
  <conditionalFormatting sqref="Y6">
    <cfRule type="cellIs" dxfId="36792" priority="582" operator="equal">
      <formula>$AZ6</formula>
    </cfRule>
  </conditionalFormatting>
  <conditionalFormatting sqref="Y6">
    <cfRule type="cellIs" dxfId="36791" priority="583" operator="greaterThan">
      <formula>$AZ6</formula>
    </cfRule>
  </conditionalFormatting>
  <conditionalFormatting sqref="Y60:Y76">
    <cfRule type="cellIs" dxfId="36790" priority="579" operator="equal">
      <formula>" "</formula>
    </cfRule>
  </conditionalFormatting>
  <conditionalFormatting sqref="Y60:Y76">
    <cfRule type="cellIs" dxfId="36789" priority="580" operator="equal">
      <formula>$AZ60</formula>
    </cfRule>
  </conditionalFormatting>
  <conditionalFormatting sqref="Y60:Y76">
    <cfRule type="cellIs" dxfId="36788" priority="581" operator="greaterThan">
      <formula>$AZ60</formula>
    </cfRule>
  </conditionalFormatting>
  <conditionalFormatting sqref="Y60">
    <cfRule type="cellIs" dxfId="36787" priority="576" operator="equal">
      <formula>" "</formula>
    </cfRule>
  </conditionalFormatting>
  <conditionalFormatting sqref="Y60">
    <cfRule type="cellIs" dxfId="36786" priority="577" operator="equal">
      <formula>$AZ60</formula>
    </cfRule>
  </conditionalFormatting>
  <conditionalFormatting sqref="Y60">
    <cfRule type="cellIs" dxfId="36785" priority="578" operator="greaterThan">
      <formula>$AZ60</formula>
    </cfRule>
  </conditionalFormatting>
  <conditionalFormatting sqref="Y23:Y24">
    <cfRule type="cellIs" dxfId="36784" priority="575" operator="equal">
      <formula>" "</formula>
    </cfRule>
  </conditionalFormatting>
  <conditionalFormatting sqref="Y77">
    <cfRule type="cellIs" dxfId="36783" priority="572" operator="equal">
      <formula>" "</formula>
    </cfRule>
  </conditionalFormatting>
  <conditionalFormatting sqref="Y77">
    <cfRule type="cellIs" dxfId="36782" priority="573" operator="equal">
      <formula>$AZ77</formula>
    </cfRule>
  </conditionalFormatting>
  <conditionalFormatting sqref="Y77">
    <cfRule type="cellIs" dxfId="36781" priority="574" operator="greaterThan">
      <formula>$AZ77</formula>
    </cfRule>
  </conditionalFormatting>
  <conditionalFormatting sqref="Y6">
    <cfRule type="cellIs" dxfId="36780" priority="571" operator="equal">
      <formula>" "</formula>
    </cfRule>
  </conditionalFormatting>
  <conditionalFormatting sqref="Y15">
    <cfRule type="cellIs" dxfId="36779" priority="568" operator="equal">
      <formula>" "</formula>
    </cfRule>
  </conditionalFormatting>
  <conditionalFormatting sqref="Y15">
    <cfRule type="cellIs" dxfId="36778" priority="569" operator="equal">
      <formula>$AZ15</formula>
    </cfRule>
  </conditionalFormatting>
  <conditionalFormatting sqref="Y15">
    <cfRule type="cellIs" dxfId="36777" priority="570" operator="greaterThan">
      <formula>$AZ15</formula>
    </cfRule>
  </conditionalFormatting>
  <conditionalFormatting sqref="Y14">
    <cfRule type="cellIs" dxfId="36776" priority="565" operator="equal">
      <formula>" "</formula>
    </cfRule>
  </conditionalFormatting>
  <conditionalFormatting sqref="Y14">
    <cfRule type="cellIs" dxfId="36775" priority="566" operator="equal">
      <formula>$AZ14</formula>
    </cfRule>
  </conditionalFormatting>
  <conditionalFormatting sqref="Y14">
    <cfRule type="cellIs" dxfId="36774" priority="567" operator="greaterThan">
      <formula>$AZ14</formula>
    </cfRule>
  </conditionalFormatting>
  <conditionalFormatting sqref="Y32:Y33">
    <cfRule type="cellIs" dxfId="36773" priority="564" operator="equal">
      <formula>" "</formula>
    </cfRule>
  </conditionalFormatting>
  <conditionalFormatting sqref="Y41:Y42">
    <cfRule type="cellIs" dxfId="36772" priority="563" operator="equal">
      <formula>" "</formula>
    </cfRule>
  </conditionalFormatting>
  <conditionalFormatting sqref="CE5">
    <cfRule type="cellIs" dxfId="36771" priority="560" operator="equal">
      <formula>" "</formula>
    </cfRule>
  </conditionalFormatting>
  <conditionalFormatting sqref="CE1">
    <cfRule type="cellIs" dxfId="36770" priority="557" operator="equal">
      <formula>" "</formula>
    </cfRule>
  </conditionalFormatting>
  <conditionalFormatting sqref="CE6">
    <cfRule type="cellIs" dxfId="36769" priority="554" operator="equal">
      <formula>" "</formula>
    </cfRule>
  </conditionalFormatting>
  <conditionalFormatting sqref="CE2">
    <cfRule type="cellIs" dxfId="36768" priority="551" operator="equal">
      <formula>" "</formula>
    </cfRule>
  </conditionalFormatting>
  <conditionalFormatting sqref="CE15">
    <cfRule type="cellIs" dxfId="36767" priority="548" operator="equal">
      <formula>" "</formula>
    </cfRule>
  </conditionalFormatting>
  <conditionalFormatting sqref="CE60:CE76">
    <cfRule type="cellIs" dxfId="36766" priority="545" operator="equal">
      <formula>" "</formula>
    </cfRule>
  </conditionalFormatting>
  <conditionalFormatting sqref="CE60">
    <cfRule type="cellIs" dxfId="36765" priority="542" operator="equal">
      <formula>" "</formula>
    </cfRule>
  </conditionalFormatting>
  <conditionalFormatting sqref="CE23:CE24">
    <cfRule type="cellIs" dxfId="36764" priority="539" operator="equal">
      <formula>" "</formula>
    </cfRule>
  </conditionalFormatting>
  <conditionalFormatting sqref="CE77">
    <cfRule type="cellIs" dxfId="36763" priority="536" operator="equal">
      <formula>" "</formula>
    </cfRule>
  </conditionalFormatting>
  <conditionalFormatting sqref="CE14">
    <cfRule type="cellIs" dxfId="36762" priority="533" operator="equal">
      <formula>" "</formula>
    </cfRule>
  </conditionalFormatting>
  <conditionalFormatting sqref="CE32:CE33">
    <cfRule type="cellIs" dxfId="36761" priority="530" operator="equal">
      <formula>" "</formula>
    </cfRule>
  </conditionalFormatting>
  <conditionalFormatting sqref="CE41:CE42">
    <cfRule type="cellIs" dxfId="36760" priority="527" operator="equal">
      <formula>" "</formula>
    </cfRule>
  </conditionalFormatting>
  <conditionalFormatting sqref="AV2 BK2:BL2 CA2:CD2 BX2:BY2 A2:B2 BS2:BU2">
    <cfRule type="cellIs" dxfId="36759" priority="48961" operator="equal">
      <formula>#REF!</formula>
    </cfRule>
  </conditionalFormatting>
  <conditionalFormatting sqref="AV2 BK2:BL2 CA2:CD2 BX2:BY2 A2:B2 BS2:BU2">
    <cfRule type="cellIs" dxfId="36758" priority="48964" operator="greaterThan">
      <formula>#REF!</formula>
    </cfRule>
  </conditionalFormatting>
  <conditionalFormatting sqref="U2:V4">
    <cfRule type="cellIs" dxfId="36757" priority="525" operator="equal">
      <formula>#REF!</formula>
    </cfRule>
  </conditionalFormatting>
  <conditionalFormatting sqref="U2:V4">
    <cfRule type="cellIs" dxfId="36756" priority="526" operator="greaterThan">
      <formula>#REF!</formula>
    </cfRule>
  </conditionalFormatting>
  <conditionalFormatting sqref="U2:V4">
    <cfRule type="cellIs" dxfId="36755" priority="524" operator="equal">
      <formula>" "</formula>
    </cfRule>
  </conditionalFormatting>
  <conditionalFormatting sqref="B43:B49">
    <cfRule type="containsText" dxfId="36754" priority="507" operator="containsText" text="08.30 – 14.30">
      <formula>NOT(ISERROR(SEARCH("08.30 – 14.30",B43)))</formula>
    </cfRule>
    <cfRule type="containsText" dxfId="36753" priority="508" operator="containsText" text="09:30 – 18.30">
      <formula>NOT(ISERROR(SEARCH("09:30 – 18.30",B43)))</formula>
    </cfRule>
    <cfRule type="containsText" dxfId="36752" priority="509" operator="containsText" text="10.30 – 18.30">
      <formula>NOT(ISERROR(SEARCH("10.30 – 18.30",B43)))</formula>
    </cfRule>
    <cfRule type="containsText" dxfId="36751" priority="510" operator="containsText" text="09.30 – 18.30">
      <formula>NOT(ISERROR(SEARCH("09.30 – 18.30",B43)))</formula>
    </cfRule>
    <cfRule type="containsText" dxfId="36750" priority="511" operator="containsText" text="09.00 – 13:00">
      <formula>NOT(ISERROR(SEARCH("09.00 – 13:00",B43)))</formula>
    </cfRule>
    <cfRule type="containsText" dxfId="36749" priority="512" operator="containsText" text="08.30 – 16.30">
      <formula>NOT(ISERROR(SEARCH("08.30 – 16.30",B43)))</formula>
    </cfRule>
    <cfRule type="containsText" dxfId="36748" priority="513" operator="containsText" text="08:30 – 17.30">
      <formula>NOT(ISERROR(SEARCH("08:30 – 17.30",B43)))</formula>
    </cfRule>
    <cfRule type="containsText" dxfId="36747" priority="514" operator="containsText" text="08.30 – 17.30">
      <formula>NOT(ISERROR(SEARCH("08.30 – 17.30",B43)))</formula>
    </cfRule>
    <cfRule type="containsText" dxfId="36746" priority="515" operator="containsText" text="09.00 – 18.00">
      <formula>NOT(ISERROR(SEARCH("09.00 – 18.00",B43)))</formula>
    </cfRule>
    <cfRule type="containsText" dxfId="36745" priority="516" operator="containsText" text="09.00 – 13.00">
      <formula>NOT(ISERROR(SEARCH("09.00 – 13.00",B43)))</formula>
    </cfRule>
    <cfRule type="containsText" dxfId="36744" priority="517" operator="containsText" text="11.30 – 19.30">
      <formula>NOT(ISERROR(SEARCH("11.30 – 19.30",B43)))</formula>
    </cfRule>
    <cfRule type="containsText" dxfId="36743" priority="518" operator="containsText" text="10.30 – 19.30">
      <formula>NOT(ISERROR(SEARCH("10.30 – 19.30",B43)))</formula>
    </cfRule>
    <cfRule type="containsText" dxfId="36742" priority="519" operator="containsText" text="09.00 – 15.00">
      <formula>NOT(ISERROR(SEARCH("09.00 – 15.00",B43)))</formula>
    </cfRule>
    <cfRule type="containsText" dxfId="36741" priority="520" operator="containsText" text="12:30">
      <formula>NOT(ISERROR(SEARCH("12:30",B43)))</formula>
    </cfRule>
    <cfRule type="containsText" dxfId="36740" priority="521" operator="containsText" text="13:30">
      <formula>NOT(ISERROR(SEARCH("13:30",B43)))</formula>
    </cfRule>
    <cfRule type="containsText" dxfId="36739" priority="522" operator="containsText" text="FESTIVITÁ">
      <formula>NOT(ISERROR(SEARCH("FESTIVITÁ",B43)))</formula>
    </cfRule>
    <cfRule type="cellIs" dxfId="36738" priority="523" operator="equal">
      <formula>"DOMENICA"</formula>
    </cfRule>
  </conditionalFormatting>
  <conditionalFormatting sqref="B43:B49">
    <cfRule type="iconSet" priority="506">
      <iconSet iconSet="3Symbols2">
        <cfvo type="percent" val="0"/>
        <cfvo type="percent" val="0"/>
        <cfvo type="formula" val="TODAY()" gte="0"/>
      </iconSet>
    </cfRule>
  </conditionalFormatting>
  <conditionalFormatting sqref="BL3 A3:B3 AV3 BS3:BU3">
    <cfRule type="cellIs" dxfId="36737" priority="49813" operator="equal">
      <formula>$AW3</formula>
    </cfRule>
  </conditionalFormatting>
  <conditionalFormatting sqref="BL3 A3:B3 AV3 BS3:BU3">
    <cfRule type="cellIs" dxfId="36736" priority="49817" operator="greaterThan">
      <formula>$AW3</formula>
    </cfRule>
  </conditionalFormatting>
  <conditionalFormatting sqref="AX7:AY7 AX8:AX12 AX16:AX21 AX25:AX30 AX34:AX39 AX43:AX48">
    <cfRule type="cellIs" dxfId="36735" priority="435" operator="equal">
      <formula>" "</formula>
    </cfRule>
  </conditionalFormatting>
  <conditionalFormatting sqref="AX7:AY7 AX8:AX12 AX16:AX21 AX25:AX30 AX34:AX39 AX43:AX48">
    <cfRule type="cellIs" dxfId="36734" priority="436" operator="equal">
      <formula>#REF!</formula>
    </cfRule>
  </conditionalFormatting>
  <conditionalFormatting sqref="AX7:AY7 AX8:AX12 AX16:AX21 AX25:AX30 AX34:AX39 AX43:AX48">
    <cfRule type="cellIs" dxfId="36733" priority="437" operator="greaterThan">
      <formula>#REF!</formula>
    </cfRule>
  </conditionalFormatting>
  <conditionalFormatting sqref="AW7:AW12 AW16:AW21 AW25:AW30 AW34:AW39 AW43:AW48">
    <cfRule type="cellIs" dxfId="36732" priority="432" operator="equal">
      <formula>" "</formula>
    </cfRule>
  </conditionalFormatting>
  <conditionalFormatting sqref="AW7:AW12 AW16:AW21 AW25:AW30 AW34:AW39 AW43:AW48">
    <cfRule type="cellIs" dxfId="36731" priority="433" operator="equal">
      <formula>#REF!</formula>
    </cfRule>
  </conditionalFormatting>
  <conditionalFormatting sqref="AW7:AW12 AW16:AW21 AW25:AW30 AW34:AW39 AW43:AW48">
    <cfRule type="cellIs" dxfId="36730" priority="434" operator="greaterThan">
      <formula>#REF!</formula>
    </cfRule>
  </conditionalFormatting>
  <conditionalFormatting sqref="AW13">
    <cfRule type="cellIs" dxfId="36729" priority="429" operator="equal">
      <formula>" "</formula>
    </cfRule>
  </conditionalFormatting>
  <conditionalFormatting sqref="AW13">
    <cfRule type="cellIs" dxfId="36728" priority="430" operator="equal">
      <formula>#REF!</formula>
    </cfRule>
  </conditionalFormatting>
  <conditionalFormatting sqref="AW13">
    <cfRule type="cellIs" dxfId="36727" priority="431" operator="greaterThan">
      <formula>#REF!</formula>
    </cfRule>
  </conditionalFormatting>
  <conditionalFormatting sqref="AW14">
    <cfRule type="cellIs" dxfId="36726" priority="426" operator="equal">
      <formula>" "</formula>
    </cfRule>
  </conditionalFormatting>
  <conditionalFormatting sqref="AW14">
    <cfRule type="cellIs" dxfId="36725" priority="427" operator="equal">
      <formula>#REF!</formula>
    </cfRule>
  </conditionalFormatting>
  <conditionalFormatting sqref="AW14">
    <cfRule type="cellIs" dxfId="36724" priority="428" operator="greaterThan">
      <formula>#REF!</formula>
    </cfRule>
  </conditionalFormatting>
  <conditionalFormatting sqref="AW15">
    <cfRule type="cellIs" dxfId="36723" priority="399" operator="equal">
      <formula>" "</formula>
    </cfRule>
  </conditionalFormatting>
  <conditionalFormatting sqref="AW15">
    <cfRule type="cellIs" dxfId="36722" priority="400" operator="equal">
      <formula>#REF!</formula>
    </cfRule>
  </conditionalFormatting>
  <conditionalFormatting sqref="AW15">
    <cfRule type="cellIs" dxfId="36721" priority="403" operator="greaterThan">
      <formula>#REF!</formula>
    </cfRule>
  </conditionalFormatting>
  <conditionalFormatting sqref="AW22">
    <cfRule type="cellIs" dxfId="36720" priority="396" operator="equal">
      <formula>" "</formula>
    </cfRule>
  </conditionalFormatting>
  <conditionalFormatting sqref="AW22">
    <cfRule type="cellIs" dxfId="36719" priority="397" operator="equal">
      <formula>#REF!</formula>
    </cfRule>
  </conditionalFormatting>
  <conditionalFormatting sqref="AW22">
    <cfRule type="cellIs" dxfId="36718" priority="398" operator="greaterThan">
      <formula>#REF!</formula>
    </cfRule>
  </conditionalFormatting>
  <conditionalFormatting sqref="AW23">
    <cfRule type="cellIs" dxfId="36717" priority="393" operator="equal">
      <formula>" "</formula>
    </cfRule>
  </conditionalFormatting>
  <conditionalFormatting sqref="AW23">
    <cfRule type="cellIs" dxfId="36716" priority="394" operator="equal">
      <formula>#REF!</formula>
    </cfRule>
  </conditionalFormatting>
  <conditionalFormatting sqref="AW23">
    <cfRule type="cellIs" dxfId="36715" priority="395" operator="greaterThan">
      <formula>#REF!</formula>
    </cfRule>
  </conditionalFormatting>
  <conditionalFormatting sqref="AW24">
    <cfRule type="cellIs" dxfId="36714" priority="366" operator="equal">
      <formula>" "</formula>
    </cfRule>
  </conditionalFormatting>
  <conditionalFormatting sqref="AW24">
    <cfRule type="cellIs" dxfId="36713" priority="367" operator="equal">
      <formula>#REF!</formula>
    </cfRule>
  </conditionalFormatting>
  <conditionalFormatting sqref="AW24">
    <cfRule type="cellIs" dxfId="36712" priority="370" operator="greaterThan">
      <formula>#REF!</formula>
    </cfRule>
  </conditionalFormatting>
  <conditionalFormatting sqref="AW31">
    <cfRule type="cellIs" dxfId="36711" priority="363" operator="equal">
      <formula>" "</formula>
    </cfRule>
  </conditionalFormatting>
  <conditionalFormatting sqref="AW31">
    <cfRule type="cellIs" dxfId="36710" priority="364" operator="equal">
      <formula>#REF!</formula>
    </cfRule>
  </conditionalFormatting>
  <conditionalFormatting sqref="AW31">
    <cfRule type="cellIs" dxfId="36709" priority="365" operator="greaterThan">
      <formula>#REF!</formula>
    </cfRule>
  </conditionalFormatting>
  <conditionalFormatting sqref="AW32">
    <cfRule type="cellIs" dxfId="36708" priority="360" operator="equal">
      <formula>" "</formula>
    </cfRule>
  </conditionalFormatting>
  <conditionalFormatting sqref="AW32">
    <cfRule type="cellIs" dxfId="36707" priority="361" operator="equal">
      <formula>#REF!</formula>
    </cfRule>
  </conditionalFormatting>
  <conditionalFormatting sqref="AW32">
    <cfRule type="cellIs" dxfId="36706" priority="362" operator="greaterThan">
      <formula>#REF!</formula>
    </cfRule>
  </conditionalFormatting>
  <conditionalFormatting sqref="AW33">
    <cfRule type="cellIs" dxfId="36705" priority="333" operator="equal">
      <formula>" "</formula>
    </cfRule>
  </conditionalFormatting>
  <conditionalFormatting sqref="AW33">
    <cfRule type="cellIs" dxfId="36704" priority="334" operator="equal">
      <formula>#REF!</formula>
    </cfRule>
  </conditionalFormatting>
  <conditionalFormatting sqref="AW33">
    <cfRule type="cellIs" dxfId="36703" priority="337" operator="greaterThan">
      <formula>#REF!</formula>
    </cfRule>
  </conditionalFormatting>
  <conditionalFormatting sqref="AW40">
    <cfRule type="cellIs" dxfId="36702" priority="330" operator="equal">
      <formula>" "</formula>
    </cfRule>
  </conditionalFormatting>
  <conditionalFormatting sqref="AW40">
    <cfRule type="cellIs" dxfId="36701" priority="331" operator="equal">
      <formula>#REF!</formula>
    </cfRule>
  </conditionalFormatting>
  <conditionalFormatting sqref="AW40">
    <cfRule type="cellIs" dxfId="36700" priority="332" operator="greaterThan">
      <formula>#REF!</formula>
    </cfRule>
  </conditionalFormatting>
  <conditionalFormatting sqref="AW41">
    <cfRule type="cellIs" dxfId="36699" priority="327" operator="equal">
      <formula>" "</formula>
    </cfRule>
  </conditionalFormatting>
  <conditionalFormatting sqref="AW41">
    <cfRule type="cellIs" dxfId="36698" priority="328" operator="equal">
      <formula>#REF!</formula>
    </cfRule>
  </conditionalFormatting>
  <conditionalFormatting sqref="AW41">
    <cfRule type="cellIs" dxfId="36697" priority="329" operator="greaterThan">
      <formula>#REF!</formula>
    </cfRule>
  </conditionalFormatting>
  <conditionalFormatting sqref="AW42">
    <cfRule type="cellIs" dxfId="36696" priority="300" operator="equal">
      <formula>" "</formula>
    </cfRule>
  </conditionalFormatting>
  <conditionalFormatting sqref="AW42">
    <cfRule type="cellIs" dxfId="36695" priority="301" operator="equal">
      <formula>#REF!</formula>
    </cfRule>
  </conditionalFormatting>
  <conditionalFormatting sqref="AW42">
    <cfRule type="cellIs" dxfId="36694" priority="304" operator="greaterThan">
      <formula>#REF!</formula>
    </cfRule>
  </conditionalFormatting>
  <conditionalFormatting sqref="AY8:AY12 AY16:AY21 AY25:AY30 AY34:AY39 AY43:AY48">
    <cfRule type="cellIs" dxfId="36693" priority="297" operator="equal">
      <formula>" "</formula>
    </cfRule>
  </conditionalFormatting>
  <conditionalFormatting sqref="AY8:AY12 AY16:AY21 AY25:AY30 AY34:AY39 AY43:AY48">
    <cfRule type="cellIs" dxfId="36692" priority="298" operator="equal">
      <formula>#REF!</formula>
    </cfRule>
  </conditionalFormatting>
  <conditionalFormatting sqref="AY8:AY12 AY16:AY21 AY25:AY30 AY34:AY39 AY43:AY48">
    <cfRule type="cellIs" dxfId="36691" priority="299" operator="greaterThan">
      <formula>#REF!</formula>
    </cfRule>
  </conditionalFormatting>
  <conditionalFormatting sqref="AX13">
    <cfRule type="cellIs" dxfId="36690" priority="294" operator="equal">
      <formula>" "</formula>
    </cfRule>
  </conditionalFormatting>
  <conditionalFormatting sqref="AX13">
    <cfRule type="cellIs" dxfId="36689" priority="295" operator="equal">
      <formula>#REF!</formula>
    </cfRule>
  </conditionalFormatting>
  <conditionalFormatting sqref="AX13">
    <cfRule type="cellIs" dxfId="36688" priority="296" operator="greaterThan">
      <formula>#REF!</formula>
    </cfRule>
  </conditionalFormatting>
  <conditionalFormatting sqref="AX14">
    <cfRule type="cellIs" dxfId="36687" priority="291" operator="equal">
      <formula>" "</formula>
    </cfRule>
  </conditionalFormatting>
  <conditionalFormatting sqref="AX14">
    <cfRule type="cellIs" dxfId="36686" priority="292" operator="equal">
      <formula>#REF!</formula>
    </cfRule>
  </conditionalFormatting>
  <conditionalFormatting sqref="AX14">
    <cfRule type="cellIs" dxfId="36685" priority="293" operator="greaterThan">
      <formula>#REF!</formula>
    </cfRule>
  </conditionalFormatting>
  <conditionalFormatting sqref="AY14">
    <cfRule type="cellIs" dxfId="36684" priority="288" operator="equal">
      <formula>" "</formula>
    </cfRule>
  </conditionalFormatting>
  <conditionalFormatting sqref="AY14">
    <cfRule type="cellIs" dxfId="36683" priority="289" operator="equal">
      <formula>#REF!</formula>
    </cfRule>
  </conditionalFormatting>
  <conditionalFormatting sqref="AY14">
    <cfRule type="cellIs" dxfId="36682" priority="290" operator="greaterThan">
      <formula>#REF!</formula>
    </cfRule>
  </conditionalFormatting>
  <conditionalFormatting sqref="AY14">
    <cfRule type="cellIs" dxfId="36681" priority="287" operator="equal">
      <formula>" "</formula>
    </cfRule>
  </conditionalFormatting>
  <conditionalFormatting sqref="AY13">
    <cfRule type="cellIs" dxfId="36680" priority="284" operator="equal">
      <formula>" "</formula>
    </cfRule>
  </conditionalFormatting>
  <conditionalFormatting sqref="AY13">
    <cfRule type="cellIs" dxfId="36679" priority="285" operator="equal">
      <formula>#REF!</formula>
    </cfRule>
  </conditionalFormatting>
  <conditionalFormatting sqref="AY13">
    <cfRule type="cellIs" dxfId="36678" priority="286" operator="greaterThan">
      <formula>#REF!</formula>
    </cfRule>
  </conditionalFormatting>
  <conditionalFormatting sqref="AY13">
    <cfRule type="cellIs" dxfId="36677" priority="281" operator="equal">
      <formula>" "</formula>
    </cfRule>
  </conditionalFormatting>
  <conditionalFormatting sqref="AY13">
    <cfRule type="cellIs" dxfId="36676" priority="282" operator="equal">
      <formula>#REF!</formula>
    </cfRule>
  </conditionalFormatting>
  <conditionalFormatting sqref="AY13">
    <cfRule type="cellIs" dxfId="36675" priority="283" operator="greaterThan">
      <formula>#REF!</formula>
    </cfRule>
  </conditionalFormatting>
  <conditionalFormatting sqref="AX15:AY15">
    <cfRule type="cellIs" dxfId="36674" priority="276" operator="equal">
      <formula>" "</formula>
    </cfRule>
  </conditionalFormatting>
  <conditionalFormatting sqref="AX15">
    <cfRule type="cellIs" dxfId="36673" priority="277" operator="equal">
      <formula>#REF!</formula>
    </cfRule>
  </conditionalFormatting>
  <conditionalFormatting sqref="AY15">
    <cfRule type="cellIs" dxfId="36672" priority="278" operator="equal">
      <formula>#REF!</formula>
    </cfRule>
  </conditionalFormatting>
  <conditionalFormatting sqref="AX15">
    <cfRule type="cellIs" dxfId="36671" priority="279" operator="greaterThan">
      <formula>#REF!</formula>
    </cfRule>
  </conditionalFormatting>
  <conditionalFormatting sqref="AY15">
    <cfRule type="cellIs" dxfId="36670" priority="280" operator="greaterThan">
      <formula>#REF!</formula>
    </cfRule>
  </conditionalFormatting>
  <conditionalFormatting sqref="AX22">
    <cfRule type="cellIs" dxfId="36669" priority="273" operator="equal">
      <formula>" "</formula>
    </cfRule>
  </conditionalFormatting>
  <conditionalFormatting sqref="AX22">
    <cfRule type="cellIs" dxfId="36668" priority="274" operator="equal">
      <formula>#REF!</formula>
    </cfRule>
  </conditionalFormatting>
  <conditionalFormatting sqref="AX22">
    <cfRule type="cellIs" dxfId="36667" priority="275" operator="greaterThan">
      <formula>#REF!</formula>
    </cfRule>
  </conditionalFormatting>
  <conditionalFormatting sqref="AX23">
    <cfRule type="cellIs" dxfId="36666" priority="270" operator="equal">
      <formula>" "</formula>
    </cfRule>
  </conditionalFormatting>
  <conditionalFormatting sqref="AX23">
    <cfRule type="cellIs" dxfId="36665" priority="271" operator="equal">
      <formula>#REF!</formula>
    </cfRule>
  </conditionalFormatting>
  <conditionalFormatting sqref="AX23">
    <cfRule type="cellIs" dxfId="36664" priority="272" operator="greaterThan">
      <formula>#REF!</formula>
    </cfRule>
  </conditionalFormatting>
  <conditionalFormatting sqref="AY23">
    <cfRule type="cellIs" dxfId="36663" priority="267" operator="equal">
      <formula>" "</formula>
    </cfRule>
  </conditionalFormatting>
  <conditionalFormatting sqref="AY23">
    <cfRule type="cellIs" dxfId="36662" priority="268" operator="equal">
      <formula>#REF!</formula>
    </cfRule>
  </conditionalFormatting>
  <conditionalFormatting sqref="AY23">
    <cfRule type="cellIs" dxfId="36661" priority="269" operator="greaterThan">
      <formula>#REF!</formula>
    </cfRule>
  </conditionalFormatting>
  <conditionalFormatting sqref="AY23">
    <cfRule type="cellIs" dxfId="36660" priority="266" operator="equal">
      <formula>" "</formula>
    </cfRule>
  </conditionalFormatting>
  <conditionalFormatting sqref="AY22">
    <cfRule type="cellIs" dxfId="36659" priority="263" operator="equal">
      <formula>" "</formula>
    </cfRule>
  </conditionalFormatting>
  <conditionalFormatting sqref="AY22">
    <cfRule type="cellIs" dxfId="36658" priority="264" operator="equal">
      <formula>#REF!</formula>
    </cfRule>
  </conditionalFormatting>
  <conditionalFormatting sqref="AY22">
    <cfRule type="cellIs" dxfId="36657" priority="265" operator="greaterThan">
      <formula>#REF!</formula>
    </cfRule>
  </conditionalFormatting>
  <conditionalFormatting sqref="AY22">
    <cfRule type="cellIs" dxfId="36656" priority="260" operator="equal">
      <formula>" "</formula>
    </cfRule>
  </conditionalFormatting>
  <conditionalFormatting sqref="AY22">
    <cfRule type="cellIs" dxfId="36655" priority="261" operator="equal">
      <formula>#REF!</formula>
    </cfRule>
  </conditionalFormatting>
  <conditionalFormatting sqref="AY22">
    <cfRule type="cellIs" dxfId="36654" priority="262" operator="greaterThan">
      <formula>#REF!</formula>
    </cfRule>
  </conditionalFormatting>
  <conditionalFormatting sqref="AX24:AY24">
    <cfRule type="cellIs" dxfId="36653" priority="255" operator="equal">
      <formula>" "</formula>
    </cfRule>
  </conditionalFormatting>
  <conditionalFormatting sqref="AX24">
    <cfRule type="cellIs" dxfId="36652" priority="256" operator="equal">
      <formula>#REF!</formula>
    </cfRule>
  </conditionalFormatting>
  <conditionalFormatting sqref="AY24">
    <cfRule type="cellIs" dxfId="36651" priority="257" operator="equal">
      <formula>#REF!</formula>
    </cfRule>
  </conditionalFormatting>
  <conditionalFormatting sqref="AX24">
    <cfRule type="cellIs" dxfId="36650" priority="258" operator="greaterThan">
      <formula>#REF!</formula>
    </cfRule>
  </conditionalFormatting>
  <conditionalFormatting sqref="AY24">
    <cfRule type="cellIs" dxfId="36649" priority="259" operator="greaterThan">
      <formula>#REF!</formula>
    </cfRule>
  </conditionalFormatting>
  <conditionalFormatting sqref="AX31">
    <cfRule type="cellIs" dxfId="36648" priority="252" operator="equal">
      <formula>" "</formula>
    </cfRule>
  </conditionalFormatting>
  <conditionalFormatting sqref="AX31">
    <cfRule type="cellIs" dxfId="36647" priority="253" operator="equal">
      <formula>#REF!</formula>
    </cfRule>
  </conditionalFormatting>
  <conditionalFormatting sqref="AX31">
    <cfRule type="cellIs" dxfId="36646" priority="254" operator="greaterThan">
      <formula>#REF!</formula>
    </cfRule>
  </conditionalFormatting>
  <conditionalFormatting sqref="AX32">
    <cfRule type="cellIs" dxfId="36645" priority="249" operator="equal">
      <formula>" "</formula>
    </cfRule>
  </conditionalFormatting>
  <conditionalFormatting sqref="AX32">
    <cfRule type="cellIs" dxfId="36644" priority="250" operator="equal">
      <formula>#REF!</formula>
    </cfRule>
  </conditionalFormatting>
  <conditionalFormatting sqref="AX32">
    <cfRule type="cellIs" dxfId="36643" priority="251" operator="greaterThan">
      <formula>#REF!</formula>
    </cfRule>
  </conditionalFormatting>
  <conditionalFormatting sqref="AY32">
    <cfRule type="cellIs" dxfId="36642" priority="246" operator="equal">
      <formula>" "</formula>
    </cfRule>
  </conditionalFormatting>
  <conditionalFormatting sqref="AY32">
    <cfRule type="cellIs" dxfId="36641" priority="247" operator="equal">
      <formula>#REF!</formula>
    </cfRule>
  </conditionalFormatting>
  <conditionalFormatting sqref="AY32">
    <cfRule type="cellIs" dxfId="36640" priority="248" operator="greaterThan">
      <formula>#REF!</formula>
    </cfRule>
  </conditionalFormatting>
  <conditionalFormatting sqref="AY32">
    <cfRule type="cellIs" dxfId="36639" priority="245" operator="equal">
      <formula>" "</formula>
    </cfRule>
  </conditionalFormatting>
  <conditionalFormatting sqref="AY31">
    <cfRule type="cellIs" dxfId="36638" priority="242" operator="equal">
      <formula>" "</formula>
    </cfRule>
  </conditionalFormatting>
  <conditionalFormatting sqref="AY31">
    <cfRule type="cellIs" dxfId="36637" priority="243" operator="equal">
      <formula>#REF!</formula>
    </cfRule>
  </conditionalFormatting>
  <conditionalFormatting sqref="AY31">
    <cfRule type="cellIs" dxfId="36636" priority="244" operator="greaterThan">
      <formula>#REF!</formula>
    </cfRule>
  </conditionalFormatting>
  <conditionalFormatting sqref="AY31">
    <cfRule type="cellIs" dxfId="36635" priority="239" operator="equal">
      <formula>" "</formula>
    </cfRule>
  </conditionalFormatting>
  <conditionalFormatting sqref="AY31">
    <cfRule type="cellIs" dxfId="36634" priority="240" operator="equal">
      <formula>#REF!</formula>
    </cfRule>
  </conditionalFormatting>
  <conditionalFormatting sqref="AY31">
    <cfRule type="cellIs" dxfId="36633" priority="241" operator="greaterThan">
      <formula>#REF!</formula>
    </cfRule>
  </conditionalFormatting>
  <conditionalFormatting sqref="AX33:AY33">
    <cfRule type="cellIs" dxfId="36632" priority="234" operator="equal">
      <formula>" "</formula>
    </cfRule>
  </conditionalFormatting>
  <conditionalFormatting sqref="AX33">
    <cfRule type="cellIs" dxfId="36631" priority="235" operator="equal">
      <formula>#REF!</formula>
    </cfRule>
  </conditionalFormatting>
  <conditionalFormatting sqref="AY33">
    <cfRule type="cellIs" dxfId="36630" priority="236" operator="equal">
      <formula>#REF!</formula>
    </cfRule>
  </conditionalFormatting>
  <conditionalFormatting sqref="AX33">
    <cfRule type="cellIs" dxfId="36629" priority="237" operator="greaterThan">
      <formula>#REF!</formula>
    </cfRule>
  </conditionalFormatting>
  <conditionalFormatting sqref="AY33">
    <cfRule type="cellIs" dxfId="36628" priority="238" operator="greaterThan">
      <formula>#REF!</formula>
    </cfRule>
  </conditionalFormatting>
  <conditionalFormatting sqref="AX40">
    <cfRule type="cellIs" dxfId="36627" priority="231" operator="equal">
      <formula>" "</formula>
    </cfRule>
  </conditionalFormatting>
  <conditionalFormatting sqref="AX40">
    <cfRule type="cellIs" dxfId="36626" priority="232" operator="equal">
      <formula>#REF!</formula>
    </cfRule>
  </conditionalFormatting>
  <conditionalFormatting sqref="AX40">
    <cfRule type="cellIs" dxfId="36625" priority="233" operator="greaterThan">
      <formula>#REF!</formula>
    </cfRule>
  </conditionalFormatting>
  <conditionalFormatting sqref="AX41">
    <cfRule type="cellIs" dxfId="36624" priority="228" operator="equal">
      <formula>" "</formula>
    </cfRule>
  </conditionalFormatting>
  <conditionalFormatting sqref="AX41">
    <cfRule type="cellIs" dxfId="36623" priority="229" operator="equal">
      <formula>#REF!</formula>
    </cfRule>
  </conditionalFormatting>
  <conditionalFormatting sqref="AX41">
    <cfRule type="cellIs" dxfId="36622" priority="230" operator="greaterThan">
      <formula>#REF!</formula>
    </cfRule>
  </conditionalFormatting>
  <conditionalFormatting sqref="AY41">
    <cfRule type="cellIs" dxfId="36621" priority="225" operator="equal">
      <formula>" "</formula>
    </cfRule>
  </conditionalFormatting>
  <conditionalFormatting sqref="AY41">
    <cfRule type="cellIs" dxfId="36620" priority="226" operator="equal">
      <formula>#REF!</formula>
    </cfRule>
  </conditionalFormatting>
  <conditionalFormatting sqref="AY41">
    <cfRule type="cellIs" dxfId="36619" priority="227" operator="greaterThan">
      <formula>#REF!</formula>
    </cfRule>
  </conditionalFormatting>
  <conditionalFormatting sqref="AY41">
    <cfRule type="cellIs" dxfId="36618" priority="224" operator="equal">
      <formula>" "</formula>
    </cfRule>
  </conditionalFormatting>
  <conditionalFormatting sqref="AY40">
    <cfRule type="cellIs" dxfId="36617" priority="221" operator="equal">
      <formula>" "</formula>
    </cfRule>
  </conditionalFormatting>
  <conditionalFormatting sqref="AY40">
    <cfRule type="cellIs" dxfId="36616" priority="222" operator="equal">
      <formula>#REF!</formula>
    </cfRule>
  </conditionalFormatting>
  <conditionalFormatting sqref="AY40">
    <cfRule type="cellIs" dxfId="36615" priority="223" operator="greaterThan">
      <formula>#REF!</formula>
    </cfRule>
  </conditionalFormatting>
  <conditionalFormatting sqref="AY40">
    <cfRule type="cellIs" dxfId="36614" priority="218" operator="equal">
      <formula>" "</formula>
    </cfRule>
  </conditionalFormatting>
  <conditionalFormatting sqref="AY40">
    <cfRule type="cellIs" dxfId="36613" priority="219" operator="equal">
      <formula>#REF!</formula>
    </cfRule>
  </conditionalFormatting>
  <conditionalFormatting sqref="AY40">
    <cfRule type="cellIs" dxfId="36612" priority="220" operator="greaterThan">
      <formula>#REF!</formula>
    </cfRule>
  </conditionalFormatting>
  <conditionalFormatting sqref="AX42:AY42">
    <cfRule type="cellIs" dxfId="36611" priority="213" operator="equal">
      <formula>" "</formula>
    </cfRule>
  </conditionalFormatting>
  <conditionalFormatting sqref="AX42">
    <cfRule type="cellIs" dxfId="36610" priority="214" operator="equal">
      <formula>#REF!</formula>
    </cfRule>
  </conditionalFormatting>
  <conditionalFormatting sqref="AY42">
    <cfRule type="cellIs" dxfId="36609" priority="215" operator="equal">
      <formula>#REF!</formula>
    </cfRule>
  </conditionalFormatting>
  <conditionalFormatting sqref="AX42">
    <cfRule type="cellIs" dxfId="36608" priority="216" operator="greaterThan">
      <formula>#REF!</formula>
    </cfRule>
  </conditionalFormatting>
  <conditionalFormatting sqref="AY42">
    <cfRule type="cellIs" dxfId="36607" priority="217" operator="greaterThan">
      <formula>#REF!</formula>
    </cfRule>
  </conditionalFormatting>
  <conditionalFormatting sqref="BG13">
    <cfRule type="cellIs" dxfId="36606" priority="210" operator="equal">
      <formula>" "</formula>
    </cfRule>
  </conditionalFormatting>
  <conditionalFormatting sqref="BG13">
    <cfRule type="cellIs" dxfId="36605" priority="211" operator="equal">
      <formula>#REF!</formula>
    </cfRule>
  </conditionalFormatting>
  <conditionalFormatting sqref="BG13">
    <cfRule type="cellIs" dxfId="36604" priority="212" operator="greaterThan">
      <formula>#REF!</formula>
    </cfRule>
  </conditionalFormatting>
  <conditionalFormatting sqref="BG14">
    <cfRule type="cellIs" dxfId="36603" priority="207" operator="equal">
      <formula>" "</formula>
    </cfRule>
  </conditionalFormatting>
  <conditionalFormatting sqref="BG14">
    <cfRule type="cellIs" dxfId="36602" priority="208" operator="equal">
      <formula>#REF!</formula>
    </cfRule>
  </conditionalFormatting>
  <conditionalFormatting sqref="BG14">
    <cfRule type="cellIs" dxfId="36601" priority="209" operator="greaterThan">
      <formula>#REF!</formula>
    </cfRule>
  </conditionalFormatting>
  <conditionalFormatting sqref="BH14:BI14">
    <cfRule type="cellIs" dxfId="36600" priority="204" operator="equal">
      <formula>" "</formula>
    </cfRule>
  </conditionalFormatting>
  <conditionalFormatting sqref="BH14:BI14">
    <cfRule type="cellIs" dxfId="36599" priority="205" operator="equal">
      <formula>#REF!</formula>
    </cfRule>
  </conditionalFormatting>
  <conditionalFormatting sqref="BH14:BI14">
    <cfRule type="cellIs" dxfId="36598" priority="206" operator="greaterThan">
      <formula>#REF!</formula>
    </cfRule>
  </conditionalFormatting>
  <conditionalFormatting sqref="BH14:BI14">
    <cfRule type="cellIs" dxfId="36597" priority="203" operator="equal">
      <formula>" "</formula>
    </cfRule>
  </conditionalFormatting>
  <conditionalFormatting sqref="BI13">
    <cfRule type="cellIs" dxfId="36596" priority="193" operator="equal">
      <formula>" "</formula>
    </cfRule>
  </conditionalFormatting>
  <conditionalFormatting sqref="BH13">
    <cfRule type="cellIs" dxfId="36595" priority="194" operator="equal">
      <formula>" "</formula>
    </cfRule>
  </conditionalFormatting>
  <conditionalFormatting sqref="BH13">
    <cfRule type="cellIs" dxfId="36594" priority="195" operator="equal">
      <formula>#REF!</formula>
    </cfRule>
  </conditionalFormatting>
  <conditionalFormatting sqref="BI13">
    <cfRule type="cellIs" dxfId="36593" priority="196" operator="equal">
      <formula>#REF!</formula>
    </cfRule>
  </conditionalFormatting>
  <conditionalFormatting sqref="BI13">
    <cfRule type="cellIs" dxfId="36592" priority="197" operator="equal">
      <formula>#REF!</formula>
    </cfRule>
  </conditionalFormatting>
  <conditionalFormatting sqref="BI13">
    <cfRule type="cellIs" dxfId="36591" priority="198" operator="equal">
      <formula>#REF!</formula>
    </cfRule>
  </conditionalFormatting>
  <conditionalFormatting sqref="BH13">
    <cfRule type="cellIs" dxfId="36590" priority="199" operator="greaterThan">
      <formula>#REF!</formula>
    </cfRule>
  </conditionalFormatting>
  <conditionalFormatting sqref="BI13">
    <cfRule type="cellIs" dxfId="36589" priority="200" operator="greaterThan">
      <formula>#REF!</formula>
    </cfRule>
  </conditionalFormatting>
  <conditionalFormatting sqref="BI13">
    <cfRule type="cellIs" dxfId="36588" priority="201" operator="greaterThan">
      <formula>#REF!</formula>
    </cfRule>
  </conditionalFormatting>
  <conditionalFormatting sqref="BI13">
    <cfRule type="cellIs" dxfId="36587" priority="202" operator="greaterThan">
      <formula>#REF!</formula>
    </cfRule>
  </conditionalFormatting>
  <conditionalFormatting sqref="BI13">
    <cfRule type="cellIs" dxfId="36586" priority="190" operator="equal">
      <formula>" "</formula>
    </cfRule>
  </conditionalFormatting>
  <conditionalFormatting sqref="BI13">
    <cfRule type="cellIs" dxfId="36585" priority="191" operator="equal">
      <formula>#REF!</formula>
    </cfRule>
  </conditionalFormatting>
  <conditionalFormatting sqref="BI13">
    <cfRule type="cellIs" dxfId="36584" priority="192" operator="greaterThan">
      <formula>#REF!</formula>
    </cfRule>
  </conditionalFormatting>
  <conditionalFormatting sqref="BH13">
    <cfRule type="cellIs" dxfId="36583" priority="187" operator="equal">
      <formula>" "</formula>
    </cfRule>
  </conditionalFormatting>
  <conditionalFormatting sqref="BH13">
    <cfRule type="cellIs" dxfId="36582" priority="188" operator="equal">
      <formula>#REF!</formula>
    </cfRule>
  </conditionalFormatting>
  <conditionalFormatting sqref="BH13">
    <cfRule type="cellIs" dxfId="36581" priority="189" operator="greaterThan">
      <formula>#REF!</formula>
    </cfRule>
  </conditionalFormatting>
  <conditionalFormatting sqref="BG15:BI15">
    <cfRule type="cellIs" dxfId="36580" priority="180" operator="equal">
      <formula>" "</formula>
    </cfRule>
  </conditionalFormatting>
  <conditionalFormatting sqref="BG15">
    <cfRule type="cellIs" dxfId="36579" priority="181" operator="equal">
      <formula>#REF!</formula>
    </cfRule>
  </conditionalFormatting>
  <conditionalFormatting sqref="BH15">
    <cfRule type="cellIs" dxfId="36578" priority="182" operator="equal">
      <formula>#REF!</formula>
    </cfRule>
  </conditionalFormatting>
  <conditionalFormatting sqref="BI15">
    <cfRule type="cellIs" dxfId="36577" priority="183" operator="equal">
      <formula>#REF!</formula>
    </cfRule>
  </conditionalFormatting>
  <conditionalFormatting sqref="BG15">
    <cfRule type="cellIs" dxfId="36576" priority="184" operator="greaterThan">
      <formula>#REF!</formula>
    </cfRule>
  </conditionalFormatting>
  <conditionalFormatting sqref="BH15">
    <cfRule type="cellIs" dxfId="36575" priority="185" operator="greaterThan">
      <formula>#REF!</formula>
    </cfRule>
  </conditionalFormatting>
  <conditionalFormatting sqref="BI15">
    <cfRule type="cellIs" dxfId="36574" priority="186" operator="greaterThan">
      <formula>#REF!</formula>
    </cfRule>
  </conditionalFormatting>
  <conditionalFormatting sqref="BG22">
    <cfRule type="cellIs" dxfId="36573" priority="177" operator="equal">
      <formula>" "</formula>
    </cfRule>
  </conditionalFormatting>
  <conditionalFormatting sqref="BG22">
    <cfRule type="cellIs" dxfId="36572" priority="178" operator="equal">
      <formula>#REF!</formula>
    </cfRule>
  </conditionalFormatting>
  <conditionalFormatting sqref="BG22">
    <cfRule type="cellIs" dxfId="36571" priority="179" operator="greaterThan">
      <formula>#REF!</formula>
    </cfRule>
  </conditionalFormatting>
  <conditionalFormatting sqref="BG23">
    <cfRule type="cellIs" dxfId="36570" priority="174" operator="equal">
      <formula>" "</formula>
    </cfRule>
  </conditionalFormatting>
  <conditionalFormatting sqref="BG23">
    <cfRule type="cellIs" dxfId="36569" priority="175" operator="equal">
      <formula>#REF!</formula>
    </cfRule>
  </conditionalFormatting>
  <conditionalFormatting sqref="BG23">
    <cfRule type="cellIs" dxfId="36568" priority="176" operator="greaterThan">
      <formula>#REF!</formula>
    </cfRule>
  </conditionalFormatting>
  <conditionalFormatting sqref="BH23:BI23">
    <cfRule type="cellIs" dxfId="36567" priority="171" operator="equal">
      <formula>" "</formula>
    </cfRule>
  </conditionalFormatting>
  <conditionalFormatting sqref="BH23:BI23">
    <cfRule type="cellIs" dxfId="36566" priority="172" operator="equal">
      <formula>#REF!</formula>
    </cfRule>
  </conditionalFormatting>
  <conditionalFormatting sqref="BH23:BI23">
    <cfRule type="cellIs" dxfId="36565" priority="173" operator="greaterThan">
      <formula>#REF!</formula>
    </cfRule>
  </conditionalFormatting>
  <conditionalFormatting sqref="BH23:BI23">
    <cfRule type="cellIs" dxfId="36564" priority="170" operator="equal">
      <formula>" "</formula>
    </cfRule>
  </conditionalFormatting>
  <conditionalFormatting sqref="BI22">
    <cfRule type="cellIs" dxfId="36563" priority="160" operator="equal">
      <formula>" "</formula>
    </cfRule>
  </conditionalFormatting>
  <conditionalFormatting sqref="BH22">
    <cfRule type="cellIs" dxfId="36562" priority="161" operator="equal">
      <formula>" "</formula>
    </cfRule>
  </conditionalFormatting>
  <conditionalFormatting sqref="BH22">
    <cfRule type="cellIs" dxfId="36561" priority="162" operator="equal">
      <formula>#REF!</formula>
    </cfRule>
  </conditionalFormatting>
  <conditionalFormatting sqref="BI22">
    <cfRule type="cellIs" dxfId="36560" priority="163" operator="equal">
      <formula>#REF!</formula>
    </cfRule>
  </conditionalFormatting>
  <conditionalFormatting sqref="BI22">
    <cfRule type="cellIs" dxfId="36559" priority="164" operator="equal">
      <formula>#REF!</formula>
    </cfRule>
  </conditionalFormatting>
  <conditionalFormatting sqref="BI22">
    <cfRule type="cellIs" dxfId="36558" priority="165" operator="equal">
      <formula>#REF!</formula>
    </cfRule>
  </conditionalFormatting>
  <conditionalFormatting sqref="BH22">
    <cfRule type="cellIs" dxfId="36557" priority="166" operator="greaterThan">
      <formula>#REF!</formula>
    </cfRule>
  </conditionalFormatting>
  <conditionalFormatting sqref="BI22">
    <cfRule type="cellIs" dxfId="36556" priority="167" operator="greaterThan">
      <formula>#REF!</formula>
    </cfRule>
  </conditionalFormatting>
  <conditionalFormatting sqref="BI22">
    <cfRule type="cellIs" dxfId="36555" priority="168" operator="greaterThan">
      <formula>#REF!</formula>
    </cfRule>
  </conditionalFormatting>
  <conditionalFormatting sqref="BI22">
    <cfRule type="cellIs" dxfId="36554" priority="169" operator="greaterThan">
      <formula>#REF!</formula>
    </cfRule>
  </conditionalFormatting>
  <conditionalFormatting sqref="BI22">
    <cfRule type="cellIs" dxfId="36553" priority="157" operator="equal">
      <formula>" "</formula>
    </cfRule>
  </conditionalFormatting>
  <conditionalFormatting sqref="BI22">
    <cfRule type="cellIs" dxfId="36552" priority="158" operator="equal">
      <formula>#REF!</formula>
    </cfRule>
  </conditionalFormatting>
  <conditionalFormatting sqref="BI22">
    <cfRule type="cellIs" dxfId="36551" priority="159" operator="greaterThan">
      <formula>#REF!</formula>
    </cfRule>
  </conditionalFormatting>
  <conditionalFormatting sqref="BH22">
    <cfRule type="cellIs" dxfId="36550" priority="154" operator="equal">
      <formula>" "</formula>
    </cfRule>
  </conditionalFormatting>
  <conditionalFormatting sqref="BH22">
    <cfRule type="cellIs" dxfId="36549" priority="155" operator="equal">
      <formula>#REF!</formula>
    </cfRule>
  </conditionalFormatting>
  <conditionalFormatting sqref="BH22">
    <cfRule type="cellIs" dxfId="36548" priority="156" operator="greaterThan">
      <formula>#REF!</formula>
    </cfRule>
  </conditionalFormatting>
  <conditionalFormatting sqref="BG24:BI24">
    <cfRule type="cellIs" dxfId="36547" priority="147" operator="equal">
      <formula>" "</formula>
    </cfRule>
  </conditionalFormatting>
  <conditionalFormatting sqref="BG24">
    <cfRule type="cellIs" dxfId="36546" priority="148" operator="equal">
      <formula>#REF!</formula>
    </cfRule>
  </conditionalFormatting>
  <conditionalFormatting sqref="BH24">
    <cfRule type="cellIs" dxfId="36545" priority="149" operator="equal">
      <formula>#REF!</formula>
    </cfRule>
  </conditionalFormatting>
  <conditionalFormatting sqref="BI24">
    <cfRule type="cellIs" dxfId="36544" priority="150" operator="equal">
      <formula>#REF!</formula>
    </cfRule>
  </conditionalFormatting>
  <conditionalFormatting sqref="BG24">
    <cfRule type="cellIs" dxfId="36543" priority="151" operator="greaterThan">
      <formula>#REF!</formula>
    </cfRule>
  </conditionalFormatting>
  <conditionalFormatting sqref="BH24">
    <cfRule type="cellIs" dxfId="36542" priority="152" operator="greaterThan">
      <formula>#REF!</formula>
    </cfRule>
  </conditionalFormatting>
  <conditionalFormatting sqref="BI24">
    <cfRule type="cellIs" dxfId="36541" priority="153" operator="greaterThan">
      <formula>#REF!</formula>
    </cfRule>
  </conditionalFormatting>
  <conditionalFormatting sqref="BG31">
    <cfRule type="cellIs" dxfId="36540" priority="144" operator="equal">
      <formula>" "</formula>
    </cfRule>
  </conditionalFormatting>
  <conditionalFormatting sqref="BG31">
    <cfRule type="cellIs" dxfId="36539" priority="145" operator="equal">
      <formula>#REF!</formula>
    </cfRule>
  </conditionalFormatting>
  <conditionalFormatting sqref="BG31">
    <cfRule type="cellIs" dxfId="36538" priority="146" operator="greaterThan">
      <formula>#REF!</formula>
    </cfRule>
  </conditionalFormatting>
  <conditionalFormatting sqref="BG32">
    <cfRule type="cellIs" dxfId="36537" priority="141" operator="equal">
      <formula>" "</formula>
    </cfRule>
  </conditionalFormatting>
  <conditionalFormatting sqref="BG32">
    <cfRule type="cellIs" dxfId="36536" priority="142" operator="equal">
      <formula>#REF!</formula>
    </cfRule>
  </conditionalFormatting>
  <conditionalFormatting sqref="BG32">
    <cfRule type="cellIs" dxfId="36535" priority="143" operator="greaterThan">
      <formula>#REF!</formula>
    </cfRule>
  </conditionalFormatting>
  <conditionalFormatting sqref="BH32:BI32">
    <cfRule type="cellIs" dxfId="36534" priority="138" operator="equal">
      <formula>" "</formula>
    </cfRule>
  </conditionalFormatting>
  <conditionalFormatting sqref="BH32:BI32">
    <cfRule type="cellIs" dxfId="36533" priority="139" operator="equal">
      <formula>#REF!</formula>
    </cfRule>
  </conditionalFormatting>
  <conditionalFormatting sqref="BH32:BI32">
    <cfRule type="cellIs" dxfId="36532" priority="140" operator="greaterThan">
      <formula>#REF!</formula>
    </cfRule>
  </conditionalFormatting>
  <conditionalFormatting sqref="BH32:BI32">
    <cfRule type="cellIs" dxfId="36531" priority="137" operator="equal">
      <formula>" "</formula>
    </cfRule>
  </conditionalFormatting>
  <conditionalFormatting sqref="BI31">
    <cfRule type="cellIs" dxfId="36530" priority="127" operator="equal">
      <formula>" "</formula>
    </cfRule>
  </conditionalFormatting>
  <conditionalFormatting sqref="BH31">
    <cfRule type="cellIs" dxfId="36529" priority="128" operator="equal">
      <formula>" "</formula>
    </cfRule>
  </conditionalFormatting>
  <conditionalFormatting sqref="BH31">
    <cfRule type="cellIs" dxfId="36528" priority="129" operator="equal">
      <formula>#REF!</formula>
    </cfRule>
  </conditionalFormatting>
  <conditionalFormatting sqref="BI31">
    <cfRule type="cellIs" dxfId="36527" priority="130" operator="equal">
      <formula>#REF!</formula>
    </cfRule>
  </conditionalFormatting>
  <conditionalFormatting sqref="BI31">
    <cfRule type="cellIs" dxfId="36526" priority="131" operator="equal">
      <formula>#REF!</formula>
    </cfRule>
  </conditionalFormatting>
  <conditionalFormatting sqref="BI31">
    <cfRule type="cellIs" dxfId="36525" priority="132" operator="equal">
      <formula>#REF!</formula>
    </cfRule>
  </conditionalFormatting>
  <conditionalFormatting sqref="BH31">
    <cfRule type="cellIs" dxfId="36524" priority="133" operator="greaterThan">
      <formula>#REF!</formula>
    </cfRule>
  </conditionalFormatting>
  <conditionalFormatting sqref="BI31">
    <cfRule type="cellIs" dxfId="36523" priority="134" operator="greaterThan">
      <formula>#REF!</formula>
    </cfRule>
  </conditionalFormatting>
  <conditionalFormatting sqref="BI31">
    <cfRule type="cellIs" dxfId="36522" priority="135" operator="greaterThan">
      <formula>#REF!</formula>
    </cfRule>
  </conditionalFormatting>
  <conditionalFormatting sqref="BI31">
    <cfRule type="cellIs" dxfId="36521" priority="136" operator="greaterThan">
      <formula>#REF!</formula>
    </cfRule>
  </conditionalFormatting>
  <conditionalFormatting sqref="BI31">
    <cfRule type="cellIs" dxfId="36520" priority="124" operator="equal">
      <formula>" "</formula>
    </cfRule>
  </conditionalFormatting>
  <conditionalFormatting sqref="BI31">
    <cfRule type="cellIs" dxfId="36519" priority="125" operator="equal">
      <formula>#REF!</formula>
    </cfRule>
  </conditionalFormatting>
  <conditionalFormatting sqref="BI31">
    <cfRule type="cellIs" dxfId="36518" priority="126" operator="greaterThan">
      <formula>#REF!</formula>
    </cfRule>
  </conditionalFormatting>
  <conditionalFormatting sqref="BH31">
    <cfRule type="cellIs" dxfId="36517" priority="121" operator="equal">
      <formula>" "</formula>
    </cfRule>
  </conditionalFormatting>
  <conditionalFormatting sqref="BH31">
    <cfRule type="cellIs" dxfId="36516" priority="122" operator="equal">
      <formula>#REF!</formula>
    </cfRule>
  </conditionalFormatting>
  <conditionalFormatting sqref="BH31">
    <cfRule type="cellIs" dxfId="36515" priority="123" operator="greaterThan">
      <formula>#REF!</formula>
    </cfRule>
  </conditionalFormatting>
  <conditionalFormatting sqref="BG33:BI33">
    <cfRule type="cellIs" dxfId="36514" priority="114" operator="equal">
      <formula>" "</formula>
    </cfRule>
  </conditionalFormatting>
  <conditionalFormatting sqref="BG33">
    <cfRule type="cellIs" dxfId="36513" priority="115" operator="equal">
      <formula>#REF!</formula>
    </cfRule>
  </conditionalFormatting>
  <conditionalFormatting sqref="BH33">
    <cfRule type="cellIs" dxfId="36512" priority="116" operator="equal">
      <formula>#REF!</formula>
    </cfRule>
  </conditionalFormatting>
  <conditionalFormatting sqref="BI33">
    <cfRule type="cellIs" dxfId="36511" priority="117" operator="equal">
      <formula>#REF!</formula>
    </cfRule>
  </conditionalFormatting>
  <conditionalFormatting sqref="BG33">
    <cfRule type="cellIs" dxfId="36510" priority="118" operator="greaterThan">
      <formula>#REF!</formula>
    </cfRule>
  </conditionalFormatting>
  <conditionalFormatting sqref="BH33">
    <cfRule type="cellIs" dxfId="36509" priority="119" operator="greaterThan">
      <formula>#REF!</formula>
    </cfRule>
  </conditionalFormatting>
  <conditionalFormatting sqref="BI33">
    <cfRule type="cellIs" dxfId="36508" priority="120" operator="greaterThan">
      <formula>#REF!</formula>
    </cfRule>
  </conditionalFormatting>
  <conditionalFormatting sqref="BG40">
    <cfRule type="cellIs" dxfId="36507" priority="111" operator="equal">
      <formula>" "</formula>
    </cfRule>
  </conditionalFormatting>
  <conditionalFormatting sqref="BG40">
    <cfRule type="cellIs" dxfId="36506" priority="112" operator="equal">
      <formula>#REF!</formula>
    </cfRule>
  </conditionalFormatting>
  <conditionalFormatting sqref="BG40">
    <cfRule type="cellIs" dxfId="36505" priority="113" operator="greaterThan">
      <formula>#REF!</formula>
    </cfRule>
  </conditionalFormatting>
  <conditionalFormatting sqref="BG41">
    <cfRule type="cellIs" dxfId="36504" priority="108" operator="equal">
      <formula>" "</formula>
    </cfRule>
  </conditionalFormatting>
  <conditionalFormatting sqref="BG41">
    <cfRule type="cellIs" dxfId="36503" priority="109" operator="equal">
      <formula>#REF!</formula>
    </cfRule>
  </conditionalFormatting>
  <conditionalFormatting sqref="BG41">
    <cfRule type="cellIs" dxfId="36502" priority="110" operator="greaterThan">
      <formula>#REF!</formula>
    </cfRule>
  </conditionalFormatting>
  <conditionalFormatting sqref="BH41:BI41">
    <cfRule type="cellIs" dxfId="36501" priority="105" operator="equal">
      <formula>" "</formula>
    </cfRule>
  </conditionalFormatting>
  <conditionalFormatting sqref="BH41:BI41">
    <cfRule type="cellIs" dxfId="36500" priority="106" operator="equal">
      <formula>#REF!</formula>
    </cfRule>
  </conditionalFormatting>
  <conditionalFormatting sqref="BH41:BI41">
    <cfRule type="cellIs" dxfId="36499" priority="107" operator="greaterThan">
      <formula>#REF!</formula>
    </cfRule>
  </conditionalFormatting>
  <conditionalFormatting sqref="BH41:BI41">
    <cfRule type="cellIs" dxfId="36498" priority="104" operator="equal">
      <formula>" "</formula>
    </cfRule>
  </conditionalFormatting>
  <conditionalFormatting sqref="BI40">
    <cfRule type="cellIs" dxfId="36497" priority="94" operator="equal">
      <formula>" "</formula>
    </cfRule>
  </conditionalFormatting>
  <conditionalFormatting sqref="BH40">
    <cfRule type="cellIs" dxfId="36496" priority="95" operator="equal">
      <formula>" "</formula>
    </cfRule>
  </conditionalFormatting>
  <conditionalFormatting sqref="BH40">
    <cfRule type="cellIs" dxfId="36495" priority="96" operator="equal">
      <formula>#REF!</formula>
    </cfRule>
  </conditionalFormatting>
  <conditionalFormatting sqref="BI40">
    <cfRule type="cellIs" dxfId="36494" priority="97" operator="equal">
      <formula>#REF!</formula>
    </cfRule>
  </conditionalFormatting>
  <conditionalFormatting sqref="BI40">
    <cfRule type="cellIs" dxfId="36493" priority="98" operator="equal">
      <formula>#REF!</formula>
    </cfRule>
  </conditionalFormatting>
  <conditionalFormatting sqref="BI40">
    <cfRule type="cellIs" dxfId="36492" priority="99" operator="equal">
      <formula>#REF!</formula>
    </cfRule>
  </conditionalFormatting>
  <conditionalFormatting sqref="BH40">
    <cfRule type="cellIs" dxfId="36491" priority="100" operator="greaterThan">
      <formula>#REF!</formula>
    </cfRule>
  </conditionalFormatting>
  <conditionalFormatting sqref="BI40">
    <cfRule type="cellIs" dxfId="36490" priority="101" operator="greaterThan">
      <formula>#REF!</formula>
    </cfRule>
  </conditionalFormatting>
  <conditionalFormatting sqref="BI40">
    <cfRule type="cellIs" dxfId="36489" priority="102" operator="greaterThan">
      <formula>#REF!</formula>
    </cfRule>
  </conditionalFormatting>
  <conditionalFormatting sqref="BI40">
    <cfRule type="cellIs" dxfId="36488" priority="103" operator="greaterThan">
      <formula>#REF!</formula>
    </cfRule>
  </conditionalFormatting>
  <conditionalFormatting sqref="BI40">
    <cfRule type="cellIs" dxfId="36487" priority="91" operator="equal">
      <formula>" "</formula>
    </cfRule>
  </conditionalFormatting>
  <conditionalFormatting sqref="BI40">
    <cfRule type="cellIs" dxfId="36486" priority="92" operator="equal">
      <formula>#REF!</formula>
    </cfRule>
  </conditionalFormatting>
  <conditionalFormatting sqref="BI40">
    <cfRule type="cellIs" dxfId="36485" priority="93" operator="greaterThan">
      <formula>#REF!</formula>
    </cfRule>
  </conditionalFormatting>
  <conditionalFormatting sqref="BH40">
    <cfRule type="cellIs" dxfId="36484" priority="88" operator="equal">
      <formula>" "</formula>
    </cfRule>
  </conditionalFormatting>
  <conditionalFormatting sqref="BH40">
    <cfRule type="cellIs" dxfId="36483" priority="89" operator="equal">
      <formula>#REF!</formula>
    </cfRule>
  </conditionalFormatting>
  <conditionalFormatting sqref="BH40">
    <cfRule type="cellIs" dxfId="36482" priority="90" operator="greaterThan">
      <formula>#REF!</formula>
    </cfRule>
  </conditionalFormatting>
  <conditionalFormatting sqref="BG42:BI42">
    <cfRule type="cellIs" dxfId="36481" priority="81" operator="equal">
      <formula>" "</formula>
    </cfRule>
  </conditionalFormatting>
  <conditionalFormatting sqref="BG42">
    <cfRule type="cellIs" dxfId="36480" priority="82" operator="equal">
      <formula>#REF!</formula>
    </cfRule>
  </conditionalFormatting>
  <conditionalFormatting sqref="BH42">
    <cfRule type="cellIs" dxfId="36479" priority="83" operator="equal">
      <formula>#REF!</formula>
    </cfRule>
  </conditionalFormatting>
  <conditionalFormatting sqref="BI42">
    <cfRule type="cellIs" dxfId="36478" priority="84" operator="equal">
      <formula>#REF!</formula>
    </cfRule>
  </conditionalFormatting>
  <conditionalFormatting sqref="BG42">
    <cfRule type="cellIs" dxfId="36477" priority="85" operator="greaterThan">
      <formula>#REF!</formula>
    </cfRule>
  </conditionalFormatting>
  <conditionalFormatting sqref="BH42">
    <cfRule type="cellIs" dxfId="36476" priority="86" operator="greaterThan">
      <formula>#REF!</formula>
    </cfRule>
  </conditionalFormatting>
  <conditionalFormatting sqref="BI42">
    <cfRule type="cellIs" dxfId="36475" priority="87" operator="greaterThan">
      <formula>#REF!</formula>
    </cfRule>
  </conditionalFormatting>
  <conditionalFormatting sqref="BW14:BW15">
    <cfRule type="cellIs" dxfId="36474" priority="612" operator="equal">
      <formula>#REF!</formula>
    </cfRule>
  </conditionalFormatting>
  <conditionalFormatting sqref="BW14:BW15">
    <cfRule type="cellIs" dxfId="36473" priority="613" operator="greaterThan">
      <formula>#REF!</formula>
    </cfRule>
  </conditionalFormatting>
  <conditionalFormatting sqref="BW41:BW42">
    <cfRule type="cellIs" dxfId="36472" priority="606" operator="equal">
      <formula>#REF!</formula>
    </cfRule>
  </conditionalFormatting>
  <conditionalFormatting sqref="BW41:BW42">
    <cfRule type="cellIs" dxfId="36471" priority="607" operator="greaterThan">
      <formula>#REF!</formula>
    </cfRule>
  </conditionalFormatting>
  <conditionalFormatting sqref="CE5">
    <cfRule type="cellIs" dxfId="36470" priority="561" operator="equal">
      <formula>#REF!</formula>
    </cfRule>
  </conditionalFormatting>
  <conditionalFormatting sqref="CE5">
    <cfRule type="cellIs" dxfId="36469" priority="562" operator="greaterThan">
      <formula>#REF!</formula>
    </cfRule>
  </conditionalFormatting>
  <conditionalFormatting sqref="CE1">
    <cfRule type="cellIs" dxfId="36468" priority="558" operator="equal">
      <formula>#REF!</formula>
    </cfRule>
  </conditionalFormatting>
  <conditionalFormatting sqref="CE1">
    <cfRule type="cellIs" dxfId="36467" priority="559" operator="greaterThan">
      <formula>#REF!</formula>
    </cfRule>
  </conditionalFormatting>
  <conditionalFormatting sqref="CE6">
    <cfRule type="cellIs" dxfId="36466" priority="555" operator="equal">
      <formula>#REF!</formula>
    </cfRule>
  </conditionalFormatting>
  <conditionalFormatting sqref="CE6">
    <cfRule type="cellIs" dxfId="36465" priority="556" operator="greaterThan">
      <formula>#REF!</formula>
    </cfRule>
  </conditionalFormatting>
  <conditionalFormatting sqref="CE2">
    <cfRule type="cellIs" dxfId="36464" priority="552" operator="equal">
      <formula>#REF!</formula>
    </cfRule>
  </conditionalFormatting>
  <conditionalFormatting sqref="CE2">
    <cfRule type="cellIs" dxfId="36463" priority="553" operator="greaterThan">
      <formula>#REF!</formula>
    </cfRule>
  </conditionalFormatting>
  <conditionalFormatting sqref="CE15">
    <cfRule type="cellIs" dxfId="36462" priority="549" operator="equal">
      <formula>#REF!</formula>
    </cfRule>
  </conditionalFormatting>
  <conditionalFormatting sqref="CE15">
    <cfRule type="cellIs" dxfId="36461" priority="550" operator="greaterThan">
      <formula>#REF!</formula>
    </cfRule>
  </conditionalFormatting>
  <conditionalFormatting sqref="CE60:CE76">
    <cfRule type="cellIs" dxfId="36460" priority="546" operator="equal">
      <formula>#REF!</formula>
    </cfRule>
  </conditionalFormatting>
  <conditionalFormatting sqref="CE60:CE76">
    <cfRule type="cellIs" dxfId="36459" priority="547" operator="greaterThan">
      <formula>#REF!</formula>
    </cfRule>
  </conditionalFormatting>
  <conditionalFormatting sqref="CE60">
    <cfRule type="cellIs" dxfId="36458" priority="543" operator="equal">
      <formula>#REF!</formula>
    </cfRule>
  </conditionalFormatting>
  <conditionalFormatting sqref="CE60">
    <cfRule type="cellIs" dxfId="36457" priority="544" operator="greaterThan">
      <formula>#REF!</formula>
    </cfRule>
  </conditionalFormatting>
  <conditionalFormatting sqref="CE23:CE24">
    <cfRule type="cellIs" dxfId="36456" priority="540" operator="equal">
      <formula>#REF!</formula>
    </cfRule>
  </conditionalFormatting>
  <conditionalFormatting sqref="CE23:CE24">
    <cfRule type="cellIs" dxfId="36455" priority="541" operator="greaterThan">
      <formula>#REF!</formula>
    </cfRule>
  </conditionalFormatting>
  <conditionalFormatting sqref="CE77">
    <cfRule type="cellIs" dxfId="36454" priority="537" operator="equal">
      <formula>#REF!</formula>
    </cfRule>
  </conditionalFormatting>
  <conditionalFormatting sqref="CE77">
    <cfRule type="cellIs" dxfId="36453" priority="538" operator="greaterThan">
      <formula>#REF!</formula>
    </cfRule>
  </conditionalFormatting>
  <conditionalFormatting sqref="CE14">
    <cfRule type="cellIs" dxfId="36452" priority="534" operator="equal">
      <formula>#REF!</formula>
    </cfRule>
  </conditionalFormatting>
  <conditionalFormatting sqref="CE14">
    <cfRule type="cellIs" dxfId="36451" priority="535" operator="greaterThan">
      <formula>#REF!</formula>
    </cfRule>
  </conditionalFormatting>
  <conditionalFormatting sqref="CE32:CE33">
    <cfRule type="cellIs" dxfId="36450" priority="531" operator="equal">
      <formula>#REF!</formula>
    </cfRule>
  </conditionalFormatting>
  <conditionalFormatting sqref="CE32:CE33">
    <cfRule type="cellIs" dxfId="36449" priority="532" operator="greaterThan">
      <formula>#REF!</formula>
    </cfRule>
  </conditionalFormatting>
  <conditionalFormatting sqref="CE41:CE42">
    <cfRule type="cellIs" dxfId="36448" priority="528" operator="equal">
      <formula>#REF!</formula>
    </cfRule>
  </conditionalFormatting>
  <conditionalFormatting sqref="CE41:CE42">
    <cfRule type="cellIs" dxfId="36447" priority="529" operator="greaterThan">
      <formula>#REF!</formula>
    </cfRule>
  </conditionalFormatting>
  <conditionalFormatting sqref="BV23:CB24 BV32:CB33">
    <cfRule type="cellIs" dxfId="36446" priority="79" operator="equal">
      <formula>$AZ23</formula>
    </cfRule>
  </conditionalFormatting>
  <conditionalFormatting sqref="BV23:CB24 BV32:CB33">
    <cfRule type="cellIs" dxfId="36445" priority="80" operator="greaterThan">
      <formula>$AZ23</formula>
    </cfRule>
  </conditionalFormatting>
  <conditionalFormatting sqref="BV23:CB24">
    <cfRule type="cellIs" dxfId="36444" priority="78" operator="equal">
      <formula>" "</formula>
    </cfRule>
  </conditionalFormatting>
  <conditionalFormatting sqref="BV32:CB33">
    <cfRule type="cellIs" dxfId="36443" priority="77" operator="equal">
      <formula>" "</formula>
    </cfRule>
  </conditionalFormatting>
  <conditionalFormatting sqref="BD7:BF7">
    <cfRule type="cellIs" dxfId="36442" priority="74" operator="equal">
      <formula>" "</formula>
    </cfRule>
  </conditionalFormatting>
  <conditionalFormatting sqref="BD7:BF7">
    <cfRule type="cellIs" dxfId="36441" priority="75" operator="equal">
      <formula>#REF!</formula>
    </cfRule>
  </conditionalFormatting>
  <conditionalFormatting sqref="BD7:BF7">
    <cfRule type="cellIs" dxfId="36440" priority="76" operator="greaterThan">
      <formula>#REF!</formula>
    </cfRule>
  </conditionalFormatting>
  <conditionalFormatting sqref="BD8:BF12">
    <cfRule type="cellIs" dxfId="36439" priority="71" operator="equal">
      <formula>" "</formula>
    </cfRule>
  </conditionalFormatting>
  <conditionalFormatting sqref="BD8:BF12">
    <cfRule type="cellIs" dxfId="36438" priority="72" operator="equal">
      <formula>#REF!</formula>
    </cfRule>
  </conditionalFormatting>
  <conditionalFormatting sqref="BD8:BF12">
    <cfRule type="cellIs" dxfId="36437" priority="73" operator="greaterThan">
      <formula>#REF!</formula>
    </cfRule>
  </conditionalFormatting>
  <conditionalFormatting sqref="BD16:BF21">
    <cfRule type="cellIs" dxfId="36436" priority="68" operator="equal">
      <formula>" "</formula>
    </cfRule>
  </conditionalFormatting>
  <conditionalFormatting sqref="BD16:BF21">
    <cfRule type="cellIs" dxfId="36435" priority="69" operator="equal">
      <formula>#REF!</formula>
    </cfRule>
  </conditionalFormatting>
  <conditionalFormatting sqref="BD16:BF21">
    <cfRule type="cellIs" dxfId="36434" priority="70" operator="greaterThan">
      <formula>#REF!</formula>
    </cfRule>
  </conditionalFormatting>
  <conditionalFormatting sqref="BD25:BF30">
    <cfRule type="cellIs" dxfId="36433" priority="65" operator="equal">
      <formula>" "</formula>
    </cfRule>
  </conditionalFormatting>
  <conditionalFormatting sqref="BD25:BF30">
    <cfRule type="cellIs" dxfId="36432" priority="66" operator="equal">
      <formula>#REF!</formula>
    </cfRule>
  </conditionalFormatting>
  <conditionalFormatting sqref="BD25:BF30">
    <cfRule type="cellIs" dxfId="36431" priority="67" operator="greaterThan">
      <formula>#REF!</formula>
    </cfRule>
  </conditionalFormatting>
  <conditionalFormatting sqref="BD34:BF39">
    <cfRule type="cellIs" dxfId="36430" priority="62" operator="equal">
      <formula>" "</formula>
    </cfRule>
  </conditionalFormatting>
  <conditionalFormatting sqref="BD34:BF39">
    <cfRule type="cellIs" dxfId="36429" priority="63" operator="equal">
      <formula>#REF!</formula>
    </cfRule>
  </conditionalFormatting>
  <conditionalFormatting sqref="BD34:BF39">
    <cfRule type="cellIs" dxfId="36428" priority="64" operator="greaterThan">
      <formula>#REF!</formula>
    </cfRule>
  </conditionalFormatting>
  <conditionalFormatting sqref="BC7:BC12">
    <cfRule type="cellIs" dxfId="36427" priority="57" operator="equal">
      <formula>" "</formula>
    </cfRule>
  </conditionalFormatting>
  <conditionalFormatting sqref="BC8:BC12">
    <cfRule type="cellIs" dxfId="36426" priority="60" operator="equal">
      <formula>#REF!</formula>
    </cfRule>
  </conditionalFormatting>
  <conditionalFormatting sqref="BC8:BC12">
    <cfRule type="cellIs" dxfId="36425" priority="61" operator="greaterThan">
      <formula>#REF!</formula>
    </cfRule>
  </conditionalFormatting>
  <conditionalFormatting sqref="BC7">
    <cfRule type="cellIs" dxfId="36424" priority="58" operator="equal">
      <formula>#REF!</formula>
    </cfRule>
  </conditionalFormatting>
  <conditionalFormatting sqref="BC7">
    <cfRule type="cellIs" dxfId="36423" priority="59" operator="greaterThan">
      <formula>#REF!</formula>
    </cfRule>
  </conditionalFormatting>
  <conditionalFormatting sqref="BC8:BC12">
    <cfRule type="cellIs" dxfId="36422" priority="55" operator="equal">
      <formula>#REF!</formula>
    </cfRule>
  </conditionalFormatting>
  <conditionalFormatting sqref="BC8:BC12">
    <cfRule type="cellIs" dxfId="36421" priority="56" operator="greaterThan">
      <formula>#REF!</formula>
    </cfRule>
  </conditionalFormatting>
  <conditionalFormatting sqref="BC16:BC21">
    <cfRule type="cellIs" dxfId="36420" priority="52" operator="equal">
      <formula>" "</formula>
    </cfRule>
  </conditionalFormatting>
  <conditionalFormatting sqref="BC16:BC21">
    <cfRule type="cellIs" dxfId="36419" priority="53" operator="equal">
      <formula>#REF!</formula>
    </cfRule>
  </conditionalFormatting>
  <conditionalFormatting sqref="BC16:BC21">
    <cfRule type="cellIs" dxfId="36418" priority="54" operator="greaterThan">
      <formula>#REF!</formula>
    </cfRule>
  </conditionalFormatting>
  <conditionalFormatting sqref="BC25:BC30">
    <cfRule type="cellIs" dxfId="36417" priority="49" operator="equal">
      <formula>" "</formula>
    </cfRule>
  </conditionalFormatting>
  <conditionalFormatting sqref="BC25:BC30">
    <cfRule type="cellIs" dxfId="36416" priority="50" operator="equal">
      <formula>#REF!</formula>
    </cfRule>
  </conditionalFormatting>
  <conditionalFormatting sqref="BC25:BC30">
    <cfRule type="cellIs" dxfId="36415" priority="51" operator="greaterThan">
      <formula>#REF!</formula>
    </cfRule>
  </conditionalFormatting>
  <conditionalFormatting sqref="BC34:BC39">
    <cfRule type="cellIs" dxfId="36414" priority="46" operator="equal">
      <formula>" "</formula>
    </cfRule>
  </conditionalFormatting>
  <conditionalFormatting sqref="BC34:BC39">
    <cfRule type="cellIs" dxfId="36413" priority="47" operator="equal">
      <formula>#REF!</formula>
    </cfRule>
  </conditionalFormatting>
  <conditionalFormatting sqref="BC34:BC39">
    <cfRule type="cellIs" dxfId="36412" priority="48" operator="greaterThan">
      <formula>#REF!</formula>
    </cfRule>
  </conditionalFormatting>
  <conditionalFormatting sqref="BP5:BR5">
    <cfRule type="cellIs" dxfId="36411" priority="43" operator="equal">
      <formula>$AZ5</formula>
    </cfRule>
  </conditionalFormatting>
  <conditionalFormatting sqref="BP5:BR5">
    <cfRule type="cellIs" dxfId="36410" priority="44" operator="greaterThan">
      <formula>$AZ5</formula>
    </cfRule>
  </conditionalFormatting>
  <conditionalFormatting sqref="BP5:BR5">
    <cfRule type="cellIs" dxfId="36409" priority="41" operator="equal">
      <formula>" "</formula>
    </cfRule>
  </conditionalFormatting>
  <conditionalFormatting sqref="BM6:BR6">
    <cfRule type="cellIs" dxfId="36408" priority="38" operator="equal">
      <formula>" "</formula>
    </cfRule>
  </conditionalFormatting>
  <conditionalFormatting sqref="BM6:BR6">
    <cfRule type="cellIs" dxfId="36407" priority="39" operator="equal">
      <formula>$AZ6</formula>
    </cfRule>
  </conditionalFormatting>
  <conditionalFormatting sqref="BM6:BR6">
    <cfRule type="cellIs" dxfId="36406" priority="40" operator="greaterThan">
      <formula>$AZ6</formula>
    </cfRule>
  </conditionalFormatting>
  <conditionalFormatting sqref="BM23:BR24 BM14:BR15">
    <cfRule type="cellIs" dxfId="36405" priority="35" operator="equal">
      <formula>$AZ14</formula>
    </cfRule>
  </conditionalFormatting>
  <conditionalFormatting sqref="BM23:BR24 BM14:BR15">
    <cfRule type="cellIs" dxfId="36404" priority="36" operator="greaterThan">
      <formula>$AZ14</formula>
    </cfRule>
  </conditionalFormatting>
  <conditionalFormatting sqref="BM23:BR24">
    <cfRule type="cellIs" dxfId="36403" priority="34" operator="equal">
      <formula>" "</formula>
    </cfRule>
  </conditionalFormatting>
  <conditionalFormatting sqref="BM14:BR15">
    <cfRule type="cellIs" dxfId="36402" priority="33" operator="equal">
      <formula>" "</formula>
    </cfRule>
  </conditionalFormatting>
  <conditionalFormatting sqref="BM32:BR33">
    <cfRule type="cellIs" dxfId="36401" priority="31" operator="equal">
      <formula>$AZ32</formula>
    </cfRule>
  </conditionalFormatting>
  <conditionalFormatting sqref="BM32:BR33">
    <cfRule type="cellIs" dxfId="36400" priority="32" operator="greaterThan">
      <formula>$AZ32</formula>
    </cfRule>
  </conditionalFormatting>
  <conditionalFormatting sqref="BM32:BR33">
    <cfRule type="cellIs" dxfId="36399" priority="30" operator="equal">
      <formula>" "</formula>
    </cfRule>
  </conditionalFormatting>
  <conditionalFormatting sqref="BM41:BR42">
    <cfRule type="cellIs" dxfId="36398" priority="28" operator="equal">
      <formula>$AZ41</formula>
    </cfRule>
  </conditionalFormatting>
  <conditionalFormatting sqref="BM41:BR42">
    <cfRule type="cellIs" dxfId="36397" priority="29" operator="greaterThan">
      <formula>$AZ41</formula>
    </cfRule>
  </conditionalFormatting>
  <conditionalFormatting sqref="BM41:BR42">
    <cfRule type="cellIs" dxfId="36396" priority="27" operator="equal">
      <formula>" "</formula>
    </cfRule>
  </conditionalFormatting>
  <conditionalFormatting sqref="AZ1:BI1 BL1">
    <cfRule type="cellIs" dxfId="36395" priority="18" operator="equal">
      <formula>" "</formula>
    </cfRule>
  </conditionalFormatting>
  <conditionalFormatting sqref="AV1:AY1 T1:V1 BK1:BL1">
    <cfRule type="cellIs" dxfId="36394" priority="19" operator="equal">
      <formula>$AZ1</formula>
    </cfRule>
  </conditionalFormatting>
  <conditionalFormatting sqref="AV1:AY1 T1:V1 BK1:BL1">
    <cfRule type="cellIs" dxfId="36393" priority="20" operator="greaterThan">
      <formula>$AZ1</formula>
    </cfRule>
  </conditionalFormatting>
  <conditionalFormatting sqref="AV1:AY1 BK1">
    <cfRule type="cellIs" dxfId="36392" priority="17" operator="equal">
      <formula>" "</formula>
    </cfRule>
  </conditionalFormatting>
  <conditionalFormatting sqref="T1">
    <cfRule type="cellIs" dxfId="36391" priority="16" operator="equal">
      <formula>" "</formula>
    </cfRule>
  </conditionalFormatting>
  <conditionalFormatting sqref="U1:V1">
    <cfRule type="cellIs" dxfId="36390" priority="15" operator="equal">
      <formula>" "</formula>
    </cfRule>
  </conditionalFormatting>
  <conditionalFormatting sqref="AZ1:BI1">
    <cfRule type="cellIs" dxfId="36389" priority="13" operator="equal">
      <formula>#REF!</formula>
    </cfRule>
  </conditionalFormatting>
  <conditionalFormatting sqref="AZ1:BI1">
    <cfRule type="cellIs" dxfId="36388" priority="14" operator="greaterThan">
      <formula>#REF!</formula>
    </cfRule>
  </conditionalFormatting>
  <conditionalFormatting sqref="BM1">
    <cfRule type="cellIs" dxfId="36387" priority="9" operator="equal">
      <formula>" "</formula>
    </cfRule>
  </conditionalFormatting>
  <conditionalFormatting sqref="BM1:BR1">
    <cfRule type="cellIs" dxfId="36386" priority="10" operator="equal">
      <formula>$AZ1</formula>
    </cfRule>
  </conditionalFormatting>
  <conditionalFormatting sqref="BM1:BR1">
    <cfRule type="cellIs" dxfId="36385" priority="11" operator="greaterThan">
      <formula>$AZ1</formula>
    </cfRule>
  </conditionalFormatting>
  <conditionalFormatting sqref="BM1:BR1">
    <cfRule type="cellIs" dxfId="36384" priority="8" operator="equal">
      <formula>" "</formula>
    </cfRule>
  </conditionalFormatting>
  <conditionalFormatting sqref="BM1">
    <cfRule type="cellIs" dxfId="36383" priority="7" operator="greaterThan">
      <formula>#REF!</formula>
    </cfRule>
  </conditionalFormatting>
  <conditionalFormatting sqref="BM1">
    <cfRule type="cellIs" dxfId="36382" priority="12" operator="equal">
      <formula>#REF!</formula>
    </cfRule>
  </conditionalFormatting>
  <conditionalFormatting sqref="C1">
    <cfRule type="cellIs" dxfId="36381" priority="6" operator="equal">
      <formula>" "</formula>
    </cfRule>
  </conditionalFormatting>
  <conditionalFormatting sqref="C1">
    <cfRule type="cellIs" dxfId="36380" priority="5" operator="equal">
      <formula>#REF!</formula>
    </cfRule>
  </conditionalFormatting>
  <conditionalFormatting sqref="C1">
    <cfRule type="cellIs" dxfId="36379" priority="4" operator="greaterThan">
      <formula>#REF!</formula>
    </cfRule>
  </conditionalFormatting>
  <conditionalFormatting sqref="W1">
    <cfRule type="cellIs" dxfId="36378" priority="3" operator="equal">
      <formula>" "</formula>
    </cfRule>
  </conditionalFormatting>
  <conditionalFormatting sqref="W1">
    <cfRule type="cellIs" dxfId="36377" priority="2" operator="equal">
      <formula>#REF!</formula>
    </cfRule>
  </conditionalFormatting>
  <conditionalFormatting sqref="W1">
    <cfRule type="cellIs" dxfId="36376" priority="1" operator="greaterThan">
      <formula>#REF!</formula>
    </cfRule>
  </conditionalFormatting>
  <dataValidations count="3">
    <dataValidation type="list" allowBlank="1" sqref="BV50:CE50 C50:S50 W50:AU50 BM50:BR50" xr:uid="{6FAF89ED-82E2-4A22-B694-7383DC0DB51C}">
      <formula1>"-,Ɣ COMPLETO"</formula1>
      <formula2>0</formula2>
    </dataValidation>
    <dataValidation type="list" allowBlank="1" showErrorMessage="1" errorTitle="Valore errato" error="Inserisci un valore corretto" sqref="CC39:CE39 C16:S21 CC30:CE30 W16:AU21 BV7:CB12 CD16 W34:AU39 C25:S30 CE16:CE17 W43:AU48 CC16:CC17 W25:AU30 BV43:CB48 C7:S12 C43:S48 C34:S39 CC7:CE7 CC48:CE48 W7:AU12 BV16:CB21 BV34:CB39 BV25:CB30 BM7:BR12 BM16:BR21 BM25:BR30 BM34:BR39 BM43:BR48" xr:uid="{2396149E-59EF-4828-A30F-66FB5BF2D605}">
      <formula1>"CHIUSURA,FESTIVITÁ,Aspettativa,Ex-accordo,Ferie,Ridotto Ex-Acc,Ridotto Ferie,Ridotto Maternità,Malattia,Esame,Altro"</formula1>
      <formula2>0</formula2>
    </dataValidation>
    <dataValidation type="list" allowBlank="1" showErrorMessage="1" errorTitle="Valore errato" error="Inserisci un valore corretto" sqref="CC8:CE12 CE18:CE21 CD17:CD21 CC18:CC21 CC43:CE47 CC25:CE29 CC34:CE38" xr:uid="{C288F577-269A-478A-867A-D417AD07BF3B}">
      <formula1>"Aspettativa,Ex-accordo,Ferie,Ridotto Ex-Acc,Ridotto Ferie,Ridotto Maternità,Malattia,Esame,Altro"</formula1>
      <formula2>0</formula2>
    </dataValidation>
  </dataValidations>
  <pageMargins left="0.23622047244094491" right="0.23622047244094491" top="0.74803149606299213" bottom="0.74803149606299213" header="0.51181102362204722" footer="0.51181102362204722"/>
  <pageSetup paperSize="9" scale="75" firstPageNumber="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8216-A34F-46D4-AD5B-3983BE9BC143}">
  <sheetPr codeName="Foglio12">
    <tabColor rgb="FFE2EFDA"/>
  </sheetPr>
  <dimension ref="A1:CG96"/>
  <sheetViews>
    <sheetView showGridLines="0" zoomScale="80" zoomScaleNormal="80" workbookViewId="0">
      <pane xSplit="2" ySplit="4" topLeftCell="AP5" activePane="bottomRight" state="frozen"/>
      <selection pane="topRight" activeCell="G1" sqref="G1"/>
      <selection pane="bottomLeft" activeCell="A5" sqref="A5"/>
      <selection pane="bottomRight" activeCell="BY23" sqref="BY23"/>
    </sheetView>
  </sheetViews>
  <sheetFormatPr defaultColWidth="9.109375" defaultRowHeight="13.2" x14ac:dyDescent="0.25"/>
  <cols>
    <col min="1" max="1" width="3.6640625" customWidth="1"/>
    <col min="2" max="2" width="12.6640625" customWidth="1"/>
    <col min="3" max="11" width="11.88671875" customWidth="1"/>
    <col min="12" max="19" width="11.88671875" hidden="1" customWidth="1"/>
    <col min="20" max="20" width="2.33203125" customWidth="1"/>
    <col min="21" max="21" width="3.88671875" customWidth="1"/>
    <col min="22" max="22" width="7.6640625" bestFit="1" customWidth="1"/>
    <col min="23" max="33" width="11.88671875" style="197" customWidth="1"/>
    <col min="34" max="35" width="11.88671875" style="197" hidden="1" customWidth="1"/>
    <col min="36" max="45" width="11.88671875" style="197" customWidth="1"/>
    <col min="46" max="47" width="11.88671875" style="197" hidden="1" customWidth="1"/>
    <col min="48" max="51" width="3.44140625" customWidth="1"/>
    <col min="52" max="52" width="3.88671875" customWidth="1"/>
    <col min="53" max="53" width="3.109375" customWidth="1"/>
    <col min="54" max="54" width="7.44140625" customWidth="1"/>
    <col min="55" max="55" width="7.77734375" customWidth="1"/>
    <col min="56" max="56" width="1.77734375" bestFit="1" customWidth="1"/>
    <col min="57" max="58" width="1.88671875" bestFit="1" customWidth="1"/>
    <col min="59" max="61" width="3.44140625" customWidth="1"/>
    <col min="62" max="62" width="6.33203125" customWidth="1"/>
    <col min="63" max="63" width="35.44140625" style="11" customWidth="1"/>
    <col min="64" max="64" width="3.33203125" customWidth="1"/>
    <col min="65" max="66" width="11.88671875" customWidth="1"/>
    <col min="67" max="70" width="11.88671875" hidden="1" customWidth="1"/>
    <col min="71" max="71" width="3.33203125" customWidth="1"/>
    <col min="72" max="72" width="4.109375" customWidth="1"/>
    <col min="73" max="73" width="7.6640625" bestFit="1" customWidth="1"/>
    <col min="74" max="80" width="11.88671875" customWidth="1"/>
    <col min="81" max="83" width="11.88671875" hidden="1" customWidth="1"/>
    <col min="84" max="84" width="53.109375" customWidth="1"/>
    <col min="85" max="85" width="9.109375" style="196" customWidth="1"/>
    <col min="86" max="86" width="9.109375" customWidth="1"/>
  </cols>
  <sheetData>
    <row r="1" spans="1:85" ht="13.2" customHeight="1" x14ac:dyDescent="0.25">
      <c r="A1" s="196"/>
      <c r="B1" s="196"/>
      <c r="C1" s="257" t="str">
        <f>UPPER(SUBSTITUTE(Regole!$A$98," ","   "))</f>
        <v>T   E   A   M            1</v>
      </c>
      <c r="D1" s="257"/>
      <c r="E1" s="257"/>
      <c r="F1" s="257"/>
      <c r="G1" s="257"/>
      <c r="H1" s="257"/>
      <c r="I1" s="257"/>
      <c r="J1" s="257"/>
      <c r="K1" s="257"/>
      <c r="L1" s="257"/>
      <c r="M1" s="257"/>
      <c r="N1" s="257"/>
      <c r="O1" s="257"/>
      <c r="P1" s="257"/>
      <c r="Q1" s="257"/>
      <c r="R1" s="257"/>
      <c r="S1" s="257"/>
      <c r="T1" s="196"/>
      <c r="U1" s="196"/>
      <c r="V1" s="196"/>
      <c r="W1" s="258" t="str">
        <f>UPPER(SUBSTITUTE(Regole!$C$98," ","   "))</f>
        <v>T   E   A   M               2</v>
      </c>
      <c r="X1" s="258"/>
      <c r="Y1" s="258"/>
      <c r="Z1" s="258"/>
      <c r="AA1" s="258"/>
      <c r="AB1" s="258"/>
      <c r="AC1" s="258"/>
      <c r="AD1" s="258"/>
      <c r="AE1" s="258"/>
      <c r="AF1" s="258"/>
      <c r="AG1" s="258"/>
      <c r="AH1" s="258"/>
      <c r="AI1" s="258"/>
      <c r="AJ1" s="259" t="str">
        <f>UPPER(SUBSTITUTE(Regole!$F$98," ","   "))</f>
        <v>T   E   A   M               3</v>
      </c>
      <c r="AK1" s="259"/>
      <c r="AL1" s="259"/>
      <c r="AM1" s="259"/>
      <c r="AN1" s="259"/>
      <c r="AO1" s="259"/>
      <c r="AP1" s="259"/>
      <c r="AQ1" s="259"/>
      <c r="AR1" s="259"/>
      <c r="AS1" s="259"/>
      <c r="AT1" s="259"/>
      <c r="AU1" s="259"/>
      <c r="AV1" s="196"/>
      <c r="AW1" s="196"/>
      <c r="AX1" s="196"/>
      <c r="AY1" s="196"/>
      <c r="AZ1" s="196"/>
      <c r="BA1" s="196"/>
      <c r="BB1" s="196"/>
      <c r="BC1" s="196"/>
      <c r="BD1" s="196"/>
      <c r="BE1" s="196"/>
      <c r="BF1" s="196"/>
      <c r="BG1" s="196"/>
      <c r="BH1" s="196"/>
      <c r="BI1" s="196"/>
      <c r="BJ1" s="139"/>
      <c r="BK1" s="196"/>
      <c r="BL1" s="196"/>
      <c r="BM1" s="264" t="str">
        <f>Regole!$A$113</f>
        <v>1° Liv. - Outbound</v>
      </c>
      <c r="BN1" s="264"/>
      <c r="BO1" s="264"/>
      <c r="BP1" s="264"/>
      <c r="BQ1" s="264"/>
      <c r="BR1" s="264"/>
      <c r="BS1" s="196"/>
      <c r="BT1" s="196"/>
      <c r="BU1" s="196"/>
      <c r="BV1" s="196"/>
      <c r="BW1" s="196"/>
      <c r="BX1" s="196"/>
      <c r="BY1" s="196"/>
      <c r="BZ1" s="196"/>
      <c r="CA1" s="196"/>
      <c r="CB1" s="196"/>
      <c r="CC1" s="196"/>
      <c r="CD1" s="196"/>
      <c r="CE1" s="196"/>
      <c r="CF1" s="196"/>
      <c r="CG1"/>
    </row>
    <row r="2" spans="1:85" ht="11.25" customHeight="1" x14ac:dyDescent="0.25">
      <c r="A2" s="196"/>
      <c r="B2" s="196"/>
      <c r="C2" s="202">
        <v>1</v>
      </c>
      <c r="D2" s="202">
        <f>IF(D3&lt;&gt;"",C2+1,0)</f>
        <v>2</v>
      </c>
      <c r="E2" s="202">
        <f t="shared" ref="E2:S2" si="0">IF(E3&lt;&gt;"",D2+1,0)</f>
        <v>3</v>
      </c>
      <c r="F2" s="202">
        <f t="shared" si="0"/>
        <v>4</v>
      </c>
      <c r="G2" s="202">
        <f t="shared" si="0"/>
        <v>5</v>
      </c>
      <c r="H2" s="202">
        <f t="shared" si="0"/>
        <v>6</v>
      </c>
      <c r="I2" s="202">
        <f t="shared" si="0"/>
        <v>7</v>
      </c>
      <c r="J2" s="202">
        <f t="shared" si="0"/>
        <v>8</v>
      </c>
      <c r="K2" s="202">
        <f t="shared" si="0"/>
        <v>9</v>
      </c>
      <c r="L2" s="202">
        <f t="shared" si="0"/>
        <v>0</v>
      </c>
      <c r="M2" s="202">
        <f t="shared" si="0"/>
        <v>0</v>
      </c>
      <c r="N2" s="6">
        <f t="shared" si="0"/>
        <v>0</v>
      </c>
      <c r="O2" s="6">
        <f t="shared" si="0"/>
        <v>0</v>
      </c>
      <c r="P2" s="6">
        <f t="shared" si="0"/>
        <v>1</v>
      </c>
      <c r="Q2" s="6">
        <f t="shared" si="0"/>
        <v>2</v>
      </c>
      <c r="R2" s="6">
        <f t="shared" si="0"/>
        <v>3</v>
      </c>
      <c r="S2" s="6">
        <f t="shared" si="0"/>
        <v>0</v>
      </c>
      <c r="U2" s="196"/>
      <c r="V2" s="196"/>
      <c r="W2" s="201">
        <v>1</v>
      </c>
      <c r="X2" s="201">
        <f>IF(X3&lt;&gt;"",W2+1,0)</f>
        <v>2</v>
      </c>
      <c r="Y2" s="201">
        <f t="shared" ref="Y2:AU2" si="1">IF(Y3&lt;&gt;"",X2+1,0)</f>
        <v>3</v>
      </c>
      <c r="Z2" s="201">
        <f t="shared" si="1"/>
        <v>4</v>
      </c>
      <c r="AA2" s="201">
        <f t="shared" si="1"/>
        <v>5</v>
      </c>
      <c r="AB2" s="201">
        <f t="shared" si="1"/>
        <v>6</v>
      </c>
      <c r="AC2" s="201">
        <f t="shared" si="1"/>
        <v>7</v>
      </c>
      <c r="AD2" s="201">
        <f t="shared" si="1"/>
        <v>8</v>
      </c>
      <c r="AE2" s="201">
        <f t="shared" si="1"/>
        <v>9</v>
      </c>
      <c r="AF2" s="201">
        <f t="shared" si="1"/>
        <v>10</v>
      </c>
      <c r="AG2" s="201">
        <f t="shared" si="1"/>
        <v>11</v>
      </c>
      <c r="AH2" s="6">
        <f t="shared" si="1"/>
        <v>0</v>
      </c>
      <c r="AI2" s="6">
        <f t="shared" si="1"/>
        <v>0</v>
      </c>
      <c r="AJ2" s="200">
        <f t="shared" si="1"/>
        <v>1</v>
      </c>
      <c r="AK2" s="200">
        <f t="shared" si="1"/>
        <v>2</v>
      </c>
      <c r="AL2" s="200">
        <f t="shared" si="1"/>
        <v>3</v>
      </c>
      <c r="AM2" s="200">
        <f t="shared" si="1"/>
        <v>4</v>
      </c>
      <c r="AN2" s="200">
        <f t="shared" si="1"/>
        <v>5</v>
      </c>
      <c r="AO2" s="200">
        <f t="shared" si="1"/>
        <v>6</v>
      </c>
      <c r="AP2" s="200">
        <f t="shared" si="1"/>
        <v>7</v>
      </c>
      <c r="AQ2" s="200">
        <f t="shared" si="1"/>
        <v>8</v>
      </c>
      <c r="AR2" s="200">
        <f t="shared" si="1"/>
        <v>9</v>
      </c>
      <c r="AS2" s="200">
        <f t="shared" si="1"/>
        <v>10</v>
      </c>
      <c r="AT2" s="6">
        <f t="shared" si="1"/>
        <v>0</v>
      </c>
      <c r="AU2" s="6">
        <f t="shared" si="1"/>
        <v>0</v>
      </c>
      <c r="AV2" s="196"/>
      <c r="AW2" s="260" t="s">
        <v>267</v>
      </c>
      <c r="AX2" s="260"/>
      <c r="AY2" s="260"/>
      <c r="AZ2" s="260"/>
      <c r="BA2" s="260"/>
      <c r="BB2" s="260"/>
      <c r="BC2" s="260"/>
      <c r="BD2" s="260"/>
      <c r="BE2" s="260"/>
      <c r="BF2" s="260"/>
      <c r="BG2" s="260"/>
      <c r="BH2" s="260"/>
      <c r="BI2" s="261"/>
      <c r="BJ2" s="195">
        <f>Regole!H13</f>
        <v>30</v>
      </c>
      <c r="BK2" s="196"/>
      <c r="BL2" s="196"/>
      <c r="BM2" s="202">
        <f>IF(BM3&lt;&gt;"",BL2+1,0)</f>
        <v>1</v>
      </c>
      <c r="BN2" s="202">
        <f>IF(BN3&lt;&gt;"",BM2+1,0)</f>
        <v>2</v>
      </c>
      <c r="BO2" s="201">
        <f>IF(BO3&lt;&gt;"",BM2+1,0)</f>
        <v>0</v>
      </c>
      <c r="BP2" s="201">
        <f>IF(BP3&lt;&gt;"",BN2+1,0)</f>
        <v>0</v>
      </c>
      <c r="BQ2" s="200">
        <f>IF(BQ3&lt;&gt;"",BO2+1,0)</f>
        <v>0</v>
      </c>
      <c r="BR2" s="200">
        <f>IF(BR3&lt;&gt;"",BP2+1,0)</f>
        <v>0</v>
      </c>
      <c r="BS2" s="196"/>
      <c r="BT2" s="196"/>
      <c r="BU2" s="196"/>
      <c r="BX2" s="196"/>
      <c r="BY2" s="196"/>
      <c r="CA2" s="196"/>
      <c r="CB2" s="196"/>
      <c r="CC2" s="196"/>
      <c r="CD2" s="196"/>
      <c r="CE2" s="196"/>
      <c r="CG2"/>
    </row>
    <row r="3" spans="1:85" ht="11.25" customHeight="1" x14ac:dyDescent="0.25">
      <c r="A3" s="196"/>
      <c r="B3" s="196"/>
      <c r="C3" s="262" t="str">
        <f>Regole!B100</f>
        <v>Operatore1</v>
      </c>
      <c r="D3" s="262" t="str">
        <f>IF(Regole!$B101&lt;&gt;0,Regole!$B101,"")</f>
        <v>Operatore2</v>
      </c>
      <c r="E3" s="262" t="str">
        <f>IF(Regole!$B102&lt;&gt;0,Regole!$B102,"")</f>
        <v>Operatore3</v>
      </c>
      <c r="F3" s="262" t="str">
        <f>IF(Regole!$B103&lt;&gt;0,Regole!$B103,"")</f>
        <v>Operatore4</v>
      </c>
      <c r="G3" s="262" t="str">
        <f>IF(Regole!$B104&lt;&gt;0,Regole!$B104,"")</f>
        <v>Operatore5</v>
      </c>
      <c r="H3" s="262" t="str">
        <f>IF(Regole!$B105&lt;&gt;0,Regole!$B105,"")</f>
        <v>Operatore6</v>
      </c>
      <c r="I3" s="262" t="str">
        <f>IF(Regole!$B106&lt;&gt;0,Regole!$B106,"")</f>
        <v>Operatore7</v>
      </c>
      <c r="J3" s="262" t="str">
        <f>IF(Regole!$B107&lt;&gt;0,Regole!$B107,"")</f>
        <v>Operatore8</v>
      </c>
      <c r="K3" s="262" t="str">
        <f>IF(Regole!$B108&lt;&gt;0,Regole!$B108,"")</f>
        <v>Operatore9</v>
      </c>
      <c r="L3" s="262" t="str">
        <f>IF(Regole!$B109&lt;&gt;0,Regole!$B109,"")</f>
        <v/>
      </c>
      <c r="M3" s="262" t="str">
        <f>IF(Regole!$B110&lt;&gt;0,Regole!$B110,"")</f>
        <v/>
      </c>
      <c r="N3" s="254" t="str">
        <f>IF(Regole!$B111&lt;&gt;0,Regole!$B111,"")</f>
        <v/>
      </c>
      <c r="O3" s="254" t="str">
        <f>IF(Regole!$B112&lt;&gt;0,Regole!$B112,"")</f>
        <v/>
      </c>
      <c r="P3" s="254" t="str">
        <f>IF(Regole!$A113&lt;&gt;0,Regole!$A113,"")</f>
        <v>1° Liv. - Outbound</v>
      </c>
      <c r="Q3" s="254" t="str">
        <f>IF(Regole!$B114&lt;&gt;0,Regole!$B114,"")</f>
        <v>Operatore35</v>
      </c>
      <c r="R3" s="254" t="str">
        <f>IF(Regole!$B115&lt;&gt;0,Regole!$B115,"")</f>
        <v>Operatore36</v>
      </c>
      <c r="S3" s="254" t="str">
        <f>IF(Regole!$B116&lt;&gt;0,Regole!$B116,"")</f>
        <v/>
      </c>
      <c r="T3" s="150"/>
      <c r="U3" s="196"/>
      <c r="V3" s="196"/>
      <c r="W3" s="241" t="str">
        <f>IF(Regole!$C100&lt;&gt;0,Regole!$C100,"")</f>
        <v>Operatore10</v>
      </c>
      <c r="X3" s="241" t="str">
        <f>IF(Regole!$C101&lt;&gt;0,Regole!$C101,"")</f>
        <v>Operatore11</v>
      </c>
      <c r="Y3" s="241" t="str">
        <f>IF(Regole!$C102&lt;&gt;0,Regole!$C102,"")</f>
        <v>Operatore12</v>
      </c>
      <c r="Z3" s="241" t="str">
        <f>IF(Regole!$C103&lt;&gt;0,Regole!$C103,"")</f>
        <v>Operatore13</v>
      </c>
      <c r="AA3" s="241" t="str">
        <f>IF(Regole!$C104&lt;&gt;0,Regole!$C104,"")</f>
        <v>Operatore14</v>
      </c>
      <c r="AB3" s="241" t="str">
        <f>IF(Regole!$F105&lt;&gt;0,Regole!$F105,"")</f>
        <v>Operatore26</v>
      </c>
      <c r="AC3" s="241" t="str">
        <f>IF(Regole!$C106&lt;&gt;0,Regole!$C106,"")</f>
        <v>Operatore16</v>
      </c>
      <c r="AD3" s="241" t="str">
        <f>IF(Regole!C107&lt;&gt;0,Regole!C107,"")</f>
        <v>Operatore17</v>
      </c>
      <c r="AE3" s="241" t="str">
        <f>IF(Regole!$C108&lt;&gt;0,Regole!$C108,"")</f>
        <v>Operatore18</v>
      </c>
      <c r="AF3" s="241" t="str">
        <f>IF(Regole!$C109&lt;&gt;0,Regole!$C109,"")</f>
        <v>Operatore19</v>
      </c>
      <c r="AG3" s="241" t="str">
        <f>IF(Regole!$C110&lt;&gt;0,Regole!$C110,"")</f>
        <v>Operatore20</v>
      </c>
      <c r="AH3" s="256" t="str">
        <f>IF(Regole!$C111&lt;&gt;0,Regole!$C111,"")</f>
        <v/>
      </c>
      <c r="AI3" s="256" t="str">
        <f>IF(Regole!$C112&lt;&gt;0,Regole!$C112,"")</f>
        <v/>
      </c>
      <c r="AJ3" s="240" t="str">
        <f>IF(Regole!F100&lt;&gt;0,Regole!F100,"")</f>
        <v>Operatore21</v>
      </c>
      <c r="AK3" s="240" t="str">
        <f>IF(Regole!$F101&lt;&gt;0,Regole!$F101,"")</f>
        <v>Operatore22</v>
      </c>
      <c r="AL3" s="240" t="str">
        <f>IF(Regole!$F102&lt;&gt;0,Regole!$F102,"")</f>
        <v>Operatore23</v>
      </c>
      <c r="AM3" s="240" t="str">
        <f>IF(Regole!$F103&lt;&gt;0,Regole!$F103,"")</f>
        <v>Operatore24</v>
      </c>
      <c r="AN3" s="240" t="str">
        <f>IF(Regole!$F104&lt;&gt;0,Regole!$F104,"")</f>
        <v>Operatore25</v>
      </c>
      <c r="AO3" s="240" t="str">
        <f>IF(Regole!$F105&lt;&gt;0,Regole!$F105,"")</f>
        <v>Operatore26</v>
      </c>
      <c r="AP3" s="240" t="str">
        <f>IF(Regole!$F106&lt;&gt;0,Regole!$F106,"")</f>
        <v>Operatore27</v>
      </c>
      <c r="AQ3" s="240" t="str">
        <f>IF(Regole!$F107&lt;&gt;0,Regole!$F107,"")</f>
        <v>Operatore28</v>
      </c>
      <c r="AR3" s="240" t="str">
        <f>IF(Regole!$F108&lt;&gt;0,Regole!$F108,"")</f>
        <v>Operatore29</v>
      </c>
      <c r="AS3" s="240" t="str">
        <f>IF(Regole!$F109&lt;&gt;0,Regole!$F109,"")</f>
        <v>Operatore30</v>
      </c>
      <c r="AT3" s="239" t="str">
        <f>IF(Regole!$F110&lt;&gt;0,Regole!$F110,"")</f>
        <v/>
      </c>
      <c r="AU3" s="239" t="str">
        <f>IF(Regole!$F111&lt;&gt;0,Regole!$F111,"")</f>
        <v/>
      </c>
      <c r="AV3" s="196"/>
      <c r="AW3" s="237" t="s">
        <v>13</v>
      </c>
      <c r="AX3" s="237"/>
      <c r="AY3" s="237"/>
      <c r="AZ3" s="237"/>
      <c r="BA3" s="237"/>
      <c r="BB3" s="237"/>
      <c r="BC3" s="227" t="s">
        <v>264</v>
      </c>
      <c r="BD3" s="229" t="s">
        <v>51</v>
      </c>
      <c r="BE3" s="230"/>
      <c r="BF3" s="231"/>
      <c r="BG3" s="247" t="s">
        <v>35</v>
      </c>
      <c r="BH3" s="247"/>
      <c r="BI3" s="247"/>
      <c r="BJ3" s="247"/>
      <c r="BK3" s="248" t="s">
        <v>36</v>
      </c>
      <c r="BL3" s="196"/>
      <c r="BM3" s="262" t="str">
        <f>IF(Regole!$B114&lt;&gt;0,Regole!$B114,"")</f>
        <v>Operatore35</v>
      </c>
      <c r="BN3" s="262" t="str">
        <f>IF(Regole!$B115&lt;&gt;0,Regole!$B115,"")</f>
        <v>Operatore36</v>
      </c>
      <c r="BO3" s="241" t="str">
        <f>IF(Regole!$C114&lt;&gt;0,Regole!$C114,"")</f>
        <v/>
      </c>
      <c r="BP3" s="241" t="str">
        <f>IF(Regole!$C114&lt;&gt;0,Regole!$C114,"")</f>
        <v/>
      </c>
      <c r="BQ3" s="240" t="str">
        <f>IF(Regole!$F114&lt;&gt;0,Regole!$F114,"")</f>
        <v/>
      </c>
      <c r="BR3" s="240" t="str">
        <f>IF(Regole!$F114&lt;&gt;0,Regole!$F114,"")</f>
        <v/>
      </c>
      <c r="BS3" s="196"/>
      <c r="BT3" s="196"/>
      <c r="BU3" s="196"/>
      <c r="BV3" s="295" t="str">
        <f>IF(Regole!$H100&lt;&gt;0,Regole!$H100,"")</f>
        <v>TeamLeader1</v>
      </c>
      <c r="BW3" s="294" t="str">
        <f>IF(Regole!$H101&lt;&gt;0,Regole!$H101,"")</f>
        <v>Operatore31</v>
      </c>
      <c r="BX3" s="294" t="str">
        <f>IF(Regole!$H102&lt;&gt;0,Regole!$H102,"")</f>
        <v>Operatore32</v>
      </c>
      <c r="BY3" s="243" t="str">
        <f>IF(Regole!$H103&lt;&gt;0,Regole!$H103,"")</f>
        <v>TeamLeader2</v>
      </c>
      <c r="BZ3" s="244" t="str">
        <f>IF(Regole!$H104&lt;&gt;0,Regole!$H104,"")</f>
        <v>Operatore33</v>
      </c>
      <c r="CA3" s="245" t="str">
        <f>IF(Regole!$H105&lt;&gt;0,Regole!$H105,"")</f>
        <v>TeamLeader3</v>
      </c>
      <c r="CB3" s="246" t="str">
        <f>IF(Regole!$H106&lt;&gt;0,Regole!$H106,"")</f>
        <v>Operatore34</v>
      </c>
      <c r="CC3" s="234" t="str">
        <f>IF(Regole!$H107&lt;&gt;0,Regole!$H107,"")</f>
        <v/>
      </c>
      <c r="CD3" s="234" t="str">
        <f>IF(Regole!$H108&lt;&gt;0,Regole!$H108,"")</f>
        <v/>
      </c>
      <c r="CE3" s="234" t="str">
        <f>IF(Regole!$H109&lt;&gt;0,Regole!$H109,"")</f>
        <v/>
      </c>
      <c r="CF3" s="235" t="s">
        <v>37</v>
      </c>
      <c r="CG3" s="85"/>
    </row>
    <row r="4" spans="1:85" ht="23.25" customHeight="1" x14ac:dyDescent="0.25">
      <c r="A4" s="196"/>
      <c r="B4" s="196"/>
      <c r="C4" s="263"/>
      <c r="D4" s="263"/>
      <c r="E4" s="263"/>
      <c r="F4" s="263"/>
      <c r="G4" s="263"/>
      <c r="H4" s="263"/>
      <c r="I4" s="263"/>
      <c r="J4" s="263"/>
      <c r="K4" s="263"/>
      <c r="L4" s="263"/>
      <c r="M4" s="263"/>
      <c r="N4" s="255"/>
      <c r="O4" s="255"/>
      <c r="P4" s="255"/>
      <c r="Q4" s="255"/>
      <c r="R4" s="255"/>
      <c r="S4" s="255"/>
      <c r="T4" s="150"/>
      <c r="U4" s="196"/>
      <c r="V4" s="196"/>
      <c r="W4" s="241"/>
      <c r="X4" s="241"/>
      <c r="Y4" s="241"/>
      <c r="Z4" s="241"/>
      <c r="AA4" s="241"/>
      <c r="AB4" s="241"/>
      <c r="AC4" s="241"/>
      <c r="AD4" s="241"/>
      <c r="AE4" s="241"/>
      <c r="AF4" s="241"/>
      <c r="AG4" s="241"/>
      <c r="AH4" s="256"/>
      <c r="AI4" s="256"/>
      <c r="AJ4" s="240"/>
      <c r="AK4" s="240"/>
      <c r="AL4" s="240"/>
      <c r="AM4" s="240"/>
      <c r="AN4" s="240"/>
      <c r="AO4" s="240"/>
      <c r="AP4" s="240"/>
      <c r="AQ4" s="240"/>
      <c r="AR4" s="240"/>
      <c r="AS4" s="240"/>
      <c r="AT4" s="239"/>
      <c r="AU4" s="239"/>
      <c r="AV4" s="196"/>
      <c r="AW4" s="194" t="s">
        <v>254</v>
      </c>
      <c r="AX4" s="194" t="s">
        <v>255</v>
      </c>
      <c r="AY4" s="194" t="s">
        <v>256</v>
      </c>
      <c r="AZ4" s="237" t="s">
        <v>258</v>
      </c>
      <c r="BA4" s="237"/>
      <c r="BB4" s="194" t="s">
        <v>39</v>
      </c>
      <c r="BC4" s="228"/>
      <c r="BD4" s="210" t="s">
        <v>254</v>
      </c>
      <c r="BE4" s="210" t="s">
        <v>255</v>
      </c>
      <c r="BF4" s="210" t="s">
        <v>256</v>
      </c>
      <c r="BG4" s="203" t="s">
        <v>254</v>
      </c>
      <c r="BH4" s="203" t="s">
        <v>255</v>
      </c>
      <c r="BI4" s="203" t="s">
        <v>256</v>
      </c>
      <c r="BJ4" s="203" t="s">
        <v>257</v>
      </c>
      <c r="BK4" s="249"/>
      <c r="BL4" s="196"/>
      <c r="BM4" s="263"/>
      <c r="BN4" s="263"/>
      <c r="BO4" s="241"/>
      <c r="BP4" s="241"/>
      <c r="BQ4" s="240"/>
      <c r="BR4" s="240"/>
      <c r="BS4" s="196"/>
      <c r="BT4" s="196"/>
      <c r="BU4" s="196"/>
      <c r="BV4" s="295"/>
      <c r="BW4" s="294"/>
      <c r="BX4" s="294"/>
      <c r="BY4" s="243"/>
      <c r="BZ4" s="244"/>
      <c r="CA4" s="245"/>
      <c r="CB4" s="246"/>
      <c r="CC4" s="234"/>
      <c r="CD4" s="234"/>
      <c r="CE4" s="234"/>
      <c r="CF4" s="236"/>
      <c r="CG4" s="85"/>
    </row>
    <row r="5" spans="1:85" ht="11.25" customHeight="1" x14ac:dyDescent="0.25">
      <c r="A5" s="238" t="s">
        <v>14</v>
      </c>
      <c r="B5" s="238"/>
      <c r="C5" s="118"/>
      <c r="D5" s="118"/>
      <c r="E5" s="118"/>
      <c r="F5" s="118"/>
      <c r="G5" s="118"/>
      <c r="H5" s="118"/>
      <c r="I5" s="118"/>
      <c r="J5" s="118"/>
      <c r="K5" s="118"/>
      <c r="L5" s="118"/>
      <c r="M5" s="118"/>
      <c r="N5" s="118"/>
      <c r="O5" s="118"/>
      <c r="P5" s="118"/>
      <c r="Q5" s="118"/>
      <c r="R5" s="118"/>
      <c r="S5" s="118"/>
      <c r="T5" s="151"/>
      <c r="U5" s="238" t="str">
        <f>A5</f>
        <v>Prec. SERE:</v>
      </c>
      <c r="V5" s="238"/>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118"/>
      <c r="AU5" s="119"/>
      <c r="AV5" s="196"/>
      <c r="AW5" s="196"/>
      <c r="AX5" s="196"/>
      <c r="AY5" s="196"/>
      <c r="AZ5" s="196"/>
      <c r="BA5" s="196"/>
      <c r="BB5" s="196"/>
      <c r="BC5" s="196"/>
      <c r="BD5" s="196"/>
      <c r="BE5" s="196"/>
      <c r="BF5" s="196"/>
      <c r="BG5" s="196"/>
      <c r="BH5" s="196"/>
      <c r="BI5" s="196"/>
      <c r="BJ5" s="139"/>
      <c r="BK5" s="196"/>
      <c r="BL5" s="196"/>
      <c r="BP5" s="196"/>
      <c r="BQ5" s="196"/>
      <c r="BR5" s="196"/>
      <c r="BS5" s="196"/>
      <c r="BT5" s="196"/>
      <c r="BU5" s="196"/>
      <c r="BV5" s="196"/>
      <c r="BW5" s="196"/>
      <c r="BX5" s="196"/>
      <c r="BY5" s="196"/>
      <c r="BZ5" s="196"/>
      <c r="CA5" s="196"/>
      <c r="CB5" s="196"/>
      <c r="CC5" s="196"/>
      <c r="CD5" s="196"/>
      <c r="CE5" s="196"/>
      <c r="CF5" s="196"/>
      <c r="CG5"/>
    </row>
    <row r="6" spans="1:85" ht="11.25" customHeight="1" x14ac:dyDescent="0.25">
      <c r="A6" s="196"/>
      <c r="B6" s="196"/>
      <c r="C6" s="196"/>
      <c r="D6" s="196"/>
      <c r="E6" s="196"/>
      <c r="F6" s="196"/>
      <c r="G6" s="196"/>
      <c r="H6" s="196"/>
      <c r="I6" s="196"/>
      <c r="J6" s="196"/>
      <c r="K6" s="196"/>
      <c r="L6" s="196"/>
      <c r="M6" s="196"/>
      <c r="N6" s="196"/>
      <c r="O6" s="196"/>
      <c r="P6" s="196"/>
      <c r="Q6" s="196"/>
      <c r="R6" s="196"/>
      <c r="S6" s="196"/>
      <c r="T6" s="142"/>
      <c r="U6" s="196"/>
      <c r="V6" s="196"/>
      <c r="W6" s="196"/>
      <c r="X6" s="196"/>
      <c r="Y6" s="196"/>
      <c r="Z6" s="196"/>
      <c r="AA6" s="196"/>
      <c r="AB6" s="196"/>
      <c r="AC6" s="196"/>
      <c r="AD6" s="196"/>
      <c r="AE6" s="196"/>
      <c r="AF6" s="196"/>
      <c r="AG6" s="196"/>
      <c r="AH6" s="196"/>
      <c r="AI6" s="196"/>
      <c r="AJ6" s="196"/>
      <c r="AK6" s="196"/>
      <c r="AL6" s="196"/>
      <c r="AM6" s="196"/>
      <c r="AN6" s="196"/>
      <c r="AO6" s="196"/>
      <c r="AP6" s="196"/>
      <c r="AQ6" s="196"/>
      <c r="AR6" s="196"/>
      <c r="AS6" s="196"/>
      <c r="AT6" s="196"/>
      <c r="AU6" s="196"/>
      <c r="AV6" s="196"/>
      <c r="AW6" s="196"/>
      <c r="AX6" s="196"/>
      <c r="AY6" s="196"/>
      <c r="AZ6" s="95"/>
      <c r="BA6" s="88" t="str">
        <f>IF(   TYPE(VLOOKUP($B6,Regole!#REF!,2,0))=1,   VLOOKUP($B6,Regole!#REF!,2,0),   IF(    TYPE(VLOOKUP(WEEKDAY($B6),Regole!#REF!,2,0))=1,    IF(VLOOKUP(WEEKDAY($B6),Regole!#REF!,2,0)&lt;&gt;0, Regole!#REF!-VLOOKUP(WEEKDAY($B6),Regole!#REF!,2,0), ""),    ""   ) )</f>
        <v/>
      </c>
      <c r="BB6" s="88"/>
      <c r="BC6" s="88"/>
      <c r="BD6" s="88"/>
      <c r="BE6" s="88"/>
      <c r="BF6" s="88"/>
      <c r="BG6" s="88"/>
      <c r="BH6" s="88"/>
      <c r="BI6" s="88"/>
      <c r="BJ6" s="88"/>
      <c r="BK6"/>
      <c r="BL6" s="196"/>
      <c r="BM6" s="196"/>
      <c r="BN6" s="196"/>
      <c r="BO6" s="196"/>
      <c r="BP6" s="196"/>
      <c r="BQ6" s="196"/>
      <c r="BR6" s="196"/>
      <c r="BS6" s="196"/>
      <c r="BT6" s="42"/>
      <c r="BU6" s="196"/>
      <c r="BV6" s="196"/>
      <c r="BW6" s="196"/>
      <c r="BX6" s="196"/>
      <c r="BY6" s="196"/>
      <c r="BZ6" s="196"/>
      <c r="CA6" s="196"/>
      <c r="CB6" s="196"/>
      <c r="CC6" s="196"/>
      <c r="CD6" s="196"/>
      <c r="CE6" s="196"/>
      <c r="CG6"/>
    </row>
    <row r="7" spans="1:85" ht="11.25" customHeight="1" x14ac:dyDescent="0.25">
      <c r="A7" s="45" t="s">
        <v>17</v>
      </c>
      <c r="B7" s="46">
        <f>Regole!H19</f>
        <v>44900</v>
      </c>
      <c r="C7" s="28"/>
      <c r="D7" s="28"/>
      <c r="E7" s="28"/>
      <c r="F7" s="28"/>
      <c r="G7" s="28"/>
      <c r="H7" s="28"/>
      <c r="I7" s="28"/>
      <c r="J7" s="28"/>
      <c r="K7" s="28"/>
      <c r="L7" s="28"/>
      <c r="M7" s="28"/>
      <c r="N7" s="28"/>
      <c r="O7" s="28"/>
      <c r="P7" s="28"/>
      <c r="Q7" s="28"/>
      <c r="R7" s="28"/>
      <c r="S7" s="28"/>
      <c r="T7" s="152"/>
      <c r="U7" s="45" t="str">
        <f t="shared" ref="U7:U13" si="2">IF($A7&lt;&gt;"",$A7,"")</f>
        <v>lun</v>
      </c>
      <c r="V7" s="46">
        <f t="shared" ref="V7:V13" si="3">IF($B7&lt;&gt;"",$B7,"")</f>
        <v>44900</v>
      </c>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196"/>
      <c r="AW7" s="101" cm="1">
        <f t="array" ref="AW7">SUM(COUNTIFS(C7:S7,{"Aspettativa";"Ex-accordo";"Ferie";"Malattia";"Esame";"Formazione"}))</f>
        <v>0</v>
      </c>
      <c r="AX7" s="101" cm="1">
        <f t="array" ref="AX7">SUM(COUNTIFS(W7:AI7,{"Aspettativa";"Ex-accordo";"Ferie";"Malattia";"Esame";"Formazione"}))</f>
        <v>0</v>
      </c>
      <c r="AY7" s="101" cm="1">
        <f t="array" ref="AY7">SUM(COUNTIFS(AJ7:AS7,{"Aspettativa";"Ex-accordo";"Ferie";"Malattia";"Esame";"Formazione"}))</f>
        <v>0</v>
      </c>
      <c r="AZ7" s="100" t="str">
        <f t="shared" ref="AZ7:AZ12" si="4">IF(BA7&gt;$BJ$2-N(BB7),"!!!","")</f>
        <v/>
      </c>
      <c r="BA7" s="101" cm="1">
        <f t="array" ref="BA7">SUM(COUNTIFS(C7:AU7,{"Aspettativa";"Ex-accordo";"Ferie";"Malattia";"Esame";"Formazione"}))</f>
        <v>0</v>
      </c>
      <c r="BB7" s="101">
        <f>IF(  TYPE(VLOOKUP($B7,Regole!$B$3:$C$49,2,0))=1,  VLOOKUP($B7,Regole!$B$3:$C$49,2,0),  IF(   TYPE(VLOOKUP(WEEKDAY($B7),Regole!$C$52:$D$58,2,0))=1,   IF(VLOOKUP(WEEKDAY($B7),Regole!$C$52:$D$58,2,0)&lt;&gt;0,   Regole!$H$13-VLOOKUP(WEEKDAY($B7),Regole!$C$52:$D$58,2,0),   " - "),  " - " )  )</f>
        <v>28</v>
      </c>
      <c r="BC7" s="101">
        <f>$BJ$2-BA7</f>
        <v>30</v>
      </c>
      <c r="BD7" s="209" cm="1">
        <f t="array" ref="BD7">SUM(COUNTIFS(C7:S7,{"Altro"}))</f>
        <v>0</v>
      </c>
      <c r="BE7" s="209" cm="1">
        <f t="array" ref="BE7">SUM(COUNTIFS(W7:AI7,{"Altro"}))</f>
        <v>0</v>
      </c>
      <c r="BF7" s="209" cm="1">
        <f t="array" ref="BF7">SUM(COUNTIFS(AJ7:AS7,{"Altro"}))</f>
        <v>0</v>
      </c>
      <c r="BG7" s="140" cm="1">
        <f t="array" ref="BG7">SUM(COUNTIFS(C7:S7,{"Ridotto Ex-Acc";"Ridotto Ferie";"Ridotto Maternità"}))</f>
        <v>0</v>
      </c>
      <c r="BH7" s="140" cm="1">
        <f t="array" ref="BH7">SUM(COUNTIFS(W7:AI7,{"Ridotto Ex-Acc";"Ridotto Ferie";"Ridotto Maternità"}))</f>
        <v>0</v>
      </c>
      <c r="BI7" s="140" cm="1">
        <f t="array" ref="BI7">SUM(COUNTIFS(AJ7:AS7,{"Ridotto Ex-Acc";"Ridotto Ferie";"Ridotto Maternità"}))</f>
        <v>0</v>
      </c>
      <c r="BJ7" s="140">
        <f>SUM(COUNTIFS(C7:AU7,{"Ridotto Ex-Acc";"Ridotto Ferie";"Ridotto Maternità"}))</f>
        <v>0</v>
      </c>
      <c r="BK7" s="80"/>
      <c r="BL7" s="196"/>
      <c r="BM7" s="28"/>
      <c r="BN7" s="28"/>
      <c r="BO7" s="28"/>
      <c r="BP7" s="28"/>
      <c r="BQ7" s="28"/>
      <c r="BR7" s="28"/>
      <c r="BS7" s="196"/>
      <c r="BT7" s="45" t="str">
        <f t="shared" ref="BT7:BT13" si="5">IF($A7&lt;&gt;"",$A7,"")</f>
        <v>lun</v>
      </c>
      <c r="BU7" s="45">
        <f t="shared" ref="BU7:BU13" si="6">IF($B7&lt;&gt;"",$B7,"")</f>
        <v>44900</v>
      </c>
      <c r="BV7" s="28"/>
      <c r="BW7" s="28"/>
      <c r="BX7" s="28"/>
      <c r="BY7" s="28"/>
      <c r="BZ7" s="28"/>
      <c r="CA7" s="28"/>
      <c r="CB7" s="28"/>
      <c r="CC7" s="28"/>
      <c r="CD7" s="28"/>
      <c r="CE7" s="28"/>
      <c r="CF7" s="80"/>
      <c r="CG7"/>
    </row>
    <row r="8" spans="1:85" ht="11.25" customHeight="1" x14ac:dyDescent="0.25">
      <c r="A8" s="45" t="s">
        <v>18</v>
      </c>
      <c r="B8" s="46">
        <f t="shared" ref="B8:B13" si="7">B7+1</f>
        <v>44901</v>
      </c>
      <c r="C8" s="28"/>
      <c r="D8" s="28"/>
      <c r="E8" s="28"/>
      <c r="F8" s="28"/>
      <c r="G8" s="28"/>
      <c r="H8" s="28"/>
      <c r="I8" s="28"/>
      <c r="J8" s="28"/>
      <c r="K8" s="28"/>
      <c r="L8" s="28"/>
      <c r="M8" s="28"/>
      <c r="N8" s="28"/>
      <c r="O8" s="28"/>
      <c r="P8" s="28"/>
      <c r="Q8" s="28"/>
      <c r="R8" s="28"/>
      <c r="S8" s="28"/>
      <c r="T8" s="152"/>
      <c r="U8" s="45" t="str">
        <f t="shared" si="2"/>
        <v>mar</v>
      </c>
      <c r="V8" s="46">
        <f t="shared" si="3"/>
        <v>44901</v>
      </c>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196"/>
      <c r="AW8" s="101" cm="1">
        <f t="array" ref="AW8">SUM(COUNTIFS(C8:S8,{"Aspettativa";"Ex-accordo";"Ferie";"Malattia";"Esame";"Formazione"}))</f>
        <v>0</v>
      </c>
      <c r="AX8" s="101" cm="1">
        <f t="array" ref="AX8">SUM(COUNTIFS(W8:AI8,{"Aspettativa";"Ex-accordo";"Ferie";"Malattia";"Esame";"Formazione"}))</f>
        <v>0</v>
      </c>
      <c r="AY8" s="101" cm="1">
        <f t="array" ref="AY8">SUM(COUNTIFS(AJ8:AS8,{"Aspettativa";"Ex-accordo";"Ferie";"Malattia";"Esame";"Formazione"}))</f>
        <v>0</v>
      </c>
      <c r="AZ8" s="100" t="str">
        <f t="shared" si="4"/>
        <v/>
      </c>
      <c r="BA8" s="101" cm="1">
        <f t="array" ref="BA8">SUM(COUNTIFS(C8:AU8,{"Aspettativa";"Ex-accordo";"Ferie";"Malattia";"Esame";"Formazione"}))</f>
        <v>0</v>
      </c>
      <c r="BB8" s="101">
        <f>IF(  TYPE(VLOOKUP($B8,Regole!$B$3:$C$49,2,0))=1,  VLOOKUP($B8,Regole!$B$3:$C$49,2,0),  IF(   TYPE(VLOOKUP(WEEKDAY($B8),Regole!$C$52:$D$58,2,0))=1,   IF(VLOOKUP(WEEKDAY($B8),Regole!$C$52:$D$58,2,0)&lt;&gt;0,   Regole!$H$13-VLOOKUP(WEEKDAY($B8),Regole!$C$52:$D$58,2,0),   " - "),  " - " )  )</f>
        <v>28</v>
      </c>
      <c r="BC8" s="101">
        <f t="shared" ref="BC8:BC12" si="8">$BJ$2-BA8</f>
        <v>30</v>
      </c>
      <c r="BD8" s="209" cm="1">
        <f t="array" ref="BD8">SUM(COUNTIFS(C8:S8,{"Altro"}))</f>
        <v>0</v>
      </c>
      <c r="BE8" s="209" cm="1">
        <f t="array" ref="BE8">SUM(COUNTIFS(W8:AI8,{"Altro"}))</f>
        <v>0</v>
      </c>
      <c r="BF8" s="209" cm="1">
        <f t="array" ref="BF8">SUM(COUNTIFS(AJ8:AS8,{"Altro"}))</f>
        <v>0</v>
      </c>
      <c r="BG8" s="140" cm="1">
        <f t="array" ref="BG8">SUM(COUNTIFS(C8:S8,{"Ridotto Ex-Acc";"Ridotto Ferie";"Ridotto Maternità"}))</f>
        <v>0</v>
      </c>
      <c r="BH8" s="140" cm="1">
        <f t="array" ref="BH8">SUM(COUNTIFS(W8:AI8,{"Ridotto Ex-Acc";"Ridotto Ferie";"Ridotto Maternità"}))</f>
        <v>0</v>
      </c>
      <c r="BI8" s="140" cm="1">
        <f t="array" ref="BI8">SUM(COUNTIFS(AJ8:AS8,{"Ridotto Ex-Acc";"Ridotto Ferie";"Ridotto Maternità"}))</f>
        <v>0</v>
      </c>
      <c r="BJ8" s="140">
        <f>SUM(COUNTIFS(C8:AU8,{"Ridotto Ex-Acc";"Ridotto Ferie";"Ridotto Maternità"}))</f>
        <v>0</v>
      </c>
      <c r="BK8" s="80"/>
      <c r="BL8" s="196"/>
      <c r="BM8" s="28"/>
      <c r="BN8" s="28"/>
      <c r="BO8" s="28"/>
      <c r="BP8" s="28"/>
      <c r="BQ8" s="28"/>
      <c r="BR8" s="28"/>
      <c r="BS8" s="196"/>
      <c r="BT8" s="45" t="str">
        <f t="shared" si="5"/>
        <v>mar</v>
      </c>
      <c r="BU8" s="45">
        <f t="shared" si="6"/>
        <v>44901</v>
      </c>
      <c r="BV8" s="28"/>
      <c r="BW8" s="28"/>
      <c r="BX8" s="28"/>
      <c r="BY8" s="28"/>
      <c r="BZ8" s="28"/>
      <c r="CA8" s="28"/>
      <c r="CB8" s="28"/>
      <c r="CC8" s="28"/>
      <c r="CD8" s="28"/>
      <c r="CE8" s="28"/>
      <c r="CF8" s="80"/>
      <c r="CG8"/>
    </row>
    <row r="9" spans="1:85" ht="11.25" customHeight="1" x14ac:dyDescent="0.25">
      <c r="A9" s="45" t="s">
        <v>19</v>
      </c>
      <c r="B9" s="46">
        <f t="shared" si="7"/>
        <v>44902</v>
      </c>
      <c r="C9" s="28"/>
      <c r="D9" s="28"/>
      <c r="E9" s="28"/>
      <c r="F9" s="28"/>
      <c r="G9" s="28"/>
      <c r="H9" s="28"/>
      <c r="I9" s="28"/>
      <c r="J9" s="28"/>
      <c r="K9" s="28"/>
      <c r="L9" s="28"/>
      <c r="M9" s="28"/>
      <c r="N9" s="28"/>
      <c r="O9" s="28"/>
      <c r="P9" s="28"/>
      <c r="Q9" s="28"/>
      <c r="R9" s="28"/>
      <c r="S9" s="28"/>
      <c r="T9" s="152"/>
      <c r="U9" s="45" t="str">
        <f t="shared" si="2"/>
        <v>mer</v>
      </c>
      <c r="V9" s="46">
        <f t="shared" si="3"/>
        <v>44902</v>
      </c>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196"/>
      <c r="AW9" s="101" cm="1">
        <f t="array" ref="AW9">SUM(COUNTIFS(C9:S9,{"Aspettativa";"Ex-accordo";"Ferie";"Malattia";"Esame";"Formazione"}))</f>
        <v>0</v>
      </c>
      <c r="AX9" s="101" cm="1">
        <f t="array" ref="AX9">SUM(COUNTIFS(W9:AI9,{"Aspettativa";"Ex-accordo";"Ferie";"Malattia";"Esame";"Formazione"}))</f>
        <v>0</v>
      </c>
      <c r="AY9" s="101" cm="1">
        <f t="array" ref="AY9">SUM(COUNTIFS(AJ9:AS9,{"Aspettativa";"Ex-accordo";"Ferie";"Malattia";"Esame";"Formazione"}))</f>
        <v>0</v>
      </c>
      <c r="AZ9" s="100" t="str">
        <f t="shared" si="4"/>
        <v/>
      </c>
      <c r="BA9" s="101" cm="1">
        <f t="array" ref="BA9">SUM(COUNTIFS(C9:AU9,{"Aspettativa";"Ex-accordo";"Ferie";"Malattia";"Esame";"Formazione"}))</f>
        <v>0</v>
      </c>
      <c r="BB9" s="101">
        <f>IF(  TYPE(VLOOKUP($B9,Regole!$B$3:$C$49,2,0))=1,  VLOOKUP($B9,Regole!$B$3:$C$49,2,0),  IF(   TYPE(VLOOKUP(WEEKDAY($B9),Regole!$C$52:$D$58,2,0))=1,   IF(VLOOKUP(WEEKDAY($B9),Regole!$C$52:$D$58,2,0)&lt;&gt;0,   Regole!$H$13-VLOOKUP(WEEKDAY($B9),Regole!$C$52:$D$58,2,0),   " - "),  " - " )  )</f>
        <v>28</v>
      </c>
      <c r="BC9" s="101">
        <f t="shared" si="8"/>
        <v>30</v>
      </c>
      <c r="BD9" s="209" cm="1">
        <f t="array" ref="BD9">SUM(COUNTIFS(C9:S9,{"Altro"}))</f>
        <v>0</v>
      </c>
      <c r="BE9" s="209" cm="1">
        <f t="array" ref="BE9">SUM(COUNTIFS(W9:AI9,{"Altro"}))</f>
        <v>0</v>
      </c>
      <c r="BF9" s="209" cm="1">
        <f t="array" ref="BF9">SUM(COUNTIFS(AJ9:AS9,{"Altro"}))</f>
        <v>0</v>
      </c>
      <c r="BG9" s="140" cm="1">
        <f t="array" ref="BG9">SUM(COUNTIFS(C9:S9,{"Ridotto Ex-Acc";"Ridotto Ferie";"Ridotto Maternità"}))</f>
        <v>0</v>
      </c>
      <c r="BH9" s="140" cm="1">
        <f t="array" ref="BH9">SUM(COUNTIFS(W9:AI9,{"Ridotto Ex-Acc";"Ridotto Ferie";"Ridotto Maternità"}))</f>
        <v>0</v>
      </c>
      <c r="BI9" s="140" cm="1">
        <f t="array" ref="BI9">SUM(COUNTIFS(AJ9:AS9,{"Ridotto Ex-Acc";"Ridotto Ferie";"Ridotto Maternità"}))</f>
        <v>0</v>
      </c>
      <c r="BJ9" s="140">
        <f>SUM(COUNTIFS(C9:AU9,{"Ridotto Ex-Acc";"Ridotto Ferie";"Ridotto Maternità"}))</f>
        <v>0</v>
      </c>
      <c r="BK9" s="80"/>
      <c r="BL9" s="196"/>
      <c r="BM9" s="28"/>
      <c r="BN9" s="28"/>
      <c r="BO9" s="28"/>
      <c r="BP9" s="28"/>
      <c r="BQ9" s="28"/>
      <c r="BR9" s="28"/>
      <c r="BS9" s="196"/>
      <c r="BT9" s="45" t="str">
        <f t="shared" si="5"/>
        <v>mer</v>
      </c>
      <c r="BU9" s="45">
        <f t="shared" si="6"/>
        <v>44902</v>
      </c>
      <c r="BV9" s="28"/>
      <c r="BW9" s="28"/>
      <c r="BX9" s="28"/>
      <c r="BY9" s="28"/>
      <c r="BZ9" s="28"/>
      <c r="CA9" s="28"/>
      <c r="CB9" s="28"/>
      <c r="CC9" s="28"/>
      <c r="CD9" s="28"/>
      <c r="CE9" s="28"/>
      <c r="CF9" s="80"/>
      <c r="CG9"/>
    </row>
    <row r="10" spans="1:85" ht="11.25" customHeight="1" x14ac:dyDescent="0.25">
      <c r="A10" s="45" t="s">
        <v>20</v>
      </c>
      <c r="B10" s="46">
        <f t="shared" si="7"/>
        <v>44903</v>
      </c>
      <c r="C10" s="28"/>
      <c r="D10" s="28"/>
      <c r="E10" s="28"/>
      <c r="F10" s="28"/>
      <c r="G10" s="28"/>
      <c r="H10" s="28"/>
      <c r="I10" s="28"/>
      <c r="J10" s="28"/>
      <c r="K10" s="28"/>
      <c r="L10" s="28"/>
      <c r="M10" s="28"/>
      <c r="N10" s="28"/>
      <c r="O10" s="28"/>
      <c r="P10" s="28"/>
      <c r="Q10" s="28"/>
      <c r="R10" s="28"/>
      <c r="S10" s="28"/>
      <c r="T10" s="152"/>
      <c r="U10" s="45" t="str">
        <f t="shared" si="2"/>
        <v>gio</v>
      </c>
      <c r="V10" s="46">
        <f t="shared" si="3"/>
        <v>44903</v>
      </c>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196"/>
      <c r="AW10" s="101" cm="1">
        <f t="array" ref="AW10">SUM(COUNTIFS(C10:S10,{"Aspettativa";"Ex-accordo";"Ferie";"Malattia";"Esame";"Formazione"}))</f>
        <v>0</v>
      </c>
      <c r="AX10" s="101" cm="1">
        <f t="array" ref="AX10">SUM(COUNTIFS(W10:AI10,{"Aspettativa";"Ex-accordo";"Ferie";"Malattia";"Esame";"Formazione"}))</f>
        <v>0</v>
      </c>
      <c r="AY10" s="101" cm="1">
        <f t="array" ref="AY10">SUM(COUNTIFS(AJ10:AS10,{"Aspettativa";"Ex-accordo";"Ferie";"Malattia";"Esame";"Formazione"}))</f>
        <v>0</v>
      </c>
      <c r="AZ10" s="100" t="str">
        <f t="shared" si="4"/>
        <v/>
      </c>
      <c r="BA10" s="101" cm="1">
        <f t="array" ref="BA10">SUM(COUNTIFS(C10:AU10,{"Aspettativa";"Ex-accordo";"Ferie";"Malattia";"Esame";"Formazione"}))</f>
        <v>0</v>
      </c>
      <c r="BB10" s="101">
        <f>IF(  TYPE(VLOOKUP($B10,Regole!$B$3:$C$49,2,0))=1,  VLOOKUP($B10,Regole!$B$3:$C$49,2,0),  IF(   TYPE(VLOOKUP(WEEKDAY($B10),Regole!$C$52:$D$58,2,0))=1,   IF(VLOOKUP(WEEKDAY($B10),Regole!$C$52:$D$58,2,0)&lt;&gt;0,   Regole!$H$13-VLOOKUP(WEEKDAY($B10),Regole!$C$52:$D$58,2,0),   " - "),  " - " )  )</f>
        <v>28</v>
      </c>
      <c r="BC10" s="101">
        <f t="shared" si="8"/>
        <v>30</v>
      </c>
      <c r="BD10" s="209" cm="1">
        <f t="array" ref="BD10">SUM(COUNTIFS(C10:S10,{"Altro"}))</f>
        <v>0</v>
      </c>
      <c r="BE10" s="209" cm="1">
        <f t="array" ref="BE10">SUM(COUNTIFS(W10:AI10,{"Altro"}))</f>
        <v>0</v>
      </c>
      <c r="BF10" s="209" cm="1">
        <f t="array" ref="BF10">SUM(COUNTIFS(AJ10:AS10,{"Altro"}))</f>
        <v>0</v>
      </c>
      <c r="BG10" s="140" cm="1">
        <f t="array" ref="BG10">SUM(COUNTIFS(C10:S10,{"Ridotto Ex-Acc";"Ridotto Ferie";"Ridotto Maternità"}))</f>
        <v>0</v>
      </c>
      <c r="BH10" s="140" cm="1">
        <f t="array" ref="BH10">SUM(COUNTIFS(W10:AI10,{"Ridotto Ex-Acc";"Ridotto Ferie";"Ridotto Maternità"}))</f>
        <v>0</v>
      </c>
      <c r="BI10" s="140" cm="1">
        <f t="array" ref="BI10">SUM(COUNTIFS(AJ10:AS10,{"Ridotto Ex-Acc";"Ridotto Ferie";"Ridotto Maternità"}))</f>
        <v>0</v>
      </c>
      <c r="BJ10" s="140">
        <f>SUM(COUNTIFS(C10:AU10,{"Ridotto Ex-Acc";"Ridotto Ferie";"Ridotto Maternità"}))</f>
        <v>0</v>
      </c>
      <c r="BK10" s="80"/>
      <c r="BL10" s="196"/>
      <c r="BM10" s="28"/>
      <c r="BN10" s="28"/>
      <c r="BO10" s="28"/>
      <c r="BP10" s="28"/>
      <c r="BQ10" s="28"/>
      <c r="BR10" s="28"/>
      <c r="BS10" s="196"/>
      <c r="BT10" s="45" t="str">
        <f t="shared" si="5"/>
        <v>gio</v>
      </c>
      <c r="BU10" s="45">
        <f t="shared" si="6"/>
        <v>44903</v>
      </c>
      <c r="BV10" s="28"/>
      <c r="BW10" s="28"/>
      <c r="BX10" s="28"/>
      <c r="BY10" s="28"/>
      <c r="BZ10" s="28"/>
      <c r="CA10" s="28"/>
      <c r="CB10" s="28"/>
      <c r="CC10" s="28"/>
      <c r="CD10" s="28"/>
      <c r="CE10" s="28"/>
      <c r="CF10" s="161"/>
      <c r="CG10" s="85"/>
    </row>
    <row r="11" spans="1:85" ht="11.25" customHeight="1" x14ac:dyDescent="0.25">
      <c r="A11" s="45" t="s">
        <v>21</v>
      </c>
      <c r="B11" s="46">
        <f t="shared" si="7"/>
        <v>44904</v>
      </c>
      <c r="C11" s="28"/>
      <c r="D11" s="28"/>
      <c r="E11" s="28"/>
      <c r="F11" s="28"/>
      <c r="G11" s="28"/>
      <c r="H11" s="28"/>
      <c r="I11" s="28"/>
      <c r="J11" s="28"/>
      <c r="K11" s="28"/>
      <c r="L11" s="28"/>
      <c r="M11" s="28"/>
      <c r="N11" s="28"/>
      <c r="O11" s="28"/>
      <c r="P11" s="28"/>
      <c r="Q11" s="28"/>
      <c r="R11" s="28"/>
      <c r="S11" s="28"/>
      <c r="T11" s="152"/>
      <c r="U11" s="45" t="str">
        <f t="shared" si="2"/>
        <v>ven</v>
      </c>
      <c r="V11" s="46">
        <f t="shared" si="3"/>
        <v>44904</v>
      </c>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196"/>
      <c r="AW11" s="101" cm="1">
        <f t="array" ref="AW11">SUM(COUNTIFS(C11:S11,{"Aspettativa";"Ex-accordo";"Ferie";"Malattia";"Esame";"Formazione"}))</f>
        <v>0</v>
      </c>
      <c r="AX11" s="101" cm="1">
        <f t="array" ref="AX11">SUM(COUNTIFS(W11:AI11,{"Aspettativa";"Ex-accordo";"Ferie";"Malattia";"Esame";"Formazione"}))</f>
        <v>0</v>
      </c>
      <c r="AY11" s="101" cm="1">
        <f t="array" ref="AY11">SUM(COUNTIFS(AJ11:AS11,{"Aspettativa";"Ex-accordo";"Ferie";"Malattia";"Esame";"Formazione"}))</f>
        <v>0</v>
      </c>
      <c r="AZ11" s="100" t="str">
        <f t="shared" si="4"/>
        <v/>
      </c>
      <c r="BA11" s="101" cm="1">
        <f t="array" ref="BA11">SUM(COUNTIFS(C11:AU11,{"Aspettativa";"Ex-accordo";"Ferie";"Malattia";"Esame";"Formazione"}))</f>
        <v>0</v>
      </c>
      <c r="BB11" s="101">
        <f>IF(  TYPE(VLOOKUP($B11,Regole!$B$3:$C$49,2,0))=1,  VLOOKUP($B11,Regole!$B$3:$C$49,2,0),  IF(   TYPE(VLOOKUP(WEEKDAY($B11),Regole!$C$52:$D$58,2,0))=1,   IF(VLOOKUP(WEEKDAY($B11),Regole!$C$52:$D$58,2,0)&lt;&gt;0,   Regole!$H$13-VLOOKUP(WEEKDAY($B11),Regole!$C$52:$D$58,2,0),   " - "),  " - " )  )</f>
        <v>28</v>
      </c>
      <c r="BC11" s="101">
        <f t="shared" si="8"/>
        <v>30</v>
      </c>
      <c r="BD11" s="209" cm="1">
        <f t="array" ref="BD11">SUM(COUNTIFS(C11:S11,{"Altro"}))</f>
        <v>0</v>
      </c>
      <c r="BE11" s="209" cm="1">
        <f t="array" ref="BE11">SUM(COUNTIFS(W11:AI11,{"Altro"}))</f>
        <v>0</v>
      </c>
      <c r="BF11" s="209" cm="1">
        <f t="array" ref="BF11">SUM(COUNTIFS(AJ11:AS11,{"Altro"}))</f>
        <v>0</v>
      </c>
      <c r="BG11" s="140" cm="1">
        <f t="array" ref="BG11">SUM(COUNTIFS(C11:S11,{"Ridotto Ex-Acc";"Ridotto Ferie";"Ridotto Maternità"}))</f>
        <v>0</v>
      </c>
      <c r="BH11" s="140" cm="1">
        <f t="array" ref="BH11">SUM(COUNTIFS(W11:AI11,{"Ridotto Ex-Acc";"Ridotto Ferie";"Ridotto Maternità"}))</f>
        <v>0</v>
      </c>
      <c r="BI11" s="140" cm="1">
        <f t="array" ref="BI11">SUM(COUNTIFS(AJ11:AS11,{"Ridotto Ex-Acc";"Ridotto Ferie";"Ridotto Maternità"}))</f>
        <v>0</v>
      </c>
      <c r="BJ11" s="206">
        <f>SUM(COUNTIFS(C11:AU11,{"Ridotto Ex-Acc";"Ridotto Ferie";"Ridotto Maternità"}))</f>
        <v>0</v>
      </c>
      <c r="BK11" s="80"/>
      <c r="BL11" s="196"/>
      <c r="BM11" s="28"/>
      <c r="BN11" s="28"/>
      <c r="BO11" s="28"/>
      <c r="BP11" s="28"/>
      <c r="BQ11" s="28"/>
      <c r="BR11" s="28"/>
      <c r="BS11" s="196"/>
      <c r="BT11" s="45" t="str">
        <f t="shared" si="5"/>
        <v>ven</v>
      </c>
      <c r="BU11" s="45">
        <f t="shared" si="6"/>
        <v>44904</v>
      </c>
      <c r="BV11" s="28"/>
      <c r="BW11" s="28"/>
      <c r="BX11" s="28"/>
      <c r="BY11" s="28"/>
      <c r="BZ11" s="28"/>
      <c r="CA11" s="28"/>
      <c r="CB11" s="28"/>
      <c r="CC11" s="28"/>
      <c r="CD11" s="28"/>
      <c r="CE11" s="28"/>
      <c r="CF11" s="80"/>
      <c r="CG11"/>
    </row>
    <row r="12" spans="1:85" ht="11.25" customHeight="1" x14ac:dyDescent="0.25">
      <c r="A12" s="45" t="s">
        <v>22</v>
      </c>
      <c r="B12" s="46">
        <f t="shared" si="7"/>
        <v>44905</v>
      </c>
      <c r="C12" s="28"/>
      <c r="D12" s="28"/>
      <c r="E12" s="28"/>
      <c r="F12" s="28"/>
      <c r="G12" s="28"/>
      <c r="H12" s="28"/>
      <c r="I12" s="28"/>
      <c r="J12" s="28"/>
      <c r="K12" s="28"/>
      <c r="L12" s="28"/>
      <c r="M12" s="28"/>
      <c r="N12" s="28"/>
      <c r="O12" s="28"/>
      <c r="P12" s="28"/>
      <c r="Q12" s="28"/>
      <c r="R12" s="28"/>
      <c r="S12" s="28"/>
      <c r="T12" s="152"/>
      <c r="U12" s="45" t="str">
        <f t="shared" si="2"/>
        <v>sab</v>
      </c>
      <c r="V12" s="46">
        <f t="shared" si="3"/>
        <v>44905</v>
      </c>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196"/>
      <c r="AW12" s="101" cm="1">
        <f t="array" ref="AW12">SUM(COUNTIFS(C12:S12,{"Aspettativa";"Ex-accordo";"Ferie";"Malattia";"Esame";"Formazione"}))</f>
        <v>0</v>
      </c>
      <c r="AX12" s="101" cm="1">
        <f t="array" ref="AX12">SUM(COUNTIFS(W12:AI12,{"Aspettativa";"Ex-accordo";"Ferie";"Malattia";"Esame";"Formazione"}))</f>
        <v>0</v>
      </c>
      <c r="AY12" s="101" cm="1">
        <f t="array" ref="AY12">SUM(COUNTIFS(AJ12:AS12,{"Aspettativa";"Ex-accordo";"Ferie";"Malattia";"Esame";"Formazione"}))</f>
        <v>0</v>
      </c>
      <c r="AZ12" s="100" t="str">
        <f t="shared" si="4"/>
        <v/>
      </c>
      <c r="BA12" s="101" cm="1">
        <f t="array" ref="BA12">SUM(COUNTIFS(C12:AU12,{"Aspettativa";"Ex-accordo";"Ferie";"Malattia";"Esame";"Formazione"}))</f>
        <v>0</v>
      </c>
      <c r="BB12" s="101" t="str">
        <f>IF(  TYPE(VLOOKUP($B12,Regole!$B$3:$C$49,2,0))=1,  VLOOKUP($B12,Regole!$B$3:$C$49,2,0),  IF(   TYPE(VLOOKUP(WEEKDAY($B12),Regole!$C$52:$D$58,2,0))=1,   IF(VLOOKUP(WEEKDAY($B12),Regole!$C$52:$D$58,2,0)&lt;&gt;0,   Regole!$H$13-VLOOKUP(WEEKDAY($B12),Regole!$C$52:$D$58,2,0),   " - "),  " - " )  )</f>
        <v xml:space="preserve"> - </v>
      </c>
      <c r="BC12" s="101">
        <f t="shared" si="8"/>
        <v>30</v>
      </c>
      <c r="BD12" s="209" cm="1">
        <f t="array" ref="BD12">SUM(COUNTIFS(C12:S12,{"Altro"}))</f>
        <v>0</v>
      </c>
      <c r="BE12" s="209" cm="1">
        <f t="array" ref="BE12">SUM(COUNTIFS(W12:AI12,{"Altro"}))</f>
        <v>0</v>
      </c>
      <c r="BF12" s="209" cm="1">
        <f t="array" ref="BF12">SUM(COUNTIFS(AJ12:AS12,{"Altro"}))</f>
        <v>0</v>
      </c>
      <c r="BG12" s="140" cm="1">
        <f t="array" ref="BG12">SUM(COUNTIFS(C12:S12,{"Ridotto Ex-Acc";"Ridotto Ferie";"Ridotto Maternità"}))</f>
        <v>0</v>
      </c>
      <c r="BH12" s="140" cm="1">
        <f t="array" ref="BH12">SUM(COUNTIFS(W12:AI12,{"Ridotto Ex-Acc";"Ridotto Ferie";"Ridotto Maternità"}))</f>
        <v>0</v>
      </c>
      <c r="BI12" s="140" cm="1">
        <f t="array" ref="BI12">SUM(COUNTIFS(AJ12:AS12,{"Ridotto Ex-Acc";"Ridotto Ferie";"Ridotto Maternità"}))</f>
        <v>0</v>
      </c>
      <c r="BJ12" s="140">
        <f>SUM(COUNTIFS(C12:AU12,{"Ridotto Ex-Acc";"Ridotto Ferie";"Ridotto Maternità"}))</f>
        <v>0</v>
      </c>
      <c r="BK12" s="80"/>
      <c r="BL12" s="196"/>
      <c r="BM12" s="28"/>
      <c r="BN12" s="28"/>
      <c r="BO12" s="28"/>
      <c r="BP12" s="28"/>
      <c r="BQ12" s="28"/>
      <c r="BR12" s="28"/>
      <c r="BS12" s="196"/>
      <c r="BT12" s="45" t="str">
        <f t="shared" si="5"/>
        <v>sab</v>
      </c>
      <c r="BU12" s="45">
        <f t="shared" si="6"/>
        <v>44905</v>
      </c>
      <c r="BV12" s="28"/>
      <c r="BW12" s="28"/>
      <c r="BX12" s="28"/>
      <c r="BY12" s="28"/>
      <c r="BZ12" s="28"/>
      <c r="CA12" s="28"/>
      <c r="CB12" s="28"/>
      <c r="CC12" s="28"/>
      <c r="CD12" s="28"/>
      <c r="CE12" s="28"/>
      <c r="CF12" s="19"/>
      <c r="CG12" s="85"/>
    </row>
    <row r="13" spans="1:85" s="196" customFormat="1" ht="11.25" customHeight="1" x14ac:dyDescent="0.25">
      <c r="A13" s="26"/>
      <c r="B13" s="48">
        <f t="shared" si="7"/>
        <v>44906</v>
      </c>
      <c r="C13" s="120" t="s">
        <v>40</v>
      </c>
      <c r="D13" s="120" t="s">
        <v>40</v>
      </c>
      <c r="E13" s="120" t="s">
        <v>40</v>
      </c>
      <c r="F13" s="120" t="s">
        <v>40</v>
      </c>
      <c r="G13" s="120" t="s">
        <v>40</v>
      </c>
      <c r="H13" s="120" t="s">
        <v>40</v>
      </c>
      <c r="I13" s="156" t="s">
        <v>40</v>
      </c>
      <c r="J13" s="120" t="s">
        <v>40</v>
      </c>
      <c r="K13" s="120" t="s">
        <v>40</v>
      </c>
      <c r="L13" s="120" t="s">
        <v>40</v>
      </c>
      <c r="M13" s="120" t="s">
        <v>40</v>
      </c>
      <c r="N13" s="120" t="s">
        <v>40</v>
      </c>
      <c r="O13" s="120" t="s">
        <v>40</v>
      </c>
      <c r="P13" s="120" t="s">
        <v>40</v>
      </c>
      <c r="Q13" s="120" t="s">
        <v>40</v>
      </c>
      <c r="R13" s="120" t="s">
        <v>40</v>
      </c>
      <c r="S13" s="120" t="s">
        <v>40</v>
      </c>
      <c r="T13" s="153"/>
      <c r="U13" s="26" t="str">
        <f t="shared" si="2"/>
        <v/>
      </c>
      <c r="V13" s="48">
        <f t="shared" si="3"/>
        <v>44906</v>
      </c>
      <c r="W13" s="121" t="s">
        <v>40</v>
      </c>
      <c r="X13" s="121" t="s">
        <v>40</v>
      </c>
      <c r="Y13" s="121" t="s">
        <v>40</v>
      </c>
      <c r="Z13" s="121" t="s">
        <v>40</v>
      </c>
      <c r="AA13" s="121" t="s">
        <v>40</v>
      </c>
      <c r="AB13" s="121" t="s">
        <v>40</v>
      </c>
      <c r="AC13" s="121" t="s">
        <v>40</v>
      </c>
      <c r="AD13" s="121" t="s">
        <v>40</v>
      </c>
      <c r="AE13" s="121" t="s">
        <v>40</v>
      </c>
      <c r="AF13" s="121" t="s">
        <v>40</v>
      </c>
      <c r="AG13" s="121" t="s">
        <v>40</v>
      </c>
      <c r="AH13" s="121" t="s">
        <v>40</v>
      </c>
      <c r="AI13" s="121" t="s">
        <v>40</v>
      </c>
      <c r="AJ13" s="121" t="s">
        <v>40</v>
      </c>
      <c r="AK13" s="121" t="s">
        <v>40</v>
      </c>
      <c r="AL13" s="121" t="s">
        <v>40</v>
      </c>
      <c r="AM13" s="121" t="s">
        <v>40</v>
      </c>
      <c r="AN13" s="121" t="s">
        <v>40</v>
      </c>
      <c r="AO13" s="121" t="s">
        <v>40</v>
      </c>
      <c r="AP13" s="121" t="s">
        <v>40</v>
      </c>
      <c r="AQ13" s="121" t="s">
        <v>40</v>
      </c>
      <c r="AR13" s="121" t="s">
        <v>40</v>
      </c>
      <c r="AS13" s="121" t="s">
        <v>40</v>
      </c>
      <c r="AT13" s="121" t="s">
        <v>40</v>
      </c>
      <c r="AU13" s="122" t="s">
        <v>40</v>
      </c>
      <c r="BB13" s="89"/>
      <c r="BC13" s="207"/>
      <c r="BD13" s="207"/>
      <c r="BE13" s="207"/>
      <c r="BF13" s="207"/>
      <c r="BI13" s="89"/>
      <c r="BJ13" s="89"/>
      <c r="BM13" s="121" t="s">
        <v>40</v>
      </c>
      <c r="BN13" s="121" t="s">
        <v>40</v>
      </c>
      <c r="BO13" s="121" t="s">
        <v>40</v>
      </c>
      <c r="BP13" s="121" t="s">
        <v>40</v>
      </c>
      <c r="BQ13" s="121" t="s">
        <v>40</v>
      </c>
      <c r="BR13" s="121" t="s">
        <v>40</v>
      </c>
      <c r="BT13" s="26" t="str">
        <f t="shared" si="5"/>
        <v/>
      </c>
      <c r="BU13" s="136">
        <f t="shared" si="6"/>
        <v>44906</v>
      </c>
      <c r="BV13" s="122" t="s">
        <v>40</v>
      </c>
      <c r="BW13" s="122" t="s">
        <v>40</v>
      </c>
      <c r="BX13" s="122" t="s">
        <v>40</v>
      </c>
      <c r="BY13" s="122" t="s">
        <v>40</v>
      </c>
      <c r="BZ13" s="122" t="s">
        <v>40</v>
      </c>
      <c r="CA13" s="122" t="s">
        <v>40</v>
      </c>
      <c r="CB13" s="122" t="s">
        <v>40</v>
      </c>
      <c r="CC13" s="122" t="s">
        <v>40</v>
      </c>
      <c r="CD13" s="122" t="s">
        <v>40</v>
      </c>
      <c r="CE13" s="122" t="s">
        <v>40</v>
      </c>
    </row>
    <row r="14" spans="1:85" ht="11.25" customHeight="1" x14ac:dyDescent="0.25">
      <c r="A14" s="196"/>
      <c r="B14" s="196"/>
      <c r="C14" s="196"/>
      <c r="D14" s="196"/>
      <c r="E14" s="196"/>
      <c r="F14" s="196"/>
      <c r="G14" s="196"/>
      <c r="H14" s="196"/>
      <c r="I14" s="196"/>
      <c r="J14" s="196"/>
      <c r="K14" s="196"/>
      <c r="L14" s="196"/>
      <c r="M14" s="196"/>
      <c r="N14" s="196"/>
      <c r="O14" s="196"/>
      <c r="P14" s="196"/>
      <c r="Q14" s="196"/>
      <c r="R14" s="196"/>
      <c r="S14" s="196"/>
      <c r="T14" s="142"/>
      <c r="U14" s="196"/>
      <c r="V14" s="196"/>
      <c r="W14" s="196"/>
      <c r="X14" s="196"/>
      <c r="Y14" s="196"/>
      <c r="Z14" s="196"/>
      <c r="AA14" s="196"/>
      <c r="AB14" s="196"/>
      <c r="AC14" s="196"/>
      <c r="AD14" s="196"/>
      <c r="AE14" s="196"/>
      <c r="AF14" s="196"/>
      <c r="AG14" s="196"/>
      <c r="AH14" s="196"/>
      <c r="AI14" s="196"/>
      <c r="AJ14" s="196"/>
      <c r="AK14" s="196"/>
      <c r="AL14" s="196"/>
      <c r="AM14" s="196"/>
      <c r="AN14" s="196"/>
      <c r="AO14" s="196"/>
      <c r="AP14" s="196"/>
      <c r="AQ14" s="196"/>
      <c r="AR14" s="196"/>
      <c r="AS14" s="196"/>
      <c r="AT14" s="196"/>
      <c r="AU14" s="196"/>
      <c r="AV14" s="196"/>
      <c r="AW14" s="99"/>
      <c r="AX14" s="99"/>
      <c r="AY14" s="196"/>
      <c r="AZ14" s="99"/>
      <c r="BA14" s="196"/>
      <c r="BB14" s="196"/>
      <c r="BC14" s="196"/>
      <c r="BD14" s="196"/>
      <c r="BE14" s="196"/>
      <c r="BF14" s="196"/>
      <c r="BG14" s="99"/>
      <c r="BH14" s="196"/>
      <c r="BI14" s="196"/>
      <c r="BJ14" s="196"/>
      <c r="BK14" s="196"/>
      <c r="BL14" s="196"/>
      <c r="BM14" s="196"/>
      <c r="BN14" s="196"/>
      <c r="BO14" s="196"/>
      <c r="BP14" s="196"/>
      <c r="BQ14" s="196"/>
      <c r="BR14" s="196"/>
      <c r="BS14" s="196"/>
      <c r="BT14" s="196"/>
      <c r="BU14" s="196"/>
      <c r="BV14" s="196"/>
      <c r="BW14" s="196"/>
      <c r="BX14" s="196"/>
      <c r="BY14" s="196"/>
      <c r="BZ14" s="196"/>
      <c r="CA14" s="196"/>
      <c r="CB14" s="196"/>
      <c r="CC14" s="196"/>
      <c r="CD14" s="196"/>
      <c r="CE14" s="196"/>
      <c r="CF14" s="196"/>
    </row>
    <row r="15" spans="1:85" ht="11.25" customHeight="1" x14ac:dyDescent="0.25">
      <c r="A15" s="196"/>
      <c r="B15" s="196"/>
      <c r="C15" s="196"/>
      <c r="D15" s="196"/>
      <c r="E15" s="196"/>
      <c r="F15" s="196"/>
      <c r="G15" s="196"/>
      <c r="H15" s="196"/>
      <c r="I15" s="196"/>
      <c r="J15" s="196"/>
      <c r="K15" s="196"/>
      <c r="L15" s="196"/>
      <c r="M15" s="196"/>
      <c r="N15" s="196"/>
      <c r="O15" s="196"/>
      <c r="P15" s="196"/>
      <c r="Q15" s="196"/>
      <c r="R15" s="196"/>
      <c r="S15" s="196"/>
      <c r="T15" s="142"/>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95"/>
      <c r="AX15" s="95"/>
      <c r="AY15" s="88" t="str">
        <f>IF(   TYPE(VLOOKUP($B15,Regole!#REF!,2,0))=1,   VLOOKUP($B15,Regole!#REF!,2,0),   IF(    TYPE(VLOOKUP(WEEKDAY($B15),Regole!#REF!,2,0))=1,    IF(VLOOKUP(WEEKDAY($B15),Regole!#REF!,2,0)&lt;&gt;0, Regole!#REF!-VLOOKUP(WEEKDAY($B15),Regole!#REF!,2,0), ""),    ""   ) )</f>
        <v/>
      </c>
      <c r="AZ15" s="95"/>
      <c r="BA15" s="88" t="str">
        <f>IF(   TYPE(VLOOKUP($B15,Regole!#REF!,2,0))=1,   VLOOKUP($B15,Regole!#REF!,2,0),   IF(    TYPE(VLOOKUP(WEEKDAY($B15),Regole!#REF!,2,0))=1,    IF(VLOOKUP(WEEKDAY($B15),Regole!#REF!,2,0)&lt;&gt;0, Regole!#REF!-VLOOKUP(WEEKDAY($B15),Regole!#REF!,2,0), ""),    ""   ) )</f>
        <v/>
      </c>
      <c r="BB15" s="88"/>
      <c r="BC15" s="88"/>
      <c r="BD15" s="88"/>
      <c r="BE15" s="88"/>
      <c r="BF15" s="88"/>
      <c r="BG15" s="95"/>
      <c r="BH15" s="88" t="str">
        <f>IF(   TYPE(VLOOKUP($B15,Regole!#REF!,2,0))=1,   VLOOKUP($B15,Regole!#REF!,2,0),   IF(    TYPE(VLOOKUP(WEEKDAY($B15),Regole!#REF!,2,0))=1,    IF(VLOOKUP(WEEKDAY($B15),Regole!#REF!,2,0)&lt;&gt;0, Regole!#REF!-VLOOKUP(WEEKDAY($B15),Regole!#REF!,2,0), ""),    ""   ) )</f>
        <v/>
      </c>
      <c r="BI15" s="88"/>
      <c r="BJ15" s="88"/>
      <c r="BK15" s="196"/>
      <c r="BL15" s="196"/>
      <c r="BM15" s="196"/>
      <c r="BN15" s="196"/>
      <c r="BO15" s="196"/>
      <c r="BP15" s="196"/>
      <c r="BQ15" s="196"/>
      <c r="BR15" s="196"/>
      <c r="BS15" s="196"/>
      <c r="BT15" s="196"/>
      <c r="BU15" s="196"/>
      <c r="BV15" s="196"/>
      <c r="BW15" s="196"/>
      <c r="BX15" s="196"/>
      <c r="BY15" s="196"/>
      <c r="BZ15" s="196"/>
      <c r="CA15" s="196"/>
      <c r="CB15" s="196"/>
      <c r="CC15" s="196"/>
      <c r="CD15" s="196"/>
      <c r="CE15" s="196"/>
      <c r="CF15" s="98"/>
    </row>
    <row r="16" spans="1:85" ht="11.25" customHeight="1" x14ac:dyDescent="0.25">
      <c r="A16" s="45" t="s">
        <v>17</v>
      </c>
      <c r="B16" s="46">
        <f>B13+1</f>
        <v>44907</v>
      </c>
      <c r="C16" s="28"/>
      <c r="D16" s="28"/>
      <c r="E16" s="28"/>
      <c r="F16" s="28"/>
      <c r="G16" s="28"/>
      <c r="H16" s="28"/>
      <c r="I16" s="28"/>
      <c r="J16" s="28"/>
      <c r="K16" s="28"/>
      <c r="L16" s="28"/>
      <c r="M16" s="28"/>
      <c r="N16" s="155"/>
      <c r="O16" s="155"/>
      <c r="P16" s="155"/>
      <c r="Q16" s="117"/>
      <c r="R16" s="28"/>
      <c r="S16" s="28"/>
      <c r="T16" s="152"/>
      <c r="U16" s="45" t="str">
        <f t="shared" ref="U16:U31" si="9">IF($A16&lt;&gt;"",$A16,"")</f>
        <v>lun</v>
      </c>
      <c r="V16" s="46">
        <f t="shared" ref="V16:V31" si="10">IF($B16&lt;&gt;"",$B16,"")</f>
        <v>44907</v>
      </c>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196"/>
      <c r="AW16" s="101" cm="1">
        <f t="array" ref="AW16">SUM(COUNTIFS(C16:S16,{"Aspettativa";"Ex-accordo";"Ferie";"Malattia";"Esame";"Formazione"}))</f>
        <v>0</v>
      </c>
      <c r="AX16" s="101" cm="1">
        <f t="array" ref="AX16">SUM(COUNTIFS(W16:AI16,{"Aspettativa";"Ex-accordo";"Ferie";"Malattia";"Esame";"Formazione"}))</f>
        <v>0</v>
      </c>
      <c r="AY16" s="101" cm="1">
        <f t="array" ref="AY16">SUM(COUNTIFS(AJ16:AS16,{"Aspettativa";"Ex-accordo";"Ferie";"Malattia";"Esame";"Formazione"}))</f>
        <v>0</v>
      </c>
      <c r="AZ16" s="23" t="str">
        <f t="shared" ref="AZ16:AZ21" si="11">IF(BA16&gt;$BJ$2-N(BB16),"!!!","")</f>
        <v/>
      </c>
      <c r="BA16" s="159" cm="1">
        <f t="array" ref="BA16">SUM(COUNTIFS(C16:AU16,{"Aspettativa";"Ex-accordo";"Ferie";"Malattia";"Esame";"Formazione"}))</f>
        <v>0</v>
      </c>
      <c r="BB16" s="159">
        <f>IF(  TYPE(VLOOKUP($B16,Regole!$B$3:$C$49,2,0))=1,  VLOOKUP($B16,Regole!$B$3:$C$49,2,0),  IF(   TYPE(VLOOKUP(WEEKDAY($B16),Regole!$C$52:$D$58,2,0))=1,   IF(VLOOKUP(WEEKDAY($B16),Regole!$C$52:$D$58,2,0)&lt;&gt;0,   Regole!$H$13-VLOOKUP(WEEKDAY($B16),Regole!$C$52:$D$58,2,0),   " - "),  " - " )  )</f>
        <v>28</v>
      </c>
      <c r="BC16" s="101">
        <f t="shared" ref="BC16:BC21" si="12">$BJ$2-BA16</f>
        <v>30</v>
      </c>
      <c r="BD16" s="209" cm="1">
        <f t="array" ref="BD16">SUM(COUNTIFS(C16:S16,{"Altro"}))</f>
        <v>0</v>
      </c>
      <c r="BE16" s="209" cm="1">
        <f t="array" ref="BE16">SUM(COUNTIFS(W16:AI16,{"Altro"}))</f>
        <v>0</v>
      </c>
      <c r="BF16" s="209" cm="1">
        <f t="array" ref="BF16">SUM(COUNTIFS(AJ16:AS16,{"Altro"}))</f>
        <v>0</v>
      </c>
      <c r="BG16" s="140" cm="1">
        <f t="array" ref="BG16">SUM(COUNTIFS(C16:S16,{"Ridotto Ex-Acc";"Ridotto Ferie";"Ridotto Maternità"}))</f>
        <v>0</v>
      </c>
      <c r="BH16" s="140" cm="1">
        <f t="array" ref="BH16">SUM(COUNTIFS(W16:AI16,{"Ridotto Ex-Acc";"Ridotto Ferie";"Ridotto Maternità"}))</f>
        <v>0</v>
      </c>
      <c r="BI16" s="140" cm="1">
        <f t="array" ref="BI16">SUM(COUNTIFS(AJ16:AS16,{"Ridotto Ex-Acc";"Ridotto Ferie";"Ridotto Maternità"}))</f>
        <v>0</v>
      </c>
      <c r="BJ16" s="141">
        <f>SUM(COUNTIFS(C16:AU16,{"Ridotto Ex-Acc";"Ridotto Ferie";"Ridotto Maternità"}))</f>
        <v>0</v>
      </c>
      <c r="BK16" s="6"/>
      <c r="BL16" s="196"/>
      <c r="BM16" s="28"/>
      <c r="BN16" s="28"/>
      <c r="BO16" s="28"/>
      <c r="BP16" s="28"/>
      <c r="BQ16" s="28"/>
      <c r="BR16" s="28"/>
      <c r="BS16" s="196"/>
      <c r="BT16" s="45" t="str">
        <f t="shared" ref="BT16:BT22" si="13">IF($A16&lt;&gt;"",$A16,"")</f>
        <v>lun</v>
      </c>
      <c r="BU16" s="45">
        <f t="shared" ref="BU16:BU22" si="14">IF($B16&lt;&gt;"",$B16,"")</f>
        <v>44907</v>
      </c>
      <c r="BV16" s="28"/>
      <c r="BW16" s="28"/>
      <c r="BX16" s="28"/>
      <c r="BY16" s="28"/>
      <c r="BZ16" s="28"/>
      <c r="CA16" s="28"/>
      <c r="CB16" s="28"/>
      <c r="CC16" s="28"/>
      <c r="CD16" s="28"/>
      <c r="CE16" s="28"/>
      <c r="CF16" s="105"/>
      <c r="CG16" s="85"/>
    </row>
    <row r="17" spans="1:85" ht="11.25" customHeight="1" x14ac:dyDescent="0.25">
      <c r="A17" s="45" t="s">
        <v>18</v>
      </c>
      <c r="B17" s="46">
        <f t="shared" ref="B17:B22" si="15">B16+1</f>
        <v>44908</v>
      </c>
      <c r="C17" s="28"/>
      <c r="D17" s="28"/>
      <c r="E17" s="28"/>
      <c r="F17" s="28"/>
      <c r="G17" s="28"/>
      <c r="H17" s="28"/>
      <c r="I17" s="28"/>
      <c r="J17" s="28"/>
      <c r="K17" s="28"/>
      <c r="L17" s="28"/>
      <c r="M17" s="28"/>
      <c r="N17" s="155"/>
      <c r="O17" s="155"/>
      <c r="P17" s="155"/>
      <c r="Q17" s="117"/>
      <c r="R17" s="28"/>
      <c r="S17" s="28"/>
      <c r="T17" s="152"/>
      <c r="U17" s="45" t="str">
        <f t="shared" si="9"/>
        <v>mar</v>
      </c>
      <c r="V17" s="46">
        <f t="shared" si="10"/>
        <v>44908</v>
      </c>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196"/>
      <c r="AW17" s="101" cm="1">
        <f t="array" ref="AW17">SUM(COUNTIFS(C17:S17,{"Aspettativa";"Ex-accordo";"Ferie";"Malattia";"Esame";"Formazione"}))</f>
        <v>0</v>
      </c>
      <c r="AX17" s="101" cm="1">
        <f t="array" ref="AX17">SUM(COUNTIFS(W17:AI17,{"Aspettativa";"Ex-accordo";"Ferie";"Malattia";"Esame";"Formazione"}))</f>
        <v>0</v>
      </c>
      <c r="AY17" s="101" cm="1">
        <f t="array" ref="AY17">SUM(COUNTIFS(AJ17:AS17,{"Aspettativa";"Ex-accordo";"Ferie";"Malattia";"Esame";"Formazione"}))</f>
        <v>0</v>
      </c>
      <c r="AZ17" s="23" t="str">
        <f t="shared" si="11"/>
        <v/>
      </c>
      <c r="BA17" s="159" cm="1">
        <f t="array" ref="BA17">SUM(COUNTIFS(C17:AU17,{"Aspettativa";"Ex-accordo";"Ferie";"Malattia";"Esame";"Formazione"}))</f>
        <v>0</v>
      </c>
      <c r="BB17" s="159">
        <f>IF(  TYPE(VLOOKUP($B17,Regole!$B$3:$C$49,2,0))=1,  VLOOKUP($B17,Regole!$B$3:$C$49,2,0),  IF(   TYPE(VLOOKUP(WEEKDAY($B17),Regole!$C$52:$D$58,2,0))=1,   IF(VLOOKUP(WEEKDAY($B17),Regole!$C$52:$D$58,2,0)&lt;&gt;0,   Regole!$H$13-VLOOKUP(WEEKDAY($B17),Regole!$C$52:$D$58,2,0),   " - "),  " - " )  )</f>
        <v>28</v>
      </c>
      <c r="BC17" s="101">
        <f t="shared" si="12"/>
        <v>30</v>
      </c>
      <c r="BD17" s="209" cm="1">
        <f t="array" ref="BD17">SUM(COUNTIFS(C17:S17,{"Altro"}))</f>
        <v>0</v>
      </c>
      <c r="BE17" s="209" cm="1">
        <f t="array" ref="BE17">SUM(COUNTIFS(W17:AI17,{"Altro"}))</f>
        <v>0</v>
      </c>
      <c r="BF17" s="209" cm="1">
        <f t="array" ref="BF17">SUM(COUNTIFS(AJ17:AS17,{"Altro"}))</f>
        <v>0</v>
      </c>
      <c r="BG17" s="140" cm="1">
        <f t="array" ref="BG17">SUM(COUNTIFS(C17:S17,{"Ridotto Ex-Acc";"Ridotto Ferie";"Ridotto Maternità"}))</f>
        <v>0</v>
      </c>
      <c r="BH17" s="140" cm="1">
        <f t="array" ref="BH17">SUM(COUNTIFS(W17:AI17,{"Ridotto Ex-Acc";"Ridotto Ferie";"Ridotto Maternità"}))</f>
        <v>0</v>
      </c>
      <c r="BI17" s="140" cm="1">
        <f t="array" ref="BI17">SUM(COUNTIFS(AJ17:AS17,{"Ridotto Ex-Acc";"Ridotto Ferie";"Ridotto Maternità"}))</f>
        <v>0</v>
      </c>
      <c r="BJ17" s="141">
        <f>SUM(COUNTIFS(C17:AU17,{"Ridotto Ex-Acc";"Ridotto Ferie";"Ridotto Maternità"}))</f>
        <v>0</v>
      </c>
      <c r="BK17" s="104"/>
      <c r="BL17" s="196"/>
      <c r="BM17" s="28"/>
      <c r="BN17" s="28"/>
      <c r="BO17" s="28"/>
      <c r="BP17" s="28"/>
      <c r="BQ17" s="28"/>
      <c r="BR17" s="28"/>
      <c r="BS17" s="196"/>
      <c r="BT17" s="45" t="str">
        <f t="shared" si="13"/>
        <v>mar</v>
      </c>
      <c r="BU17" s="45">
        <f t="shared" si="14"/>
        <v>44908</v>
      </c>
      <c r="BV17" s="28"/>
      <c r="BW17" s="28"/>
      <c r="BX17" s="28"/>
      <c r="BY17" s="28"/>
      <c r="BZ17" s="28"/>
      <c r="CA17" s="28"/>
      <c r="CB17" s="28"/>
      <c r="CC17" s="28"/>
      <c r="CD17" s="28"/>
      <c r="CE17" s="28"/>
      <c r="CF17" s="6"/>
      <c r="CG17" s="85"/>
    </row>
    <row r="18" spans="1:85" ht="11.25" customHeight="1" x14ac:dyDescent="0.25">
      <c r="A18" s="45" t="s">
        <v>19</v>
      </c>
      <c r="B18" s="46">
        <f t="shared" si="15"/>
        <v>44909</v>
      </c>
      <c r="C18" s="28"/>
      <c r="D18" s="28"/>
      <c r="E18" s="28"/>
      <c r="F18" s="28"/>
      <c r="G18" s="28"/>
      <c r="H18" s="28"/>
      <c r="I18" s="28"/>
      <c r="J18" s="28"/>
      <c r="K18" s="28"/>
      <c r="L18" s="28"/>
      <c r="M18" s="28"/>
      <c r="N18" s="155"/>
      <c r="O18" s="155"/>
      <c r="P18" s="155"/>
      <c r="Q18" s="117"/>
      <c r="R18" s="28"/>
      <c r="S18" s="28"/>
      <c r="T18" s="152"/>
      <c r="U18" s="45" t="str">
        <f t="shared" si="9"/>
        <v>mer</v>
      </c>
      <c r="V18" s="46">
        <f t="shared" si="10"/>
        <v>44909</v>
      </c>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196"/>
      <c r="AW18" s="101" cm="1">
        <f t="array" ref="AW18">SUM(COUNTIFS(C18:S18,{"Aspettativa";"Ex-accordo";"Ferie";"Malattia";"Esame";"Formazione"}))</f>
        <v>0</v>
      </c>
      <c r="AX18" s="101" cm="1">
        <f t="array" ref="AX18">SUM(COUNTIFS(W18:AI18,{"Aspettativa";"Ex-accordo";"Ferie";"Malattia";"Esame";"Formazione"}))</f>
        <v>0</v>
      </c>
      <c r="AY18" s="101" cm="1">
        <f t="array" ref="AY18">SUM(COUNTIFS(AJ18:AS18,{"Aspettativa";"Ex-accordo";"Ferie";"Malattia";"Esame";"Formazione"}))</f>
        <v>0</v>
      </c>
      <c r="AZ18" s="23" t="str">
        <f t="shared" si="11"/>
        <v/>
      </c>
      <c r="BA18" s="159" cm="1">
        <f t="array" ref="BA18">SUM(COUNTIFS(C18:AU18,{"Aspettativa";"Ex-accordo";"Ferie";"Malattia";"Esame";"Formazione"}))</f>
        <v>0</v>
      </c>
      <c r="BB18" s="159">
        <f>IF(  TYPE(VLOOKUP($B18,Regole!$B$3:$C$49,2,0))=1,  VLOOKUP($B18,Regole!$B$3:$C$49,2,0),  IF(   TYPE(VLOOKUP(WEEKDAY($B18),Regole!$C$52:$D$58,2,0))=1,   IF(VLOOKUP(WEEKDAY($B18),Regole!$C$52:$D$58,2,0)&lt;&gt;0,   Regole!$H$13-VLOOKUP(WEEKDAY($B18),Regole!$C$52:$D$58,2,0),   " - "),  " - " )  )</f>
        <v>28</v>
      </c>
      <c r="BC18" s="101">
        <f t="shared" si="12"/>
        <v>30</v>
      </c>
      <c r="BD18" s="209" cm="1">
        <f t="array" ref="BD18">SUM(COUNTIFS(C18:S18,{"Altro"}))</f>
        <v>0</v>
      </c>
      <c r="BE18" s="209" cm="1">
        <f t="array" ref="BE18">SUM(COUNTIFS(W18:AI18,{"Altro"}))</f>
        <v>0</v>
      </c>
      <c r="BF18" s="209" cm="1">
        <f t="array" ref="BF18">SUM(COUNTIFS(AJ18:AS18,{"Altro"}))</f>
        <v>0</v>
      </c>
      <c r="BG18" s="140" cm="1">
        <f t="array" ref="BG18">SUM(COUNTIFS(C18:S18,{"Ridotto Ex-Acc";"Ridotto Ferie";"Ridotto Maternità"}))</f>
        <v>0</v>
      </c>
      <c r="BH18" s="140" cm="1">
        <f t="array" ref="BH18">SUM(COUNTIFS(W18:AI18,{"Ridotto Ex-Acc";"Ridotto Ferie";"Ridotto Maternità"}))</f>
        <v>0</v>
      </c>
      <c r="BI18" s="140" cm="1">
        <f t="array" ref="BI18">SUM(COUNTIFS(AJ18:AS18,{"Ridotto Ex-Acc";"Ridotto Ferie";"Ridotto Maternità"}))</f>
        <v>0</v>
      </c>
      <c r="BJ18" s="141">
        <f>SUM(COUNTIFS(C18:AU18,{"Ridotto Ex-Acc";"Ridotto Ferie";"Ridotto Maternità"}))</f>
        <v>0</v>
      </c>
      <c r="BK18" s="19"/>
      <c r="BL18" s="196"/>
      <c r="BM18" s="28"/>
      <c r="BN18" s="28"/>
      <c r="BO18" s="28"/>
      <c r="BP18" s="28"/>
      <c r="BQ18" s="28"/>
      <c r="BR18" s="28"/>
      <c r="BS18" s="196"/>
      <c r="BT18" s="45" t="str">
        <f t="shared" si="13"/>
        <v>mer</v>
      </c>
      <c r="BU18" s="45">
        <f t="shared" si="14"/>
        <v>44909</v>
      </c>
      <c r="BV18" s="28"/>
      <c r="BW18" s="28"/>
      <c r="BX18" s="28"/>
      <c r="BY18" s="28"/>
      <c r="BZ18" s="28"/>
      <c r="CA18" s="28"/>
      <c r="CB18" s="28"/>
      <c r="CC18" s="28"/>
      <c r="CD18" s="28"/>
      <c r="CE18" s="28"/>
      <c r="CF18" s="6"/>
      <c r="CG18" s="85"/>
    </row>
    <row r="19" spans="1:85" ht="11.25" customHeight="1" x14ac:dyDescent="0.25">
      <c r="A19" s="45" t="s">
        <v>20</v>
      </c>
      <c r="B19" s="46">
        <f t="shared" si="15"/>
        <v>44910</v>
      </c>
      <c r="C19" s="28"/>
      <c r="D19" s="28"/>
      <c r="E19" s="28"/>
      <c r="F19" s="28"/>
      <c r="G19" s="28"/>
      <c r="H19" s="28"/>
      <c r="I19" s="28"/>
      <c r="J19" s="28"/>
      <c r="K19" s="28"/>
      <c r="L19" s="28"/>
      <c r="M19" s="28"/>
      <c r="N19" s="155"/>
      <c r="O19" s="155"/>
      <c r="P19" s="155"/>
      <c r="Q19" s="117"/>
      <c r="R19" s="28"/>
      <c r="S19" s="28"/>
      <c r="T19" s="152"/>
      <c r="U19" s="45" t="str">
        <f t="shared" si="9"/>
        <v>gio</v>
      </c>
      <c r="V19" s="46">
        <f t="shared" si="10"/>
        <v>44910</v>
      </c>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96"/>
      <c r="AW19" s="101" cm="1">
        <f t="array" ref="AW19">SUM(COUNTIFS(C19:S19,{"Aspettativa";"Ex-accordo";"Ferie";"Malattia";"Esame";"Formazione"}))</f>
        <v>0</v>
      </c>
      <c r="AX19" s="101" cm="1">
        <f t="array" ref="AX19">SUM(COUNTIFS(W19:AI19,{"Aspettativa";"Ex-accordo";"Ferie";"Malattia";"Esame";"Formazione"}))</f>
        <v>0</v>
      </c>
      <c r="AY19" s="101" cm="1">
        <f t="array" ref="AY19">SUM(COUNTIFS(AJ19:AS19,{"Aspettativa";"Ex-accordo";"Ferie";"Malattia";"Esame";"Formazione"}))</f>
        <v>0</v>
      </c>
      <c r="AZ19" s="23" t="str">
        <f t="shared" si="11"/>
        <v/>
      </c>
      <c r="BA19" s="159" cm="1">
        <f t="array" ref="BA19">SUM(COUNTIFS(C19:AU19,{"Aspettativa";"Ex-accordo";"Ferie";"Malattia";"Esame";"Formazione"}))</f>
        <v>0</v>
      </c>
      <c r="BB19" s="159">
        <f>IF(  TYPE(VLOOKUP($B19,Regole!$B$3:$C$49,2,0))=1,  VLOOKUP($B19,Regole!$B$3:$C$49,2,0),  IF(   TYPE(VLOOKUP(WEEKDAY($B19),Regole!$C$52:$D$58,2,0))=1,   IF(VLOOKUP(WEEKDAY($B19),Regole!$C$52:$D$58,2,0)&lt;&gt;0,   Regole!$H$13-VLOOKUP(WEEKDAY($B19),Regole!$C$52:$D$58,2,0),   " - "),  " - " )  )</f>
        <v>28</v>
      </c>
      <c r="BC19" s="101">
        <f t="shared" si="12"/>
        <v>30</v>
      </c>
      <c r="BD19" s="209" cm="1">
        <f t="array" ref="BD19">SUM(COUNTIFS(C19:S19,{"Altro"}))</f>
        <v>0</v>
      </c>
      <c r="BE19" s="209" cm="1">
        <f t="array" ref="BE19">SUM(COUNTIFS(W19:AI19,{"Altro"}))</f>
        <v>0</v>
      </c>
      <c r="BF19" s="209" cm="1">
        <f t="array" ref="BF19">SUM(COUNTIFS(AJ19:AS19,{"Altro"}))</f>
        <v>0</v>
      </c>
      <c r="BG19" s="140" cm="1">
        <f t="array" ref="BG19">SUM(COUNTIFS(C19:S19,{"Ridotto Ex-Acc";"Ridotto Ferie";"Ridotto Maternità"}))</f>
        <v>0</v>
      </c>
      <c r="BH19" s="140" cm="1">
        <f t="array" ref="BH19">SUM(COUNTIFS(W19:AI19,{"Ridotto Ex-Acc";"Ridotto Ferie";"Ridotto Maternità"}))</f>
        <v>0</v>
      </c>
      <c r="BI19" s="140" cm="1">
        <f t="array" ref="BI19">SUM(COUNTIFS(AJ19:AS19,{"Ridotto Ex-Acc";"Ridotto Ferie";"Ridotto Maternità"}))</f>
        <v>0</v>
      </c>
      <c r="BJ19" s="141">
        <f>SUM(COUNTIFS(C19:AU19,{"Ridotto Ex-Acc";"Ridotto Ferie";"Ridotto Maternità"}))</f>
        <v>0</v>
      </c>
      <c r="BK19" s="19"/>
      <c r="BL19" s="196"/>
      <c r="BM19" s="28"/>
      <c r="BN19" s="28"/>
      <c r="BO19" s="28"/>
      <c r="BP19" s="28"/>
      <c r="BQ19" s="28"/>
      <c r="BR19" s="28"/>
      <c r="BS19" s="196"/>
      <c r="BT19" s="45" t="str">
        <f t="shared" si="13"/>
        <v>gio</v>
      </c>
      <c r="BU19" s="45">
        <f t="shared" si="14"/>
        <v>44910</v>
      </c>
      <c r="BV19" s="28"/>
      <c r="BW19" s="28"/>
      <c r="BX19" s="28"/>
      <c r="BY19" s="28"/>
      <c r="BZ19" s="28"/>
      <c r="CA19" s="28"/>
      <c r="CB19" s="28"/>
      <c r="CC19" s="28"/>
      <c r="CD19" s="28"/>
      <c r="CE19" s="28"/>
      <c r="CF19" s="105"/>
      <c r="CG19" s="85"/>
    </row>
    <row r="20" spans="1:85" ht="11.25" customHeight="1" x14ac:dyDescent="0.25">
      <c r="A20" s="45" t="s">
        <v>21</v>
      </c>
      <c r="B20" s="46">
        <f t="shared" si="15"/>
        <v>44911</v>
      </c>
      <c r="C20" s="28"/>
      <c r="D20" s="28"/>
      <c r="E20" s="28"/>
      <c r="F20" s="28"/>
      <c r="G20" s="28"/>
      <c r="H20" s="28"/>
      <c r="I20" s="28"/>
      <c r="J20" s="28"/>
      <c r="K20" s="28"/>
      <c r="L20" s="28"/>
      <c r="M20" s="28"/>
      <c r="N20" s="155"/>
      <c r="O20" s="155"/>
      <c r="P20" s="155"/>
      <c r="Q20" s="117"/>
      <c r="R20" s="28"/>
      <c r="S20" s="28"/>
      <c r="T20" s="152"/>
      <c r="U20" s="45" t="str">
        <f t="shared" si="9"/>
        <v>ven</v>
      </c>
      <c r="V20" s="46">
        <f t="shared" si="10"/>
        <v>44911</v>
      </c>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96"/>
      <c r="AW20" s="101" cm="1">
        <f t="array" ref="AW20">SUM(COUNTIFS(C20:S20,{"Aspettativa";"Ex-accordo";"Ferie";"Malattia";"Esame";"Formazione"}))</f>
        <v>0</v>
      </c>
      <c r="AX20" s="101" cm="1">
        <f t="array" ref="AX20">SUM(COUNTIFS(W20:AI20,{"Aspettativa";"Ex-accordo";"Ferie";"Malattia";"Esame";"Formazione"}))</f>
        <v>0</v>
      </c>
      <c r="AY20" s="101" cm="1">
        <f t="array" ref="AY20">SUM(COUNTIFS(AJ20:AS20,{"Aspettativa";"Ex-accordo";"Ferie";"Malattia";"Esame";"Formazione"}))</f>
        <v>0</v>
      </c>
      <c r="AZ20" s="23" t="str">
        <f t="shared" si="11"/>
        <v/>
      </c>
      <c r="BA20" s="159" cm="1">
        <f t="array" ref="BA20">SUM(COUNTIFS(C20:AU20,{"Aspettativa";"Ex-accordo";"Ferie";"Malattia";"Esame";"Formazione"}))</f>
        <v>0</v>
      </c>
      <c r="BB20" s="159">
        <f>IF(  TYPE(VLOOKUP($B20,Regole!$B$3:$C$49,2,0))=1,  VLOOKUP($B20,Regole!$B$3:$C$49,2,0),  IF(   TYPE(VLOOKUP(WEEKDAY($B20),Regole!$C$52:$D$58,2,0))=1,   IF(VLOOKUP(WEEKDAY($B20),Regole!$C$52:$D$58,2,0)&lt;&gt;0,   Regole!$H$13-VLOOKUP(WEEKDAY($B20),Regole!$C$52:$D$58,2,0),   " - "),  " - " )  )</f>
        <v>28</v>
      </c>
      <c r="BC20" s="101">
        <f t="shared" si="12"/>
        <v>30</v>
      </c>
      <c r="BD20" s="209" cm="1">
        <f t="array" ref="BD20">SUM(COUNTIFS(C20:S20,{"Altro"}))</f>
        <v>0</v>
      </c>
      <c r="BE20" s="209" cm="1">
        <f t="array" ref="BE20">SUM(COUNTIFS(W20:AI20,{"Altro"}))</f>
        <v>0</v>
      </c>
      <c r="BF20" s="209" cm="1">
        <f t="array" ref="BF20">SUM(COUNTIFS(AJ20:AS20,{"Altro"}))</f>
        <v>0</v>
      </c>
      <c r="BG20" s="140" cm="1">
        <f t="array" ref="BG20">SUM(COUNTIFS(C20:S20,{"Ridotto Ex-Acc";"Ridotto Ferie";"Ridotto Maternità"}))</f>
        <v>0</v>
      </c>
      <c r="BH20" s="140" cm="1">
        <f t="array" ref="BH20">SUM(COUNTIFS(W20:AI20,{"Ridotto Ex-Acc";"Ridotto Ferie";"Ridotto Maternità"}))</f>
        <v>0</v>
      </c>
      <c r="BI20" s="140" cm="1">
        <f t="array" ref="BI20">SUM(COUNTIFS(AJ20:AS20,{"Ridotto Ex-Acc";"Ridotto Ferie";"Ridotto Maternità"}))</f>
        <v>0</v>
      </c>
      <c r="BJ20" s="141">
        <f>SUM(COUNTIFS(C20:AU20,{"Ridotto Ex-Acc";"Ridotto Ferie";"Ridotto Maternità"}))</f>
        <v>0</v>
      </c>
      <c r="BK20" s="19"/>
      <c r="BL20" s="196"/>
      <c r="BM20" s="28"/>
      <c r="BN20" s="28"/>
      <c r="BO20" s="28"/>
      <c r="BP20" s="28"/>
      <c r="BQ20" s="28"/>
      <c r="BR20" s="28"/>
      <c r="BS20" s="196"/>
      <c r="BT20" s="45" t="str">
        <f t="shared" si="13"/>
        <v>ven</v>
      </c>
      <c r="BU20" s="45">
        <f t="shared" si="14"/>
        <v>44911</v>
      </c>
      <c r="BV20" s="28"/>
      <c r="BW20" s="28"/>
      <c r="BX20" s="28"/>
      <c r="BY20" s="28"/>
      <c r="BZ20" s="28"/>
      <c r="CA20" s="28"/>
      <c r="CB20" s="28"/>
      <c r="CC20" s="28"/>
      <c r="CD20" s="28"/>
      <c r="CE20" s="28"/>
      <c r="CF20" s="106"/>
      <c r="CG20" s="85"/>
    </row>
    <row r="21" spans="1:85" ht="11.25" customHeight="1" x14ac:dyDescent="0.25">
      <c r="A21" s="45" t="s">
        <v>22</v>
      </c>
      <c r="B21" s="46">
        <f t="shared" si="15"/>
        <v>44912</v>
      </c>
      <c r="C21" s="28"/>
      <c r="D21" s="28"/>
      <c r="E21" s="28"/>
      <c r="F21" s="28"/>
      <c r="G21" s="28"/>
      <c r="H21" s="28"/>
      <c r="I21" s="28"/>
      <c r="J21" s="28"/>
      <c r="K21" s="28"/>
      <c r="L21" s="28"/>
      <c r="M21" s="28"/>
      <c r="N21" s="155"/>
      <c r="O21" s="155"/>
      <c r="P21" s="155"/>
      <c r="Q21" s="117"/>
      <c r="R21" s="28"/>
      <c r="S21" s="28"/>
      <c r="T21" s="152"/>
      <c r="U21" s="45" t="str">
        <f t="shared" si="9"/>
        <v>sab</v>
      </c>
      <c r="V21" s="46">
        <f t="shared" si="10"/>
        <v>44912</v>
      </c>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196"/>
      <c r="AW21" s="101" cm="1">
        <f t="array" ref="AW21">SUM(COUNTIFS(C21:S21,{"Aspettativa";"Ex-accordo";"Ferie";"Malattia";"Esame";"Formazione"}))</f>
        <v>0</v>
      </c>
      <c r="AX21" s="101" cm="1">
        <f t="array" ref="AX21">SUM(COUNTIFS(W21:AI21,{"Aspettativa";"Ex-accordo";"Ferie";"Malattia";"Esame";"Formazione"}))</f>
        <v>0</v>
      </c>
      <c r="AY21" s="101" cm="1">
        <f t="array" ref="AY21">SUM(COUNTIFS(AJ21:AS21,{"Aspettativa";"Ex-accordo";"Ferie";"Malattia";"Esame";"Formazione"}))</f>
        <v>0</v>
      </c>
      <c r="AZ21" s="23" t="str">
        <f t="shared" si="11"/>
        <v/>
      </c>
      <c r="BA21" s="159" cm="1">
        <f t="array" ref="BA21">SUM(COUNTIFS(C21:AU21,{"Aspettativa";"Ex-accordo";"Ferie";"Malattia";"Esame";"Formazione"}))</f>
        <v>0</v>
      </c>
      <c r="BB21" s="159" t="str">
        <f>IF(  TYPE(VLOOKUP($B21,Regole!$B$3:$C$49,2,0))=1,  VLOOKUP($B21,Regole!$B$3:$C$49,2,0),  IF(   TYPE(VLOOKUP(WEEKDAY($B21),Regole!$C$52:$D$58,2,0))=1,   IF(VLOOKUP(WEEKDAY($B21),Regole!$C$52:$D$58,2,0)&lt;&gt;0,   Regole!$H$13-VLOOKUP(WEEKDAY($B21),Regole!$C$52:$D$58,2,0),   " - "),  " - " )  )</f>
        <v xml:space="preserve"> - </v>
      </c>
      <c r="BC21" s="101">
        <f t="shared" si="12"/>
        <v>30</v>
      </c>
      <c r="BD21" s="209" cm="1">
        <f t="array" ref="BD21">SUM(COUNTIFS(C21:S21,{"Altro"}))</f>
        <v>0</v>
      </c>
      <c r="BE21" s="209" cm="1">
        <f t="array" ref="BE21">SUM(COUNTIFS(W21:AI21,{"Altro"}))</f>
        <v>0</v>
      </c>
      <c r="BF21" s="209" cm="1">
        <f t="array" ref="BF21">SUM(COUNTIFS(AJ21:AS21,{"Altro"}))</f>
        <v>0</v>
      </c>
      <c r="BG21" s="140" cm="1">
        <f t="array" ref="BG21">SUM(COUNTIFS(C21:S21,{"Ridotto Ex-Acc";"Ridotto Ferie";"Ridotto Maternità"}))</f>
        <v>0</v>
      </c>
      <c r="BH21" s="140" cm="1">
        <f t="array" ref="BH21">SUM(COUNTIFS(W21:AI21,{"Ridotto Ex-Acc";"Ridotto Ferie";"Ridotto Maternità"}))</f>
        <v>0</v>
      </c>
      <c r="BI21" s="140" cm="1">
        <f t="array" ref="BI21">SUM(COUNTIFS(AJ21:AS21,{"Ridotto Ex-Acc";"Ridotto Ferie";"Ridotto Maternità"}))</f>
        <v>0</v>
      </c>
      <c r="BJ21" s="141">
        <f>SUM(COUNTIFS(C21:AU21,{"Ridotto Ex-Acc";"Ridotto Ferie";"Ridotto Maternità"}))</f>
        <v>0</v>
      </c>
      <c r="BK21" s="31"/>
      <c r="BL21" s="196"/>
      <c r="BM21" s="28"/>
      <c r="BN21" s="28"/>
      <c r="BO21" s="28"/>
      <c r="BP21" s="28"/>
      <c r="BQ21" s="28"/>
      <c r="BR21" s="28"/>
      <c r="BS21" s="196"/>
      <c r="BT21" s="45" t="str">
        <f t="shared" si="13"/>
        <v>sab</v>
      </c>
      <c r="BU21" s="45">
        <f t="shared" si="14"/>
        <v>44912</v>
      </c>
      <c r="BV21" s="28"/>
      <c r="BW21" s="28"/>
      <c r="BX21" s="28"/>
      <c r="BY21" s="28"/>
      <c r="BZ21" s="28"/>
      <c r="CA21" s="28"/>
      <c r="CB21" s="28"/>
      <c r="CC21" s="28"/>
      <c r="CD21" s="28"/>
      <c r="CE21" s="28"/>
      <c r="CF21" s="105"/>
      <c r="CG21" s="85"/>
    </row>
    <row r="22" spans="1:85" ht="11.25" customHeight="1" x14ac:dyDescent="0.25">
      <c r="A22" s="26"/>
      <c r="B22" s="48">
        <f t="shared" si="15"/>
        <v>44913</v>
      </c>
      <c r="C22" s="157" t="s">
        <v>40</v>
      </c>
      <c r="D22" s="157" t="s">
        <v>40</v>
      </c>
      <c r="E22" s="157" t="s">
        <v>40</v>
      </c>
      <c r="F22" s="157" t="s">
        <v>40</v>
      </c>
      <c r="G22" s="157" t="s">
        <v>40</v>
      </c>
      <c r="H22" s="157" t="s">
        <v>40</v>
      </c>
      <c r="I22" s="157" t="s">
        <v>40</v>
      </c>
      <c r="J22" s="157" t="s">
        <v>40</v>
      </c>
      <c r="K22" s="157" t="s">
        <v>40</v>
      </c>
      <c r="L22" s="157" t="s">
        <v>40</v>
      </c>
      <c r="M22" s="157" t="s">
        <v>40</v>
      </c>
      <c r="N22" s="157" t="s">
        <v>40</v>
      </c>
      <c r="O22" s="157" t="s">
        <v>40</v>
      </c>
      <c r="P22" s="157" t="s">
        <v>40</v>
      </c>
      <c r="Q22" s="158" t="s">
        <v>40</v>
      </c>
      <c r="R22" s="120" t="s">
        <v>40</v>
      </c>
      <c r="S22" s="120" t="s">
        <v>40</v>
      </c>
      <c r="T22" s="153"/>
      <c r="U22" s="26" t="str">
        <f t="shared" si="9"/>
        <v/>
      </c>
      <c r="V22" s="48">
        <f t="shared" si="10"/>
        <v>44913</v>
      </c>
      <c r="W22" s="121" t="s">
        <v>40</v>
      </c>
      <c r="X22" s="121" t="s">
        <v>40</v>
      </c>
      <c r="Y22" s="121" t="s">
        <v>40</v>
      </c>
      <c r="Z22" s="121" t="s">
        <v>40</v>
      </c>
      <c r="AA22" s="121" t="s">
        <v>40</v>
      </c>
      <c r="AB22" s="121" t="s">
        <v>40</v>
      </c>
      <c r="AC22" s="121" t="s">
        <v>40</v>
      </c>
      <c r="AD22" s="121" t="s">
        <v>40</v>
      </c>
      <c r="AE22" s="121" t="s">
        <v>40</v>
      </c>
      <c r="AF22" s="121" t="s">
        <v>40</v>
      </c>
      <c r="AG22" s="121" t="s">
        <v>40</v>
      </c>
      <c r="AH22" s="121" t="s">
        <v>40</v>
      </c>
      <c r="AI22" s="121" t="s">
        <v>40</v>
      </c>
      <c r="AJ22" s="121" t="s">
        <v>40</v>
      </c>
      <c r="AK22" s="121" t="s">
        <v>40</v>
      </c>
      <c r="AL22" s="121" t="s">
        <v>40</v>
      </c>
      <c r="AM22" s="121" t="s">
        <v>40</v>
      </c>
      <c r="AN22" s="121" t="s">
        <v>40</v>
      </c>
      <c r="AO22" s="121" t="s">
        <v>40</v>
      </c>
      <c r="AP22" s="121" t="s">
        <v>40</v>
      </c>
      <c r="AQ22" s="121" t="s">
        <v>40</v>
      </c>
      <c r="AR22" s="121" t="s">
        <v>40</v>
      </c>
      <c r="AS22" s="121" t="s">
        <v>40</v>
      </c>
      <c r="AT22" s="121" t="s">
        <v>40</v>
      </c>
      <c r="AU22" s="121" t="s">
        <v>40</v>
      </c>
      <c r="AV22" s="196"/>
      <c r="AW22" s="196"/>
      <c r="AX22" s="196"/>
      <c r="AY22" s="196"/>
      <c r="AZ22" s="196"/>
      <c r="BA22" s="196"/>
      <c r="BB22" s="88"/>
      <c r="BC22" s="88"/>
      <c r="BD22" s="88"/>
      <c r="BE22" s="88"/>
      <c r="BF22" s="88"/>
      <c r="BG22" s="196"/>
      <c r="BH22" s="196"/>
      <c r="BI22" s="89"/>
      <c r="BJ22" s="88"/>
      <c r="BK22" s="97"/>
      <c r="BL22" s="196"/>
      <c r="BM22" s="121" t="s">
        <v>40</v>
      </c>
      <c r="BN22" s="121" t="s">
        <v>40</v>
      </c>
      <c r="BO22" s="121" t="s">
        <v>40</v>
      </c>
      <c r="BP22" s="121" t="s">
        <v>40</v>
      </c>
      <c r="BQ22" s="121" t="s">
        <v>40</v>
      </c>
      <c r="BR22" s="121" t="s">
        <v>40</v>
      </c>
      <c r="BS22" s="196"/>
      <c r="BT22" s="26" t="str">
        <f t="shared" si="13"/>
        <v/>
      </c>
      <c r="BU22" s="136">
        <f t="shared" si="14"/>
        <v>44913</v>
      </c>
      <c r="BV22" s="122" t="s">
        <v>40</v>
      </c>
      <c r="BW22" s="122" t="s">
        <v>40</v>
      </c>
      <c r="BX22" s="122" t="s">
        <v>40</v>
      </c>
      <c r="BY22" s="122" t="s">
        <v>40</v>
      </c>
      <c r="BZ22" s="122" t="s">
        <v>40</v>
      </c>
      <c r="CA22" s="122" t="s">
        <v>40</v>
      </c>
      <c r="CB22" s="122" t="s">
        <v>40</v>
      </c>
      <c r="CC22" s="122" t="s">
        <v>40</v>
      </c>
      <c r="CD22" s="122" t="s">
        <v>40</v>
      </c>
      <c r="CE22" s="122" t="s">
        <v>40</v>
      </c>
      <c r="CF22" s="97"/>
    </row>
    <row r="23" spans="1:85" s="196" customFormat="1" ht="11.25" customHeight="1" x14ac:dyDescent="0.25">
      <c r="T23" s="142"/>
      <c r="AW23" s="99"/>
      <c r="AX23" s="99"/>
      <c r="AZ23" s="99"/>
      <c r="BG23" s="99"/>
      <c r="BK23" s="92"/>
    </row>
    <row r="24" spans="1:85" s="196" customFormat="1" ht="11.25" customHeight="1" x14ac:dyDescent="0.25">
      <c r="T24" s="142"/>
      <c r="AW24" s="95"/>
      <c r="AX24" s="95"/>
      <c r="AY24" s="88" t="str">
        <f>IF(   TYPE(VLOOKUP($B24,Regole!#REF!,2,0))=1,   VLOOKUP($B24,Regole!#REF!,2,0),   IF(    TYPE(VLOOKUP(WEEKDAY($B24),Regole!#REF!,2,0))=1,    IF(VLOOKUP(WEEKDAY($B24),Regole!#REF!,2,0)&lt;&gt;0, Regole!#REF!-VLOOKUP(WEEKDAY($B24),Regole!#REF!,2,0), ""),    ""   ) )</f>
        <v/>
      </c>
      <c r="AZ24" s="95"/>
      <c r="BA24" s="88" t="str">
        <f>IF(   TYPE(VLOOKUP($B24,Regole!#REF!,2,0))=1,   VLOOKUP($B24,Regole!#REF!,2,0),   IF(    TYPE(VLOOKUP(WEEKDAY($B24),Regole!#REF!,2,0))=1,    IF(VLOOKUP(WEEKDAY($B24),Regole!#REF!,2,0)&lt;&gt;0, Regole!#REF!-VLOOKUP(WEEKDAY($B24),Regole!#REF!,2,0), ""),    ""   ) )</f>
        <v/>
      </c>
      <c r="BB24" s="88"/>
      <c r="BC24" s="88"/>
      <c r="BD24" s="88"/>
      <c r="BE24" s="88"/>
      <c r="BF24" s="88"/>
      <c r="BG24" s="95"/>
      <c r="BH24" s="88" t="str">
        <f>IF(   TYPE(VLOOKUP($B24,Regole!#REF!,2,0))=1,   VLOOKUP($B24,Regole!#REF!,2,0),   IF(    TYPE(VLOOKUP(WEEKDAY($B24),Regole!#REF!,2,0))=1,    IF(VLOOKUP(WEEKDAY($B24),Regole!#REF!,2,0)&lt;&gt;0, Regole!#REF!-VLOOKUP(WEEKDAY($B24),Regole!#REF!,2,0), ""),    ""   ) )</f>
        <v/>
      </c>
      <c r="BI24" s="88"/>
      <c r="BJ24" s="88"/>
      <c r="BK24" s="98"/>
    </row>
    <row r="25" spans="1:85" ht="11.25" customHeight="1" x14ac:dyDescent="0.25">
      <c r="A25" s="45" t="s">
        <v>17</v>
      </c>
      <c r="B25" s="46">
        <f>B22+1</f>
        <v>44914</v>
      </c>
      <c r="C25" s="28"/>
      <c r="D25" s="28"/>
      <c r="E25" s="28"/>
      <c r="F25" s="28"/>
      <c r="G25" s="28"/>
      <c r="H25" s="28"/>
      <c r="I25" s="28"/>
      <c r="J25" s="28"/>
      <c r="K25" s="28"/>
      <c r="L25" s="28"/>
      <c r="M25" s="28"/>
      <c r="N25" s="28"/>
      <c r="O25" s="28"/>
      <c r="P25" s="28"/>
      <c r="Q25" s="28"/>
      <c r="R25" s="28"/>
      <c r="S25" s="28"/>
      <c r="T25" s="152"/>
      <c r="U25" s="45" t="str">
        <f t="shared" si="9"/>
        <v>lun</v>
      </c>
      <c r="V25" s="46">
        <f t="shared" si="10"/>
        <v>44914</v>
      </c>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4"/>
      <c r="AW25" s="101" cm="1">
        <f t="array" ref="AW25">SUM(COUNTIFS(C25:S25,{"Aspettativa";"Ex-accordo";"Ferie";"Malattia";"Esame";"Formazione"}))</f>
        <v>0</v>
      </c>
      <c r="AX25" s="101" cm="1">
        <f t="array" ref="AX25">SUM(COUNTIFS(W25:AI25,{"Aspettativa";"Ex-accordo";"Ferie";"Malattia";"Esame";"Formazione"}))</f>
        <v>0</v>
      </c>
      <c r="AY25" s="101" cm="1">
        <f t="array" ref="AY25">SUM(COUNTIFS(AJ25:AS25,{"Aspettativa";"Ex-accordo";"Ferie";"Malattia";"Esame";"Formazione"}))</f>
        <v>0</v>
      </c>
      <c r="AZ25" s="23" t="str">
        <f t="shared" ref="AZ25:AZ30" si="16">IF(BA25&gt;$BJ$2-N(BB25),"!!!","")</f>
        <v/>
      </c>
      <c r="BA25" s="159" cm="1">
        <f t="array" ref="BA25">SUM(COUNTIFS(C25:AU25,{"Aspettativa";"Ex-accordo";"Ferie";"Malattia";"Esame";"Formazione"}))</f>
        <v>0</v>
      </c>
      <c r="BB25" s="159">
        <f>IF(  TYPE(VLOOKUP($B25,Regole!$B$3:$C$49,2,0))=1,  VLOOKUP($B25,Regole!$B$3:$C$49,2,0),  IF(   TYPE(VLOOKUP(WEEKDAY($B25),Regole!$C$52:$D$58,2,0))=1,   IF(VLOOKUP(WEEKDAY($B25),Regole!$C$52:$D$58,2,0)&lt;&gt;0,   Regole!$H$13-VLOOKUP(WEEKDAY($B25),Regole!$C$52:$D$58,2,0),   " - "),  " - " )  )</f>
        <v>28</v>
      </c>
      <c r="BC25" s="101">
        <f t="shared" ref="BC25:BC30" si="17">$BJ$2-BA25</f>
        <v>30</v>
      </c>
      <c r="BD25" s="209" cm="1">
        <f t="array" ref="BD25">SUM(COUNTIFS(C25:S25,{"Altro"}))</f>
        <v>0</v>
      </c>
      <c r="BE25" s="209" cm="1">
        <f t="array" ref="BE25">SUM(COUNTIFS(W25:AI25,{"Altro"}))</f>
        <v>0</v>
      </c>
      <c r="BF25" s="209" cm="1">
        <f t="array" ref="BF25">SUM(COUNTIFS(AJ25:AS25,{"Altro"}))</f>
        <v>0</v>
      </c>
      <c r="BG25" s="140" cm="1">
        <f t="array" ref="BG25">SUM(COUNTIFS(C25:S25,{"Ridotto Ex-Acc";"Ridotto Ferie";"Ridotto Maternità"}))</f>
        <v>0</v>
      </c>
      <c r="BH25" s="140" cm="1">
        <f t="array" ref="BH25">SUM(COUNTIFS(W25:AI25,{"Ridotto Ex-Acc";"Ridotto Ferie";"Ridotto Maternità"}))</f>
        <v>0</v>
      </c>
      <c r="BI25" s="140" cm="1">
        <f t="array" ref="BI25">SUM(COUNTIFS(AJ25:AS25,{"Ridotto Ex-Acc";"Ridotto Ferie";"Ridotto Maternità"}))</f>
        <v>0</v>
      </c>
      <c r="BJ25" s="141">
        <f>SUM(COUNTIFS(C25:AU25,{"Ridotto Ex-Acc";"Ridotto Ferie";"Ridotto Maternità"}))</f>
        <v>0</v>
      </c>
      <c r="BK25" s="19"/>
      <c r="BL25" s="196"/>
      <c r="BM25" s="28"/>
      <c r="BN25" s="28"/>
      <c r="BO25" s="28"/>
      <c r="BP25" s="28"/>
      <c r="BQ25" s="28"/>
      <c r="BR25" s="28"/>
      <c r="BS25" s="196"/>
      <c r="BT25" s="45" t="str">
        <f t="shared" ref="BT25:BT31" si="18">IF($A25&lt;&gt;"",$A25,"")</f>
        <v>lun</v>
      </c>
      <c r="BU25" s="45">
        <f t="shared" ref="BU25:BU31" si="19">IF($B25&lt;&gt;"",$B25,"")</f>
        <v>44914</v>
      </c>
      <c r="BV25" s="28"/>
      <c r="BW25" s="28"/>
      <c r="BX25" s="28"/>
      <c r="BY25" s="28"/>
      <c r="BZ25" s="28"/>
      <c r="CA25" s="28"/>
      <c r="CB25" s="28"/>
      <c r="CC25" s="28"/>
      <c r="CD25" s="28"/>
      <c r="CE25" s="28"/>
      <c r="CF25" s="6"/>
      <c r="CG25" s="85"/>
    </row>
    <row r="26" spans="1:85" ht="11.25" customHeight="1" x14ac:dyDescent="0.25">
      <c r="A26" s="45" t="s">
        <v>18</v>
      </c>
      <c r="B26" s="46">
        <f t="shared" ref="B26:B31" si="20">B25+1</f>
        <v>44915</v>
      </c>
      <c r="C26" s="28"/>
      <c r="D26" s="28"/>
      <c r="E26" s="28"/>
      <c r="F26" s="28"/>
      <c r="G26" s="28"/>
      <c r="H26" s="28"/>
      <c r="I26" s="28"/>
      <c r="J26" s="28"/>
      <c r="K26" s="28"/>
      <c r="L26" s="28"/>
      <c r="M26" s="28"/>
      <c r="N26" s="28"/>
      <c r="O26" s="28"/>
      <c r="P26" s="28"/>
      <c r="Q26" s="28"/>
      <c r="R26" s="28"/>
      <c r="S26" s="28"/>
      <c r="T26" s="152"/>
      <c r="U26" s="45" t="str">
        <f t="shared" si="9"/>
        <v>mar</v>
      </c>
      <c r="V26" s="46">
        <f t="shared" si="10"/>
        <v>44915</v>
      </c>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196"/>
      <c r="AW26" s="101" cm="1">
        <f t="array" ref="AW26">SUM(COUNTIFS(C26:S26,{"Aspettativa";"Ex-accordo";"Ferie";"Malattia";"Esame";"Formazione"}))</f>
        <v>0</v>
      </c>
      <c r="AX26" s="101" cm="1">
        <f t="array" ref="AX26">SUM(COUNTIFS(W26:AI26,{"Aspettativa";"Ex-accordo";"Ferie";"Malattia";"Esame";"Formazione"}))</f>
        <v>0</v>
      </c>
      <c r="AY26" s="101" cm="1">
        <f t="array" ref="AY26">SUM(COUNTIFS(AJ26:AS26,{"Aspettativa";"Ex-accordo";"Ferie";"Malattia";"Esame";"Formazione"}))</f>
        <v>0</v>
      </c>
      <c r="AZ26" s="23" t="str">
        <f t="shared" si="16"/>
        <v/>
      </c>
      <c r="BA26" s="159" cm="1">
        <f t="array" ref="BA26">SUM(COUNTIFS(C26:AU26,{"Aspettativa";"Ex-accordo";"Ferie";"Malattia";"Esame";"Formazione"}))</f>
        <v>0</v>
      </c>
      <c r="BB26" s="159">
        <f>IF(  TYPE(VLOOKUP($B26,Regole!$B$3:$C$49,2,0))=1,  VLOOKUP($B26,Regole!$B$3:$C$49,2,0),  IF(   TYPE(VLOOKUP(WEEKDAY($B26),Regole!$C$52:$D$58,2,0))=1,   IF(VLOOKUP(WEEKDAY($B26),Regole!$C$52:$D$58,2,0)&lt;&gt;0,   Regole!$H$13-VLOOKUP(WEEKDAY($B26),Regole!$C$52:$D$58,2,0),   " - "),  " - " )  )</f>
        <v>28</v>
      </c>
      <c r="BC26" s="101">
        <f t="shared" si="17"/>
        <v>30</v>
      </c>
      <c r="BD26" s="209" cm="1">
        <f t="array" ref="BD26">SUM(COUNTIFS(C26:S26,{"Altro"}))</f>
        <v>0</v>
      </c>
      <c r="BE26" s="209" cm="1">
        <f t="array" ref="BE26">SUM(COUNTIFS(W26:AI26,{"Altro"}))</f>
        <v>0</v>
      </c>
      <c r="BF26" s="209" cm="1">
        <f t="array" ref="BF26">SUM(COUNTIFS(AJ26:AS26,{"Altro"}))</f>
        <v>0</v>
      </c>
      <c r="BG26" s="140" cm="1">
        <f t="array" ref="BG26">SUM(COUNTIFS(C26:S26,{"Ridotto Ex-Acc";"Ridotto Ferie";"Ridotto Maternità"}))</f>
        <v>0</v>
      </c>
      <c r="BH26" s="140" cm="1">
        <f t="array" ref="BH26">SUM(COUNTIFS(W26:AI26,{"Ridotto Ex-Acc";"Ridotto Ferie";"Ridotto Maternità"}))</f>
        <v>0</v>
      </c>
      <c r="BI26" s="140" cm="1">
        <f t="array" ref="BI26">SUM(COUNTIFS(AJ26:AS26,{"Ridotto Ex-Acc";"Ridotto Ferie";"Ridotto Maternità"}))</f>
        <v>0</v>
      </c>
      <c r="BJ26" s="141">
        <f>SUM(COUNTIFS(C26:AU26,{"Ridotto Ex-Acc";"Ridotto Ferie";"Ridotto Maternità"}))</f>
        <v>0</v>
      </c>
      <c r="BK26" s="19"/>
      <c r="BL26" s="196"/>
      <c r="BM26" s="28"/>
      <c r="BN26" s="28"/>
      <c r="BO26" s="28"/>
      <c r="BP26" s="28"/>
      <c r="BQ26" s="28"/>
      <c r="BR26" s="28"/>
      <c r="BS26" s="196"/>
      <c r="BT26" s="45" t="str">
        <f t="shared" si="18"/>
        <v>mar</v>
      </c>
      <c r="BU26" s="45">
        <f t="shared" si="19"/>
        <v>44915</v>
      </c>
      <c r="BV26" s="28"/>
      <c r="BW26" s="28"/>
      <c r="BX26" s="28"/>
      <c r="BY26" s="28"/>
      <c r="BZ26" s="28"/>
      <c r="CA26" s="28"/>
      <c r="CB26" s="28"/>
      <c r="CC26" s="28"/>
      <c r="CD26" s="28"/>
      <c r="CE26" s="28"/>
      <c r="CF26" s="6"/>
      <c r="CG26" s="85"/>
    </row>
    <row r="27" spans="1:85" ht="11.25" customHeight="1" x14ac:dyDescent="0.25">
      <c r="A27" s="45" t="s">
        <v>19</v>
      </c>
      <c r="B27" s="46">
        <f t="shared" si="20"/>
        <v>44916</v>
      </c>
      <c r="C27" s="28"/>
      <c r="D27" s="28"/>
      <c r="E27" s="28"/>
      <c r="F27" s="28"/>
      <c r="G27" s="28"/>
      <c r="H27" s="28"/>
      <c r="I27" s="28"/>
      <c r="J27" s="28"/>
      <c r="K27" s="28"/>
      <c r="L27" s="28"/>
      <c r="M27" s="28"/>
      <c r="N27" s="28"/>
      <c r="O27" s="28"/>
      <c r="P27" s="28"/>
      <c r="Q27" s="28"/>
      <c r="R27" s="28"/>
      <c r="S27" s="28"/>
      <c r="T27" s="152"/>
      <c r="U27" s="45" t="str">
        <f t="shared" si="9"/>
        <v>mer</v>
      </c>
      <c r="V27" s="46">
        <f t="shared" si="10"/>
        <v>44916</v>
      </c>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96"/>
      <c r="AW27" s="101" cm="1">
        <f t="array" ref="AW27">SUM(COUNTIFS(C27:S27,{"Aspettativa";"Ex-accordo";"Ferie";"Malattia";"Esame";"Formazione"}))</f>
        <v>0</v>
      </c>
      <c r="AX27" s="101" cm="1">
        <f t="array" ref="AX27">SUM(COUNTIFS(W27:AI27,{"Aspettativa";"Ex-accordo";"Ferie";"Malattia";"Esame";"Formazione"}))</f>
        <v>0</v>
      </c>
      <c r="AY27" s="101" cm="1">
        <f t="array" ref="AY27">SUM(COUNTIFS(AJ27:AS27,{"Aspettativa";"Ex-accordo";"Ferie";"Malattia";"Esame";"Formazione"}))</f>
        <v>0</v>
      </c>
      <c r="AZ27" s="23" t="str">
        <f t="shared" si="16"/>
        <v/>
      </c>
      <c r="BA27" s="159" cm="1">
        <f t="array" ref="BA27">SUM(COUNTIFS(C27:AU27,{"Aspettativa";"Ex-accordo";"Ferie";"Malattia";"Esame";"Formazione"}))</f>
        <v>0</v>
      </c>
      <c r="BB27" s="159">
        <f>IF(  TYPE(VLOOKUP($B27,Regole!$B$3:$C$49,2,0))=1,  VLOOKUP($B27,Regole!$B$3:$C$49,2,0),  IF(   TYPE(VLOOKUP(WEEKDAY($B27),Regole!$C$52:$D$58,2,0))=1,   IF(VLOOKUP(WEEKDAY($B27),Regole!$C$52:$D$58,2,0)&lt;&gt;0,   Regole!$H$13-VLOOKUP(WEEKDAY($B27),Regole!$C$52:$D$58,2,0),   " - "),  " - " )  )</f>
        <v>28</v>
      </c>
      <c r="BC27" s="101">
        <f t="shared" si="17"/>
        <v>30</v>
      </c>
      <c r="BD27" s="209" cm="1">
        <f t="array" ref="BD27">SUM(COUNTIFS(C27:S27,{"Altro"}))</f>
        <v>0</v>
      </c>
      <c r="BE27" s="209" cm="1">
        <f t="array" ref="BE27">SUM(COUNTIFS(W27:AI27,{"Altro"}))</f>
        <v>0</v>
      </c>
      <c r="BF27" s="209" cm="1">
        <f t="array" ref="BF27">SUM(COUNTIFS(AJ27:AS27,{"Altro"}))</f>
        <v>0</v>
      </c>
      <c r="BG27" s="140" cm="1">
        <f t="array" ref="BG27">SUM(COUNTIFS(C27:S27,{"Ridotto Ex-Acc";"Ridotto Ferie";"Ridotto Maternità"}))</f>
        <v>0</v>
      </c>
      <c r="BH27" s="140" cm="1">
        <f t="array" ref="BH27">SUM(COUNTIFS(W27:AI27,{"Ridotto Ex-Acc";"Ridotto Ferie";"Ridotto Maternità"}))</f>
        <v>0</v>
      </c>
      <c r="BI27" s="140" cm="1">
        <f t="array" ref="BI27">SUM(COUNTIFS(AJ27:AS27,{"Ridotto Ex-Acc";"Ridotto Ferie";"Ridotto Maternità"}))</f>
        <v>0</v>
      </c>
      <c r="BJ27" s="141">
        <f>SUM(COUNTIFS(C27:AU27,{"Ridotto Ex-Acc";"Ridotto Ferie";"Ridotto Maternità"}))</f>
        <v>0</v>
      </c>
      <c r="BK27" s="19"/>
      <c r="BL27" s="196"/>
      <c r="BM27" s="28"/>
      <c r="BN27" s="28"/>
      <c r="BO27" s="28"/>
      <c r="BP27" s="28"/>
      <c r="BQ27" s="28"/>
      <c r="BR27" s="28"/>
      <c r="BS27" s="196"/>
      <c r="BT27" s="45" t="str">
        <f t="shared" si="18"/>
        <v>mer</v>
      </c>
      <c r="BU27" s="45">
        <f t="shared" si="19"/>
        <v>44916</v>
      </c>
      <c r="BV27" s="28"/>
      <c r="BW27" s="28"/>
      <c r="BX27" s="28"/>
      <c r="BY27" s="28"/>
      <c r="BZ27" s="28"/>
      <c r="CA27" s="28"/>
      <c r="CB27" s="28"/>
      <c r="CC27" s="28"/>
      <c r="CD27" s="28"/>
      <c r="CE27" s="28"/>
      <c r="CF27" s="6"/>
      <c r="CG27" s="85"/>
    </row>
    <row r="28" spans="1:85" ht="11.25" customHeight="1" x14ac:dyDescent="0.25">
      <c r="A28" s="45" t="s">
        <v>20</v>
      </c>
      <c r="B28" s="46">
        <f t="shared" si="20"/>
        <v>44917</v>
      </c>
      <c r="C28" s="28"/>
      <c r="D28" s="28"/>
      <c r="E28" s="28"/>
      <c r="F28" s="28"/>
      <c r="G28" s="28"/>
      <c r="H28" s="28"/>
      <c r="I28" s="28"/>
      <c r="J28" s="28"/>
      <c r="K28" s="28"/>
      <c r="L28" s="28"/>
      <c r="M28" s="28"/>
      <c r="N28" s="28"/>
      <c r="O28" s="28"/>
      <c r="P28" s="28"/>
      <c r="Q28" s="28"/>
      <c r="R28" s="28"/>
      <c r="S28" s="28"/>
      <c r="T28" s="152"/>
      <c r="U28" s="45" t="str">
        <f t="shared" si="9"/>
        <v>gio</v>
      </c>
      <c r="V28" s="46">
        <f t="shared" si="10"/>
        <v>44917</v>
      </c>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96"/>
      <c r="AW28" s="101" cm="1">
        <f t="array" ref="AW28">SUM(COUNTIFS(C28:S28,{"Aspettativa";"Ex-accordo";"Ferie";"Malattia";"Esame";"Formazione"}))</f>
        <v>0</v>
      </c>
      <c r="AX28" s="101" cm="1">
        <f t="array" ref="AX28">SUM(COUNTIFS(W28:AI28,{"Aspettativa";"Ex-accordo";"Ferie";"Malattia";"Esame";"Formazione"}))</f>
        <v>0</v>
      </c>
      <c r="AY28" s="101" cm="1">
        <f t="array" ref="AY28">SUM(COUNTIFS(AJ28:AS28,{"Aspettativa";"Ex-accordo";"Ferie";"Malattia";"Esame";"Formazione"}))</f>
        <v>0</v>
      </c>
      <c r="AZ28" s="23" t="str">
        <f t="shared" si="16"/>
        <v/>
      </c>
      <c r="BA28" s="159" cm="1">
        <f t="array" ref="BA28">SUM(COUNTIFS(C28:AU28,{"Aspettativa";"Ex-accordo";"Ferie";"Malattia";"Esame";"Formazione"}))</f>
        <v>0</v>
      </c>
      <c r="BB28" s="159">
        <f>IF(  TYPE(VLOOKUP($B28,Regole!$B$3:$C$49,2,0))=1,  VLOOKUP($B28,Regole!$B$3:$C$49,2,0),  IF(   TYPE(VLOOKUP(WEEKDAY($B28),Regole!$C$52:$D$58,2,0))=1,   IF(VLOOKUP(WEEKDAY($B28),Regole!$C$52:$D$58,2,0)&lt;&gt;0,   Regole!$H$13-VLOOKUP(WEEKDAY($B28),Regole!$C$52:$D$58,2,0),   " - "),  " - " )  )</f>
        <v>28</v>
      </c>
      <c r="BC28" s="101">
        <f t="shared" si="17"/>
        <v>30</v>
      </c>
      <c r="BD28" s="209" cm="1">
        <f t="array" ref="BD28">SUM(COUNTIFS(C28:S28,{"Altro"}))</f>
        <v>0</v>
      </c>
      <c r="BE28" s="209" cm="1">
        <f t="array" ref="BE28">SUM(COUNTIFS(W28:AI28,{"Altro"}))</f>
        <v>0</v>
      </c>
      <c r="BF28" s="209" cm="1">
        <f t="array" ref="BF28">SUM(COUNTIFS(AJ28:AS28,{"Altro"}))</f>
        <v>0</v>
      </c>
      <c r="BG28" s="140" cm="1">
        <f t="array" ref="BG28">SUM(COUNTIFS(C28:S28,{"Ridotto Ex-Acc";"Ridotto Ferie";"Ridotto Maternità"}))</f>
        <v>0</v>
      </c>
      <c r="BH28" s="140" cm="1">
        <f t="array" ref="BH28">SUM(COUNTIFS(W28:AI28,{"Ridotto Ex-Acc";"Ridotto Ferie";"Ridotto Maternità"}))</f>
        <v>0</v>
      </c>
      <c r="BI28" s="140" cm="1">
        <f t="array" ref="BI28">SUM(COUNTIFS(AJ28:AS28,{"Ridotto Ex-Acc";"Ridotto Ferie";"Ridotto Maternità"}))</f>
        <v>0</v>
      </c>
      <c r="BJ28" s="141">
        <f>SUM(COUNTIFS(C28:AU28,{"Ridotto Ex-Acc";"Ridotto Ferie";"Ridotto Maternità"}))</f>
        <v>0</v>
      </c>
      <c r="BK28" s="19"/>
      <c r="BL28" s="196"/>
      <c r="BM28" s="28"/>
      <c r="BN28" s="28"/>
      <c r="BO28" s="28"/>
      <c r="BP28" s="28"/>
      <c r="BQ28" s="28"/>
      <c r="BR28" s="28"/>
      <c r="BS28" s="196"/>
      <c r="BT28" s="45" t="str">
        <f t="shared" si="18"/>
        <v>gio</v>
      </c>
      <c r="BU28" s="45">
        <f t="shared" si="19"/>
        <v>44917</v>
      </c>
      <c r="BV28" s="28"/>
      <c r="BW28" s="28"/>
      <c r="BX28" s="28"/>
      <c r="BY28" s="28"/>
      <c r="BZ28" s="28"/>
      <c r="CA28" s="28"/>
      <c r="CB28" s="28"/>
      <c r="CC28" s="28"/>
      <c r="CD28" s="28"/>
      <c r="CE28" s="28"/>
      <c r="CF28" s="105"/>
      <c r="CG28" s="85"/>
    </row>
    <row r="29" spans="1:85" ht="11.25" customHeight="1" x14ac:dyDescent="0.25">
      <c r="A29" s="45" t="s">
        <v>21</v>
      </c>
      <c r="B29" s="46">
        <f t="shared" si="20"/>
        <v>44918</v>
      </c>
      <c r="C29" s="28"/>
      <c r="D29" s="28"/>
      <c r="E29" s="28"/>
      <c r="F29" s="28"/>
      <c r="G29" s="28"/>
      <c r="H29" s="28"/>
      <c r="I29" s="28"/>
      <c r="J29" s="28"/>
      <c r="K29" s="28"/>
      <c r="L29" s="28"/>
      <c r="M29" s="28"/>
      <c r="N29" s="28"/>
      <c r="O29" s="28"/>
      <c r="P29" s="28"/>
      <c r="Q29" s="28"/>
      <c r="R29" s="28"/>
      <c r="S29" s="28"/>
      <c r="T29" s="152"/>
      <c r="U29" s="45" t="str">
        <f t="shared" si="9"/>
        <v>ven</v>
      </c>
      <c r="V29" s="46">
        <f t="shared" si="10"/>
        <v>44918</v>
      </c>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196"/>
      <c r="AW29" s="101" cm="1">
        <f t="array" ref="AW29">SUM(COUNTIFS(C29:S29,{"Aspettativa";"Ex-accordo";"Ferie";"Malattia";"Esame";"Formazione"}))</f>
        <v>0</v>
      </c>
      <c r="AX29" s="101" cm="1">
        <f t="array" ref="AX29">SUM(COUNTIFS(W29:AI29,{"Aspettativa";"Ex-accordo";"Ferie";"Malattia";"Esame";"Formazione"}))</f>
        <v>0</v>
      </c>
      <c r="AY29" s="101" cm="1">
        <f t="array" ref="AY29">SUM(COUNTIFS(AJ29:AS29,{"Aspettativa";"Ex-accordo";"Ferie";"Malattia";"Esame";"Formazione"}))</f>
        <v>0</v>
      </c>
      <c r="AZ29" s="23" t="str">
        <f t="shared" si="16"/>
        <v/>
      </c>
      <c r="BA29" s="159" cm="1">
        <f t="array" ref="BA29">SUM(COUNTIFS(C29:AU29,{"Aspettativa";"Ex-accordo";"Ferie";"Malattia";"Esame";"Formazione"}))</f>
        <v>0</v>
      </c>
      <c r="BB29" s="159">
        <f>IF(  TYPE(VLOOKUP($B29,Regole!$B$3:$C$49,2,0))=1,  VLOOKUP($B29,Regole!$B$3:$C$49,2,0),  IF(   TYPE(VLOOKUP(WEEKDAY($B29),Regole!$C$52:$D$58,2,0))=1,   IF(VLOOKUP(WEEKDAY($B29),Regole!$C$52:$D$58,2,0)&lt;&gt;0,   Regole!$H$13-VLOOKUP(WEEKDAY($B29),Regole!$C$52:$D$58,2,0),   " - "),  " - " )  )</f>
        <v>28</v>
      </c>
      <c r="BC29" s="101">
        <f t="shared" si="17"/>
        <v>30</v>
      </c>
      <c r="BD29" s="209" cm="1">
        <f t="array" ref="BD29">SUM(COUNTIFS(C29:S29,{"Altro"}))</f>
        <v>0</v>
      </c>
      <c r="BE29" s="209" cm="1">
        <f t="array" ref="BE29">SUM(COUNTIFS(W29:AI29,{"Altro"}))</f>
        <v>0</v>
      </c>
      <c r="BF29" s="209" cm="1">
        <f t="array" ref="BF29">SUM(COUNTIFS(AJ29:AS29,{"Altro"}))</f>
        <v>0</v>
      </c>
      <c r="BG29" s="140" cm="1">
        <f t="array" ref="BG29">SUM(COUNTIFS(C29:S29,{"Ridotto Ex-Acc";"Ridotto Ferie";"Ridotto Maternità"}))</f>
        <v>0</v>
      </c>
      <c r="BH29" s="140" cm="1">
        <f t="array" ref="BH29">SUM(COUNTIFS(W29:AI29,{"Ridotto Ex-Acc";"Ridotto Ferie";"Ridotto Maternità"}))</f>
        <v>0</v>
      </c>
      <c r="BI29" s="140" cm="1">
        <f t="array" ref="BI29">SUM(COUNTIFS(AJ29:AS29,{"Ridotto Ex-Acc";"Ridotto Ferie";"Ridotto Maternità"}))</f>
        <v>0</v>
      </c>
      <c r="BJ29" s="141">
        <f>SUM(COUNTIFS(C29:AU29,{"Ridotto Ex-Acc";"Ridotto Ferie";"Ridotto Maternità"}))</f>
        <v>0</v>
      </c>
      <c r="BK29" s="19"/>
      <c r="BL29" s="196"/>
      <c r="BM29" s="28"/>
      <c r="BN29" s="28"/>
      <c r="BO29" s="28"/>
      <c r="BP29" s="28"/>
      <c r="BQ29" s="28"/>
      <c r="BR29" s="28"/>
      <c r="BS29" s="196"/>
      <c r="BT29" s="45" t="str">
        <f t="shared" si="18"/>
        <v>ven</v>
      </c>
      <c r="BU29" s="45">
        <f t="shared" si="19"/>
        <v>44918</v>
      </c>
      <c r="BV29" s="28"/>
      <c r="BW29" s="28"/>
      <c r="BX29" s="28"/>
      <c r="BY29" s="28"/>
      <c r="BZ29" s="28"/>
      <c r="CA29" s="28"/>
      <c r="CB29" s="28"/>
      <c r="CC29" s="28"/>
      <c r="CD29" s="28"/>
      <c r="CE29" s="28"/>
      <c r="CF29" s="105"/>
      <c r="CG29" s="85"/>
    </row>
    <row r="30" spans="1:85" ht="11.25" customHeight="1" x14ac:dyDescent="0.25">
      <c r="A30" s="45" t="s">
        <v>22</v>
      </c>
      <c r="B30" s="46">
        <f t="shared" si="20"/>
        <v>44919</v>
      </c>
      <c r="C30" s="28"/>
      <c r="D30" s="28"/>
      <c r="E30" s="28"/>
      <c r="F30" s="28"/>
      <c r="G30" s="28"/>
      <c r="H30" s="28"/>
      <c r="I30" s="28"/>
      <c r="J30" s="28"/>
      <c r="K30" s="28"/>
      <c r="L30" s="28"/>
      <c r="M30" s="28"/>
      <c r="N30" s="28"/>
      <c r="O30" s="28"/>
      <c r="P30" s="28"/>
      <c r="Q30" s="28"/>
      <c r="R30" s="28"/>
      <c r="S30" s="28"/>
      <c r="T30" s="152"/>
      <c r="U30" s="45" t="str">
        <f t="shared" si="9"/>
        <v>sab</v>
      </c>
      <c r="V30" s="46">
        <f t="shared" si="10"/>
        <v>44919</v>
      </c>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196"/>
      <c r="AW30" s="101" cm="1">
        <f t="array" ref="AW30">SUM(COUNTIFS(C30:S30,{"Aspettativa";"Ex-accordo";"Ferie";"Malattia";"Esame";"Formazione"}))</f>
        <v>0</v>
      </c>
      <c r="AX30" s="101" cm="1">
        <f t="array" ref="AX30">SUM(COUNTIFS(W30:AI30,{"Aspettativa";"Ex-accordo";"Ferie";"Malattia";"Esame";"Formazione"}))</f>
        <v>0</v>
      </c>
      <c r="AY30" s="101" cm="1">
        <f t="array" ref="AY30">SUM(COUNTIFS(AJ30:AS30,{"Aspettativa";"Ex-accordo";"Ferie";"Malattia";"Esame";"Formazione"}))</f>
        <v>0</v>
      </c>
      <c r="AZ30" s="23" t="str">
        <f t="shared" si="16"/>
        <v/>
      </c>
      <c r="BA30" s="159" cm="1">
        <f t="array" ref="BA30">SUM(COUNTIFS(C30:AU30,{"Aspettativa";"Ex-accordo";"Ferie";"Malattia";"Esame";"Formazione"}))</f>
        <v>0</v>
      </c>
      <c r="BB30" s="159" t="str">
        <f>IF(  TYPE(VLOOKUP($B30,Regole!$B$3:$C$49,2,0))=1,  VLOOKUP($B30,Regole!$B$3:$C$49,2,0),  IF(   TYPE(VLOOKUP(WEEKDAY($B30),Regole!$C$52:$D$58,2,0))=1,   IF(VLOOKUP(WEEKDAY($B30),Regole!$C$52:$D$58,2,0)&lt;&gt;0,   Regole!$H$13-VLOOKUP(WEEKDAY($B30),Regole!$C$52:$D$58,2,0),   " - "),  " - " )  )</f>
        <v xml:space="preserve"> - </v>
      </c>
      <c r="BC30" s="101">
        <f t="shared" si="17"/>
        <v>30</v>
      </c>
      <c r="BD30" s="209" cm="1">
        <f t="array" ref="BD30">SUM(COUNTIFS(C30:S30,{"Altro"}))</f>
        <v>0</v>
      </c>
      <c r="BE30" s="209" cm="1">
        <f t="array" ref="BE30">SUM(COUNTIFS(W30:AI30,{"Altro"}))</f>
        <v>0</v>
      </c>
      <c r="BF30" s="209" cm="1">
        <f t="array" ref="BF30">SUM(COUNTIFS(AJ30:AS30,{"Altro"}))</f>
        <v>0</v>
      </c>
      <c r="BG30" s="140" cm="1">
        <f t="array" ref="BG30">SUM(COUNTIFS(C30:S30,{"Ridotto Ex-Acc";"Ridotto Ferie";"Ridotto Maternità"}))</f>
        <v>0</v>
      </c>
      <c r="BH30" s="140" cm="1">
        <f t="array" ref="BH30">SUM(COUNTIFS(W30:AI30,{"Ridotto Ex-Acc";"Ridotto Ferie";"Ridotto Maternità"}))</f>
        <v>0</v>
      </c>
      <c r="BI30" s="140" cm="1">
        <f t="array" ref="BI30">SUM(COUNTIFS(AJ30:AS30,{"Ridotto Ex-Acc";"Ridotto Ferie";"Ridotto Maternità"}))</f>
        <v>0</v>
      </c>
      <c r="BJ30" s="141">
        <f>SUM(COUNTIFS(C30:AU30,{"Ridotto Ex-Acc";"Ridotto Ferie";"Ridotto Maternità"}))</f>
        <v>0</v>
      </c>
      <c r="BK30" s="19"/>
      <c r="BL30" s="196"/>
      <c r="BM30" s="28"/>
      <c r="BN30" s="28"/>
      <c r="BO30" s="28"/>
      <c r="BP30" s="28"/>
      <c r="BQ30" s="28"/>
      <c r="BR30" s="28"/>
      <c r="BS30" s="196"/>
      <c r="BT30" s="45" t="str">
        <f t="shared" si="18"/>
        <v>sab</v>
      </c>
      <c r="BU30" s="45">
        <f t="shared" si="19"/>
        <v>44919</v>
      </c>
      <c r="BV30" s="28"/>
      <c r="BW30" s="28"/>
      <c r="BX30" s="28"/>
      <c r="BY30" s="28"/>
      <c r="BZ30" s="28"/>
      <c r="CA30" s="28"/>
      <c r="CB30" s="28"/>
      <c r="CC30" s="28"/>
      <c r="CD30" s="28"/>
      <c r="CE30" s="28"/>
      <c r="CF30" s="105"/>
      <c r="CG30" s="85"/>
    </row>
    <row r="31" spans="1:85" ht="11.25" customHeight="1" x14ac:dyDescent="0.25">
      <c r="A31" s="26"/>
      <c r="B31" s="48">
        <f t="shared" si="20"/>
        <v>44920</v>
      </c>
      <c r="C31" s="120" t="s">
        <v>40</v>
      </c>
      <c r="D31" s="120" t="s">
        <v>40</v>
      </c>
      <c r="E31" s="120" t="s">
        <v>40</v>
      </c>
      <c r="F31" s="120" t="s">
        <v>40</v>
      </c>
      <c r="G31" s="120" t="s">
        <v>40</v>
      </c>
      <c r="H31" s="120" t="s">
        <v>40</v>
      </c>
      <c r="I31" s="120" t="s">
        <v>40</v>
      </c>
      <c r="J31" s="120" t="s">
        <v>40</v>
      </c>
      <c r="K31" s="120" t="s">
        <v>40</v>
      </c>
      <c r="L31" s="120" t="s">
        <v>40</v>
      </c>
      <c r="M31" s="120" t="s">
        <v>40</v>
      </c>
      <c r="N31" s="120" t="s">
        <v>40</v>
      </c>
      <c r="O31" s="120" t="s">
        <v>40</v>
      </c>
      <c r="P31" s="120" t="s">
        <v>40</v>
      </c>
      <c r="Q31" s="120" t="s">
        <v>40</v>
      </c>
      <c r="R31" s="120" t="s">
        <v>40</v>
      </c>
      <c r="S31" s="120" t="s">
        <v>40</v>
      </c>
      <c r="T31" s="153"/>
      <c r="U31" s="26" t="str">
        <f t="shared" si="9"/>
        <v/>
      </c>
      <c r="V31" s="48">
        <f t="shared" si="10"/>
        <v>44920</v>
      </c>
      <c r="W31" s="120" t="s">
        <v>40</v>
      </c>
      <c r="X31" s="120" t="s">
        <v>40</v>
      </c>
      <c r="Y31" s="121" t="s">
        <v>40</v>
      </c>
      <c r="Z31" s="120" t="s">
        <v>40</v>
      </c>
      <c r="AA31" s="120" t="s">
        <v>40</v>
      </c>
      <c r="AB31" s="120" t="s">
        <v>40</v>
      </c>
      <c r="AC31" s="120" t="s">
        <v>40</v>
      </c>
      <c r="AD31" s="120" t="s">
        <v>40</v>
      </c>
      <c r="AE31" s="120" t="s">
        <v>40</v>
      </c>
      <c r="AF31" s="120" t="s">
        <v>40</v>
      </c>
      <c r="AG31" s="120" t="s">
        <v>40</v>
      </c>
      <c r="AH31" s="120" t="s">
        <v>40</v>
      </c>
      <c r="AI31" s="120" t="s">
        <v>40</v>
      </c>
      <c r="AJ31" s="120" t="s">
        <v>40</v>
      </c>
      <c r="AK31" s="120" t="s">
        <v>40</v>
      </c>
      <c r="AL31" s="120" t="s">
        <v>40</v>
      </c>
      <c r="AM31" s="121" t="s">
        <v>40</v>
      </c>
      <c r="AN31" s="121" t="s">
        <v>40</v>
      </c>
      <c r="AO31" s="121" t="s">
        <v>40</v>
      </c>
      <c r="AP31" s="121" t="s">
        <v>40</v>
      </c>
      <c r="AQ31" s="121" t="s">
        <v>40</v>
      </c>
      <c r="AR31" s="120" t="s">
        <v>40</v>
      </c>
      <c r="AS31" s="120" t="s">
        <v>40</v>
      </c>
      <c r="AT31" s="120" t="s">
        <v>40</v>
      </c>
      <c r="AU31" s="120" t="s">
        <v>40</v>
      </c>
      <c r="AV31" s="196"/>
      <c r="AW31" s="196"/>
      <c r="AX31" s="196"/>
      <c r="AY31" s="196"/>
      <c r="AZ31" s="196"/>
      <c r="BA31" s="196"/>
      <c r="BB31" s="88"/>
      <c r="BC31" s="88"/>
      <c r="BD31" s="88"/>
      <c r="BE31" s="88"/>
      <c r="BF31" s="88"/>
      <c r="BG31" s="196"/>
      <c r="BH31" s="196"/>
      <c r="BI31" s="89"/>
      <c r="BJ31" s="88"/>
      <c r="BK31" s="97"/>
      <c r="BL31" s="196"/>
      <c r="BM31" s="121" t="s">
        <v>40</v>
      </c>
      <c r="BN31" s="121" t="s">
        <v>40</v>
      </c>
      <c r="BO31" s="121" t="s">
        <v>40</v>
      </c>
      <c r="BP31" s="121" t="s">
        <v>40</v>
      </c>
      <c r="BQ31" s="121" t="s">
        <v>40</v>
      </c>
      <c r="BR31" s="121" t="s">
        <v>40</v>
      </c>
      <c r="BS31" s="196"/>
      <c r="BT31" s="26" t="str">
        <f t="shared" si="18"/>
        <v/>
      </c>
      <c r="BU31" s="136">
        <f t="shared" si="19"/>
        <v>44920</v>
      </c>
      <c r="BV31" s="122" t="s">
        <v>40</v>
      </c>
      <c r="BW31" s="122" t="s">
        <v>40</v>
      </c>
      <c r="BX31" s="122" t="s">
        <v>40</v>
      </c>
      <c r="BY31" s="122" t="s">
        <v>40</v>
      </c>
      <c r="BZ31" s="122" t="s">
        <v>40</v>
      </c>
      <c r="CA31" s="122" t="s">
        <v>40</v>
      </c>
      <c r="CB31" s="122" t="s">
        <v>40</v>
      </c>
      <c r="CC31" s="122" t="s">
        <v>40</v>
      </c>
      <c r="CD31" s="122" t="s">
        <v>40</v>
      </c>
      <c r="CE31" s="122" t="s">
        <v>40</v>
      </c>
      <c r="CF31" s="97"/>
    </row>
    <row r="32" spans="1:85" s="196" customFormat="1" ht="11.25" customHeight="1" x14ac:dyDescent="0.25">
      <c r="T32" s="142"/>
      <c r="AW32" s="99"/>
      <c r="AX32" s="99"/>
      <c r="AZ32" s="99"/>
      <c r="BG32" s="99"/>
      <c r="BK32" s="92"/>
    </row>
    <row r="33" spans="1:85" s="196" customFormat="1" ht="11.25" customHeight="1" x14ac:dyDescent="0.25">
      <c r="T33" s="142"/>
      <c r="AW33" s="95"/>
      <c r="AX33" s="95"/>
      <c r="AY33" s="88" t="str">
        <f>IF(   TYPE(VLOOKUP($B33,Regole!#REF!,2,0))=1,   VLOOKUP($B33,Regole!#REF!,2,0),   IF(    TYPE(VLOOKUP(WEEKDAY($B33),Regole!#REF!,2,0))=1,    IF(VLOOKUP(WEEKDAY($B33),Regole!#REF!,2,0)&lt;&gt;0, Regole!#REF!-VLOOKUP(WEEKDAY($B33),Regole!#REF!,2,0), ""),    ""   ) )</f>
        <v/>
      </c>
      <c r="AZ33" s="95"/>
      <c r="BA33" s="88" t="str">
        <f>IF(   TYPE(VLOOKUP($B33,Regole!#REF!,2,0))=1,   VLOOKUP($B33,Regole!#REF!,2,0),   IF(    TYPE(VLOOKUP(WEEKDAY($B33),Regole!#REF!,2,0))=1,    IF(VLOOKUP(WEEKDAY($B33),Regole!#REF!,2,0)&lt;&gt;0, Regole!#REF!-VLOOKUP(WEEKDAY($B33),Regole!#REF!,2,0), ""),    ""   ) )</f>
        <v/>
      </c>
      <c r="BB33" s="88"/>
      <c r="BC33" s="88"/>
      <c r="BD33" s="88"/>
      <c r="BE33" s="88"/>
      <c r="BF33" s="88"/>
      <c r="BG33" s="95"/>
      <c r="BH33" s="88" t="str">
        <f>IF(   TYPE(VLOOKUP($B33,Regole!#REF!,2,0))=1,   VLOOKUP($B33,Regole!#REF!,2,0),   IF(    TYPE(VLOOKUP(WEEKDAY($B33),Regole!#REF!,2,0))=1,    IF(VLOOKUP(WEEKDAY($B33),Regole!#REF!,2,0)&lt;&gt;0, Regole!#REF!-VLOOKUP(WEEKDAY($B33),Regole!#REF!,2,0), ""),    ""   ) )</f>
        <v/>
      </c>
      <c r="BI33" s="88"/>
      <c r="BJ33" s="88"/>
      <c r="BK33" s="98"/>
    </row>
    <row r="34" spans="1:85" ht="11.25" customHeight="1" x14ac:dyDescent="0.25">
      <c r="A34" s="45" t="s">
        <v>17</v>
      </c>
      <c r="B34" s="46">
        <f>B31+1</f>
        <v>44921</v>
      </c>
      <c r="C34" s="28"/>
      <c r="D34" s="28"/>
      <c r="E34" s="28"/>
      <c r="F34" s="28"/>
      <c r="G34" s="28"/>
      <c r="H34" s="28"/>
      <c r="I34" s="28"/>
      <c r="J34" s="28"/>
      <c r="K34" s="28"/>
      <c r="L34" s="28"/>
      <c r="M34" s="28"/>
      <c r="N34" s="28"/>
      <c r="O34" s="28"/>
      <c r="P34" s="28"/>
      <c r="Q34" s="28"/>
      <c r="R34" s="28"/>
      <c r="S34" s="28"/>
      <c r="T34" s="152"/>
      <c r="U34" s="45" t="str">
        <f t="shared" ref="U34:U40" si="21">IF($A34&lt;&gt;"",$A34,"")</f>
        <v>lun</v>
      </c>
      <c r="V34" s="46">
        <f t="shared" ref="V34:V40" si="22">IF($B34&lt;&gt;"",$B34,"")</f>
        <v>44921</v>
      </c>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4"/>
      <c r="AW34" s="101" cm="1">
        <f t="array" ref="AW34">SUM(COUNTIFS(C34:S34,{"Aspettativa";"Ex-accordo";"Ferie";"Malattia";"Esame";"Formazione"}))</f>
        <v>0</v>
      </c>
      <c r="AX34" s="101" cm="1">
        <f t="array" ref="AX34">SUM(COUNTIFS(W34:AI34,{"Aspettativa";"Ex-accordo";"Ferie";"Malattia";"Esame";"Formazione"}))</f>
        <v>0</v>
      </c>
      <c r="AY34" s="101" cm="1">
        <f t="array" ref="AY34">SUM(COUNTIFS(AJ34:AS34,{"Aspettativa";"Ex-accordo";"Ferie";"Malattia";"Esame";"Formazione"}))</f>
        <v>0</v>
      </c>
      <c r="AZ34" s="100" t="str">
        <f t="shared" ref="AZ34:AZ39" si="23">IF(BA34&gt;$BJ$2-N(BB34),"!!!","")</f>
        <v/>
      </c>
      <c r="BA34" s="154" cm="1">
        <f t="array" ref="BA34">SUM(COUNTIFS(C34:AU34,{"Aspettativa";"Ex-accordo";"Ferie";"Malattia";"Esame";"Formazione"}))</f>
        <v>0</v>
      </c>
      <c r="BB34" s="101">
        <f>IF(  TYPE(VLOOKUP($B34,Regole!$B$3:$C$49,2,0))=1,  VLOOKUP($B34,Regole!$B$3:$C$49,2,0),  IF(   TYPE(VLOOKUP(WEEKDAY($B34),Regole!$C$52:$D$58,2,0))=1,   IF(VLOOKUP(WEEKDAY($B34),Regole!$C$52:$D$58,2,0)&lt;&gt;0,   Regole!$H$13-VLOOKUP(WEEKDAY($B34),Regole!$C$52:$D$58,2,0),   " - "),  " - " )  )</f>
        <v>28</v>
      </c>
      <c r="BC34" s="101">
        <f t="shared" ref="BC34:BC39" si="24">$BJ$2-BA34</f>
        <v>30</v>
      </c>
      <c r="BD34" s="209" cm="1">
        <f t="array" ref="BD34">SUM(COUNTIFS(C34:S34,{"Altro"}))</f>
        <v>0</v>
      </c>
      <c r="BE34" s="209" cm="1">
        <f t="array" ref="BE34">SUM(COUNTIFS(W34:AI34,{"Altro"}))</f>
        <v>0</v>
      </c>
      <c r="BF34" s="209" cm="1">
        <f t="array" ref="BF34">SUM(COUNTIFS(AJ34:AS34,{"Altro"}))</f>
        <v>0</v>
      </c>
      <c r="BG34" s="140" cm="1">
        <f t="array" ref="BG34">SUM(COUNTIFS(C34:S34,{"Ridotto Ex-Acc";"Ridotto Ferie";"Ridotto Maternità"}))</f>
        <v>0</v>
      </c>
      <c r="BH34" s="140" cm="1">
        <f t="array" ref="BH34">SUM(COUNTIFS(W34:AI34,{"Ridotto Ex-Acc";"Ridotto Ferie";"Ridotto Maternità"}))</f>
        <v>0</v>
      </c>
      <c r="BI34" s="140" cm="1">
        <f t="array" ref="BI34">SUM(COUNTIFS(AJ34:AS34,{"Ridotto Ex-Acc";"Ridotto Ferie";"Ridotto Maternità"}))</f>
        <v>0</v>
      </c>
      <c r="BJ34" s="143">
        <f>SUM(COUNTIFS(C34:AU34,{"Ridotto Ex-Acc";"Ridotto Ferie";"Ridotto Maternità"}))</f>
        <v>0</v>
      </c>
      <c r="BK34" s="19"/>
      <c r="BL34" s="196"/>
      <c r="BM34" s="28"/>
      <c r="BN34" s="28"/>
      <c r="BO34" s="28"/>
      <c r="BP34" s="28"/>
      <c r="BQ34" s="28"/>
      <c r="BR34" s="28"/>
      <c r="BS34" s="196"/>
      <c r="BT34" s="45" t="str">
        <f t="shared" ref="BT34:BT40" si="25">IF($A34&lt;&gt;"",$A34,"")</f>
        <v>lun</v>
      </c>
      <c r="BU34" s="45">
        <f t="shared" ref="BU34:BU40" si="26">IF($B34&lt;&gt;"",$B34,"")</f>
        <v>44921</v>
      </c>
      <c r="BV34" s="28"/>
      <c r="BW34" s="28"/>
      <c r="BX34" s="28"/>
      <c r="BY34" s="28"/>
      <c r="BZ34" s="28"/>
      <c r="CA34" s="28"/>
      <c r="CB34" s="28"/>
      <c r="CC34" s="28"/>
      <c r="CD34" s="28"/>
      <c r="CE34" s="28"/>
      <c r="CF34" s="6"/>
      <c r="CG34" s="85"/>
    </row>
    <row r="35" spans="1:85" ht="11.25" customHeight="1" x14ac:dyDescent="0.25">
      <c r="A35" s="45" t="s">
        <v>18</v>
      </c>
      <c r="B35" s="46">
        <f t="shared" ref="B35:B40" si="27">B34+1</f>
        <v>44922</v>
      </c>
      <c r="C35" s="28"/>
      <c r="D35" s="28"/>
      <c r="E35" s="28"/>
      <c r="F35" s="28"/>
      <c r="G35" s="28"/>
      <c r="H35" s="28"/>
      <c r="I35" s="28"/>
      <c r="J35" s="28"/>
      <c r="K35" s="28"/>
      <c r="L35" s="28"/>
      <c r="M35" s="28"/>
      <c r="N35" s="28"/>
      <c r="O35" s="28"/>
      <c r="P35" s="28"/>
      <c r="Q35" s="28"/>
      <c r="R35" s="28"/>
      <c r="S35" s="28"/>
      <c r="T35" s="152"/>
      <c r="U35" s="45" t="str">
        <f t="shared" si="21"/>
        <v>mar</v>
      </c>
      <c r="V35" s="46">
        <f t="shared" si="22"/>
        <v>44922</v>
      </c>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196"/>
      <c r="AW35" s="101" cm="1">
        <f t="array" ref="AW35">SUM(COUNTIFS(C35:S35,{"Aspettativa";"Ex-accordo";"Ferie";"Malattia";"Esame";"Formazione"}))</f>
        <v>0</v>
      </c>
      <c r="AX35" s="101" cm="1">
        <f t="array" ref="AX35">SUM(COUNTIFS(W35:AI35,{"Aspettativa";"Ex-accordo";"Ferie";"Malattia";"Esame";"Formazione"}))</f>
        <v>0</v>
      </c>
      <c r="AY35" s="101" cm="1">
        <f t="array" ref="AY35">SUM(COUNTIFS(AJ35:AS35,{"Aspettativa";"Ex-accordo";"Ferie";"Malattia";"Esame";"Formazione"}))</f>
        <v>0</v>
      </c>
      <c r="AZ35" s="96" t="str">
        <f t="shared" si="23"/>
        <v/>
      </c>
      <c r="BA35" s="101" cm="1">
        <f t="array" ref="BA35">SUM(COUNTIFS(C35:AU35,{"Aspettativa";"Ex-accordo";"Ferie";"Malattia";"Esame";"Formazione"}))</f>
        <v>0</v>
      </c>
      <c r="BB35" s="22">
        <f>IF(  TYPE(VLOOKUP($B35,Regole!$B$3:$C$49,2,0))=1,  VLOOKUP($B35,Regole!$B$3:$C$49,2,0),  IF(   TYPE(VLOOKUP(WEEKDAY($B35),Regole!$C$52:$D$58,2,0))=1,   IF(VLOOKUP(WEEKDAY($B35),Regole!$C$52:$D$58,2,0)&lt;&gt;0,   Regole!$H$13-VLOOKUP(WEEKDAY($B35),Regole!$C$52:$D$58,2,0),   " - "),  " - " )  )</f>
        <v>28</v>
      </c>
      <c r="BC35" s="101">
        <f t="shared" si="24"/>
        <v>30</v>
      </c>
      <c r="BD35" s="209" cm="1">
        <f t="array" ref="BD35">SUM(COUNTIFS(C35:S35,{"Altro"}))</f>
        <v>0</v>
      </c>
      <c r="BE35" s="209" cm="1">
        <f t="array" ref="BE35">SUM(COUNTIFS(W35:AI35,{"Altro"}))</f>
        <v>0</v>
      </c>
      <c r="BF35" s="209" cm="1">
        <f t="array" ref="BF35">SUM(COUNTIFS(AJ35:AS35,{"Altro"}))</f>
        <v>0</v>
      </c>
      <c r="BG35" s="140" cm="1">
        <f t="array" ref="BG35">SUM(COUNTIFS(C35:S35,{"Ridotto Ex-Acc";"Ridotto Ferie";"Ridotto Maternità"}))</f>
        <v>0</v>
      </c>
      <c r="BH35" s="140" cm="1">
        <f t="array" ref="BH35">SUM(COUNTIFS(W35:AI35,{"Ridotto Ex-Acc";"Ridotto Ferie";"Ridotto Maternità"}))</f>
        <v>0</v>
      </c>
      <c r="BI35" s="140" cm="1">
        <f t="array" ref="BI35">SUM(COUNTIFS(AJ35:AS35,{"Ridotto Ex-Acc";"Ridotto Ferie";"Ridotto Maternità"}))</f>
        <v>0</v>
      </c>
      <c r="BJ35" s="140">
        <f>SUM(COUNTIFS(C35:AU35,{"Ridotto Ex-Acc";"Ridotto Ferie";"Ridotto Maternità"}))</f>
        <v>0</v>
      </c>
      <c r="BK35" s="19"/>
      <c r="BL35" s="196"/>
      <c r="BM35" s="28"/>
      <c r="BN35" s="28"/>
      <c r="BO35" s="28"/>
      <c r="BP35" s="28"/>
      <c r="BQ35" s="28"/>
      <c r="BR35" s="28"/>
      <c r="BS35" s="196"/>
      <c r="BT35" s="45" t="str">
        <f t="shared" si="25"/>
        <v>mar</v>
      </c>
      <c r="BU35" s="45">
        <f t="shared" si="26"/>
        <v>44922</v>
      </c>
      <c r="BV35" s="28"/>
      <c r="BW35" s="28"/>
      <c r="BX35" s="28"/>
      <c r="BY35" s="28"/>
      <c r="BZ35" s="28"/>
      <c r="CA35" s="28"/>
      <c r="CB35" s="28"/>
      <c r="CC35" s="28"/>
      <c r="CD35" s="28"/>
      <c r="CE35" s="28"/>
      <c r="CF35" s="6"/>
      <c r="CG35" s="85"/>
    </row>
    <row r="36" spans="1:85" ht="11.25" customHeight="1" x14ac:dyDescent="0.25">
      <c r="A36" s="45" t="s">
        <v>19</v>
      </c>
      <c r="B36" s="46">
        <f t="shared" si="27"/>
        <v>44923</v>
      </c>
      <c r="C36" s="28"/>
      <c r="D36" s="28"/>
      <c r="E36" s="28"/>
      <c r="F36" s="28"/>
      <c r="G36" s="28"/>
      <c r="H36" s="28"/>
      <c r="I36" s="28"/>
      <c r="J36" s="28"/>
      <c r="K36" s="28"/>
      <c r="L36" s="28"/>
      <c r="M36" s="28"/>
      <c r="N36" s="28"/>
      <c r="O36" s="28"/>
      <c r="P36" s="28"/>
      <c r="Q36" s="28"/>
      <c r="R36" s="28"/>
      <c r="S36" s="28"/>
      <c r="T36" s="152"/>
      <c r="U36" s="45" t="str">
        <f t="shared" si="21"/>
        <v>mer</v>
      </c>
      <c r="V36" s="46">
        <f t="shared" si="22"/>
        <v>44923</v>
      </c>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196"/>
      <c r="AW36" s="101" cm="1">
        <f t="array" ref="AW36">SUM(COUNTIFS(C36:S36,{"Aspettativa";"Ex-accordo";"Ferie";"Malattia";"Esame";"Formazione"}))</f>
        <v>0</v>
      </c>
      <c r="AX36" s="101" cm="1">
        <f t="array" ref="AX36">SUM(COUNTIFS(W36:AI36,{"Aspettativa";"Ex-accordo";"Ferie";"Malattia";"Esame";"Formazione"}))</f>
        <v>0</v>
      </c>
      <c r="AY36" s="101" cm="1">
        <f t="array" ref="AY36">SUM(COUNTIFS(AJ36:AS36,{"Aspettativa";"Ex-accordo";"Ferie";"Malattia";"Esame";"Formazione"}))</f>
        <v>0</v>
      </c>
      <c r="AZ36" s="23" t="str">
        <f t="shared" si="23"/>
        <v/>
      </c>
      <c r="BA36" s="101" cm="1">
        <f t="array" ref="BA36">SUM(COUNTIFS(C36:AU36,{"Aspettativa";"Ex-accordo";"Ferie";"Malattia";"Esame";"Formazione"}))</f>
        <v>0</v>
      </c>
      <c r="BB36" s="159">
        <f>IF(  TYPE(VLOOKUP($B36,Regole!$B$3:$C$49,2,0))=1,  VLOOKUP($B36,Regole!$B$3:$C$49,2,0),  IF(   TYPE(VLOOKUP(WEEKDAY($B36),Regole!$C$52:$D$58,2,0))=1,   IF(VLOOKUP(WEEKDAY($B36),Regole!$C$52:$D$58,2,0)&lt;&gt;0,   Regole!$H$13-VLOOKUP(WEEKDAY($B36),Regole!$C$52:$D$58,2,0),   " - "),  " - " )  )</f>
        <v>28</v>
      </c>
      <c r="BC36" s="101">
        <f t="shared" si="24"/>
        <v>30</v>
      </c>
      <c r="BD36" s="209" cm="1">
        <f t="array" ref="BD36">SUM(COUNTIFS(C36:S36,{"Altro"}))</f>
        <v>0</v>
      </c>
      <c r="BE36" s="209" cm="1">
        <f t="array" ref="BE36">SUM(COUNTIFS(W36:AI36,{"Altro"}))</f>
        <v>0</v>
      </c>
      <c r="BF36" s="209" cm="1">
        <f t="array" ref="BF36">SUM(COUNTIFS(AJ36:AS36,{"Altro"}))</f>
        <v>0</v>
      </c>
      <c r="BG36" s="140" cm="1">
        <f t="array" ref="BG36">SUM(COUNTIFS(C36:S36,{"Ridotto Ex-Acc";"Ridotto Ferie";"Ridotto Maternità"}))</f>
        <v>0</v>
      </c>
      <c r="BH36" s="140" cm="1">
        <f t="array" ref="BH36">SUM(COUNTIFS(W36:AI36,{"Ridotto Ex-Acc";"Ridotto Ferie";"Ridotto Maternità"}))</f>
        <v>0</v>
      </c>
      <c r="BI36" s="140" cm="1">
        <f t="array" ref="BI36">SUM(COUNTIFS(AJ36:AS36,{"Ridotto Ex-Acc";"Ridotto Ferie";"Ridotto Maternità"}))</f>
        <v>0</v>
      </c>
      <c r="BJ36" s="140">
        <f>SUM(COUNTIFS(C36:AU36,{"Ridotto Ex-Acc";"Ridotto Ferie";"Ridotto Maternità"}))</f>
        <v>0</v>
      </c>
      <c r="BK36" s="19"/>
      <c r="BL36" s="196"/>
      <c r="BM36" s="28"/>
      <c r="BN36" s="28"/>
      <c r="BO36" s="28"/>
      <c r="BP36" s="28"/>
      <c r="BQ36" s="28"/>
      <c r="BR36" s="28"/>
      <c r="BS36" s="196"/>
      <c r="BT36" s="45" t="str">
        <f t="shared" si="25"/>
        <v>mer</v>
      </c>
      <c r="BU36" s="45">
        <f t="shared" si="26"/>
        <v>44923</v>
      </c>
      <c r="BV36" s="28"/>
      <c r="BW36" s="28"/>
      <c r="BX36" s="28"/>
      <c r="BY36" s="28"/>
      <c r="BZ36" s="28"/>
      <c r="CA36" s="28"/>
      <c r="CB36" s="28"/>
      <c r="CC36" s="28"/>
      <c r="CD36" s="28"/>
      <c r="CE36" s="28"/>
      <c r="CF36" s="80"/>
      <c r="CG36" s="85"/>
    </row>
    <row r="37" spans="1:85" ht="11.25" customHeight="1" x14ac:dyDescent="0.25">
      <c r="A37" s="45" t="s">
        <v>20</v>
      </c>
      <c r="B37" s="46">
        <f t="shared" si="27"/>
        <v>44924</v>
      </c>
      <c r="C37" s="28"/>
      <c r="D37" s="28"/>
      <c r="E37" s="28"/>
      <c r="F37" s="28"/>
      <c r="G37" s="28"/>
      <c r="H37" s="28"/>
      <c r="I37" s="28"/>
      <c r="J37" s="28"/>
      <c r="K37" s="28"/>
      <c r="L37" s="28"/>
      <c r="M37" s="28"/>
      <c r="N37" s="28"/>
      <c r="O37" s="28"/>
      <c r="P37" s="28"/>
      <c r="Q37" s="28"/>
      <c r="R37" s="28"/>
      <c r="S37" s="28"/>
      <c r="T37" s="152"/>
      <c r="U37" s="45" t="str">
        <f t="shared" si="21"/>
        <v>gio</v>
      </c>
      <c r="V37" s="46">
        <f t="shared" si="22"/>
        <v>44924</v>
      </c>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196"/>
      <c r="AW37" s="101" cm="1">
        <f t="array" ref="AW37">SUM(COUNTIFS(C37:S37,{"Aspettativa";"Ex-accordo";"Ferie";"Malattia";"Esame";"Formazione"}))</f>
        <v>0</v>
      </c>
      <c r="AX37" s="101" cm="1">
        <f t="array" ref="AX37">SUM(COUNTIFS(W37:AI37,{"Aspettativa";"Ex-accordo";"Ferie";"Malattia";"Esame";"Formazione"}))</f>
        <v>0</v>
      </c>
      <c r="AY37" s="101" cm="1">
        <f t="array" ref="AY37">SUM(COUNTIFS(AJ37:AS37,{"Aspettativa";"Ex-accordo";"Ferie";"Malattia";"Esame";"Formazione"}))</f>
        <v>0</v>
      </c>
      <c r="AZ37" s="23" t="str">
        <f t="shared" si="23"/>
        <v/>
      </c>
      <c r="BA37" s="101" cm="1">
        <f t="array" ref="BA37">SUM(COUNTIFS(C37:AU37,{"Aspettativa";"Ex-accordo";"Ferie";"Malattia";"Esame";"Formazione"}))</f>
        <v>0</v>
      </c>
      <c r="BB37" s="159">
        <f>IF(  TYPE(VLOOKUP($B37,Regole!$B$3:$C$49,2,0))=1,  VLOOKUP($B37,Regole!$B$3:$C$49,2,0),  IF(   TYPE(VLOOKUP(WEEKDAY($B37),Regole!$C$52:$D$58,2,0))=1,   IF(VLOOKUP(WEEKDAY($B37),Regole!$C$52:$D$58,2,0)&lt;&gt;0,   Regole!$H$13-VLOOKUP(WEEKDAY($B37),Regole!$C$52:$D$58,2,0),   " - "),  " - " )  )</f>
        <v>28</v>
      </c>
      <c r="BC37" s="101">
        <f t="shared" si="24"/>
        <v>30</v>
      </c>
      <c r="BD37" s="209" cm="1">
        <f t="array" ref="BD37">SUM(COUNTIFS(C37:S37,{"Altro"}))</f>
        <v>0</v>
      </c>
      <c r="BE37" s="209" cm="1">
        <f t="array" ref="BE37">SUM(COUNTIFS(W37:AI37,{"Altro"}))</f>
        <v>0</v>
      </c>
      <c r="BF37" s="209" cm="1">
        <f t="array" ref="BF37">SUM(COUNTIFS(AJ37:AS37,{"Altro"}))</f>
        <v>0</v>
      </c>
      <c r="BG37" s="140" cm="1">
        <f t="array" ref="BG37">SUM(COUNTIFS(C37:S37,{"Ridotto Ex-Acc";"Ridotto Ferie";"Ridotto Maternità"}))</f>
        <v>0</v>
      </c>
      <c r="BH37" s="140" cm="1">
        <f t="array" ref="BH37">SUM(COUNTIFS(W37:AI37,{"Ridotto Ex-Acc";"Ridotto Ferie";"Ridotto Maternità"}))</f>
        <v>0</v>
      </c>
      <c r="BI37" s="140" cm="1">
        <f t="array" ref="BI37">SUM(COUNTIFS(AJ37:AS37,{"Ridotto Ex-Acc";"Ridotto Ferie";"Ridotto Maternità"}))</f>
        <v>0</v>
      </c>
      <c r="BJ37" s="140">
        <f>SUM(COUNTIFS(C37:AU37,{"Ridotto Ex-Acc";"Ridotto Ferie";"Ridotto Maternità"}))</f>
        <v>0</v>
      </c>
      <c r="BK37" s="19"/>
      <c r="BL37" s="196"/>
      <c r="BM37" s="28"/>
      <c r="BN37" s="28"/>
      <c r="BO37" s="28"/>
      <c r="BP37" s="28"/>
      <c r="BQ37" s="28"/>
      <c r="BR37" s="28"/>
      <c r="BS37" s="196"/>
      <c r="BT37" s="45" t="str">
        <f t="shared" si="25"/>
        <v>gio</v>
      </c>
      <c r="BU37" s="45">
        <f t="shared" si="26"/>
        <v>44924</v>
      </c>
      <c r="BV37" s="28"/>
      <c r="BW37" s="28"/>
      <c r="BX37" s="28"/>
      <c r="BY37" s="28"/>
      <c r="BZ37" s="28"/>
      <c r="CA37" s="28"/>
      <c r="CB37" s="28"/>
      <c r="CC37" s="28"/>
      <c r="CD37" s="28"/>
      <c r="CE37" s="28"/>
      <c r="CF37" s="105"/>
      <c r="CG37" s="85"/>
    </row>
    <row r="38" spans="1:85" ht="11.25" customHeight="1" x14ac:dyDescent="0.25">
      <c r="A38" s="45" t="s">
        <v>21</v>
      </c>
      <c r="B38" s="46">
        <f t="shared" si="27"/>
        <v>44925</v>
      </c>
      <c r="C38" s="28"/>
      <c r="D38" s="28"/>
      <c r="E38" s="28"/>
      <c r="F38" s="28"/>
      <c r="G38" s="28"/>
      <c r="H38" s="28"/>
      <c r="I38" s="28"/>
      <c r="J38" s="28"/>
      <c r="K38" s="28"/>
      <c r="L38" s="28"/>
      <c r="M38" s="28"/>
      <c r="N38" s="28"/>
      <c r="O38" s="28"/>
      <c r="P38" s="28"/>
      <c r="Q38" s="28"/>
      <c r="R38" s="28"/>
      <c r="S38" s="28"/>
      <c r="T38" s="152"/>
      <c r="U38" s="45" t="str">
        <f t="shared" si="21"/>
        <v>ven</v>
      </c>
      <c r="V38" s="46">
        <f t="shared" si="22"/>
        <v>44925</v>
      </c>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196"/>
      <c r="AW38" s="101" cm="1">
        <f t="array" ref="AW38">SUM(COUNTIFS(C38:S38,{"Aspettativa";"Ex-accordo";"Ferie";"Malattia";"Esame";"Formazione"}))</f>
        <v>0</v>
      </c>
      <c r="AX38" s="101" cm="1">
        <f t="array" ref="AX38">SUM(COUNTIFS(W38:AI38,{"Aspettativa";"Ex-accordo";"Ferie";"Malattia";"Esame";"Formazione"}))</f>
        <v>0</v>
      </c>
      <c r="AY38" s="101" cm="1">
        <f t="array" ref="AY38">SUM(COUNTIFS(AJ38:AS38,{"Aspettativa";"Ex-accordo";"Ferie";"Malattia";"Esame";"Formazione"}))</f>
        <v>0</v>
      </c>
      <c r="AZ38" s="23" t="str">
        <f t="shared" si="23"/>
        <v/>
      </c>
      <c r="BA38" s="101" cm="1">
        <f t="array" ref="BA38">SUM(COUNTIFS(C38:AU38,{"Aspettativa";"Ex-accordo";"Ferie";"Malattia";"Esame";"Formazione"}))</f>
        <v>0</v>
      </c>
      <c r="BB38" s="159">
        <f>IF(  TYPE(VLOOKUP($B38,Regole!$B$3:$C$49,2,0))=1,  VLOOKUP($B38,Regole!$B$3:$C$49,2,0),  IF(   TYPE(VLOOKUP(WEEKDAY($B38),Regole!$C$52:$D$58,2,0))=1,   IF(VLOOKUP(WEEKDAY($B38),Regole!$C$52:$D$58,2,0)&lt;&gt;0,   Regole!$H$13-VLOOKUP(WEEKDAY($B38),Regole!$C$52:$D$58,2,0),   " - "),  " - " )  )</f>
        <v>28</v>
      </c>
      <c r="BC38" s="101">
        <f t="shared" si="24"/>
        <v>30</v>
      </c>
      <c r="BD38" s="209" cm="1">
        <f t="array" ref="BD38">SUM(COUNTIFS(C38:S38,{"Altro"}))</f>
        <v>0</v>
      </c>
      <c r="BE38" s="209" cm="1">
        <f t="array" ref="BE38">SUM(COUNTIFS(W38:AI38,{"Altro"}))</f>
        <v>0</v>
      </c>
      <c r="BF38" s="209" cm="1">
        <f t="array" ref="BF38">SUM(COUNTIFS(AJ38:AS38,{"Altro"}))</f>
        <v>0</v>
      </c>
      <c r="BG38" s="140" cm="1">
        <f t="array" ref="BG38">SUM(COUNTIFS(C38:S38,{"Ridotto Ex-Acc";"Ridotto Ferie";"Ridotto Maternità"}))</f>
        <v>0</v>
      </c>
      <c r="BH38" s="140" cm="1">
        <f t="array" ref="BH38">SUM(COUNTIFS(W38:AI38,{"Ridotto Ex-Acc";"Ridotto Ferie";"Ridotto Maternità"}))</f>
        <v>0</v>
      </c>
      <c r="BI38" s="140" cm="1">
        <f t="array" ref="BI38">SUM(COUNTIFS(AJ38:AS38,{"Ridotto Ex-Acc";"Ridotto Ferie";"Ridotto Maternità"}))</f>
        <v>0</v>
      </c>
      <c r="BJ38" s="140">
        <f>SUM(COUNTIFS(C38:AU38,{"Ridotto Ex-Acc";"Ridotto Ferie";"Ridotto Maternità"}))</f>
        <v>0</v>
      </c>
      <c r="BK38" s="19"/>
      <c r="BL38" s="196"/>
      <c r="BM38" s="28"/>
      <c r="BN38" s="28"/>
      <c r="BO38" s="28"/>
      <c r="BP38" s="28"/>
      <c r="BQ38" s="28"/>
      <c r="BR38" s="28"/>
      <c r="BS38" s="196"/>
      <c r="BT38" s="45" t="str">
        <f t="shared" si="25"/>
        <v>ven</v>
      </c>
      <c r="BU38" s="45">
        <f t="shared" si="26"/>
        <v>44925</v>
      </c>
      <c r="BV38" s="28"/>
      <c r="BW38" s="28"/>
      <c r="BX38" s="28"/>
      <c r="BY38" s="28"/>
      <c r="BZ38" s="28"/>
      <c r="CA38" s="28"/>
      <c r="CB38" s="28"/>
      <c r="CC38" s="28"/>
      <c r="CD38" s="28"/>
      <c r="CE38" s="28"/>
      <c r="CF38" s="105"/>
      <c r="CG38" s="85"/>
    </row>
    <row r="39" spans="1:85" ht="11.25" customHeight="1" x14ac:dyDescent="0.25">
      <c r="A39" s="45" t="s">
        <v>22</v>
      </c>
      <c r="B39" s="46">
        <f t="shared" si="27"/>
        <v>44926</v>
      </c>
      <c r="C39" s="28"/>
      <c r="D39" s="28"/>
      <c r="E39" s="28"/>
      <c r="F39" s="28"/>
      <c r="G39" s="28"/>
      <c r="H39" s="28"/>
      <c r="I39" s="28"/>
      <c r="J39" s="28"/>
      <c r="K39" s="28"/>
      <c r="L39" s="28"/>
      <c r="M39" s="28"/>
      <c r="N39" s="28"/>
      <c r="O39" s="28"/>
      <c r="P39" s="28"/>
      <c r="Q39" s="28"/>
      <c r="R39" s="28"/>
      <c r="S39" s="28"/>
      <c r="T39" s="152"/>
      <c r="U39" s="45" t="str">
        <f t="shared" si="21"/>
        <v>sab</v>
      </c>
      <c r="V39" s="46">
        <f t="shared" si="22"/>
        <v>44926</v>
      </c>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196"/>
      <c r="AW39" s="101" cm="1">
        <f t="array" ref="AW39">SUM(COUNTIFS(C39:S39,{"Aspettativa";"Ex-accordo";"Ferie";"Malattia";"Esame";"Formazione"}))</f>
        <v>0</v>
      </c>
      <c r="AX39" s="101" cm="1">
        <f t="array" ref="AX39">SUM(COUNTIFS(W39:AI39,{"Aspettativa";"Ex-accordo";"Ferie";"Malattia";"Esame";"Formazione"}))</f>
        <v>0</v>
      </c>
      <c r="AY39" s="101" cm="1">
        <f t="array" ref="AY39">SUM(COUNTIFS(AJ39:AS39,{"Aspettativa";"Ex-accordo";"Ferie";"Malattia";"Esame";"Formazione"}))</f>
        <v>0</v>
      </c>
      <c r="AZ39" s="23" t="str">
        <f t="shared" si="23"/>
        <v/>
      </c>
      <c r="BA39" s="101" cm="1">
        <f t="array" ref="BA39">SUM(COUNTIFS(C39:AU39,{"Aspettativa";"Ex-accordo";"Ferie";"Malattia";"Esame";"Formazione"}))</f>
        <v>0</v>
      </c>
      <c r="BB39" s="159" t="str">
        <f>IF(  TYPE(VLOOKUP($B39,Regole!$B$3:$C$49,2,0))=1,  VLOOKUP($B39,Regole!$B$3:$C$49,2,0),  IF(   TYPE(VLOOKUP(WEEKDAY($B39),Regole!$C$52:$D$58,2,0))=1,   IF(VLOOKUP(WEEKDAY($B39),Regole!$C$52:$D$58,2,0)&lt;&gt;0,   Regole!$H$13-VLOOKUP(WEEKDAY($B39),Regole!$C$52:$D$58,2,0),   " - "),  " - " )  )</f>
        <v xml:space="preserve"> - </v>
      </c>
      <c r="BC39" s="101">
        <f t="shared" si="24"/>
        <v>30</v>
      </c>
      <c r="BD39" s="209" cm="1">
        <f t="array" ref="BD39">SUM(COUNTIFS(C39:S39,{"Altro"}))</f>
        <v>0</v>
      </c>
      <c r="BE39" s="209" cm="1">
        <f t="array" ref="BE39">SUM(COUNTIFS(W39:AI39,{"Altro"}))</f>
        <v>0</v>
      </c>
      <c r="BF39" s="209" cm="1">
        <f t="array" ref="BF39">SUM(COUNTIFS(AJ39:AS39,{"Altro"}))</f>
        <v>0</v>
      </c>
      <c r="BG39" s="140" cm="1">
        <f t="array" ref="BG39">SUM(COUNTIFS(C39:S39,{"Ridotto Ex-Acc";"Ridotto Ferie";"Ridotto Maternità"}))</f>
        <v>0</v>
      </c>
      <c r="BH39" s="140" cm="1">
        <f t="array" ref="BH39">SUM(COUNTIFS(W39:AI39,{"Ridotto Ex-Acc";"Ridotto Ferie";"Ridotto Maternità"}))</f>
        <v>0</v>
      </c>
      <c r="BI39" s="140" cm="1">
        <f t="array" ref="BI39">SUM(COUNTIFS(AJ39:AS39,{"Ridotto Ex-Acc";"Ridotto Ferie";"Ridotto Maternità"}))</f>
        <v>0</v>
      </c>
      <c r="BJ39" s="140">
        <f>SUM(COUNTIFS(C39:AU39,{"Ridotto Ex-Acc";"Ridotto Ferie";"Ridotto Maternità"}))</f>
        <v>0</v>
      </c>
      <c r="BK39" s="19"/>
      <c r="BL39" s="196"/>
      <c r="BM39" s="28"/>
      <c r="BN39" s="28"/>
      <c r="BO39" s="28"/>
      <c r="BP39" s="28"/>
      <c r="BQ39" s="28"/>
      <c r="BR39" s="28"/>
      <c r="BS39" s="196"/>
      <c r="BT39" s="45" t="str">
        <f t="shared" si="25"/>
        <v>sab</v>
      </c>
      <c r="BU39" s="45">
        <f t="shared" si="26"/>
        <v>44926</v>
      </c>
      <c r="BV39" s="28"/>
      <c r="BW39" s="28"/>
      <c r="BX39" s="28"/>
      <c r="BY39" s="28"/>
      <c r="BZ39" s="28"/>
      <c r="CA39" s="28"/>
      <c r="CB39" s="28"/>
      <c r="CC39" s="28"/>
      <c r="CD39" s="28"/>
      <c r="CE39" s="28"/>
      <c r="CF39" s="105"/>
      <c r="CG39" s="85"/>
    </row>
    <row r="40" spans="1:85" ht="11.25" customHeight="1" x14ac:dyDescent="0.25">
      <c r="A40" s="26"/>
      <c r="B40" s="48">
        <f t="shared" si="27"/>
        <v>44927</v>
      </c>
      <c r="C40" s="120" t="s">
        <v>40</v>
      </c>
      <c r="D40" s="120" t="s">
        <v>40</v>
      </c>
      <c r="E40" s="120" t="s">
        <v>40</v>
      </c>
      <c r="F40" s="120" t="s">
        <v>40</v>
      </c>
      <c r="G40" s="120" t="s">
        <v>40</v>
      </c>
      <c r="H40" s="120" t="s">
        <v>40</v>
      </c>
      <c r="I40" s="120" t="s">
        <v>40</v>
      </c>
      <c r="J40" s="120" t="s">
        <v>40</v>
      </c>
      <c r="K40" s="120" t="s">
        <v>40</v>
      </c>
      <c r="L40" s="120" t="s">
        <v>40</v>
      </c>
      <c r="M40" s="120" t="s">
        <v>40</v>
      </c>
      <c r="N40" s="120" t="s">
        <v>40</v>
      </c>
      <c r="O40" s="120" t="s">
        <v>40</v>
      </c>
      <c r="P40" s="120" t="s">
        <v>40</v>
      </c>
      <c r="Q40" s="120" t="s">
        <v>40</v>
      </c>
      <c r="R40" s="120" t="s">
        <v>40</v>
      </c>
      <c r="S40" s="120" t="s">
        <v>40</v>
      </c>
      <c r="T40" s="153"/>
      <c r="U40" s="26" t="str">
        <f t="shared" si="21"/>
        <v/>
      </c>
      <c r="V40" s="48">
        <f t="shared" si="22"/>
        <v>44927</v>
      </c>
      <c r="W40" s="120" t="s">
        <v>40</v>
      </c>
      <c r="X40" s="120" t="s">
        <v>40</v>
      </c>
      <c r="Y40" s="121" t="s">
        <v>40</v>
      </c>
      <c r="Z40" s="120" t="s">
        <v>40</v>
      </c>
      <c r="AA40" s="120" t="s">
        <v>40</v>
      </c>
      <c r="AB40" s="120" t="s">
        <v>40</v>
      </c>
      <c r="AC40" s="120" t="s">
        <v>40</v>
      </c>
      <c r="AD40" s="120" t="s">
        <v>40</v>
      </c>
      <c r="AE40" s="120" t="s">
        <v>40</v>
      </c>
      <c r="AF40" s="120" t="s">
        <v>40</v>
      </c>
      <c r="AG40" s="120" t="s">
        <v>40</v>
      </c>
      <c r="AH40" s="120" t="s">
        <v>40</v>
      </c>
      <c r="AI40" s="120" t="s">
        <v>40</v>
      </c>
      <c r="AJ40" s="120" t="s">
        <v>40</v>
      </c>
      <c r="AK40" s="120" t="s">
        <v>40</v>
      </c>
      <c r="AL40" s="120" t="s">
        <v>40</v>
      </c>
      <c r="AM40" s="121" t="s">
        <v>40</v>
      </c>
      <c r="AN40" s="121" t="s">
        <v>40</v>
      </c>
      <c r="AO40" s="121" t="s">
        <v>40</v>
      </c>
      <c r="AP40" s="121" t="s">
        <v>40</v>
      </c>
      <c r="AQ40" s="121" t="s">
        <v>40</v>
      </c>
      <c r="AR40" s="120" t="s">
        <v>40</v>
      </c>
      <c r="AS40" s="120" t="s">
        <v>40</v>
      </c>
      <c r="AT40" s="120" t="s">
        <v>40</v>
      </c>
      <c r="AU40" s="120" t="s">
        <v>40</v>
      </c>
      <c r="AV40" s="196"/>
      <c r="AW40" s="196"/>
      <c r="AX40" s="196"/>
      <c r="AY40" s="196"/>
      <c r="AZ40" s="196"/>
      <c r="BA40" s="196"/>
      <c r="BB40" s="89"/>
      <c r="BC40" s="207"/>
      <c r="BD40" s="207"/>
      <c r="BE40" s="207"/>
      <c r="BF40" s="207"/>
      <c r="BG40" s="196"/>
      <c r="BH40" s="196"/>
      <c r="BI40" s="89"/>
      <c r="BJ40" s="89"/>
      <c r="BK40" s="97"/>
      <c r="BL40" s="196"/>
      <c r="BM40" s="121" t="s">
        <v>40</v>
      </c>
      <c r="BN40" s="121" t="s">
        <v>40</v>
      </c>
      <c r="BO40" s="121" t="s">
        <v>40</v>
      </c>
      <c r="BP40" s="121" t="s">
        <v>40</v>
      </c>
      <c r="BQ40" s="121" t="s">
        <v>40</v>
      </c>
      <c r="BR40" s="121" t="s">
        <v>40</v>
      </c>
      <c r="BS40" s="196"/>
      <c r="BT40" s="26" t="str">
        <f t="shared" si="25"/>
        <v/>
      </c>
      <c r="BU40" s="136">
        <f t="shared" si="26"/>
        <v>44927</v>
      </c>
      <c r="BV40" s="122" t="s">
        <v>40</v>
      </c>
      <c r="BW40" s="122" t="s">
        <v>40</v>
      </c>
      <c r="BX40" s="122" t="s">
        <v>40</v>
      </c>
      <c r="BY40" s="122" t="s">
        <v>40</v>
      </c>
      <c r="BZ40" s="122" t="s">
        <v>40</v>
      </c>
      <c r="CA40" s="122" t="s">
        <v>40</v>
      </c>
      <c r="CB40" s="122" t="s">
        <v>40</v>
      </c>
      <c r="CC40" s="122" t="s">
        <v>40</v>
      </c>
      <c r="CD40" s="122" t="s">
        <v>40</v>
      </c>
      <c r="CE40" s="122" t="s">
        <v>40</v>
      </c>
      <c r="CF40" s="97"/>
    </row>
    <row r="41" spans="1:85" s="196" customFormat="1" ht="11.25" customHeight="1" x14ac:dyDescent="0.25">
      <c r="T41" s="142"/>
      <c r="AW41" s="99"/>
      <c r="AX41" s="99"/>
      <c r="AZ41" s="99"/>
      <c r="BG41" s="99"/>
      <c r="BK41" s="92"/>
    </row>
    <row r="42" spans="1:85" s="196" customFormat="1" ht="11.25" customHeight="1" x14ac:dyDescent="0.25">
      <c r="T42" s="142"/>
      <c r="AW42" s="95"/>
      <c r="AX42" s="95"/>
      <c r="AY42" s="88" t="str">
        <f>IF(   TYPE(VLOOKUP($B42,Regole!#REF!,2,0))=1,   VLOOKUP($B42,Regole!#REF!,2,0),   IF(    TYPE(VLOOKUP(WEEKDAY($B42),Regole!#REF!,2,0))=1,    IF(VLOOKUP(WEEKDAY($B42),Regole!#REF!,2,0)&lt;&gt;0, Regole!#REF!-VLOOKUP(WEEKDAY($B42),Regole!#REF!,2,0), ""),    ""   ) )</f>
        <v/>
      </c>
      <c r="AZ42" s="95"/>
      <c r="BA42" s="88" t="str">
        <f>IF(   TYPE(VLOOKUP($B42,Regole!#REF!,2,0))=1,   VLOOKUP($B42,Regole!#REF!,2,0),   IF(    TYPE(VLOOKUP(WEEKDAY($B42),Regole!#REF!,2,0))=1,    IF(VLOOKUP(WEEKDAY($B42),Regole!#REF!,2,0)&lt;&gt;0, Regole!#REF!-VLOOKUP(WEEKDAY($B42),Regole!#REF!,2,0), ""),    ""   ) )</f>
        <v/>
      </c>
      <c r="BB42" s="88"/>
      <c r="BC42" s="88"/>
      <c r="BD42" s="88"/>
      <c r="BE42" s="88"/>
      <c r="BF42" s="88"/>
      <c r="BG42" s="95"/>
      <c r="BH42" s="88" t="str">
        <f>IF(   TYPE(VLOOKUP($B42,Regole!#REF!,2,0))=1,   VLOOKUP($B42,Regole!#REF!,2,0),   IF(    TYPE(VLOOKUP(WEEKDAY($B42),Regole!#REF!,2,0))=1,    IF(VLOOKUP(WEEKDAY($B42),Regole!#REF!,2,0)&lt;&gt;0, Regole!#REF!-VLOOKUP(WEEKDAY($B42),Regole!#REF!,2,0), ""),    ""   ) )</f>
        <v/>
      </c>
      <c r="BI42" s="88"/>
      <c r="BJ42" s="88"/>
      <c r="BK42" s="98"/>
    </row>
    <row r="43" spans="1:85" ht="11.25" customHeight="1" x14ac:dyDescent="0.25">
      <c r="A43" s="45" t="s">
        <v>17</v>
      </c>
      <c r="B43" s="46">
        <f>B40+1</f>
        <v>44928</v>
      </c>
      <c r="C43" s="28"/>
      <c r="D43" s="28"/>
      <c r="E43" s="28"/>
      <c r="F43" s="28"/>
      <c r="G43" s="28"/>
      <c r="H43" s="28"/>
      <c r="I43" s="28"/>
      <c r="J43" s="28"/>
      <c r="K43" s="28"/>
      <c r="L43" s="28"/>
      <c r="M43" s="28"/>
      <c r="N43" s="28"/>
      <c r="O43" s="28"/>
      <c r="P43" s="28"/>
      <c r="Q43" s="28"/>
      <c r="R43" s="28"/>
      <c r="S43" s="28"/>
      <c r="T43" s="152"/>
      <c r="U43" s="45" t="str">
        <f t="shared" ref="U43:U49" si="28">IF($A43&lt;&gt;"",$A43,"")</f>
        <v>lun</v>
      </c>
      <c r="V43" s="46">
        <f t="shared" ref="V43:V49" si="29">IF($B43&lt;&gt;"",$B43,"")</f>
        <v>44928</v>
      </c>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4"/>
      <c r="AW43" s="101" cm="1">
        <f t="array" ref="AW43">SUM(COUNTIFS(C43:S43,{"Aspettativa";"Ex-accordo";"Ferie";"Malattia";"Esame";"Formazione"}))</f>
        <v>0</v>
      </c>
      <c r="AX43" s="101" cm="1">
        <f t="array" ref="AX43">SUM(COUNTIFS(W43:AI43,{"Aspettativa";"Ex-accordo";"Ferie";"Malattia";"Esame";"Formazione"}))</f>
        <v>0</v>
      </c>
      <c r="AY43" s="101" cm="1">
        <f t="array" ref="AY43">SUM(COUNTIFS(AJ43:AS43,{"Aspettativa";"Ex-accordo";"Ferie";"Malattia";"Esame";"Formazione"}))</f>
        <v>0</v>
      </c>
      <c r="AZ43" s="23" t="str">
        <f t="shared" ref="AZ43:AZ48" si="30">IF(BA43&gt;$BJ$2-N(BB43),"!!!","")</f>
        <v/>
      </c>
      <c r="BA43" s="159" cm="1">
        <f t="array" ref="BA43">SUM(COUNTIFS(C43:AU43,{"Aspettativa";"Ex-accordo";"Ferie";"Malattia";"Esame";"Formazione"}))</f>
        <v>0</v>
      </c>
      <c r="BB43" s="159">
        <f>IF(  TYPE(VLOOKUP($B43,Regole!$B$3:$C$49,2,0))=1,  VLOOKUP($B43,Regole!$B$3:$C$49,2,0),  IF(   TYPE(VLOOKUP(WEEKDAY($B43),Regole!$C$52:$D$58,2,0))=1,   IF(VLOOKUP(WEEKDAY($B43),Regole!$C$52:$D$58,2,0)&lt;&gt;0,   Regole!$H$13-VLOOKUP(WEEKDAY($B43),Regole!$C$52:$D$58,2,0),   " - "),  " - " )  )</f>
        <v>28</v>
      </c>
      <c r="BC43" s="101">
        <f t="shared" ref="BC43:BC48" si="31">$BJ$2-BA43</f>
        <v>30</v>
      </c>
      <c r="BD43" s="209" cm="1">
        <f t="array" ref="BD43">SUM(COUNTIFS(C43:S43,{"Altro"}))</f>
        <v>0</v>
      </c>
      <c r="BE43" s="209" cm="1">
        <f t="array" ref="BE43">SUM(COUNTIFS(W43:AI43,{"Altro"}))</f>
        <v>0</v>
      </c>
      <c r="BF43" s="209" cm="1">
        <f t="array" ref="BF43">SUM(COUNTIFS(AJ43:AS43,{"Altro"}))</f>
        <v>0</v>
      </c>
      <c r="BG43" s="140" cm="1">
        <f t="array" ref="BG43">SUM(COUNTIFS(C43:S43,{"Ridotto Ex-Acc";"Ridotto Ferie";"Ridotto Maternità"}))</f>
        <v>0</v>
      </c>
      <c r="BH43" s="140" cm="1">
        <f t="array" ref="BH43">SUM(COUNTIFS(W43:AI43,{"Ridotto Ex-Acc";"Ridotto Ferie";"Ridotto Maternità"}))</f>
        <v>0</v>
      </c>
      <c r="BI43" s="140" cm="1">
        <f t="array" ref="BI43">SUM(COUNTIFS(AJ43:AS43,{"Ridotto Ex-Acc";"Ridotto Ferie";"Ridotto Maternità"}))</f>
        <v>0</v>
      </c>
      <c r="BJ43" s="143">
        <f>SUM(COUNTIFS(C43:AU43,{"Ridotto Ex-Acc";"Ridotto Ferie";"Ridotto Maternità"}))</f>
        <v>0</v>
      </c>
      <c r="BK43" s="19"/>
      <c r="BL43" s="196"/>
      <c r="BM43" s="28"/>
      <c r="BN43" s="28"/>
      <c r="BO43" s="28"/>
      <c r="BP43" s="28"/>
      <c r="BQ43" s="28"/>
      <c r="BR43" s="28"/>
      <c r="BS43" s="196"/>
      <c r="BT43" s="45" t="str">
        <f t="shared" ref="BT43:BT49" si="32">IF($A43&lt;&gt;"",$A43,"")</f>
        <v>lun</v>
      </c>
      <c r="BU43" s="45">
        <f t="shared" ref="BU43:BU49" si="33">IF($B43&lt;&gt;"",$B43,"")</f>
        <v>44928</v>
      </c>
      <c r="BV43" s="28"/>
      <c r="BW43" s="28"/>
      <c r="BX43" s="28"/>
      <c r="BY43" s="28"/>
      <c r="BZ43" s="28"/>
      <c r="CA43" s="28"/>
      <c r="CB43" s="28"/>
      <c r="CC43" s="7"/>
      <c r="CD43" s="7"/>
      <c r="CE43" s="7"/>
      <c r="CF43" s="6"/>
      <c r="CG43" s="85"/>
    </row>
    <row r="44" spans="1:85" ht="11.25" customHeight="1" x14ac:dyDescent="0.25">
      <c r="A44" s="45" t="s">
        <v>18</v>
      </c>
      <c r="B44" s="46">
        <f t="shared" ref="B44:B49" si="34">B43+1</f>
        <v>44929</v>
      </c>
      <c r="C44" s="28"/>
      <c r="D44" s="28"/>
      <c r="E44" s="28"/>
      <c r="F44" s="28"/>
      <c r="G44" s="28"/>
      <c r="H44" s="28"/>
      <c r="I44" s="28"/>
      <c r="J44" s="28"/>
      <c r="K44" s="28"/>
      <c r="L44" s="28"/>
      <c r="M44" s="28"/>
      <c r="N44" s="28"/>
      <c r="O44" s="28"/>
      <c r="P44" s="28"/>
      <c r="Q44" s="28"/>
      <c r="R44" s="28"/>
      <c r="S44" s="28"/>
      <c r="T44" s="152"/>
      <c r="U44" s="45" t="str">
        <f t="shared" si="28"/>
        <v>mar</v>
      </c>
      <c r="V44" s="46">
        <f t="shared" si="29"/>
        <v>44929</v>
      </c>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196"/>
      <c r="AW44" s="101" cm="1">
        <f t="array" ref="AW44">SUM(COUNTIFS(C44:S44,{"Aspettativa";"Ex-accordo";"Ferie";"Malattia";"Esame";"Formazione"}))</f>
        <v>0</v>
      </c>
      <c r="AX44" s="101" cm="1">
        <f t="array" ref="AX44">SUM(COUNTIFS(W44:AI44,{"Aspettativa";"Ex-accordo";"Ferie";"Malattia";"Esame";"Formazione"}))</f>
        <v>0</v>
      </c>
      <c r="AY44" s="101" cm="1">
        <f t="array" ref="AY44">SUM(COUNTIFS(AJ44:AS44,{"Aspettativa";"Ex-accordo";"Ferie";"Malattia";"Esame";"Formazione"}))</f>
        <v>0</v>
      </c>
      <c r="AZ44" s="96" t="str">
        <f t="shared" si="30"/>
        <v/>
      </c>
      <c r="BA44" s="103" cm="1">
        <f t="array" ref="BA44">SUM(COUNTIFS(C44:AU44,{"Aspettativa";"Ex-accordo";"Ferie";"Malattia";"Esame";"Formazione"}))</f>
        <v>0</v>
      </c>
      <c r="BB44" s="22">
        <f>IF(  TYPE(VLOOKUP($B44,Regole!$B$3:$C$49,2,0))=1,  VLOOKUP($B44,Regole!$B$3:$C$49,2,0),  IF(   TYPE(VLOOKUP(WEEKDAY($B44),Regole!$C$52:$D$58,2,0))=1,   IF(VLOOKUP(WEEKDAY($B44),Regole!$C$52:$D$58,2,0)&lt;&gt;0,   Regole!$H$13-VLOOKUP(WEEKDAY($B44),Regole!$C$52:$D$58,2,0),   " - "),  " - " )  )</f>
        <v>28</v>
      </c>
      <c r="BC44" s="101">
        <f t="shared" si="31"/>
        <v>30</v>
      </c>
      <c r="BD44" s="209" cm="1">
        <f t="array" ref="BD44">SUM(COUNTIFS(C44:S44,{"Altro"}))</f>
        <v>0</v>
      </c>
      <c r="BE44" s="209" cm="1">
        <f t="array" ref="BE44">SUM(COUNTIFS(W44:AI44,{"Altro"}))</f>
        <v>0</v>
      </c>
      <c r="BF44" s="209" cm="1">
        <f t="array" ref="BF44">SUM(COUNTIFS(AJ44:AS44,{"Altro"}))</f>
        <v>0</v>
      </c>
      <c r="BG44" s="140" cm="1">
        <f t="array" ref="BG44">SUM(COUNTIFS(C44:S44,{"Ridotto Ex-Acc";"Ridotto Ferie";"Ridotto Maternità"}))</f>
        <v>0</v>
      </c>
      <c r="BH44" s="140" cm="1">
        <f t="array" ref="BH44">SUM(COUNTIFS(W44:AI44,{"Ridotto Ex-Acc";"Ridotto Ferie";"Ridotto Maternità"}))</f>
        <v>0</v>
      </c>
      <c r="BI44" s="140" cm="1">
        <f t="array" ref="BI44">SUM(COUNTIFS(AJ44:AS44,{"Ridotto Ex-Acc";"Ridotto Ferie";"Ridotto Maternità"}))</f>
        <v>0</v>
      </c>
      <c r="BJ44" s="140">
        <f>SUM(COUNTIFS(C44:AU44,{"Ridotto Ex-Acc";"Ridotto Ferie";"Ridotto Maternità"}))</f>
        <v>0</v>
      </c>
      <c r="BK44" s="19"/>
      <c r="BL44" s="196"/>
      <c r="BM44" s="28"/>
      <c r="BN44" s="28"/>
      <c r="BO44" s="28"/>
      <c r="BP44" s="28"/>
      <c r="BQ44" s="28"/>
      <c r="BR44" s="28"/>
      <c r="BS44" s="196"/>
      <c r="BT44" s="45" t="str">
        <f t="shared" si="32"/>
        <v>mar</v>
      </c>
      <c r="BU44" s="45">
        <f t="shared" si="33"/>
        <v>44929</v>
      </c>
      <c r="BV44" s="28"/>
      <c r="BW44" s="28"/>
      <c r="BX44" s="28"/>
      <c r="BY44" s="28"/>
      <c r="BZ44" s="28"/>
      <c r="CA44" s="28"/>
      <c r="CB44" s="28"/>
      <c r="CC44" s="7"/>
      <c r="CD44" s="7"/>
      <c r="CE44" s="7"/>
      <c r="CF44" s="105"/>
      <c r="CG44" s="85"/>
    </row>
    <row r="45" spans="1:85" ht="11.25" customHeight="1" x14ac:dyDescent="0.25">
      <c r="A45" s="45" t="s">
        <v>19</v>
      </c>
      <c r="B45" s="46">
        <f t="shared" si="34"/>
        <v>44930</v>
      </c>
      <c r="C45" s="28"/>
      <c r="D45" s="28"/>
      <c r="E45" s="28"/>
      <c r="F45" s="28"/>
      <c r="G45" s="28"/>
      <c r="H45" s="28"/>
      <c r="I45" s="28"/>
      <c r="J45" s="28"/>
      <c r="K45" s="28"/>
      <c r="L45" s="28"/>
      <c r="M45" s="28"/>
      <c r="N45" s="28"/>
      <c r="O45" s="28"/>
      <c r="P45" s="28"/>
      <c r="Q45" s="28"/>
      <c r="R45" s="28"/>
      <c r="S45" s="28"/>
      <c r="T45" s="152"/>
      <c r="U45" s="45" t="str">
        <f t="shared" si="28"/>
        <v>mer</v>
      </c>
      <c r="V45" s="46">
        <f t="shared" si="29"/>
        <v>44930</v>
      </c>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196"/>
      <c r="AW45" s="101" cm="1">
        <f t="array" ref="AW45">SUM(COUNTIFS(C45:S45,{"Aspettativa";"Ex-accordo";"Ferie";"Malattia";"Esame";"Formazione"}))</f>
        <v>0</v>
      </c>
      <c r="AX45" s="101" cm="1">
        <f t="array" ref="AX45">SUM(COUNTIFS(W45:AI45,{"Aspettativa";"Ex-accordo";"Ferie";"Malattia";"Esame";"Formazione"}))</f>
        <v>0</v>
      </c>
      <c r="AY45" s="101" cm="1">
        <f t="array" ref="AY45">SUM(COUNTIFS(AJ45:AS45,{"Aspettativa";"Ex-accordo";"Ferie";"Malattia";"Esame";"Formazione"}))</f>
        <v>0</v>
      </c>
      <c r="AZ45" s="23" t="str">
        <f t="shared" si="30"/>
        <v/>
      </c>
      <c r="BA45" s="101" cm="1">
        <f t="array" ref="BA45">SUM(COUNTIFS(C45:AU45,{"Aspettativa";"Ex-accordo";"Ferie";"Malattia";"Esame";"Formazione"}))</f>
        <v>0</v>
      </c>
      <c r="BB45" s="159">
        <f>IF(  TYPE(VLOOKUP($B45,Regole!$B$3:$C$49,2,0))=1,  VLOOKUP($B45,Regole!$B$3:$C$49,2,0),  IF(   TYPE(VLOOKUP(WEEKDAY($B45),Regole!$C$52:$D$58,2,0))=1,   IF(VLOOKUP(WEEKDAY($B45),Regole!$C$52:$D$58,2,0)&lt;&gt;0,   Regole!$H$13-VLOOKUP(WEEKDAY($B45),Regole!$C$52:$D$58,2,0),   " - "),  " - " )  )</f>
        <v>28</v>
      </c>
      <c r="BC45" s="101">
        <f t="shared" si="31"/>
        <v>30</v>
      </c>
      <c r="BD45" s="209" cm="1">
        <f t="array" ref="BD45">SUM(COUNTIFS(C45:S45,{"Altro"}))</f>
        <v>0</v>
      </c>
      <c r="BE45" s="209" cm="1">
        <f t="array" ref="BE45">SUM(COUNTIFS(W45:AI45,{"Altro"}))</f>
        <v>0</v>
      </c>
      <c r="BF45" s="209" cm="1">
        <f t="array" ref="BF45">SUM(COUNTIFS(AJ45:AS45,{"Altro"}))</f>
        <v>0</v>
      </c>
      <c r="BG45" s="140" cm="1">
        <f t="array" ref="BG45">SUM(COUNTIFS(C45:S45,{"Ridotto Ex-Acc";"Ridotto Ferie";"Ridotto Maternità"}))</f>
        <v>0</v>
      </c>
      <c r="BH45" s="140" cm="1">
        <f t="array" ref="BH45">SUM(COUNTIFS(W45:AI45,{"Ridotto Ex-Acc";"Ridotto Ferie";"Ridotto Maternità"}))</f>
        <v>0</v>
      </c>
      <c r="BI45" s="140" cm="1">
        <f t="array" ref="BI45">SUM(COUNTIFS(AJ45:AS45,{"Ridotto Ex-Acc";"Ridotto Ferie";"Ridotto Maternità"}))</f>
        <v>0</v>
      </c>
      <c r="BJ45" s="140">
        <f>SUM(COUNTIFS(C45:AU45,{"Ridotto Ex-Acc";"Ridotto Ferie";"Ridotto Maternità"}))</f>
        <v>0</v>
      </c>
      <c r="BK45" s="19"/>
      <c r="BL45" s="196"/>
      <c r="BM45" s="28"/>
      <c r="BN45" s="28"/>
      <c r="BO45" s="28"/>
      <c r="BP45" s="28"/>
      <c r="BQ45" s="28"/>
      <c r="BR45" s="28"/>
      <c r="BS45" s="196"/>
      <c r="BT45" s="45" t="str">
        <f t="shared" si="32"/>
        <v>mer</v>
      </c>
      <c r="BU45" s="45">
        <f t="shared" si="33"/>
        <v>44930</v>
      </c>
      <c r="BV45" s="28"/>
      <c r="BW45" s="28"/>
      <c r="BX45" s="28"/>
      <c r="BY45" s="28"/>
      <c r="BZ45" s="28"/>
      <c r="CA45" s="28"/>
      <c r="CB45" s="28"/>
      <c r="CC45" s="7"/>
      <c r="CD45" s="7"/>
      <c r="CE45" s="7"/>
      <c r="CF45" s="105"/>
      <c r="CG45" s="85"/>
    </row>
    <row r="46" spans="1:85" ht="11.25" customHeight="1" x14ac:dyDescent="0.25">
      <c r="A46" s="45" t="s">
        <v>20</v>
      </c>
      <c r="B46" s="46">
        <f t="shared" si="34"/>
        <v>44931</v>
      </c>
      <c r="C46" s="28"/>
      <c r="D46" s="28"/>
      <c r="E46" s="28"/>
      <c r="F46" s="28"/>
      <c r="G46" s="28"/>
      <c r="H46" s="28"/>
      <c r="I46" s="28"/>
      <c r="J46" s="28"/>
      <c r="K46" s="28"/>
      <c r="L46" s="28"/>
      <c r="M46" s="28"/>
      <c r="N46" s="28"/>
      <c r="O46" s="28"/>
      <c r="P46" s="28"/>
      <c r="Q46" s="28"/>
      <c r="R46" s="28"/>
      <c r="S46" s="28"/>
      <c r="T46" s="152"/>
      <c r="U46" s="45" t="str">
        <f t="shared" si="28"/>
        <v>gio</v>
      </c>
      <c r="V46" s="46">
        <f t="shared" si="29"/>
        <v>44931</v>
      </c>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196"/>
      <c r="AW46" s="101" cm="1">
        <f t="array" ref="AW46">SUM(COUNTIFS(C46:S46,{"Aspettativa";"Ex-accordo";"Ferie";"Malattia";"Esame";"Formazione"}))</f>
        <v>0</v>
      </c>
      <c r="AX46" s="101" cm="1">
        <f t="array" ref="AX46">SUM(COUNTIFS(W46:AI46,{"Aspettativa";"Ex-accordo";"Ferie";"Malattia";"Esame";"Formazione"}))</f>
        <v>0</v>
      </c>
      <c r="AY46" s="101" cm="1">
        <f t="array" ref="AY46">SUM(COUNTIFS(AJ46:AS46,{"Aspettativa";"Ex-accordo";"Ferie";"Malattia";"Esame";"Formazione"}))</f>
        <v>0</v>
      </c>
      <c r="AZ46" s="23" t="str">
        <f t="shared" si="30"/>
        <v/>
      </c>
      <c r="BA46" s="101" cm="1">
        <f t="array" ref="BA46">SUM(COUNTIFS(C46:AU46,{"Aspettativa";"Ex-accordo";"Ferie";"Malattia";"Esame";"Formazione"}))</f>
        <v>0</v>
      </c>
      <c r="BB46" s="159">
        <f>IF(  TYPE(VLOOKUP($B46,Regole!$B$3:$C$49,2,0))=1,  VLOOKUP($B46,Regole!$B$3:$C$49,2,0),  IF(   TYPE(VLOOKUP(WEEKDAY($B46),Regole!$C$52:$D$58,2,0))=1,   IF(VLOOKUP(WEEKDAY($B46),Regole!$C$52:$D$58,2,0)&lt;&gt;0,   Regole!$H$13-VLOOKUP(WEEKDAY($B46),Regole!$C$52:$D$58,2,0),   " - "),  " - " )  )</f>
        <v>28</v>
      </c>
      <c r="BC46" s="101">
        <f t="shared" si="31"/>
        <v>30</v>
      </c>
      <c r="BD46" s="209" cm="1">
        <f t="array" ref="BD46">SUM(COUNTIFS(C46:S46,{"Altro"}))</f>
        <v>0</v>
      </c>
      <c r="BE46" s="209" cm="1">
        <f t="array" ref="BE46">SUM(COUNTIFS(W46:AI46,{"Altro"}))</f>
        <v>0</v>
      </c>
      <c r="BF46" s="209" cm="1">
        <f t="array" ref="BF46">SUM(COUNTIFS(AJ46:AS46,{"Altro"}))</f>
        <v>0</v>
      </c>
      <c r="BG46" s="140" cm="1">
        <f t="array" ref="BG46">SUM(COUNTIFS(C46:S46,{"Ridotto Ex-Acc";"Ridotto Ferie";"Ridotto Maternità"}))</f>
        <v>0</v>
      </c>
      <c r="BH46" s="140" cm="1">
        <f t="array" ref="BH46">SUM(COUNTIFS(W46:AI46,{"Ridotto Ex-Acc";"Ridotto Ferie";"Ridotto Maternità"}))</f>
        <v>0</v>
      </c>
      <c r="BI46" s="140" cm="1">
        <f t="array" ref="BI46">SUM(COUNTIFS(AJ46:AS46,{"Ridotto Ex-Acc";"Ridotto Ferie";"Ridotto Maternità"}))</f>
        <v>0</v>
      </c>
      <c r="BJ46" s="140">
        <f>SUM(COUNTIFS(C46:AU46,{"Ridotto Ex-Acc";"Ridotto Ferie";"Ridotto Maternità"}))</f>
        <v>0</v>
      </c>
      <c r="BK46" s="19"/>
      <c r="BL46" s="196"/>
      <c r="BM46" s="28"/>
      <c r="BN46" s="28"/>
      <c r="BO46" s="28"/>
      <c r="BP46" s="28"/>
      <c r="BQ46" s="28"/>
      <c r="BR46" s="28"/>
      <c r="BS46" s="196"/>
      <c r="BT46" s="45" t="str">
        <f t="shared" si="32"/>
        <v>gio</v>
      </c>
      <c r="BU46" s="45">
        <f t="shared" si="33"/>
        <v>44931</v>
      </c>
      <c r="BV46" s="28"/>
      <c r="BW46" s="28"/>
      <c r="BX46" s="28"/>
      <c r="BY46" s="28"/>
      <c r="BZ46" s="28"/>
      <c r="CA46" s="28"/>
      <c r="CB46" s="28"/>
      <c r="CC46" s="7"/>
      <c r="CD46" s="7"/>
      <c r="CE46" s="7"/>
      <c r="CF46" s="105"/>
      <c r="CG46" s="85"/>
    </row>
    <row r="47" spans="1:85" ht="11.25" customHeight="1" x14ac:dyDescent="0.25">
      <c r="A47" s="45" t="s">
        <v>21</v>
      </c>
      <c r="B47" s="46">
        <f t="shared" si="34"/>
        <v>44932</v>
      </c>
      <c r="C47" s="28"/>
      <c r="D47" s="28"/>
      <c r="E47" s="28"/>
      <c r="F47" s="28"/>
      <c r="G47" s="28"/>
      <c r="H47" s="28"/>
      <c r="I47" s="28"/>
      <c r="J47" s="28"/>
      <c r="K47" s="28"/>
      <c r="L47" s="28"/>
      <c r="M47" s="28"/>
      <c r="N47" s="28"/>
      <c r="O47" s="28"/>
      <c r="P47" s="28"/>
      <c r="Q47" s="28"/>
      <c r="R47" s="28"/>
      <c r="S47" s="28"/>
      <c r="T47" s="152"/>
      <c r="U47" s="45" t="str">
        <f t="shared" si="28"/>
        <v>ven</v>
      </c>
      <c r="V47" s="46">
        <f t="shared" si="29"/>
        <v>44932</v>
      </c>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196"/>
      <c r="AW47" s="101" cm="1">
        <f t="array" ref="AW47">SUM(COUNTIFS(C47:S47,{"Aspettativa";"Ex-accordo";"Ferie";"Malattia";"Esame";"Formazione"}))</f>
        <v>0</v>
      </c>
      <c r="AX47" s="101" cm="1">
        <f t="array" ref="AX47">SUM(COUNTIFS(W47:AI47,{"Aspettativa";"Ex-accordo";"Ferie";"Malattia";"Esame";"Formazione"}))</f>
        <v>0</v>
      </c>
      <c r="AY47" s="101" cm="1">
        <f t="array" ref="AY47">SUM(COUNTIFS(AJ47:AS47,{"Aspettativa";"Ex-accordo";"Ferie";"Malattia";"Esame";"Formazione"}))</f>
        <v>0</v>
      </c>
      <c r="AZ47" s="23" t="str">
        <f t="shared" si="30"/>
        <v/>
      </c>
      <c r="BA47" s="101" cm="1">
        <f t="array" ref="BA47">SUM(COUNTIFS(C47:AU47,{"Aspettativa";"Ex-accordo";"Ferie";"Malattia";"Esame";"Formazione"}))</f>
        <v>0</v>
      </c>
      <c r="BB47" s="159">
        <f>IF(  TYPE(VLOOKUP($B47,Regole!$B$3:$C$49,2,0))=1,  VLOOKUP($B47,Regole!$B$3:$C$49,2,0),  IF(   TYPE(VLOOKUP(WEEKDAY($B47),Regole!$C$52:$D$58,2,0))=1,   IF(VLOOKUP(WEEKDAY($B47),Regole!$C$52:$D$58,2,0)&lt;&gt;0,   Regole!$H$13-VLOOKUP(WEEKDAY($B47),Regole!$C$52:$D$58,2,0),   " - "),  " - " )  )</f>
        <v>28</v>
      </c>
      <c r="BC47" s="101">
        <f t="shared" si="31"/>
        <v>30</v>
      </c>
      <c r="BD47" s="209" cm="1">
        <f t="array" ref="BD47">SUM(COUNTIFS(C47:S47,{"Altro"}))</f>
        <v>0</v>
      </c>
      <c r="BE47" s="209" cm="1">
        <f t="array" ref="BE47">SUM(COUNTIFS(W47:AI47,{"Altro"}))</f>
        <v>0</v>
      </c>
      <c r="BF47" s="209" cm="1">
        <f t="array" ref="BF47">SUM(COUNTIFS(AJ47:AS47,{"Altro"}))</f>
        <v>0</v>
      </c>
      <c r="BG47" s="140" cm="1">
        <f t="array" ref="BG47">SUM(COUNTIFS(C47:S47,{"Ridotto Ex-Acc";"Ridotto Ferie";"Ridotto Maternità"}))</f>
        <v>0</v>
      </c>
      <c r="BH47" s="140" cm="1">
        <f t="array" ref="BH47">SUM(COUNTIFS(W47:AI47,{"Ridotto Ex-Acc";"Ridotto Ferie";"Ridotto Maternità"}))</f>
        <v>0</v>
      </c>
      <c r="BI47" s="140" cm="1">
        <f t="array" ref="BI47">SUM(COUNTIFS(AJ47:AS47,{"Ridotto Ex-Acc";"Ridotto Ferie";"Ridotto Maternità"}))</f>
        <v>0</v>
      </c>
      <c r="BJ47" s="140">
        <f>SUM(COUNTIFS(C47:AU47,{"Ridotto Ex-Acc";"Ridotto Ferie";"Ridotto Maternità"}))</f>
        <v>0</v>
      </c>
      <c r="BK47" s="19"/>
      <c r="BL47" s="196"/>
      <c r="BM47" s="28"/>
      <c r="BN47" s="28"/>
      <c r="BO47" s="28"/>
      <c r="BP47" s="28"/>
      <c r="BQ47" s="28"/>
      <c r="BR47" s="28"/>
      <c r="BS47" s="196"/>
      <c r="BT47" s="45" t="str">
        <f t="shared" si="32"/>
        <v>ven</v>
      </c>
      <c r="BU47" s="45">
        <f t="shared" si="33"/>
        <v>44932</v>
      </c>
      <c r="BV47" s="28"/>
      <c r="BW47" s="28"/>
      <c r="BX47" s="28"/>
      <c r="BY47" s="28"/>
      <c r="BZ47" s="28"/>
      <c r="CA47" s="28"/>
      <c r="CB47" s="28"/>
      <c r="CC47" s="7"/>
      <c r="CD47" s="7"/>
      <c r="CE47" s="7"/>
      <c r="CF47" s="105"/>
      <c r="CG47" s="85"/>
    </row>
    <row r="48" spans="1:85" ht="11.25" customHeight="1" x14ac:dyDescent="0.25">
      <c r="A48" s="45" t="s">
        <v>22</v>
      </c>
      <c r="B48" s="46">
        <f t="shared" si="34"/>
        <v>44933</v>
      </c>
      <c r="C48" s="28"/>
      <c r="D48" s="28"/>
      <c r="E48" s="28"/>
      <c r="F48" s="28"/>
      <c r="G48" s="28"/>
      <c r="H48" s="28"/>
      <c r="I48" s="28"/>
      <c r="J48" s="28"/>
      <c r="K48" s="28"/>
      <c r="L48" s="28"/>
      <c r="M48" s="28"/>
      <c r="N48" s="28"/>
      <c r="O48" s="28"/>
      <c r="P48" s="28"/>
      <c r="Q48" s="28"/>
      <c r="R48" s="28"/>
      <c r="S48" s="28"/>
      <c r="T48" s="152"/>
      <c r="U48" s="45" t="str">
        <f t="shared" si="28"/>
        <v>sab</v>
      </c>
      <c r="V48" s="46">
        <f t="shared" si="29"/>
        <v>44933</v>
      </c>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196"/>
      <c r="AW48" s="101" cm="1">
        <f t="array" ref="AW48">SUM(COUNTIFS(C48:S48,{"Aspettativa";"Ex-accordo";"Ferie";"Malattia";"Esame";"Formazione"}))</f>
        <v>0</v>
      </c>
      <c r="AX48" s="101" cm="1">
        <f t="array" ref="AX48">SUM(COUNTIFS(W48:AI48,{"Aspettativa";"Ex-accordo";"Ferie";"Malattia";"Esame";"Formazione"}))</f>
        <v>0</v>
      </c>
      <c r="AY48" s="101" cm="1">
        <f t="array" ref="AY48">SUM(COUNTIFS(AJ48:AS48,{"Aspettativa";"Ex-accordo";"Ferie";"Malattia";"Esame";"Formazione"}))</f>
        <v>0</v>
      </c>
      <c r="AZ48" s="23" t="str">
        <f t="shared" si="30"/>
        <v/>
      </c>
      <c r="BA48" s="101" cm="1">
        <f t="array" ref="BA48">SUM(COUNTIFS(C48:AU48,{"Aspettativa";"Ex-accordo";"Ferie";"Malattia";"Esame";"Formazione"}))</f>
        <v>0</v>
      </c>
      <c r="BB48" s="159" t="str">
        <f>IF(  TYPE(VLOOKUP($B48,Regole!$B$3:$C$49,2,0))=1,  VLOOKUP($B48,Regole!$B$3:$C$49,2,0),  IF(   TYPE(VLOOKUP(WEEKDAY($B48),Regole!$C$52:$D$58,2,0))=1,   IF(VLOOKUP(WEEKDAY($B48),Regole!$C$52:$D$58,2,0)&lt;&gt;0,   Regole!$H$13-VLOOKUP(WEEKDAY($B48),Regole!$C$52:$D$58,2,0),   " - "),  " - " )  )</f>
        <v xml:space="preserve"> - </v>
      </c>
      <c r="BC48" s="101">
        <f t="shared" si="31"/>
        <v>30</v>
      </c>
      <c r="BD48" s="209" cm="1">
        <f t="array" ref="BD48">SUM(COUNTIFS(C48:S48,{"Altro"}))</f>
        <v>0</v>
      </c>
      <c r="BE48" s="209" cm="1">
        <f t="array" ref="BE48">SUM(COUNTIFS(W48:AI48,{"Altro"}))</f>
        <v>0</v>
      </c>
      <c r="BF48" s="209" cm="1">
        <f t="array" ref="BF48">SUM(COUNTIFS(AJ48:AS48,{"Altro"}))</f>
        <v>0</v>
      </c>
      <c r="BG48" s="140" cm="1">
        <f t="array" ref="BG48">SUM(COUNTIFS(C48:S48,{"Ridotto Ex-Acc";"Ridotto Ferie";"Ridotto Maternità"}))</f>
        <v>0</v>
      </c>
      <c r="BH48" s="140" cm="1">
        <f t="array" ref="BH48">SUM(COUNTIFS(W48:AI48,{"Ridotto Ex-Acc";"Ridotto Ferie";"Ridotto Maternità"}))</f>
        <v>0</v>
      </c>
      <c r="BI48" s="140" cm="1">
        <f t="array" ref="BI48">SUM(COUNTIFS(AJ48:AS48,{"Ridotto Ex-Acc";"Ridotto Ferie";"Ridotto Maternità"}))</f>
        <v>0</v>
      </c>
      <c r="BJ48" s="140">
        <f>SUM(COUNTIFS(C48:AU48,{"Ridotto Ex-Acc";"Ridotto Ferie";"Ridotto Maternità"}))</f>
        <v>0</v>
      </c>
      <c r="BK48" s="19"/>
      <c r="BL48" s="196"/>
      <c r="BM48" s="28"/>
      <c r="BN48" s="28"/>
      <c r="BO48" s="28"/>
      <c r="BP48" s="28"/>
      <c r="BQ48" s="28"/>
      <c r="BR48" s="28"/>
      <c r="BS48" s="196"/>
      <c r="BT48" s="45" t="str">
        <f t="shared" si="32"/>
        <v>sab</v>
      </c>
      <c r="BU48" s="45">
        <f t="shared" si="33"/>
        <v>44933</v>
      </c>
      <c r="BV48" s="28"/>
      <c r="BW48" s="28"/>
      <c r="BX48" s="28"/>
      <c r="BY48" s="28"/>
      <c r="BZ48" s="28"/>
      <c r="CA48" s="28"/>
      <c r="CB48" s="28"/>
      <c r="CC48" s="7"/>
      <c r="CD48" s="7"/>
      <c r="CE48" s="7"/>
      <c r="CF48" s="105"/>
      <c r="CG48" s="85"/>
    </row>
    <row r="49" spans="1:85" ht="11.25" customHeight="1" x14ac:dyDescent="0.25">
      <c r="A49" s="26"/>
      <c r="B49" s="48">
        <f t="shared" si="34"/>
        <v>44934</v>
      </c>
      <c r="C49" s="120" t="s">
        <v>40</v>
      </c>
      <c r="D49" s="120" t="s">
        <v>40</v>
      </c>
      <c r="E49" s="120" t="s">
        <v>40</v>
      </c>
      <c r="F49" s="120" t="s">
        <v>40</v>
      </c>
      <c r="G49" s="120" t="s">
        <v>40</v>
      </c>
      <c r="H49" s="120" t="s">
        <v>40</v>
      </c>
      <c r="I49" s="120" t="s">
        <v>40</v>
      </c>
      <c r="J49" s="120" t="s">
        <v>40</v>
      </c>
      <c r="K49" s="120" t="s">
        <v>40</v>
      </c>
      <c r="L49" s="120" t="s">
        <v>40</v>
      </c>
      <c r="M49" s="120" t="s">
        <v>40</v>
      </c>
      <c r="N49" s="120" t="s">
        <v>40</v>
      </c>
      <c r="O49" s="120" t="s">
        <v>40</v>
      </c>
      <c r="P49" s="120" t="s">
        <v>40</v>
      </c>
      <c r="Q49" s="120" t="s">
        <v>40</v>
      </c>
      <c r="R49" s="120" t="s">
        <v>40</v>
      </c>
      <c r="S49" s="120" t="s">
        <v>40</v>
      </c>
      <c r="T49" s="153"/>
      <c r="U49" s="26" t="str">
        <f t="shared" si="28"/>
        <v/>
      </c>
      <c r="V49" s="48">
        <f t="shared" si="29"/>
        <v>44934</v>
      </c>
      <c r="W49" s="120" t="s">
        <v>40</v>
      </c>
      <c r="X49" s="120" t="s">
        <v>40</v>
      </c>
      <c r="Y49" s="121" t="s">
        <v>40</v>
      </c>
      <c r="Z49" s="120" t="s">
        <v>40</v>
      </c>
      <c r="AA49" s="120" t="s">
        <v>40</v>
      </c>
      <c r="AB49" s="120" t="s">
        <v>40</v>
      </c>
      <c r="AC49" s="120" t="s">
        <v>40</v>
      </c>
      <c r="AD49" s="120" t="s">
        <v>40</v>
      </c>
      <c r="AE49" s="120" t="s">
        <v>40</v>
      </c>
      <c r="AF49" s="120" t="s">
        <v>40</v>
      </c>
      <c r="AG49" s="120" t="s">
        <v>40</v>
      </c>
      <c r="AH49" s="120" t="s">
        <v>40</v>
      </c>
      <c r="AI49" s="120" t="s">
        <v>40</v>
      </c>
      <c r="AJ49" s="120" t="s">
        <v>40</v>
      </c>
      <c r="AK49" s="120" t="s">
        <v>40</v>
      </c>
      <c r="AL49" s="120" t="s">
        <v>40</v>
      </c>
      <c r="AM49" s="121" t="s">
        <v>40</v>
      </c>
      <c r="AN49" s="121" t="s">
        <v>40</v>
      </c>
      <c r="AO49" s="121" t="s">
        <v>40</v>
      </c>
      <c r="AP49" s="121" t="s">
        <v>40</v>
      </c>
      <c r="AQ49" s="121" t="s">
        <v>40</v>
      </c>
      <c r="AR49" s="120" t="s">
        <v>40</v>
      </c>
      <c r="AS49" s="120" t="s">
        <v>40</v>
      </c>
      <c r="AT49" s="120" t="s">
        <v>40</v>
      </c>
      <c r="AU49" s="120" t="s">
        <v>40</v>
      </c>
      <c r="AV49" s="196"/>
      <c r="AW49" s="196"/>
      <c r="AX49" s="196"/>
      <c r="AY49" s="196"/>
      <c r="AZ49" s="196"/>
      <c r="BA49" s="196"/>
      <c r="BB49" s="89"/>
      <c r="BC49" s="89"/>
      <c r="BD49" s="89"/>
      <c r="BE49" s="89"/>
      <c r="BF49" s="89"/>
      <c r="BG49" s="89"/>
      <c r="BH49" s="89"/>
      <c r="BI49" s="89"/>
      <c r="BJ49" s="89"/>
      <c r="BK49" s="97"/>
      <c r="BL49" s="196"/>
      <c r="BM49" s="121" t="s">
        <v>40</v>
      </c>
      <c r="BN49" s="121" t="s">
        <v>40</v>
      </c>
      <c r="BO49" s="121" t="s">
        <v>40</v>
      </c>
      <c r="BP49" s="121" t="s">
        <v>40</v>
      </c>
      <c r="BQ49" s="121" t="s">
        <v>40</v>
      </c>
      <c r="BR49" s="121" t="s">
        <v>40</v>
      </c>
      <c r="BS49" s="196"/>
      <c r="BT49" s="26" t="str">
        <f t="shared" si="32"/>
        <v/>
      </c>
      <c r="BU49" s="136">
        <f t="shared" si="33"/>
        <v>44934</v>
      </c>
      <c r="BV49" s="43" t="s">
        <v>40</v>
      </c>
      <c r="BW49" s="43" t="s">
        <v>40</v>
      </c>
      <c r="BX49" s="30" t="s">
        <v>40</v>
      </c>
      <c r="BY49" s="30" t="s">
        <v>40</v>
      </c>
      <c r="BZ49" s="30" t="s">
        <v>40</v>
      </c>
      <c r="CA49" s="30" t="s">
        <v>40</v>
      </c>
      <c r="CB49" s="30" t="s">
        <v>40</v>
      </c>
      <c r="CC49" s="30" t="s">
        <v>40</v>
      </c>
      <c r="CD49" s="30" t="s">
        <v>40</v>
      </c>
      <c r="CE49" s="30" t="s">
        <v>40</v>
      </c>
      <c r="CF49" s="97"/>
    </row>
    <row r="50" spans="1:85" s="102" customFormat="1" x14ac:dyDescent="0.25">
      <c r="A50" s="242" t="s">
        <v>41</v>
      </c>
      <c r="B50" s="242"/>
      <c r="C50" s="32" t="s">
        <v>42</v>
      </c>
      <c r="D50" s="32" t="s">
        <v>42</v>
      </c>
      <c r="E50" s="32" t="s">
        <v>42</v>
      </c>
      <c r="F50" s="32" t="s">
        <v>42</v>
      </c>
      <c r="G50" s="32" t="s">
        <v>42</v>
      </c>
      <c r="H50" s="32" t="s">
        <v>42</v>
      </c>
      <c r="I50" s="32" t="s">
        <v>42</v>
      </c>
      <c r="J50" s="32" t="s">
        <v>42</v>
      </c>
      <c r="K50" s="32" t="s">
        <v>42</v>
      </c>
      <c r="L50" s="32" t="s">
        <v>42</v>
      </c>
      <c r="M50" s="32" t="s">
        <v>42</v>
      </c>
      <c r="N50" s="32" t="s">
        <v>42</v>
      </c>
      <c r="O50" s="32" t="s">
        <v>42</v>
      </c>
      <c r="P50" s="32" t="s">
        <v>42</v>
      </c>
      <c r="Q50" s="32" t="s">
        <v>42</v>
      </c>
      <c r="R50" s="32" t="s">
        <v>42</v>
      </c>
      <c r="S50" s="32" t="s">
        <v>42</v>
      </c>
      <c r="T50" s="196"/>
      <c r="U50" s="196"/>
      <c r="V50" s="196"/>
      <c r="W50" s="32" t="s">
        <v>42</v>
      </c>
      <c r="X50" s="32" t="s">
        <v>42</v>
      </c>
      <c r="Y50" s="32" t="s">
        <v>42</v>
      </c>
      <c r="Z50" s="32" t="s">
        <v>42</v>
      </c>
      <c r="AA50" s="32" t="s">
        <v>42</v>
      </c>
      <c r="AB50" s="32" t="s">
        <v>42</v>
      </c>
      <c r="AC50" s="32" t="s">
        <v>42</v>
      </c>
      <c r="AD50" s="32" t="s">
        <v>42</v>
      </c>
      <c r="AE50" s="32" t="s">
        <v>42</v>
      </c>
      <c r="AF50" s="32" t="s">
        <v>42</v>
      </c>
      <c r="AG50" s="32" t="s">
        <v>42</v>
      </c>
      <c r="AH50" s="32" t="s">
        <v>42</v>
      </c>
      <c r="AI50" s="32" t="s">
        <v>42</v>
      </c>
      <c r="AJ50" s="32" t="s">
        <v>42</v>
      </c>
      <c r="AK50" s="32" t="s">
        <v>42</v>
      </c>
      <c r="AL50" s="32" t="s">
        <v>42</v>
      </c>
      <c r="AM50" s="32" t="s">
        <v>42</v>
      </c>
      <c r="AN50" s="32" t="s">
        <v>42</v>
      </c>
      <c r="AO50" s="32" t="s">
        <v>42</v>
      </c>
      <c r="AP50" s="32" t="s">
        <v>42</v>
      </c>
      <c r="AQ50" s="32" t="s">
        <v>42</v>
      </c>
      <c r="AR50" s="32" t="s">
        <v>42</v>
      </c>
      <c r="AS50" s="32" t="s">
        <v>42</v>
      </c>
      <c r="AT50" s="32" t="s">
        <v>42</v>
      </c>
      <c r="AU50" s="32" t="s">
        <v>42</v>
      </c>
      <c r="AV50" s="196"/>
      <c r="AW50" s="196"/>
      <c r="AX50" s="196"/>
      <c r="AY50" s="196"/>
      <c r="AZ50" s="196"/>
      <c r="BA50" s="196"/>
      <c r="BB50" s="196"/>
      <c r="BC50" s="196"/>
      <c r="BD50" s="196"/>
      <c r="BE50" s="196"/>
      <c r="BF50" s="196"/>
      <c r="BG50" s="196"/>
      <c r="BH50" s="196"/>
      <c r="BI50" s="196"/>
      <c r="BJ50" s="196"/>
      <c r="BK50" s="196"/>
      <c r="BL50" s="196"/>
      <c r="BM50" s="32" t="s">
        <v>42</v>
      </c>
      <c r="BN50" s="32" t="s">
        <v>42</v>
      </c>
      <c r="BO50" s="32" t="s">
        <v>42</v>
      </c>
      <c r="BP50" s="32" t="s">
        <v>42</v>
      </c>
      <c r="BQ50" s="32" t="s">
        <v>42</v>
      </c>
      <c r="BR50" s="32" t="s">
        <v>42</v>
      </c>
      <c r="BS50" s="196"/>
      <c r="BT50" s="196"/>
      <c r="BU50" s="196"/>
      <c r="BV50" s="32" t="s">
        <v>42</v>
      </c>
      <c r="BW50" s="32" t="s">
        <v>42</v>
      </c>
      <c r="BX50" s="32" t="s">
        <v>42</v>
      </c>
      <c r="BY50" s="32" t="s">
        <v>42</v>
      </c>
      <c r="BZ50" s="32" t="s">
        <v>42</v>
      </c>
      <c r="CA50" s="32" t="s">
        <v>42</v>
      </c>
      <c r="CB50" s="32" t="s">
        <v>42</v>
      </c>
      <c r="CC50" s="32" t="s">
        <v>42</v>
      </c>
      <c r="CD50" s="32" t="s">
        <v>42</v>
      </c>
      <c r="CE50" s="32" t="s">
        <v>42</v>
      </c>
      <c r="CF50" s="196"/>
      <c r="CG50" s="196"/>
    </row>
    <row r="51" spans="1:85" ht="11.25" customHeight="1" x14ac:dyDescent="0.25">
      <c r="A51" s="232" t="s">
        <v>213</v>
      </c>
      <c r="B51" s="232"/>
      <c r="C51" s="137" t="str">
        <f>IF(COUNTIF(C7:C49,"*Aspettativa*")=0,"",COUNTIF(C7:C49,"*Aspettativa*"))</f>
        <v/>
      </c>
      <c r="D51" s="137" t="str">
        <f>IF(COUNTIF(D7:D49,"*Aspettativa*")=0,"",COUNTIF(D7:D49,"*Aspettativa*"))</f>
        <v/>
      </c>
      <c r="E51" s="137" t="str">
        <f t="shared" ref="E51:S51" si="35">IF(COUNTIF(E7:E49,"*Aspettativa*")=0,"",COUNTIF(E7:E49,"*Aspettativa*"))</f>
        <v/>
      </c>
      <c r="F51" s="137" t="str">
        <f t="shared" si="35"/>
        <v/>
      </c>
      <c r="G51" s="137" t="str">
        <f t="shared" si="35"/>
        <v/>
      </c>
      <c r="H51" s="137" t="str">
        <f t="shared" si="35"/>
        <v/>
      </c>
      <c r="I51" s="137" t="str">
        <f t="shared" si="35"/>
        <v/>
      </c>
      <c r="J51" s="137" t="str">
        <f t="shared" si="35"/>
        <v/>
      </c>
      <c r="K51" s="137" t="str">
        <f t="shared" si="35"/>
        <v/>
      </c>
      <c r="L51" s="137" t="str">
        <f t="shared" si="35"/>
        <v/>
      </c>
      <c r="M51" s="137" t="str">
        <f t="shared" si="35"/>
        <v/>
      </c>
      <c r="N51" s="137" t="str">
        <f t="shared" si="35"/>
        <v/>
      </c>
      <c r="O51" s="137" t="str">
        <f t="shared" si="35"/>
        <v/>
      </c>
      <c r="P51" s="137" t="str">
        <f t="shared" si="35"/>
        <v/>
      </c>
      <c r="Q51" s="137" t="str">
        <f t="shared" si="35"/>
        <v/>
      </c>
      <c r="R51" s="137" t="str">
        <f t="shared" si="35"/>
        <v/>
      </c>
      <c r="S51" s="137" t="str">
        <f t="shared" si="35"/>
        <v/>
      </c>
      <c r="T51" s="196"/>
      <c r="U51" s="232" t="s">
        <v>213</v>
      </c>
      <c r="V51" s="232"/>
      <c r="W51" s="137" t="str">
        <f t="shared" ref="W51:AU51" si="36">IF(COUNTIF(W7:W49,"*Aspettativa*")=0,"",COUNTIF(W7:W49,"*Aspettativa*"))</f>
        <v/>
      </c>
      <c r="X51" s="137" t="str">
        <f t="shared" si="36"/>
        <v/>
      </c>
      <c r="Y51" s="137" t="str">
        <f t="shared" si="36"/>
        <v/>
      </c>
      <c r="Z51" s="137" t="str">
        <f t="shared" si="36"/>
        <v/>
      </c>
      <c r="AA51" s="137" t="str">
        <f t="shared" si="36"/>
        <v/>
      </c>
      <c r="AB51" s="137" t="str">
        <f t="shared" si="36"/>
        <v/>
      </c>
      <c r="AC51" s="137" t="str">
        <f t="shared" si="36"/>
        <v/>
      </c>
      <c r="AD51" s="137" t="str">
        <f t="shared" si="36"/>
        <v/>
      </c>
      <c r="AE51" s="137" t="str">
        <f t="shared" si="36"/>
        <v/>
      </c>
      <c r="AF51" s="137" t="str">
        <f t="shared" si="36"/>
        <v/>
      </c>
      <c r="AG51" s="137" t="str">
        <f t="shared" si="36"/>
        <v/>
      </c>
      <c r="AH51" s="137" t="str">
        <f t="shared" si="36"/>
        <v/>
      </c>
      <c r="AI51" s="137" t="str">
        <f t="shared" si="36"/>
        <v/>
      </c>
      <c r="AJ51" s="137" t="str">
        <f t="shared" si="36"/>
        <v/>
      </c>
      <c r="AK51" s="137" t="str">
        <f t="shared" si="36"/>
        <v/>
      </c>
      <c r="AL51" s="137" t="str">
        <f t="shared" si="36"/>
        <v/>
      </c>
      <c r="AM51" s="137" t="str">
        <f t="shared" si="36"/>
        <v/>
      </c>
      <c r="AN51" s="137" t="str">
        <f t="shared" si="36"/>
        <v/>
      </c>
      <c r="AO51" s="137" t="str">
        <f t="shared" si="36"/>
        <v/>
      </c>
      <c r="AP51" s="137" t="str">
        <f t="shared" si="36"/>
        <v/>
      </c>
      <c r="AQ51" s="137" t="str">
        <f t="shared" si="36"/>
        <v/>
      </c>
      <c r="AR51" s="137" t="str">
        <f t="shared" si="36"/>
        <v/>
      </c>
      <c r="AS51" s="137" t="str">
        <f t="shared" si="36"/>
        <v/>
      </c>
      <c r="AT51" s="137" t="str">
        <f t="shared" si="36"/>
        <v/>
      </c>
      <c r="AU51" s="137" t="str">
        <f t="shared" si="36"/>
        <v/>
      </c>
      <c r="AV51" s="196"/>
      <c r="AW51" s="196"/>
      <c r="AX51" s="196"/>
      <c r="AY51" s="196"/>
      <c r="AZ51" s="196"/>
      <c r="BA51" s="196"/>
      <c r="BB51" s="196"/>
      <c r="BC51" s="196"/>
      <c r="BD51" s="196"/>
      <c r="BE51" s="196"/>
      <c r="BF51" s="196"/>
      <c r="BG51" s="196"/>
      <c r="BH51" s="196"/>
      <c r="BI51" s="196"/>
      <c r="BJ51" s="142"/>
      <c r="BK51" s="196"/>
      <c r="BL51" s="196"/>
      <c r="BM51" s="137" t="str">
        <f t="shared" ref="BM51:BR51" si="37">IF(COUNTIF(BM7:BM49,"*Aspettativa*")=0,"",COUNTIF(BM7:BM49,"*Aspettativa*"))</f>
        <v/>
      </c>
      <c r="BN51" s="137" t="str">
        <f t="shared" si="37"/>
        <v/>
      </c>
      <c r="BO51" s="137" t="str">
        <f t="shared" si="37"/>
        <v/>
      </c>
      <c r="BP51" s="137" t="str">
        <f t="shared" si="37"/>
        <v/>
      </c>
      <c r="BQ51" s="137" t="str">
        <f t="shared" si="37"/>
        <v/>
      </c>
      <c r="BR51" s="137" t="str">
        <f t="shared" si="37"/>
        <v/>
      </c>
      <c r="BS51" s="196"/>
      <c r="BT51" s="232" t="s">
        <v>213</v>
      </c>
      <c r="BU51" s="232"/>
      <c r="BV51" s="137" t="str">
        <f t="shared" ref="BV51:CD51" si="38">IF(COUNTIF(BV7:BV49,"*Aspettativa*")=0,"",COUNTIF(BV7:BV49,"*Aspettativa*"))</f>
        <v/>
      </c>
      <c r="BW51" s="137" t="str">
        <f t="shared" si="38"/>
        <v/>
      </c>
      <c r="BX51" s="137" t="str">
        <f t="shared" si="38"/>
        <v/>
      </c>
      <c r="BY51" s="137" t="str">
        <f t="shared" si="38"/>
        <v/>
      </c>
      <c r="BZ51" s="137" t="str">
        <f t="shared" si="38"/>
        <v/>
      </c>
      <c r="CA51" s="137" t="str">
        <f t="shared" si="38"/>
        <v/>
      </c>
      <c r="CB51" s="137" t="str">
        <f t="shared" si="38"/>
        <v/>
      </c>
      <c r="CC51" s="137" t="str">
        <f t="shared" si="38"/>
        <v/>
      </c>
      <c r="CD51" s="137" t="str">
        <f t="shared" si="38"/>
        <v/>
      </c>
      <c r="CE51" s="137"/>
      <c r="CF51" s="196"/>
    </row>
    <row r="52" spans="1:85" ht="11.25" customHeight="1" x14ac:dyDescent="0.25">
      <c r="A52" s="233" t="s">
        <v>214</v>
      </c>
      <c r="B52" s="233"/>
      <c r="C52" s="138" t="str">
        <f>IF(COUNTIF(C7:C49,"*Ex-accordo*")=0,"",COUNTIF(C7:C49,"*Ex-accordo*"))</f>
        <v/>
      </c>
      <c r="D52" s="138" t="str">
        <f>IF(COUNTIF(D7:D49,"*Ex-accordo*")=0,"",COUNTIF(D7:D49,"*Ex-accordo*"))</f>
        <v/>
      </c>
      <c r="E52" s="138" t="str">
        <f t="shared" ref="E52:S52" si="39">IF(COUNTIF(E7:E49,"*Ex-accordo*")=0,"",COUNTIF(E7:E49,"*Ex-accordo*"))</f>
        <v/>
      </c>
      <c r="F52" s="138" t="str">
        <f t="shared" si="39"/>
        <v/>
      </c>
      <c r="G52" s="138" t="str">
        <f t="shared" si="39"/>
        <v/>
      </c>
      <c r="H52" s="138" t="str">
        <f t="shared" si="39"/>
        <v/>
      </c>
      <c r="I52" s="138" t="str">
        <f t="shared" si="39"/>
        <v/>
      </c>
      <c r="J52" s="138" t="str">
        <f t="shared" si="39"/>
        <v/>
      </c>
      <c r="K52" s="138" t="str">
        <f t="shared" si="39"/>
        <v/>
      </c>
      <c r="L52" s="138" t="str">
        <f t="shared" si="39"/>
        <v/>
      </c>
      <c r="M52" s="138" t="str">
        <f t="shared" si="39"/>
        <v/>
      </c>
      <c r="N52" s="138" t="str">
        <f t="shared" si="39"/>
        <v/>
      </c>
      <c r="O52" s="138" t="str">
        <f t="shared" si="39"/>
        <v/>
      </c>
      <c r="P52" s="138" t="str">
        <f t="shared" si="39"/>
        <v/>
      </c>
      <c r="Q52" s="138" t="str">
        <f t="shared" si="39"/>
        <v/>
      </c>
      <c r="R52" s="138" t="str">
        <f t="shared" si="39"/>
        <v/>
      </c>
      <c r="S52" s="138" t="str">
        <f t="shared" si="39"/>
        <v/>
      </c>
      <c r="T52" s="196"/>
      <c r="U52" s="233" t="s">
        <v>214</v>
      </c>
      <c r="V52" s="233"/>
      <c r="W52" s="138" t="str">
        <f t="shared" ref="W52:AU52" si="40">IF(COUNTIF(W7:W49,"*Ex-accordo*")=0,"",COUNTIF(W7:W49,"*Ex-accordo*"))</f>
        <v/>
      </c>
      <c r="X52" s="138" t="str">
        <f t="shared" si="40"/>
        <v/>
      </c>
      <c r="Y52" s="138" t="str">
        <f t="shared" si="40"/>
        <v/>
      </c>
      <c r="Z52" s="138" t="str">
        <f t="shared" si="40"/>
        <v/>
      </c>
      <c r="AA52" s="138" t="str">
        <f t="shared" si="40"/>
        <v/>
      </c>
      <c r="AB52" s="138" t="str">
        <f t="shared" si="40"/>
        <v/>
      </c>
      <c r="AC52" s="138" t="str">
        <f t="shared" si="40"/>
        <v/>
      </c>
      <c r="AD52" s="138" t="str">
        <f t="shared" si="40"/>
        <v/>
      </c>
      <c r="AE52" s="138" t="str">
        <f t="shared" si="40"/>
        <v/>
      </c>
      <c r="AF52" s="138" t="str">
        <f t="shared" si="40"/>
        <v/>
      </c>
      <c r="AG52" s="138" t="str">
        <f t="shared" si="40"/>
        <v/>
      </c>
      <c r="AH52" s="138" t="str">
        <f t="shared" si="40"/>
        <v/>
      </c>
      <c r="AI52" s="138" t="str">
        <f t="shared" si="40"/>
        <v/>
      </c>
      <c r="AJ52" s="138" t="str">
        <f t="shared" si="40"/>
        <v/>
      </c>
      <c r="AK52" s="138" t="str">
        <f t="shared" si="40"/>
        <v/>
      </c>
      <c r="AL52" s="138" t="str">
        <f t="shared" si="40"/>
        <v/>
      </c>
      <c r="AM52" s="138" t="str">
        <f t="shared" si="40"/>
        <v/>
      </c>
      <c r="AN52" s="138" t="str">
        <f t="shared" si="40"/>
        <v/>
      </c>
      <c r="AO52" s="138" t="str">
        <f t="shared" si="40"/>
        <v/>
      </c>
      <c r="AP52" s="138" t="str">
        <f t="shared" si="40"/>
        <v/>
      </c>
      <c r="AQ52" s="138" t="str">
        <f t="shared" si="40"/>
        <v/>
      </c>
      <c r="AR52" s="138" t="str">
        <f t="shared" si="40"/>
        <v/>
      </c>
      <c r="AS52" s="138" t="str">
        <f t="shared" si="40"/>
        <v/>
      </c>
      <c r="AT52" s="138" t="str">
        <f t="shared" si="40"/>
        <v/>
      </c>
      <c r="AU52" s="138" t="str">
        <f t="shared" si="40"/>
        <v/>
      </c>
      <c r="AV52" s="196"/>
      <c r="AW52" s="196"/>
      <c r="AX52" s="196"/>
      <c r="AY52" s="196"/>
      <c r="AZ52" s="196"/>
      <c r="BA52" s="196"/>
      <c r="BB52" s="196"/>
      <c r="BC52" s="196"/>
      <c r="BD52" s="196"/>
      <c r="BE52" s="196"/>
      <c r="BF52" s="196"/>
      <c r="BG52" s="196"/>
      <c r="BH52" s="196"/>
      <c r="BI52" s="196"/>
      <c r="BJ52" s="142"/>
      <c r="BK52" s="196"/>
      <c r="BL52" s="196"/>
      <c r="BM52" s="138" t="str">
        <f t="shared" ref="BM52:BR52" si="41">IF(COUNTIF(BM7:BM49,"*Ex-accordo*")=0,"",COUNTIF(BM7:BM49,"*Ex-accordo*"))</f>
        <v/>
      </c>
      <c r="BN52" s="138" t="str">
        <f t="shared" si="41"/>
        <v/>
      </c>
      <c r="BO52" s="138" t="str">
        <f t="shared" si="41"/>
        <v/>
      </c>
      <c r="BP52" s="138" t="str">
        <f t="shared" si="41"/>
        <v/>
      </c>
      <c r="BQ52" s="138" t="str">
        <f t="shared" si="41"/>
        <v/>
      </c>
      <c r="BR52" s="138" t="str">
        <f t="shared" si="41"/>
        <v/>
      </c>
      <c r="BS52" s="196"/>
      <c r="BT52" s="233" t="s">
        <v>214</v>
      </c>
      <c r="BU52" s="233"/>
      <c r="BV52" s="138" t="str">
        <f t="shared" ref="BV52:CD52" si="42">IF(COUNTIF(BV7:BV49,"*Ex-accordo*")=0,"",COUNTIF(BV7:BV49,"*Ex-accordo*"))</f>
        <v/>
      </c>
      <c r="BW52" s="138" t="str">
        <f t="shared" si="42"/>
        <v/>
      </c>
      <c r="BX52" s="138" t="str">
        <f t="shared" si="42"/>
        <v/>
      </c>
      <c r="BY52" s="138" t="str">
        <f t="shared" si="42"/>
        <v/>
      </c>
      <c r="BZ52" s="138" t="str">
        <f t="shared" si="42"/>
        <v/>
      </c>
      <c r="CA52" s="138" t="str">
        <f t="shared" si="42"/>
        <v/>
      </c>
      <c r="CB52" s="138" t="str">
        <f t="shared" si="42"/>
        <v/>
      </c>
      <c r="CC52" s="138" t="str">
        <f t="shared" si="42"/>
        <v/>
      </c>
      <c r="CD52" s="138" t="str">
        <f t="shared" si="42"/>
        <v/>
      </c>
      <c r="CE52" s="138"/>
      <c r="CF52" s="196"/>
    </row>
    <row r="53" spans="1:85" ht="11.25" customHeight="1" x14ac:dyDescent="0.25">
      <c r="A53" s="232" t="s">
        <v>215</v>
      </c>
      <c r="B53" s="232"/>
      <c r="C53" s="137" t="str">
        <f>IF(COUNTIF(C7:C49,"Ferie*")=0,"",COUNTIF(C7:C49,"Ferie*"))</f>
        <v/>
      </c>
      <c r="D53" s="137" t="str">
        <f>IF(COUNTIF(D7:D49,"Ferie*")=0,"",COUNTIF(D7:D49,"Ferie*"))</f>
        <v/>
      </c>
      <c r="E53" s="137" t="str">
        <f t="shared" ref="E53:S53" si="43">IF(COUNTIF(E7:E49,"Ferie*")=0,"",COUNTIF(E7:E49,"Ferie*"))</f>
        <v/>
      </c>
      <c r="F53" s="137" t="str">
        <f t="shared" si="43"/>
        <v/>
      </c>
      <c r="G53" s="137" t="str">
        <f t="shared" si="43"/>
        <v/>
      </c>
      <c r="H53" s="137" t="str">
        <f t="shared" si="43"/>
        <v/>
      </c>
      <c r="I53" s="137" t="str">
        <f t="shared" si="43"/>
        <v/>
      </c>
      <c r="J53" s="137" t="str">
        <f t="shared" si="43"/>
        <v/>
      </c>
      <c r="K53" s="137" t="str">
        <f t="shared" si="43"/>
        <v/>
      </c>
      <c r="L53" s="137" t="str">
        <f t="shared" si="43"/>
        <v/>
      </c>
      <c r="M53" s="137" t="str">
        <f t="shared" si="43"/>
        <v/>
      </c>
      <c r="N53" s="137" t="str">
        <f t="shared" si="43"/>
        <v/>
      </c>
      <c r="O53" s="137" t="str">
        <f t="shared" si="43"/>
        <v/>
      </c>
      <c r="P53" s="137" t="str">
        <f t="shared" si="43"/>
        <v/>
      </c>
      <c r="Q53" s="137" t="str">
        <f t="shared" si="43"/>
        <v/>
      </c>
      <c r="R53" s="137" t="str">
        <f t="shared" si="43"/>
        <v/>
      </c>
      <c r="S53" s="137" t="str">
        <f t="shared" si="43"/>
        <v/>
      </c>
      <c r="T53" s="196"/>
      <c r="U53" s="232" t="s">
        <v>215</v>
      </c>
      <c r="V53" s="232"/>
      <c r="W53" s="137" t="str">
        <f t="shared" ref="W53:AU53" si="44">IF(COUNTIF(W7:W49,"Ferie*")=0,"",COUNTIF(W7:W49,"Ferie*"))</f>
        <v/>
      </c>
      <c r="X53" s="137" t="str">
        <f t="shared" si="44"/>
        <v/>
      </c>
      <c r="Y53" s="137" t="str">
        <f t="shared" si="44"/>
        <v/>
      </c>
      <c r="Z53" s="137" t="str">
        <f t="shared" si="44"/>
        <v/>
      </c>
      <c r="AA53" s="137" t="str">
        <f t="shared" si="44"/>
        <v/>
      </c>
      <c r="AB53" s="137" t="str">
        <f t="shared" si="44"/>
        <v/>
      </c>
      <c r="AC53" s="137" t="str">
        <f t="shared" si="44"/>
        <v/>
      </c>
      <c r="AD53" s="137" t="str">
        <f t="shared" si="44"/>
        <v/>
      </c>
      <c r="AE53" s="137" t="str">
        <f t="shared" si="44"/>
        <v/>
      </c>
      <c r="AF53" s="137" t="str">
        <f t="shared" si="44"/>
        <v/>
      </c>
      <c r="AG53" s="137" t="str">
        <f t="shared" si="44"/>
        <v/>
      </c>
      <c r="AH53" s="137" t="str">
        <f t="shared" si="44"/>
        <v/>
      </c>
      <c r="AI53" s="137" t="str">
        <f t="shared" si="44"/>
        <v/>
      </c>
      <c r="AJ53" s="137" t="str">
        <f t="shared" si="44"/>
        <v/>
      </c>
      <c r="AK53" s="137" t="str">
        <f t="shared" si="44"/>
        <v/>
      </c>
      <c r="AL53" s="137" t="str">
        <f t="shared" si="44"/>
        <v/>
      </c>
      <c r="AM53" s="137" t="str">
        <f t="shared" si="44"/>
        <v/>
      </c>
      <c r="AN53" s="137" t="str">
        <f t="shared" si="44"/>
        <v/>
      </c>
      <c r="AO53" s="137" t="str">
        <f t="shared" si="44"/>
        <v/>
      </c>
      <c r="AP53" s="137" t="str">
        <f t="shared" si="44"/>
        <v/>
      </c>
      <c r="AQ53" s="137" t="str">
        <f t="shared" si="44"/>
        <v/>
      </c>
      <c r="AR53" s="137" t="str">
        <f t="shared" si="44"/>
        <v/>
      </c>
      <c r="AS53" s="137" t="str">
        <f t="shared" si="44"/>
        <v/>
      </c>
      <c r="AT53" s="137" t="str">
        <f t="shared" si="44"/>
        <v/>
      </c>
      <c r="AU53" s="137" t="str">
        <f t="shared" si="44"/>
        <v/>
      </c>
      <c r="AV53" s="196"/>
      <c r="AW53" s="196"/>
      <c r="AX53" s="196"/>
      <c r="AY53" s="196"/>
      <c r="AZ53" s="196"/>
      <c r="BA53" s="196"/>
      <c r="BB53" s="196"/>
      <c r="BC53" s="196"/>
      <c r="BD53" s="196"/>
      <c r="BE53" s="196"/>
      <c r="BF53" s="196"/>
      <c r="BG53" s="196"/>
      <c r="BH53" s="196"/>
      <c r="BI53" s="196"/>
      <c r="BJ53" s="139"/>
      <c r="BK53" s="196"/>
      <c r="BL53" s="196"/>
      <c r="BM53" s="137" t="str">
        <f t="shared" ref="BM53:BR53" si="45">IF(COUNTIF(BM7:BM49,"Ferie*")=0,"",COUNTIF(BM7:BM49,"Ferie*"))</f>
        <v/>
      </c>
      <c r="BN53" s="137" t="str">
        <f t="shared" si="45"/>
        <v/>
      </c>
      <c r="BO53" s="137" t="str">
        <f t="shared" si="45"/>
        <v/>
      </c>
      <c r="BP53" s="137" t="str">
        <f t="shared" si="45"/>
        <v/>
      </c>
      <c r="BQ53" s="137" t="str">
        <f t="shared" si="45"/>
        <v/>
      </c>
      <c r="BR53" s="137" t="str">
        <f t="shared" si="45"/>
        <v/>
      </c>
      <c r="BS53" s="196"/>
      <c r="BT53" s="232" t="s">
        <v>215</v>
      </c>
      <c r="BU53" s="232"/>
      <c r="BV53" s="137" t="str">
        <f t="shared" ref="BV53:CD53" si="46">IF(COUNTIF(BV7:BV49,"Ferie*")=0,"",COUNTIF(BV7:BV49,"Ferie*"))</f>
        <v/>
      </c>
      <c r="BW53" s="137" t="str">
        <f t="shared" si="46"/>
        <v/>
      </c>
      <c r="BX53" s="137" t="str">
        <f t="shared" si="46"/>
        <v/>
      </c>
      <c r="BY53" s="137" t="str">
        <f t="shared" si="46"/>
        <v/>
      </c>
      <c r="BZ53" s="137" t="str">
        <f t="shared" si="46"/>
        <v/>
      </c>
      <c r="CA53" s="137" t="str">
        <f t="shared" si="46"/>
        <v/>
      </c>
      <c r="CB53" s="137" t="str">
        <f t="shared" si="46"/>
        <v/>
      </c>
      <c r="CC53" s="137" t="str">
        <f t="shared" si="46"/>
        <v/>
      </c>
      <c r="CD53" s="137" t="str">
        <f t="shared" si="46"/>
        <v/>
      </c>
      <c r="CE53" s="137"/>
      <c r="CF53" s="196"/>
    </row>
    <row r="54" spans="1:85" ht="11.25" customHeight="1" x14ac:dyDescent="0.25">
      <c r="A54" s="233" t="s">
        <v>216</v>
      </c>
      <c r="B54" s="233"/>
      <c r="C54" s="138" t="str">
        <f>IF(COUNTIF(C7:C49,"*Ridotto Ex-Acc*")=0,"",COUNTIF(C7:C49,"*Ridotto Ex-Acc*"))</f>
        <v/>
      </c>
      <c r="D54" s="138" t="str">
        <f>IF(COUNTIF(D7:D49,"*Ridotto Ex-Acc*")=0,"",COUNTIF(D7:D49,"*Ridotto Ex-Acc*"))</f>
        <v/>
      </c>
      <c r="E54" s="138" t="str">
        <f t="shared" ref="E54:S54" si="47">IF(COUNTIF(E7:E49,"*Ridotto Ex-Acc*")=0,"",COUNTIF(E7:E49,"*Ridotto Ex-Acc*"))</f>
        <v/>
      </c>
      <c r="F54" s="138" t="str">
        <f t="shared" si="47"/>
        <v/>
      </c>
      <c r="G54" s="138" t="str">
        <f t="shared" si="47"/>
        <v/>
      </c>
      <c r="H54" s="138" t="str">
        <f t="shared" si="47"/>
        <v/>
      </c>
      <c r="I54" s="138" t="str">
        <f t="shared" si="47"/>
        <v/>
      </c>
      <c r="J54" s="138" t="str">
        <f t="shared" si="47"/>
        <v/>
      </c>
      <c r="K54" s="138" t="str">
        <f t="shared" si="47"/>
        <v/>
      </c>
      <c r="L54" s="138" t="str">
        <f t="shared" si="47"/>
        <v/>
      </c>
      <c r="M54" s="138" t="str">
        <f t="shared" si="47"/>
        <v/>
      </c>
      <c r="N54" s="138" t="str">
        <f t="shared" si="47"/>
        <v/>
      </c>
      <c r="O54" s="138" t="str">
        <f t="shared" si="47"/>
        <v/>
      </c>
      <c r="P54" s="138" t="str">
        <f t="shared" si="47"/>
        <v/>
      </c>
      <c r="Q54" s="138" t="str">
        <f t="shared" si="47"/>
        <v/>
      </c>
      <c r="R54" s="138" t="str">
        <f t="shared" si="47"/>
        <v/>
      </c>
      <c r="S54" s="138" t="str">
        <f t="shared" si="47"/>
        <v/>
      </c>
      <c r="T54" s="196"/>
      <c r="U54" s="233" t="s">
        <v>216</v>
      </c>
      <c r="V54" s="233"/>
      <c r="W54" s="138" t="str">
        <f t="shared" ref="W54:AU54" si="48">IF(COUNTIF(W7:W49,"*Ridotto Ex-Acc*")=0,"",COUNTIF(W7:W49,"*Ridotto Ex-Acc*"))</f>
        <v/>
      </c>
      <c r="X54" s="138" t="str">
        <f t="shared" si="48"/>
        <v/>
      </c>
      <c r="Y54" s="138" t="str">
        <f t="shared" si="48"/>
        <v/>
      </c>
      <c r="Z54" s="138" t="str">
        <f t="shared" si="48"/>
        <v/>
      </c>
      <c r="AA54" s="138" t="str">
        <f t="shared" si="48"/>
        <v/>
      </c>
      <c r="AB54" s="138" t="str">
        <f t="shared" si="48"/>
        <v/>
      </c>
      <c r="AC54" s="138" t="str">
        <f t="shared" si="48"/>
        <v/>
      </c>
      <c r="AD54" s="138" t="str">
        <f t="shared" si="48"/>
        <v/>
      </c>
      <c r="AE54" s="138" t="str">
        <f t="shared" si="48"/>
        <v/>
      </c>
      <c r="AF54" s="138" t="str">
        <f t="shared" si="48"/>
        <v/>
      </c>
      <c r="AG54" s="138" t="str">
        <f t="shared" si="48"/>
        <v/>
      </c>
      <c r="AH54" s="138" t="str">
        <f t="shared" si="48"/>
        <v/>
      </c>
      <c r="AI54" s="138" t="str">
        <f t="shared" si="48"/>
        <v/>
      </c>
      <c r="AJ54" s="138" t="str">
        <f t="shared" si="48"/>
        <v/>
      </c>
      <c r="AK54" s="138" t="str">
        <f t="shared" si="48"/>
        <v/>
      </c>
      <c r="AL54" s="138" t="str">
        <f t="shared" si="48"/>
        <v/>
      </c>
      <c r="AM54" s="138" t="str">
        <f t="shared" si="48"/>
        <v/>
      </c>
      <c r="AN54" s="138" t="str">
        <f t="shared" si="48"/>
        <v/>
      </c>
      <c r="AO54" s="138" t="str">
        <f t="shared" si="48"/>
        <v/>
      </c>
      <c r="AP54" s="138" t="str">
        <f t="shared" si="48"/>
        <v/>
      </c>
      <c r="AQ54" s="138" t="str">
        <f t="shared" si="48"/>
        <v/>
      </c>
      <c r="AR54" s="138" t="str">
        <f t="shared" si="48"/>
        <v/>
      </c>
      <c r="AS54" s="138" t="str">
        <f t="shared" si="48"/>
        <v/>
      </c>
      <c r="AT54" s="138" t="str">
        <f t="shared" si="48"/>
        <v/>
      </c>
      <c r="AU54" s="138" t="str">
        <f t="shared" si="48"/>
        <v/>
      </c>
      <c r="AV54" s="196"/>
      <c r="AW54" s="196"/>
      <c r="AX54" s="196"/>
      <c r="AY54" s="196"/>
      <c r="AZ54" s="196"/>
      <c r="BA54" s="196"/>
      <c r="BB54" s="196"/>
      <c r="BC54" s="196"/>
      <c r="BD54" s="196"/>
      <c r="BE54" s="196"/>
      <c r="BF54" s="196"/>
      <c r="BG54" s="196"/>
      <c r="BH54" s="196"/>
      <c r="BI54" s="196"/>
      <c r="BJ54" s="142"/>
      <c r="BK54" s="196"/>
      <c r="BL54" s="196"/>
      <c r="BM54" s="138" t="str">
        <f t="shared" ref="BM54:BR54" si="49">IF(COUNTIF(BM7:BM49,"*Ridotto Ex-Acc*")=0,"",COUNTIF(BM7:BM49,"*Ridotto Ex-Acc*"))</f>
        <v/>
      </c>
      <c r="BN54" s="138" t="str">
        <f t="shared" si="49"/>
        <v/>
      </c>
      <c r="BO54" s="138" t="str">
        <f t="shared" si="49"/>
        <v/>
      </c>
      <c r="BP54" s="138" t="str">
        <f t="shared" si="49"/>
        <v/>
      </c>
      <c r="BQ54" s="138" t="str">
        <f t="shared" si="49"/>
        <v/>
      </c>
      <c r="BR54" s="138" t="str">
        <f t="shared" si="49"/>
        <v/>
      </c>
      <c r="BS54" s="196"/>
      <c r="BT54" s="233" t="s">
        <v>216</v>
      </c>
      <c r="BU54" s="233"/>
      <c r="BV54" s="138" t="str">
        <f t="shared" ref="BV54:CD54" si="50">IF(COUNTIF(BV7:BV49,"*Ridotto Ex-Acc*")=0,"",COUNTIF(BV7:BV49,"*Ridotto Ex-Acc*"))</f>
        <v/>
      </c>
      <c r="BW54" s="138" t="str">
        <f t="shared" si="50"/>
        <v/>
      </c>
      <c r="BX54" s="138" t="str">
        <f t="shared" si="50"/>
        <v/>
      </c>
      <c r="BY54" s="138" t="str">
        <f t="shared" si="50"/>
        <v/>
      </c>
      <c r="BZ54" s="138" t="str">
        <f t="shared" si="50"/>
        <v/>
      </c>
      <c r="CA54" s="138" t="str">
        <f t="shared" si="50"/>
        <v/>
      </c>
      <c r="CB54" s="138" t="str">
        <f t="shared" si="50"/>
        <v/>
      </c>
      <c r="CC54" s="138" t="str">
        <f t="shared" si="50"/>
        <v/>
      </c>
      <c r="CD54" s="138" t="str">
        <f t="shared" si="50"/>
        <v/>
      </c>
      <c r="CE54" s="138"/>
      <c r="CF54" s="196"/>
    </row>
    <row r="55" spans="1:85" ht="11.25" customHeight="1" x14ac:dyDescent="0.25">
      <c r="A55" s="232" t="s">
        <v>217</v>
      </c>
      <c r="B55" s="232"/>
      <c r="C55" s="137" t="str">
        <f>IF(COUNTIF(C7:C49,"*Ridotto Ferie*")=0,"",COUNTIF(C7:C49,"*Ridotto Ferie*"))</f>
        <v/>
      </c>
      <c r="D55" s="137" t="str">
        <f>IF(COUNTIF(D7:D49,"*Ridotto Ferie*")=0,"",COUNTIF(D7:D49,"*Ridotto Ferie*"))</f>
        <v/>
      </c>
      <c r="E55" s="137" t="str">
        <f t="shared" ref="E55:S55" si="51">IF(COUNTIF(E7:E49,"*Ridotto Ferie*")=0,"",COUNTIF(E7:E49,"*Ridotto Ferie*"))</f>
        <v/>
      </c>
      <c r="F55" s="137" t="str">
        <f t="shared" si="51"/>
        <v/>
      </c>
      <c r="G55" s="137" t="str">
        <f t="shared" si="51"/>
        <v/>
      </c>
      <c r="H55" s="137" t="str">
        <f t="shared" si="51"/>
        <v/>
      </c>
      <c r="I55" s="137" t="str">
        <f t="shared" si="51"/>
        <v/>
      </c>
      <c r="J55" s="137" t="str">
        <f t="shared" si="51"/>
        <v/>
      </c>
      <c r="K55" s="137" t="str">
        <f t="shared" si="51"/>
        <v/>
      </c>
      <c r="L55" s="137" t="str">
        <f t="shared" si="51"/>
        <v/>
      </c>
      <c r="M55" s="137" t="str">
        <f t="shared" si="51"/>
        <v/>
      </c>
      <c r="N55" s="137" t="str">
        <f t="shared" si="51"/>
        <v/>
      </c>
      <c r="O55" s="137" t="str">
        <f t="shared" si="51"/>
        <v/>
      </c>
      <c r="P55" s="137" t="str">
        <f t="shared" si="51"/>
        <v/>
      </c>
      <c r="Q55" s="137" t="str">
        <f t="shared" si="51"/>
        <v/>
      </c>
      <c r="R55" s="137" t="str">
        <f t="shared" si="51"/>
        <v/>
      </c>
      <c r="S55" s="137" t="str">
        <f t="shared" si="51"/>
        <v/>
      </c>
      <c r="T55" s="196"/>
      <c r="U55" s="232" t="s">
        <v>217</v>
      </c>
      <c r="V55" s="232"/>
      <c r="W55" s="137" t="str">
        <f t="shared" ref="W55:AU55" si="52">IF(COUNTIF(W7:W49,"*Ridotto Ferie*")=0,"",COUNTIF(W7:W49,"*Ridotto Ferie*"))</f>
        <v/>
      </c>
      <c r="X55" s="137" t="str">
        <f t="shared" si="52"/>
        <v/>
      </c>
      <c r="Y55" s="137" t="str">
        <f t="shared" si="52"/>
        <v/>
      </c>
      <c r="Z55" s="137" t="str">
        <f t="shared" si="52"/>
        <v/>
      </c>
      <c r="AA55" s="137" t="str">
        <f t="shared" si="52"/>
        <v/>
      </c>
      <c r="AB55" s="137" t="str">
        <f t="shared" si="52"/>
        <v/>
      </c>
      <c r="AC55" s="137" t="str">
        <f t="shared" si="52"/>
        <v/>
      </c>
      <c r="AD55" s="137" t="str">
        <f t="shared" si="52"/>
        <v/>
      </c>
      <c r="AE55" s="137" t="str">
        <f t="shared" si="52"/>
        <v/>
      </c>
      <c r="AF55" s="137" t="str">
        <f t="shared" si="52"/>
        <v/>
      </c>
      <c r="AG55" s="137" t="str">
        <f t="shared" si="52"/>
        <v/>
      </c>
      <c r="AH55" s="137" t="str">
        <f t="shared" si="52"/>
        <v/>
      </c>
      <c r="AI55" s="137" t="str">
        <f t="shared" si="52"/>
        <v/>
      </c>
      <c r="AJ55" s="137" t="str">
        <f t="shared" si="52"/>
        <v/>
      </c>
      <c r="AK55" s="137" t="str">
        <f t="shared" si="52"/>
        <v/>
      </c>
      <c r="AL55" s="137" t="str">
        <f t="shared" si="52"/>
        <v/>
      </c>
      <c r="AM55" s="137" t="str">
        <f t="shared" si="52"/>
        <v/>
      </c>
      <c r="AN55" s="137" t="str">
        <f t="shared" si="52"/>
        <v/>
      </c>
      <c r="AO55" s="137" t="str">
        <f t="shared" si="52"/>
        <v/>
      </c>
      <c r="AP55" s="137" t="str">
        <f t="shared" si="52"/>
        <v/>
      </c>
      <c r="AQ55" s="137" t="str">
        <f t="shared" si="52"/>
        <v/>
      </c>
      <c r="AR55" s="137" t="str">
        <f t="shared" si="52"/>
        <v/>
      </c>
      <c r="AS55" s="137" t="str">
        <f t="shared" si="52"/>
        <v/>
      </c>
      <c r="AT55" s="137" t="str">
        <f t="shared" si="52"/>
        <v/>
      </c>
      <c r="AU55" s="137" t="str">
        <f t="shared" si="52"/>
        <v/>
      </c>
      <c r="AV55" s="196"/>
      <c r="AW55" s="196"/>
      <c r="AX55" s="196"/>
      <c r="AY55" s="196"/>
      <c r="AZ55" s="196"/>
      <c r="BA55" s="196"/>
      <c r="BB55" s="196"/>
      <c r="BC55" s="196"/>
      <c r="BD55" s="196"/>
      <c r="BE55" s="196"/>
      <c r="BF55" s="196"/>
      <c r="BG55" s="196"/>
      <c r="BH55" s="196"/>
      <c r="BI55" s="196"/>
      <c r="BJ55" s="142"/>
      <c r="BK55" s="196"/>
      <c r="BL55" s="196"/>
      <c r="BM55" s="137" t="str">
        <f t="shared" ref="BM55:BR55" si="53">IF(COUNTIF(BM7:BM49,"*Ridotto Ferie*")=0,"",COUNTIF(BM7:BM49,"*Ridotto Ferie*"))</f>
        <v/>
      </c>
      <c r="BN55" s="137" t="str">
        <f t="shared" si="53"/>
        <v/>
      </c>
      <c r="BO55" s="137" t="str">
        <f t="shared" si="53"/>
        <v/>
      </c>
      <c r="BP55" s="137" t="str">
        <f t="shared" si="53"/>
        <v/>
      </c>
      <c r="BQ55" s="137" t="str">
        <f t="shared" si="53"/>
        <v/>
      </c>
      <c r="BR55" s="137" t="str">
        <f t="shared" si="53"/>
        <v/>
      </c>
      <c r="BS55" s="196"/>
      <c r="BT55" s="232" t="s">
        <v>217</v>
      </c>
      <c r="BU55" s="232"/>
      <c r="BV55" s="137" t="str">
        <f t="shared" ref="BV55:CD55" si="54">IF(COUNTIF(BV7:BV49,"*Ridotto Ferie*")=0,"",COUNTIF(BV7:BV49,"*Ridotto Ferie*"))</f>
        <v/>
      </c>
      <c r="BW55" s="137" t="str">
        <f t="shared" si="54"/>
        <v/>
      </c>
      <c r="BX55" s="137" t="str">
        <f t="shared" si="54"/>
        <v/>
      </c>
      <c r="BY55" s="137" t="str">
        <f t="shared" si="54"/>
        <v/>
      </c>
      <c r="BZ55" s="137" t="str">
        <f t="shared" si="54"/>
        <v/>
      </c>
      <c r="CA55" s="137" t="str">
        <f t="shared" si="54"/>
        <v/>
      </c>
      <c r="CB55" s="137" t="str">
        <f t="shared" si="54"/>
        <v/>
      </c>
      <c r="CC55" s="137" t="str">
        <f t="shared" si="54"/>
        <v/>
      </c>
      <c r="CD55" s="137" t="str">
        <f t="shared" si="54"/>
        <v/>
      </c>
      <c r="CE55" s="137"/>
      <c r="CF55" s="196"/>
    </row>
    <row r="56" spans="1:85" ht="11.25" customHeight="1" x14ac:dyDescent="0.25">
      <c r="A56" s="233" t="s">
        <v>218</v>
      </c>
      <c r="B56" s="233"/>
      <c r="C56" s="138" t="str">
        <f>IF(COUNTIF(C7:C49,"*Ridotto Maternità*")=0,"",COUNTIF(C7:C49,"*Ridotto Maternità*"))</f>
        <v/>
      </c>
      <c r="D56" s="138" t="str">
        <f>IF(COUNTIF(D7:D49,"*Ridotto Maternità*")=0,"",COUNTIF(D7:D49,"*Ridotto Maternità*"))</f>
        <v/>
      </c>
      <c r="E56" s="138" t="str">
        <f t="shared" ref="E56:S56" si="55">IF(COUNTIF(E7:E49,"*Ridotto Maternità*")=0,"",COUNTIF(E7:E49,"*Ridotto Maternità*"))</f>
        <v/>
      </c>
      <c r="F56" s="138" t="str">
        <f t="shared" si="55"/>
        <v/>
      </c>
      <c r="G56" s="138" t="str">
        <f t="shared" si="55"/>
        <v/>
      </c>
      <c r="H56" s="138" t="str">
        <f t="shared" si="55"/>
        <v/>
      </c>
      <c r="I56" s="138" t="str">
        <f t="shared" si="55"/>
        <v/>
      </c>
      <c r="J56" s="138" t="str">
        <f t="shared" si="55"/>
        <v/>
      </c>
      <c r="K56" s="138" t="str">
        <f t="shared" si="55"/>
        <v/>
      </c>
      <c r="L56" s="138" t="str">
        <f t="shared" si="55"/>
        <v/>
      </c>
      <c r="M56" s="138" t="str">
        <f t="shared" si="55"/>
        <v/>
      </c>
      <c r="N56" s="138" t="str">
        <f t="shared" si="55"/>
        <v/>
      </c>
      <c r="O56" s="138" t="str">
        <f t="shared" si="55"/>
        <v/>
      </c>
      <c r="P56" s="138" t="str">
        <f t="shared" si="55"/>
        <v/>
      </c>
      <c r="Q56" s="138" t="str">
        <f t="shared" si="55"/>
        <v/>
      </c>
      <c r="R56" s="138" t="str">
        <f t="shared" si="55"/>
        <v/>
      </c>
      <c r="S56" s="138" t="str">
        <f t="shared" si="55"/>
        <v/>
      </c>
      <c r="T56" s="196"/>
      <c r="U56" s="233" t="s">
        <v>218</v>
      </c>
      <c r="V56" s="233"/>
      <c r="W56" s="138" t="str">
        <f t="shared" ref="W56:AU56" si="56">IF(COUNTIF(W7:W49,"*Ridotto Maternità*")=0,"",COUNTIF(W7:W49,"*Ridotto Maternità*"))</f>
        <v/>
      </c>
      <c r="X56" s="138" t="str">
        <f t="shared" si="56"/>
        <v/>
      </c>
      <c r="Y56" s="138" t="str">
        <f t="shared" si="56"/>
        <v/>
      </c>
      <c r="Z56" s="138" t="str">
        <f t="shared" si="56"/>
        <v/>
      </c>
      <c r="AA56" s="138" t="str">
        <f t="shared" si="56"/>
        <v/>
      </c>
      <c r="AB56" s="138" t="str">
        <f t="shared" si="56"/>
        <v/>
      </c>
      <c r="AC56" s="138" t="str">
        <f t="shared" si="56"/>
        <v/>
      </c>
      <c r="AD56" s="138" t="str">
        <f t="shared" si="56"/>
        <v/>
      </c>
      <c r="AE56" s="138" t="str">
        <f t="shared" si="56"/>
        <v/>
      </c>
      <c r="AF56" s="138" t="str">
        <f t="shared" si="56"/>
        <v/>
      </c>
      <c r="AG56" s="138" t="str">
        <f t="shared" si="56"/>
        <v/>
      </c>
      <c r="AH56" s="138" t="str">
        <f t="shared" si="56"/>
        <v/>
      </c>
      <c r="AI56" s="138" t="str">
        <f t="shared" si="56"/>
        <v/>
      </c>
      <c r="AJ56" s="138" t="str">
        <f t="shared" si="56"/>
        <v/>
      </c>
      <c r="AK56" s="138" t="str">
        <f t="shared" si="56"/>
        <v/>
      </c>
      <c r="AL56" s="138" t="str">
        <f t="shared" si="56"/>
        <v/>
      </c>
      <c r="AM56" s="138" t="str">
        <f t="shared" si="56"/>
        <v/>
      </c>
      <c r="AN56" s="138" t="str">
        <f t="shared" si="56"/>
        <v/>
      </c>
      <c r="AO56" s="138" t="str">
        <f t="shared" si="56"/>
        <v/>
      </c>
      <c r="AP56" s="138" t="str">
        <f t="shared" si="56"/>
        <v/>
      </c>
      <c r="AQ56" s="138" t="str">
        <f t="shared" si="56"/>
        <v/>
      </c>
      <c r="AR56" s="138" t="str">
        <f t="shared" si="56"/>
        <v/>
      </c>
      <c r="AS56" s="138" t="str">
        <f t="shared" si="56"/>
        <v/>
      </c>
      <c r="AT56" s="138" t="str">
        <f t="shared" si="56"/>
        <v/>
      </c>
      <c r="AU56" s="138" t="str">
        <f t="shared" si="56"/>
        <v/>
      </c>
      <c r="AV56" s="196"/>
      <c r="AW56" s="196"/>
      <c r="AX56" s="196"/>
      <c r="AY56" s="196"/>
      <c r="AZ56" s="196"/>
      <c r="BA56" s="196"/>
      <c r="BB56" s="196"/>
      <c r="BC56" s="196"/>
      <c r="BD56" s="196"/>
      <c r="BE56" s="196"/>
      <c r="BF56" s="196"/>
      <c r="BG56" s="196"/>
      <c r="BH56" s="196"/>
      <c r="BI56" s="196"/>
      <c r="BJ56" s="142"/>
      <c r="BK56" s="196"/>
      <c r="BL56" s="196"/>
      <c r="BM56" s="138" t="str">
        <f t="shared" ref="BM56:BR56" si="57">IF(COUNTIF(BM7:BM49,"*Ridotto Maternità*")=0,"",COUNTIF(BM7:BM49,"*Ridotto Maternità*"))</f>
        <v/>
      </c>
      <c r="BN56" s="138" t="str">
        <f t="shared" si="57"/>
        <v/>
      </c>
      <c r="BO56" s="138" t="str">
        <f t="shared" si="57"/>
        <v/>
      </c>
      <c r="BP56" s="138" t="str">
        <f t="shared" si="57"/>
        <v/>
      </c>
      <c r="BQ56" s="138" t="str">
        <f t="shared" si="57"/>
        <v/>
      </c>
      <c r="BR56" s="138" t="str">
        <f t="shared" si="57"/>
        <v/>
      </c>
      <c r="BS56" s="196"/>
      <c r="BT56" s="233" t="s">
        <v>218</v>
      </c>
      <c r="BU56" s="233"/>
      <c r="BV56" s="138" t="str">
        <f t="shared" ref="BV56:CD56" si="58">IF(COUNTIF(BV7:BV49,"*Ridotto Maternità*")=0,"",COUNTIF(BV7:BV49,"*Ridotto Maternità*"))</f>
        <v/>
      </c>
      <c r="BW56" s="138" t="str">
        <f t="shared" si="58"/>
        <v/>
      </c>
      <c r="BX56" s="138" t="str">
        <f t="shared" si="58"/>
        <v/>
      </c>
      <c r="BY56" s="138" t="str">
        <f t="shared" si="58"/>
        <v/>
      </c>
      <c r="BZ56" s="138" t="str">
        <f t="shared" si="58"/>
        <v/>
      </c>
      <c r="CA56" s="138" t="str">
        <f t="shared" si="58"/>
        <v/>
      </c>
      <c r="CB56" s="138" t="str">
        <f t="shared" si="58"/>
        <v/>
      </c>
      <c r="CC56" s="138" t="str">
        <f t="shared" si="58"/>
        <v/>
      </c>
      <c r="CD56" s="138" t="str">
        <f t="shared" si="58"/>
        <v/>
      </c>
      <c r="CE56" s="138"/>
      <c r="CF56" s="196"/>
    </row>
    <row r="57" spans="1:85" ht="11.25" customHeight="1" x14ac:dyDescent="0.25">
      <c r="A57" s="232" t="s">
        <v>219</v>
      </c>
      <c r="B57" s="232"/>
      <c r="C57" s="137" t="str">
        <f>IF(COUNTIF(C7:C49,"*Malattia*")=0,"",COUNTIF(C7:C49,"*Malattia*"))</f>
        <v/>
      </c>
      <c r="D57" s="137" t="str">
        <f>IF(COUNTIF(D7:D49,"*Malattia*")=0,"",COUNTIF(D7:D49,"*Malattia*"))</f>
        <v/>
      </c>
      <c r="E57" s="137" t="str">
        <f t="shared" ref="E57:S57" si="59">IF(COUNTIF(E7:E49,"*Malattia*")=0,"",COUNTIF(E7:E49,"*Malattia*"))</f>
        <v/>
      </c>
      <c r="F57" s="137" t="str">
        <f t="shared" si="59"/>
        <v/>
      </c>
      <c r="G57" s="137" t="str">
        <f t="shared" si="59"/>
        <v/>
      </c>
      <c r="H57" s="137" t="str">
        <f t="shared" si="59"/>
        <v/>
      </c>
      <c r="I57" s="137" t="str">
        <f t="shared" si="59"/>
        <v/>
      </c>
      <c r="J57" s="137" t="str">
        <f t="shared" si="59"/>
        <v/>
      </c>
      <c r="K57" s="137" t="str">
        <f t="shared" si="59"/>
        <v/>
      </c>
      <c r="L57" s="137" t="str">
        <f t="shared" si="59"/>
        <v/>
      </c>
      <c r="M57" s="137" t="str">
        <f t="shared" si="59"/>
        <v/>
      </c>
      <c r="N57" s="137" t="str">
        <f t="shared" si="59"/>
        <v/>
      </c>
      <c r="O57" s="137" t="str">
        <f t="shared" si="59"/>
        <v/>
      </c>
      <c r="P57" s="137" t="str">
        <f t="shared" si="59"/>
        <v/>
      </c>
      <c r="Q57" s="137" t="str">
        <f t="shared" si="59"/>
        <v/>
      </c>
      <c r="R57" s="137" t="str">
        <f t="shared" si="59"/>
        <v/>
      </c>
      <c r="S57" s="137" t="str">
        <f t="shared" si="59"/>
        <v/>
      </c>
      <c r="T57" s="196"/>
      <c r="U57" s="232" t="s">
        <v>219</v>
      </c>
      <c r="V57" s="232"/>
      <c r="W57" s="137" t="str">
        <f t="shared" ref="W57:AU57" si="60">IF(COUNTIF(W7:W49,"*Malattia*")=0,"",COUNTIF(W7:W49,"*Malattia*"))</f>
        <v/>
      </c>
      <c r="X57" s="137" t="str">
        <f t="shared" si="60"/>
        <v/>
      </c>
      <c r="Y57" s="137" t="str">
        <f t="shared" si="60"/>
        <v/>
      </c>
      <c r="Z57" s="137" t="str">
        <f t="shared" si="60"/>
        <v/>
      </c>
      <c r="AA57" s="137" t="str">
        <f t="shared" si="60"/>
        <v/>
      </c>
      <c r="AB57" s="137" t="str">
        <f t="shared" si="60"/>
        <v/>
      </c>
      <c r="AC57" s="137" t="str">
        <f t="shared" si="60"/>
        <v/>
      </c>
      <c r="AD57" s="137" t="str">
        <f t="shared" si="60"/>
        <v/>
      </c>
      <c r="AE57" s="137" t="str">
        <f t="shared" si="60"/>
        <v/>
      </c>
      <c r="AF57" s="137" t="str">
        <f t="shared" si="60"/>
        <v/>
      </c>
      <c r="AG57" s="137" t="str">
        <f t="shared" si="60"/>
        <v/>
      </c>
      <c r="AH57" s="137" t="str">
        <f t="shared" si="60"/>
        <v/>
      </c>
      <c r="AI57" s="137" t="str">
        <f t="shared" si="60"/>
        <v/>
      </c>
      <c r="AJ57" s="137" t="str">
        <f t="shared" si="60"/>
        <v/>
      </c>
      <c r="AK57" s="137" t="str">
        <f t="shared" si="60"/>
        <v/>
      </c>
      <c r="AL57" s="137" t="str">
        <f t="shared" si="60"/>
        <v/>
      </c>
      <c r="AM57" s="137" t="str">
        <f t="shared" si="60"/>
        <v/>
      </c>
      <c r="AN57" s="137" t="str">
        <f t="shared" si="60"/>
        <v/>
      </c>
      <c r="AO57" s="137" t="str">
        <f t="shared" si="60"/>
        <v/>
      </c>
      <c r="AP57" s="137" t="str">
        <f t="shared" si="60"/>
        <v/>
      </c>
      <c r="AQ57" s="137" t="str">
        <f t="shared" si="60"/>
        <v/>
      </c>
      <c r="AR57" s="137" t="str">
        <f t="shared" si="60"/>
        <v/>
      </c>
      <c r="AS57" s="137" t="str">
        <f t="shared" si="60"/>
        <v/>
      </c>
      <c r="AT57" s="137" t="str">
        <f t="shared" si="60"/>
        <v/>
      </c>
      <c r="AU57" s="137" t="str">
        <f t="shared" si="60"/>
        <v/>
      </c>
      <c r="AV57" s="196"/>
      <c r="AW57" s="196"/>
      <c r="AX57" s="196"/>
      <c r="AY57" s="196"/>
      <c r="AZ57" s="196"/>
      <c r="BA57" s="196"/>
      <c r="BB57" s="196"/>
      <c r="BC57" s="196"/>
      <c r="BD57" s="196"/>
      <c r="BE57" s="196"/>
      <c r="BF57" s="196"/>
      <c r="BG57" s="196"/>
      <c r="BH57" s="196"/>
      <c r="BI57" s="196"/>
      <c r="BJ57" s="142"/>
      <c r="BK57" s="196"/>
      <c r="BL57" s="196"/>
      <c r="BM57" s="137" t="str">
        <f t="shared" ref="BM57:BR57" si="61">IF(COUNTIF(BM7:BM49,"*Malattia*")=0,"",COUNTIF(BM7:BM49,"*Malattia*"))</f>
        <v/>
      </c>
      <c r="BN57" s="137" t="str">
        <f t="shared" si="61"/>
        <v/>
      </c>
      <c r="BO57" s="137" t="str">
        <f t="shared" si="61"/>
        <v/>
      </c>
      <c r="BP57" s="137" t="str">
        <f t="shared" si="61"/>
        <v/>
      </c>
      <c r="BQ57" s="137" t="str">
        <f t="shared" si="61"/>
        <v/>
      </c>
      <c r="BR57" s="137" t="str">
        <f t="shared" si="61"/>
        <v/>
      </c>
      <c r="BS57" s="196"/>
      <c r="BT57" s="232" t="s">
        <v>219</v>
      </c>
      <c r="BU57" s="232"/>
      <c r="BV57" s="137" t="str">
        <f t="shared" ref="BV57:CD57" si="62">IF(COUNTIF(BV7:BV49,"*Malattia*")=0,"",COUNTIF(BV7:BV49,"*Malattia*"))</f>
        <v/>
      </c>
      <c r="BW57" s="137" t="str">
        <f t="shared" si="62"/>
        <v/>
      </c>
      <c r="BX57" s="137" t="str">
        <f t="shared" si="62"/>
        <v/>
      </c>
      <c r="BY57" s="137" t="str">
        <f t="shared" si="62"/>
        <v/>
      </c>
      <c r="BZ57" s="137" t="str">
        <f t="shared" si="62"/>
        <v/>
      </c>
      <c r="CA57" s="137" t="str">
        <f t="shared" si="62"/>
        <v/>
      </c>
      <c r="CB57" s="137" t="str">
        <f t="shared" si="62"/>
        <v/>
      </c>
      <c r="CC57" s="137" t="str">
        <f t="shared" si="62"/>
        <v/>
      </c>
      <c r="CD57" s="137" t="str">
        <f t="shared" si="62"/>
        <v/>
      </c>
      <c r="CE57" s="137"/>
      <c r="CF57" s="196"/>
    </row>
    <row r="58" spans="1:85" ht="11.25" customHeight="1" x14ac:dyDescent="0.25">
      <c r="A58" s="233" t="s">
        <v>220</v>
      </c>
      <c r="B58" s="233"/>
      <c r="C58" s="138" t="str">
        <f>IF(COUNTIF(C7:C49,"*Esame*")=0,"",COUNTIF(C7:C49,"*Esame*"))</f>
        <v/>
      </c>
      <c r="D58" s="138" t="str">
        <f>IF(COUNTIF(D7:D49,"*Esame*")=0,"",COUNTIF(D7:D49,"*Esame*"))</f>
        <v/>
      </c>
      <c r="E58" s="138" t="str">
        <f t="shared" ref="E58:S58" si="63">IF(COUNTIF(E7:E49,"*Esame*")=0,"",COUNTIF(E7:E49,"*Esame*"))</f>
        <v/>
      </c>
      <c r="F58" s="138" t="str">
        <f t="shared" si="63"/>
        <v/>
      </c>
      <c r="G58" s="138" t="str">
        <f t="shared" si="63"/>
        <v/>
      </c>
      <c r="H58" s="138" t="str">
        <f t="shared" si="63"/>
        <v/>
      </c>
      <c r="I58" s="138" t="str">
        <f t="shared" si="63"/>
        <v/>
      </c>
      <c r="J58" s="138" t="str">
        <f t="shared" si="63"/>
        <v/>
      </c>
      <c r="K58" s="138" t="str">
        <f t="shared" si="63"/>
        <v/>
      </c>
      <c r="L58" s="138" t="str">
        <f t="shared" si="63"/>
        <v/>
      </c>
      <c r="M58" s="138" t="str">
        <f t="shared" si="63"/>
        <v/>
      </c>
      <c r="N58" s="138" t="str">
        <f t="shared" si="63"/>
        <v/>
      </c>
      <c r="O58" s="138" t="str">
        <f t="shared" si="63"/>
        <v/>
      </c>
      <c r="P58" s="138" t="str">
        <f t="shared" si="63"/>
        <v/>
      </c>
      <c r="Q58" s="138" t="str">
        <f t="shared" si="63"/>
        <v/>
      </c>
      <c r="R58" s="138" t="str">
        <f t="shared" si="63"/>
        <v/>
      </c>
      <c r="S58" s="138" t="str">
        <f t="shared" si="63"/>
        <v/>
      </c>
      <c r="T58" s="196"/>
      <c r="U58" s="233" t="s">
        <v>220</v>
      </c>
      <c r="V58" s="233"/>
      <c r="W58" s="138" t="str">
        <f t="shared" ref="W58:AU58" si="64">IF(COUNTIF(W7:W49,"*Esame*")=0,"",COUNTIF(W7:W49,"*Esame*"))</f>
        <v/>
      </c>
      <c r="X58" s="138" t="str">
        <f t="shared" si="64"/>
        <v/>
      </c>
      <c r="Y58" s="138" t="str">
        <f t="shared" si="64"/>
        <v/>
      </c>
      <c r="Z58" s="138" t="str">
        <f t="shared" si="64"/>
        <v/>
      </c>
      <c r="AA58" s="138" t="str">
        <f t="shared" si="64"/>
        <v/>
      </c>
      <c r="AB58" s="138" t="str">
        <f t="shared" si="64"/>
        <v/>
      </c>
      <c r="AC58" s="138" t="str">
        <f t="shared" si="64"/>
        <v/>
      </c>
      <c r="AD58" s="138" t="str">
        <f t="shared" si="64"/>
        <v/>
      </c>
      <c r="AE58" s="138" t="str">
        <f t="shared" si="64"/>
        <v/>
      </c>
      <c r="AF58" s="138" t="str">
        <f t="shared" si="64"/>
        <v/>
      </c>
      <c r="AG58" s="138" t="str">
        <f t="shared" si="64"/>
        <v/>
      </c>
      <c r="AH58" s="138" t="str">
        <f t="shared" si="64"/>
        <v/>
      </c>
      <c r="AI58" s="138" t="str">
        <f t="shared" si="64"/>
        <v/>
      </c>
      <c r="AJ58" s="138" t="str">
        <f t="shared" si="64"/>
        <v/>
      </c>
      <c r="AK58" s="138" t="str">
        <f t="shared" si="64"/>
        <v/>
      </c>
      <c r="AL58" s="138" t="str">
        <f t="shared" si="64"/>
        <v/>
      </c>
      <c r="AM58" s="138" t="str">
        <f t="shared" si="64"/>
        <v/>
      </c>
      <c r="AN58" s="138" t="str">
        <f t="shared" si="64"/>
        <v/>
      </c>
      <c r="AO58" s="138" t="str">
        <f t="shared" si="64"/>
        <v/>
      </c>
      <c r="AP58" s="138" t="str">
        <f t="shared" si="64"/>
        <v/>
      </c>
      <c r="AQ58" s="138" t="str">
        <f t="shared" si="64"/>
        <v/>
      </c>
      <c r="AR58" s="138" t="str">
        <f t="shared" si="64"/>
        <v/>
      </c>
      <c r="AS58" s="138" t="str">
        <f t="shared" si="64"/>
        <v/>
      </c>
      <c r="AT58" s="138" t="str">
        <f t="shared" si="64"/>
        <v/>
      </c>
      <c r="AU58" s="138" t="str">
        <f t="shared" si="64"/>
        <v/>
      </c>
      <c r="AV58" s="196"/>
      <c r="AW58" s="196"/>
      <c r="AX58" s="196"/>
      <c r="AY58" s="196"/>
      <c r="AZ58" s="196"/>
      <c r="BA58" s="196"/>
      <c r="BB58" s="196"/>
      <c r="BC58" s="196"/>
      <c r="BD58" s="196"/>
      <c r="BE58" s="196"/>
      <c r="BF58" s="196"/>
      <c r="BG58" s="196"/>
      <c r="BH58" s="196"/>
      <c r="BI58" s="196"/>
      <c r="BJ58" s="142"/>
      <c r="BK58" s="196"/>
      <c r="BL58" s="196"/>
      <c r="BM58" s="138" t="str">
        <f t="shared" ref="BM58:BR58" si="65">IF(COUNTIF(BM7:BM49,"*Esame*")=0,"",COUNTIF(BM7:BM49,"*Esame*"))</f>
        <v/>
      </c>
      <c r="BN58" s="138" t="str">
        <f t="shared" si="65"/>
        <v/>
      </c>
      <c r="BO58" s="138" t="str">
        <f t="shared" si="65"/>
        <v/>
      </c>
      <c r="BP58" s="138" t="str">
        <f t="shared" si="65"/>
        <v/>
      </c>
      <c r="BQ58" s="138" t="str">
        <f t="shared" si="65"/>
        <v/>
      </c>
      <c r="BR58" s="138" t="str">
        <f t="shared" si="65"/>
        <v/>
      </c>
      <c r="BS58" s="196"/>
      <c r="BT58" s="233" t="s">
        <v>220</v>
      </c>
      <c r="BU58" s="233"/>
      <c r="BV58" s="138" t="str">
        <f t="shared" ref="BV58:CD58" si="66">IF(COUNTIF(BV7:BV49,"*Esame*")=0,"",COUNTIF(BV7:BV49,"*Esame*"))</f>
        <v/>
      </c>
      <c r="BW58" s="138" t="str">
        <f t="shared" si="66"/>
        <v/>
      </c>
      <c r="BX58" s="138" t="str">
        <f t="shared" si="66"/>
        <v/>
      </c>
      <c r="BY58" s="138" t="str">
        <f t="shared" si="66"/>
        <v/>
      </c>
      <c r="BZ58" s="138" t="str">
        <f t="shared" si="66"/>
        <v/>
      </c>
      <c r="CA58" s="138" t="str">
        <f t="shared" si="66"/>
        <v/>
      </c>
      <c r="CB58" s="138" t="str">
        <f t="shared" si="66"/>
        <v/>
      </c>
      <c r="CC58" s="138" t="str">
        <f t="shared" si="66"/>
        <v/>
      </c>
      <c r="CD58" s="138" t="str">
        <f t="shared" si="66"/>
        <v/>
      </c>
      <c r="CE58" s="138"/>
      <c r="CF58" s="196"/>
    </row>
    <row r="59" spans="1:85" ht="11.25" customHeight="1" x14ac:dyDescent="0.25">
      <c r="A59" s="232" t="s">
        <v>221</v>
      </c>
      <c r="B59" s="232"/>
      <c r="C59" s="137" t="str">
        <f>IF(COUNTIF(C7:C49,"*Altro*")=0,"",COUNTIF(C7:C49,"*Altro*"))</f>
        <v/>
      </c>
      <c r="D59" s="137" t="str">
        <f>IF(COUNTIF(D7:D49,"*Altro*")=0,"",COUNTIF(D7:D49,"*Altro*"))</f>
        <v/>
      </c>
      <c r="E59" s="137" t="str">
        <f t="shared" ref="E59:S59" si="67">IF(COUNTIF(E7:E49,"*Altro*")=0,"",COUNTIF(E7:E49,"*Altro*"))</f>
        <v/>
      </c>
      <c r="F59" s="137" t="str">
        <f t="shared" si="67"/>
        <v/>
      </c>
      <c r="G59" s="137" t="str">
        <f t="shared" si="67"/>
        <v/>
      </c>
      <c r="H59" s="137" t="str">
        <f t="shared" si="67"/>
        <v/>
      </c>
      <c r="I59" s="137" t="str">
        <f t="shared" si="67"/>
        <v/>
      </c>
      <c r="J59" s="137" t="str">
        <f t="shared" si="67"/>
        <v/>
      </c>
      <c r="K59" s="137" t="str">
        <f t="shared" si="67"/>
        <v/>
      </c>
      <c r="L59" s="137" t="str">
        <f t="shared" si="67"/>
        <v/>
      </c>
      <c r="M59" s="137" t="str">
        <f t="shared" si="67"/>
        <v/>
      </c>
      <c r="N59" s="137" t="str">
        <f t="shared" si="67"/>
        <v/>
      </c>
      <c r="O59" s="137" t="str">
        <f t="shared" si="67"/>
        <v/>
      </c>
      <c r="P59" s="137" t="str">
        <f t="shared" si="67"/>
        <v/>
      </c>
      <c r="Q59" s="137" t="str">
        <f t="shared" si="67"/>
        <v/>
      </c>
      <c r="R59" s="137" t="str">
        <f t="shared" si="67"/>
        <v/>
      </c>
      <c r="S59" s="137" t="str">
        <f t="shared" si="67"/>
        <v/>
      </c>
      <c r="T59" s="196"/>
      <c r="U59" s="232" t="s">
        <v>221</v>
      </c>
      <c r="V59" s="232"/>
      <c r="W59" s="137" t="str">
        <f t="shared" ref="W59:AU59" si="68">IF(COUNTIF(W7:W49,"*Altro*")=0,"",COUNTIF(W7:W49,"*Altro*"))</f>
        <v/>
      </c>
      <c r="X59" s="137" t="str">
        <f t="shared" si="68"/>
        <v/>
      </c>
      <c r="Y59" s="137" t="str">
        <f t="shared" si="68"/>
        <v/>
      </c>
      <c r="Z59" s="137" t="str">
        <f t="shared" si="68"/>
        <v/>
      </c>
      <c r="AA59" s="137" t="str">
        <f t="shared" si="68"/>
        <v/>
      </c>
      <c r="AB59" s="137" t="str">
        <f t="shared" si="68"/>
        <v/>
      </c>
      <c r="AC59" s="137" t="str">
        <f t="shared" si="68"/>
        <v/>
      </c>
      <c r="AD59" s="137" t="str">
        <f t="shared" si="68"/>
        <v/>
      </c>
      <c r="AE59" s="137" t="str">
        <f t="shared" si="68"/>
        <v/>
      </c>
      <c r="AF59" s="137" t="str">
        <f t="shared" si="68"/>
        <v/>
      </c>
      <c r="AG59" s="137" t="str">
        <f t="shared" si="68"/>
        <v/>
      </c>
      <c r="AH59" s="137" t="str">
        <f t="shared" si="68"/>
        <v/>
      </c>
      <c r="AI59" s="137" t="str">
        <f t="shared" si="68"/>
        <v/>
      </c>
      <c r="AJ59" s="137" t="str">
        <f t="shared" si="68"/>
        <v/>
      </c>
      <c r="AK59" s="137" t="str">
        <f t="shared" si="68"/>
        <v/>
      </c>
      <c r="AL59" s="137" t="str">
        <f t="shared" si="68"/>
        <v/>
      </c>
      <c r="AM59" s="137" t="str">
        <f t="shared" si="68"/>
        <v/>
      </c>
      <c r="AN59" s="137" t="str">
        <f t="shared" si="68"/>
        <v/>
      </c>
      <c r="AO59" s="137" t="str">
        <f t="shared" si="68"/>
        <v/>
      </c>
      <c r="AP59" s="137" t="str">
        <f t="shared" si="68"/>
        <v/>
      </c>
      <c r="AQ59" s="137" t="str">
        <f t="shared" si="68"/>
        <v/>
      </c>
      <c r="AR59" s="137" t="str">
        <f t="shared" si="68"/>
        <v/>
      </c>
      <c r="AS59" s="137" t="str">
        <f t="shared" si="68"/>
        <v/>
      </c>
      <c r="AT59" s="137" t="str">
        <f t="shared" si="68"/>
        <v/>
      </c>
      <c r="AU59" s="137" t="str">
        <f t="shared" si="68"/>
        <v/>
      </c>
      <c r="AV59" s="196"/>
      <c r="AW59" s="196"/>
      <c r="AX59" s="196"/>
      <c r="AY59" s="196"/>
      <c r="AZ59" s="196"/>
      <c r="BA59" s="196"/>
      <c r="BB59" s="196"/>
      <c r="BC59" s="196"/>
      <c r="BD59" s="196"/>
      <c r="BE59" s="196"/>
      <c r="BF59" s="196"/>
      <c r="BG59" s="196"/>
      <c r="BH59" s="196"/>
      <c r="BI59" s="196"/>
      <c r="BJ59" s="142"/>
      <c r="BK59" s="196"/>
      <c r="BL59" s="196"/>
      <c r="BM59" s="137" t="str">
        <f t="shared" ref="BM59:BR59" si="69">IF(COUNTIF(BM7:BM49,"*Altro*")=0,"",COUNTIF(BM7:BM49,"*Altro*"))</f>
        <v/>
      </c>
      <c r="BN59" s="137" t="str">
        <f t="shared" si="69"/>
        <v/>
      </c>
      <c r="BO59" s="137" t="str">
        <f t="shared" si="69"/>
        <v/>
      </c>
      <c r="BP59" s="137" t="str">
        <f t="shared" si="69"/>
        <v/>
      </c>
      <c r="BQ59" s="137" t="str">
        <f t="shared" si="69"/>
        <v/>
      </c>
      <c r="BR59" s="137" t="str">
        <f t="shared" si="69"/>
        <v/>
      </c>
      <c r="BS59" s="196"/>
      <c r="BT59" s="232" t="s">
        <v>221</v>
      </c>
      <c r="BU59" s="232"/>
      <c r="BV59" s="137" t="str">
        <f t="shared" ref="BV59:CD59" si="70">IF(COUNTIF(BV7:BV49,"*Altro*")=0,"",COUNTIF(BV7:BV49,"*Altro*"))</f>
        <v/>
      </c>
      <c r="BW59" s="137" t="str">
        <f t="shared" si="70"/>
        <v/>
      </c>
      <c r="BX59" s="137" t="str">
        <f t="shared" si="70"/>
        <v/>
      </c>
      <c r="BY59" s="137" t="str">
        <f t="shared" si="70"/>
        <v/>
      </c>
      <c r="BZ59" s="137" t="str">
        <f t="shared" si="70"/>
        <v/>
      </c>
      <c r="CA59" s="137" t="str">
        <f t="shared" si="70"/>
        <v/>
      </c>
      <c r="CB59" s="137" t="str">
        <f t="shared" si="70"/>
        <v/>
      </c>
      <c r="CC59" s="137" t="str">
        <f t="shared" si="70"/>
        <v/>
      </c>
      <c r="CD59" s="137" t="str">
        <f t="shared" si="70"/>
        <v/>
      </c>
      <c r="CE59" s="137"/>
      <c r="CF59" s="196"/>
    </row>
    <row r="60" spans="1:85" ht="11.25" customHeight="1" x14ac:dyDescent="0.25">
      <c r="A60" s="196"/>
      <c r="B60" s="196"/>
      <c r="C60" s="196"/>
      <c r="D60" s="196"/>
      <c r="E60" s="196"/>
      <c r="F60" s="196"/>
      <c r="G60" s="196"/>
      <c r="H60" s="196"/>
      <c r="I60" s="196"/>
      <c r="J60" s="196"/>
      <c r="K60" s="196"/>
      <c r="L60" s="196"/>
      <c r="M60" s="196"/>
      <c r="N60" s="196"/>
      <c r="O60" s="196"/>
      <c r="P60" s="196"/>
      <c r="Q60" s="196"/>
      <c r="R60" s="196"/>
      <c r="S60" s="196"/>
      <c r="T60" s="196"/>
      <c r="U60" s="196"/>
      <c r="V60" s="196"/>
      <c r="W60" s="196"/>
      <c r="X60" s="196"/>
      <c r="Y60" s="196"/>
      <c r="Z60" s="196"/>
      <c r="AA60" s="196"/>
      <c r="AB60" s="196"/>
      <c r="AC60" s="196"/>
      <c r="AD60" s="196"/>
      <c r="AE60" s="196"/>
      <c r="AF60" s="196"/>
      <c r="AG60" s="196"/>
      <c r="AH60" s="196"/>
      <c r="AI60" s="196"/>
      <c r="AJ60" s="196"/>
      <c r="AK60" s="196"/>
      <c r="AL60" s="196"/>
      <c r="AM60" s="196"/>
      <c r="AN60" s="196"/>
      <c r="AO60" s="196"/>
      <c r="AP60" s="196"/>
      <c r="AQ60" s="196"/>
      <c r="AR60" s="196"/>
      <c r="AS60" s="196"/>
      <c r="AT60" s="196"/>
      <c r="AU60" s="196"/>
      <c r="AV60" s="196"/>
      <c r="AW60" s="196"/>
      <c r="AX60" s="196"/>
      <c r="AY60" s="196"/>
      <c r="AZ60" s="196"/>
      <c r="BA60" s="196"/>
      <c r="BB60" s="196"/>
      <c r="BC60" s="196"/>
      <c r="BD60" s="196"/>
      <c r="BE60" s="196"/>
      <c r="BF60" s="196"/>
      <c r="BG60" s="196"/>
      <c r="BH60" s="196"/>
      <c r="BI60" s="196"/>
      <c r="BJ60" s="142"/>
      <c r="BK60" s="196"/>
      <c r="BL60" s="196"/>
      <c r="BM60" s="196"/>
      <c r="BN60" s="196"/>
      <c r="BO60" s="196"/>
      <c r="BP60" s="196"/>
      <c r="BQ60" s="196"/>
      <c r="BR60" s="196"/>
      <c r="BS60" s="196"/>
      <c r="BT60" s="196"/>
      <c r="BU60" s="196"/>
      <c r="BV60" s="196"/>
      <c r="BW60" s="196"/>
      <c r="BX60" s="196"/>
      <c r="BY60" s="196"/>
      <c r="BZ60" s="196"/>
      <c r="CA60" s="196"/>
      <c r="CB60" s="196"/>
      <c r="CC60" s="196"/>
      <c r="CD60" s="196"/>
      <c r="CE60" s="196"/>
      <c r="CF60" s="196"/>
    </row>
    <row r="61" spans="1:85" ht="11.25" customHeight="1" x14ac:dyDescent="0.25">
      <c r="A61" s="196"/>
      <c r="B61" s="196"/>
      <c r="C61" s="196"/>
      <c r="D61" s="196"/>
      <c r="E61" s="196"/>
      <c r="F61" s="196"/>
      <c r="G61" s="196"/>
      <c r="H61" s="196"/>
      <c r="I61" s="196"/>
      <c r="J61" s="196"/>
      <c r="K61" s="196"/>
      <c r="L61" s="196"/>
      <c r="M61" s="196"/>
      <c r="N61" s="196"/>
      <c r="O61" s="196"/>
      <c r="P61" s="196"/>
      <c r="Q61" s="196"/>
      <c r="R61" s="196"/>
      <c r="S61" s="196"/>
      <c r="T61" s="196"/>
      <c r="U61" s="196"/>
      <c r="V61" s="196"/>
      <c r="W61" s="196"/>
      <c r="X61" s="196"/>
      <c r="Y61" s="196"/>
      <c r="Z61" s="196"/>
      <c r="AA61" s="196"/>
      <c r="AB61" s="196"/>
      <c r="AC61" s="196"/>
      <c r="AD61" s="196"/>
      <c r="AE61" s="196"/>
      <c r="AF61" s="196"/>
      <c r="AG61" s="196"/>
      <c r="AH61" s="196"/>
      <c r="AI61" s="196"/>
      <c r="AJ61" s="196"/>
      <c r="AK61" s="196"/>
      <c r="AL61" s="196"/>
      <c r="AM61" s="196"/>
      <c r="AN61" s="196"/>
      <c r="AO61" s="196"/>
      <c r="AP61" s="196"/>
      <c r="AQ61" s="196"/>
      <c r="AR61" s="196"/>
      <c r="AS61" s="196"/>
      <c r="AT61" s="196"/>
      <c r="AU61" s="196"/>
      <c r="AV61" s="196"/>
      <c r="AW61" s="196"/>
      <c r="AX61" s="196"/>
      <c r="AY61" s="196"/>
      <c r="AZ61" s="196"/>
      <c r="BA61" s="196"/>
      <c r="BB61" s="196"/>
      <c r="BC61" s="196"/>
      <c r="BD61" s="196"/>
      <c r="BE61" s="196"/>
      <c r="BF61" s="196"/>
      <c r="BG61" s="196"/>
      <c r="BH61" s="196"/>
      <c r="BI61" s="196"/>
      <c r="BJ61" s="142"/>
      <c r="BK61" s="196"/>
      <c r="BL61" s="196"/>
      <c r="BM61" s="196"/>
      <c r="BN61" s="196"/>
      <c r="BO61" s="196"/>
      <c r="BP61" s="196"/>
      <c r="BQ61" s="196"/>
      <c r="BR61" s="196"/>
      <c r="BS61" s="196"/>
      <c r="BT61" s="196"/>
      <c r="BU61" s="196"/>
      <c r="BV61" s="196"/>
      <c r="BW61" s="196"/>
      <c r="BX61" s="196"/>
      <c r="BY61" s="196"/>
      <c r="BZ61" s="196"/>
      <c r="CA61" s="196"/>
      <c r="CB61" s="196"/>
      <c r="CC61" s="196"/>
      <c r="CD61" s="196"/>
      <c r="CE61" s="196"/>
      <c r="CF61" s="196"/>
    </row>
    <row r="62" spans="1:85" ht="11.25" customHeight="1" x14ac:dyDescent="0.25">
      <c r="A62" s="196"/>
      <c r="B62" s="196"/>
      <c r="C62" s="196"/>
      <c r="D62" s="196"/>
      <c r="E62" s="196"/>
      <c r="F62" s="196"/>
      <c r="G62" s="196"/>
      <c r="H62" s="196"/>
      <c r="I62" s="196"/>
      <c r="J62" s="196"/>
      <c r="K62" s="196"/>
      <c r="L62" s="196"/>
      <c r="M62" s="196"/>
      <c r="N62" s="196"/>
      <c r="O62" s="196"/>
      <c r="P62" s="196"/>
      <c r="Q62" s="196"/>
      <c r="R62" s="196"/>
      <c r="S62" s="196"/>
      <c r="T62" s="196"/>
      <c r="U62" s="196"/>
      <c r="V62" s="196"/>
      <c r="W62" s="196"/>
      <c r="X62" s="196"/>
      <c r="Y62" s="196"/>
      <c r="Z62" s="196"/>
      <c r="AA62" s="196"/>
      <c r="AB62" s="196"/>
      <c r="AC62" s="196"/>
      <c r="AD62" s="196"/>
      <c r="AE62" s="196"/>
      <c r="AF62" s="196"/>
      <c r="AG62" s="196"/>
      <c r="AH62" s="196"/>
      <c r="AI62" s="196"/>
      <c r="AJ62" s="196"/>
      <c r="AK62" s="196"/>
      <c r="AL62" s="196"/>
      <c r="AM62" s="196"/>
      <c r="AN62" s="196"/>
      <c r="AO62" s="196"/>
      <c r="AP62" s="196"/>
      <c r="AQ62" s="196"/>
      <c r="AR62" s="196"/>
      <c r="AS62" s="196"/>
      <c r="AT62" s="196"/>
      <c r="AU62" s="196"/>
      <c r="AV62" s="196"/>
      <c r="AW62" s="196"/>
      <c r="AX62" s="196"/>
      <c r="AY62" s="196"/>
      <c r="AZ62" s="196"/>
      <c r="BA62" s="196"/>
      <c r="BB62" s="196"/>
      <c r="BC62" s="196"/>
      <c r="BD62" s="196"/>
      <c r="BE62" s="196"/>
      <c r="BF62" s="196"/>
      <c r="BG62" s="196"/>
      <c r="BH62" s="196"/>
      <c r="BI62" s="196"/>
      <c r="BJ62" s="142"/>
      <c r="BK62" s="196"/>
      <c r="BL62" s="196"/>
      <c r="BM62" s="196"/>
      <c r="BN62" s="196"/>
      <c r="BO62" s="196"/>
      <c r="BP62" s="196"/>
      <c r="BQ62" s="196"/>
      <c r="BR62" s="196"/>
      <c r="BS62" s="196"/>
      <c r="BT62" s="196"/>
      <c r="BU62" s="196"/>
      <c r="BV62" s="196"/>
      <c r="BW62" s="196"/>
      <c r="BX62" s="196"/>
      <c r="BY62" s="196"/>
      <c r="BZ62" s="196"/>
      <c r="CA62" s="196"/>
      <c r="CB62" s="196"/>
      <c r="CC62" s="196"/>
      <c r="CD62" s="196"/>
      <c r="CE62" s="196"/>
      <c r="CF62" s="196"/>
    </row>
    <row r="63" spans="1:85" ht="11.25" customHeight="1" x14ac:dyDescent="0.25">
      <c r="A63" s="196"/>
      <c r="B63" s="196"/>
      <c r="C63" s="196"/>
      <c r="D63" s="196"/>
      <c r="E63" s="196"/>
      <c r="F63" s="196"/>
      <c r="G63" s="196"/>
      <c r="H63" s="196"/>
      <c r="I63" s="196"/>
      <c r="J63" s="196"/>
      <c r="K63" s="196"/>
      <c r="L63" s="196"/>
      <c r="M63" s="196"/>
      <c r="N63" s="196"/>
      <c r="O63" s="196"/>
      <c r="P63" s="196"/>
      <c r="Q63" s="196"/>
      <c r="R63" s="196"/>
      <c r="S63" s="196"/>
      <c r="T63" s="196"/>
      <c r="U63" s="196"/>
      <c r="V63" s="196"/>
      <c r="W63" s="196"/>
      <c r="X63" s="196"/>
      <c r="Y63" s="196"/>
      <c r="Z63" s="196"/>
      <c r="AA63" s="196"/>
      <c r="AB63" s="196"/>
      <c r="AC63" s="196"/>
      <c r="AD63" s="196"/>
      <c r="AE63" s="196"/>
      <c r="AF63" s="196"/>
      <c r="AG63" s="196"/>
      <c r="AH63" s="196"/>
      <c r="AI63" s="196"/>
      <c r="AJ63" s="196"/>
      <c r="AK63" s="196"/>
      <c r="AL63" s="196"/>
      <c r="AM63" s="196"/>
      <c r="AN63" s="196"/>
      <c r="AO63" s="196"/>
      <c r="AP63" s="196"/>
      <c r="AQ63" s="196"/>
      <c r="AR63" s="196"/>
      <c r="AS63" s="196"/>
      <c r="AT63" s="196"/>
      <c r="AU63" s="196"/>
      <c r="AV63" s="196"/>
      <c r="AW63" s="196"/>
      <c r="AX63" s="196"/>
      <c r="AY63" s="196"/>
      <c r="AZ63" s="196"/>
      <c r="BA63" s="196"/>
      <c r="BB63" s="196"/>
      <c r="BC63" s="196"/>
      <c r="BD63" s="196"/>
      <c r="BE63" s="196"/>
      <c r="BF63" s="196"/>
      <c r="BG63" s="196"/>
      <c r="BH63" s="196"/>
      <c r="BI63" s="196"/>
      <c r="BJ63" s="139"/>
      <c r="BK63" s="196"/>
      <c r="BL63" s="196"/>
      <c r="BM63" s="196"/>
      <c r="BN63" s="196"/>
      <c r="BO63" s="196"/>
      <c r="BP63" s="196"/>
      <c r="BQ63" s="196"/>
      <c r="BR63" s="196"/>
      <c r="BS63" s="196"/>
      <c r="BT63" s="196"/>
      <c r="BU63" s="196"/>
      <c r="BV63" s="196"/>
      <c r="BW63" s="196"/>
      <c r="BX63" s="196"/>
      <c r="BY63" s="196"/>
      <c r="BZ63" s="196"/>
      <c r="CA63" s="196"/>
      <c r="CB63" s="196"/>
      <c r="CC63" s="196"/>
      <c r="CD63" s="196"/>
      <c r="CE63" s="196"/>
      <c r="CF63" s="196"/>
    </row>
    <row r="64" spans="1:85" ht="11.25" customHeight="1" x14ac:dyDescent="0.25">
      <c r="A64" s="196"/>
      <c r="B64" s="196"/>
      <c r="C64" s="196"/>
      <c r="D64" s="196"/>
      <c r="E64" s="196"/>
      <c r="F64" s="196"/>
      <c r="G64" s="196"/>
      <c r="H64" s="196"/>
      <c r="I64" s="196"/>
      <c r="J64" s="196"/>
      <c r="K64" s="196"/>
      <c r="L64" s="196"/>
      <c r="M64" s="196"/>
      <c r="N64" s="196"/>
      <c r="O64" s="196"/>
      <c r="P64" s="196"/>
      <c r="Q64" s="196"/>
      <c r="R64" s="196"/>
      <c r="S64" s="196"/>
      <c r="T64" s="196"/>
      <c r="U64" s="196"/>
      <c r="V64" s="196"/>
      <c r="W64" s="196"/>
      <c r="X64" s="196"/>
      <c r="Y64" s="196"/>
      <c r="Z64" s="196"/>
      <c r="AA64" s="196"/>
      <c r="AB64" s="196"/>
      <c r="AC64" s="196"/>
      <c r="AD64" s="196"/>
      <c r="AE64" s="196"/>
      <c r="AF64" s="196"/>
      <c r="AG64" s="196"/>
      <c r="AH64" s="196"/>
      <c r="AI64" s="196"/>
      <c r="AJ64" s="196"/>
      <c r="AK64" s="196"/>
      <c r="AL64" s="196"/>
      <c r="AM64" s="196"/>
      <c r="AN64" s="196"/>
      <c r="AO64" s="196"/>
      <c r="AP64" s="196"/>
      <c r="AQ64" s="196"/>
      <c r="AR64" s="196"/>
      <c r="AS64" s="196"/>
      <c r="AT64" s="196"/>
      <c r="AU64" s="196"/>
      <c r="AV64" s="196"/>
      <c r="AW64" s="196"/>
      <c r="AX64" s="196"/>
      <c r="AY64" s="196"/>
      <c r="AZ64" s="196"/>
      <c r="BA64" s="196"/>
      <c r="BB64" s="196"/>
      <c r="BC64" s="196"/>
      <c r="BD64" s="196"/>
      <c r="BE64" s="196"/>
      <c r="BF64" s="196"/>
      <c r="BG64" s="196"/>
      <c r="BH64" s="196"/>
      <c r="BI64" s="196"/>
      <c r="BJ64" s="139"/>
      <c r="BK64" s="196"/>
      <c r="BL64" s="196"/>
      <c r="BM64" s="196"/>
      <c r="BN64" s="196"/>
      <c r="BO64" s="196"/>
      <c r="BP64" s="196"/>
      <c r="BQ64" s="196"/>
      <c r="BR64" s="196"/>
      <c r="BS64" s="196"/>
      <c r="BT64" s="196"/>
      <c r="BU64" s="196"/>
      <c r="BV64" s="196"/>
      <c r="BW64" s="196"/>
      <c r="BX64" s="196"/>
      <c r="BY64" s="196"/>
      <c r="BZ64" s="196"/>
      <c r="CA64" s="196"/>
      <c r="CB64" s="196"/>
      <c r="CC64" s="196"/>
      <c r="CD64" s="196"/>
      <c r="CE64" s="196"/>
      <c r="CF64" s="196"/>
    </row>
    <row r="65" spans="1:84" ht="11.25" customHeight="1" x14ac:dyDescent="0.25">
      <c r="A65" s="196"/>
      <c r="B65" s="196"/>
      <c r="C65" s="196"/>
      <c r="D65" s="196"/>
      <c r="E65" s="196"/>
      <c r="F65" s="196"/>
      <c r="G65" s="196"/>
      <c r="H65" s="196"/>
      <c r="I65" s="196"/>
      <c r="J65" s="196"/>
      <c r="K65" s="196"/>
      <c r="L65" s="196"/>
      <c r="M65" s="196"/>
      <c r="N65" s="196"/>
      <c r="O65" s="196"/>
      <c r="P65" s="196"/>
      <c r="Q65" s="196"/>
      <c r="R65" s="196"/>
      <c r="S65" s="196"/>
      <c r="T65" s="196"/>
      <c r="U65" s="196"/>
      <c r="V65" s="196"/>
      <c r="W65" s="196"/>
      <c r="X65" s="196"/>
      <c r="Y65" s="196"/>
      <c r="Z65" s="196"/>
      <c r="AA65" s="196"/>
      <c r="AB65" s="196"/>
      <c r="AC65" s="196"/>
      <c r="AD65" s="196"/>
      <c r="AE65" s="196"/>
      <c r="AF65" s="196"/>
      <c r="AG65" s="196"/>
      <c r="AH65" s="196"/>
      <c r="AI65" s="196"/>
      <c r="AJ65" s="196"/>
      <c r="AK65" s="196"/>
      <c r="AL65" s="196"/>
      <c r="AM65" s="196"/>
      <c r="AN65" s="196"/>
      <c r="AO65" s="196"/>
      <c r="AP65" s="196"/>
      <c r="AQ65" s="196"/>
      <c r="AR65" s="196"/>
      <c r="AS65" s="196"/>
      <c r="AT65" s="196"/>
      <c r="AU65" s="196"/>
      <c r="AV65" s="196"/>
      <c r="AW65" s="196"/>
      <c r="AX65" s="196"/>
      <c r="AY65" s="196"/>
      <c r="AZ65" s="196"/>
      <c r="BA65" s="196"/>
      <c r="BB65" s="196"/>
      <c r="BC65" s="196"/>
      <c r="BD65" s="196"/>
      <c r="BE65" s="196"/>
      <c r="BF65" s="196"/>
      <c r="BG65" s="196"/>
      <c r="BH65" s="196"/>
      <c r="BI65" s="196"/>
      <c r="BJ65" s="139"/>
      <c r="BK65" s="196"/>
      <c r="BL65" s="196"/>
      <c r="BM65" s="196"/>
      <c r="BN65" s="196"/>
      <c r="BO65" s="196"/>
      <c r="BP65" s="196"/>
      <c r="BQ65" s="196"/>
      <c r="BR65" s="196"/>
      <c r="BS65" s="196"/>
      <c r="BT65" s="196"/>
      <c r="BU65" s="196"/>
      <c r="BV65" s="196"/>
      <c r="BW65" s="196"/>
      <c r="BX65" s="196"/>
      <c r="BY65" s="196"/>
      <c r="BZ65" s="196"/>
      <c r="CA65" s="196"/>
      <c r="CB65" s="196"/>
      <c r="CC65" s="196"/>
      <c r="CD65" s="196"/>
      <c r="CE65" s="196"/>
      <c r="CF65" s="196"/>
    </row>
    <row r="66" spans="1:84" ht="11.25" customHeight="1" x14ac:dyDescent="0.25">
      <c r="A66" s="196"/>
      <c r="B66" s="196"/>
      <c r="C66" s="196"/>
      <c r="D66" s="196"/>
      <c r="E66" s="196"/>
      <c r="F66" s="196"/>
      <c r="G66" s="196"/>
      <c r="H66" s="196"/>
      <c r="I66" s="196"/>
      <c r="J66" s="196"/>
      <c r="K66" s="196"/>
      <c r="L66" s="196"/>
      <c r="M66" s="196"/>
      <c r="N66" s="196"/>
      <c r="O66" s="196"/>
      <c r="P66" s="196"/>
      <c r="Q66" s="196"/>
      <c r="R66" s="196"/>
      <c r="S66" s="196"/>
      <c r="T66" s="196"/>
      <c r="U66" s="196"/>
      <c r="V66" s="196"/>
      <c r="W66" s="196"/>
      <c r="X66" s="196"/>
      <c r="Y66" s="196"/>
      <c r="Z66" s="196"/>
      <c r="AA66" s="196"/>
      <c r="AB66" s="196"/>
      <c r="AC66" s="196"/>
      <c r="AD66" s="196"/>
      <c r="AE66" s="196"/>
      <c r="AF66" s="196"/>
      <c r="AG66" s="196"/>
      <c r="AH66" s="196"/>
      <c r="AI66" s="196"/>
      <c r="AJ66" s="196"/>
      <c r="AK66" s="196"/>
      <c r="AL66" s="196"/>
      <c r="AM66" s="196"/>
      <c r="AN66" s="196"/>
      <c r="AO66" s="196"/>
      <c r="AP66" s="196"/>
      <c r="AQ66" s="196"/>
      <c r="AR66" s="196"/>
      <c r="AS66" s="196"/>
      <c r="AT66" s="196"/>
      <c r="AU66" s="196"/>
      <c r="AV66" s="196"/>
      <c r="AW66" s="196"/>
      <c r="AX66" s="196"/>
      <c r="AY66" s="196"/>
      <c r="AZ66" s="196"/>
      <c r="BA66" s="196"/>
      <c r="BB66" s="196"/>
      <c r="BC66" s="196"/>
      <c r="BD66" s="196"/>
      <c r="BE66" s="196"/>
      <c r="BF66" s="196"/>
      <c r="BG66" s="196"/>
      <c r="BH66" s="196"/>
      <c r="BI66" s="196"/>
      <c r="BJ66" s="139"/>
      <c r="BK66" s="196"/>
      <c r="BL66" s="196"/>
      <c r="BM66" s="196"/>
      <c r="BN66" s="196"/>
      <c r="BO66" s="196"/>
      <c r="BP66" s="196"/>
      <c r="BQ66" s="196"/>
      <c r="BR66" s="196"/>
      <c r="BS66" s="196"/>
      <c r="BT66" s="196"/>
      <c r="BU66" s="196"/>
      <c r="BV66" s="196"/>
      <c r="BW66" s="196"/>
      <c r="BX66" s="196"/>
      <c r="BY66" s="196"/>
      <c r="BZ66" s="196"/>
      <c r="CA66" s="196"/>
      <c r="CB66" s="196"/>
      <c r="CC66" s="196"/>
      <c r="CD66" s="196"/>
      <c r="CE66" s="196"/>
      <c r="CF66" s="196"/>
    </row>
    <row r="67" spans="1:84" ht="11.25" customHeight="1" x14ac:dyDescent="0.25">
      <c r="A67" s="196"/>
      <c r="B67" s="196"/>
      <c r="C67" s="196"/>
      <c r="D67" s="196"/>
      <c r="E67" s="196"/>
      <c r="F67" s="196"/>
      <c r="G67" s="196"/>
      <c r="H67" s="196"/>
      <c r="I67" s="196"/>
      <c r="J67" s="196"/>
      <c r="K67" s="196"/>
      <c r="L67" s="196"/>
      <c r="M67" s="196"/>
      <c r="N67" s="196"/>
      <c r="O67" s="196"/>
      <c r="P67" s="196"/>
      <c r="Q67" s="196"/>
      <c r="R67" s="196"/>
      <c r="S67" s="196"/>
      <c r="T67" s="196"/>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c r="AS67" s="196"/>
      <c r="AT67" s="196"/>
      <c r="AU67" s="196"/>
      <c r="AV67" s="196"/>
      <c r="AW67" s="196"/>
      <c r="AX67" s="196"/>
      <c r="AY67" s="196"/>
      <c r="AZ67" s="196"/>
      <c r="BA67" s="196"/>
      <c r="BB67" s="196"/>
      <c r="BC67" s="196"/>
      <c r="BD67" s="196"/>
      <c r="BE67" s="196"/>
      <c r="BF67" s="196"/>
      <c r="BG67" s="196"/>
      <c r="BH67" s="196"/>
      <c r="BI67" s="196"/>
      <c r="BJ67" s="139"/>
      <c r="BK67" s="196"/>
      <c r="BL67" s="196"/>
      <c r="BM67" s="196"/>
      <c r="BN67" s="196"/>
      <c r="BO67" s="196"/>
      <c r="BP67" s="196"/>
      <c r="BQ67" s="196"/>
      <c r="BR67" s="196"/>
      <c r="BS67" s="196"/>
      <c r="BT67" s="196"/>
      <c r="BU67" s="196"/>
      <c r="BV67" s="196"/>
      <c r="BW67" s="196"/>
      <c r="BX67" s="196"/>
      <c r="BY67" s="196"/>
      <c r="BZ67" s="196"/>
      <c r="CA67" s="196"/>
      <c r="CB67" s="196"/>
      <c r="CC67" s="196"/>
      <c r="CD67" s="196"/>
      <c r="CE67" s="196"/>
      <c r="CF67" s="196"/>
    </row>
    <row r="68" spans="1:84" ht="11.25" customHeight="1" x14ac:dyDescent="0.25">
      <c r="A68" s="196"/>
      <c r="B68" s="196"/>
      <c r="C68" s="196"/>
      <c r="D68" s="196"/>
      <c r="E68" s="196"/>
      <c r="F68" s="196"/>
      <c r="G68" s="196"/>
      <c r="H68" s="196"/>
      <c r="I68" s="196"/>
      <c r="J68" s="196"/>
      <c r="K68" s="196"/>
      <c r="L68" s="196"/>
      <c r="M68" s="196"/>
      <c r="N68" s="196"/>
      <c r="O68" s="196"/>
      <c r="P68" s="196"/>
      <c r="Q68" s="196"/>
      <c r="R68" s="196"/>
      <c r="S68" s="196"/>
      <c r="T68" s="196"/>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c r="AS68" s="196"/>
      <c r="AT68" s="196"/>
      <c r="AU68" s="196"/>
      <c r="AV68" s="196"/>
      <c r="AW68" s="196"/>
      <c r="AX68" s="196"/>
      <c r="AY68" s="196"/>
      <c r="AZ68" s="196"/>
      <c r="BA68" s="196"/>
      <c r="BB68" s="196"/>
      <c r="BC68" s="196"/>
      <c r="BD68" s="196"/>
      <c r="BE68" s="196"/>
      <c r="BF68" s="196"/>
      <c r="BG68" s="196"/>
      <c r="BH68" s="196"/>
      <c r="BI68" s="196"/>
      <c r="BJ68" s="139"/>
      <c r="BK68" s="196"/>
      <c r="BL68" s="196"/>
      <c r="BM68" s="196"/>
      <c r="BN68" s="196"/>
      <c r="BO68" s="196"/>
      <c r="BP68" s="196"/>
      <c r="BQ68" s="196"/>
      <c r="BR68" s="196"/>
      <c r="BS68" s="196"/>
      <c r="BT68" s="196"/>
      <c r="BU68" s="196"/>
      <c r="BV68" s="196"/>
      <c r="BW68" s="196"/>
      <c r="BX68" s="196"/>
      <c r="BY68" s="196"/>
      <c r="BZ68" s="196"/>
      <c r="CA68" s="196"/>
      <c r="CB68" s="196"/>
      <c r="CC68" s="196"/>
      <c r="CD68" s="196"/>
      <c r="CE68" s="196"/>
      <c r="CF68" s="196"/>
    </row>
    <row r="69" spans="1:84" ht="11.25" customHeight="1" x14ac:dyDescent="0.25">
      <c r="A69" s="196"/>
      <c r="B69" s="196"/>
      <c r="C69" s="196"/>
      <c r="D69" s="196"/>
      <c r="E69" s="196"/>
      <c r="F69" s="196"/>
      <c r="G69" s="196"/>
      <c r="H69" s="196"/>
      <c r="I69" s="196"/>
      <c r="J69" s="196"/>
      <c r="K69" s="196"/>
      <c r="L69" s="196"/>
      <c r="M69" s="196"/>
      <c r="N69" s="196"/>
      <c r="O69" s="196"/>
      <c r="P69" s="196"/>
      <c r="Q69" s="196"/>
      <c r="R69" s="196"/>
      <c r="S69" s="196"/>
      <c r="T69" s="196"/>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c r="AS69" s="196"/>
      <c r="AT69" s="196"/>
      <c r="AU69" s="196"/>
      <c r="AV69" s="196"/>
      <c r="AW69" s="196"/>
      <c r="AX69" s="196"/>
      <c r="AY69" s="196"/>
      <c r="AZ69" s="196"/>
      <c r="BA69" s="196"/>
      <c r="BB69" s="196"/>
      <c r="BC69" s="196"/>
      <c r="BD69" s="196"/>
      <c r="BE69" s="196"/>
      <c r="BF69" s="196"/>
      <c r="BG69" s="196"/>
      <c r="BH69" s="196"/>
      <c r="BI69" s="196"/>
      <c r="BJ69" s="139"/>
      <c r="BK69" s="196"/>
      <c r="BL69" s="196"/>
      <c r="BM69" s="196"/>
      <c r="BN69" s="196"/>
      <c r="BO69" s="196"/>
      <c r="BP69" s="196"/>
      <c r="BQ69" s="196"/>
      <c r="BR69" s="196"/>
      <c r="BS69" s="196"/>
      <c r="BT69" s="196"/>
      <c r="BU69" s="196"/>
      <c r="BV69" s="196"/>
      <c r="BW69" s="196"/>
      <c r="BX69" s="196"/>
      <c r="BY69" s="196"/>
      <c r="BZ69" s="196"/>
      <c r="CA69" s="196"/>
      <c r="CB69" s="196"/>
      <c r="CC69" s="196"/>
      <c r="CD69" s="196"/>
      <c r="CE69" s="196"/>
      <c r="CF69" s="196"/>
    </row>
    <row r="70" spans="1:84" ht="11.25" customHeight="1" x14ac:dyDescent="0.25">
      <c r="A70" s="196"/>
      <c r="B70" s="196"/>
      <c r="C70" s="196"/>
      <c r="D70" s="196"/>
      <c r="E70" s="196"/>
      <c r="F70" s="196"/>
      <c r="G70" s="196"/>
      <c r="H70" s="196"/>
      <c r="I70" s="196"/>
      <c r="J70" s="196"/>
      <c r="K70" s="196"/>
      <c r="L70" s="196"/>
      <c r="M70" s="196"/>
      <c r="N70" s="196"/>
      <c r="O70" s="196"/>
      <c r="P70" s="196"/>
      <c r="Q70" s="196"/>
      <c r="R70" s="196"/>
      <c r="S70" s="196"/>
      <c r="T70" s="196"/>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c r="AS70" s="196"/>
      <c r="AT70" s="196"/>
      <c r="AU70" s="196"/>
      <c r="AV70" s="196"/>
      <c r="AW70" s="196"/>
      <c r="AX70" s="196"/>
      <c r="AY70" s="196"/>
      <c r="AZ70" s="196"/>
      <c r="BA70" s="196"/>
      <c r="BB70" s="196"/>
      <c r="BC70" s="196"/>
      <c r="BD70" s="196"/>
      <c r="BE70" s="196"/>
      <c r="BF70" s="196"/>
      <c r="BG70" s="196"/>
      <c r="BH70" s="196"/>
      <c r="BI70" s="196"/>
      <c r="BJ70" s="139"/>
      <c r="BK70" s="196"/>
      <c r="BL70" s="196"/>
      <c r="BM70" s="196"/>
      <c r="BN70" s="196"/>
      <c r="BO70" s="196"/>
      <c r="BP70" s="196"/>
      <c r="BQ70" s="196"/>
      <c r="BR70" s="196"/>
      <c r="BS70" s="196"/>
      <c r="BT70" s="196"/>
      <c r="BU70" s="196"/>
      <c r="BV70" s="196"/>
      <c r="BW70" s="196"/>
      <c r="BX70" s="196"/>
      <c r="BY70" s="196"/>
      <c r="BZ70" s="196"/>
      <c r="CA70" s="196"/>
      <c r="CB70" s="196"/>
      <c r="CC70" s="196"/>
      <c r="CD70" s="196"/>
      <c r="CE70" s="196"/>
      <c r="CF70" s="196"/>
    </row>
    <row r="71" spans="1:84" ht="11.25" customHeight="1" x14ac:dyDescent="0.25">
      <c r="A71" s="196"/>
      <c r="B71" s="196"/>
      <c r="C71" s="196"/>
      <c r="D71" s="196"/>
      <c r="E71" s="196"/>
      <c r="F71" s="196"/>
      <c r="G71" s="196"/>
      <c r="H71" s="196"/>
      <c r="I71" s="196"/>
      <c r="J71" s="196"/>
      <c r="K71" s="196"/>
      <c r="L71" s="196"/>
      <c r="M71" s="196"/>
      <c r="N71" s="196"/>
      <c r="O71" s="196"/>
      <c r="P71" s="196"/>
      <c r="Q71" s="196"/>
      <c r="R71" s="196"/>
      <c r="S71" s="196"/>
      <c r="T71" s="196"/>
      <c r="U71" s="196"/>
      <c r="V71" s="196"/>
      <c r="W71" s="196"/>
      <c r="X71" s="196"/>
      <c r="Y71" s="196"/>
      <c r="Z71" s="196"/>
      <c r="AA71" s="196"/>
      <c r="AB71" s="196"/>
      <c r="AC71" s="196"/>
      <c r="AD71" s="196"/>
      <c r="AE71" s="196"/>
      <c r="AF71" s="196"/>
      <c r="AG71" s="196"/>
      <c r="AH71" s="196"/>
      <c r="AI71" s="196"/>
      <c r="AJ71" s="196"/>
      <c r="AK71" s="196"/>
      <c r="AL71" s="196"/>
      <c r="AM71" s="196"/>
      <c r="AN71" s="196"/>
      <c r="AO71" s="196"/>
      <c r="AP71" s="196"/>
      <c r="AQ71" s="196"/>
      <c r="AR71" s="196"/>
      <c r="AS71" s="196"/>
      <c r="AT71" s="196"/>
      <c r="AU71" s="196"/>
      <c r="AV71" s="196"/>
      <c r="AW71" s="196"/>
      <c r="AX71" s="196"/>
      <c r="AY71" s="196"/>
      <c r="AZ71" s="196"/>
      <c r="BA71" s="196"/>
      <c r="BB71" s="196"/>
      <c r="BC71" s="196"/>
      <c r="BD71" s="196"/>
      <c r="BE71" s="196"/>
      <c r="BF71" s="196"/>
      <c r="BG71" s="196"/>
      <c r="BH71" s="196"/>
      <c r="BI71" s="196"/>
      <c r="BJ71" s="139"/>
      <c r="BK71" s="196"/>
      <c r="BL71" s="196"/>
      <c r="BM71" s="196"/>
      <c r="BN71" s="196"/>
      <c r="BO71" s="196"/>
      <c r="BP71" s="196"/>
      <c r="BQ71" s="196"/>
      <c r="BR71" s="196"/>
      <c r="BS71" s="196"/>
      <c r="BT71" s="196"/>
      <c r="BU71" s="196"/>
      <c r="BV71" s="196"/>
      <c r="BW71" s="196"/>
      <c r="BX71" s="196"/>
      <c r="BY71" s="196"/>
      <c r="BZ71" s="196"/>
      <c r="CA71" s="196"/>
      <c r="CB71" s="196"/>
      <c r="CC71" s="196"/>
      <c r="CD71" s="196"/>
      <c r="CE71" s="196"/>
      <c r="CF71" s="196"/>
    </row>
    <row r="72" spans="1:84" ht="11.25" customHeight="1" x14ac:dyDescent="0.25">
      <c r="A72" s="196"/>
      <c r="B72" s="196"/>
      <c r="C72" s="196"/>
      <c r="D72" s="196"/>
      <c r="E72" s="196"/>
      <c r="F72" s="196"/>
      <c r="G72" s="196"/>
      <c r="H72" s="196"/>
      <c r="I72" s="196"/>
      <c r="J72" s="196"/>
      <c r="K72" s="196"/>
      <c r="L72" s="196"/>
      <c r="M72" s="196"/>
      <c r="N72" s="196"/>
      <c r="O72" s="196"/>
      <c r="P72" s="196"/>
      <c r="Q72" s="196"/>
      <c r="R72" s="196"/>
      <c r="S72" s="196"/>
      <c r="T72" s="196"/>
      <c r="U72" s="196"/>
      <c r="V72" s="196"/>
      <c r="W72" s="196"/>
      <c r="X72" s="196"/>
      <c r="Y72" s="196"/>
      <c r="Z72" s="196"/>
      <c r="AA72" s="196"/>
      <c r="AB72" s="196"/>
      <c r="AC72" s="196"/>
      <c r="AD72" s="196"/>
      <c r="AE72" s="196"/>
      <c r="AF72" s="196"/>
      <c r="AG72" s="196"/>
      <c r="AH72" s="196"/>
      <c r="AI72" s="196"/>
      <c r="AJ72" s="196"/>
      <c r="AK72" s="196"/>
      <c r="AL72" s="196"/>
      <c r="AM72" s="196"/>
      <c r="AN72" s="196"/>
      <c r="AO72" s="196"/>
      <c r="AP72" s="196"/>
      <c r="AQ72" s="196"/>
      <c r="AR72" s="196"/>
      <c r="AS72" s="196"/>
      <c r="AT72" s="196"/>
      <c r="AU72" s="196"/>
      <c r="AV72" s="196"/>
      <c r="AW72" s="196"/>
      <c r="AX72" s="196"/>
      <c r="AY72" s="196"/>
      <c r="AZ72" s="196"/>
      <c r="BA72" s="196"/>
      <c r="BB72" s="196"/>
      <c r="BC72" s="196"/>
      <c r="BD72" s="196"/>
      <c r="BE72" s="196"/>
      <c r="BF72" s="196"/>
      <c r="BG72" s="196"/>
      <c r="BH72" s="196"/>
      <c r="BI72" s="196"/>
      <c r="BJ72" s="139"/>
      <c r="BK72" s="196"/>
      <c r="BL72" s="196"/>
      <c r="BM72" s="196"/>
      <c r="BN72" s="196"/>
      <c r="BO72" s="196"/>
      <c r="BP72" s="196"/>
      <c r="BQ72" s="196"/>
      <c r="BR72" s="196"/>
      <c r="BS72" s="196"/>
      <c r="BT72" s="196"/>
      <c r="BU72" s="196"/>
      <c r="BV72" s="196"/>
      <c r="BW72" s="196"/>
      <c r="BX72" s="196"/>
      <c r="BY72" s="196"/>
      <c r="BZ72" s="196"/>
      <c r="CA72" s="196"/>
      <c r="CB72" s="196"/>
      <c r="CC72" s="196"/>
      <c r="CD72" s="196"/>
      <c r="CE72" s="196"/>
      <c r="CF72" s="196"/>
    </row>
    <row r="73" spans="1:84" ht="11.25" customHeight="1" x14ac:dyDescent="0.25">
      <c r="A73" s="196"/>
      <c r="B73" s="196"/>
      <c r="C73" s="196"/>
      <c r="D73" s="196"/>
      <c r="E73" s="196"/>
      <c r="F73" s="196"/>
      <c r="G73" s="196"/>
      <c r="H73" s="196"/>
      <c r="I73" s="196"/>
      <c r="J73" s="196"/>
      <c r="K73" s="196"/>
      <c r="L73" s="196"/>
      <c r="M73" s="196"/>
      <c r="N73" s="196"/>
      <c r="O73" s="196"/>
      <c r="P73" s="196"/>
      <c r="Q73" s="196"/>
      <c r="R73" s="196"/>
      <c r="S73" s="196"/>
      <c r="T73" s="196"/>
      <c r="U73" s="196"/>
      <c r="V73" s="196"/>
      <c r="W73" s="196"/>
      <c r="X73" s="196"/>
      <c r="Y73" s="196"/>
      <c r="Z73" s="196"/>
      <c r="AA73" s="196"/>
      <c r="AB73" s="196"/>
      <c r="AC73" s="196"/>
      <c r="AD73" s="196"/>
      <c r="AE73" s="196"/>
      <c r="AF73" s="196"/>
      <c r="AG73" s="196"/>
      <c r="AH73" s="196"/>
      <c r="AI73" s="196"/>
      <c r="AJ73" s="196"/>
      <c r="AK73" s="196"/>
      <c r="AL73" s="196"/>
      <c r="AM73" s="196"/>
      <c r="AN73" s="196"/>
      <c r="AO73" s="196"/>
      <c r="AP73" s="196"/>
      <c r="AQ73" s="196"/>
      <c r="AR73" s="196"/>
      <c r="AS73" s="196"/>
      <c r="AT73" s="196"/>
      <c r="AU73" s="196"/>
      <c r="AV73" s="196"/>
      <c r="AW73" s="196"/>
      <c r="AX73" s="196"/>
      <c r="AY73" s="196"/>
      <c r="AZ73" s="196"/>
      <c r="BA73" s="196"/>
      <c r="BB73" s="196"/>
      <c r="BC73" s="196"/>
      <c r="BD73" s="196"/>
      <c r="BE73" s="196"/>
      <c r="BF73" s="196"/>
      <c r="BG73" s="196"/>
      <c r="BH73" s="196"/>
      <c r="BI73" s="196"/>
      <c r="BJ73" s="139"/>
      <c r="BK73" s="196"/>
      <c r="BL73" s="196"/>
      <c r="BM73" s="196"/>
      <c r="BN73" s="196"/>
      <c r="BO73" s="196"/>
      <c r="BP73" s="196"/>
      <c r="BQ73" s="196"/>
      <c r="BR73" s="196"/>
      <c r="BS73" s="196"/>
      <c r="BT73" s="196"/>
      <c r="BU73" s="196"/>
      <c r="BV73" s="196"/>
      <c r="BW73" s="196"/>
      <c r="BX73" s="196"/>
      <c r="BY73" s="196"/>
      <c r="BZ73" s="196"/>
      <c r="CA73" s="196"/>
      <c r="CB73" s="196"/>
      <c r="CC73" s="196"/>
      <c r="CD73" s="196"/>
      <c r="CE73" s="196"/>
      <c r="CF73" s="196"/>
    </row>
    <row r="74" spans="1:84" ht="11.25" customHeight="1" x14ac:dyDescent="0.25">
      <c r="A74" s="196"/>
      <c r="B74" s="196"/>
      <c r="C74" s="196"/>
      <c r="D74" s="196"/>
      <c r="E74" s="196"/>
      <c r="F74" s="196"/>
      <c r="G74" s="196"/>
      <c r="H74" s="196"/>
      <c r="I74" s="196"/>
      <c r="J74" s="196"/>
      <c r="K74" s="196"/>
      <c r="L74" s="196"/>
      <c r="M74" s="196"/>
      <c r="N74" s="196"/>
      <c r="O74" s="196"/>
      <c r="P74" s="196"/>
      <c r="Q74" s="196"/>
      <c r="R74" s="196"/>
      <c r="S74" s="196"/>
      <c r="T74" s="196"/>
      <c r="U74" s="196"/>
      <c r="V74" s="196"/>
      <c r="W74" s="196"/>
      <c r="X74" s="196"/>
      <c r="Y74" s="196"/>
      <c r="Z74" s="196"/>
      <c r="AA74" s="196"/>
      <c r="AB74" s="196"/>
      <c r="AC74" s="196"/>
      <c r="AD74" s="196"/>
      <c r="AE74" s="196"/>
      <c r="AF74" s="196"/>
      <c r="AG74" s="196"/>
      <c r="AH74" s="196"/>
      <c r="AI74" s="196"/>
      <c r="AJ74" s="196"/>
      <c r="AK74" s="196"/>
      <c r="AL74" s="196"/>
      <c r="AM74" s="196"/>
      <c r="AN74" s="196"/>
      <c r="AO74" s="196"/>
      <c r="AP74" s="196"/>
      <c r="AQ74" s="196"/>
      <c r="AR74" s="196"/>
      <c r="AS74" s="196"/>
      <c r="AT74" s="196"/>
      <c r="AU74" s="196"/>
      <c r="AV74" s="196"/>
      <c r="AW74" s="196"/>
      <c r="AX74" s="196"/>
      <c r="AY74" s="196"/>
      <c r="AZ74" s="196"/>
      <c r="BA74" s="196"/>
      <c r="BB74" s="196"/>
      <c r="BC74" s="196"/>
      <c r="BD74" s="196"/>
      <c r="BE74" s="196"/>
      <c r="BF74" s="196"/>
      <c r="BG74" s="196"/>
      <c r="BH74" s="196"/>
      <c r="BI74" s="196"/>
      <c r="BJ74" s="139"/>
      <c r="BK74" s="196"/>
      <c r="BL74" s="196"/>
      <c r="BM74" s="196"/>
      <c r="BN74" s="196"/>
      <c r="BO74" s="196"/>
      <c r="BP74" s="196"/>
      <c r="BQ74" s="196"/>
      <c r="BR74" s="196"/>
      <c r="BS74" s="196"/>
      <c r="BT74" s="196"/>
      <c r="BU74" s="196"/>
      <c r="BV74" s="196"/>
      <c r="BW74" s="196"/>
      <c r="BX74" s="196"/>
      <c r="BY74" s="196"/>
      <c r="BZ74" s="196"/>
      <c r="CA74" s="196"/>
      <c r="CB74" s="196"/>
      <c r="CC74" s="196"/>
      <c r="CD74" s="196"/>
      <c r="CE74" s="196"/>
      <c r="CF74" s="196"/>
    </row>
    <row r="75" spans="1:84" ht="11.25" customHeight="1" x14ac:dyDescent="0.25">
      <c r="A75" s="196"/>
      <c r="B75" s="196"/>
      <c r="C75" s="196"/>
      <c r="D75" s="196"/>
      <c r="E75" s="196"/>
      <c r="F75" s="196"/>
      <c r="G75" s="196"/>
      <c r="H75" s="196"/>
      <c r="I75" s="196"/>
      <c r="J75" s="196"/>
      <c r="K75" s="196"/>
      <c r="L75" s="196"/>
      <c r="M75" s="196"/>
      <c r="N75" s="196"/>
      <c r="O75" s="196"/>
      <c r="P75" s="196"/>
      <c r="Q75" s="196"/>
      <c r="R75" s="196"/>
      <c r="S75" s="196"/>
      <c r="T75" s="196"/>
      <c r="U75" s="196"/>
      <c r="V75" s="196"/>
      <c r="W75" s="196"/>
      <c r="X75" s="196"/>
      <c r="Y75" s="196"/>
      <c r="Z75" s="196"/>
      <c r="AA75" s="196"/>
      <c r="AB75" s="196"/>
      <c r="AC75" s="196"/>
      <c r="AD75" s="196"/>
      <c r="AE75" s="196"/>
      <c r="AF75" s="196"/>
      <c r="AG75" s="196"/>
      <c r="AH75" s="196"/>
      <c r="AI75" s="196"/>
      <c r="AJ75" s="196"/>
      <c r="AK75" s="196"/>
      <c r="AL75" s="196"/>
      <c r="AM75" s="196"/>
      <c r="AN75" s="196"/>
      <c r="AO75" s="196"/>
      <c r="AP75" s="196"/>
      <c r="AQ75" s="196"/>
      <c r="AR75" s="196"/>
      <c r="AS75" s="196"/>
      <c r="AT75" s="196"/>
      <c r="AU75" s="196"/>
      <c r="AV75" s="196"/>
      <c r="AW75" s="196"/>
      <c r="AX75" s="196"/>
      <c r="AY75" s="196"/>
      <c r="AZ75" s="196"/>
      <c r="BA75" s="196"/>
      <c r="BB75" s="196"/>
      <c r="BC75" s="196"/>
      <c r="BD75" s="196"/>
      <c r="BE75" s="196"/>
      <c r="BF75" s="196"/>
      <c r="BG75" s="196"/>
      <c r="BH75" s="196"/>
      <c r="BI75" s="196"/>
      <c r="BJ75" s="139"/>
      <c r="BK75" s="196"/>
      <c r="BL75" s="196"/>
      <c r="BM75" s="196"/>
      <c r="BN75" s="196"/>
      <c r="BO75" s="196"/>
      <c r="BP75" s="196"/>
      <c r="BQ75" s="196"/>
      <c r="BR75" s="196"/>
      <c r="BS75" s="196"/>
      <c r="BT75" s="196"/>
      <c r="BU75" s="196"/>
      <c r="BV75" s="196"/>
      <c r="BW75" s="196"/>
      <c r="BX75" s="196"/>
      <c r="BY75" s="196"/>
      <c r="BZ75" s="196"/>
      <c r="CA75" s="196"/>
      <c r="CB75" s="196"/>
      <c r="CC75" s="196"/>
      <c r="CD75" s="196"/>
      <c r="CE75" s="196"/>
      <c r="CF75" s="196"/>
    </row>
    <row r="76" spans="1:84" ht="11.25" customHeight="1" x14ac:dyDescent="0.25">
      <c r="A76" s="196"/>
      <c r="B76" s="196"/>
      <c r="C76" s="196"/>
      <c r="D76" s="196"/>
      <c r="E76" s="196"/>
      <c r="F76" s="196"/>
      <c r="G76" s="196"/>
      <c r="H76" s="196"/>
      <c r="I76" s="196"/>
      <c r="J76" s="196"/>
      <c r="K76" s="196"/>
      <c r="L76" s="196"/>
      <c r="M76" s="196"/>
      <c r="N76" s="196"/>
      <c r="O76" s="196"/>
      <c r="P76" s="196"/>
      <c r="Q76" s="196"/>
      <c r="R76" s="196"/>
      <c r="S76" s="196"/>
      <c r="T76" s="196"/>
      <c r="U76" s="196"/>
      <c r="V76" s="196"/>
      <c r="W76" s="196"/>
      <c r="X76" s="196"/>
      <c r="Y76" s="196"/>
      <c r="Z76" s="196"/>
      <c r="AA76" s="196"/>
      <c r="AB76" s="196"/>
      <c r="AC76" s="196"/>
      <c r="AD76" s="196"/>
      <c r="AE76" s="196"/>
      <c r="AF76" s="196"/>
      <c r="AG76" s="196"/>
      <c r="AH76" s="196"/>
      <c r="AI76" s="196"/>
      <c r="AJ76" s="196"/>
      <c r="AK76" s="196"/>
      <c r="AL76" s="196"/>
      <c r="AM76" s="196"/>
      <c r="AN76" s="196"/>
      <c r="AO76" s="196"/>
      <c r="AP76" s="196"/>
      <c r="AQ76" s="196"/>
      <c r="AR76" s="196"/>
      <c r="AS76" s="196"/>
      <c r="AT76" s="196"/>
      <c r="AU76" s="196"/>
      <c r="AV76" s="196"/>
      <c r="AW76" s="196"/>
      <c r="AX76" s="196"/>
      <c r="AY76" s="196"/>
      <c r="AZ76" s="196"/>
      <c r="BA76" s="196"/>
      <c r="BB76" s="196"/>
      <c r="BC76" s="196"/>
      <c r="BD76" s="196"/>
      <c r="BE76" s="196"/>
      <c r="BF76" s="196"/>
      <c r="BG76" s="196"/>
      <c r="BH76" s="196"/>
      <c r="BI76" s="196"/>
      <c r="BJ76" s="139"/>
      <c r="BK76" s="196"/>
      <c r="BL76" s="196"/>
      <c r="BM76" s="196"/>
      <c r="BN76" s="196"/>
      <c r="BO76" s="196"/>
      <c r="BP76" s="196"/>
      <c r="BQ76" s="196"/>
      <c r="BR76" s="196"/>
      <c r="BS76" s="196"/>
      <c r="BT76" s="196"/>
      <c r="BU76" s="196"/>
      <c r="BV76" s="196"/>
      <c r="BW76" s="196"/>
      <c r="BX76" s="196"/>
      <c r="BY76" s="196"/>
      <c r="BZ76" s="196"/>
      <c r="CA76" s="196"/>
      <c r="CB76" s="196"/>
      <c r="CC76" s="196"/>
      <c r="CD76" s="196"/>
      <c r="CE76" s="196"/>
      <c r="CF76" s="196"/>
    </row>
    <row r="77" spans="1:84" ht="11.25" customHeight="1" x14ac:dyDescent="0.25">
      <c r="A77" s="196"/>
      <c r="B77" s="196"/>
      <c r="C77" s="196"/>
      <c r="D77" s="196"/>
      <c r="E77" s="196"/>
      <c r="F77" s="196"/>
      <c r="G77" s="196"/>
      <c r="H77" s="196"/>
      <c r="I77" s="196"/>
      <c r="J77" s="196"/>
      <c r="K77" s="196"/>
      <c r="L77" s="196"/>
      <c r="M77" s="196"/>
      <c r="N77" s="196"/>
      <c r="O77" s="196"/>
      <c r="P77" s="196"/>
      <c r="Q77" s="196"/>
      <c r="R77" s="196"/>
      <c r="S77" s="196"/>
      <c r="T77" s="196"/>
      <c r="U77" s="196"/>
      <c r="V77" s="196"/>
      <c r="W77" s="196"/>
      <c r="X77" s="196"/>
      <c r="Y77" s="196"/>
      <c r="Z77" s="196"/>
      <c r="AA77" s="196"/>
      <c r="AB77" s="196"/>
      <c r="AC77" s="196"/>
      <c r="AD77" s="196"/>
      <c r="AE77" s="196"/>
      <c r="AF77" s="196"/>
      <c r="AG77" s="196"/>
      <c r="AH77" s="196"/>
      <c r="AI77" s="196"/>
      <c r="AJ77" s="196"/>
      <c r="AK77" s="196"/>
      <c r="AL77" s="196"/>
      <c r="AM77" s="196"/>
      <c r="AN77" s="196"/>
      <c r="AO77" s="196"/>
      <c r="AP77" s="196"/>
      <c r="AQ77" s="196"/>
      <c r="AR77" s="196"/>
      <c r="AS77" s="196"/>
      <c r="AT77" s="196"/>
      <c r="AU77" s="196"/>
      <c r="AV77" s="196"/>
      <c r="AW77" s="196"/>
      <c r="AX77" s="196"/>
      <c r="AY77" s="196"/>
      <c r="AZ77" s="196"/>
      <c r="BA77" s="196"/>
      <c r="BB77" s="196"/>
      <c r="BC77" s="196"/>
      <c r="BD77" s="196"/>
      <c r="BE77" s="196"/>
      <c r="BF77" s="196"/>
      <c r="BG77" s="196"/>
      <c r="BH77" s="196"/>
      <c r="BI77" s="196"/>
      <c r="BJ77" s="139"/>
      <c r="BK77" s="196"/>
      <c r="BL77" s="196"/>
      <c r="BM77" s="196"/>
      <c r="BN77" s="196"/>
      <c r="BO77" s="196"/>
      <c r="BP77" s="196"/>
      <c r="BQ77" s="196"/>
      <c r="BR77" s="196"/>
      <c r="BS77" s="196"/>
      <c r="BT77" s="196"/>
      <c r="BU77" s="196"/>
      <c r="BV77" s="196"/>
      <c r="BW77" s="196"/>
      <c r="BX77" s="196"/>
      <c r="BY77" s="196"/>
      <c r="BZ77" s="196"/>
      <c r="CA77" s="196"/>
      <c r="CB77" s="196"/>
      <c r="CC77" s="196"/>
      <c r="CD77" s="196"/>
      <c r="CE77" s="196"/>
      <c r="CF77" s="196"/>
    </row>
    <row r="78" spans="1:84" x14ac:dyDescent="0.25">
      <c r="AZ78" s="196"/>
      <c r="BA78" s="196"/>
      <c r="BB78" s="196"/>
      <c r="BC78" s="196"/>
      <c r="BD78" s="196"/>
      <c r="BE78" s="196"/>
      <c r="BF78" s="196"/>
      <c r="BG78" s="196"/>
      <c r="BH78" s="196"/>
      <c r="BI78" s="196"/>
      <c r="BJ78" s="139"/>
      <c r="BK78" s="196"/>
    </row>
    <row r="79" spans="1:84" x14ac:dyDescent="0.25">
      <c r="AZ79" s="196"/>
      <c r="BA79" s="196"/>
      <c r="BB79" s="196"/>
      <c r="BC79" s="196"/>
      <c r="BD79" s="196"/>
      <c r="BE79" s="196"/>
      <c r="BF79" s="196"/>
      <c r="BG79" s="196"/>
      <c r="BH79" s="196"/>
      <c r="BI79" s="196"/>
      <c r="BJ79" s="139"/>
      <c r="BK79" s="196"/>
    </row>
    <row r="80" spans="1:84" x14ac:dyDescent="0.25">
      <c r="AZ80" s="196"/>
      <c r="BA80" s="196"/>
      <c r="BB80" s="196"/>
      <c r="BC80" s="196"/>
      <c r="BD80" s="196"/>
      <c r="BE80" s="196"/>
      <c r="BF80" s="196"/>
      <c r="BG80" s="196"/>
      <c r="BH80" s="196"/>
      <c r="BI80" s="196"/>
      <c r="BJ80" s="139"/>
      <c r="BK80" s="196"/>
    </row>
    <row r="81" spans="52:63" x14ac:dyDescent="0.25">
      <c r="AZ81" s="196"/>
      <c r="BA81" s="196"/>
      <c r="BB81" s="196"/>
      <c r="BC81" s="196"/>
      <c r="BD81" s="196"/>
      <c r="BE81" s="196"/>
      <c r="BF81" s="196"/>
      <c r="BG81" s="196"/>
      <c r="BH81" s="196"/>
      <c r="BI81" s="196"/>
      <c r="BJ81" s="139"/>
      <c r="BK81" s="196"/>
    </row>
    <row r="82" spans="52:63" x14ac:dyDescent="0.25">
      <c r="AZ82" s="196"/>
      <c r="BA82" s="196"/>
      <c r="BB82" s="196"/>
      <c r="BC82" s="196"/>
      <c r="BD82" s="196"/>
      <c r="BE82" s="196"/>
      <c r="BF82" s="196"/>
      <c r="BG82" s="196"/>
      <c r="BH82" s="196"/>
      <c r="BI82" s="196"/>
      <c r="BJ82" s="139"/>
      <c r="BK82" s="196"/>
    </row>
    <row r="83" spans="52:63" x14ac:dyDescent="0.25">
      <c r="AZ83" s="196"/>
      <c r="BA83" s="196"/>
      <c r="BB83" s="196"/>
      <c r="BC83" s="196"/>
      <c r="BD83" s="196"/>
      <c r="BE83" s="196"/>
      <c r="BF83" s="196"/>
      <c r="BG83" s="196"/>
      <c r="BH83" s="196"/>
      <c r="BI83" s="196"/>
      <c r="BJ83" s="139"/>
      <c r="BK83" s="196"/>
    </row>
    <row r="84" spans="52:63" x14ac:dyDescent="0.25">
      <c r="AZ84" s="196"/>
      <c r="BA84" s="196"/>
      <c r="BB84" s="196"/>
      <c r="BC84" s="196"/>
      <c r="BD84" s="196"/>
      <c r="BE84" s="196"/>
      <c r="BF84" s="196"/>
      <c r="BG84" s="196"/>
      <c r="BH84" s="196"/>
      <c r="BI84" s="196"/>
      <c r="BJ84" s="139"/>
      <c r="BK84" s="196"/>
    </row>
    <row r="85" spans="52:63" x14ac:dyDescent="0.25">
      <c r="AZ85" s="196"/>
      <c r="BA85" s="196"/>
      <c r="BB85" s="196"/>
      <c r="BC85" s="196"/>
      <c r="BD85" s="196"/>
      <c r="BE85" s="196"/>
      <c r="BF85" s="196"/>
      <c r="BG85" s="196"/>
      <c r="BH85" s="196"/>
      <c r="BI85" s="196"/>
      <c r="BJ85" s="139"/>
      <c r="BK85" s="196"/>
    </row>
    <row r="86" spans="52:63" x14ac:dyDescent="0.25">
      <c r="AZ86" s="196"/>
      <c r="BA86" s="196"/>
      <c r="BB86" s="196"/>
      <c r="BC86" s="196"/>
      <c r="BD86" s="196"/>
      <c r="BE86" s="196"/>
      <c r="BF86" s="196"/>
      <c r="BG86" s="196"/>
      <c r="BH86" s="196"/>
      <c r="BI86" s="196"/>
      <c r="BJ86" s="139"/>
      <c r="BK86" s="196"/>
    </row>
    <row r="87" spans="52:63" x14ac:dyDescent="0.25">
      <c r="AZ87" s="196"/>
      <c r="BA87" s="196"/>
      <c r="BB87" s="196"/>
      <c r="BC87" s="196"/>
      <c r="BD87" s="196"/>
      <c r="BE87" s="196"/>
      <c r="BF87" s="196"/>
      <c r="BG87" s="196"/>
      <c r="BH87" s="196"/>
      <c r="BI87" s="196"/>
      <c r="BJ87" s="139"/>
      <c r="BK87" s="196"/>
    </row>
    <row r="88" spans="52:63" x14ac:dyDescent="0.25">
      <c r="AZ88" s="196"/>
      <c r="BA88" s="196"/>
      <c r="BB88" s="196"/>
      <c r="BC88" s="196"/>
      <c r="BD88" s="196"/>
      <c r="BE88" s="196"/>
      <c r="BF88" s="196"/>
      <c r="BG88" s="196"/>
      <c r="BH88" s="196"/>
      <c r="BI88" s="196"/>
      <c r="BJ88" s="139"/>
      <c r="BK88" s="196"/>
    </row>
    <row r="89" spans="52:63" x14ac:dyDescent="0.25">
      <c r="AZ89" s="196"/>
      <c r="BA89" s="196"/>
      <c r="BB89" s="196"/>
      <c r="BC89" s="196"/>
      <c r="BD89" s="196"/>
      <c r="BE89" s="196"/>
      <c r="BF89" s="196"/>
      <c r="BG89" s="196"/>
      <c r="BH89" s="196"/>
      <c r="BI89" s="196"/>
      <c r="BK89" s="196"/>
    </row>
    <row r="90" spans="52:63" x14ac:dyDescent="0.25">
      <c r="AZ90" s="196"/>
      <c r="BA90" s="196"/>
      <c r="BB90" s="196"/>
      <c r="BC90" s="196"/>
      <c r="BD90" s="196"/>
      <c r="BE90" s="196"/>
      <c r="BF90" s="196"/>
      <c r="BG90" s="196"/>
      <c r="BH90" s="196"/>
      <c r="BI90" s="196"/>
      <c r="BK90" s="196"/>
    </row>
    <row r="91" spans="52:63" x14ac:dyDescent="0.25">
      <c r="AZ91" s="196"/>
      <c r="BA91" s="196"/>
      <c r="BB91" s="196"/>
      <c r="BC91" s="196"/>
      <c r="BD91" s="196"/>
      <c r="BE91" s="196"/>
      <c r="BF91" s="196"/>
      <c r="BG91" s="196"/>
      <c r="BH91" s="196"/>
      <c r="BI91" s="196"/>
      <c r="BJ91" s="196"/>
      <c r="BK91" s="196"/>
    </row>
    <row r="92" spans="52:63" x14ac:dyDescent="0.25">
      <c r="AZ92" s="196"/>
      <c r="BA92" s="196"/>
      <c r="BB92" s="196"/>
      <c r="BC92" s="196"/>
      <c r="BD92" s="196"/>
      <c r="BE92" s="196"/>
      <c r="BF92" s="196"/>
      <c r="BG92" s="196"/>
      <c r="BH92" s="196"/>
      <c r="BI92" s="196"/>
      <c r="BJ92" s="196"/>
      <c r="BK92" s="196"/>
    </row>
    <row r="93" spans="52:63" x14ac:dyDescent="0.25">
      <c r="AZ93" s="196"/>
      <c r="BA93" s="196"/>
      <c r="BB93" s="196"/>
      <c r="BC93" s="196"/>
      <c r="BD93" s="196"/>
      <c r="BE93" s="196"/>
      <c r="BF93" s="196"/>
      <c r="BG93" s="196"/>
      <c r="BH93" s="196"/>
      <c r="BI93" s="196"/>
      <c r="BJ93" s="196"/>
      <c r="BK93" s="196"/>
    </row>
    <row r="94" spans="52:63" x14ac:dyDescent="0.25">
      <c r="AZ94" s="196"/>
      <c r="BA94" s="196"/>
      <c r="BB94" s="196"/>
      <c r="BC94" s="196"/>
      <c r="BD94" s="196"/>
      <c r="BE94" s="196"/>
      <c r="BF94" s="196"/>
      <c r="BG94" s="196"/>
      <c r="BH94" s="196"/>
      <c r="BI94" s="196"/>
      <c r="BJ94" s="196"/>
      <c r="BK94" s="196"/>
    </row>
    <row r="95" spans="52:63" x14ac:dyDescent="0.25">
      <c r="AZ95" s="196"/>
      <c r="BA95" s="196"/>
      <c r="BB95" s="196"/>
      <c r="BC95" s="196"/>
      <c r="BD95" s="196"/>
      <c r="BE95" s="196"/>
      <c r="BF95" s="196"/>
      <c r="BG95" s="196"/>
      <c r="BH95" s="196"/>
      <c r="BI95" s="196"/>
      <c r="BJ95" s="196"/>
      <c r="BK95" s="196"/>
    </row>
    <row r="96" spans="52:63" x14ac:dyDescent="0.25">
      <c r="AZ96" s="196"/>
      <c r="BA96" s="196"/>
      <c r="BB96" s="196"/>
      <c r="BC96" s="196"/>
      <c r="BD96" s="196"/>
      <c r="BE96" s="196"/>
      <c r="BF96" s="196"/>
      <c r="BG96" s="196"/>
      <c r="BH96" s="196"/>
      <c r="BI96" s="196"/>
      <c r="BJ96" s="196"/>
      <c r="BK96" s="196"/>
    </row>
  </sheetData>
  <mergeCells count="100">
    <mergeCell ref="C1:S1"/>
    <mergeCell ref="W1:AI1"/>
    <mergeCell ref="AJ1:AU1"/>
    <mergeCell ref="AW2:BI2"/>
    <mergeCell ref="C3:C4"/>
    <mergeCell ref="D3:D4"/>
    <mergeCell ref="E3:E4"/>
    <mergeCell ref="F3:F4"/>
    <mergeCell ref="G3:G4"/>
    <mergeCell ref="H3:H4"/>
    <mergeCell ref="W3:W4"/>
    <mergeCell ref="I3:I4"/>
    <mergeCell ref="J3:J4"/>
    <mergeCell ref="K3:K4"/>
    <mergeCell ref="L3:L4"/>
    <mergeCell ref="M3:M4"/>
    <mergeCell ref="N3:N4"/>
    <mergeCell ref="O3:O4"/>
    <mergeCell ref="P3:P4"/>
    <mergeCell ref="Q3:Q4"/>
    <mergeCell ref="R3:R4"/>
    <mergeCell ref="S3:S4"/>
    <mergeCell ref="AF3:AF4"/>
    <mergeCell ref="AG3:AG4"/>
    <mergeCell ref="AH3:AH4"/>
    <mergeCell ref="AI3:AI4"/>
    <mergeCell ref="X3:X4"/>
    <mergeCell ref="Y3:Y4"/>
    <mergeCell ref="Z3:Z4"/>
    <mergeCell ref="AA3:AA4"/>
    <mergeCell ref="AB3:AB4"/>
    <mergeCell ref="AC3:AC4"/>
    <mergeCell ref="A50:B50"/>
    <mergeCell ref="BY3:BY4"/>
    <mergeCell ref="BZ3:BZ4"/>
    <mergeCell ref="CA3:CA4"/>
    <mergeCell ref="CB3:CB4"/>
    <mergeCell ref="AW3:BB3"/>
    <mergeCell ref="BG3:BJ3"/>
    <mergeCell ref="BK3:BK4"/>
    <mergeCell ref="BV3:BV4"/>
    <mergeCell ref="BW3:BW4"/>
    <mergeCell ref="BX3:BX4"/>
    <mergeCell ref="AP3:AP4"/>
    <mergeCell ref="AQ3:AQ4"/>
    <mergeCell ref="AR3:AR4"/>
    <mergeCell ref="AS3:AS4"/>
    <mergeCell ref="AT3:AT4"/>
    <mergeCell ref="CE3:CE4"/>
    <mergeCell ref="CF3:CF4"/>
    <mergeCell ref="AZ4:BA4"/>
    <mergeCell ref="A5:B5"/>
    <mergeCell ref="U5:V5"/>
    <mergeCell ref="CC3:CC4"/>
    <mergeCell ref="CD3:CD4"/>
    <mergeCell ref="AU3:AU4"/>
    <mergeCell ref="AJ3:AJ4"/>
    <mergeCell ref="AK3:AK4"/>
    <mergeCell ref="AL3:AL4"/>
    <mergeCell ref="AM3:AM4"/>
    <mergeCell ref="AN3:AN4"/>
    <mergeCell ref="AO3:AO4"/>
    <mergeCell ref="AD3:AD4"/>
    <mergeCell ref="AE3:AE4"/>
    <mergeCell ref="A51:B51"/>
    <mergeCell ref="U51:V51"/>
    <mergeCell ref="BT51:BU51"/>
    <mergeCell ref="A52:B52"/>
    <mergeCell ref="U52:V52"/>
    <mergeCell ref="BT52:BU52"/>
    <mergeCell ref="A53:B53"/>
    <mergeCell ref="U53:V53"/>
    <mergeCell ref="BT53:BU53"/>
    <mergeCell ref="A54:B54"/>
    <mergeCell ref="U54:V54"/>
    <mergeCell ref="BT54:BU54"/>
    <mergeCell ref="A55:B55"/>
    <mergeCell ref="U55:V55"/>
    <mergeCell ref="BT55:BU55"/>
    <mergeCell ref="A56:B56"/>
    <mergeCell ref="U56:V56"/>
    <mergeCell ref="BT56:BU56"/>
    <mergeCell ref="A59:B59"/>
    <mergeCell ref="U59:V59"/>
    <mergeCell ref="BT59:BU59"/>
    <mergeCell ref="A57:B57"/>
    <mergeCell ref="U57:V57"/>
    <mergeCell ref="BT57:BU57"/>
    <mergeCell ref="A58:B58"/>
    <mergeCell ref="U58:V58"/>
    <mergeCell ref="BT58:BU58"/>
    <mergeCell ref="BC3:BC4"/>
    <mergeCell ref="BM1:BR1"/>
    <mergeCell ref="BM3:BM4"/>
    <mergeCell ref="BN3:BN4"/>
    <mergeCell ref="BO3:BO4"/>
    <mergeCell ref="BP3:BP4"/>
    <mergeCell ref="BQ3:BQ4"/>
    <mergeCell ref="BR3:BR4"/>
    <mergeCell ref="BD3:BF3"/>
  </mergeCells>
  <conditionalFormatting sqref="CG50 CG60:CG1048576 CF5 CF1 CF23:XFD24 CF60:CF77 CF32:XFD33 CF41:XFD42 AZ1:BI1 AW2 BJ2 BL1:BL13 BL60:BS77 BL41:BS42 BK50:BL50 BK14:BL15 BS14:BV15 BL16:BL40 BS16:BS40 BS6:BS13 BS1:BU5 BL43:BL49 BS43:BS49 BS50:BU50 BL51:BL59 BS51:BS59">
    <cfRule type="cellIs" dxfId="36375" priority="1185" operator="equal">
      <formula>" "</formula>
    </cfRule>
  </conditionalFormatting>
  <conditionalFormatting sqref="A14:A15">
    <cfRule type="cellIs" dxfId="36374" priority="1004" operator="equal">
      <formula>" "</formula>
    </cfRule>
  </conditionalFormatting>
  <conditionalFormatting sqref="BV5:CB5 CD5 A1 AV16:AV24 BK60:BK96 CG31 CG40 CG49:CG50 AV51:AY76 CH51:XFD51 CF51:CG59 BX14:BY15 B15:P15 BX23:CD24 U6:X6 BX32:CD33 BX41:CD42 CF41:XFD42 CF32:XFD33 CF23:XFD24 CF5 CF1 CF60:CF77 W23:Y24 CG60:CG1048576 AV1:AY1 AC23:AU24 AC60:AU77 AC14:AU15 Z6:AU6 W41:AV42 W32:AV33 T1:V1 A4:B4 BL60:BS77 BL41:BS42 BK14:BL15 BK50:BL59 BK1:BL1 BL4:BL13 BS6:BS13 BS4:BU5 BS1:BU1 BS14:BV15 BL16:BL40 BS16:BS40 BL43:BL49 BS43:BS49 BS51:BS59 BS50:BU50">
    <cfRule type="cellIs" dxfId="36373" priority="1186" operator="equal">
      <formula>$AZ1</formula>
    </cfRule>
  </conditionalFormatting>
  <conditionalFormatting sqref="B14:C14">
    <cfRule type="cellIs" dxfId="36372" priority="1008" operator="equal">
      <formula>$AZ14</formula>
    </cfRule>
  </conditionalFormatting>
  <conditionalFormatting sqref="BV5:CB5 CD5 A1 AV16:AV24 BK60:BK96 CG31 CG40 CG49:CG50 AV51:AY76 CH51:XFD51 CF51:CG59 BX14:BY15 BX23:CD24 U6:X6 B15:P15 BX32:CD33 BX41:CD42 CF41:XFD42 CF32:XFD33 CF23:XFD24 CF5 CF1 CF60:CF77 W23:Y24 CG60:CG1048576 AV1:AY1 AC23:AU24 AC60:AU77 AC14:AU15 Z6:AU6 W41:AV42 W32:AV33 T1:V1 A4:B4 BL60:BS77 BL41:BS42 BK14:BL15 BK50:BL59 BK1:BL1 BL4:BL13 BS6:BS13 BS4:BU5 BS1:BU1 BS14:BV15 BL16:BL40 BS16:BS40 BL43:BL49 BS43:BS49 BS51:BS59 BS50:BU50">
    <cfRule type="cellIs" dxfId="36371" priority="1187" operator="greaterThan">
      <formula>$AZ1</formula>
    </cfRule>
  </conditionalFormatting>
  <conditionalFormatting sqref="BK5">
    <cfRule type="cellIs" dxfId="36370" priority="1184" operator="greaterThan">
      <formula>$AZ5</formula>
    </cfRule>
  </conditionalFormatting>
  <conditionalFormatting sqref="BV6:CD6">
    <cfRule type="cellIs" dxfId="36369" priority="1170" operator="greaterThan">
      <formula>$AZ6</formula>
    </cfRule>
  </conditionalFormatting>
  <conditionalFormatting sqref="BK5 BV5:CB5 CD5">
    <cfRule type="cellIs" dxfId="36368" priority="1182" operator="equal">
      <formula>" "</formula>
    </cfRule>
  </conditionalFormatting>
  <conditionalFormatting sqref="BK5">
    <cfRule type="cellIs" dxfId="36367" priority="1183" operator="equal">
      <formula>$AZ5</formula>
    </cfRule>
  </conditionalFormatting>
  <conditionalFormatting sqref="BU6">
    <cfRule type="cellIs" dxfId="36366" priority="1179" operator="equal">
      <formula>" "</formula>
    </cfRule>
  </conditionalFormatting>
  <conditionalFormatting sqref="BU6">
    <cfRule type="cellIs" dxfId="36365" priority="1180" operator="equal">
      <formula>$AZ6</formula>
    </cfRule>
  </conditionalFormatting>
  <conditionalFormatting sqref="BU6">
    <cfRule type="cellIs" dxfId="36364" priority="1181" operator="greaterThan">
      <formula>$AZ6</formula>
    </cfRule>
  </conditionalFormatting>
  <conditionalFormatting sqref="AV1:AY1 BK1:BK2 AV2">
    <cfRule type="cellIs" dxfId="36363" priority="1178" operator="equal">
      <formula>" "</formula>
    </cfRule>
  </conditionalFormatting>
  <conditionalFormatting sqref="BV1:CD1">
    <cfRule type="cellIs" dxfId="36362" priority="1175" operator="equal">
      <formula>" "</formula>
    </cfRule>
  </conditionalFormatting>
  <conditionalFormatting sqref="BV1:CD1">
    <cfRule type="cellIs" dxfId="36361" priority="1176" operator="equal">
      <formula>$AZ1</formula>
    </cfRule>
  </conditionalFormatting>
  <conditionalFormatting sqref="BV1:CD1">
    <cfRule type="cellIs" dxfId="36360" priority="1177" operator="greaterThan">
      <formula>$AZ1</formula>
    </cfRule>
  </conditionalFormatting>
  <conditionalFormatting sqref="CC5">
    <cfRule type="cellIs" dxfId="36359" priority="1171" operator="equal">
      <formula>" "</formula>
    </cfRule>
  </conditionalFormatting>
  <conditionalFormatting sqref="CC5">
    <cfRule type="cellIs" dxfId="36358" priority="1172" operator="equal">
      <formula>$AZ5</formula>
    </cfRule>
  </conditionalFormatting>
  <conditionalFormatting sqref="CC5">
    <cfRule type="cellIs" dxfId="36357" priority="1173" operator="greaterThan">
      <formula>$AZ5</formula>
    </cfRule>
  </conditionalFormatting>
  <conditionalFormatting sqref="BV6:CD6">
    <cfRule type="cellIs" dxfId="36356" priority="1168" operator="equal">
      <formula>" "</formula>
    </cfRule>
  </conditionalFormatting>
  <conditionalFormatting sqref="BV6:CD6">
    <cfRule type="cellIs" dxfId="36355" priority="1169" operator="equal">
      <formula>$AZ6</formula>
    </cfRule>
  </conditionalFormatting>
  <conditionalFormatting sqref="CD2">
    <cfRule type="cellIs" dxfId="36354" priority="1167" operator="equal">
      <formula>" "</formula>
    </cfRule>
  </conditionalFormatting>
  <conditionalFormatting sqref="CC2">
    <cfRule type="cellIs" dxfId="36353" priority="1166" operator="equal">
      <formula>" "</formula>
    </cfRule>
  </conditionalFormatting>
  <conditionalFormatting sqref="CB2">
    <cfRule type="cellIs" dxfId="36352" priority="1165" operator="equal">
      <formula>" "</formula>
    </cfRule>
  </conditionalFormatting>
  <conditionalFormatting sqref="CA2">
    <cfRule type="cellIs" dxfId="36351" priority="1164" operator="equal">
      <formula>" "</formula>
    </cfRule>
  </conditionalFormatting>
  <conditionalFormatting sqref="BY2">
    <cfRule type="cellIs" dxfId="36350" priority="1163" operator="equal">
      <formula>" "</formula>
    </cfRule>
  </conditionalFormatting>
  <conditionalFormatting sqref="BX2">
    <cfRule type="cellIs" dxfId="36349" priority="1162" operator="equal">
      <formula>" "</formula>
    </cfRule>
  </conditionalFormatting>
  <conditionalFormatting sqref="BZ15:CD15">
    <cfRule type="cellIs" dxfId="36348" priority="1159" operator="equal">
      <formula>" "</formula>
    </cfRule>
  </conditionalFormatting>
  <conditionalFormatting sqref="BZ15:CD15">
    <cfRule type="cellIs" dxfId="36347" priority="1160" operator="equal">
      <formula>$AZ15</formula>
    </cfRule>
  </conditionalFormatting>
  <conditionalFormatting sqref="BZ15:CD15">
    <cfRule type="cellIs" dxfId="36346" priority="1161" operator="greaterThan">
      <formula>$AZ15</formula>
    </cfRule>
  </conditionalFormatting>
  <conditionalFormatting sqref="T1">
    <cfRule type="cellIs" dxfId="36345" priority="1156" operator="equal">
      <formula>" "</formula>
    </cfRule>
  </conditionalFormatting>
  <conditionalFormatting sqref="A2:B4 A1">
    <cfRule type="cellIs" dxfId="36344" priority="1155" operator="equal">
      <formula>" "</formula>
    </cfRule>
  </conditionalFormatting>
  <conditionalFormatting sqref="U1:V1">
    <cfRule type="cellIs" dxfId="36343" priority="1154" operator="equal">
      <formula>" "</formula>
    </cfRule>
  </conditionalFormatting>
  <conditionalFormatting sqref="AV26:AV31 AV60:AY76">
    <cfRule type="cellIs" dxfId="36342" priority="1151" operator="equal">
      <formula>" "</formula>
    </cfRule>
  </conditionalFormatting>
  <conditionalFormatting sqref="AV26:AV31">
    <cfRule type="cellIs" dxfId="36341" priority="1152" operator="equal">
      <formula>$AZ26</formula>
    </cfRule>
  </conditionalFormatting>
  <conditionalFormatting sqref="AV26:AV31">
    <cfRule type="cellIs" dxfId="36340" priority="1153" operator="greaterThan">
      <formula>$AZ26</formula>
    </cfRule>
  </conditionalFormatting>
  <conditionalFormatting sqref="AV5:AY6 AV16:AV24 AV7:AV13 AV3:AV4">
    <cfRule type="cellIs" dxfId="36339" priority="1148" operator="equal">
      <formula>" "</formula>
    </cfRule>
  </conditionalFormatting>
  <conditionalFormatting sqref="AV5:AY6 AV7:AV13 AV4">
    <cfRule type="cellIs" dxfId="36338" priority="1149" operator="equal">
      <formula>$AZ4</formula>
    </cfRule>
  </conditionalFormatting>
  <conditionalFormatting sqref="AV5:AY6 AV7:AV13 AV4">
    <cfRule type="cellIs" dxfId="36337" priority="1150" operator="greaterThan">
      <formula>$AZ4</formula>
    </cfRule>
  </conditionalFormatting>
  <conditionalFormatting sqref="BK13">
    <cfRule type="cellIs" dxfId="36336" priority="1145" operator="equal">
      <formula>" "</formula>
    </cfRule>
  </conditionalFormatting>
  <conditionalFormatting sqref="BK13">
    <cfRule type="cellIs" dxfId="36335" priority="1146" operator="equal">
      <formula>$AZ13</formula>
    </cfRule>
  </conditionalFormatting>
  <conditionalFormatting sqref="BK13">
    <cfRule type="cellIs" dxfId="36334" priority="1147" operator="greaterThan">
      <formula>$AZ13</formula>
    </cfRule>
  </conditionalFormatting>
  <conditionalFormatting sqref="BT60:CD76">
    <cfRule type="cellIs" dxfId="36333" priority="1139" operator="equal">
      <formula>" "</formula>
    </cfRule>
  </conditionalFormatting>
  <conditionalFormatting sqref="BT60:CD76">
    <cfRule type="cellIs" dxfId="36332" priority="1140" operator="equal">
      <formula>$AZ60</formula>
    </cfRule>
  </conditionalFormatting>
  <conditionalFormatting sqref="BT60:CD76">
    <cfRule type="cellIs" dxfId="36331" priority="1141" operator="greaterThan">
      <formula>$AZ60</formula>
    </cfRule>
  </conditionalFormatting>
  <conditionalFormatting sqref="BT60:CD60">
    <cfRule type="cellIs" dxfId="36330" priority="1136" operator="equal">
      <formula>" "</formula>
    </cfRule>
  </conditionalFormatting>
  <conditionalFormatting sqref="BT60:CD60">
    <cfRule type="cellIs" dxfId="36329" priority="1137" operator="equal">
      <formula>$AZ60</formula>
    </cfRule>
  </conditionalFormatting>
  <conditionalFormatting sqref="BT60:CD60">
    <cfRule type="cellIs" dxfId="36328" priority="1138" operator="greaterThan">
      <formula>$AZ60</formula>
    </cfRule>
  </conditionalFormatting>
  <conditionalFormatting sqref="BT23:BV24 BX23:CD24">
    <cfRule type="cellIs" dxfId="36327" priority="1133" operator="equal">
      <formula>" "</formula>
    </cfRule>
  </conditionalFormatting>
  <conditionalFormatting sqref="BT23:BV24">
    <cfRule type="cellIs" dxfId="36326" priority="1134" operator="equal">
      <formula>$AZ23</formula>
    </cfRule>
  </conditionalFormatting>
  <conditionalFormatting sqref="BT23:BV24">
    <cfRule type="cellIs" dxfId="36325" priority="1135" operator="greaterThan">
      <formula>$AZ23</formula>
    </cfRule>
  </conditionalFormatting>
  <conditionalFormatting sqref="CG13:XFD13">
    <cfRule type="cellIs" dxfId="36324" priority="1130" operator="equal">
      <formula>" "</formula>
    </cfRule>
  </conditionalFormatting>
  <conditionalFormatting sqref="CG13:XFD13">
    <cfRule type="cellIs" dxfId="36323" priority="1131" operator="equal">
      <formula>$AZ13</formula>
    </cfRule>
  </conditionalFormatting>
  <conditionalFormatting sqref="CG13:XFD13">
    <cfRule type="cellIs" dxfId="36322" priority="1132" operator="greaterThan">
      <formula>$AZ13</formula>
    </cfRule>
  </conditionalFormatting>
  <conditionalFormatting sqref="A60:X76 AC60:AU76">
    <cfRule type="cellIs" dxfId="36321" priority="1127" operator="equal">
      <formula>" "</formula>
    </cfRule>
  </conditionalFormatting>
  <conditionalFormatting sqref="A60:X76">
    <cfRule type="cellIs" dxfId="36320" priority="1128" operator="equal">
      <formula>$AZ60</formula>
    </cfRule>
  </conditionalFormatting>
  <conditionalFormatting sqref="A60:X76">
    <cfRule type="cellIs" dxfId="36319" priority="1129" operator="greaterThan">
      <formula>$AZ60</formula>
    </cfRule>
  </conditionalFormatting>
  <conditionalFormatting sqref="A60:X60 AC60:AU60">
    <cfRule type="cellIs" dxfId="36318" priority="1124" operator="equal">
      <formula>" "</formula>
    </cfRule>
  </conditionalFormatting>
  <conditionalFormatting sqref="A60:X60">
    <cfRule type="cellIs" dxfId="36317" priority="1125" operator="equal">
      <formula>$AZ60</formula>
    </cfRule>
  </conditionalFormatting>
  <conditionalFormatting sqref="A60:X60">
    <cfRule type="cellIs" dxfId="36316" priority="1126" operator="greaterThan">
      <formula>$AZ60</formula>
    </cfRule>
  </conditionalFormatting>
  <conditionalFormatting sqref="C23:S24 W23:X24 AC23:AU24">
    <cfRule type="cellIs" dxfId="36315" priority="1121" operator="equal">
      <formula>" "</formula>
    </cfRule>
  </conditionalFormatting>
  <conditionalFormatting sqref="C23:S24">
    <cfRule type="cellIs" dxfId="36314" priority="1122" operator="equal">
      <formula>$AZ23</formula>
    </cfRule>
  </conditionalFormatting>
  <conditionalFormatting sqref="C23:S24">
    <cfRule type="cellIs" dxfId="36313" priority="1123" operator="greaterThan">
      <formula>$AZ23</formula>
    </cfRule>
  </conditionalFormatting>
  <conditionalFormatting sqref="B1">
    <cfRule type="cellIs" dxfId="36312" priority="1118" operator="equal">
      <formula>" "</formula>
    </cfRule>
  </conditionalFormatting>
  <conditionalFormatting sqref="B1">
    <cfRule type="cellIs" dxfId="36311" priority="1119" operator="equal">
      <formula>$AZ1</formula>
    </cfRule>
  </conditionalFormatting>
  <conditionalFormatting sqref="B1">
    <cfRule type="cellIs" dxfId="36310" priority="1120" operator="greaterThan">
      <formula>$AZ1</formula>
    </cfRule>
  </conditionalFormatting>
  <conditionalFormatting sqref="Q15:S15">
    <cfRule type="cellIs" dxfId="36309" priority="1115" operator="equal">
      <formula>" "</formula>
    </cfRule>
  </conditionalFormatting>
  <conditionalFormatting sqref="Q15:S15">
    <cfRule type="cellIs" dxfId="36308" priority="1116" operator="equal">
      <formula>$AZ15</formula>
    </cfRule>
  </conditionalFormatting>
  <conditionalFormatting sqref="Q15:S15">
    <cfRule type="cellIs" dxfId="36307" priority="1117" operator="greaterThan">
      <formula>$AZ15</formula>
    </cfRule>
  </conditionalFormatting>
  <conditionalFormatting sqref="U23:V24">
    <cfRule type="cellIs" dxfId="36306" priority="1112" operator="equal">
      <formula>" "</formula>
    </cfRule>
  </conditionalFormatting>
  <conditionalFormatting sqref="U23:V24">
    <cfRule type="cellIs" dxfId="36305" priority="1113" operator="equal">
      <formula>$AZ23</formula>
    </cfRule>
  </conditionalFormatting>
  <conditionalFormatting sqref="U23:V24">
    <cfRule type="cellIs" dxfId="36304" priority="1114" operator="greaterThan">
      <formula>$AZ23</formula>
    </cfRule>
  </conditionalFormatting>
  <conditionalFormatting sqref="A23:B24">
    <cfRule type="cellIs" dxfId="36303" priority="1109" operator="equal">
      <formula>" "</formula>
    </cfRule>
  </conditionalFormatting>
  <conditionalFormatting sqref="A23:B24">
    <cfRule type="cellIs" dxfId="36302" priority="1110" operator="equal">
      <formula>$AZ23</formula>
    </cfRule>
  </conditionalFormatting>
  <conditionalFormatting sqref="A23:B24">
    <cfRule type="cellIs" dxfId="36301" priority="1111" operator="greaterThan">
      <formula>$AZ23</formula>
    </cfRule>
  </conditionalFormatting>
  <conditionalFormatting sqref="CF50">
    <cfRule type="cellIs" dxfId="36300" priority="1106" operator="equal">
      <formula>" "</formula>
    </cfRule>
  </conditionalFormatting>
  <conditionalFormatting sqref="CF50">
    <cfRule type="cellIs" dxfId="36299" priority="1107" operator="equal">
      <formula>$AZ50</formula>
    </cfRule>
  </conditionalFormatting>
  <conditionalFormatting sqref="CF50">
    <cfRule type="cellIs" dxfId="36298" priority="1108" operator="greaterThan">
      <formula>$AZ50</formula>
    </cfRule>
  </conditionalFormatting>
  <conditionalFormatting sqref="AV50:AY50 BK60:BK96">
    <cfRule type="cellIs" dxfId="36297" priority="1103" operator="equal">
      <formula>" "</formula>
    </cfRule>
  </conditionalFormatting>
  <conditionalFormatting sqref="AV50:AY50">
    <cfRule type="cellIs" dxfId="36296" priority="1104" operator="equal">
      <formula>$AZ50</formula>
    </cfRule>
  </conditionalFormatting>
  <conditionalFormatting sqref="AV50:AY50">
    <cfRule type="cellIs" dxfId="36295" priority="1105" operator="greaterThan">
      <formula>$AZ50</formula>
    </cfRule>
  </conditionalFormatting>
  <conditionalFormatting sqref="AV77:AY77">
    <cfRule type="cellIs" dxfId="36294" priority="1100" operator="equal">
      <formula>" "</formula>
    </cfRule>
  </conditionalFormatting>
  <conditionalFormatting sqref="AV77:AY77">
    <cfRule type="cellIs" dxfId="36293" priority="1101" operator="equal">
      <formula>$AZ77</formula>
    </cfRule>
  </conditionalFormatting>
  <conditionalFormatting sqref="AV77:AY77">
    <cfRule type="cellIs" dxfId="36292" priority="1102" operator="greaterThan">
      <formula>$AZ77</formula>
    </cfRule>
  </conditionalFormatting>
  <conditionalFormatting sqref="BT77:CD77">
    <cfRule type="cellIs" dxfId="36291" priority="1094" operator="equal">
      <formula>" "</formula>
    </cfRule>
  </conditionalFormatting>
  <conditionalFormatting sqref="BT77:CD77">
    <cfRule type="cellIs" dxfId="36290" priority="1095" operator="equal">
      <formula>$AZ77</formula>
    </cfRule>
  </conditionalFormatting>
  <conditionalFormatting sqref="BT77:CD77">
    <cfRule type="cellIs" dxfId="36289" priority="1096" operator="greaterThan">
      <formula>$AZ77</formula>
    </cfRule>
  </conditionalFormatting>
  <conditionalFormatting sqref="A77:X77 AC77:AU77">
    <cfRule type="cellIs" dxfId="36288" priority="1091" operator="equal">
      <formula>" "</formula>
    </cfRule>
  </conditionalFormatting>
  <conditionalFormatting sqref="A77:X77">
    <cfRule type="cellIs" dxfId="36287" priority="1092" operator="equal">
      <formula>$AZ77</formula>
    </cfRule>
  </conditionalFormatting>
  <conditionalFormatting sqref="A77:X77">
    <cfRule type="cellIs" dxfId="36286" priority="1093" operator="greaterThan">
      <formula>$AZ77</formula>
    </cfRule>
  </conditionalFormatting>
  <conditionalFormatting sqref="U50:V50">
    <cfRule type="cellIs" dxfId="36285" priority="1088" operator="equal">
      <formula>" "</formula>
    </cfRule>
  </conditionalFormatting>
  <conditionalFormatting sqref="U50:V50">
    <cfRule type="cellIs" dxfId="36284" priority="1089" operator="equal">
      <formula>$AZ50</formula>
    </cfRule>
  </conditionalFormatting>
  <conditionalFormatting sqref="U50:V50">
    <cfRule type="cellIs" dxfId="36283" priority="1090" operator="greaterThan">
      <formula>$AZ50</formula>
    </cfRule>
  </conditionalFormatting>
  <conditionalFormatting sqref="CG22">
    <cfRule type="cellIs" dxfId="36282" priority="1085" operator="equal">
      <formula>" "</formula>
    </cfRule>
  </conditionalFormatting>
  <conditionalFormatting sqref="CG22">
    <cfRule type="cellIs" dxfId="36281" priority="1086" operator="equal">
      <formula>$AZ22</formula>
    </cfRule>
  </conditionalFormatting>
  <conditionalFormatting sqref="CG22">
    <cfRule type="cellIs" dxfId="36280" priority="1087" operator="greaterThan">
      <formula>$AZ22</formula>
    </cfRule>
  </conditionalFormatting>
  <conditionalFormatting sqref="CG15">
    <cfRule type="cellIs" dxfId="36279" priority="1082" operator="equal">
      <formula>" "</formula>
    </cfRule>
  </conditionalFormatting>
  <conditionalFormatting sqref="CG15">
    <cfRule type="cellIs" dxfId="36278" priority="1083" operator="equal">
      <formula>$AZ15</formula>
    </cfRule>
  </conditionalFormatting>
  <conditionalFormatting sqref="CG15">
    <cfRule type="cellIs" dxfId="36277" priority="1084" operator="greaterThan">
      <formula>$AZ15</formula>
    </cfRule>
  </conditionalFormatting>
  <conditionalFormatting sqref="CG31">
    <cfRule type="cellIs" dxfId="36276" priority="1081" operator="equal">
      <formula>" "</formula>
    </cfRule>
  </conditionalFormatting>
  <conditionalFormatting sqref="A6:S6 U6:X6 AC6:AU6">
    <cfRule type="cellIs" dxfId="36275" priority="1078" operator="equal">
      <formula>" "</formula>
    </cfRule>
  </conditionalFormatting>
  <conditionalFormatting sqref="A6:S6">
    <cfRule type="cellIs" dxfId="36274" priority="1079" operator="equal">
      <formula>$AZ6</formula>
    </cfRule>
  </conditionalFormatting>
  <conditionalFormatting sqref="A6:S6">
    <cfRule type="cellIs" dxfId="36273" priority="1080" operator="greaterThan">
      <formula>$AZ6</formula>
    </cfRule>
  </conditionalFormatting>
  <conditionalFormatting sqref="BZ14:CD14">
    <cfRule type="cellIs" dxfId="36272" priority="1075" operator="equal">
      <formula>" "</formula>
    </cfRule>
  </conditionalFormatting>
  <conditionalFormatting sqref="BZ14:CD14">
    <cfRule type="cellIs" dxfId="36271" priority="1076" operator="equal">
      <formula>$AZ14</formula>
    </cfRule>
  </conditionalFormatting>
  <conditionalFormatting sqref="BZ14:CD14">
    <cfRule type="cellIs" dxfId="36270" priority="1077" operator="greaterThan">
      <formula>$AZ14</formula>
    </cfRule>
  </conditionalFormatting>
  <conditionalFormatting sqref="D14:S14">
    <cfRule type="cellIs" dxfId="36269" priority="1072" operator="equal">
      <formula>" "</formula>
    </cfRule>
  </conditionalFormatting>
  <conditionalFormatting sqref="D14:S14">
    <cfRule type="cellIs" dxfId="36268" priority="1073" operator="equal">
      <formula>$AZ14</formula>
    </cfRule>
  </conditionalFormatting>
  <conditionalFormatting sqref="D14:S14">
    <cfRule type="cellIs" dxfId="36267" priority="1074" operator="greaterThan">
      <formula>$AZ14</formula>
    </cfRule>
  </conditionalFormatting>
  <conditionalFormatting sqref="CG14">
    <cfRule type="cellIs" dxfId="36266" priority="1069" operator="equal">
      <formula>" "</formula>
    </cfRule>
  </conditionalFormatting>
  <conditionalFormatting sqref="CG14">
    <cfRule type="cellIs" dxfId="36265" priority="1070" operator="equal">
      <formula>$AZ14</formula>
    </cfRule>
  </conditionalFormatting>
  <conditionalFormatting sqref="CG14">
    <cfRule type="cellIs" dxfId="36264" priority="1071" operator="greaterThan">
      <formula>$AZ14</formula>
    </cfRule>
  </conditionalFormatting>
  <conditionalFormatting sqref="CF13">
    <cfRule type="cellIs" dxfId="36263" priority="1066" operator="equal">
      <formula>" "</formula>
    </cfRule>
  </conditionalFormatting>
  <conditionalFormatting sqref="CF13">
    <cfRule type="cellIs" dxfId="36262" priority="1067" operator="equal">
      <formula>$AZ13</formula>
    </cfRule>
  </conditionalFormatting>
  <conditionalFormatting sqref="CF13">
    <cfRule type="cellIs" dxfId="36261" priority="1068" operator="greaterThan">
      <formula>$AZ13</formula>
    </cfRule>
  </conditionalFormatting>
  <conditionalFormatting sqref="CF14">
    <cfRule type="cellIs" dxfId="36260" priority="1063" operator="equal">
      <formula>" "</formula>
    </cfRule>
  </conditionalFormatting>
  <conditionalFormatting sqref="CF14">
    <cfRule type="cellIs" dxfId="36259" priority="1064" operator="equal">
      <formula>$AZ14</formula>
    </cfRule>
  </conditionalFormatting>
  <conditionalFormatting sqref="CF14">
    <cfRule type="cellIs" dxfId="36258" priority="1065" operator="greaterThan">
      <formula>$AZ14</formula>
    </cfRule>
  </conditionalFormatting>
  <conditionalFormatting sqref="A7:B13">
    <cfRule type="containsText" dxfId="36257" priority="1046" operator="containsText" text="08.30 – 14.30">
      <formula>NOT(ISERROR(SEARCH("08.30 – 14.30",A7)))</formula>
    </cfRule>
    <cfRule type="containsText" dxfId="36256" priority="1047" operator="containsText" text="09:30 – 18.30">
      <formula>NOT(ISERROR(SEARCH("09:30 – 18.30",A7)))</formula>
    </cfRule>
    <cfRule type="containsText" dxfId="36255" priority="1048" operator="containsText" text="10.30 – 18.30">
      <formula>NOT(ISERROR(SEARCH("10.30 – 18.30",A7)))</formula>
    </cfRule>
    <cfRule type="containsText" dxfId="36254" priority="1049" operator="containsText" text="09.30 – 18.30">
      <formula>NOT(ISERROR(SEARCH("09.30 – 18.30",A7)))</formula>
    </cfRule>
    <cfRule type="containsText" dxfId="36253" priority="1050" operator="containsText" text="09.00 – 13:00">
      <formula>NOT(ISERROR(SEARCH("09.00 – 13:00",A7)))</formula>
    </cfRule>
    <cfRule type="containsText" dxfId="36252" priority="1051" operator="containsText" text="08.30 – 16.30">
      <formula>NOT(ISERROR(SEARCH("08.30 – 16.30",A7)))</formula>
    </cfRule>
    <cfRule type="containsText" dxfId="36251" priority="1052" operator="containsText" text="08:30 – 17.30">
      <formula>NOT(ISERROR(SEARCH("08:30 – 17.30",A7)))</formula>
    </cfRule>
    <cfRule type="containsText" dxfId="36250" priority="1053" operator="containsText" text="08.30 – 17.30">
      <formula>NOT(ISERROR(SEARCH("08.30 – 17.30",A7)))</formula>
    </cfRule>
    <cfRule type="containsText" dxfId="36249" priority="1054" operator="containsText" text="09.00 – 18.00">
      <formula>NOT(ISERROR(SEARCH("09.00 – 18.00",A7)))</formula>
    </cfRule>
    <cfRule type="containsText" dxfId="36248" priority="1055" operator="containsText" text="09.00 – 13.00">
      <formula>NOT(ISERROR(SEARCH("09.00 – 13.00",A7)))</formula>
    </cfRule>
    <cfRule type="containsText" dxfId="36247" priority="1056" operator="containsText" text="11.30 – 19.30">
      <formula>NOT(ISERROR(SEARCH("11.30 – 19.30",A7)))</formula>
    </cfRule>
    <cfRule type="containsText" dxfId="36246" priority="1057" operator="containsText" text="10.30 – 19.30">
      <formula>NOT(ISERROR(SEARCH("10.30 – 19.30",A7)))</formula>
    </cfRule>
    <cfRule type="containsText" dxfId="36245" priority="1058" operator="containsText" text="09.00 – 15.00">
      <formula>NOT(ISERROR(SEARCH("09.00 – 15.00",A7)))</formula>
    </cfRule>
    <cfRule type="containsText" dxfId="36244" priority="1059" operator="containsText" text="12:30">
      <formula>NOT(ISERROR(SEARCH("12:30",A7)))</formula>
    </cfRule>
    <cfRule type="containsText" dxfId="36243" priority="1060" operator="containsText" text="13:30">
      <formula>NOT(ISERROR(SEARCH("13:30",A7)))</formula>
    </cfRule>
    <cfRule type="containsText" dxfId="36242" priority="1061" operator="containsText" text="FESTIVITÁ">
      <formula>NOT(ISERROR(SEARCH("FESTIVITÁ",A7)))</formula>
    </cfRule>
    <cfRule type="cellIs" dxfId="36241" priority="1062" operator="equal">
      <formula>"DOMENICA"</formula>
    </cfRule>
  </conditionalFormatting>
  <conditionalFormatting sqref="B7:B13">
    <cfRule type="iconSet" priority="1045">
      <iconSet iconSet="3Symbols2">
        <cfvo type="percent" val="0"/>
        <cfvo type="percent" val="0"/>
        <cfvo type="formula" val="TODAY()" gte="0"/>
      </iconSet>
    </cfRule>
  </conditionalFormatting>
  <conditionalFormatting sqref="A16:B22">
    <cfRule type="containsText" dxfId="36240" priority="1028" operator="containsText" text="08.30 – 14.30">
      <formula>NOT(ISERROR(SEARCH("08.30 – 14.30",A16)))</formula>
    </cfRule>
    <cfRule type="containsText" dxfId="36239" priority="1029" operator="containsText" text="09:30 – 18.30">
      <formula>NOT(ISERROR(SEARCH("09:30 – 18.30",A16)))</formula>
    </cfRule>
    <cfRule type="containsText" dxfId="36238" priority="1030" operator="containsText" text="10.30 – 18.30">
      <formula>NOT(ISERROR(SEARCH("10.30 – 18.30",A16)))</formula>
    </cfRule>
    <cfRule type="containsText" dxfId="36237" priority="1031" operator="containsText" text="09.30 – 18.30">
      <formula>NOT(ISERROR(SEARCH("09.30 – 18.30",A16)))</formula>
    </cfRule>
    <cfRule type="containsText" dxfId="36236" priority="1032" operator="containsText" text="09.00 – 13:00">
      <formula>NOT(ISERROR(SEARCH("09.00 – 13:00",A16)))</formula>
    </cfRule>
    <cfRule type="containsText" dxfId="36235" priority="1033" operator="containsText" text="08.30 – 16.30">
      <formula>NOT(ISERROR(SEARCH("08.30 – 16.30",A16)))</formula>
    </cfRule>
    <cfRule type="containsText" dxfId="36234" priority="1034" operator="containsText" text="08:30 – 17.30">
      <formula>NOT(ISERROR(SEARCH("08:30 – 17.30",A16)))</formula>
    </cfRule>
    <cfRule type="containsText" dxfId="36233" priority="1035" operator="containsText" text="08.30 – 17.30">
      <formula>NOT(ISERROR(SEARCH("08.30 – 17.30",A16)))</formula>
    </cfRule>
    <cfRule type="containsText" dxfId="36232" priority="1036" operator="containsText" text="09.00 – 18.00">
      <formula>NOT(ISERROR(SEARCH("09.00 – 18.00",A16)))</formula>
    </cfRule>
    <cfRule type="containsText" dxfId="36231" priority="1037" operator="containsText" text="09.00 – 13.00">
      <formula>NOT(ISERROR(SEARCH("09.00 – 13.00",A16)))</formula>
    </cfRule>
    <cfRule type="containsText" dxfId="36230" priority="1038" operator="containsText" text="11.30 – 19.30">
      <formula>NOT(ISERROR(SEARCH("11.30 – 19.30",A16)))</formula>
    </cfRule>
    <cfRule type="containsText" dxfId="36229" priority="1039" operator="containsText" text="10.30 – 19.30">
      <formula>NOT(ISERROR(SEARCH("10.30 – 19.30",A16)))</formula>
    </cfRule>
    <cfRule type="containsText" dxfId="36228" priority="1040" operator="containsText" text="09.00 – 15.00">
      <formula>NOT(ISERROR(SEARCH("09.00 – 15.00",A16)))</formula>
    </cfRule>
    <cfRule type="containsText" dxfId="36227" priority="1041" operator="containsText" text="12:30">
      <formula>NOT(ISERROR(SEARCH("12:30",A16)))</formula>
    </cfRule>
    <cfRule type="containsText" dxfId="36226" priority="1042" operator="containsText" text="13:30">
      <formula>NOT(ISERROR(SEARCH("13:30",A16)))</formula>
    </cfRule>
    <cfRule type="containsText" dxfId="36225" priority="1043" operator="containsText" text="FESTIVITÁ">
      <formula>NOT(ISERROR(SEARCH("FESTIVITÁ",A16)))</formula>
    </cfRule>
    <cfRule type="cellIs" dxfId="36224" priority="1044" operator="equal">
      <formula>"DOMENICA"</formula>
    </cfRule>
  </conditionalFormatting>
  <conditionalFormatting sqref="B16:B22">
    <cfRule type="iconSet" priority="1027">
      <iconSet iconSet="3Symbols2">
        <cfvo type="percent" val="0"/>
        <cfvo type="percent" val="0"/>
        <cfvo type="formula" val="TODAY()" gte="0"/>
      </iconSet>
    </cfRule>
  </conditionalFormatting>
  <conditionalFormatting sqref="A25:B31">
    <cfRule type="containsText" dxfId="36223" priority="1010" operator="containsText" text="08.30 – 14.30">
      <formula>NOT(ISERROR(SEARCH("08.30 – 14.30",A25)))</formula>
    </cfRule>
    <cfRule type="containsText" dxfId="36222" priority="1011" operator="containsText" text="09:30 – 18.30">
      <formula>NOT(ISERROR(SEARCH("09:30 – 18.30",A25)))</formula>
    </cfRule>
    <cfRule type="containsText" dxfId="36221" priority="1012" operator="containsText" text="10.30 – 18.30">
      <formula>NOT(ISERROR(SEARCH("10.30 – 18.30",A25)))</formula>
    </cfRule>
    <cfRule type="containsText" dxfId="36220" priority="1013" operator="containsText" text="09.30 – 18.30">
      <formula>NOT(ISERROR(SEARCH("09.30 – 18.30",A25)))</formula>
    </cfRule>
    <cfRule type="containsText" dxfId="36219" priority="1014" operator="containsText" text="09.00 – 13:00">
      <formula>NOT(ISERROR(SEARCH("09.00 – 13:00",A25)))</formula>
    </cfRule>
    <cfRule type="containsText" dxfId="36218" priority="1015" operator="containsText" text="08.30 – 16.30">
      <formula>NOT(ISERROR(SEARCH("08.30 – 16.30",A25)))</formula>
    </cfRule>
    <cfRule type="containsText" dxfId="36217" priority="1016" operator="containsText" text="08:30 – 17.30">
      <formula>NOT(ISERROR(SEARCH("08:30 – 17.30",A25)))</formula>
    </cfRule>
    <cfRule type="containsText" dxfId="36216" priority="1017" operator="containsText" text="08.30 – 17.30">
      <formula>NOT(ISERROR(SEARCH("08.30 – 17.30",A25)))</formula>
    </cfRule>
    <cfRule type="containsText" dxfId="36215" priority="1018" operator="containsText" text="09.00 – 18.00">
      <formula>NOT(ISERROR(SEARCH("09.00 – 18.00",A25)))</formula>
    </cfRule>
    <cfRule type="containsText" dxfId="36214" priority="1019" operator="containsText" text="09.00 – 13.00">
      <formula>NOT(ISERROR(SEARCH("09.00 – 13.00",A25)))</formula>
    </cfRule>
    <cfRule type="containsText" dxfId="36213" priority="1020" operator="containsText" text="11.30 – 19.30">
      <formula>NOT(ISERROR(SEARCH("11.30 – 19.30",A25)))</formula>
    </cfRule>
    <cfRule type="containsText" dxfId="36212" priority="1021" operator="containsText" text="10.30 – 19.30">
      <formula>NOT(ISERROR(SEARCH("10.30 – 19.30",A25)))</formula>
    </cfRule>
    <cfRule type="containsText" dxfId="36211" priority="1022" operator="containsText" text="09.00 – 15.00">
      <formula>NOT(ISERROR(SEARCH("09.00 – 15.00",A25)))</formula>
    </cfRule>
    <cfRule type="containsText" dxfId="36210" priority="1023" operator="containsText" text="12:30">
      <formula>NOT(ISERROR(SEARCH("12:30",A25)))</formula>
    </cfRule>
    <cfRule type="containsText" dxfId="36209" priority="1024" operator="containsText" text="13:30">
      <formula>NOT(ISERROR(SEARCH("13:30",A25)))</formula>
    </cfRule>
    <cfRule type="containsText" dxfId="36208" priority="1025" operator="containsText" text="FESTIVITÁ">
      <formula>NOT(ISERROR(SEARCH("FESTIVITÁ",A25)))</formula>
    </cfRule>
    <cfRule type="cellIs" dxfId="36207" priority="1026" operator="equal">
      <formula>"DOMENICA"</formula>
    </cfRule>
  </conditionalFormatting>
  <conditionalFormatting sqref="B14:C14 B15:P15">
    <cfRule type="cellIs" dxfId="36206" priority="1007" operator="equal">
      <formula>" "</formula>
    </cfRule>
  </conditionalFormatting>
  <conditionalFormatting sqref="B14:C14">
    <cfRule type="cellIs" dxfId="36205" priority="1009" operator="greaterThan">
      <formula>$AZ14</formula>
    </cfRule>
  </conditionalFormatting>
  <conditionalFormatting sqref="A14:A15">
    <cfRule type="cellIs" dxfId="36204" priority="1005" operator="equal">
      <formula>$AZ14</formula>
    </cfRule>
  </conditionalFormatting>
  <conditionalFormatting sqref="A14:A15">
    <cfRule type="cellIs" dxfId="36203" priority="1006" operator="greaterThan">
      <formula>$AZ14</formula>
    </cfRule>
  </conditionalFormatting>
  <conditionalFormatting sqref="AV14:AV15 BX14:BY15">
    <cfRule type="cellIs" dxfId="36202" priority="1001" operator="equal">
      <formula>" "</formula>
    </cfRule>
  </conditionalFormatting>
  <conditionalFormatting sqref="AV14:AV15">
    <cfRule type="cellIs" dxfId="36201" priority="1002" operator="equal">
      <formula>$AZ14</formula>
    </cfRule>
  </conditionalFormatting>
  <conditionalFormatting sqref="AV14:AV15">
    <cfRule type="cellIs" dxfId="36200" priority="1003" operator="greaterThan">
      <formula>$AZ14</formula>
    </cfRule>
  </conditionalFormatting>
  <conditionalFormatting sqref="U7:V13">
    <cfRule type="containsText" dxfId="36199" priority="984" operator="containsText" text="08.30 – 14.30">
      <formula>NOT(ISERROR(SEARCH("08.30 – 14.30",U7)))</formula>
    </cfRule>
    <cfRule type="containsText" dxfId="36198" priority="985" operator="containsText" text="09:30 – 18.30">
      <formula>NOT(ISERROR(SEARCH("09:30 – 18.30",U7)))</formula>
    </cfRule>
    <cfRule type="containsText" dxfId="36197" priority="986" operator="containsText" text="10.30 – 18.30">
      <formula>NOT(ISERROR(SEARCH("10.30 – 18.30",U7)))</formula>
    </cfRule>
    <cfRule type="containsText" dxfId="36196" priority="987" operator="containsText" text="09.30 – 18.30">
      <formula>NOT(ISERROR(SEARCH("09.30 – 18.30",U7)))</formula>
    </cfRule>
    <cfRule type="containsText" dxfId="36195" priority="988" operator="containsText" text="09.00 – 13:00">
      <formula>NOT(ISERROR(SEARCH("09.00 – 13:00",U7)))</formula>
    </cfRule>
    <cfRule type="containsText" dxfId="36194" priority="989" operator="containsText" text="08.30 – 16.30">
      <formula>NOT(ISERROR(SEARCH("08.30 – 16.30",U7)))</formula>
    </cfRule>
    <cfRule type="containsText" dxfId="36193" priority="990" operator="containsText" text="08:30 – 17.30">
      <formula>NOT(ISERROR(SEARCH("08:30 – 17.30",U7)))</formula>
    </cfRule>
    <cfRule type="containsText" dxfId="36192" priority="991" operator="containsText" text="08.30 – 17.30">
      <formula>NOT(ISERROR(SEARCH("08.30 – 17.30",U7)))</formula>
    </cfRule>
    <cfRule type="containsText" dxfId="36191" priority="992" operator="containsText" text="09.00 – 18.00">
      <formula>NOT(ISERROR(SEARCH("09.00 – 18.00",U7)))</formula>
    </cfRule>
    <cfRule type="containsText" dxfId="36190" priority="993" operator="containsText" text="09.00 – 13.00">
      <formula>NOT(ISERROR(SEARCH("09.00 – 13.00",U7)))</formula>
    </cfRule>
    <cfRule type="containsText" dxfId="36189" priority="994" operator="containsText" text="11.30 – 19.30">
      <formula>NOT(ISERROR(SEARCH("11.30 – 19.30",U7)))</formula>
    </cfRule>
    <cfRule type="containsText" dxfId="36188" priority="995" operator="containsText" text="10.30 – 19.30">
      <formula>NOT(ISERROR(SEARCH("10.30 – 19.30",U7)))</formula>
    </cfRule>
    <cfRule type="containsText" dxfId="36187" priority="996" operator="containsText" text="09.00 – 15.00">
      <formula>NOT(ISERROR(SEARCH("09.00 – 15.00",U7)))</formula>
    </cfRule>
    <cfRule type="containsText" dxfId="36186" priority="997" operator="containsText" text="12:30">
      <formula>NOT(ISERROR(SEARCH("12:30",U7)))</formula>
    </cfRule>
    <cfRule type="containsText" dxfId="36185" priority="998" operator="containsText" text="13:30">
      <formula>NOT(ISERROR(SEARCH("13:30",U7)))</formula>
    </cfRule>
    <cfRule type="containsText" dxfId="36184" priority="999" operator="containsText" text="FESTIVITÁ">
      <formula>NOT(ISERROR(SEARCH("FESTIVITÁ",U7)))</formula>
    </cfRule>
    <cfRule type="cellIs" dxfId="36183" priority="1000" operator="equal">
      <formula>"DOMENICA"</formula>
    </cfRule>
  </conditionalFormatting>
  <conditionalFormatting sqref="V7:V13">
    <cfRule type="iconSet" priority="983">
      <iconSet iconSet="3Symbols2">
        <cfvo type="percent" val="0"/>
        <cfvo type="percent" val="0"/>
        <cfvo type="formula" val="TODAY()" gte="0"/>
      </iconSet>
    </cfRule>
  </conditionalFormatting>
  <conditionalFormatting sqref="U16:V22">
    <cfRule type="containsText" dxfId="36182" priority="966" operator="containsText" text="08.30 – 14.30">
      <formula>NOT(ISERROR(SEARCH("08.30 – 14.30",U16)))</formula>
    </cfRule>
    <cfRule type="containsText" dxfId="36181" priority="967" operator="containsText" text="09:30 – 18.30">
      <formula>NOT(ISERROR(SEARCH("09:30 – 18.30",U16)))</formula>
    </cfRule>
    <cfRule type="containsText" dxfId="36180" priority="968" operator="containsText" text="10.30 – 18.30">
      <formula>NOT(ISERROR(SEARCH("10.30 – 18.30",U16)))</formula>
    </cfRule>
    <cfRule type="containsText" dxfId="36179" priority="969" operator="containsText" text="09.30 – 18.30">
      <formula>NOT(ISERROR(SEARCH("09.30 – 18.30",U16)))</formula>
    </cfRule>
    <cfRule type="containsText" dxfId="36178" priority="970" operator="containsText" text="09.00 – 13:00">
      <formula>NOT(ISERROR(SEARCH("09.00 – 13:00",U16)))</formula>
    </cfRule>
    <cfRule type="containsText" dxfId="36177" priority="971" operator="containsText" text="08.30 – 16.30">
      <formula>NOT(ISERROR(SEARCH("08.30 – 16.30",U16)))</formula>
    </cfRule>
    <cfRule type="containsText" dxfId="36176" priority="972" operator="containsText" text="08:30 – 17.30">
      <formula>NOT(ISERROR(SEARCH("08:30 – 17.30",U16)))</formula>
    </cfRule>
    <cfRule type="containsText" dxfId="36175" priority="973" operator="containsText" text="08.30 – 17.30">
      <formula>NOT(ISERROR(SEARCH("08.30 – 17.30",U16)))</formula>
    </cfRule>
    <cfRule type="containsText" dxfId="36174" priority="974" operator="containsText" text="09.00 – 18.00">
      <formula>NOT(ISERROR(SEARCH("09.00 – 18.00",U16)))</formula>
    </cfRule>
    <cfRule type="containsText" dxfId="36173" priority="975" operator="containsText" text="09.00 – 13.00">
      <formula>NOT(ISERROR(SEARCH("09.00 – 13.00",U16)))</formula>
    </cfRule>
    <cfRule type="containsText" dxfId="36172" priority="976" operator="containsText" text="11.30 – 19.30">
      <formula>NOT(ISERROR(SEARCH("11.30 – 19.30",U16)))</formula>
    </cfRule>
    <cfRule type="containsText" dxfId="36171" priority="977" operator="containsText" text="10.30 – 19.30">
      <formula>NOT(ISERROR(SEARCH("10.30 – 19.30",U16)))</formula>
    </cfRule>
    <cfRule type="containsText" dxfId="36170" priority="978" operator="containsText" text="09.00 – 15.00">
      <formula>NOT(ISERROR(SEARCH("09.00 – 15.00",U16)))</formula>
    </cfRule>
    <cfRule type="containsText" dxfId="36169" priority="979" operator="containsText" text="12:30">
      <formula>NOT(ISERROR(SEARCH("12:30",U16)))</formula>
    </cfRule>
    <cfRule type="containsText" dxfId="36168" priority="980" operator="containsText" text="13:30">
      <formula>NOT(ISERROR(SEARCH("13:30",U16)))</formula>
    </cfRule>
    <cfRule type="containsText" dxfId="36167" priority="981" operator="containsText" text="FESTIVITÁ">
      <formula>NOT(ISERROR(SEARCH("FESTIVITÁ",U16)))</formula>
    </cfRule>
    <cfRule type="cellIs" dxfId="36166" priority="982" operator="equal">
      <formula>"DOMENICA"</formula>
    </cfRule>
  </conditionalFormatting>
  <conditionalFormatting sqref="V16:V22">
    <cfRule type="iconSet" priority="965">
      <iconSet iconSet="3Symbols2">
        <cfvo type="percent" val="0"/>
        <cfvo type="percent" val="0"/>
        <cfvo type="formula" val="TODAY()" gte="0"/>
      </iconSet>
    </cfRule>
  </conditionalFormatting>
  <conditionalFormatting sqref="U25:V31">
    <cfRule type="containsText" dxfId="36165" priority="948" operator="containsText" text="08.30 – 14.30">
      <formula>NOT(ISERROR(SEARCH("08.30 – 14.30",U25)))</formula>
    </cfRule>
    <cfRule type="containsText" dxfId="36164" priority="949" operator="containsText" text="09:30 – 18.30">
      <formula>NOT(ISERROR(SEARCH("09:30 – 18.30",U25)))</formula>
    </cfRule>
    <cfRule type="containsText" dxfId="36163" priority="950" operator="containsText" text="10.30 – 18.30">
      <formula>NOT(ISERROR(SEARCH("10.30 – 18.30",U25)))</formula>
    </cfRule>
    <cfRule type="containsText" dxfId="36162" priority="951" operator="containsText" text="09.30 – 18.30">
      <formula>NOT(ISERROR(SEARCH("09.30 – 18.30",U25)))</formula>
    </cfRule>
    <cfRule type="containsText" dxfId="36161" priority="952" operator="containsText" text="09.00 – 13:00">
      <formula>NOT(ISERROR(SEARCH("09.00 – 13:00",U25)))</formula>
    </cfRule>
    <cfRule type="containsText" dxfId="36160" priority="953" operator="containsText" text="08.30 – 16.30">
      <formula>NOT(ISERROR(SEARCH("08.30 – 16.30",U25)))</formula>
    </cfRule>
    <cfRule type="containsText" dxfId="36159" priority="954" operator="containsText" text="08:30 – 17.30">
      <formula>NOT(ISERROR(SEARCH("08:30 – 17.30",U25)))</formula>
    </cfRule>
    <cfRule type="containsText" dxfId="36158" priority="955" operator="containsText" text="08.30 – 17.30">
      <formula>NOT(ISERROR(SEARCH("08.30 – 17.30",U25)))</formula>
    </cfRule>
    <cfRule type="containsText" dxfId="36157" priority="956" operator="containsText" text="09.00 – 18.00">
      <formula>NOT(ISERROR(SEARCH("09.00 – 18.00",U25)))</formula>
    </cfRule>
    <cfRule type="containsText" dxfId="36156" priority="957" operator="containsText" text="09.00 – 13.00">
      <formula>NOT(ISERROR(SEARCH("09.00 – 13.00",U25)))</formula>
    </cfRule>
    <cfRule type="containsText" dxfId="36155" priority="958" operator="containsText" text="11.30 – 19.30">
      <formula>NOT(ISERROR(SEARCH("11.30 – 19.30",U25)))</formula>
    </cfRule>
    <cfRule type="containsText" dxfId="36154" priority="959" operator="containsText" text="10.30 – 19.30">
      <formula>NOT(ISERROR(SEARCH("10.30 – 19.30",U25)))</formula>
    </cfRule>
    <cfRule type="containsText" dxfId="36153" priority="960" operator="containsText" text="09.00 – 15.00">
      <formula>NOT(ISERROR(SEARCH("09.00 – 15.00",U25)))</formula>
    </cfRule>
    <cfRule type="containsText" dxfId="36152" priority="961" operator="containsText" text="12:30">
      <formula>NOT(ISERROR(SEARCH("12:30",U25)))</formula>
    </cfRule>
    <cfRule type="containsText" dxfId="36151" priority="962" operator="containsText" text="13:30">
      <formula>NOT(ISERROR(SEARCH("13:30",U25)))</formula>
    </cfRule>
    <cfRule type="containsText" dxfId="36150" priority="963" operator="containsText" text="FESTIVITÁ">
      <formula>NOT(ISERROR(SEARCH("FESTIVITÁ",U25)))</formula>
    </cfRule>
    <cfRule type="cellIs" dxfId="36149" priority="964" operator="equal">
      <formula>"DOMENICA"</formula>
    </cfRule>
  </conditionalFormatting>
  <conditionalFormatting sqref="BT16:BU22">
    <cfRule type="containsText" dxfId="36148" priority="931" operator="containsText" text="08.30 – 14.30">
      <formula>NOT(ISERROR(SEARCH("08.30 – 14.30",BT16)))</formula>
    </cfRule>
    <cfRule type="containsText" dxfId="36147" priority="932" operator="containsText" text="09:30 – 18.30">
      <formula>NOT(ISERROR(SEARCH("09:30 – 18.30",BT16)))</formula>
    </cfRule>
    <cfRule type="containsText" dxfId="36146" priority="933" operator="containsText" text="10.30 – 18.30">
      <formula>NOT(ISERROR(SEARCH("10.30 – 18.30",BT16)))</formula>
    </cfRule>
    <cfRule type="containsText" dxfId="36145" priority="934" operator="containsText" text="09.30 – 18.30">
      <formula>NOT(ISERROR(SEARCH("09.30 – 18.30",BT16)))</formula>
    </cfRule>
    <cfRule type="containsText" dxfId="36144" priority="935" operator="containsText" text="09.00 – 13:00">
      <formula>NOT(ISERROR(SEARCH("09.00 – 13:00",BT16)))</formula>
    </cfRule>
    <cfRule type="containsText" dxfId="36143" priority="936" operator="containsText" text="08.30 – 16.30">
      <formula>NOT(ISERROR(SEARCH("08.30 – 16.30",BT16)))</formula>
    </cfRule>
    <cfRule type="containsText" dxfId="36142" priority="937" operator="containsText" text="08:30 – 17.30">
      <formula>NOT(ISERROR(SEARCH("08:30 – 17.30",BT16)))</formula>
    </cfRule>
    <cfRule type="containsText" dxfId="36141" priority="938" operator="containsText" text="08.30 – 17.30">
      <formula>NOT(ISERROR(SEARCH("08.30 – 17.30",BT16)))</formula>
    </cfRule>
    <cfRule type="containsText" dxfId="36140" priority="939" operator="containsText" text="09.00 – 18.00">
      <formula>NOT(ISERROR(SEARCH("09.00 – 18.00",BT16)))</formula>
    </cfRule>
    <cfRule type="containsText" dxfId="36139" priority="940" operator="containsText" text="09.00 – 13.00">
      <formula>NOT(ISERROR(SEARCH("09.00 – 13.00",BT16)))</formula>
    </cfRule>
    <cfRule type="containsText" dxfId="36138" priority="941" operator="containsText" text="11.30 – 19.30">
      <formula>NOT(ISERROR(SEARCH("11.30 – 19.30",BT16)))</formula>
    </cfRule>
    <cfRule type="containsText" dxfId="36137" priority="942" operator="containsText" text="10.30 – 19.30">
      <formula>NOT(ISERROR(SEARCH("10.30 – 19.30",BT16)))</formula>
    </cfRule>
    <cfRule type="containsText" dxfId="36136" priority="943" operator="containsText" text="09.00 – 15.00">
      <formula>NOT(ISERROR(SEARCH("09.00 – 15.00",BT16)))</formula>
    </cfRule>
    <cfRule type="containsText" dxfId="36135" priority="944" operator="containsText" text="12:30">
      <formula>NOT(ISERROR(SEARCH("12:30",BT16)))</formula>
    </cfRule>
    <cfRule type="containsText" dxfId="36134" priority="945" operator="containsText" text="13:30">
      <formula>NOT(ISERROR(SEARCH("13:30",BT16)))</formula>
    </cfRule>
    <cfRule type="containsText" dxfId="36133" priority="946" operator="containsText" text="FESTIVITÁ">
      <formula>NOT(ISERROR(SEARCH("FESTIVITÁ",BT16)))</formula>
    </cfRule>
    <cfRule type="cellIs" dxfId="36132" priority="947" operator="equal">
      <formula>"DOMENICA"</formula>
    </cfRule>
  </conditionalFormatting>
  <conditionalFormatting sqref="BU16:BU22">
    <cfRule type="iconSet" priority="930">
      <iconSet iconSet="3Symbols2">
        <cfvo type="percent" val="0"/>
        <cfvo type="percent" val="0"/>
        <cfvo type="formula" val="TODAY()" gte="0"/>
      </iconSet>
    </cfRule>
  </conditionalFormatting>
  <conditionalFormatting sqref="BT7:BU13">
    <cfRule type="containsText" dxfId="36131" priority="913" operator="containsText" text="08.30 – 14.30">
      <formula>NOT(ISERROR(SEARCH("08.30 – 14.30",BT7)))</formula>
    </cfRule>
    <cfRule type="containsText" dxfId="36130" priority="914" operator="containsText" text="09:30 – 18.30">
      <formula>NOT(ISERROR(SEARCH("09:30 – 18.30",BT7)))</formula>
    </cfRule>
    <cfRule type="containsText" dxfId="36129" priority="915" operator="containsText" text="10.30 – 18.30">
      <formula>NOT(ISERROR(SEARCH("10.30 – 18.30",BT7)))</formula>
    </cfRule>
    <cfRule type="containsText" dxfId="36128" priority="916" operator="containsText" text="09.30 – 18.30">
      <formula>NOT(ISERROR(SEARCH("09.30 – 18.30",BT7)))</formula>
    </cfRule>
    <cfRule type="containsText" dxfId="36127" priority="917" operator="containsText" text="09.00 – 13:00">
      <formula>NOT(ISERROR(SEARCH("09.00 – 13:00",BT7)))</formula>
    </cfRule>
    <cfRule type="containsText" dxfId="36126" priority="918" operator="containsText" text="08.30 – 16.30">
      <formula>NOT(ISERROR(SEARCH("08.30 – 16.30",BT7)))</formula>
    </cfRule>
    <cfRule type="containsText" dxfId="36125" priority="919" operator="containsText" text="08:30 – 17.30">
      <formula>NOT(ISERROR(SEARCH("08:30 – 17.30",BT7)))</formula>
    </cfRule>
    <cfRule type="containsText" dxfId="36124" priority="920" operator="containsText" text="08.30 – 17.30">
      <formula>NOT(ISERROR(SEARCH("08.30 – 17.30",BT7)))</formula>
    </cfRule>
    <cfRule type="containsText" dxfId="36123" priority="921" operator="containsText" text="09.00 – 18.00">
      <formula>NOT(ISERROR(SEARCH("09.00 – 18.00",BT7)))</formula>
    </cfRule>
    <cfRule type="containsText" dxfId="36122" priority="922" operator="containsText" text="09.00 – 13.00">
      <formula>NOT(ISERROR(SEARCH("09.00 – 13.00",BT7)))</formula>
    </cfRule>
    <cfRule type="containsText" dxfId="36121" priority="923" operator="containsText" text="11.30 – 19.30">
      <formula>NOT(ISERROR(SEARCH("11.30 – 19.30",BT7)))</formula>
    </cfRule>
    <cfRule type="containsText" dxfId="36120" priority="924" operator="containsText" text="10.30 – 19.30">
      <formula>NOT(ISERROR(SEARCH("10.30 – 19.30",BT7)))</formula>
    </cfRule>
    <cfRule type="containsText" dxfId="36119" priority="925" operator="containsText" text="09.00 – 15.00">
      <formula>NOT(ISERROR(SEARCH("09.00 – 15.00",BT7)))</formula>
    </cfRule>
    <cfRule type="containsText" dxfId="36118" priority="926" operator="containsText" text="12:30">
      <formula>NOT(ISERROR(SEARCH("12:30",BT7)))</formula>
    </cfRule>
    <cfRule type="containsText" dxfId="36117" priority="927" operator="containsText" text="13:30">
      <formula>NOT(ISERROR(SEARCH("13:30",BT7)))</formula>
    </cfRule>
    <cfRule type="containsText" dxfId="36116" priority="928" operator="containsText" text="FESTIVITÁ">
      <formula>NOT(ISERROR(SEARCH("FESTIVITÁ",BT7)))</formula>
    </cfRule>
    <cfRule type="cellIs" dxfId="36115" priority="929" operator="equal">
      <formula>"DOMENICA"</formula>
    </cfRule>
  </conditionalFormatting>
  <conditionalFormatting sqref="BU7:BU13">
    <cfRule type="iconSet" priority="912">
      <iconSet iconSet="3Symbols2">
        <cfvo type="percent" val="0"/>
        <cfvo type="percent" val="0"/>
        <cfvo type="formula" val="TODAY()" gte="0"/>
      </iconSet>
    </cfRule>
  </conditionalFormatting>
  <conditionalFormatting sqref="BT25:BU31">
    <cfRule type="containsText" dxfId="36114" priority="895" operator="containsText" text="08.30 – 14.30">
      <formula>NOT(ISERROR(SEARCH("08.30 – 14.30",BT25)))</formula>
    </cfRule>
    <cfRule type="containsText" dxfId="36113" priority="896" operator="containsText" text="09:30 – 18.30">
      <formula>NOT(ISERROR(SEARCH("09:30 – 18.30",BT25)))</formula>
    </cfRule>
    <cfRule type="containsText" dxfId="36112" priority="897" operator="containsText" text="10.30 – 18.30">
      <formula>NOT(ISERROR(SEARCH("10.30 – 18.30",BT25)))</formula>
    </cfRule>
    <cfRule type="containsText" dxfId="36111" priority="898" operator="containsText" text="09.30 – 18.30">
      <formula>NOT(ISERROR(SEARCH("09.30 – 18.30",BT25)))</formula>
    </cfRule>
    <cfRule type="containsText" dxfId="36110" priority="899" operator="containsText" text="09.00 – 13:00">
      <formula>NOT(ISERROR(SEARCH("09.00 – 13:00",BT25)))</formula>
    </cfRule>
    <cfRule type="containsText" dxfId="36109" priority="900" operator="containsText" text="08.30 – 16.30">
      <formula>NOT(ISERROR(SEARCH("08.30 – 16.30",BT25)))</formula>
    </cfRule>
    <cfRule type="containsText" dxfId="36108" priority="901" operator="containsText" text="08:30 – 17.30">
      <formula>NOT(ISERROR(SEARCH("08:30 – 17.30",BT25)))</formula>
    </cfRule>
    <cfRule type="containsText" dxfId="36107" priority="902" operator="containsText" text="08.30 – 17.30">
      <formula>NOT(ISERROR(SEARCH("08.30 – 17.30",BT25)))</formula>
    </cfRule>
    <cfRule type="containsText" dxfId="36106" priority="903" operator="containsText" text="09.00 – 18.00">
      <formula>NOT(ISERROR(SEARCH("09.00 – 18.00",BT25)))</formula>
    </cfRule>
    <cfRule type="containsText" dxfId="36105" priority="904" operator="containsText" text="09.00 – 13.00">
      <formula>NOT(ISERROR(SEARCH("09.00 – 13.00",BT25)))</formula>
    </cfRule>
    <cfRule type="containsText" dxfId="36104" priority="905" operator="containsText" text="11.30 – 19.30">
      <formula>NOT(ISERROR(SEARCH("11.30 – 19.30",BT25)))</formula>
    </cfRule>
    <cfRule type="containsText" dxfId="36103" priority="906" operator="containsText" text="10.30 – 19.30">
      <formula>NOT(ISERROR(SEARCH("10.30 – 19.30",BT25)))</formula>
    </cfRule>
    <cfRule type="containsText" dxfId="36102" priority="907" operator="containsText" text="09.00 – 15.00">
      <formula>NOT(ISERROR(SEARCH("09.00 – 15.00",BT25)))</formula>
    </cfRule>
    <cfRule type="containsText" dxfId="36101" priority="908" operator="containsText" text="12:30">
      <formula>NOT(ISERROR(SEARCH("12:30",BT25)))</formula>
    </cfRule>
    <cfRule type="containsText" dxfId="36100" priority="909" operator="containsText" text="13:30">
      <formula>NOT(ISERROR(SEARCH("13:30",BT25)))</formula>
    </cfRule>
    <cfRule type="containsText" dxfId="36099" priority="910" operator="containsText" text="FESTIVITÁ">
      <formula>NOT(ISERROR(SEARCH("FESTIVITÁ",BT25)))</formula>
    </cfRule>
    <cfRule type="cellIs" dxfId="36098" priority="911" operator="equal">
      <formula>"DOMENICA"</formula>
    </cfRule>
  </conditionalFormatting>
  <conditionalFormatting sqref="U15:X15 AC15:AU15">
    <cfRule type="cellIs" dxfId="36097" priority="892" operator="equal">
      <formula>" "</formula>
    </cfRule>
  </conditionalFormatting>
  <conditionalFormatting sqref="U15:X15">
    <cfRule type="cellIs" dxfId="36096" priority="893" operator="equal">
      <formula>$AZ15</formula>
    </cfRule>
  </conditionalFormatting>
  <conditionalFormatting sqref="U15:X15">
    <cfRule type="cellIs" dxfId="36095" priority="894" operator="greaterThan">
      <formula>$AZ15</formula>
    </cfRule>
  </conditionalFormatting>
  <conditionalFormatting sqref="U14:X14 AC14:AU14">
    <cfRule type="cellIs" dxfId="36094" priority="889" operator="equal">
      <formula>" "</formula>
    </cfRule>
  </conditionalFormatting>
  <conditionalFormatting sqref="U14:X14">
    <cfRule type="cellIs" dxfId="36093" priority="890" operator="equal">
      <formula>$AZ14</formula>
    </cfRule>
  </conditionalFormatting>
  <conditionalFormatting sqref="U14:X14">
    <cfRule type="cellIs" dxfId="36092" priority="891" operator="greaterThan">
      <formula>$AZ14</formula>
    </cfRule>
  </conditionalFormatting>
  <conditionalFormatting sqref="AZ91:BJ96 AZ50:BJ50 AZ53:BI90 AZ51:BA52">
    <cfRule type="cellIs" dxfId="36091" priority="692" operator="equal">
      <formula>" "</formula>
    </cfRule>
  </conditionalFormatting>
  <conditionalFormatting sqref="AZ51">
    <cfRule type="cellIs" dxfId="36090" priority="693" operator="equal">
      <formula>" "</formula>
    </cfRule>
  </conditionalFormatting>
  <conditionalFormatting sqref="AZ77">
    <cfRule type="cellIs" dxfId="36089" priority="677" operator="equal">
      <formula>" "</formula>
    </cfRule>
  </conditionalFormatting>
  <conditionalFormatting sqref="AV35:AV40">
    <cfRule type="cellIs" dxfId="36088" priority="884" operator="equal">
      <formula>" "</formula>
    </cfRule>
  </conditionalFormatting>
  <conditionalFormatting sqref="AV35:AV40">
    <cfRule type="cellIs" dxfId="36087" priority="885" operator="equal">
      <formula>$AZ35</formula>
    </cfRule>
  </conditionalFormatting>
  <conditionalFormatting sqref="AV35:AV40">
    <cfRule type="cellIs" dxfId="36086" priority="886" operator="greaterThan">
      <formula>$AZ35</formula>
    </cfRule>
  </conditionalFormatting>
  <conditionalFormatting sqref="AV32:AV33">
    <cfRule type="cellIs" dxfId="36085" priority="883" operator="equal">
      <formula>" "</formula>
    </cfRule>
  </conditionalFormatting>
  <conditionalFormatting sqref="BT32:BV33 BX32:CD33">
    <cfRule type="cellIs" dxfId="36084" priority="879" operator="equal">
      <formula>" "</formula>
    </cfRule>
  </conditionalFormatting>
  <conditionalFormatting sqref="BT32:BV33">
    <cfRule type="cellIs" dxfId="36083" priority="880" operator="equal">
      <formula>$AZ32</formula>
    </cfRule>
  </conditionalFormatting>
  <conditionalFormatting sqref="BT32:BV33">
    <cfRule type="cellIs" dxfId="36082" priority="881" operator="greaterThan">
      <formula>$AZ32</formula>
    </cfRule>
  </conditionalFormatting>
  <conditionalFormatting sqref="C32:S33 W32:X33 AC32:AU33">
    <cfRule type="cellIs" dxfId="36081" priority="876" operator="equal">
      <formula>" "</formula>
    </cfRule>
  </conditionalFormatting>
  <conditionalFormatting sqref="C32:S33">
    <cfRule type="cellIs" dxfId="36080" priority="877" operator="equal">
      <formula>$AZ32</formula>
    </cfRule>
  </conditionalFormatting>
  <conditionalFormatting sqref="C32:S33">
    <cfRule type="cellIs" dxfId="36079" priority="878" operator="greaterThan">
      <formula>$AZ32</formula>
    </cfRule>
  </conditionalFormatting>
  <conditionalFormatting sqref="U32:V33">
    <cfRule type="cellIs" dxfId="36078" priority="873" operator="equal">
      <formula>" "</formula>
    </cfRule>
  </conditionalFormatting>
  <conditionalFormatting sqref="U32:V33">
    <cfRule type="cellIs" dxfId="36077" priority="874" operator="equal">
      <formula>$AZ32</formula>
    </cfRule>
  </conditionalFormatting>
  <conditionalFormatting sqref="U32:V33">
    <cfRule type="cellIs" dxfId="36076" priority="875" operator="greaterThan">
      <formula>$AZ32</formula>
    </cfRule>
  </conditionalFormatting>
  <conditionalFormatting sqref="A32:B33">
    <cfRule type="cellIs" dxfId="36075" priority="870" operator="equal">
      <formula>" "</formula>
    </cfRule>
  </conditionalFormatting>
  <conditionalFormatting sqref="A32:B33">
    <cfRule type="cellIs" dxfId="36074" priority="871" operator="equal">
      <formula>$AZ32</formula>
    </cfRule>
  </conditionalFormatting>
  <conditionalFormatting sqref="A32:B33">
    <cfRule type="cellIs" dxfId="36073" priority="872" operator="greaterThan">
      <formula>$AZ32</formula>
    </cfRule>
  </conditionalFormatting>
  <conditionalFormatting sqref="CG40">
    <cfRule type="cellIs" dxfId="36072" priority="869" operator="equal">
      <formula>" "</formula>
    </cfRule>
  </conditionalFormatting>
  <conditionalFormatting sqref="A34:B40">
    <cfRule type="containsText" dxfId="36071" priority="852" operator="containsText" text="08.30 – 14.30">
      <formula>NOT(ISERROR(SEARCH("08.30 – 14.30",A34)))</formula>
    </cfRule>
    <cfRule type="containsText" dxfId="36070" priority="853" operator="containsText" text="09:30 – 18.30">
      <formula>NOT(ISERROR(SEARCH("09:30 – 18.30",A34)))</formula>
    </cfRule>
    <cfRule type="containsText" dxfId="36069" priority="854" operator="containsText" text="10.30 – 18.30">
      <formula>NOT(ISERROR(SEARCH("10.30 – 18.30",A34)))</formula>
    </cfRule>
    <cfRule type="containsText" dxfId="36068" priority="855" operator="containsText" text="09.30 – 18.30">
      <formula>NOT(ISERROR(SEARCH("09.30 – 18.30",A34)))</formula>
    </cfRule>
    <cfRule type="containsText" dxfId="36067" priority="856" operator="containsText" text="09.00 – 13:00">
      <formula>NOT(ISERROR(SEARCH("09.00 – 13:00",A34)))</formula>
    </cfRule>
    <cfRule type="containsText" dxfId="36066" priority="857" operator="containsText" text="08.30 – 16.30">
      <formula>NOT(ISERROR(SEARCH("08.30 – 16.30",A34)))</formula>
    </cfRule>
    <cfRule type="containsText" dxfId="36065" priority="858" operator="containsText" text="08:30 – 17.30">
      <formula>NOT(ISERROR(SEARCH("08:30 – 17.30",A34)))</formula>
    </cfRule>
    <cfRule type="containsText" dxfId="36064" priority="859" operator="containsText" text="08.30 – 17.30">
      <formula>NOT(ISERROR(SEARCH("08.30 – 17.30",A34)))</formula>
    </cfRule>
    <cfRule type="containsText" dxfId="36063" priority="860" operator="containsText" text="09.00 – 18.00">
      <formula>NOT(ISERROR(SEARCH("09.00 – 18.00",A34)))</formula>
    </cfRule>
    <cfRule type="containsText" dxfId="36062" priority="861" operator="containsText" text="09.00 – 13.00">
      <formula>NOT(ISERROR(SEARCH("09.00 – 13.00",A34)))</formula>
    </cfRule>
    <cfRule type="containsText" dxfId="36061" priority="862" operator="containsText" text="11.30 – 19.30">
      <formula>NOT(ISERROR(SEARCH("11.30 – 19.30",A34)))</formula>
    </cfRule>
    <cfRule type="containsText" dxfId="36060" priority="863" operator="containsText" text="10.30 – 19.30">
      <formula>NOT(ISERROR(SEARCH("10.30 – 19.30",A34)))</formula>
    </cfRule>
    <cfRule type="containsText" dxfId="36059" priority="864" operator="containsText" text="09.00 – 15.00">
      <formula>NOT(ISERROR(SEARCH("09.00 – 15.00",A34)))</formula>
    </cfRule>
    <cfRule type="containsText" dxfId="36058" priority="865" operator="containsText" text="12:30">
      <formula>NOT(ISERROR(SEARCH("12:30",A34)))</formula>
    </cfRule>
    <cfRule type="containsText" dxfId="36057" priority="866" operator="containsText" text="13:30">
      <formula>NOT(ISERROR(SEARCH("13:30",A34)))</formula>
    </cfRule>
    <cfRule type="containsText" dxfId="36056" priority="867" operator="containsText" text="FESTIVITÁ">
      <formula>NOT(ISERROR(SEARCH("FESTIVITÁ",A34)))</formula>
    </cfRule>
    <cfRule type="cellIs" dxfId="36055" priority="868" operator="equal">
      <formula>"DOMENICA"</formula>
    </cfRule>
  </conditionalFormatting>
  <conditionalFormatting sqref="B34:B40">
    <cfRule type="iconSet" priority="851">
      <iconSet iconSet="3Symbols2">
        <cfvo type="percent" val="0"/>
        <cfvo type="percent" val="0"/>
        <cfvo type="formula" val="TODAY()" gte="0"/>
      </iconSet>
    </cfRule>
  </conditionalFormatting>
  <conditionalFormatting sqref="U34:V40">
    <cfRule type="containsText" dxfId="36054" priority="834" operator="containsText" text="08.30 – 14.30">
      <formula>NOT(ISERROR(SEARCH("08.30 – 14.30",U34)))</formula>
    </cfRule>
    <cfRule type="containsText" dxfId="36053" priority="835" operator="containsText" text="09:30 – 18.30">
      <formula>NOT(ISERROR(SEARCH("09:30 – 18.30",U34)))</formula>
    </cfRule>
    <cfRule type="containsText" dxfId="36052" priority="836" operator="containsText" text="10.30 – 18.30">
      <formula>NOT(ISERROR(SEARCH("10.30 – 18.30",U34)))</formula>
    </cfRule>
    <cfRule type="containsText" dxfId="36051" priority="837" operator="containsText" text="09.30 – 18.30">
      <formula>NOT(ISERROR(SEARCH("09.30 – 18.30",U34)))</formula>
    </cfRule>
    <cfRule type="containsText" dxfId="36050" priority="838" operator="containsText" text="09.00 – 13:00">
      <formula>NOT(ISERROR(SEARCH("09.00 – 13:00",U34)))</formula>
    </cfRule>
    <cfRule type="containsText" dxfId="36049" priority="839" operator="containsText" text="08.30 – 16.30">
      <formula>NOT(ISERROR(SEARCH("08.30 – 16.30",U34)))</formula>
    </cfRule>
    <cfRule type="containsText" dxfId="36048" priority="840" operator="containsText" text="08:30 – 17.30">
      <formula>NOT(ISERROR(SEARCH("08:30 – 17.30",U34)))</formula>
    </cfRule>
    <cfRule type="containsText" dxfId="36047" priority="841" operator="containsText" text="08.30 – 17.30">
      <formula>NOT(ISERROR(SEARCH("08.30 – 17.30",U34)))</formula>
    </cfRule>
    <cfRule type="containsText" dxfId="36046" priority="842" operator="containsText" text="09.00 – 18.00">
      <formula>NOT(ISERROR(SEARCH("09.00 – 18.00",U34)))</formula>
    </cfRule>
    <cfRule type="containsText" dxfId="36045" priority="843" operator="containsText" text="09.00 – 13.00">
      <formula>NOT(ISERROR(SEARCH("09.00 – 13.00",U34)))</formula>
    </cfRule>
    <cfRule type="containsText" dxfId="36044" priority="844" operator="containsText" text="11.30 – 19.30">
      <formula>NOT(ISERROR(SEARCH("11.30 – 19.30",U34)))</formula>
    </cfRule>
    <cfRule type="containsText" dxfId="36043" priority="845" operator="containsText" text="10.30 – 19.30">
      <formula>NOT(ISERROR(SEARCH("10.30 – 19.30",U34)))</formula>
    </cfRule>
    <cfRule type="containsText" dxfId="36042" priority="846" operator="containsText" text="09.00 – 15.00">
      <formula>NOT(ISERROR(SEARCH("09.00 – 15.00",U34)))</formula>
    </cfRule>
    <cfRule type="containsText" dxfId="36041" priority="847" operator="containsText" text="12:30">
      <formula>NOT(ISERROR(SEARCH("12:30",U34)))</formula>
    </cfRule>
    <cfRule type="containsText" dxfId="36040" priority="848" operator="containsText" text="13:30">
      <formula>NOT(ISERROR(SEARCH("13:30",U34)))</formula>
    </cfRule>
    <cfRule type="containsText" dxfId="36039" priority="849" operator="containsText" text="FESTIVITÁ">
      <formula>NOT(ISERROR(SEARCH("FESTIVITÁ",U34)))</formula>
    </cfRule>
    <cfRule type="cellIs" dxfId="36038" priority="850" operator="equal">
      <formula>"DOMENICA"</formula>
    </cfRule>
  </conditionalFormatting>
  <conditionalFormatting sqref="V34:V40">
    <cfRule type="iconSet" priority="833">
      <iconSet iconSet="3Symbols2">
        <cfvo type="percent" val="0"/>
        <cfvo type="percent" val="0"/>
        <cfvo type="formula" val="TODAY()" gte="0"/>
      </iconSet>
    </cfRule>
  </conditionalFormatting>
  <conditionalFormatting sqref="BT34:BU40">
    <cfRule type="containsText" dxfId="36037" priority="816" operator="containsText" text="08.30 – 14.30">
      <formula>NOT(ISERROR(SEARCH("08.30 – 14.30",BT34)))</formula>
    </cfRule>
    <cfRule type="containsText" dxfId="36036" priority="817" operator="containsText" text="09:30 – 18.30">
      <formula>NOT(ISERROR(SEARCH("09:30 – 18.30",BT34)))</formula>
    </cfRule>
    <cfRule type="containsText" dxfId="36035" priority="818" operator="containsText" text="10.30 – 18.30">
      <formula>NOT(ISERROR(SEARCH("10.30 – 18.30",BT34)))</formula>
    </cfRule>
    <cfRule type="containsText" dxfId="36034" priority="819" operator="containsText" text="09.30 – 18.30">
      <formula>NOT(ISERROR(SEARCH("09.30 – 18.30",BT34)))</formula>
    </cfRule>
    <cfRule type="containsText" dxfId="36033" priority="820" operator="containsText" text="09.00 – 13:00">
      <formula>NOT(ISERROR(SEARCH("09.00 – 13:00",BT34)))</formula>
    </cfRule>
    <cfRule type="containsText" dxfId="36032" priority="821" operator="containsText" text="08.30 – 16.30">
      <formula>NOT(ISERROR(SEARCH("08.30 – 16.30",BT34)))</formula>
    </cfRule>
    <cfRule type="containsText" dxfId="36031" priority="822" operator="containsText" text="08:30 – 17.30">
      <formula>NOT(ISERROR(SEARCH("08:30 – 17.30",BT34)))</formula>
    </cfRule>
    <cfRule type="containsText" dxfId="36030" priority="823" operator="containsText" text="08.30 – 17.30">
      <formula>NOT(ISERROR(SEARCH("08.30 – 17.30",BT34)))</formula>
    </cfRule>
    <cfRule type="containsText" dxfId="36029" priority="824" operator="containsText" text="09.00 – 18.00">
      <formula>NOT(ISERROR(SEARCH("09.00 – 18.00",BT34)))</formula>
    </cfRule>
    <cfRule type="containsText" dxfId="36028" priority="825" operator="containsText" text="09.00 – 13.00">
      <formula>NOT(ISERROR(SEARCH("09.00 – 13.00",BT34)))</formula>
    </cfRule>
    <cfRule type="containsText" dxfId="36027" priority="826" operator="containsText" text="11.30 – 19.30">
      <formula>NOT(ISERROR(SEARCH("11.30 – 19.30",BT34)))</formula>
    </cfRule>
    <cfRule type="containsText" dxfId="36026" priority="827" operator="containsText" text="10.30 – 19.30">
      <formula>NOT(ISERROR(SEARCH("10.30 – 19.30",BT34)))</formula>
    </cfRule>
    <cfRule type="containsText" dxfId="36025" priority="828" operator="containsText" text="09.00 – 15.00">
      <formula>NOT(ISERROR(SEARCH("09.00 – 15.00",BT34)))</formula>
    </cfRule>
    <cfRule type="containsText" dxfId="36024" priority="829" operator="containsText" text="12:30">
      <formula>NOT(ISERROR(SEARCH("12:30",BT34)))</formula>
    </cfRule>
    <cfRule type="containsText" dxfId="36023" priority="830" operator="containsText" text="13:30">
      <formula>NOT(ISERROR(SEARCH("13:30",BT34)))</formula>
    </cfRule>
    <cfRule type="containsText" dxfId="36022" priority="831" operator="containsText" text="FESTIVITÁ">
      <formula>NOT(ISERROR(SEARCH("FESTIVITÁ",BT34)))</formula>
    </cfRule>
    <cfRule type="cellIs" dxfId="36021" priority="832" operator="equal">
      <formula>"DOMENICA"</formula>
    </cfRule>
  </conditionalFormatting>
  <conditionalFormatting sqref="BU34:BU40">
    <cfRule type="iconSet" priority="815">
      <iconSet iconSet="3Symbols2">
        <cfvo type="percent" val="0"/>
        <cfvo type="percent" val="0"/>
        <cfvo type="formula" val="TODAY()" gte="0"/>
      </iconSet>
    </cfRule>
  </conditionalFormatting>
  <conditionalFormatting sqref="BJ40">
    <cfRule type="cellIs" dxfId="36020" priority="590" operator="equal">
      <formula>" "</formula>
    </cfRule>
  </conditionalFormatting>
  <conditionalFormatting sqref="BB40:BF40">
    <cfRule type="cellIs" dxfId="36019" priority="591" operator="equal">
      <formula>" "</formula>
    </cfRule>
  </conditionalFormatting>
  <conditionalFormatting sqref="AZ42:BF42">
    <cfRule type="cellIs" dxfId="36018" priority="580" operator="equal">
      <formula>" "</formula>
    </cfRule>
  </conditionalFormatting>
  <conditionalFormatting sqref="AV49:AY49 AV44:AV48">
    <cfRule type="cellIs" dxfId="36017" priority="810" operator="equal">
      <formula>" "</formula>
    </cfRule>
  </conditionalFormatting>
  <conditionalFormatting sqref="AV49:AY49 AV44:AV48">
    <cfRule type="cellIs" dxfId="36016" priority="811" operator="equal">
      <formula>$AZ44</formula>
    </cfRule>
  </conditionalFormatting>
  <conditionalFormatting sqref="AV49:AY49 AV44:AV48">
    <cfRule type="cellIs" dxfId="36015" priority="812" operator="greaterThan">
      <formula>$AZ44</formula>
    </cfRule>
  </conditionalFormatting>
  <conditionalFormatting sqref="AV41:AV42">
    <cfRule type="cellIs" dxfId="36014" priority="809" operator="equal">
      <formula>" "</formula>
    </cfRule>
  </conditionalFormatting>
  <conditionalFormatting sqref="BT41:BV42 BX41:CD42">
    <cfRule type="cellIs" dxfId="36013" priority="805" operator="equal">
      <formula>" "</formula>
    </cfRule>
  </conditionalFormatting>
  <conditionalFormatting sqref="BT41:BV42">
    <cfRule type="cellIs" dxfId="36012" priority="806" operator="equal">
      <formula>$AZ41</formula>
    </cfRule>
  </conditionalFormatting>
  <conditionalFormatting sqref="BT41:BV42">
    <cfRule type="cellIs" dxfId="36011" priority="807" operator="greaterThan">
      <formula>$AZ41</formula>
    </cfRule>
  </conditionalFormatting>
  <conditionalFormatting sqref="C41:S42 W41:X42 AC41:AU42">
    <cfRule type="cellIs" dxfId="36010" priority="802" operator="equal">
      <formula>" "</formula>
    </cfRule>
  </conditionalFormatting>
  <conditionalFormatting sqref="C41:S42">
    <cfRule type="cellIs" dxfId="36009" priority="803" operator="equal">
      <formula>$AZ41</formula>
    </cfRule>
  </conditionalFormatting>
  <conditionalFormatting sqref="C41:S42">
    <cfRule type="cellIs" dxfId="36008" priority="804" operator="greaterThan">
      <formula>$AZ41</formula>
    </cfRule>
  </conditionalFormatting>
  <conditionalFormatting sqref="U41:V42">
    <cfRule type="cellIs" dxfId="36007" priority="799" operator="equal">
      <formula>" "</formula>
    </cfRule>
  </conditionalFormatting>
  <conditionalFormatting sqref="U41:V42">
    <cfRule type="cellIs" dxfId="36006" priority="800" operator="equal">
      <formula>$AZ41</formula>
    </cfRule>
  </conditionalFormatting>
  <conditionalFormatting sqref="U41:V42">
    <cfRule type="cellIs" dxfId="36005" priority="801" operator="greaterThan">
      <formula>$AZ41</formula>
    </cfRule>
  </conditionalFormatting>
  <conditionalFormatting sqref="A41:B42">
    <cfRule type="cellIs" dxfId="36004" priority="796" operator="equal">
      <formula>" "</formula>
    </cfRule>
  </conditionalFormatting>
  <conditionalFormatting sqref="A41:B42">
    <cfRule type="cellIs" dxfId="36003" priority="797" operator="equal">
      <formula>$AZ41</formula>
    </cfRule>
  </conditionalFormatting>
  <conditionalFormatting sqref="A41:B42">
    <cfRule type="cellIs" dxfId="36002" priority="798" operator="greaterThan">
      <formula>$AZ41</formula>
    </cfRule>
  </conditionalFormatting>
  <conditionalFormatting sqref="CG49">
    <cfRule type="cellIs" dxfId="36001" priority="795" operator="equal">
      <formula>" "</formula>
    </cfRule>
  </conditionalFormatting>
  <conditionalFormatting sqref="U43:V49">
    <cfRule type="containsText" dxfId="36000" priority="778" operator="containsText" text="08.30 – 14.30">
      <formula>NOT(ISERROR(SEARCH("08.30 – 14.30",U43)))</formula>
    </cfRule>
    <cfRule type="containsText" dxfId="35999" priority="779" operator="containsText" text="09:30 – 18.30">
      <formula>NOT(ISERROR(SEARCH("09:30 – 18.30",U43)))</formula>
    </cfRule>
    <cfRule type="containsText" dxfId="35998" priority="780" operator="containsText" text="10.30 – 18.30">
      <formula>NOT(ISERROR(SEARCH("10.30 – 18.30",U43)))</formula>
    </cfRule>
    <cfRule type="containsText" dxfId="35997" priority="781" operator="containsText" text="09.30 – 18.30">
      <formula>NOT(ISERROR(SEARCH("09.30 – 18.30",U43)))</formula>
    </cfRule>
    <cfRule type="containsText" dxfId="35996" priority="782" operator="containsText" text="09.00 – 13:00">
      <formula>NOT(ISERROR(SEARCH("09.00 – 13:00",U43)))</formula>
    </cfRule>
    <cfRule type="containsText" dxfId="35995" priority="783" operator="containsText" text="08.30 – 16.30">
      <formula>NOT(ISERROR(SEARCH("08.30 – 16.30",U43)))</formula>
    </cfRule>
    <cfRule type="containsText" dxfId="35994" priority="784" operator="containsText" text="08:30 – 17.30">
      <formula>NOT(ISERROR(SEARCH("08:30 – 17.30",U43)))</formula>
    </cfRule>
    <cfRule type="containsText" dxfId="35993" priority="785" operator="containsText" text="08.30 – 17.30">
      <formula>NOT(ISERROR(SEARCH("08.30 – 17.30",U43)))</formula>
    </cfRule>
    <cfRule type="containsText" dxfId="35992" priority="786" operator="containsText" text="09.00 – 18.00">
      <formula>NOT(ISERROR(SEARCH("09.00 – 18.00",U43)))</formula>
    </cfRule>
    <cfRule type="containsText" dxfId="35991" priority="787" operator="containsText" text="09.00 – 13.00">
      <formula>NOT(ISERROR(SEARCH("09.00 – 13.00",U43)))</formula>
    </cfRule>
    <cfRule type="containsText" dxfId="35990" priority="788" operator="containsText" text="11.30 – 19.30">
      <formula>NOT(ISERROR(SEARCH("11.30 – 19.30",U43)))</formula>
    </cfRule>
    <cfRule type="containsText" dxfId="35989" priority="789" operator="containsText" text="10.30 – 19.30">
      <formula>NOT(ISERROR(SEARCH("10.30 – 19.30",U43)))</formula>
    </cfRule>
    <cfRule type="containsText" dxfId="35988" priority="790" operator="containsText" text="09.00 – 15.00">
      <formula>NOT(ISERROR(SEARCH("09.00 – 15.00",U43)))</formula>
    </cfRule>
    <cfRule type="containsText" dxfId="35987" priority="791" operator="containsText" text="12:30">
      <formula>NOT(ISERROR(SEARCH("12:30",U43)))</formula>
    </cfRule>
    <cfRule type="containsText" dxfId="35986" priority="792" operator="containsText" text="13:30">
      <formula>NOT(ISERROR(SEARCH("13:30",U43)))</formula>
    </cfRule>
    <cfRule type="containsText" dxfId="35985" priority="793" operator="containsText" text="FESTIVITÁ">
      <formula>NOT(ISERROR(SEARCH("FESTIVITÁ",U43)))</formula>
    </cfRule>
    <cfRule type="cellIs" dxfId="35984" priority="794" operator="equal">
      <formula>"DOMENICA"</formula>
    </cfRule>
  </conditionalFormatting>
  <conditionalFormatting sqref="V43:V49">
    <cfRule type="iconSet" priority="777">
      <iconSet iconSet="3Symbols2">
        <cfvo type="percent" val="0"/>
        <cfvo type="percent" val="0"/>
        <cfvo type="formula" val="TODAY()" gte="0"/>
      </iconSet>
    </cfRule>
  </conditionalFormatting>
  <conditionalFormatting sqref="BT43:BU49">
    <cfRule type="containsText" dxfId="35983" priority="760" operator="containsText" text="08.30 – 14.30">
      <formula>NOT(ISERROR(SEARCH("08.30 – 14.30",BT43)))</formula>
    </cfRule>
    <cfRule type="containsText" dxfId="35982" priority="761" operator="containsText" text="09:30 – 18.30">
      <formula>NOT(ISERROR(SEARCH("09:30 – 18.30",BT43)))</formula>
    </cfRule>
    <cfRule type="containsText" dxfId="35981" priority="762" operator="containsText" text="10.30 – 18.30">
      <formula>NOT(ISERROR(SEARCH("10.30 – 18.30",BT43)))</formula>
    </cfRule>
    <cfRule type="containsText" dxfId="35980" priority="763" operator="containsText" text="09.30 – 18.30">
      <formula>NOT(ISERROR(SEARCH("09.30 – 18.30",BT43)))</formula>
    </cfRule>
    <cfRule type="containsText" dxfId="35979" priority="764" operator="containsText" text="09.00 – 13:00">
      <formula>NOT(ISERROR(SEARCH("09.00 – 13:00",BT43)))</formula>
    </cfRule>
    <cfRule type="containsText" dxfId="35978" priority="765" operator="containsText" text="08.30 – 16.30">
      <formula>NOT(ISERROR(SEARCH("08.30 – 16.30",BT43)))</formula>
    </cfRule>
    <cfRule type="containsText" dxfId="35977" priority="766" operator="containsText" text="08:30 – 17.30">
      <formula>NOT(ISERROR(SEARCH("08:30 – 17.30",BT43)))</formula>
    </cfRule>
    <cfRule type="containsText" dxfId="35976" priority="767" operator="containsText" text="08.30 – 17.30">
      <formula>NOT(ISERROR(SEARCH("08.30 – 17.30",BT43)))</formula>
    </cfRule>
    <cfRule type="containsText" dxfId="35975" priority="768" operator="containsText" text="09.00 – 18.00">
      <formula>NOT(ISERROR(SEARCH("09.00 – 18.00",BT43)))</formula>
    </cfRule>
    <cfRule type="containsText" dxfId="35974" priority="769" operator="containsText" text="09.00 – 13.00">
      <formula>NOT(ISERROR(SEARCH("09.00 – 13.00",BT43)))</formula>
    </cfRule>
    <cfRule type="containsText" dxfId="35973" priority="770" operator="containsText" text="11.30 – 19.30">
      <formula>NOT(ISERROR(SEARCH("11.30 – 19.30",BT43)))</formula>
    </cfRule>
    <cfRule type="containsText" dxfId="35972" priority="771" operator="containsText" text="10.30 – 19.30">
      <formula>NOT(ISERROR(SEARCH("10.30 – 19.30",BT43)))</formula>
    </cfRule>
    <cfRule type="containsText" dxfId="35971" priority="772" operator="containsText" text="09.00 – 15.00">
      <formula>NOT(ISERROR(SEARCH("09.00 – 15.00",BT43)))</formula>
    </cfRule>
    <cfRule type="containsText" dxfId="35970" priority="773" operator="containsText" text="12:30">
      <formula>NOT(ISERROR(SEARCH("12:30",BT43)))</formula>
    </cfRule>
    <cfRule type="containsText" dxfId="35969" priority="774" operator="containsText" text="13:30">
      <formula>NOT(ISERROR(SEARCH("13:30",BT43)))</formula>
    </cfRule>
    <cfRule type="containsText" dxfId="35968" priority="775" operator="containsText" text="FESTIVITÁ">
      <formula>NOT(ISERROR(SEARCH("FESTIVITÁ",BT43)))</formula>
    </cfRule>
    <cfRule type="cellIs" dxfId="35967" priority="776" operator="equal">
      <formula>"DOMENICA"</formula>
    </cfRule>
  </conditionalFormatting>
  <conditionalFormatting sqref="BU43:BU49">
    <cfRule type="iconSet" priority="759">
      <iconSet iconSet="3Symbols2">
        <cfvo type="percent" val="0"/>
        <cfvo type="percent" val="0"/>
        <cfvo type="formula" val="TODAY()" gte="0"/>
      </iconSet>
    </cfRule>
  </conditionalFormatting>
  <conditionalFormatting sqref="B25:B31">
    <cfRule type="iconSet" priority="1188">
      <iconSet iconSet="3Symbols2">
        <cfvo type="percent" val="0"/>
        <cfvo type="percent" val="0"/>
        <cfvo type="formula" val="TODAY()" gte="0"/>
      </iconSet>
    </cfRule>
  </conditionalFormatting>
  <conditionalFormatting sqref="V25:V31">
    <cfRule type="iconSet" priority="1189">
      <iconSet iconSet="3Symbols2">
        <cfvo type="percent" val="0"/>
        <cfvo type="percent" val="0"/>
        <cfvo type="formula" val="TODAY()" gte="0"/>
      </iconSet>
    </cfRule>
  </conditionalFormatting>
  <conditionalFormatting sqref="BU25:BU31">
    <cfRule type="iconSet" priority="1190">
      <iconSet iconSet="3Symbols2">
        <cfvo type="percent" val="0"/>
        <cfvo type="percent" val="0"/>
        <cfvo type="formula" val="TODAY()" gte="0"/>
      </iconSet>
    </cfRule>
  </conditionalFormatting>
  <conditionalFormatting sqref="CG51:CG59">
    <cfRule type="cellIs" dxfId="35966" priority="758" operator="equal">
      <formula>" "</formula>
    </cfRule>
  </conditionalFormatting>
  <conditionalFormatting sqref="AV51:AY59">
    <cfRule type="cellIs" dxfId="35965" priority="757" operator="equal">
      <formula>" "</formula>
    </cfRule>
  </conditionalFormatting>
  <conditionalFormatting sqref="CF51:CF59">
    <cfRule type="cellIs" dxfId="35964" priority="755" operator="equal">
      <formula>" "</formula>
    </cfRule>
  </conditionalFormatting>
  <conditionalFormatting sqref="CF59">
    <cfRule type="cellIs" dxfId="35963" priority="754" operator="equal">
      <formula>" "</formula>
    </cfRule>
  </conditionalFormatting>
  <conditionalFormatting sqref="CH51:XFD51 CF51">
    <cfRule type="cellIs" dxfId="35962" priority="753" operator="equal">
      <formula>" "</formula>
    </cfRule>
  </conditionalFormatting>
  <conditionalFormatting sqref="BK51:BK59">
    <cfRule type="cellIs" dxfId="35961" priority="752" operator="equal">
      <formula>" "</formula>
    </cfRule>
  </conditionalFormatting>
  <conditionalFormatting sqref="AZ16:AZ21 AZ52:AZ57 AZ61:AZ66 AZ70:AZ75 AZ5:BI5 BB16:BB21 AZ51:BA51 AZ50:BJ50 AZ25:AZ30">
    <cfRule type="cellIs" dxfId="35960" priority="746" operator="equal">
      <formula>" "</formula>
    </cfRule>
  </conditionalFormatting>
  <conditionalFormatting sqref="BB76:BI76 AZ76">
    <cfRule type="cellIs" dxfId="35959" priority="694" operator="equal">
      <formula>" "</formula>
    </cfRule>
  </conditionalFormatting>
  <conditionalFormatting sqref="AZ6:BI6 BA43:BA48 BA34:BA39 BA25:BA30 BA16:BA21 AZ7:BB12">
    <cfRule type="cellIs" dxfId="35958" priority="737" operator="equal">
      <formula>" "</formula>
    </cfRule>
  </conditionalFormatting>
  <conditionalFormatting sqref="BB25:BB30 BA53:BI57 BA61:BI66 BA70:BI75 BA52">
    <cfRule type="cellIs" dxfId="35957" priority="747" operator="equal">
      <formula>" "</formula>
    </cfRule>
  </conditionalFormatting>
  <conditionalFormatting sqref="AZ8:AZ12 AZ16:AZ21 AZ91:BJ96 AZ5:BI5 BB8:BB12 BB16:BB21 AZ50:BJ50 AZ53:BI90 AZ51:BA52 AZ25:AZ30 AZ1:BI1 AW2 BJ2">
    <cfRule type="cellIs" dxfId="35956" priority="748" operator="equal">
      <formula>#REF!</formula>
    </cfRule>
  </conditionalFormatting>
  <conditionalFormatting sqref="BB25:BB30">
    <cfRule type="cellIs" dxfId="35955" priority="749" operator="equal">
      <formula>#REF!</formula>
    </cfRule>
  </conditionalFormatting>
  <conditionalFormatting sqref="AZ8:AZ12 AZ16:AZ21 AZ91:BJ96 AZ5:BI5 BB8:BB12 BB16:BB21 AZ50:BJ50 AZ53:BI90 AZ51:BA52 AZ25:AZ30 AZ1:BI1 AW2 BJ2">
    <cfRule type="cellIs" dxfId="35954" priority="750" operator="greaterThan">
      <formula>#REF!</formula>
    </cfRule>
  </conditionalFormatting>
  <conditionalFormatting sqref="BB25:BB30">
    <cfRule type="cellIs" dxfId="35953" priority="751" operator="greaterThan">
      <formula>#REF!</formula>
    </cfRule>
  </conditionalFormatting>
  <conditionalFormatting sqref="AZ7:BB7 BA8:BA12 BA43:BA48 BA34:BA39 BA25:BA30 BA16:BA21">
    <cfRule type="cellIs" dxfId="35952" priority="738" operator="equal">
      <formula>#REF!</formula>
    </cfRule>
  </conditionalFormatting>
  <conditionalFormatting sqref="AZ6">
    <cfRule type="cellIs" dxfId="35951" priority="739" operator="equal">
      <formula>#REF!</formula>
    </cfRule>
  </conditionalFormatting>
  <conditionalFormatting sqref="BA6">
    <cfRule type="cellIs" dxfId="35950" priority="740" operator="equal">
      <formula>#REF!</formula>
    </cfRule>
  </conditionalFormatting>
  <conditionalFormatting sqref="BB6:BI6">
    <cfRule type="cellIs" dxfId="35949" priority="741" operator="equal">
      <formula>#REF!</formula>
    </cfRule>
  </conditionalFormatting>
  <conditionalFormatting sqref="AZ7:BB7 BA8:BA12 BA43:BA48 BA34:BA39 BA25:BA30 BA16:BA21">
    <cfRule type="cellIs" dxfId="35948" priority="742" operator="greaterThan">
      <formula>#REF!</formula>
    </cfRule>
  </conditionalFormatting>
  <conditionalFormatting sqref="AZ6">
    <cfRule type="cellIs" dxfId="35947" priority="743" operator="greaterThan">
      <formula>#REF!</formula>
    </cfRule>
  </conditionalFormatting>
  <conditionalFormatting sqref="BA6">
    <cfRule type="cellIs" dxfId="35946" priority="744" operator="greaterThan">
      <formula>#REF!</formula>
    </cfRule>
  </conditionalFormatting>
  <conditionalFormatting sqref="BB6:BI6">
    <cfRule type="cellIs" dxfId="35945" priority="745" operator="greaterThan">
      <formula>#REF!</formula>
    </cfRule>
  </conditionalFormatting>
  <conditionalFormatting sqref="BB58:BI58 AZ58:AZ60">
    <cfRule type="cellIs" dxfId="35944" priority="719" operator="equal">
      <formula>" "</formula>
    </cfRule>
  </conditionalFormatting>
  <conditionalFormatting sqref="BB59:BI60">
    <cfRule type="cellIs" dxfId="35943" priority="720" operator="equal">
      <formula>" "</formula>
    </cfRule>
  </conditionalFormatting>
  <conditionalFormatting sqref="BA58:BA60">
    <cfRule type="cellIs" dxfId="35942" priority="721" operator="equal">
      <formula>" "</formula>
    </cfRule>
  </conditionalFormatting>
  <conditionalFormatting sqref="AZ58:AZ60 BK2:BL2 BS2:BU2">
    <cfRule type="cellIs" dxfId="35941" priority="722" operator="equal">
      <formula>#REF!</formula>
    </cfRule>
  </conditionalFormatting>
  <conditionalFormatting sqref="BA58:BA60">
    <cfRule type="cellIs" dxfId="35940" priority="723" operator="equal">
      <formula>#REF!</formula>
    </cfRule>
  </conditionalFormatting>
  <conditionalFormatting sqref="BB58:BI58">
    <cfRule type="cellIs" dxfId="35939" priority="724" operator="equal">
      <formula>#REF!</formula>
    </cfRule>
  </conditionalFormatting>
  <conditionalFormatting sqref="BB58:BI60">
    <cfRule type="cellIs" dxfId="35938" priority="725" operator="equal">
      <formula>#REF!</formula>
    </cfRule>
  </conditionalFormatting>
  <conditionalFormatting sqref="BB58:BI58">
    <cfRule type="cellIs" dxfId="35937" priority="726" operator="equal">
      <formula>#REF!</formula>
    </cfRule>
  </conditionalFormatting>
  <conditionalFormatting sqref="BB59:BI60">
    <cfRule type="cellIs" dxfId="35936" priority="727" operator="equal">
      <formula>#REF!</formula>
    </cfRule>
  </conditionalFormatting>
  <conditionalFormatting sqref="BB59:BI60">
    <cfRule type="cellIs" dxfId="35935" priority="728" operator="equal">
      <formula>#REF!</formula>
    </cfRule>
  </conditionalFormatting>
  <conditionalFormatting sqref="AZ58:AZ60">
    <cfRule type="cellIs" dxfId="35934" priority="729" operator="greaterThan">
      <formula>#REF!</formula>
    </cfRule>
  </conditionalFormatting>
  <conditionalFormatting sqref="BA58:BA60">
    <cfRule type="cellIs" dxfId="35933" priority="730" operator="greaterThan">
      <formula>#REF!</formula>
    </cfRule>
  </conditionalFormatting>
  <conditionalFormatting sqref="BB58:BI58">
    <cfRule type="cellIs" dxfId="35932" priority="731" operator="greaterThan">
      <formula>#REF!</formula>
    </cfRule>
  </conditionalFormatting>
  <conditionalFormatting sqref="BB58:BI58">
    <cfRule type="cellIs" dxfId="35931" priority="732" operator="greaterThan">
      <formula>#REF!</formula>
    </cfRule>
  </conditionalFormatting>
  <conditionalFormatting sqref="BB58:BI58">
    <cfRule type="cellIs" dxfId="35930" priority="733" operator="greaterThan">
      <formula>#REF!</formula>
    </cfRule>
  </conditionalFormatting>
  <conditionalFormatting sqref="BB59:BI60">
    <cfRule type="cellIs" dxfId="35929" priority="734" operator="greaterThan">
      <formula>#REF!</formula>
    </cfRule>
  </conditionalFormatting>
  <conditionalFormatting sqref="BB59:BI60">
    <cfRule type="cellIs" dxfId="35928" priority="735" operator="greaterThan">
      <formula>#REF!</formula>
    </cfRule>
  </conditionalFormatting>
  <conditionalFormatting sqref="BB59:BI60">
    <cfRule type="cellIs" dxfId="35927" priority="736" operator="greaterThan">
      <formula>#REF!</formula>
    </cfRule>
  </conditionalFormatting>
  <conditionalFormatting sqref="BB67:BI67 AZ51:AZ76">
    <cfRule type="cellIs" dxfId="35926" priority="701" operator="equal">
      <formula>" "</formula>
    </cfRule>
  </conditionalFormatting>
  <conditionalFormatting sqref="BB53:BI76">
    <cfRule type="cellIs" dxfId="35925" priority="702" operator="equal">
      <formula>" "</formula>
    </cfRule>
  </conditionalFormatting>
  <conditionalFormatting sqref="BA51:BA76">
    <cfRule type="cellIs" dxfId="35924" priority="703" operator="equal">
      <formula>" "</formula>
    </cfRule>
  </conditionalFormatting>
  <conditionalFormatting sqref="AZ51:AZ76">
    <cfRule type="cellIs" dxfId="35923" priority="704" operator="equal">
      <formula>#REF!</formula>
    </cfRule>
  </conditionalFormatting>
  <conditionalFormatting sqref="BA51:BA76">
    <cfRule type="cellIs" dxfId="35922" priority="705" operator="equal">
      <formula>#REF!</formula>
    </cfRule>
  </conditionalFormatting>
  <conditionalFormatting sqref="BB67:BI67">
    <cfRule type="cellIs" dxfId="35921" priority="706" operator="equal">
      <formula>#REF!</formula>
    </cfRule>
  </conditionalFormatting>
  <conditionalFormatting sqref="BB53:BI76">
    <cfRule type="cellIs" dxfId="35920" priority="707" operator="equal">
      <formula>#REF!</formula>
    </cfRule>
  </conditionalFormatting>
  <conditionalFormatting sqref="BB67:BI67">
    <cfRule type="cellIs" dxfId="35919" priority="708" operator="equal">
      <formula>#REF!</formula>
    </cfRule>
  </conditionalFormatting>
  <conditionalFormatting sqref="BB53:BI76">
    <cfRule type="cellIs" dxfId="35918" priority="709" operator="equal">
      <formula>#REF!</formula>
    </cfRule>
  </conditionalFormatting>
  <conditionalFormatting sqref="BB53:BI76">
    <cfRule type="cellIs" dxfId="35917" priority="710" operator="equal">
      <formula>#REF!</formula>
    </cfRule>
  </conditionalFormatting>
  <conditionalFormatting sqref="AZ51:AZ76">
    <cfRule type="cellIs" dxfId="35916" priority="711" operator="greaterThan">
      <formula>#REF!</formula>
    </cfRule>
  </conditionalFormatting>
  <conditionalFormatting sqref="BA51:BA76">
    <cfRule type="cellIs" dxfId="35915" priority="712" operator="greaterThan">
      <formula>#REF!</formula>
    </cfRule>
  </conditionalFormatting>
  <conditionalFormatting sqref="BB67:BI67">
    <cfRule type="cellIs" dxfId="35914" priority="713" operator="greaterThan">
      <formula>#REF!</formula>
    </cfRule>
  </conditionalFormatting>
  <conditionalFormatting sqref="BB67:BI67">
    <cfRule type="cellIs" dxfId="35913" priority="714" operator="greaterThan">
      <formula>#REF!</formula>
    </cfRule>
  </conditionalFormatting>
  <conditionalFormatting sqref="BB67:BI67">
    <cfRule type="cellIs" dxfId="35912" priority="715" operator="greaterThan">
      <formula>#REF!</formula>
    </cfRule>
  </conditionalFormatting>
  <conditionalFormatting sqref="BB53:BI76">
    <cfRule type="cellIs" dxfId="35911" priority="716" operator="greaterThan">
      <formula>#REF!</formula>
    </cfRule>
  </conditionalFormatting>
  <conditionalFormatting sqref="BB53:BI76">
    <cfRule type="cellIs" dxfId="35910" priority="717" operator="greaterThan">
      <formula>#REF!</formula>
    </cfRule>
  </conditionalFormatting>
  <conditionalFormatting sqref="BB53:BI76">
    <cfRule type="cellIs" dxfId="35909" priority="718" operator="greaterThan">
      <formula>#REF!</formula>
    </cfRule>
  </conditionalFormatting>
  <conditionalFormatting sqref="BA76">
    <cfRule type="cellIs" dxfId="35908" priority="695" operator="equal">
      <formula>" "</formula>
    </cfRule>
  </conditionalFormatting>
  <conditionalFormatting sqref="BB76:BI76">
    <cfRule type="cellIs" dxfId="35907" priority="696" operator="equal">
      <formula>#REF!</formula>
    </cfRule>
  </conditionalFormatting>
  <conditionalFormatting sqref="BB76:BI76">
    <cfRule type="cellIs" dxfId="35906" priority="697" operator="equal">
      <formula>#REF!</formula>
    </cfRule>
  </conditionalFormatting>
  <conditionalFormatting sqref="BB76:BI76">
    <cfRule type="cellIs" dxfId="35905" priority="698" operator="greaterThan">
      <formula>#REF!</formula>
    </cfRule>
  </conditionalFormatting>
  <conditionalFormatting sqref="BB76:BI76">
    <cfRule type="cellIs" dxfId="35904" priority="699" operator="greaterThan">
      <formula>#REF!</formula>
    </cfRule>
  </conditionalFormatting>
  <conditionalFormatting sqref="BB76:BI76">
    <cfRule type="cellIs" dxfId="35903" priority="700" operator="greaterThan">
      <formula>#REF!</formula>
    </cfRule>
  </conditionalFormatting>
  <conditionalFormatting sqref="BB77:BI77 AZ77">
    <cfRule type="cellIs" dxfId="35902" priority="670" operator="equal">
      <formula>" "</formula>
    </cfRule>
  </conditionalFormatting>
  <conditionalFormatting sqref="AZ77:BI77">
    <cfRule type="cellIs" dxfId="35901" priority="690" operator="equal">
      <formula>#REF!</formula>
    </cfRule>
  </conditionalFormatting>
  <conditionalFormatting sqref="AZ77:BA77 BK2:BL2 BS2:BU2">
    <cfRule type="cellIs" dxfId="35900" priority="691" operator="greaterThan">
      <formula>#REF!</formula>
    </cfRule>
  </conditionalFormatting>
  <conditionalFormatting sqref="BB77:BI77">
    <cfRule type="cellIs" dxfId="35899" priority="678" operator="equal">
      <formula>" "</formula>
    </cfRule>
  </conditionalFormatting>
  <conditionalFormatting sqref="BA77">
    <cfRule type="cellIs" dxfId="35898" priority="679" operator="equal">
      <formula>" "</formula>
    </cfRule>
  </conditionalFormatting>
  <conditionalFormatting sqref="AZ77">
    <cfRule type="cellIs" dxfId="35897" priority="680" operator="equal">
      <formula>#REF!</formula>
    </cfRule>
  </conditionalFormatting>
  <conditionalFormatting sqref="BA77">
    <cfRule type="cellIs" dxfId="35896" priority="681" operator="equal">
      <formula>#REF!</formula>
    </cfRule>
  </conditionalFormatting>
  <conditionalFormatting sqref="BB77:BI77">
    <cfRule type="cellIs" dxfId="35895" priority="682" operator="equal">
      <formula>#REF!</formula>
    </cfRule>
  </conditionalFormatting>
  <conditionalFormatting sqref="BB77:BI77">
    <cfRule type="cellIs" dxfId="35894" priority="683" operator="equal">
      <formula>#REF!</formula>
    </cfRule>
  </conditionalFormatting>
  <conditionalFormatting sqref="BB77:BI77">
    <cfRule type="cellIs" dxfId="35893" priority="684" operator="equal">
      <formula>#REF!</formula>
    </cfRule>
  </conditionalFormatting>
  <conditionalFormatting sqref="AZ77">
    <cfRule type="cellIs" dxfId="35892" priority="685" operator="greaterThan">
      <formula>#REF!</formula>
    </cfRule>
  </conditionalFormatting>
  <conditionalFormatting sqref="BA77">
    <cfRule type="cellIs" dxfId="35891" priority="686" operator="greaterThan">
      <formula>#REF!</formula>
    </cfRule>
  </conditionalFormatting>
  <conditionalFormatting sqref="BB77:BI77">
    <cfRule type="cellIs" dxfId="35890" priority="687" operator="greaterThan">
      <formula>#REF!</formula>
    </cfRule>
  </conditionalFormatting>
  <conditionalFormatting sqref="BB77:BI77">
    <cfRule type="cellIs" dxfId="35889" priority="688" operator="greaterThan">
      <formula>#REF!</formula>
    </cfRule>
  </conditionalFormatting>
  <conditionalFormatting sqref="BB77:BI77">
    <cfRule type="cellIs" dxfId="35888" priority="689" operator="greaterThan">
      <formula>#REF!</formula>
    </cfRule>
  </conditionalFormatting>
  <conditionalFormatting sqref="BA77">
    <cfRule type="cellIs" dxfId="35887" priority="671" operator="equal">
      <formula>" "</formula>
    </cfRule>
  </conditionalFormatting>
  <conditionalFormatting sqref="BB77:BI77">
    <cfRule type="cellIs" dxfId="35886" priority="672" operator="equal">
      <formula>#REF!</formula>
    </cfRule>
  </conditionalFormatting>
  <conditionalFormatting sqref="BB77:BI77">
    <cfRule type="cellIs" dxfId="35885" priority="673" operator="equal">
      <formula>#REF!</formula>
    </cfRule>
  </conditionalFormatting>
  <conditionalFormatting sqref="BB77:BI77">
    <cfRule type="cellIs" dxfId="35884" priority="674" operator="greaterThan">
      <formula>#REF!</formula>
    </cfRule>
  </conditionalFormatting>
  <conditionalFormatting sqref="BB77:BI77">
    <cfRule type="cellIs" dxfId="35883" priority="675" operator="greaterThan">
      <formula>#REF!</formula>
    </cfRule>
  </conditionalFormatting>
  <conditionalFormatting sqref="BB77:BI77">
    <cfRule type="cellIs" dxfId="35882" priority="676" operator="greaterThan">
      <formula>#REF!</formula>
    </cfRule>
  </conditionalFormatting>
  <conditionalFormatting sqref="AZ34:AZ39">
    <cfRule type="cellIs" dxfId="35881" priority="664" operator="equal">
      <formula>" "</formula>
    </cfRule>
  </conditionalFormatting>
  <conditionalFormatting sqref="BB34:BB39">
    <cfRule type="cellIs" dxfId="35880" priority="665" operator="equal">
      <formula>" "</formula>
    </cfRule>
  </conditionalFormatting>
  <conditionalFormatting sqref="AZ34:AZ39">
    <cfRule type="cellIs" dxfId="35879" priority="666" operator="equal">
      <formula>#REF!</formula>
    </cfRule>
  </conditionalFormatting>
  <conditionalFormatting sqref="BB34:BB39">
    <cfRule type="cellIs" dxfId="35878" priority="667" operator="equal">
      <formula>#REF!</formula>
    </cfRule>
  </conditionalFormatting>
  <conditionalFormatting sqref="AZ34:AZ39">
    <cfRule type="cellIs" dxfId="35877" priority="668" operator="greaterThan">
      <formula>#REF!</formula>
    </cfRule>
  </conditionalFormatting>
  <conditionalFormatting sqref="BB34:BB39">
    <cfRule type="cellIs" dxfId="35876" priority="669" operator="greaterThan">
      <formula>#REF!</formula>
    </cfRule>
  </conditionalFormatting>
  <conditionalFormatting sqref="AZ40">
    <cfRule type="cellIs" dxfId="35875" priority="661" operator="equal">
      <formula>" "</formula>
    </cfRule>
  </conditionalFormatting>
  <conditionalFormatting sqref="AZ40">
    <cfRule type="cellIs" dxfId="35874" priority="662" operator="equal">
      <formula>#REF!</formula>
    </cfRule>
  </conditionalFormatting>
  <conditionalFormatting sqref="AZ40">
    <cfRule type="cellIs" dxfId="35873" priority="663" operator="greaterThan">
      <formula>#REF!</formula>
    </cfRule>
  </conditionalFormatting>
  <conditionalFormatting sqref="AZ41 AZ43:AZ48">
    <cfRule type="cellIs" dxfId="35872" priority="655" operator="equal">
      <formula>" "</formula>
    </cfRule>
  </conditionalFormatting>
  <conditionalFormatting sqref="BB43:BB48">
    <cfRule type="cellIs" dxfId="35871" priority="656" operator="equal">
      <formula>" "</formula>
    </cfRule>
  </conditionalFormatting>
  <conditionalFormatting sqref="AZ41 AZ43:AZ48">
    <cfRule type="cellIs" dxfId="35870" priority="657" operator="equal">
      <formula>#REF!</formula>
    </cfRule>
  </conditionalFormatting>
  <conditionalFormatting sqref="BB43:BB48">
    <cfRule type="cellIs" dxfId="35869" priority="658" operator="equal">
      <formula>#REF!</formula>
    </cfRule>
  </conditionalFormatting>
  <conditionalFormatting sqref="AZ41 AZ43:AZ48">
    <cfRule type="cellIs" dxfId="35868" priority="659" operator="greaterThan">
      <formula>#REF!</formula>
    </cfRule>
  </conditionalFormatting>
  <conditionalFormatting sqref="BB43:BB48">
    <cfRule type="cellIs" dxfId="35867" priority="660" operator="greaterThan">
      <formula>#REF!</formula>
    </cfRule>
  </conditionalFormatting>
  <conditionalFormatting sqref="BB49:BI49">
    <cfRule type="cellIs" dxfId="35866" priority="645" operator="equal">
      <formula>" "</formula>
    </cfRule>
  </conditionalFormatting>
  <conditionalFormatting sqref="BA49">
    <cfRule type="cellIs" dxfId="35865" priority="646" operator="equal">
      <formula>" "</formula>
    </cfRule>
  </conditionalFormatting>
  <conditionalFormatting sqref="BA49">
    <cfRule type="cellIs" dxfId="35864" priority="647" operator="equal">
      <formula>#REF!</formula>
    </cfRule>
  </conditionalFormatting>
  <conditionalFormatting sqref="BB49:BI49">
    <cfRule type="cellIs" dxfId="35863" priority="648" operator="equal">
      <formula>#REF!</formula>
    </cfRule>
  </conditionalFormatting>
  <conditionalFormatting sqref="BB49:BI49">
    <cfRule type="cellIs" dxfId="35862" priority="649" operator="equal">
      <formula>#REF!</formula>
    </cfRule>
  </conditionalFormatting>
  <conditionalFormatting sqref="BB49:BI49">
    <cfRule type="cellIs" dxfId="35861" priority="650" operator="equal">
      <formula>#REF!</formula>
    </cfRule>
  </conditionalFormatting>
  <conditionalFormatting sqref="BA49">
    <cfRule type="cellIs" dxfId="35860" priority="651" operator="greaterThan">
      <formula>#REF!</formula>
    </cfRule>
  </conditionalFormatting>
  <conditionalFormatting sqref="BB49:BI49">
    <cfRule type="cellIs" dxfId="35859" priority="652" operator="greaterThan">
      <formula>#REF!</formula>
    </cfRule>
  </conditionalFormatting>
  <conditionalFormatting sqref="BB49:BI49">
    <cfRule type="cellIs" dxfId="35858" priority="653" operator="greaterThan">
      <formula>#REF!</formula>
    </cfRule>
  </conditionalFormatting>
  <conditionalFormatting sqref="BB49:BI49">
    <cfRule type="cellIs" dxfId="35857" priority="654" operator="greaterThan">
      <formula>#REF!</formula>
    </cfRule>
  </conditionalFormatting>
  <conditionalFormatting sqref="AZ49">
    <cfRule type="cellIs" dxfId="35856" priority="642" operator="equal">
      <formula>" "</formula>
    </cfRule>
  </conditionalFormatting>
  <conditionalFormatting sqref="AZ49">
    <cfRule type="cellIs" dxfId="35855" priority="643" operator="equal">
      <formula>#REF!</formula>
    </cfRule>
  </conditionalFormatting>
  <conditionalFormatting sqref="AZ49">
    <cfRule type="cellIs" dxfId="35854" priority="644" operator="greaterThan">
      <formula>#REF!</formula>
    </cfRule>
  </conditionalFormatting>
  <conditionalFormatting sqref="BA51">
    <cfRule type="cellIs" dxfId="35853" priority="639" operator="equal">
      <formula>" "</formula>
    </cfRule>
  </conditionalFormatting>
  <conditionalFormatting sqref="BA51">
    <cfRule type="cellIs" dxfId="35852" priority="640" operator="equal">
      <formula>#REF!</formula>
    </cfRule>
  </conditionalFormatting>
  <conditionalFormatting sqref="BA51">
    <cfRule type="cellIs" dxfId="35851" priority="641" operator="greaterThan">
      <formula>#REF!</formula>
    </cfRule>
  </conditionalFormatting>
  <conditionalFormatting sqref="BA51">
    <cfRule type="cellIs" dxfId="35850" priority="638" operator="equal">
      <formula>" "</formula>
    </cfRule>
  </conditionalFormatting>
  <conditionalFormatting sqref="BJ49">
    <cfRule type="cellIs" dxfId="35849" priority="628" operator="equal">
      <formula>" "</formula>
    </cfRule>
  </conditionalFormatting>
  <conditionalFormatting sqref="BB49:BI49">
    <cfRule type="cellIs" dxfId="35848" priority="629" operator="equal">
      <formula>" "</formula>
    </cfRule>
  </conditionalFormatting>
  <conditionalFormatting sqref="BB49:BI49">
    <cfRule type="cellIs" dxfId="35847" priority="630" operator="equal">
      <formula>#REF!</formula>
    </cfRule>
  </conditionalFormatting>
  <conditionalFormatting sqref="BJ49">
    <cfRule type="cellIs" dxfId="35846" priority="631" operator="equal">
      <formula>#REF!</formula>
    </cfRule>
  </conditionalFormatting>
  <conditionalFormatting sqref="BJ49">
    <cfRule type="cellIs" dxfId="35845" priority="632" operator="equal">
      <formula>#REF!</formula>
    </cfRule>
  </conditionalFormatting>
  <conditionalFormatting sqref="BJ49">
    <cfRule type="cellIs" dxfId="35844" priority="633" operator="equal">
      <formula>#REF!</formula>
    </cfRule>
  </conditionalFormatting>
  <conditionalFormatting sqref="BB49:BI49">
    <cfRule type="cellIs" dxfId="35843" priority="634" operator="greaterThan">
      <formula>#REF!</formula>
    </cfRule>
  </conditionalFormatting>
  <conditionalFormatting sqref="BJ49">
    <cfRule type="cellIs" dxfId="35842" priority="635" operator="greaterThan">
      <formula>#REF!</formula>
    </cfRule>
  </conditionalFormatting>
  <conditionalFormatting sqref="BJ49">
    <cfRule type="cellIs" dxfId="35841" priority="636" operator="greaterThan">
      <formula>#REF!</formula>
    </cfRule>
  </conditionalFormatting>
  <conditionalFormatting sqref="BJ49">
    <cfRule type="cellIs" dxfId="35840" priority="637" operator="greaterThan">
      <formula>#REF!</formula>
    </cfRule>
  </conditionalFormatting>
  <conditionalFormatting sqref="BA49">
    <cfRule type="cellIs" dxfId="35839" priority="625" operator="equal">
      <formula>" "</formula>
    </cfRule>
  </conditionalFormatting>
  <conditionalFormatting sqref="BA49">
    <cfRule type="cellIs" dxfId="35838" priority="626" operator="equal">
      <formula>#REF!</formula>
    </cfRule>
  </conditionalFormatting>
  <conditionalFormatting sqref="BA49">
    <cfRule type="cellIs" dxfId="35837" priority="627" operator="greaterThan">
      <formula>#REF!</formula>
    </cfRule>
  </conditionalFormatting>
  <conditionalFormatting sqref="BB51:BI52">
    <cfRule type="cellIs" dxfId="35836" priority="622" operator="equal">
      <formula>" "</formula>
    </cfRule>
  </conditionalFormatting>
  <conditionalFormatting sqref="BB51:BI52">
    <cfRule type="cellIs" dxfId="35835" priority="623" operator="equal">
      <formula>#REF!</formula>
    </cfRule>
  </conditionalFormatting>
  <conditionalFormatting sqref="BB51:BI52">
    <cfRule type="cellIs" dxfId="35834" priority="624" operator="greaterThan">
      <formula>#REF!</formula>
    </cfRule>
  </conditionalFormatting>
  <conditionalFormatting sqref="BB51:BI52">
    <cfRule type="cellIs" dxfId="35833" priority="615" operator="equal">
      <formula>" "</formula>
    </cfRule>
  </conditionalFormatting>
  <conditionalFormatting sqref="BB51:BI52">
    <cfRule type="cellIs" dxfId="35832" priority="616" operator="equal">
      <formula>#REF!</formula>
    </cfRule>
  </conditionalFormatting>
  <conditionalFormatting sqref="BB51:BI52">
    <cfRule type="cellIs" dxfId="35831" priority="617" operator="equal">
      <formula>#REF!</formula>
    </cfRule>
  </conditionalFormatting>
  <conditionalFormatting sqref="BB51:BI52">
    <cfRule type="cellIs" dxfId="35830" priority="618" operator="equal">
      <formula>#REF!</formula>
    </cfRule>
  </conditionalFormatting>
  <conditionalFormatting sqref="BB51:BI52">
    <cfRule type="cellIs" dxfId="35829" priority="619" operator="greaterThan">
      <formula>#REF!</formula>
    </cfRule>
  </conditionalFormatting>
  <conditionalFormatting sqref="BB51:BI52">
    <cfRule type="cellIs" dxfId="35828" priority="620" operator="greaterThan">
      <formula>#REF!</formula>
    </cfRule>
  </conditionalFormatting>
  <conditionalFormatting sqref="BB51:BI52">
    <cfRule type="cellIs" dxfId="35827" priority="621" operator="greaterThan">
      <formula>#REF!</formula>
    </cfRule>
  </conditionalFormatting>
  <conditionalFormatting sqref="BB51:BI52">
    <cfRule type="cellIs" dxfId="35826" priority="614" operator="equal">
      <formula>" "</formula>
    </cfRule>
  </conditionalFormatting>
  <conditionalFormatting sqref="BA41:BF41 BJ41">
    <cfRule type="cellIs" dxfId="35825" priority="611" operator="equal">
      <formula>" "</formula>
    </cfRule>
  </conditionalFormatting>
  <conditionalFormatting sqref="BA41:BF41 BJ41">
    <cfRule type="cellIs" dxfId="35824" priority="612" operator="equal">
      <formula>#REF!</formula>
    </cfRule>
  </conditionalFormatting>
  <conditionalFormatting sqref="BA41:BF41 BJ41">
    <cfRule type="cellIs" dxfId="35823" priority="613" operator="greaterThan">
      <formula>#REF!</formula>
    </cfRule>
  </conditionalFormatting>
  <conditionalFormatting sqref="BA41:BF41 BJ41">
    <cfRule type="cellIs" dxfId="35822" priority="610" operator="equal">
      <formula>" "</formula>
    </cfRule>
  </conditionalFormatting>
  <conditionalFormatting sqref="BB40:BF40">
    <cfRule type="cellIs" dxfId="35821" priority="600" operator="equal">
      <formula>" "</formula>
    </cfRule>
  </conditionalFormatting>
  <conditionalFormatting sqref="BA40">
    <cfRule type="cellIs" dxfId="35820" priority="601" operator="equal">
      <formula>" "</formula>
    </cfRule>
  </conditionalFormatting>
  <conditionalFormatting sqref="BA40">
    <cfRule type="cellIs" dxfId="35819" priority="602" operator="equal">
      <formula>#REF!</formula>
    </cfRule>
  </conditionalFormatting>
  <conditionalFormatting sqref="BB40:BF40">
    <cfRule type="cellIs" dxfId="35818" priority="603" operator="equal">
      <formula>#REF!</formula>
    </cfRule>
  </conditionalFormatting>
  <conditionalFormatting sqref="BB40:BF40">
    <cfRule type="cellIs" dxfId="35817" priority="604" operator="equal">
      <formula>#REF!</formula>
    </cfRule>
  </conditionalFormatting>
  <conditionalFormatting sqref="BB40:BF40">
    <cfRule type="cellIs" dxfId="35816" priority="605" operator="equal">
      <formula>#REF!</formula>
    </cfRule>
  </conditionalFormatting>
  <conditionalFormatting sqref="BA40">
    <cfRule type="cellIs" dxfId="35815" priority="606" operator="greaterThan">
      <formula>#REF!</formula>
    </cfRule>
  </conditionalFormatting>
  <conditionalFormatting sqref="BB40:BF40">
    <cfRule type="cellIs" dxfId="35814" priority="607" operator="greaterThan">
      <formula>#REF!</formula>
    </cfRule>
  </conditionalFormatting>
  <conditionalFormatting sqref="BB40:BF40">
    <cfRule type="cellIs" dxfId="35813" priority="608" operator="greaterThan">
      <formula>#REF!</formula>
    </cfRule>
  </conditionalFormatting>
  <conditionalFormatting sqref="BB40:BF40">
    <cfRule type="cellIs" dxfId="35812" priority="609" operator="greaterThan">
      <formula>#REF!</formula>
    </cfRule>
  </conditionalFormatting>
  <conditionalFormatting sqref="BB40:BF40">
    <cfRule type="cellIs" dxfId="35811" priority="592" operator="equal">
      <formula>#REF!</formula>
    </cfRule>
  </conditionalFormatting>
  <conditionalFormatting sqref="BJ40">
    <cfRule type="cellIs" dxfId="35810" priority="593" operator="equal">
      <formula>#REF!</formula>
    </cfRule>
  </conditionalFormatting>
  <conditionalFormatting sqref="BJ40">
    <cfRule type="cellIs" dxfId="35809" priority="594" operator="equal">
      <formula>#REF!</formula>
    </cfRule>
  </conditionalFormatting>
  <conditionalFormatting sqref="BJ40">
    <cfRule type="cellIs" dxfId="35808" priority="595" operator="equal">
      <formula>#REF!</formula>
    </cfRule>
  </conditionalFormatting>
  <conditionalFormatting sqref="BB40:BF40">
    <cfRule type="cellIs" dxfId="35807" priority="596" operator="greaterThan">
      <formula>#REF!</formula>
    </cfRule>
  </conditionalFormatting>
  <conditionalFormatting sqref="BJ40">
    <cfRule type="cellIs" dxfId="35806" priority="597" operator="greaterThan">
      <formula>#REF!</formula>
    </cfRule>
  </conditionalFormatting>
  <conditionalFormatting sqref="BJ40">
    <cfRule type="cellIs" dxfId="35805" priority="598" operator="greaterThan">
      <formula>#REF!</formula>
    </cfRule>
  </conditionalFormatting>
  <conditionalFormatting sqref="BJ40">
    <cfRule type="cellIs" dxfId="35804" priority="599" operator="greaterThan">
      <formula>#REF!</formula>
    </cfRule>
  </conditionalFormatting>
  <conditionalFormatting sqref="BA40">
    <cfRule type="cellIs" dxfId="35803" priority="587" operator="equal">
      <formula>" "</formula>
    </cfRule>
  </conditionalFormatting>
  <conditionalFormatting sqref="BA40">
    <cfRule type="cellIs" dxfId="35802" priority="588" operator="equal">
      <formula>#REF!</formula>
    </cfRule>
  </conditionalFormatting>
  <conditionalFormatting sqref="BA40">
    <cfRule type="cellIs" dxfId="35801" priority="589" operator="greaterThan">
      <formula>#REF!</formula>
    </cfRule>
  </conditionalFormatting>
  <conditionalFormatting sqref="AZ42">
    <cfRule type="cellIs" dxfId="35800" priority="581" operator="equal">
      <formula>#REF!</formula>
    </cfRule>
  </conditionalFormatting>
  <conditionalFormatting sqref="BA42">
    <cfRule type="cellIs" dxfId="35799" priority="582" operator="equal">
      <formula>#REF!</formula>
    </cfRule>
  </conditionalFormatting>
  <conditionalFormatting sqref="BB42:BF42">
    <cfRule type="cellIs" dxfId="35798" priority="583" operator="equal">
      <formula>#REF!</formula>
    </cfRule>
  </conditionalFormatting>
  <conditionalFormatting sqref="AZ42">
    <cfRule type="cellIs" dxfId="35797" priority="584" operator="greaterThan">
      <formula>#REF!</formula>
    </cfRule>
  </conditionalFormatting>
  <conditionalFormatting sqref="BA42">
    <cfRule type="cellIs" dxfId="35796" priority="585" operator="greaterThan">
      <formula>#REF!</formula>
    </cfRule>
  </conditionalFormatting>
  <conditionalFormatting sqref="BB42:BF42">
    <cfRule type="cellIs" dxfId="35795" priority="586" operator="greaterThan">
      <formula>#REF!</formula>
    </cfRule>
  </conditionalFormatting>
  <conditionalFormatting sqref="AZ31">
    <cfRule type="cellIs" dxfId="35794" priority="577" operator="equal">
      <formula>" "</formula>
    </cfRule>
  </conditionalFormatting>
  <conditionalFormatting sqref="AZ31">
    <cfRule type="cellIs" dxfId="35793" priority="578" operator="equal">
      <formula>#REF!</formula>
    </cfRule>
  </conditionalFormatting>
  <conditionalFormatting sqref="AZ31">
    <cfRule type="cellIs" dxfId="35792" priority="579" operator="greaterThan">
      <formula>#REF!</formula>
    </cfRule>
  </conditionalFormatting>
  <conditionalFormatting sqref="AZ32">
    <cfRule type="cellIs" dxfId="35791" priority="574" operator="equal">
      <formula>" "</formula>
    </cfRule>
  </conditionalFormatting>
  <conditionalFormatting sqref="AZ32">
    <cfRule type="cellIs" dxfId="35790" priority="575" operator="equal">
      <formula>#REF!</formula>
    </cfRule>
  </conditionalFormatting>
  <conditionalFormatting sqref="AZ32">
    <cfRule type="cellIs" dxfId="35789" priority="576" operator="greaterThan">
      <formula>#REF!</formula>
    </cfRule>
  </conditionalFormatting>
  <conditionalFormatting sqref="BA32:BF32 BJ32">
    <cfRule type="cellIs" dxfId="35788" priority="571" operator="equal">
      <formula>" "</formula>
    </cfRule>
  </conditionalFormatting>
  <conditionalFormatting sqref="BA32:BF32 BJ32">
    <cfRule type="cellIs" dxfId="35787" priority="572" operator="equal">
      <formula>#REF!</formula>
    </cfRule>
  </conditionalFormatting>
  <conditionalFormatting sqref="BA32:BF32 BJ32">
    <cfRule type="cellIs" dxfId="35786" priority="573" operator="greaterThan">
      <formula>#REF!</formula>
    </cfRule>
  </conditionalFormatting>
  <conditionalFormatting sqref="BA32:BF32 BJ32">
    <cfRule type="cellIs" dxfId="35785" priority="570" operator="equal">
      <formula>" "</formula>
    </cfRule>
  </conditionalFormatting>
  <conditionalFormatting sqref="BB31:BF31">
    <cfRule type="cellIs" dxfId="35784" priority="560" operator="equal">
      <formula>" "</formula>
    </cfRule>
  </conditionalFormatting>
  <conditionalFormatting sqref="BA31">
    <cfRule type="cellIs" dxfId="35783" priority="561" operator="equal">
      <formula>" "</formula>
    </cfRule>
  </conditionalFormatting>
  <conditionalFormatting sqref="BA31">
    <cfRule type="cellIs" dxfId="35782" priority="562" operator="equal">
      <formula>#REF!</formula>
    </cfRule>
  </conditionalFormatting>
  <conditionalFormatting sqref="BB31:BF31">
    <cfRule type="cellIs" dxfId="35781" priority="563" operator="equal">
      <formula>#REF!</formula>
    </cfRule>
  </conditionalFormatting>
  <conditionalFormatting sqref="BB31:BF31">
    <cfRule type="cellIs" dxfId="35780" priority="564" operator="equal">
      <formula>#REF!</formula>
    </cfRule>
  </conditionalFormatting>
  <conditionalFormatting sqref="BB31:BF31">
    <cfRule type="cellIs" dxfId="35779" priority="565" operator="equal">
      <formula>#REF!</formula>
    </cfRule>
  </conditionalFormatting>
  <conditionalFormatting sqref="BA31">
    <cfRule type="cellIs" dxfId="35778" priority="566" operator="greaterThan">
      <formula>#REF!</formula>
    </cfRule>
  </conditionalFormatting>
  <conditionalFormatting sqref="BB31:BF31">
    <cfRule type="cellIs" dxfId="35777" priority="567" operator="greaterThan">
      <formula>#REF!</formula>
    </cfRule>
  </conditionalFormatting>
  <conditionalFormatting sqref="BB31:BF31">
    <cfRule type="cellIs" dxfId="35776" priority="568" operator="greaterThan">
      <formula>#REF!</formula>
    </cfRule>
  </conditionalFormatting>
  <conditionalFormatting sqref="BB31:BF31">
    <cfRule type="cellIs" dxfId="35775" priority="569" operator="greaterThan">
      <formula>#REF!</formula>
    </cfRule>
  </conditionalFormatting>
  <conditionalFormatting sqref="BJ31">
    <cfRule type="cellIs" dxfId="35774" priority="550" operator="equal">
      <formula>" "</formula>
    </cfRule>
  </conditionalFormatting>
  <conditionalFormatting sqref="BB31:BF31">
    <cfRule type="cellIs" dxfId="35773" priority="551" operator="equal">
      <formula>" "</formula>
    </cfRule>
  </conditionalFormatting>
  <conditionalFormatting sqref="BB31:BF31">
    <cfRule type="cellIs" dxfId="35772" priority="552" operator="equal">
      <formula>#REF!</formula>
    </cfRule>
  </conditionalFormatting>
  <conditionalFormatting sqref="BJ31">
    <cfRule type="cellIs" dxfId="35771" priority="553" operator="equal">
      <formula>#REF!</formula>
    </cfRule>
  </conditionalFormatting>
  <conditionalFormatting sqref="BJ31">
    <cfRule type="cellIs" dxfId="35770" priority="554" operator="equal">
      <formula>#REF!</formula>
    </cfRule>
  </conditionalFormatting>
  <conditionalFormatting sqref="BJ31">
    <cfRule type="cellIs" dxfId="35769" priority="555" operator="equal">
      <formula>#REF!</formula>
    </cfRule>
  </conditionalFormatting>
  <conditionalFormatting sqref="BB31:BF31">
    <cfRule type="cellIs" dxfId="35768" priority="556" operator="greaterThan">
      <formula>#REF!</formula>
    </cfRule>
  </conditionalFormatting>
  <conditionalFormatting sqref="BJ31">
    <cfRule type="cellIs" dxfId="35767" priority="557" operator="greaterThan">
      <formula>#REF!</formula>
    </cfRule>
  </conditionalFormatting>
  <conditionalFormatting sqref="BJ31">
    <cfRule type="cellIs" dxfId="35766" priority="558" operator="greaterThan">
      <formula>#REF!</formula>
    </cfRule>
  </conditionalFormatting>
  <conditionalFormatting sqref="BJ31">
    <cfRule type="cellIs" dxfId="35765" priority="559" operator="greaterThan">
      <formula>#REF!</formula>
    </cfRule>
  </conditionalFormatting>
  <conditionalFormatting sqref="BA31">
    <cfRule type="cellIs" dxfId="35764" priority="547" operator="equal">
      <formula>" "</formula>
    </cfRule>
  </conditionalFormatting>
  <conditionalFormatting sqref="BA31">
    <cfRule type="cellIs" dxfId="35763" priority="548" operator="equal">
      <formula>#REF!</formula>
    </cfRule>
  </conditionalFormatting>
  <conditionalFormatting sqref="BA31">
    <cfRule type="cellIs" dxfId="35762" priority="549" operator="greaterThan">
      <formula>#REF!</formula>
    </cfRule>
  </conditionalFormatting>
  <conditionalFormatting sqref="AZ33:BF33">
    <cfRule type="cellIs" dxfId="35761" priority="540" operator="equal">
      <formula>" "</formula>
    </cfRule>
  </conditionalFormatting>
  <conditionalFormatting sqref="AZ33">
    <cfRule type="cellIs" dxfId="35760" priority="541" operator="equal">
      <formula>#REF!</formula>
    </cfRule>
  </conditionalFormatting>
  <conditionalFormatting sqref="BA33">
    <cfRule type="cellIs" dxfId="35759" priority="542" operator="equal">
      <formula>#REF!</formula>
    </cfRule>
  </conditionalFormatting>
  <conditionalFormatting sqref="BB33:BF33">
    <cfRule type="cellIs" dxfId="35758" priority="543" operator="equal">
      <formula>#REF!</formula>
    </cfRule>
  </conditionalFormatting>
  <conditionalFormatting sqref="AZ33">
    <cfRule type="cellIs" dxfId="35757" priority="544" operator="greaterThan">
      <formula>#REF!</formula>
    </cfRule>
  </conditionalFormatting>
  <conditionalFormatting sqref="BA33">
    <cfRule type="cellIs" dxfId="35756" priority="545" operator="greaterThan">
      <formula>#REF!</formula>
    </cfRule>
  </conditionalFormatting>
  <conditionalFormatting sqref="BB33:BF33">
    <cfRule type="cellIs" dxfId="35755" priority="546" operator="greaterThan">
      <formula>#REF!</formula>
    </cfRule>
  </conditionalFormatting>
  <conditionalFormatting sqref="AZ22">
    <cfRule type="cellIs" dxfId="35754" priority="537" operator="equal">
      <formula>" "</formula>
    </cfRule>
  </conditionalFormatting>
  <conditionalFormatting sqref="AZ22">
    <cfRule type="cellIs" dxfId="35753" priority="538" operator="equal">
      <formula>#REF!</formula>
    </cfRule>
  </conditionalFormatting>
  <conditionalFormatting sqref="AZ22">
    <cfRule type="cellIs" dxfId="35752" priority="539" operator="greaterThan">
      <formula>#REF!</formula>
    </cfRule>
  </conditionalFormatting>
  <conditionalFormatting sqref="AZ23">
    <cfRule type="cellIs" dxfId="35751" priority="534" operator="equal">
      <formula>" "</formula>
    </cfRule>
  </conditionalFormatting>
  <conditionalFormatting sqref="AZ23">
    <cfRule type="cellIs" dxfId="35750" priority="535" operator="equal">
      <formula>#REF!</formula>
    </cfRule>
  </conditionalFormatting>
  <conditionalFormatting sqref="AZ23">
    <cfRule type="cellIs" dxfId="35749" priority="536" operator="greaterThan">
      <formula>#REF!</formula>
    </cfRule>
  </conditionalFormatting>
  <conditionalFormatting sqref="BA23:BF23 BJ23">
    <cfRule type="cellIs" dxfId="35748" priority="531" operator="equal">
      <formula>" "</formula>
    </cfRule>
  </conditionalFormatting>
  <conditionalFormatting sqref="BA23:BF23 BJ23">
    <cfRule type="cellIs" dxfId="35747" priority="532" operator="equal">
      <formula>#REF!</formula>
    </cfRule>
  </conditionalFormatting>
  <conditionalFormatting sqref="BA23:BF23 BJ23">
    <cfRule type="cellIs" dxfId="35746" priority="533" operator="greaterThan">
      <formula>#REF!</formula>
    </cfRule>
  </conditionalFormatting>
  <conditionalFormatting sqref="BA23:BF23 BJ23">
    <cfRule type="cellIs" dxfId="35745" priority="530" operator="equal">
      <formula>" "</formula>
    </cfRule>
  </conditionalFormatting>
  <conditionalFormatting sqref="BB22:BF22">
    <cfRule type="cellIs" dxfId="35744" priority="520" operator="equal">
      <formula>" "</formula>
    </cfRule>
  </conditionalFormatting>
  <conditionalFormatting sqref="BA22">
    <cfRule type="cellIs" dxfId="35743" priority="521" operator="equal">
      <formula>" "</formula>
    </cfRule>
  </conditionalFormatting>
  <conditionalFormatting sqref="BA22">
    <cfRule type="cellIs" dxfId="35742" priority="522" operator="equal">
      <formula>#REF!</formula>
    </cfRule>
  </conditionalFormatting>
  <conditionalFormatting sqref="BB22:BF22">
    <cfRule type="cellIs" dxfId="35741" priority="523" operator="equal">
      <formula>#REF!</formula>
    </cfRule>
  </conditionalFormatting>
  <conditionalFormatting sqref="BB22:BF22">
    <cfRule type="cellIs" dxfId="35740" priority="524" operator="equal">
      <formula>#REF!</formula>
    </cfRule>
  </conditionalFormatting>
  <conditionalFormatting sqref="BB22:BF22">
    <cfRule type="cellIs" dxfId="35739" priority="525" operator="equal">
      <formula>#REF!</formula>
    </cfRule>
  </conditionalFormatting>
  <conditionalFormatting sqref="BA22">
    <cfRule type="cellIs" dxfId="35738" priority="526" operator="greaterThan">
      <formula>#REF!</formula>
    </cfRule>
  </conditionalFormatting>
  <conditionalFormatting sqref="BB22:BF22">
    <cfRule type="cellIs" dxfId="35737" priority="527" operator="greaterThan">
      <formula>#REF!</formula>
    </cfRule>
  </conditionalFormatting>
  <conditionalFormatting sqref="BB22:BF22">
    <cfRule type="cellIs" dxfId="35736" priority="528" operator="greaterThan">
      <formula>#REF!</formula>
    </cfRule>
  </conditionalFormatting>
  <conditionalFormatting sqref="BB22:BF22">
    <cfRule type="cellIs" dxfId="35735" priority="529" operator="greaterThan">
      <formula>#REF!</formula>
    </cfRule>
  </conditionalFormatting>
  <conditionalFormatting sqref="BJ22">
    <cfRule type="cellIs" dxfId="35734" priority="510" operator="equal">
      <formula>" "</formula>
    </cfRule>
  </conditionalFormatting>
  <conditionalFormatting sqref="BB22:BF22">
    <cfRule type="cellIs" dxfId="35733" priority="511" operator="equal">
      <formula>" "</formula>
    </cfRule>
  </conditionalFormatting>
  <conditionalFormatting sqref="BB22:BF22">
    <cfRule type="cellIs" dxfId="35732" priority="512" operator="equal">
      <formula>#REF!</formula>
    </cfRule>
  </conditionalFormatting>
  <conditionalFormatting sqref="BJ22">
    <cfRule type="cellIs" dxfId="35731" priority="513" operator="equal">
      <formula>#REF!</formula>
    </cfRule>
  </conditionalFormatting>
  <conditionalFormatting sqref="BJ22">
    <cfRule type="cellIs" dxfId="35730" priority="514" operator="equal">
      <formula>#REF!</formula>
    </cfRule>
  </conditionalFormatting>
  <conditionalFormatting sqref="BJ22">
    <cfRule type="cellIs" dxfId="35729" priority="515" operator="equal">
      <formula>#REF!</formula>
    </cfRule>
  </conditionalFormatting>
  <conditionalFormatting sqref="BB22:BF22">
    <cfRule type="cellIs" dxfId="35728" priority="516" operator="greaterThan">
      <formula>#REF!</formula>
    </cfRule>
  </conditionalFormatting>
  <conditionalFormatting sqref="BJ22">
    <cfRule type="cellIs" dxfId="35727" priority="517" operator="greaterThan">
      <formula>#REF!</formula>
    </cfRule>
  </conditionalFormatting>
  <conditionalFormatting sqref="BJ22">
    <cfRule type="cellIs" dxfId="35726" priority="518" operator="greaterThan">
      <formula>#REF!</formula>
    </cfRule>
  </conditionalFormatting>
  <conditionalFormatting sqref="BJ22">
    <cfRule type="cellIs" dxfId="35725" priority="519" operator="greaterThan">
      <formula>#REF!</formula>
    </cfRule>
  </conditionalFormatting>
  <conditionalFormatting sqref="BA22">
    <cfRule type="cellIs" dxfId="35724" priority="507" operator="equal">
      <formula>" "</formula>
    </cfRule>
  </conditionalFormatting>
  <conditionalFormatting sqref="BA22">
    <cfRule type="cellIs" dxfId="35723" priority="508" operator="equal">
      <formula>#REF!</formula>
    </cfRule>
  </conditionalFormatting>
  <conditionalFormatting sqref="BA22">
    <cfRule type="cellIs" dxfId="35722" priority="509" operator="greaterThan">
      <formula>#REF!</formula>
    </cfRule>
  </conditionalFormatting>
  <conditionalFormatting sqref="AZ24:BF24">
    <cfRule type="cellIs" dxfId="35721" priority="500" operator="equal">
      <formula>" "</formula>
    </cfRule>
  </conditionalFormatting>
  <conditionalFormatting sqref="AZ24">
    <cfRule type="cellIs" dxfId="35720" priority="501" operator="equal">
      <formula>#REF!</formula>
    </cfRule>
  </conditionalFormatting>
  <conditionalFormatting sqref="BA24">
    <cfRule type="cellIs" dxfId="35719" priority="502" operator="equal">
      <formula>#REF!</formula>
    </cfRule>
  </conditionalFormatting>
  <conditionalFormatting sqref="BB24:BF24">
    <cfRule type="cellIs" dxfId="35718" priority="503" operator="equal">
      <formula>#REF!</formula>
    </cfRule>
  </conditionalFormatting>
  <conditionalFormatting sqref="AZ24">
    <cfRule type="cellIs" dxfId="35717" priority="504" operator="greaterThan">
      <formula>#REF!</formula>
    </cfRule>
  </conditionalFormatting>
  <conditionalFormatting sqref="BA24">
    <cfRule type="cellIs" dxfId="35716" priority="505" operator="greaterThan">
      <formula>#REF!</formula>
    </cfRule>
  </conditionalFormatting>
  <conditionalFormatting sqref="BB24:BF24">
    <cfRule type="cellIs" dxfId="35715" priority="506" operator="greaterThan">
      <formula>#REF!</formula>
    </cfRule>
  </conditionalFormatting>
  <conditionalFormatting sqref="AZ13">
    <cfRule type="cellIs" dxfId="35714" priority="497" operator="equal">
      <formula>" "</formula>
    </cfRule>
  </conditionalFormatting>
  <conditionalFormatting sqref="AZ13">
    <cfRule type="cellIs" dxfId="35713" priority="498" operator="equal">
      <formula>#REF!</formula>
    </cfRule>
  </conditionalFormatting>
  <conditionalFormatting sqref="AZ13">
    <cfRule type="cellIs" dxfId="35712" priority="499" operator="greaterThan">
      <formula>#REF!</formula>
    </cfRule>
  </conditionalFormatting>
  <conditionalFormatting sqref="AZ14">
    <cfRule type="cellIs" dxfId="35711" priority="494" operator="equal">
      <formula>" "</formula>
    </cfRule>
  </conditionalFormatting>
  <conditionalFormatting sqref="AZ14">
    <cfRule type="cellIs" dxfId="35710" priority="495" operator="equal">
      <formula>#REF!</formula>
    </cfRule>
  </conditionalFormatting>
  <conditionalFormatting sqref="AZ14">
    <cfRule type="cellIs" dxfId="35709" priority="496" operator="greaterThan">
      <formula>#REF!</formula>
    </cfRule>
  </conditionalFormatting>
  <conditionalFormatting sqref="BA14:BF14 BJ14">
    <cfRule type="cellIs" dxfId="35708" priority="491" operator="equal">
      <formula>" "</formula>
    </cfRule>
  </conditionalFormatting>
  <conditionalFormatting sqref="BA14:BF14 BJ14">
    <cfRule type="cellIs" dxfId="35707" priority="492" operator="equal">
      <formula>#REF!</formula>
    </cfRule>
  </conditionalFormatting>
  <conditionalFormatting sqref="BA14:BF14 BJ14">
    <cfRule type="cellIs" dxfId="35706" priority="493" operator="greaterThan">
      <formula>#REF!</formula>
    </cfRule>
  </conditionalFormatting>
  <conditionalFormatting sqref="BA14:BF14 BJ14">
    <cfRule type="cellIs" dxfId="35705" priority="490" operator="equal">
      <formula>" "</formula>
    </cfRule>
  </conditionalFormatting>
  <conditionalFormatting sqref="BB13:BF13">
    <cfRule type="cellIs" dxfId="35704" priority="480" operator="equal">
      <formula>" "</formula>
    </cfRule>
  </conditionalFormatting>
  <conditionalFormatting sqref="BA13">
    <cfRule type="cellIs" dxfId="35703" priority="481" operator="equal">
      <formula>" "</formula>
    </cfRule>
  </conditionalFormatting>
  <conditionalFormatting sqref="BA13">
    <cfRule type="cellIs" dxfId="35702" priority="482" operator="equal">
      <formula>#REF!</formula>
    </cfRule>
  </conditionalFormatting>
  <conditionalFormatting sqref="BB13:BF13">
    <cfRule type="cellIs" dxfId="35701" priority="483" operator="equal">
      <formula>#REF!</formula>
    </cfRule>
  </conditionalFormatting>
  <conditionalFormatting sqref="BB13:BF13">
    <cfRule type="cellIs" dxfId="35700" priority="484" operator="equal">
      <formula>#REF!</formula>
    </cfRule>
  </conditionalFormatting>
  <conditionalFormatting sqref="BB13:BF13">
    <cfRule type="cellIs" dxfId="35699" priority="485" operator="equal">
      <formula>#REF!</formula>
    </cfRule>
  </conditionalFormatting>
  <conditionalFormatting sqref="BA13">
    <cfRule type="cellIs" dxfId="35698" priority="486" operator="greaterThan">
      <formula>#REF!</formula>
    </cfRule>
  </conditionalFormatting>
  <conditionalFormatting sqref="BB13:BF13">
    <cfRule type="cellIs" dxfId="35697" priority="487" operator="greaterThan">
      <formula>#REF!</formula>
    </cfRule>
  </conditionalFormatting>
  <conditionalFormatting sqref="BB13:BF13">
    <cfRule type="cellIs" dxfId="35696" priority="488" operator="greaterThan">
      <formula>#REF!</formula>
    </cfRule>
  </conditionalFormatting>
  <conditionalFormatting sqref="BB13:BF13">
    <cfRule type="cellIs" dxfId="35695" priority="489" operator="greaterThan">
      <formula>#REF!</formula>
    </cfRule>
  </conditionalFormatting>
  <conditionalFormatting sqref="BJ13">
    <cfRule type="cellIs" dxfId="35694" priority="470" operator="equal">
      <formula>" "</formula>
    </cfRule>
  </conditionalFormatting>
  <conditionalFormatting sqref="BB13:BF13">
    <cfRule type="cellIs" dxfId="35693" priority="471" operator="equal">
      <formula>" "</formula>
    </cfRule>
  </conditionalFormatting>
  <conditionalFormatting sqref="BB13:BF13">
    <cfRule type="cellIs" dxfId="35692" priority="472" operator="equal">
      <formula>#REF!</formula>
    </cfRule>
  </conditionalFormatting>
  <conditionalFormatting sqref="BJ13">
    <cfRule type="cellIs" dxfId="35691" priority="473" operator="equal">
      <formula>#REF!</formula>
    </cfRule>
  </conditionalFormatting>
  <conditionalFormatting sqref="BJ13">
    <cfRule type="cellIs" dxfId="35690" priority="474" operator="equal">
      <formula>#REF!</formula>
    </cfRule>
  </conditionalFormatting>
  <conditionalFormatting sqref="BJ13">
    <cfRule type="cellIs" dxfId="35689" priority="475" operator="equal">
      <formula>#REF!</formula>
    </cfRule>
  </conditionalFormatting>
  <conditionalFormatting sqref="BB13:BF13">
    <cfRule type="cellIs" dxfId="35688" priority="476" operator="greaterThan">
      <formula>#REF!</formula>
    </cfRule>
  </conditionalFormatting>
  <conditionalFormatting sqref="BJ13">
    <cfRule type="cellIs" dxfId="35687" priority="477" operator="greaterThan">
      <formula>#REF!</formula>
    </cfRule>
  </conditionalFormatting>
  <conditionalFormatting sqref="BJ13">
    <cfRule type="cellIs" dxfId="35686" priority="478" operator="greaterThan">
      <formula>#REF!</formula>
    </cfRule>
  </conditionalFormatting>
  <conditionalFormatting sqref="BJ13">
    <cfRule type="cellIs" dxfId="35685" priority="479" operator="greaterThan">
      <formula>#REF!</formula>
    </cfRule>
  </conditionalFormatting>
  <conditionalFormatting sqref="BA13">
    <cfRule type="cellIs" dxfId="35684" priority="467" operator="equal">
      <formula>" "</formula>
    </cfRule>
  </conditionalFormatting>
  <conditionalFormatting sqref="BA13">
    <cfRule type="cellIs" dxfId="35683" priority="468" operator="equal">
      <formula>#REF!</formula>
    </cfRule>
  </conditionalFormatting>
  <conditionalFormatting sqref="BA13">
    <cfRule type="cellIs" dxfId="35682" priority="469" operator="greaterThan">
      <formula>#REF!</formula>
    </cfRule>
  </conditionalFormatting>
  <conditionalFormatting sqref="AZ15:BF15">
    <cfRule type="cellIs" dxfId="35681" priority="460" operator="equal">
      <formula>" "</formula>
    </cfRule>
  </conditionalFormatting>
  <conditionalFormatting sqref="AZ15">
    <cfRule type="cellIs" dxfId="35680" priority="461" operator="equal">
      <formula>#REF!</formula>
    </cfRule>
  </conditionalFormatting>
  <conditionalFormatting sqref="BA15">
    <cfRule type="cellIs" dxfId="35679" priority="462" operator="equal">
      <formula>#REF!</formula>
    </cfRule>
  </conditionalFormatting>
  <conditionalFormatting sqref="BB15:BF15">
    <cfRule type="cellIs" dxfId="35678" priority="463" operator="equal">
      <formula>#REF!</formula>
    </cfRule>
  </conditionalFormatting>
  <conditionalFormatting sqref="AZ15">
    <cfRule type="cellIs" dxfId="35677" priority="464" operator="greaterThan">
      <formula>#REF!</formula>
    </cfRule>
  </conditionalFormatting>
  <conditionalFormatting sqref="BA15">
    <cfRule type="cellIs" dxfId="35676" priority="465" operator="greaterThan">
      <formula>#REF!</formula>
    </cfRule>
  </conditionalFormatting>
  <conditionalFormatting sqref="BB15:BF15">
    <cfRule type="cellIs" dxfId="35675" priority="466" operator="greaterThan">
      <formula>#REF!</formula>
    </cfRule>
  </conditionalFormatting>
  <conditionalFormatting sqref="A43:A49">
    <cfRule type="containsText" dxfId="35674" priority="443" operator="containsText" text="08.30 – 14.30">
      <formula>NOT(ISERROR(SEARCH("08.30 – 14.30",A43)))</formula>
    </cfRule>
    <cfRule type="containsText" dxfId="35673" priority="444" operator="containsText" text="09:30 – 18.30">
      <formula>NOT(ISERROR(SEARCH("09:30 – 18.30",A43)))</formula>
    </cfRule>
    <cfRule type="containsText" dxfId="35672" priority="445" operator="containsText" text="10.30 – 18.30">
      <formula>NOT(ISERROR(SEARCH("10.30 – 18.30",A43)))</formula>
    </cfRule>
    <cfRule type="containsText" dxfId="35671" priority="446" operator="containsText" text="09.30 – 18.30">
      <formula>NOT(ISERROR(SEARCH("09.30 – 18.30",A43)))</formula>
    </cfRule>
    <cfRule type="containsText" dxfId="35670" priority="447" operator="containsText" text="09.00 – 13:00">
      <formula>NOT(ISERROR(SEARCH("09.00 – 13:00",A43)))</formula>
    </cfRule>
    <cfRule type="containsText" dxfId="35669" priority="448" operator="containsText" text="08.30 – 16.30">
      <formula>NOT(ISERROR(SEARCH("08.30 – 16.30",A43)))</formula>
    </cfRule>
    <cfRule type="containsText" dxfId="35668" priority="449" operator="containsText" text="08:30 – 17.30">
      <formula>NOT(ISERROR(SEARCH("08:30 – 17.30",A43)))</formula>
    </cfRule>
    <cfRule type="containsText" dxfId="35667" priority="450" operator="containsText" text="08.30 – 17.30">
      <formula>NOT(ISERROR(SEARCH("08.30 – 17.30",A43)))</formula>
    </cfRule>
    <cfRule type="containsText" dxfId="35666" priority="451" operator="containsText" text="09.00 – 18.00">
      <formula>NOT(ISERROR(SEARCH("09.00 – 18.00",A43)))</formula>
    </cfRule>
    <cfRule type="containsText" dxfId="35665" priority="452" operator="containsText" text="09.00 – 13.00">
      <formula>NOT(ISERROR(SEARCH("09.00 – 13.00",A43)))</formula>
    </cfRule>
    <cfRule type="containsText" dxfId="35664" priority="453" operator="containsText" text="11.30 – 19.30">
      <formula>NOT(ISERROR(SEARCH("11.30 – 19.30",A43)))</formula>
    </cfRule>
    <cfRule type="containsText" dxfId="35663" priority="454" operator="containsText" text="10.30 – 19.30">
      <formula>NOT(ISERROR(SEARCH("10.30 – 19.30",A43)))</formula>
    </cfRule>
    <cfRule type="containsText" dxfId="35662" priority="455" operator="containsText" text="09.00 – 15.00">
      <formula>NOT(ISERROR(SEARCH("09.00 – 15.00",A43)))</formula>
    </cfRule>
    <cfRule type="containsText" dxfId="35661" priority="456" operator="containsText" text="12:30">
      <formula>NOT(ISERROR(SEARCH("12:30",A43)))</formula>
    </cfRule>
    <cfRule type="containsText" dxfId="35660" priority="457" operator="containsText" text="13:30">
      <formula>NOT(ISERROR(SEARCH("13:30",A43)))</formula>
    </cfRule>
    <cfRule type="containsText" dxfId="35659" priority="458" operator="containsText" text="FESTIVITÁ">
      <formula>NOT(ISERROR(SEARCH("FESTIVITÁ",A43)))</formula>
    </cfRule>
    <cfRule type="cellIs" dxfId="35658" priority="459" operator="equal">
      <formula>"DOMENICA"</formula>
    </cfRule>
  </conditionalFormatting>
  <conditionalFormatting sqref="T50">
    <cfRule type="cellIs" dxfId="35657" priority="440" operator="equal">
      <formula>" "</formula>
    </cfRule>
  </conditionalFormatting>
  <conditionalFormatting sqref="T50">
    <cfRule type="cellIs" dxfId="35656" priority="441" operator="equal">
      <formula>$AZ50</formula>
    </cfRule>
  </conditionalFormatting>
  <conditionalFormatting sqref="T50">
    <cfRule type="cellIs" dxfId="35655" priority="442" operator="greaterThan">
      <formula>$AZ50</formula>
    </cfRule>
  </conditionalFormatting>
  <conditionalFormatting sqref="T51">
    <cfRule type="cellIs" dxfId="35654" priority="438" operator="equal">
      <formula>$AZ51</formula>
    </cfRule>
  </conditionalFormatting>
  <conditionalFormatting sqref="T51">
    <cfRule type="cellIs" dxfId="35653" priority="439" operator="greaterThan">
      <formula>$AZ51</formula>
    </cfRule>
  </conditionalFormatting>
  <conditionalFormatting sqref="T51">
    <cfRule type="cellIs" dxfId="35652" priority="437" operator="equal">
      <formula>" "</formula>
    </cfRule>
  </conditionalFormatting>
  <conditionalFormatting sqref="T51:T59">
    <cfRule type="cellIs" dxfId="35651" priority="434" operator="equal">
      <formula>" "</formula>
    </cfRule>
  </conditionalFormatting>
  <conditionalFormatting sqref="T51:T59">
    <cfRule type="cellIs" dxfId="35650" priority="435" operator="equal">
      <formula>$AZ51</formula>
    </cfRule>
  </conditionalFormatting>
  <conditionalFormatting sqref="T51:T59">
    <cfRule type="cellIs" dxfId="35649" priority="436" operator="greaterThan">
      <formula>$AZ51</formula>
    </cfRule>
  </conditionalFormatting>
  <conditionalFormatting sqref="T59">
    <cfRule type="cellIs" dxfId="35648" priority="431" operator="equal">
      <formula>" "</formula>
    </cfRule>
  </conditionalFormatting>
  <conditionalFormatting sqref="T59">
    <cfRule type="cellIs" dxfId="35647" priority="432" operator="equal">
      <formula>$AZ59</formula>
    </cfRule>
  </conditionalFormatting>
  <conditionalFormatting sqref="T59">
    <cfRule type="cellIs" dxfId="35646" priority="433" operator="greaterThan">
      <formula>$AZ59</formula>
    </cfRule>
  </conditionalFormatting>
  <conditionalFormatting sqref="BW23:BW24">
    <cfRule type="cellIs" dxfId="35645" priority="428" operator="equal">
      <formula>" "</formula>
    </cfRule>
  </conditionalFormatting>
  <conditionalFormatting sqref="BW14:BW15">
    <cfRule type="cellIs" dxfId="35644" priority="425" operator="equal">
      <formula>" "</formula>
    </cfRule>
  </conditionalFormatting>
  <conditionalFormatting sqref="BW32:BW33">
    <cfRule type="cellIs" dxfId="35643" priority="422" operator="equal">
      <formula>" "</formula>
    </cfRule>
  </conditionalFormatting>
  <conditionalFormatting sqref="BW41:BW42">
    <cfRule type="cellIs" dxfId="35642" priority="419" operator="equal">
      <formula>" "</formula>
    </cfRule>
  </conditionalFormatting>
  <conditionalFormatting sqref="Z23:AB24">
    <cfRule type="cellIs" dxfId="35641" priority="417" operator="equal">
      <formula>$AZ23</formula>
    </cfRule>
  </conditionalFormatting>
  <conditionalFormatting sqref="Z23:AB24">
    <cfRule type="cellIs" dxfId="35640" priority="418" operator="greaterThan">
      <formula>$AZ23</formula>
    </cfRule>
  </conditionalFormatting>
  <conditionalFormatting sqref="Z60:AB76">
    <cfRule type="cellIs" dxfId="35639" priority="414" operator="equal">
      <formula>" "</formula>
    </cfRule>
  </conditionalFormatting>
  <conditionalFormatting sqref="Z60:AB76">
    <cfRule type="cellIs" dxfId="35638" priority="415" operator="equal">
      <formula>$AZ60</formula>
    </cfRule>
  </conditionalFormatting>
  <conditionalFormatting sqref="Z60:AB76">
    <cfRule type="cellIs" dxfId="35637" priority="416" operator="greaterThan">
      <formula>$AZ60</formula>
    </cfRule>
  </conditionalFormatting>
  <conditionalFormatting sqref="Z60:AB60">
    <cfRule type="cellIs" dxfId="35636" priority="411" operator="equal">
      <formula>" "</formula>
    </cfRule>
  </conditionalFormatting>
  <conditionalFormatting sqref="Z60:AB60">
    <cfRule type="cellIs" dxfId="35635" priority="412" operator="equal">
      <formula>$AZ60</formula>
    </cfRule>
  </conditionalFormatting>
  <conditionalFormatting sqref="Z60:AB60">
    <cfRule type="cellIs" dxfId="35634" priority="413" operator="greaterThan">
      <formula>$AZ60</formula>
    </cfRule>
  </conditionalFormatting>
  <conditionalFormatting sqref="Z23:AB24">
    <cfRule type="cellIs" dxfId="35633" priority="410" operator="equal">
      <formula>" "</formula>
    </cfRule>
  </conditionalFormatting>
  <conditionalFormatting sqref="Z77:AB77">
    <cfRule type="cellIs" dxfId="35632" priority="407" operator="equal">
      <formula>" "</formula>
    </cfRule>
  </conditionalFormatting>
  <conditionalFormatting sqref="Z77:AB77">
    <cfRule type="cellIs" dxfId="35631" priority="408" operator="equal">
      <formula>$AZ77</formula>
    </cfRule>
  </conditionalFormatting>
  <conditionalFormatting sqref="Z77:AB77">
    <cfRule type="cellIs" dxfId="35630" priority="409" operator="greaterThan">
      <formula>$AZ77</formula>
    </cfRule>
  </conditionalFormatting>
  <conditionalFormatting sqref="Z6:AB6">
    <cfRule type="cellIs" dxfId="35629" priority="406" operator="equal">
      <formula>" "</formula>
    </cfRule>
  </conditionalFormatting>
  <conditionalFormatting sqref="Z15:AB15">
    <cfRule type="cellIs" dxfId="35628" priority="403" operator="equal">
      <formula>" "</formula>
    </cfRule>
  </conditionalFormatting>
  <conditionalFormatting sqref="Z15:AB15">
    <cfRule type="cellIs" dxfId="35627" priority="404" operator="equal">
      <formula>$AZ15</formula>
    </cfRule>
  </conditionalFormatting>
  <conditionalFormatting sqref="Z15:AB15">
    <cfRule type="cellIs" dxfId="35626" priority="405" operator="greaterThan">
      <formula>$AZ15</formula>
    </cfRule>
  </conditionalFormatting>
  <conditionalFormatting sqref="Z14:AB14">
    <cfRule type="cellIs" dxfId="35625" priority="400" operator="equal">
      <formula>" "</formula>
    </cfRule>
  </conditionalFormatting>
  <conditionalFormatting sqref="Z14:AB14">
    <cfRule type="cellIs" dxfId="35624" priority="401" operator="equal">
      <formula>$AZ14</formula>
    </cfRule>
  </conditionalFormatting>
  <conditionalFormatting sqref="Z14:AB14">
    <cfRule type="cellIs" dxfId="35623" priority="402" operator="greaterThan">
      <formula>$AZ14</formula>
    </cfRule>
  </conditionalFormatting>
  <conditionalFormatting sqref="Z32:AB33">
    <cfRule type="cellIs" dxfId="35622" priority="399" operator="equal">
      <formula>" "</formula>
    </cfRule>
  </conditionalFormatting>
  <conditionalFormatting sqref="Z41:AB42">
    <cfRule type="cellIs" dxfId="35621" priority="398" operator="equal">
      <formula>" "</formula>
    </cfRule>
  </conditionalFormatting>
  <conditionalFormatting sqref="Y6">
    <cfRule type="cellIs" dxfId="35620" priority="396" operator="equal">
      <formula>$AZ6</formula>
    </cfRule>
  </conditionalFormatting>
  <conditionalFormatting sqref="Y6">
    <cfRule type="cellIs" dxfId="35619" priority="397" operator="greaterThan">
      <formula>$AZ6</formula>
    </cfRule>
  </conditionalFormatting>
  <conditionalFormatting sqref="Y60:Y76">
    <cfRule type="cellIs" dxfId="35618" priority="393" operator="equal">
      <formula>" "</formula>
    </cfRule>
  </conditionalFormatting>
  <conditionalFormatting sqref="Y60:Y76">
    <cfRule type="cellIs" dxfId="35617" priority="394" operator="equal">
      <formula>$AZ60</formula>
    </cfRule>
  </conditionalFormatting>
  <conditionalFormatting sqref="Y60:Y76">
    <cfRule type="cellIs" dxfId="35616" priority="395" operator="greaterThan">
      <formula>$AZ60</formula>
    </cfRule>
  </conditionalFormatting>
  <conditionalFormatting sqref="Y60">
    <cfRule type="cellIs" dxfId="35615" priority="390" operator="equal">
      <formula>" "</formula>
    </cfRule>
  </conditionalFormatting>
  <conditionalFormatting sqref="Y60">
    <cfRule type="cellIs" dxfId="35614" priority="391" operator="equal">
      <formula>$AZ60</formula>
    </cfRule>
  </conditionalFormatting>
  <conditionalFormatting sqref="Y60">
    <cfRule type="cellIs" dxfId="35613" priority="392" operator="greaterThan">
      <formula>$AZ60</formula>
    </cfRule>
  </conditionalFormatting>
  <conditionalFormatting sqref="Y23:Y24">
    <cfRule type="cellIs" dxfId="35612" priority="389" operator="equal">
      <formula>" "</formula>
    </cfRule>
  </conditionalFormatting>
  <conditionalFormatting sqref="Y77">
    <cfRule type="cellIs" dxfId="35611" priority="386" operator="equal">
      <formula>" "</formula>
    </cfRule>
  </conditionalFormatting>
  <conditionalFormatting sqref="Y77">
    <cfRule type="cellIs" dxfId="35610" priority="387" operator="equal">
      <formula>$AZ77</formula>
    </cfRule>
  </conditionalFormatting>
  <conditionalFormatting sqref="Y77">
    <cfRule type="cellIs" dxfId="35609" priority="388" operator="greaterThan">
      <formula>$AZ77</formula>
    </cfRule>
  </conditionalFormatting>
  <conditionalFormatting sqref="Y6">
    <cfRule type="cellIs" dxfId="35608" priority="385" operator="equal">
      <formula>" "</formula>
    </cfRule>
  </conditionalFormatting>
  <conditionalFormatting sqref="Y15">
    <cfRule type="cellIs" dxfId="35607" priority="382" operator="equal">
      <formula>" "</formula>
    </cfRule>
  </conditionalFormatting>
  <conditionalFormatting sqref="Y15">
    <cfRule type="cellIs" dxfId="35606" priority="383" operator="equal">
      <formula>$AZ15</formula>
    </cfRule>
  </conditionalFormatting>
  <conditionalFormatting sqref="Y15">
    <cfRule type="cellIs" dxfId="35605" priority="384" operator="greaterThan">
      <formula>$AZ15</formula>
    </cfRule>
  </conditionalFormatting>
  <conditionalFormatting sqref="Y14">
    <cfRule type="cellIs" dxfId="35604" priority="379" operator="equal">
      <formula>" "</formula>
    </cfRule>
  </conditionalFormatting>
  <conditionalFormatting sqref="Y14">
    <cfRule type="cellIs" dxfId="35603" priority="380" operator="equal">
      <formula>$AZ14</formula>
    </cfRule>
  </conditionalFormatting>
  <conditionalFormatting sqref="Y14">
    <cfRule type="cellIs" dxfId="35602" priority="381" operator="greaterThan">
      <formula>$AZ14</formula>
    </cfRule>
  </conditionalFormatting>
  <conditionalFormatting sqref="Y32:Y33">
    <cfRule type="cellIs" dxfId="35601" priority="378" operator="equal">
      <formula>" "</formula>
    </cfRule>
  </conditionalFormatting>
  <conditionalFormatting sqref="Y41:Y42">
    <cfRule type="cellIs" dxfId="35600" priority="377" operator="equal">
      <formula>" "</formula>
    </cfRule>
  </conditionalFormatting>
  <conditionalFormatting sqref="CE5">
    <cfRule type="cellIs" dxfId="35599" priority="374" operator="equal">
      <formula>" "</formula>
    </cfRule>
  </conditionalFormatting>
  <conditionalFormatting sqref="CE1">
    <cfRule type="cellIs" dxfId="35598" priority="371" operator="equal">
      <formula>" "</formula>
    </cfRule>
  </conditionalFormatting>
  <conditionalFormatting sqref="CE6">
    <cfRule type="cellIs" dxfId="35597" priority="368" operator="equal">
      <formula>" "</formula>
    </cfRule>
  </conditionalFormatting>
  <conditionalFormatting sqref="CE2">
    <cfRule type="cellIs" dxfId="35596" priority="365" operator="equal">
      <formula>" "</formula>
    </cfRule>
  </conditionalFormatting>
  <conditionalFormatting sqref="CE15">
    <cfRule type="cellIs" dxfId="35595" priority="362" operator="equal">
      <formula>" "</formula>
    </cfRule>
  </conditionalFormatting>
  <conditionalFormatting sqref="CE60:CE76">
    <cfRule type="cellIs" dxfId="35594" priority="359" operator="equal">
      <formula>" "</formula>
    </cfRule>
  </conditionalFormatting>
  <conditionalFormatting sqref="CE60">
    <cfRule type="cellIs" dxfId="35593" priority="356" operator="equal">
      <formula>" "</formula>
    </cfRule>
  </conditionalFormatting>
  <conditionalFormatting sqref="CE23:CE24">
    <cfRule type="cellIs" dxfId="35592" priority="353" operator="equal">
      <formula>" "</formula>
    </cfRule>
  </conditionalFormatting>
  <conditionalFormatting sqref="CE77">
    <cfRule type="cellIs" dxfId="35591" priority="350" operator="equal">
      <formula>" "</formula>
    </cfRule>
  </conditionalFormatting>
  <conditionalFormatting sqref="CE14">
    <cfRule type="cellIs" dxfId="35590" priority="347" operator="equal">
      <formula>" "</formula>
    </cfRule>
  </conditionalFormatting>
  <conditionalFormatting sqref="CE32:CE33">
    <cfRule type="cellIs" dxfId="35589" priority="344" operator="equal">
      <formula>" "</formula>
    </cfRule>
  </conditionalFormatting>
  <conditionalFormatting sqref="CE41:CE42">
    <cfRule type="cellIs" dxfId="35588" priority="341" operator="equal">
      <formula>" "</formula>
    </cfRule>
  </conditionalFormatting>
  <conditionalFormatting sqref="AV2 CA2:CD2 BX2:BY2 A2:B2">
    <cfRule type="cellIs" dxfId="35587" priority="1191" operator="equal">
      <formula>#REF!</formula>
    </cfRule>
  </conditionalFormatting>
  <conditionalFormatting sqref="AV2 CA2:CD2 BX2:BY2 A2:B2">
    <cfRule type="cellIs" dxfId="35586" priority="1192" operator="greaterThan">
      <formula>#REF!</formula>
    </cfRule>
  </conditionalFormatting>
  <conditionalFormatting sqref="U2:V4">
    <cfRule type="cellIs" dxfId="35585" priority="339" operator="equal">
      <formula>#REF!</formula>
    </cfRule>
  </conditionalFormatting>
  <conditionalFormatting sqref="U2:V4">
    <cfRule type="cellIs" dxfId="35584" priority="340" operator="greaterThan">
      <formula>#REF!</formula>
    </cfRule>
  </conditionalFormatting>
  <conditionalFormatting sqref="U2:V4">
    <cfRule type="cellIs" dxfId="35583" priority="338" operator="equal">
      <formula>" "</formula>
    </cfRule>
  </conditionalFormatting>
  <conditionalFormatting sqref="B43:B49">
    <cfRule type="containsText" dxfId="35582" priority="321" operator="containsText" text="08.30 – 14.30">
      <formula>NOT(ISERROR(SEARCH("08.30 – 14.30",B43)))</formula>
    </cfRule>
    <cfRule type="containsText" dxfId="35581" priority="322" operator="containsText" text="09:30 – 18.30">
      <formula>NOT(ISERROR(SEARCH("09:30 – 18.30",B43)))</formula>
    </cfRule>
    <cfRule type="containsText" dxfId="35580" priority="323" operator="containsText" text="10.30 – 18.30">
      <formula>NOT(ISERROR(SEARCH("10.30 – 18.30",B43)))</formula>
    </cfRule>
    <cfRule type="containsText" dxfId="35579" priority="324" operator="containsText" text="09.30 – 18.30">
      <formula>NOT(ISERROR(SEARCH("09.30 – 18.30",B43)))</formula>
    </cfRule>
    <cfRule type="containsText" dxfId="35578" priority="325" operator="containsText" text="09.00 – 13:00">
      <formula>NOT(ISERROR(SEARCH("09.00 – 13:00",B43)))</formula>
    </cfRule>
    <cfRule type="containsText" dxfId="35577" priority="326" operator="containsText" text="08.30 – 16.30">
      <formula>NOT(ISERROR(SEARCH("08.30 – 16.30",B43)))</formula>
    </cfRule>
    <cfRule type="containsText" dxfId="35576" priority="327" operator="containsText" text="08:30 – 17.30">
      <formula>NOT(ISERROR(SEARCH("08:30 – 17.30",B43)))</formula>
    </cfRule>
    <cfRule type="containsText" dxfId="35575" priority="328" operator="containsText" text="08.30 – 17.30">
      <formula>NOT(ISERROR(SEARCH("08.30 – 17.30",B43)))</formula>
    </cfRule>
    <cfRule type="containsText" dxfId="35574" priority="329" operator="containsText" text="09.00 – 18.00">
      <formula>NOT(ISERROR(SEARCH("09.00 – 18.00",B43)))</formula>
    </cfRule>
    <cfRule type="containsText" dxfId="35573" priority="330" operator="containsText" text="09.00 – 13.00">
      <formula>NOT(ISERROR(SEARCH("09.00 – 13.00",B43)))</formula>
    </cfRule>
    <cfRule type="containsText" dxfId="35572" priority="331" operator="containsText" text="11.30 – 19.30">
      <formula>NOT(ISERROR(SEARCH("11.30 – 19.30",B43)))</formula>
    </cfRule>
    <cfRule type="containsText" dxfId="35571" priority="332" operator="containsText" text="10.30 – 19.30">
      <formula>NOT(ISERROR(SEARCH("10.30 – 19.30",B43)))</formula>
    </cfRule>
    <cfRule type="containsText" dxfId="35570" priority="333" operator="containsText" text="09.00 – 15.00">
      <formula>NOT(ISERROR(SEARCH("09.00 – 15.00",B43)))</formula>
    </cfRule>
    <cfRule type="containsText" dxfId="35569" priority="334" operator="containsText" text="12:30">
      <formula>NOT(ISERROR(SEARCH("12:30",B43)))</formula>
    </cfRule>
    <cfRule type="containsText" dxfId="35568" priority="335" operator="containsText" text="13:30">
      <formula>NOT(ISERROR(SEARCH("13:30",B43)))</formula>
    </cfRule>
    <cfRule type="containsText" dxfId="35567" priority="336" operator="containsText" text="FESTIVITÁ">
      <formula>NOT(ISERROR(SEARCH("FESTIVITÁ",B43)))</formula>
    </cfRule>
    <cfRule type="cellIs" dxfId="35566" priority="337" operator="equal">
      <formula>"DOMENICA"</formula>
    </cfRule>
  </conditionalFormatting>
  <conditionalFormatting sqref="B43:B49">
    <cfRule type="iconSet" priority="320">
      <iconSet iconSet="3Symbols2">
        <cfvo type="percent" val="0"/>
        <cfvo type="percent" val="0"/>
        <cfvo type="formula" val="TODAY()" gte="0"/>
      </iconSet>
    </cfRule>
  </conditionalFormatting>
  <conditionalFormatting sqref="A3:B3 AV3 BL3 BS3:BU3">
    <cfRule type="cellIs" dxfId="35565" priority="1193" operator="equal">
      <formula>$AW3</formula>
    </cfRule>
  </conditionalFormatting>
  <conditionalFormatting sqref="A3:B3 AV3 BL3 BS3:BU3">
    <cfRule type="cellIs" dxfId="35564" priority="1194" operator="greaterThan">
      <formula>$AW3</formula>
    </cfRule>
  </conditionalFormatting>
  <conditionalFormatting sqref="AX7:AY7 AX8:AX12 AX16:AX21 AX25:AX30 AX34:AX39 AX43:AX48">
    <cfRule type="cellIs" dxfId="35563" priority="317" operator="equal">
      <formula>" "</formula>
    </cfRule>
  </conditionalFormatting>
  <conditionalFormatting sqref="AX7:AY7 AX8:AX12 AX16:AX21 AX25:AX30 AX34:AX39 AX43:AX48">
    <cfRule type="cellIs" dxfId="35562" priority="318" operator="equal">
      <formula>#REF!</formula>
    </cfRule>
  </conditionalFormatting>
  <conditionalFormatting sqref="AX7:AY7 AX8:AX12 AX16:AX21 AX25:AX30 AX34:AX39 AX43:AX48">
    <cfRule type="cellIs" dxfId="35561" priority="319" operator="greaterThan">
      <formula>#REF!</formula>
    </cfRule>
  </conditionalFormatting>
  <conditionalFormatting sqref="AW7:AW12 AW16:AW21 AW25:AW30 AW34:AW39 AW43:AW48">
    <cfRule type="cellIs" dxfId="35560" priority="314" operator="equal">
      <formula>" "</formula>
    </cfRule>
  </conditionalFormatting>
  <conditionalFormatting sqref="AW7:AW12 AW16:AW21 AW25:AW30 AW34:AW39 AW43:AW48">
    <cfRule type="cellIs" dxfId="35559" priority="315" operator="equal">
      <formula>#REF!</formula>
    </cfRule>
  </conditionalFormatting>
  <conditionalFormatting sqref="AW7:AW12 AW16:AW21 AW25:AW30 AW34:AW39 AW43:AW48">
    <cfRule type="cellIs" dxfId="35558" priority="316" operator="greaterThan">
      <formula>#REF!</formula>
    </cfRule>
  </conditionalFormatting>
  <conditionalFormatting sqref="AW13">
    <cfRule type="cellIs" dxfId="35557" priority="311" operator="equal">
      <formula>" "</formula>
    </cfRule>
  </conditionalFormatting>
  <conditionalFormatting sqref="AW13">
    <cfRule type="cellIs" dxfId="35556" priority="312" operator="equal">
      <formula>#REF!</formula>
    </cfRule>
  </conditionalFormatting>
  <conditionalFormatting sqref="AW13">
    <cfRule type="cellIs" dxfId="35555" priority="313" operator="greaterThan">
      <formula>#REF!</formula>
    </cfRule>
  </conditionalFormatting>
  <conditionalFormatting sqref="AW14">
    <cfRule type="cellIs" dxfId="35554" priority="308" operator="equal">
      <formula>" "</formula>
    </cfRule>
  </conditionalFormatting>
  <conditionalFormatting sqref="AW14">
    <cfRule type="cellIs" dxfId="35553" priority="309" operator="equal">
      <formula>#REF!</formula>
    </cfRule>
  </conditionalFormatting>
  <conditionalFormatting sqref="AW14">
    <cfRule type="cellIs" dxfId="35552" priority="310" operator="greaterThan">
      <formula>#REF!</formula>
    </cfRule>
  </conditionalFormatting>
  <conditionalFormatting sqref="AW15">
    <cfRule type="cellIs" dxfId="35551" priority="305" operator="equal">
      <formula>" "</formula>
    </cfRule>
  </conditionalFormatting>
  <conditionalFormatting sqref="AW15">
    <cfRule type="cellIs" dxfId="35550" priority="306" operator="equal">
      <formula>#REF!</formula>
    </cfRule>
  </conditionalFormatting>
  <conditionalFormatting sqref="AW15">
    <cfRule type="cellIs" dxfId="35549" priority="307" operator="greaterThan">
      <formula>#REF!</formula>
    </cfRule>
  </conditionalFormatting>
  <conditionalFormatting sqref="AW22">
    <cfRule type="cellIs" dxfId="35548" priority="302" operator="equal">
      <formula>" "</formula>
    </cfRule>
  </conditionalFormatting>
  <conditionalFormatting sqref="AW22">
    <cfRule type="cellIs" dxfId="35547" priority="303" operator="equal">
      <formula>#REF!</formula>
    </cfRule>
  </conditionalFormatting>
  <conditionalFormatting sqref="AW22">
    <cfRule type="cellIs" dxfId="35546" priority="304" operator="greaterThan">
      <formula>#REF!</formula>
    </cfRule>
  </conditionalFormatting>
  <conditionalFormatting sqref="AW23">
    <cfRule type="cellIs" dxfId="35545" priority="299" operator="equal">
      <formula>" "</formula>
    </cfRule>
  </conditionalFormatting>
  <conditionalFormatting sqref="AW23">
    <cfRule type="cellIs" dxfId="35544" priority="300" operator="equal">
      <formula>#REF!</formula>
    </cfRule>
  </conditionalFormatting>
  <conditionalFormatting sqref="AW23">
    <cfRule type="cellIs" dxfId="35543" priority="301" operator="greaterThan">
      <formula>#REF!</formula>
    </cfRule>
  </conditionalFormatting>
  <conditionalFormatting sqref="AW24">
    <cfRule type="cellIs" dxfId="35542" priority="296" operator="equal">
      <formula>" "</formula>
    </cfRule>
  </conditionalFormatting>
  <conditionalFormatting sqref="AW24">
    <cfRule type="cellIs" dxfId="35541" priority="297" operator="equal">
      <formula>#REF!</formula>
    </cfRule>
  </conditionalFormatting>
  <conditionalFormatting sqref="AW24">
    <cfRule type="cellIs" dxfId="35540" priority="298" operator="greaterThan">
      <formula>#REF!</formula>
    </cfRule>
  </conditionalFormatting>
  <conditionalFormatting sqref="AW31">
    <cfRule type="cellIs" dxfId="35539" priority="293" operator="equal">
      <formula>" "</formula>
    </cfRule>
  </conditionalFormatting>
  <conditionalFormatting sqref="AW31">
    <cfRule type="cellIs" dxfId="35538" priority="294" operator="equal">
      <formula>#REF!</formula>
    </cfRule>
  </conditionalFormatting>
  <conditionalFormatting sqref="AW31">
    <cfRule type="cellIs" dxfId="35537" priority="295" operator="greaterThan">
      <formula>#REF!</formula>
    </cfRule>
  </conditionalFormatting>
  <conditionalFormatting sqref="AW32">
    <cfRule type="cellIs" dxfId="35536" priority="290" operator="equal">
      <formula>" "</formula>
    </cfRule>
  </conditionalFormatting>
  <conditionalFormatting sqref="AW32">
    <cfRule type="cellIs" dxfId="35535" priority="291" operator="equal">
      <formula>#REF!</formula>
    </cfRule>
  </conditionalFormatting>
  <conditionalFormatting sqref="AW32">
    <cfRule type="cellIs" dxfId="35534" priority="292" operator="greaterThan">
      <formula>#REF!</formula>
    </cfRule>
  </conditionalFormatting>
  <conditionalFormatting sqref="AW33">
    <cfRule type="cellIs" dxfId="35533" priority="287" operator="equal">
      <formula>" "</formula>
    </cfRule>
  </conditionalFormatting>
  <conditionalFormatting sqref="AW33">
    <cfRule type="cellIs" dxfId="35532" priority="288" operator="equal">
      <formula>#REF!</formula>
    </cfRule>
  </conditionalFormatting>
  <conditionalFormatting sqref="AW33">
    <cfRule type="cellIs" dxfId="35531" priority="289" operator="greaterThan">
      <formula>#REF!</formula>
    </cfRule>
  </conditionalFormatting>
  <conditionalFormatting sqref="AW40">
    <cfRule type="cellIs" dxfId="35530" priority="284" operator="equal">
      <formula>" "</formula>
    </cfRule>
  </conditionalFormatting>
  <conditionalFormatting sqref="AW40">
    <cfRule type="cellIs" dxfId="35529" priority="285" operator="equal">
      <formula>#REF!</formula>
    </cfRule>
  </conditionalFormatting>
  <conditionalFormatting sqref="AW40">
    <cfRule type="cellIs" dxfId="35528" priority="286" operator="greaterThan">
      <formula>#REF!</formula>
    </cfRule>
  </conditionalFormatting>
  <conditionalFormatting sqref="AW41">
    <cfRule type="cellIs" dxfId="35527" priority="281" operator="equal">
      <formula>" "</formula>
    </cfRule>
  </conditionalFormatting>
  <conditionalFormatting sqref="AW41">
    <cfRule type="cellIs" dxfId="35526" priority="282" operator="equal">
      <formula>#REF!</formula>
    </cfRule>
  </conditionalFormatting>
  <conditionalFormatting sqref="AW41">
    <cfRule type="cellIs" dxfId="35525" priority="283" operator="greaterThan">
      <formula>#REF!</formula>
    </cfRule>
  </conditionalFormatting>
  <conditionalFormatting sqref="AW42">
    <cfRule type="cellIs" dxfId="35524" priority="278" operator="equal">
      <formula>" "</formula>
    </cfRule>
  </conditionalFormatting>
  <conditionalFormatting sqref="AW42">
    <cfRule type="cellIs" dxfId="35523" priority="279" operator="equal">
      <formula>#REF!</formula>
    </cfRule>
  </conditionalFormatting>
  <conditionalFormatting sqref="AW42">
    <cfRule type="cellIs" dxfId="35522" priority="280" operator="greaterThan">
      <formula>#REF!</formula>
    </cfRule>
  </conditionalFormatting>
  <conditionalFormatting sqref="AY8:AY12 AY16:AY21 AY25:AY30 AY34:AY39 AY43:AY48">
    <cfRule type="cellIs" dxfId="35521" priority="275" operator="equal">
      <formula>" "</formula>
    </cfRule>
  </conditionalFormatting>
  <conditionalFormatting sqref="AY8:AY12 AY16:AY21 AY25:AY30 AY34:AY39 AY43:AY48">
    <cfRule type="cellIs" dxfId="35520" priority="276" operator="equal">
      <formula>#REF!</formula>
    </cfRule>
  </conditionalFormatting>
  <conditionalFormatting sqref="AY8:AY12 AY16:AY21 AY25:AY30 AY34:AY39 AY43:AY48">
    <cfRule type="cellIs" dxfId="35519" priority="277" operator="greaterThan">
      <formula>#REF!</formula>
    </cfRule>
  </conditionalFormatting>
  <conditionalFormatting sqref="AX13">
    <cfRule type="cellIs" dxfId="35518" priority="272" operator="equal">
      <formula>" "</formula>
    </cfRule>
  </conditionalFormatting>
  <conditionalFormatting sqref="AX13">
    <cfRule type="cellIs" dxfId="35517" priority="273" operator="equal">
      <formula>#REF!</formula>
    </cfRule>
  </conditionalFormatting>
  <conditionalFormatting sqref="AX13">
    <cfRule type="cellIs" dxfId="35516" priority="274" operator="greaterThan">
      <formula>#REF!</formula>
    </cfRule>
  </conditionalFormatting>
  <conditionalFormatting sqref="AX14">
    <cfRule type="cellIs" dxfId="35515" priority="269" operator="equal">
      <formula>" "</formula>
    </cfRule>
  </conditionalFormatting>
  <conditionalFormatting sqref="AX14">
    <cfRule type="cellIs" dxfId="35514" priority="270" operator="equal">
      <formula>#REF!</formula>
    </cfRule>
  </conditionalFormatting>
  <conditionalFormatting sqref="AX14">
    <cfRule type="cellIs" dxfId="35513" priority="271" operator="greaterThan">
      <formula>#REF!</formula>
    </cfRule>
  </conditionalFormatting>
  <conditionalFormatting sqref="AY14">
    <cfRule type="cellIs" dxfId="35512" priority="266" operator="equal">
      <formula>" "</formula>
    </cfRule>
  </conditionalFormatting>
  <conditionalFormatting sqref="AY14">
    <cfRule type="cellIs" dxfId="35511" priority="267" operator="equal">
      <formula>#REF!</formula>
    </cfRule>
  </conditionalFormatting>
  <conditionalFormatting sqref="AY14">
    <cfRule type="cellIs" dxfId="35510" priority="268" operator="greaterThan">
      <formula>#REF!</formula>
    </cfRule>
  </conditionalFormatting>
  <conditionalFormatting sqref="AY14">
    <cfRule type="cellIs" dxfId="35509" priority="265" operator="equal">
      <formula>" "</formula>
    </cfRule>
  </conditionalFormatting>
  <conditionalFormatting sqref="AY13">
    <cfRule type="cellIs" dxfId="35508" priority="262" operator="equal">
      <formula>" "</formula>
    </cfRule>
  </conditionalFormatting>
  <conditionalFormatting sqref="AY13">
    <cfRule type="cellIs" dxfId="35507" priority="263" operator="equal">
      <formula>#REF!</formula>
    </cfRule>
  </conditionalFormatting>
  <conditionalFormatting sqref="AY13">
    <cfRule type="cellIs" dxfId="35506" priority="264" operator="greaterThan">
      <formula>#REF!</formula>
    </cfRule>
  </conditionalFormatting>
  <conditionalFormatting sqref="AY13">
    <cfRule type="cellIs" dxfId="35505" priority="259" operator="equal">
      <formula>" "</formula>
    </cfRule>
  </conditionalFormatting>
  <conditionalFormatting sqref="AY13">
    <cfRule type="cellIs" dxfId="35504" priority="260" operator="equal">
      <formula>#REF!</formula>
    </cfRule>
  </conditionalFormatting>
  <conditionalFormatting sqref="AY13">
    <cfRule type="cellIs" dxfId="35503" priority="261" operator="greaterThan">
      <formula>#REF!</formula>
    </cfRule>
  </conditionalFormatting>
  <conditionalFormatting sqref="AX15:AY15">
    <cfRule type="cellIs" dxfId="35502" priority="254" operator="equal">
      <formula>" "</formula>
    </cfRule>
  </conditionalFormatting>
  <conditionalFormatting sqref="AX15">
    <cfRule type="cellIs" dxfId="35501" priority="255" operator="equal">
      <formula>#REF!</formula>
    </cfRule>
  </conditionalFormatting>
  <conditionalFormatting sqref="AY15">
    <cfRule type="cellIs" dxfId="35500" priority="256" operator="equal">
      <formula>#REF!</formula>
    </cfRule>
  </conditionalFormatting>
  <conditionalFormatting sqref="AX15">
    <cfRule type="cellIs" dxfId="35499" priority="257" operator="greaterThan">
      <formula>#REF!</formula>
    </cfRule>
  </conditionalFormatting>
  <conditionalFormatting sqref="AY15">
    <cfRule type="cellIs" dxfId="35498" priority="258" operator="greaterThan">
      <formula>#REF!</formula>
    </cfRule>
  </conditionalFormatting>
  <conditionalFormatting sqref="AX22">
    <cfRule type="cellIs" dxfId="35497" priority="251" operator="equal">
      <formula>" "</formula>
    </cfRule>
  </conditionalFormatting>
  <conditionalFormatting sqref="AX22">
    <cfRule type="cellIs" dxfId="35496" priority="252" operator="equal">
      <formula>#REF!</formula>
    </cfRule>
  </conditionalFormatting>
  <conditionalFormatting sqref="AX22">
    <cfRule type="cellIs" dxfId="35495" priority="253" operator="greaterThan">
      <formula>#REF!</formula>
    </cfRule>
  </conditionalFormatting>
  <conditionalFormatting sqref="AX23">
    <cfRule type="cellIs" dxfId="35494" priority="248" operator="equal">
      <formula>" "</formula>
    </cfRule>
  </conditionalFormatting>
  <conditionalFormatting sqref="AX23">
    <cfRule type="cellIs" dxfId="35493" priority="249" operator="equal">
      <formula>#REF!</formula>
    </cfRule>
  </conditionalFormatting>
  <conditionalFormatting sqref="AX23">
    <cfRule type="cellIs" dxfId="35492" priority="250" operator="greaterThan">
      <formula>#REF!</formula>
    </cfRule>
  </conditionalFormatting>
  <conditionalFormatting sqref="AY23">
    <cfRule type="cellIs" dxfId="35491" priority="245" operator="equal">
      <formula>" "</formula>
    </cfRule>
  </conditionalFormatting>
  <conditionalFormatting sqref="AY23">
    <cfRule type="cellIs" dxfId="35490" priority="246" operator="equal">
      <formula>#REF!</formula>
    </cfRule>
  </conditionalFormatting>
  <conditionalFormatting sqref="AY23">
    <cfRule type="cellIs" dxfId="35489" priority="247" operator="greaterThan">
      <formula>#REF!</formula>
    </cfRule>
  </conditionalFormatting>
  <conditionalFormatting sqref="AY23">
    <cfRule type="cellIs" dxfId="35488" priority="244" operator="equal">
      <formula>" "</formula>
    </cfRule>
  </conditionalFormatting>
  <conditionalFormatting sqref="AY22">
    <cfRule type="cellIs" dxfId="35487" priority="241" operator="equal">
      <formula>" "</formula>
    </cfRule>
  </conditionalFormatting>
  <conditionalFormatting sqref="AY22">
    <cfRule type="cellIs" dxfId="35486" priority="242" operator="equal">
      <formula>#REF!</formula>
    </cfRule>
  </conditionalFormatting>
  <conditionalFormatting sqref="AY22">
    <cfRule type="cellIs" dxfId="35485" priority="243" operator="greaterThan">
      <formula>#REF!</formula>
    </cfRule>
  </conditionalFormatting>
  <conditionalFormatting sqref="AY22">
    <cfRule type="cellIs" dxfId="35484" priority="238" operator="equal">
      <formula>" "</formula>
    </cfRule>
  </conditionalFormatting>
  <conditionalFormatting sqref="AY22">
    <cfRule type="cellIs" dxfId="35483" priority="239" operator="equal">
      <formula>#REF!</formula>
    </cfRule>
  </conditionalFormatting>
  <conditionalFormatting sqref="AY22">
    <cfRule type="cellIs" dxfId="35482" priority="240" operator="greaterThan">
      <formula>#REF!</formula>
    </cfRule>
  </conditionalFormatting>
  <conditionalFormatting sqref="AX24:AY24">
    <cfRule type="cellIs" dxfId="35481" priority="233" operator="equal">
      <formula>" "</formula>
    </cfRule>
  </conditionalFormatting>
  <conditionalFormatting sqref="AX24">
    <cfRule type="cellIs" dxfId="35480" priority="234" operator="equal">
      <formula>#REF!</formula>
    </cfRule>
  </conditionalFormatting>
  <conditionalFormatting sqref="AY24">
    <cfRule type="cellIs" dxfId="35479" priority="235" operator="equal">
      <formula>#REF!</formula>
    </cfRule>
  </conditionalFormatting>
  <conditionalFormatting sqref="AX24">
    <cfRule type="cellIs" dxfId="35478" priority="236" operator="greaterThan">
      <formula>#REF!</formula>
    </cfRule>
  </conditionalFormatting>
  <conditionalFormatting sqref="AY24">
    <cfRule type="cellIs" dxfId="35477" priority="237" operator="greaterThan">
      <formula>#REF!</formula>
    </cfRule>
  </conditionalFormatting>
  <conditionalFormatting sqref="AX31">
    <cfRule type="cellIs" dxfId="35476" priority="230" operator="equal">
      <formula>" "</formula>
    </cfRule>
  </conditionalFormatting>
  <conditionalFormatting sqref="AX31">
    <cfRule type="cellIs" dxfId="35475" priority="231" operator="equal">
      <formula>#REF!</formula>
    </cfRule>
  </conditionalFormatting>
  <conditionalFormatting sqref="AX31">
    <cfRule type="cellIs" dxfId="35474" priority="232" operator="greaterThan">
      <formula>#REF!</formula>
    </cfRule>
  </conditionalFormatting>
  <conditionalFormatting sqref="AX32">
    <cfRule type="cellIs" dxfId="35473" priority="227" operator="equal">
      <formula>" "</formula>
    </cfRule>
  </conditionalFormatting>
  <conditionalFormatting sqref="AX32">
    <cfRule type="cellIs" dxfId="35472" priority="228" operator="equal">
      <formula>#REF!</formula>
    </cfRule>
  </conditionalFormatting>
  <conditionalFormatting sqref="AX32">
    <cfRule type="cellIs" dxfId="35471" priority="229" operator="greaterThan">
      <formula>#REF!</formula>
    </cfRule>
  </conditionalFormatting>
  <conditionalFormatting sqref="AY32">
    <cfRule type="cellIs" dxfId="35470" priority="224" operator="equal">
      <formula>" "</formula>
    </cfRule>
  </conditionalFormatting>
  <conditionalFormatting sqref="AY32">
    <cfRule type="cellIs" dxfId="35469" priority="225" operator="equal">
      <formula>#REF!</formula>
    </cfRule>
  </conditionalFormatting>
  <conditionalFormatting sqref="AY32">
    <cfRule type="cellIs" dxfId="35468" priority="226" operator="greaterThan">
      <formula>#REF!</formula>
    </cfRule>
  </conditionalFormatting>
  <conditionalFormatting sqref="AY32">
    <cfRule type="cellIs" dxfId="35467" priority="223" operator="equal">
      <formula>" "</formula>
    </cfRule>
  </conditionalFormatting>
  <conditionalFormatting sqref="AY31">
    <cfRule type="cellIs" dxfId="35466" priority="220" operator="equal">
      <formula>" "</formula>
    </cfRule>
  </conditionalFormatting>
  <conditionalFormatting sqref="AY31">
    <cfRule type="cellIs" dxfId="35465" priority="221" operator="equal">
      <formula>#REF!</formula>
    </cfRule>
  </conditionalFormatting>
  <conditionalFormatting sqref="AY31">
    <cfRule type="cellIs" dxfId="35464" priority="222" operator="greaterThan">
      <formula>#REF!</formula>
    </cfRule>
  </conditionalFormatting>
  <conditionalFormatting sqref="AY31">
    <cfRule type="cellIs" dxfId="35463" priority="217" operator="equal">
      <formula>" "</formula>
    </cfRule>
  </conditionalFormatting>
  <conditionalFormatting sqref="AY31">
    <cfRule type="cellIs" dxfId="35462" priority="218" operator="equal">
      <formula>#REF!</formula>
    </cfRule>
  </conditionalFormatting>
  <conditionalFormatting sqref="AY31">
    <cfRule type="cellIs" dxfId="35461" priority="219" operator="greaterThan">
      <formula>#REF!</formula>
    </cfRule>
  </conditionalFormatting>
  <conditionalFormatting sqref="AX33:AY33">
    <cfRule type="cellIs" dxfId="35460" priority="212" operator="equal">
      <formula>" "</formula>
    </cfRule>
  </conditionalFormatting>
  <conditionalFormatting sqref="AX33">
    <cfRule type="cellIs" dxfId="35459" priority="213" operator="equal">
      <formula>#REF!</formula>
    </cfRule>
  </conditionalFormatting>
  <conditionalFormatting sqref="AY33">
    <cfRule type="cellIs" dxfId="35458" priority="214" operator="equal">
      <formula>#REF!</formula>
    </cfRule>
  </conditionalFormatting>
  <conditionalFormatting sqref="AX33">
    <cfRule type="cellIs" dxfId="35457" priority="215" operator="greaterThan">
      <formula>#REF!</formula>
    </cfRule>
  </conditionalFormatting>
  <conditionalFormatting sqref="AY33">
    <cfRule type="cellIs" dxfId="35456" priority="216" operator="greaterThan">
      <formula>#REF!</formula>
    </cfRule>
  </conditionalFormatting>
  <conditionalFormatting sqref="AX40">
    <cfRule type="cellIs" dxfId="35455" priority="209" operator="equal">
      <formula>" "</formula>
    </cfRule>
  </conditionalFormatting>
  <conditionalFormatting sqref="AX40">
    <cfRule type="cellIs" dxfId="35454" priority="210" operator="equal">
      <formula>#REF!</formula>
    </cfRule>
  </conditionalFormatting>
  <conditionalFormatting sqref="AX40">
    <cfRule type="cellIs" dxfId="35453" priority="211" operator="greaterThan">
      <formula>#REF!</formula>
    </cfRule>
  </conditionalFormatting>
  <conditionalFormatting sqref="AX41">
    <cfRule type="cellIs" dxfId="35452" priority="206" operator="equal">
      <formula>" "</formula>
    </cfRule>
  </conditionalFormatting>
  <conditionalFormatting sqref="AX41">
    <cfRule type="cellIs" dxfId="35451" priority="207" operator="equal">
      <formula>#REF!</formula>
    </cfRule>
  </conditionalFormatting>
  <conditionalFormatting sqref="AX41">
    <cfRule type="cellIs" dxfId="35450" priority="208" operator="greaterThan">
      <formula>#REF!</formula>
    </cfRule>
  </conditionalFormatting>
  <conditionalFormatting sqref="AY41">
    <cfRule type="cellIs" dxfId="35449" priority="203" operator="equal">
      <formula>" "</formula>
    </cfRule>
  </conditionalFormatting>
  <conditionalFormatting sqref="AY41">
    <cfRule type="cellIs" dxfId="35448" priority="204" operator="equal">
      <formula>#REF!</formula>
    </cfRule>
  </conditionalFormatting>
  <conditionalFormatting sqref="AY41">
    <cfRule type="cellIs" dxfId="35447" priority="205" operator="greaterThan">
      <formula>#REF!</formula>
    </cfRule>
  </conditionalFormatting>
  <conditionalFormatting sqref="AY41">
    <cfRule type="cellIs" dxfId="35446" priority="202" operator="equal">
      <formula>" "</formula>
    </cfRule>
  </conditionalFormatting>
  <conditionalFormatting sqref="AY40">
    <cfRule type="cellIs" dxfId="35445" priority="199" operator="equal">
      <formula>" "</formula>
    </cfRule>
  </conditionalFormatting>
  <conditionalFormatting sqref="AY40">
    <cfRule type="cellIs" dxfId="35444" priority="200" operator="equal">
      <formula>#REF!</formula>
    </cfRule>
  </conditionalFormatting>
  <conditionalFormatting sqref="AY40">
    <cfRule type="cellIs" dxfId="35443" priority="201" operator="greaterThan">
      <formula>#REF!</formula>
    </cfRule>
  </conditionalFormatting>
  <conditionalFormatting sqref="AY40">
    <cfRule type="cellIs" dxfId="35442" priority="196" operator="equal">
      <formula>" "</formula>
    </cfRule>
  </conditionalFormatting>
  <conditionalFormatting sqref="AY40">
    <cfRule type="cellIs" dxfId="35441" priority="197" operator="equal">
      <formula>#REF!</formula>
    </cfRule>
  </conditionalFormatting>
  <conditionalFormatting sqref="AY40">
    <cfRule type="cellIs" dxfId="35440" priority="198" operator="greaterThan">
      <formula>#REF!</formula>
    </cfRule>
  </conditionalFormatting>
  <conditionalFormatting sqref="AX42:AY42">
    <cfRule type="cellIs" dxfId="35439" priority="191" operator="equal">
      <formula>" "</formula>
    </cfRule>
  </conditionalFormatting>
  <conditionalFormatting sqref="AX42">
    <cfRule type="cellIs" dxfId="35438" priority="192" operator="equal">
      <formula>#REF!</formula>
    </cfRule>
  </conditionalFormatting>
  <conditionalFormatting sqref="AY42">
    <cfRule type="cellIs" dxfId="35437" priority="193" operator="equal">
      <formula>#REF!</formula>
    </cfRule>
  </conditionalFormatting>
  <conditionalFormatting sqref="AX42">
    <cfRule type="cellIs" dxfId="35436" priority="194" operator="greaterThan">
      <formula>#REF!</formula>
    </cfRule>
  </conditionalFormatting>
  <conditionalFormatting sqref="AY42">
    <cfRule type="cellIs" dxfId="35435" priority="195" operator="greaterThan">
      <formula>#REF!</formula>
    </cfRule>
  </conditionalFormatting>
  <conditionalFormatting sqref="BG13">
    <cfRule type="cellIs" dxfId="35434" priority="188" operator="equal">
      <formula>" "</formula>
    </cfRule>
  </conditionalFormatting>
  <conditionalFormatting sqref="BG13">
    <cfRule type="cellIs" dxfId="35433" priority="189" operator="equal">
      <formula>#REF!</formula>
    </cfRule>
  </conditionalFormatting>
  <conditionalFormatting sqref="BG13">
    <cfRule type="cellIs" dxfId="35432" priority="190" operator="greaterThan">
      <formula>#REF!</formula>
    </cfRule>
  </conditionalFormatting>
  <conditionalFormatting sqref="BG14">
    <cfRule type="cellIs" dxfId="35431" priority="185" operator="equal">
      <formula>" "</formula>
    </cfRule>
  </conditionalFormatting>
  <conditionalFormatting sqref="BG14">
    <cfRule type="cellIs" dxfId="35430" priority="186" operator="equal">
      <formula>#REF!</formula>
    </cfRule>
  </conditionalFormatting>
  <conditionalFormatting sqref="BG14">
    <cfRule type="cellIs" dxfId="35429" priority="187" operator="greaterThan">
      <formula>#REF!</formula>
    </cfRule>
  </conditionalFormatting>
  <conditionalFormatting sqref="BH14:BI14">
    <cfRule type="cellIs" dxfId="35428" priority="182" operator="equal">
      <formula>" "</formula>
    </cfRule>
  </conditionalFormatting>
  <conditionalFormatting sqref="BH14:BI14">
    <cfRule type="cellIs" dxfId="35427" priority="183" operator="equal">
      <formula>#REF!</formula>
    </cfRule>
  </conditionalFormatting>
  <conditionalFormatting sqref="BH14:BI14">
    <cfRule type="cellIs" dxfId="35426" priority="184" operator="greaterThan">
      <formula>#REF!</formula>
    </cfRule>
  </conditionalFormatting>
  <conditionalFormatting sqref="BH14:BI14">
    <cfRule type="cellIs" dxfId="35425" priority="181" operator="equal">
      <formula>" "</formula>
    </cfRule>
  </conditionalFormatting>
  <conditionalFormatting sqref="BI13">
    <cfRule type="cellIs" dxfId="35424" priority="171" operator="equal">
      <formula>" "</formula>
    </cfRule>
  </conditionalFormatting>
  <conditionalFormatting sqref="BH13">
    <cfRule type="cellIs" dxfId="35423" priority="172" operator="equal">
      <formula>" "</formula>
    </cfRule>
  </conditionalFormatting>
  <conditionalFormatting sqref="BH13">
    <cfRule type="cellIs" dxfId="35422" priority="173" operator="equal">
      <formula>#REF!</formula>
    </cfRule>
  </conditionalFormatting>
  <conditionalFormatting sqref="BI13">
    <cfRule type="cellIs" dxfId="35421" priority="174" operator="equal">
      <formula>#REF!</formula>
    </cfRule>
  </conditionalFormatting>
  <conditionalFormatting sqref="BI13">
    <cfRule type="cellIs" dxfId="35420" priority="175" operator="equal">
      <formula>#REF!</formula>
    </cfRule>
  </conditionalFormatting>
  <conditionalFormatting sqref="BI13">
    <cfRule type="cellIs" dxfId="35419" priority="176" operator="equal">
      <formula>#REF!</formula>
    </cfRule>
  </conditionalFormatting>
  <conditionalFormatting sqref="BH13">
    <cfRule type="cellIs" dxfId="35418" priority="177" operator="greaterThan">
      <formula>#REF!</formula>
    </cfRule>
  </conditionalFormatting>
  <conditionalFormatting sqref="BI13">
    <cfRule type="cellIs" dxfId="35417" priority="178" operator="greaterThan">
      <formula>#REF!</formula>
    </cfRule>
  </conditionalFormatting>
  <conditionalFormatting sqref="BI13">
    <cfRule type="cellIs" dxfId="35416" priority="179" operator="greaterThan">
      <formula>#REF!</formula>
    </cfRule>
  </conditionalFormatting>
  <conditionalFormatting sqref="BI13">
    <cfRule type="cellIs" dxfId="35415" priority="180" operator="greaterThan">
      <formula>#REF!</formula>
    </cfRule>
  </conditionalFormatting>
  <conditionalFormatting sqref="BI13">
    <cfRule type="cellIs" dxfId="35414" priority="168" operator="equal">
      <formula>" "</formula>
    </cfRule>
  </conditionalFormatting>
  <conditionalFormatting sqref="BI13">
    <cfRule type="cellIs" dxfId="35413" priority="169" operator="equal">
      <formula>#REF!</formula>
    </cfRule>
  </conditionalFormatting>
  <conditionalFormatting sqref="BI13">
    <cfRule type="cellIs" dxfId="35412" priority="170" operator="greaterThan">
      <formula>#REF!</formula>
    </cfRule>
  </conditionalFormatting>
  <conditionalFormatting sqref="BH13">
    <cfRule type="cellIs" dxfId="35411" priority="165" operator="equal">
      <formula>" "</formula>
    </cfRule>
  </conditionalFormatting>
  <conditionalFormatting sqref="BH13">
    <cfRule type="cellIs" dxfId="35410" priority="166" operator="equal">
      <formula>#REF!</formula>
    </cfRule>
  </conditionalFormatting>
  <conditionalFormatting sqref="BH13">
    <cfRule type="cellIs" dxfId="35409" priority="167" operator="greaterThan">
      <formula>#REF!</formula>
    </cfRule>
  </conditionalFormatting>
  <conditionalFormatting sqref="BG15:BI15">
    <cfRule type="cellIs" dxfId="35408" priority="158" operator="equal">
      <formula>" "</formula>
    </cfRule>
  </conditionalFormatting>
  <conditionalFormatting sqref="BG15">
    <cfRule type="cellIs" dxfId="35407" priority="159" operator="equal">
      <formula>#REF!</formula>
    </cfRule>
  </conditionalFormatting>
  <conditionalFormatting sqref="BH15">
    <cfRule type="cellIs" dxfId="35406" priority="160" operator="equal">
      <formula>#REF!</formula>
    </cfRule>
  </conditionalFormatting>
  <conditionalFormatting sqref="BI15">
    <cfRule type="cellIs" dxfId="35405" priority="161" operator="equal">
      <formula>#REF!</formula>
    </cfRule>
  </conditionalFormatting>
  <conditionalFormatting sqref="BG15">
    <cfRule type="cellIs" dxfId="35404" priority="162" operator="greaterThan">
      <formula>#REF!</formula>
    </cfRule>
  </conditionalFormatting>
  <conditionalFormatting sqref="BH15">
    <cfRule type="cellIs" dxfId="35403" priority="163" operator="greaterThan">
      <formula>#REF!</formula>
    </cfRule>
  </conditionalFormatting>
  <conditionalFormatting sqref="BI15">
    <cfRule type="cellIs" dxfId="35402" priority="164" operator="greaterThan">
      <formula>#REF!</formula>
    </cfRule>
  </conditionalFormatting>
  <conditionalFormatting sqref="BG22">
    <cfRule type="cellIs" dxfId="35401" priority="155" operator="equal">
      <formula>" "</formula>
    </cfRule>
  </conditionalFormatting>
  <conditionalFormatting sqref="BG22">
    <cfRule type="cellIs" dxfId="35400" priority="156" operator="equal">
      <formula>#REF!</formula>
    </cfRule>
  </conditionalFormatting>
  <conditionalFormatting sqref="BG22">
    <cfRule type="cellIs" dxfId="35399" priority="157" operator="greaterThan">
      <formula>#REF!</formula>
    </cfRule>
  </conditionalFormatting>
  <conditionalFormatting sqref="BG23">
    <cfRule type="cellIs" dxfId="35398" priority="152" operator="equal">
      <formula>" "</formula>
    </cfRule>
  </conditionalFormatting>
  <conditionalFormatting sqref="BG23">
    <cfRule type="cellIs" dxfId="35397" priority="153" operator="equal">
      <formula>#REF!</formula>
    </cfRule>
  </conditionalFormatting>
  <conditionalFormatting sqref="BG23">
    <cfRule type="cellIs" dxfId="35396" priority="154" operator="greaterThan">
      <formula>#REF!</formula>
    </cfRule>
  </conditionalFormatting>
  <conditionalFormatting sqref="BH23:BI23">
    <cfRule type="cellIs" dxfId="35395" priority="149" operator="equal">
      <formula>" "</formula>
    </cfRule>
  </conditionalFormatting>
  <conditionalFormatting sqref="BH23:BI23">
    <cfRule type="cellIs" dxfId="35394" priority="150" operator="equal">
      <formula>#REF!</formula>
    </cfRule>
  </conditionalFormatting>
  <conditionalFormatting sqref="BH23:BI23">
    <cfRule type="cellIs" dxfId="35393" priority="151" operator="greaterThan">
      <formula>#REF!</formula>
    </cfRule>
  </conditionalFormatting>
  <conditionalFormatting sqref="BH23:BI23">
    <cfRule type="cellIs" dxfId="35392" priority="148" operator="equal">
      <formula>" "</formula>
    </cfRule>
  </conditionalFormatting>
  <conditionalFormatting sqref="BI22">
    <cfRule type="cellIs" dxfId="35391" priority="138" operator="equal">
      <formula>" "</formula>
    </cfRule>
  </conditionalFormatting>
  <conditionalFormatting sqref="BH22">
    <cfRule type="cellIs" dxfId="35390" priority="139" operator="equal">
      <formula>" "</formula>
    </cfRule>
  </conditionalFormatting>
  <conditionalFormatting sqref="BH22">
    <cfRule type="cellIs" dxfId="35389" priority="140" operator="equal">
      <formula>#REF!</formula>
    </cfRule>
  </conditionalFormatting>
  <conditionalFormatting sqref="BI22">
    <cfRule type="cellIs" dxfId="35388" priority="141" operator="equal">
      <formula>#REF!</formula>
    </cfRule>
  </conditionalFormatting>
  <conditionalFormatting sqref="BI22">
    <cfRule type="cellIs" dxfId="35387" priority="142" operator="equal">
      <formula>#REF!</formula>
    </cfRule>
  </conditionalFormatting>
  <conditionalFormatting sqref="BI22">
    <cfRule type="cellIs" dxfId="35386" priority="143" operator="equal">
      <formula>#REF!</formula>
    </cfRule>
  </conditionalFormatting>
  <conditionalFormatting sqref="BH22">
    <cfRule type="cellIs" dxfId="35385" priority="144" operator="greaterThan">
      <formula>#REF!</formula>
    </cfRule>
  </conditionalFormatting>
  <conditionalFormatting sqref="BI22">
    <cfRule type="cellIs" dxfId="35384" priority="145" operator="greaterThan">
      <formula>#REF!</formula>
    </cfRule>
  </conditionalFormatting>
  <conditionalFormatting sqref="BI22">
    <cfRule type="cellIs" dxfId="35383" priority="146" operator="greaterThan">
      <formula>#REF!</formula>
    </cfRule>
  </conditionalFormatting>
  <conditionalFormatting sqref="BI22">
    <cfRule type="cellIs" dxfId="35382" priority="147" operator="greaterThan">
      <formula>#REF!</formula>
    </cfRule>
  </conditionalFormatting>
  <conditionalFormatting sqref="BI22">
    <cfRule type="cellIs" dxfId="35381" priority="135" operator="equal">
      <formula>" "</formula>
    </cfRule>
  </conditionalFormatting>
  <conditionalFormatting sqref="BI22">
    <cfRule type="cellIs" dxfId="35380" priority="136" operator="equal">
      <formula>#REF!</formula>
    </cfRule>
  </conditionalFormatting>
  <conditionalFormatting sqref="BI22">
    <cfRule type="cellIs" dxfId="35379" priority="137" operator="greaterThan">
      <formula>#REF!</formula>
    </cfRule>
  </conditionalFormatting>
  <conditionalFormatting sqref="BH22">
    <cfRule type="cellIs" dxfId="35378" priority="132" operator="equal">
      <formula>" "</formula>
    </cfRule>
  </conditionalFormatting>
  <conditionalFormatting sqref="BH22">
    <cfRule type="cellIs" dxfId="35377" priority="133" operator="equal">
      <formula>#REF!</formula>
    </cfRule>
  </conditionalFormatting>
  <conditionalFormatting sqref="BH22">
    <cfRule type="cellIs" dxfId="35376" priority="134" operator="greaterThan">
      <formula>#REF!</formula>
    </cfRule>
  </conditionalFormatting>
  <conditionalFormatting sqref="BG24:BI24">
    <cfRule type="cellIs" dxfId="35375" priority="125" operator="equal">
      <formula>" "</formula>
    </cfRule>
  </conditionalFormatting>
  <conditionalFormatting sqref="BG24">
    <cfRule type="cellIs" dxfId="35374" priority="126" operator="equal">
      <formula>#REF!</formula>
    </cfRule>
  </conditionalFormatting>
  <conditionalFormatting sqref="BH24">
    <cfRule type="cellIs" dxfId="35373" priority="127" operator="equal">
      <formula>#REF!</formula>
    </cfRule>
  </conditionalFormatting>
  <conditionalFormatting sqref="BI24">
    <cfRule type="cellIs" dxfId="35372" priority="128" operator="equal">
      <formula>#REF!</formula>
    </cfRule>
  </conditionalFormatting>
  <conditionalFormatting sqref="BG24">
    <cfRule type="cellIs" dxfId="35371" priority="129" operator="greaterThan">
      <formula>#REF!</formula>
    </cfRule>
  </conditionalFormatting>
  <conditionalFormatting sqref="BH24">
    <cfRule type="cellIs" dxfId="35370" priority="130" operator="greaterThan">
      <formula>#REF!</formula>
    </cfRule>
  </conditionalFormatting>
  <conditionalFormatting sqref="BI24">
    <cfRule type="cellIs" dxfId="35369" priority="131" operator="greaterThan">
      <formula>#REF!</formula>
    </cfRule>
  </conditionalFormatting>
  <conditionalFormatting sqref="BG31">
    <cfRule type="cellIs" dxfId="35368" priority="122" operator="equal">
      <formula>" "</formula>
    </cfRule>
  </conditionalFormatting>
  <conditionalFormatting sqref="BG31">
    <cfRule type="cellIs" dxfId="35367" priority="123" operator="equal">
      <formula>#REF!</formula>
    </cfRule>
  </conditionalFormatting>
  <conditionalFormatting sqref="BG31">
    <cfRule type="cellIs" dxfId="35366" priority="124" operator="greaterThan">
      <formula>#REF!</formula>
    </cfRule>
  </conditionalFormatting>
  <conditionalFormatting sqref="BG32">
    <cfRule type="cellIs" dxfId="35365" priority="119" operator="equal">
      <formula>" "</formula>
    </cfRule>
  </conditionalFormatting>
  <conditionalFormatting sqref="BG32">
    <cfRule type="cellIs" dxfId="35364" priority="120" operator="equal">
      <formula>#REF!</formula>
    </cfRule>
  </conditionalFormatting>
  <conditionalFormatting sqref="BG32">
    <cfRule type="cellIs" dxfId="35363" priority="121" operator="greaterThan">
      <formula>#REF!</formula>
    </cfRule>
  </conditionalFormatting>
  <conditionalFormatting sqref="BH32:BI32">
    <cfRule type="cellIs" dxfId="35362" priority="116" operator="equal">
      <formula>" "</formula>
    </cfRule>
  </conditionalFormatting>
  <conditionalFormatting sqref="BH32:BI32">
    <cfRule type="cellIs" dxfId="35361" priority="117" operator="equal">
      <formula>#REF!</formula>
    </cfRule>
  </conditionalFormatting>
  <conditionalFormatting sqref="BH32:BI32">
    <cfRule type="cellIs" dxfId="35360" priority="118" operator="greaterThan">
      <formula>#REF!</formula>
    </cfRule>
  </conditionalFormatting>
  <conditionalFormatting sqref="BH32:BI32">
    <cfRule type="cellIs" dxfId="35359" priority="115" operator="equal">
      <formula>" "</formula>
    </cfRule>
  </conditionalFormatting>
  <conditionalFormatting sqref="BI31">
    <cfRule type="cellIs" dxfId="35358" priority="105" operator="equal">
      <formula>" "</formula>
    </cfRule>
  </conditionalFormatting>
  <conditionalFormatting sqref="BH31">
    <cfRule type="cellIs" dxfId="35357" priority="106" operator="equal">
      <formula>" "</formula>
    </cfRule>
  </conditionalFormatting>
  <conditionalFormatting sqref="BH31">
    <cfRule type="cellIs" dxfId="35356" priority="107" operator="equal">
      <formula>#REF!</formula>
    </cfRule>
  </conditionalFormatting>
  <conditionalFormatting sqref="BI31">
    <cfRule type="cellIs" dxfId="35355" priority="108" operator="equal">
      <formula>#REF!</formula>
    </cfRule>
  </conditionalFormatting>
  <conditionalFormatting sqref="BI31">
    <cfRule type="cellIs" dxfId="35354" priority="109" operator="equal">
      <formula>#REF!</formula>
    </cfRule>
  </conditionalFormatting>
  <conditionalFormatting sqref="BI31">
    <cfRule type="cellIs" dxfId="35353" priority="110" operator="equal">
      <formula>#REF!</formula>
    </cfRule>
  </conditionalFormatting>
  <conditionalFormatting sqref="BH31">
    <cfRule type="cellIs" dxfId="35352" priority="111" operator="greaterThan">
      <formula>#REF!</formula>
    </cfRule>
  </conditionalFormatting>
  <conditionalFormatting sqref="BI31">
    <cfRule type="cellIs" dxfId="35351" priority="112" operator="greaterThan">
      <formula>#REF!</formula>
    </cfRule>
  </conditionalFormatting>
  <conditionalFormatting sqref="BI31">
    <cfRule type="cellIs" dxfId="35350" priority="113" operator="greaterThan">
      <formula>#REF!</formula>
    </cfRule>
  </conditionalFormatting>
  <conditionalFormatting sqref="BI31">
    <cfRule type="cellIs" dxfId="35349" priority="114" operator="greaterThan">
      <formula>#REF!</formula>
    </cfRule>
  </conditionalFormatting>
  <conditionalFormatting sqref="BI31">
    <cfRule type="cellIs" dxfId="35348" priority="102" operator="equal">
      <formula>" "</formula>
    </cfRule>
  </conditionalFormatting>
  <conditionalFormatting sqref="BI31">
    <cfRule type="cellIs" dxfId="35347" priority="103" operator="equal">
      <formula>#REF!</formula>
    </cfRule>
  </conditionalFormatting>
  <conditionalFormatting sqref="BI31">
    <cfRule type="cellIs" dxfId="35346" priority="104" operator="greaterThan">
      <formula>#REF!</formula>
    </cfRule>
  </conditionalFormatting>
  <conditionalFormatting sqref="BH31">
    <cfRule type="cellIs" dxfId="35345" priority="99" operator="equal">
      <formula>" "</formula>
    </cfRule>
  </conditionalFormatting>
  <conditionalFormatting sqref="BH31">
    <cfRule type="cellIs" dxfId="35344" priority="100" operator="equal">
      <formula>#REF!</formula>
    </cfRule>
  </conditionalFormatting>
  <conditionalFormatting sqref="BH31">
    <cfRule type="cellIs" dxfId="35343" priority="101" operator="greaterThan">
      <formula>#REF!</formula>
    </cfRule>
  </conditionalFormatting>
  <conditionalFormatting sqref="BG33:BI33">
    <cfRule type="cellIs" dxfId="35342" priority="92" operator="equal">
      <formula>" "</formula>
    </cfRule>
  </conditionalFormatting>
  <conditionalFormatting sqref="BG33">
    <cfRule type="cellIs" dxfId="35341" priority="93" operator="equal">
      <formula>#REF!</formula>
    </cfRule>
  </conditionalFormatting>
  <conditionalFormatting sqref="BH33">
    <cfRule type="cellIs" dxfId="35340" priority="94" operator="equal">
      <formula>#REF!</formula>
    </cfRule>
  </conditionalFormatting>
  <conditionalFormatting sqref="BI33">
    <cfRule type="cellIs" dxfId="35339" priority="95" operator="equal">
      <formula>#REF!</formula>
    </cfRule>
  </conditionalFormatting>
  <conditionalFormatting sqref="BG33">
    <cfRule type="cellIs" dxfId="35338" priority="96" operator="greaterThan">
      <formula>#REF!</formula>
    </cfRule>
  </conditionalFormatting>
  <conditionalFormatting sqref="BH33">
    <cfRule type="cellIs" dxfId="35337" priority="97" operator="greaterThan">
      <formula>#REF!</formula>
    </cfRule>
  </conditionalFormatting>
  <conditionalFormatting sqref="BI33">
    <cfRule type="cellIs" dxfId="35336" priority="98" operator="greaterThan">
      <formula>#REF!</formula>
    </cfRule>
  </conditionalFormatting>
  <conditionalFormatting sqref="BG40">
    <cfRule type="cellIs" dxfId="35335" priority="89" operator="equal">
      <formula>" "</formula>
    </cfRule>
  </conditionalFormatting>
  <conditionalFormatting sqref="BG40">
    <cfRule type="cellIs" dxfId="35334" priority="90" operator="equal">
      <formula>#REF!</formula>
    </cfRule>
  </conditionalFormatting>
  <conditionalFormatting sqref="BG40">
    <cfRule type="cellIs" dxfId="35333" priority="91" operator="greaterThan">
      <formula>#REF!</formula>
    </cfRule>
  </conditionalFormatting>
  <conditionalFormatting sqref="BG41">
    <cfRule type="cellIs" dxfId="35332" priority="86" operator="equal">
      <formula>" "</formula>
    </cfRule>
  </conditionalFormatting>
  <conditionalFormatting sqref="BG41">
    <cfRule type="cellIs" dxfId="35331" priority="87" operator="equal">
      <formula>#REF!</formula>
    </cfRule>
  </conditionalFormatting>
  <conditionalFormatting sqref="BG41">
    <cfRule type="cellIs" dxfId="35330" priority="88" operator="greaterThan">
      <formula>#REF!</formula>
    </cfRule>
  </conditionalFormatting>
  <conditionalFormatting sqref="BH41:BI41">
    <cfRule type="cellIs" dxfId="35329" priority="83" operator="equal">
      <formula>" "</formula>
    </cfRule>
  </conditionalFormatting>
  <conditionalFormatting sqref="BH41:BI41">
    <cfRule type="cellIs" dxfId="35328" priority="84" operator="equal">
      <formula>#REF!</formula>
    </cfRule>
  </conditionalFormatting>
  <conditionalFormatting sqref="BH41:BI41">
    <cfRule type="cellIs" dxfId="35327" priority="85" operator="greaterThan">
      <formula>#REF!</formula>
    </cfRule>
  </conditionalFormatting>
  <conditionalFormatting sqref="BH41:BI41">
    <cfRule type="cellIs" dxfId="35326" priority="82" operator="equal">
      <formula>" "</formula>
    </cfRule>
  </conditionalFormatting>
  <conditionalFormatting sqref="BI40">
    <cfRule type="cellIs" dxfId="35325" priority="72" operator="equal">
      <formula>" "</formula>
    </cfRule>
  </conditionalFormatting>
  <conditionalFormatting sqref="BH40">
    <cfRule type="cellIs" dxfId="35324" priority="73" operator="equal">
      <formula>" "</formula>
    </cfRule>
  </conditionalFormatting>
  <conditionalFormatting sqref="BH40">
    <cfRule type="cellIs" dxfId="35323" priority="74" operator="equal">
      <formula>#REF!</formula>
    </cfRule>
  </conditionalFormatting>
  <conditionalFormatting sqref="BI40">
    <cfRule type="cellIs" dxfId="35322" priority="75" operator="equal">
      <formula>#REF!</formula>
    </cfRule>
  </conditionalFormatting>
  <conditionalFormatting sqref="BI40">
    <cfRule type="cellIs" dxfId="35321" priority="76" operator="equal">
      <formula>#REF!</formula>
    </cfRule>
  </conditionalFormatting>
  <conditionalFormatting sqref="BI40">
    <cfRule type="cellIs" dxfId="35320" priority="77" operator="equal">
      <formula>#REF!</formula>
    </cfRule>
  </conditionalFormatting>
  <conditionalFormatting sqref="BH40">
    <cfRule type="cellIs" dxfId="35319" priority="78" operator="greaterThan">
      <formula>#REF!</formula>
    </cfRule>
  </conditionalFormatting>
  <conditionalFormatting sqref="BI40">
    <cfRule type="cellIs" dxfId="35318" priority="79" operator="greaterThan">
      <formula>#REF!</formula>
    </cfRule>
  </conditionalFormatting>
  <conditionalFormatting sqref="BI40">
    <cfRule type="cellIs" dxfId="35317" priority="80" operator="greaterThan">
      <formula>#REF!</formula>
    </cfRule>
  </conditionalFormatting>
  <conditionalFormatting sqref="BI40">
    <cfRule type="cellIs" dxfId="35316" priority="81" operator="greaterThan">
      <formula>#REF!</formula>
    </cfRule>
  </conditionalFormatting>
  <conditionalFormatting sqref="BI40">
    <cfRule type="cellIs" dxfId="35315" priority="69" operator="equal">
      <formula>" "</formula>
    </cfRule>
  </conditionalFormatting>
  <conditionalFormatting sqref="BI40">
    <cfRule type="cellIs" dxfId="35314" priority="70" operator="equal">
      <formula>#REF!</formula>
    </cfRule>
  </conditionalFormatting>
  <conditionalFormatting sqref="BI40">
    <cfRule type="cellIs" dxfId="35313" priority="71" operator="greaterThan">
      <formula>#REF!</formula>
    </cfRule>
  </conditionalFormatting>
  <conditionalFormatting sqref="BH40">
    <cfRule type="cellIs" dxfId="35312" priority="66" operator="equal">
      <formula>" "</formula>
    </cfRule>
  </conditionalFormatting>
  <conditionalFormatting sqref="BH40">
    <cfRule type="cellIs" dxfId="35311" priority="67" operator="equal">
      <formula>#REF!</formula>
    </cfRule>
  </conditionalFormatting>
  <conditionalFormatting sqref="BH40">
    <cfRule type="cellIs" dxfId="35310" priority="68" operator="greaterThan">
      <formula>#REF!</formula>
    </cfRule>
  </conditionalFormatting>
  <conditionalFormatting sqref="BG42:BI42">
    <cfRule type="cellIs" dxfId="35309" priority="59" operator="equal">
      <formula>" "</formula>
    </cfRule>
  </conditionalFormatting>
  <conditionalFormatting sqref="BG42">
    <cfRule type="cellIs" dxfId="35308" priority="60" operator="equal">
      <formula>#REF!</formula>
    </cfRule>
  </conditionalFormatting>
  <conditionalFormatting sqref="BH42">
    <cfRule type="cellIs" dxfId="35307" priority="61" operator="equal">
      <formula>#REF!</formula>
    </cfRule>
  </conditionalFormatting>
  <conditionalFormatting sqref="BI42">
    <cfRule type="cellIs" dxfId="35306" priority="62" operator="equal">
      <formula>#REF!</formula>
    </cfRule>
  </conditionalFormatting>
  <conditionalFormatting sqref="BG42">
    <cfRule type="cellIs" dxfId="35305" priority="63" operator="greaterThan">
      <formula>#REF!</formula>
    </cfRule>
  </conditionalFormatting>
  <conditionalFormatting sqref="BH42">
    <cfRule type="cellIs" dxfId="35304" priority="64" operator="greaterThan">
      <formula>#REF!</formula>
    </cfRule>
  </conditionalFormatting>
  <conditionalFormatting sqref="BI42">
    <cfRule type="cellIs" dxfId="35303" priority="65" operator="greaterThan">
      <formula>#REF!</formula>
    </cfRule>
  </conditionalFormatting>
  <conditionalFormatting sqref="BW23:BW24">
    <cfRule type="cellIs" dxfId="35302" priority="429" operator="equal">
      <formula>#REF!</formula>
    </cfRule>
  </conditionalFormatting>
  <conditionalFormatting sqref="BW23:BW24">
    <cfRule type="cellIs" dxfId="35301" priority="430" operator="greaterThan">
      <formula>#REF!</formula>
    </cfRule>
  </conditionalFormatting>
  <conditionalFormatting sqref="BW14:BW15">
    <cfRule type="cellIs" dxfId="35300" priority="426" operator="equal">
      <formula>#REF!</formula>
    </cfRule>
  </conditionalFormatting>
  <conditionalFormatting sqref="BW14:BW15">
    <cfRule type="cellIs" dxfId="35299" priority="427" operator="greaterThan">
      <formula>#REF!</formula>
    </cfRule>
  </conditionalFormatting>
  <conditionalFormatting sqref="BW32:BW33">
    <cfRule type="cellIs" dxfId="35298" priority="423" operator="equal">
      <formula>#REF!</formula>
    </cfRule>
  </conditionalFormatting>
  <conditionalFormatting sqref="BW32:BW33">
    <cfRule type="cellIs" dxfId="35297" priority="424" operator="greaterThan">
      <formula>#REF!</formula>
    </cfRule>
  </conditionalFormatting>
  <conditionalFormatting sqref="BW41:BW42">
    <cfRule type="cellIs" dxfId="35296" priority="420" operator="equal">
      <formula>#REF!</formula>
    </cfRule>
  </conditionalFormatting>
  <conditionalFormatting sqref="BW41:BW42">
    <cfRule type="cellIs" dxfId="35295" priority="421" operator="greaterThan">
      <formula>#REF!</formula>
    </cfRule>
  </conditionalFormatting>
  <conditionalFormatting sqref="CE5">
    <cfRule type="cellIs" dxfId="35294" priority="375" operator="equal">
      <formula>#REF!</formula>
    </cfRule>
  </conditionalFormatting>
  <conditionalFormatting sqref="CE5">
    <cfRule type="cellIs" dxfId="35293" priority="376" operator="greaterThan">
      <formula>#REF!</formula>
    </cfRule>
  </conditionalFormatting>
  <conditionalFormatting sqref="CE1">
    <cfRule type="cellIs" dxfId="35292" priority="372" operator="equal">
      <formula>#REF!</formula>
    </cfRule>
  </conditionalFormatting>
  <conditionalFormatting sqref="CE1">
    <cfRule type="cellIs" dxfId="35291" priority="373" operator="greaterThan">
      <formula>#REF!</formula>
    </cfRule>
  </conditionalFormatting>
  <conditionalFormatting sqref="CE6">
    <cfRule type="cellIs" dxfId="35290" priority="369" operator="equal">
      <formula>#REF!</formula>
    </cfRule>
  </conditionalFormatting>
  <conditionalFormatting sqref="CE6">
    <cfRule type="cellIs" dxfId="35289" priority="370" operator="greaterThan">
      <formula>#REF!</formula>
    </cfRule>
  </conditionalFormatting>
  <conditionalFormatting sqref="CE2">
    <cfRule type="cellIs" dxfId="35288" priority="366" operator="equal">
      <formula>#REF!</formula>
    </cfRule>
  </conditionalFormatting>
  <conditionalFormatting sqref="CE2">
    <cfRule type="cellIs" dxfId="35287" priority="367" operator="greaterThan">
      <formula>#REF!</formula>
    </cfRule>
  </conditionalFormatting>
  <conditionalFormatting sqref="CE15">
    <cfRule type="cellIs" dxfId="35286" priority="363" operator="equal">
      <formula>#REF!</formula>
    </cfRule>
  </conditionalFormatting>
  <conditionalFormatting sqref="CE15">
    <cfRule type="cellIs" dxfId="35285" priority="364" operator="greaterThan">
      <formula>#REF!</formula>
    </cfRule>
  </conditionalFormatting>
  <conditionalFormatting sqref="CE60:CE76">
    <cfRule type="cellIs" dxfId="35284" priority="360" operator="equal">
      <formula>#REF!</formula>
    </cfRule>
  </conditionalFormatting>
  <conditionalFormatting sqref="CE60:CE76">
    <cfRule type="cellIs" dxfId="35283" priority="361" operator="greaterThan">
      <formula>#REF!</formula>
    </cfRule>
  </conditionalFormatting>
  <conditionalFormatting sqref="CE60">
    <cfRule type="cellIs" dxfId="35282" priority="357" operator="equal">
      <formula>#REF!</formula>
    </cfRule>
  </conditionalFormatting>
  <conditionalFormatting sqref="CE60">
    <cfRule type="cellIs" dxfId="35281" priority="358" operator="greaterThan">
      <formula>#REF!</formula>
    </cfRule>
  </conditionalFormatting>
  <conditionalFormatting sqref="CE23:CE24">
    <cfRule type="cellIs" dxfId="35280" priority="354" operator="equal">
      <formula>#REF!</formula>
    </cfRule>
  </conditionalFormatting>
  <conditionalFormatting sqref="CE23:CE24">
    <cfRule type="cellIs" dxfId="35279" priority="355" operator="greaterThan">
      <formula>#REF!</formula>
    </cfRule>
  </conditionalFormatting>
  <conditionalFormatting sqref="CE77">
    <cfRule type="cellIs" dxfId="35278" priority="351" operator="equal">
      <formula>#REF!</formula>
    </cfRule>
  </conditionalFormatting>
  <conditionalFormatting sqref="CE77">
    <cfRule type="cellIs" dxfId="35277" priority="352" operator="greaterThan">
      <formula>#REF!</formula>
    </cfRule>
  </conditionalFormatting>
  <conditionalFormatting sqref="CE14">
    <cfRule type="cellIs" dxfId="35276" priority="348" operator="equal">
      <formula>#REF!</formula>
    </cfRule>
  </conditionalFormatting>
  <conditionalFormatting sqref="CE14">
    <cfRule type="cellIs" dxfId="35275" priority="349" operator="greaterThan">
      <formula>#REF!</formula>
    </cfRule>
  </conditionalFormatting>
  <conditionalFormatting sqref="CE32:CE33">
    <cfRule type="cellIs" dxfId="35274" priority="345" operator="equal">
      <formula>#REF!</formula>
    </cfRule>
  </conditionalFormatting>
  <conditionalFormatting sqref="CE32:CE33">
    <cfRule type="cellIs" dxfId="35273" priority="346" operator="greaterThan">
      <formula>#REF!</formula>
    </cfRule>
  </conditionalFormatting>
  <conditionalFormatting sqref="CE41:CE42">
    <cfRule type="cellIs" dxfId="35272" priority="342" operator="equal">
      <formula>#REF!</formula>
    </cfRule>
  </conditionalFormatting>
  <conditionalFormatting sqref="CE41:CE42">
    <cfRule type="cellIs" dxfId="35271" priority="343" operator="greaterThan">
      <formula>#REF!</formula>
    </cfRule>
  </conditionalFormatting>
  <conditionalFormatting sqref="BD7:BF7">
    <cfRule type="cellIs" dxfId="35270" priority="56" operator="equal">
      <formula>" "</formula>
    </cfRule>
  </conditionalFormatting>
  <conditionalFormatting sqref="BD7:BF7">
    <cfRule type="cellIs" dxfId="35269" priority="57" operator="equal">
      <formula>#REF!</formula>
    </cfRule>
  </conditionalFormatting>
  <conditionalFormatting sqref="BD7:BF7">
    <cfRule type="cellIs" dxfId="35268" priority="58" operator="greaterThan">
      <formula>#REF!</formula>
    </cfRule>
  </conditionalFormatting>
  <conditionalFormatting sqref="BD8:BF12">
    <cfRule type="cellIs" dxfId="35267" priority="53" operator="equal">
      <formula>" "</formula>
    </cfRule>
  </conditionalFormatting>
  <conditionalFormatting sqref="BD8:BF12">
    <cfRule type="cellIs" dxfId="35266" priority="54" operator="equal">
      <formula>#REF!</formula>
    </cfRule>
  </conditionalFormatting>
  <conditionalFormatting sqref="BD8:BF12">
    <cfRule type="cellIs" dxfId="35265" priority="55" operator="greaterThan">
      <formula>#REF!</formula>
    </cfRule>
  </conditionalFormatting>
  <conditionalFormatting sqref="BD16:BF21">
    <cfRule type="cellIs" dxfId="35264" priority="50" operator="equal">
      <formula>" "</formula>
    </cfRule>
  </conditionalFormatting>
  <conditionalFormatting sqref="BD16:BF21">
    <cfRule type="cellIs" dxfId="35263" priority="51" operator="equal">
      <formula>#REF!</formula>
    </cfRule>
  </conditionalFormatting>
  <conditionalFormatting sqref="BD16:BF21">
    <cfRule type="cellIs" dxfId="35262" priority="52" operator="greaterThan">
      <formula>#REF!</formula>
    </cfRule>
  </conditionalFormatting>
  <conditionalFormatting sqref="BD25:BF30">
    <cfRule type="cellIs" dxfId="35261" priority="47" operator="equal">
      <formula>" "</formula>
    </cfRule>
  </conditionalFormatting>
  <conditionalFormatting sqref="BD25:BF30">
    <cfRule type="cellIs" dxfId="35260" priority="48" operator="equal">
      <formula>#REF!</formula>
    </cfRule>
  </conditionalFormatting>
  <conditionalFormatting sqref="BD25:BF30">
    <cfRule type="cellIs" dxfId="35259" priority="49" operator="greaterThan">
      <formula>#REF!</formula>
    </cfRule>
  </conditionalFormatting>
  <conditionalFormatting sqref="BD34:BF39">
    <cfRule type="cellIs" dxfId="35258" priority="44" operator="equal">
      <formula>" "</formula>
    </cfRule>
  </conditionalFormatting>
  <conditionalFormatting sqref="BD34:BF39">
    <cfRule type="cellIs" dxfId="35257" priority="45" operator="equal">
      <formula>#REF!</formula>
    </cfRule>
  </conditionalFormatting>
  <conditionalFormatting sqref="BD34:BF39">
    <cfRule type="cellIs" dxfId="35256" priority="46" operator="greaterThan">
      <formula>#REF!</formula>
    </cfRule>
  </conditionalFormatting>
  <conditionalFormatting sqref="BD43:BF48">
    <cfRule type="cellIs" dxfId="35255" priority="41" operator="equal">
      <formula>" "</formula>
    </cfRule>
  </conditionalFormatting>
  <conditionalFormatting sqref="BD43:BF48">
    <cfRule type="cellIs" dxfId="35254" priority="42" operator="equal">
      <formula>#REF!</formula>
    </cfRule>
  </conditionalFormatting>
  <conditionalFormatting sqref="BD43:BF48">
    <cfRule type="cellIs" dxfId="35253" priority="43" operator="greaterThan">
      <formula>#REF!</formula>
    </cfRule>
  </conditionalFormatting>
  <conditionalFormatting sqref="BC7">
    <cfRule type="cellIs" dxfId="35252" priority="38" operator="equal">
      <formula>" "</formula>
    </cfRule>
  </conditionalFormatting>
  <conditionalFormatting sqref="BC7">
    <cfRule type="cellIs" dxfId="35251" priority="39" operator="equal">
      <formula>#REF!</formula>
    </cfRule>
  </conditionalFormatting>
  <conditionalFormatting sqref="BC7">
    <cfRule type="cellIs" dxfId="35250" priority="40" operator="greaterThan">
      <formula>#REF!</formula>
    </cfRule>
  </conditionalFormatting>
  <conditionalFormatting sqref="BC8:BC12">
    <cfRule type="cellIs" dxfId="35249" priority="35" operator="equal">
      <formula>" "</formula>
    </cfRule>
  </conditionalFormatting>
  <conditionalFormatting sqref="BC8:BC12">
    <cfRule type="cellIs" dxfId="35248" priority="36" operator="equal">
      <formula>#REF!</formula>
    </cfRule>
  </conditionalFormatting>
  <conditionalFormatting sqref="BC8:BC12">
    <cfRule type="cellIs" dxfId="35247" priority="37" operator="greaterThan">
      <formula>#REF!</formula>
    </cfRule>
  </conditionalFormatting>
  <conditionalFormatting sqref="BC16:BC21">
    <cfRule type="cellIs" dxfId="35246" priority="32" operator="equal">
      <formula>" "</formula>
    </cfRule>
  </conditionalFormatting>
  <conditionalFormatting sqref="BC16:BC21">
    <cfRule type="cellIs" dxfId="35245" priority="33" operator="equal">
      <formula>#REF!</formula>
    </cfRule>
  </conditionalFormatting>
  <conditionalFormatting sqref="BC16:BC21">
    <cfRule type="cellIs" dxfId="35244" priority="34" operator="greaterThan">
      <formula>#REF!</formula>
    </cfRule>
  </conditionalFormatting>
  <conditionalFormatting sqref="BC25:BC30">
    <cfRule type="cellIs" dxfId="35243" priority="29" operator="equal">
      <formula>" "</formula>
    </cfRule>
  </conditionalFormatting>
  <conditionalFormatting sqref="BC25:BC30">
    <cfRule type="cellIs" dxfId="35242" priority="30" operator="equal">
      <formula>#REF!</formula>
    </cfRule>
  </conditionalFormatting>
  <conditionalFormatting sqref="BC25:BC30">
    <cfRule type="cellIs" dxfId="35241" priority="31" operator="greaterThan">
      <formula>#REF!</formula>
    </cfRule>
  </conditionalFormatting>
  <conditionalFormatting sqref="BC34:BC39">
    <cfRule type="cellIs" dxfId="35240" priority="26" operator="equal">
      <formula>" "</formula>
    </cfRule>
  </conditionalFormatting>
  <conditionalFormatting sqref="BC34:BC39">
    <cfRule type="cellIs" dxfId="35239" priority="27" operator="equal">
      <formula>#REF!</formula>
    </cfRule>
  </conditionalFormatting>
  <conditionalFormatting sqref="BC34:BC39">
    <cfRule type="cellIs" dxfId="35238" priority="28" operator="greaterThan">
      <formula>#REF!</formula>
    </cfRule>
  </conditionalFormatting>
  <conditionalFormatting sqref="BC43:BC48">
    <cfRule type="cellIs" dxfId="35237" priority="23" operator="equal">
      <formula>" "</formula>
    </cfRule>
  </conditionalFormatting>
  <conditionalFormatting sqref="BC43:BC48">
    <cfRule type="cellIs" dxfId="35236" priority="24" operator="equal">
      <formula>#REF!</formula>
    </cfRule>
  </conditionalFormatting>
  <conditionalFormatting sqref="BC43:BC48">
    <cfRule type="cellIs" dxfId="35235" priority="25" operator="greaterThan">
      <formula>#REF!</formula>
    </cfRule>
  </conditionalFormatting>
  <conditionalFormatting sqref="BM1">
    <cfRule type="cellIs" dxfId="35234" priority="19" operator="equal">
      <formula>" "</formula>
    </cfRule>
  </conditionalFormatting>
  <conditionalFormatting sqref="BP5:BR5 BM1:BR1">
    <cfRule type="cellIs" dxfId="35233" priority="20" operator="equal">
      <formula>$AZ1</formula>
    </cfRule>
  </conditionalFormatting>
  <conditionalFormatting sqref="BP5:BR5 BM1:BR1">
    <cfRule type="cellIs" dxfId="35232" priority="21" operator="greaterThan">
      <formula>$AZ1</formula>
    </cfRule>
  </conditionalFormatting>
  <conditionalFormatting sqref="BM1:BR1 BP5:BR5">
    <cfRule type="cellIs" dxfId="35231" priority="18" operator="equal">
      <formula>" "</formula>
    </cfRule>
  </conditionalFormatting>
  <conditionalFormatting sqref="BM6:BR6">
    <cfRule type="cellIs" dxfId="35230" priority="15" operator="equal">
      <formula>" "</formula>
    </cfRule>
  </conditionalFormatting>
  <conditionalFormatting sqref="BM6:BR6">
    <cfRule type="cellIs" dxfId="35229" priority="16" operator="equal">
      <formula>$AZ6</formula>
    </cfRule>
  </conditionalFormatting>
  <conditionalFormatting sqref="BM6:BR6">
    <cfRule type="cellIs" dxfId="35228" priority="17" operator="greaterThan">
      <formula>$AZ6</formula>
    </cfRule>
  </conditionalFormatting>
  <conditionalFormatting sqref="BM1">
    <cfRule type="cellIs" dxfId="35227" priority="14" operator="greaterThan">
      <formula>#REF!</formula>
    </cfRule>
  </conditionalFormatting>
  <conditionalFormatting sqref="BM1">
    <cfRule type="cellIs" dxfId="35226" priority="22" operator="equal">
      <formula>#REF!</formula>
    </cfRule>
  </conditionalFormatting>
  <conditionalFormatting sqref="BM23:BR24 BM14:BR15">
    <cfRule type="cellIs" dxfId="35225" priority="12" operator="equal">
      <formula>$AZ14</formula>
    </cfRule>
  </conditionalFormatting>
  <conditionalFormatting sqref="BM23:BR24 BM14:BR15">
    <cfRule type="cellIs" dxfId="35224" priority="13" operator="greaterThan">
      <formula>$AZ14</formula>
    </cfRule>
  </conditionalFormatting>
  <conditionalFormatting sqref="BM23:BR24">
    <cfRule type="cellIs" dxfId="35223" priority="11" operator="equal">
      <formula>" "</formula>
    </cfRule>
  </conditionalFormatting>
  <conditionalFormatting sqref="BM14:BR15">
    <cfRule type="cellIs" dxfId="35222" priority="10" operator="equal">
      <formula>" "</formula>
    </cfRule>
  </conditionalFormatting>
  <conditionalFormatting sqref="BM32:BR33">
    <cfRule type="cellIs" dxfId="35221" priority="8" operator="equal">
      <formula>$AZ32</formula>
    </cfRule>
  </conditionalFormatting>
  <conditionalFormatting sqref="BM32:BR33">
    <cfRule type="cellIs" dxfId="35220" priority="9" operator="greaterThan">
      <formula>$AZ32</formula>
    </cfRule>
  </conditionalFormatting>
  <conditionalFormatting sqref="BM32:BR33">
    <cfRule type="cellIs" dxfId="35219" priority="7" operator="equal">
      <formula>" "</formula>
    </cfRule>
  </conditionalFormatting>
  <conditionalFormatting sqref="C1">
    <cfRule type="cellIs" dxfId="35218" priority="6" operator="equal">
      <formula>" "</formula>
    </cfRule>
  </conditionalFormatting>
  <conditionalFormatting sqref="C1">
    <cfRule type="cellIs" dxfId="35217" priority="5" operator="equal">
      <formula>#REF!</formula>
    </cfRule>
  </conditionalFormatting>
  <conditionalFormatting sqref="C1">
    <cfRule type="cellIs" dxfId="35216" priority="4" operator="greaterThan">
      <formula>#REF!</formula>
    </cfRule>
  </conditionalFormatting>
  <conditionalFormatting sqref="W1">
    <cfRule type="cellIs" dxfId="35215" priority="3" operator="equal">
      <formula>" "</formula>
    </cfRule>
  </conditionalFormatting>
  <conditionalFormatting sqref="W1">
    <cfRule type="cellIs" dxfId="35214" priority="2" operator="equal">
      <formula>#REF!</formula>
    </cfRule>
  </conditionalFormatting>
  <conditionalFormatting sqref="W1">
    <cfRule type="cellIs" dxfId="35213" priority="1" operator="greaterThan">
      <formula>#REF!</formula>
    </cfRule>
  </conditionalFormatting>
  <dataValidations count="3">
    <dataValidation type="list" allowBlank="1" showErrorMessage="1" errorTitle="Valore errato" error="Inserisci un valore corretto" sqref="CC18:CC21 CE18:CE21 CC25:CE29 CC43:CE47 CD17:CD21 CC8:CE12 CC34:CE38" xr:uid="{022226A8-DCA9-4DD2-8E0D-22C779FDF16D}">
      <formula1>"Aspettativa,Ex-accordo,Ferie,Ridotto Ex-Acc,Ridotto Ferie,Ridotto Maternità,Malattia,Esame,Altro"</formula1>
      <formula2>0</formula2>
    </dataValidation>
    <dataValidation type="list" allowBlank="1" showErrorMessage="1" errorTitle="Valore errato" error="Inserisci un valore corretto" sqref="BV16:CB21 CC16:CC17 BV34:CB39 W43:AU48 C7:S12 C34:S39 W25:AU30 C25:S30 CE16:CE17 BV7:CB12 CC39:CE39 CC30:CE30 CD16 W16:AU21 W34:AU39 W7:AU12 C16:S21 CC7:CE7 C43:S48 BV25:CB30 CC48:CE48 BV43:CB48 BM7:BR12 BM16:BR21 BM25:BR30 BM34:BR39 BM43:BR48" xr:uid="{6A8D835E-34C1-4DC6-BA24-F3FEE18C6103}">
      <formula1>"CHIUSURA,FESTIVITÁ,Aspettativa,Ex-accordo,Ferie,Ridotto Ex-Acc,Ridotto Ferie,Ridotto Maternità,Malattia,Esame,Altro"</formula1>
      <formula2>0</formula2>
    </dataValidation>
    <dataValidation type="list" allowBlank="1" sqref="BV50:CE50 C50:S50 W50:AU50 BM50:BR50" xr:uid="{11F5165D-C4A5-40DB-A396-BD6D556B20DA}">
      <formula1>"-,Ɣ COMPLETO"</formula1>
      <formula2>0</formula2>
    </dataValidation>
  </dataValidations>
  <pageMargins left="0.23622047244094491" right="0.23622047244094491" top="0.74803149606299213" bottom="0.74803149606299213" header="0.51181102362204722" footer="0.51181102362204722"/>
  <pageSetup paperSize="9" scale="75" firstPageNumber="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rgb="FF00B0F0"/>
  </sheetPr>
  <dimension ref="A1:CC1048554"/>
  <sheetViews>
    <sheetView showGridLines="0" zoomScale="70" zoomScaleNormal="70" workbookViewId="0">
      <pane xSplit="2" ySplit="4" topLeftCell="K5" activePane="bottomRight" state="frozen"/>
      <selection pane="topRight" activeCell="AL8" sqref="AL8"/>
      <selection pane="bottomLeft" activeCell="AL8" sqref="AL8"/>
      <selection pane="bottomRight" activeCell="AJ1" sqref="AJ1:AS1"/>
    </sheetView>
  </sheetViews>
  <sheetFormatPr defaultRowHeight="13.2" x14ac:dyDescent="0.25"/>
  <cols>
    <col min="1" max="1" width="3.6640625" customWidth="1"/>
    <col min="2" max="2" width="8.109375" bestFit="1" customWidth="1"/>
    <col min="3" max="11" width="11.88671875" customWidth="1"/>
    <col min="12" max="19" width="11.88671875" hidden="1" customWidth="1"/>
    <col min="20" max="20" width="2.33203125" customWidth="1"/>
    <col min="21" max="21" width="3.88671875" customWidth="1"/>
    <col min="22" max="22" width="8.109375" bestFit="1" customWidth="1"/>
    <col min="23" max="33" width="11.88671875" customWidth="1"/>
    <col min="34" max="35" width="11.88671875" hidden="1" customWidth="1"/>
    <col min="36" max="45" width="11.88671875" customWidth="1"/>
    <col min="46" max="46" width="4.109375" customWidth="1"/>
    <col min="47" max="48" width="2.5546875" customWidth="1"/>
    <col min="49" max="49" width="6.109375" bestFit="1" customWidth="1"/>
    <col min="50" max="50" width="6.88671875" bestFit="1" customWidth="1"/>
    <col min="51" max="51" width="2.5546875" style="92" customWidth="1"/>
    <col min="52" max="53" width="3.33203125" customWidth="1"/>
    <col min="54" max="55" width="11.88671875" customWidth="1"/>
    <col min="56" max="59" width="11.88671875" hidden="1" customWidth="1"/>
    <col min="60" max="60" width="2.5546875" customWidth="1"/>
    <col min="61" max="61" width="4.6640625" customWidth="1"/>
    <col min="62" max="62" width="8.109375" bestFit="1" customWidth="1"/>
    <col min="63" max="69" width="11.88671875" customWidth="1"/>
    <col min="70" max="72" width="11.88671875" hidden="1" customWidth="1"/>
    <col min="73" max="73" width="13" customWidth="1"/>
    <col min="74" max="1031" width="8.6640625" customWidth="1"/>
    <col min="1032" max="1041" width="9.109375" customWidth="1"/>
  </cols>
  <sheetData>
    <row r="1" spans="1:81" ht="13.2" customHeight="1" x14ac:dyDescent="0.25">
      <c r="C1" s="257" t="str">
        <f>UPPER(SUBSTITUTE(Regole!A98," ","   "))</f>
        <v>T   E   A   M            1</v>
      </c>
      <c r="D1" s="257"/>
      <c r="E1" s="257"/>
      <c r="F1" s="257"/>
      <c r="G1" s="257"/>
      <c r="H1" s="257"/>
      <c r="I1" s="257"/>
      <c r="J1" s="257"/>
      <c r="K1" s="257"/>
      <c r="L1" s="257"/>
      <c r="M1" s="257"/>
      <c r="N1" s="257"/>
      <c r="O1" s="257"/>
      <c r="P1" s="257"/>
      <c r="Q1" s="257"/>
      <c r="R1" s="257"/>
      <c r="S1" s="257"/>
      <c r="T1" s="91"/>
      <c r="W1" s="258" t="str">
        <f>UPPER(SUBSTITUTE(Regole!C98," ","   "))</f>
        <v>T   E   A   M               2</v>
      </c>
      <c r="X1" s="258"/>
      <c r="Y1" s="258"/>
      <c r="Z1" s="258"/>
      <c r="AA1" s="258"/>
      <c r="AB1" s="258"/>
      <c r="AC1" s="258"/>
      <c r="AD1" s="258"/>
      <c r="AE1" s="258"/>
      <c r="AF1" s="258"/>
      <c r="AG1" s="258"/>
      <c r="AH1" s="258"/>
      <c r="AI1" s="258"/>
      <c r="AJ1" s="259" t="str">
        <f>UPPER(SUBSTITUTE(Regole!F98," ","   "))</f>
        <v>T   E   A   M               3</v>
      </c>
      <c r="AK1" s="259"/>
      <c r="AL1" s="259"/>
      <c r="AM1" s="259"/>
      <c r="AN1" s="259"/>
      <c r="AO1" s="259"/>
      <c r="AP1" s="259"/>
      <c r="AQ1" s="259"/>
      <c r="AR1" s="259"/>
      <c r="AS1" s="259"/>
      <c r="AT1" s="224"/>
      <c r="AU1" s="296" t="s">
        <v>0</v>
      </c>
      <c r="AV1" s="297"/>
      <c r="AW1" s="297"/>
      <c r="AX1" s="297"/>
      <c r="AY1" s="298"/>
      <c r="AZ1" s="302">
        <f>Regole!H13</f>
        <v>30</v>
      </c>
      <c r="BB1" s="304" t="s">
        <v>263</v>
      </c>
      <c r="BC1" s="304"/>
      <c r="BD1" s="304"/>
      <c r="BE1" s="304"/>
      <c r="BF1" s="304"/>
      <c r="BG1" s="304"/>
    </row>
    <row r="2" spans="1:81" ht="11.25" customHeight="1" x14ac:dyDescent="0.25">
      <c r="C2" s="202">
        <v>1</v>
      </c>
      <c r="D2" s="202">
        <f>IF(D3&lt;&gt;"",C2+1,0)</f>
        <v>2</v>
      </c>
      <c r="E2" s="202">
        <f t="shared" ref="E2:S2" si="0">IF(E3&lt;&gt;"",D2+1,0)</f>
        <v>3</v>
      </c>
      <c r="F2" s="202">
        <f t="shared" si="0"/>
        <v>4</v>
      </c>
      <c r="G2" s="202">
        <f t="shared" si="0"/>
        <v>5</v>
      </c>
      <c r="H2" s="202">
        <f t="shared" si="0"/>
        <v>6</v>
      </c>
      <c r="I2" s="202">
        <f t="shared" si="0"/>
        <v>7</v>
      </c>
      <c r="J2" s="202">
        <f t="shared" si="0"/>
        <v>8</v>
      </c>
      <c r="K2" s="202">
        <f t="shared" si="0"/>
        <v>9</v>
      </c>
      <c r="L2" s="202">
        <f t="shared" si="0"/>
        <v>0</v>
      </c>
      <c r="M2" s="202">
        <f t="shared" si="0"/>
        <v>0</v>
      </c>
      <c r="N2" s="6">
        <f t="shared" si="0"/>
        <v>0</v>
      </c>
      <c r="O2" s="6">
        <f t="shared" si="0"/>
        <v>0</v>
      </c>
      <c r="P2" s="6">
        <f t="shared" si="0"/>
        <v>1</v>
      </c>
      <c r="Q2" s="6">
        <f t="shared" si="0"/>
        <v>2</v>
      </c>
      <c r="R2" s="6">
        <f t="shared" si="0"/>
        <v>3</v>
      </c>
      <c r="S2" s="6">
        <f t="shared" si="0"/>
        <v>0</v>
      </c>
      <c r="V2" s="171"/>
      <c r="W2" s="201">
        <v>1</v>
      </c>
      <c r="X2" s="201">
        <f>IF(X3&lt;&gt;"",W2+1,0)</f>
        <v>2</v>
      </c>
      <c r="Y2" s="201">
        <f t="shared" ref="Y2:AS2" si="1">IF(Y3&lt;&gt;"",X2+1,0)</f>
        <v>3</v>
      </c>
      <c r="Z2" s="201">
        <f t="shared" si="1"/>
        <v>4</v>
      </c>
      <c r="AA2" s="201">
        <f t="shared" si="1"/>
        <v>5</v>
      </c>
      <c r="AB2" s="201">
        <f t="shared" si="1"/>
        <v>6</v>
      </c>
      <c r="AC2" s="201">
        <f t="shared" si="1"/>
        <v>7</v>
      </c>
      <c r="AD2" s="201">
        <f t="shared" si="1"/>
        <v>8</v>
      </c>
      <c r="AE2" s="201">
        <f t="shared" si="1"/>
        <v>9</v>
      </c>
      <c r="AF2" s="201">
        <f t="shared" si="1"/>
        <v>10</v>
      </c>
      <c r="AG2" s="201">
        <f t="shared" si="1"/>
        <v>11</v>
      </c>
      <c r="AH2" s="6">
        <f t="shared" si="1"/>
        <v>0</v>
      </c>
      <c r="AI2" s="6">
        <f t="shared" si="1"/>
        <v>0</v>
      </c>
      <c r="AJ2" s="200">
        <f t="shared" si="1"/>
        <v>1</v>
      </c>
      <c r="AK2" s="200">
        <f t="shared" si="1"/>
        <v>2</v>
      </c>
      <c r="AL2" s="200">
        <f t="shared" si="1"/>
        <v>3</v>
      </c>
      <c r="AM2" s="200">
        <f t="shared" si="1"/>
        <v>4</v>
      </c>
      <c r="AN2" s="200">
        <f t="shared" si="1"/>
        <v>5</v>
      </c>
      <c r="AO2" s="200">
        <f t="shared" si="1"/>
        <v>6</v>
      </c>
      <c r="AP2" s="200">
        <f t="shared" si="1"/>
        <v>7</v>
      </c>
      <c r="AQ2" s="200">
        <f t="shared" si="1"/>
        <v>8</v>
      </c>
      <c r="AR2" s="200">
        <f t="shared" si="1"/>
        <v>9</v>
      </c>
      <c r="AS2" s="200">
        <f t="shared" si="1"/>
        <v>10</v>
      </c>
      <c r="AT2" s="224"/>
      <c r="AU2" s="299"/>
      <c r="AV2" s="300"/>
      <c r="AW2" s="300"/>
      <c r="AX2" s="300"/>
      <c r="AY2" s="301"/>
      <c r="AZ2" s="303"/>
      <c r="BB2" s="202">
        <f>IF(BB3&lt;&gt;"",BA2+1,0)</f>
        <v>1</v>
      </c>
      <c r="BC2" s="202">
        <f>IF(BC3&lt;&gt;"",BB2+1,0)</f>
        <v>2</v>
      </c>
      <c r="BD2" s="201">
        <f>IF(BD3&lt;&gt;"",BB2+1,0)</f>
        <v>0</v>
      </c>
      <c r="BE2" s="201">
        <f>IF(BE3&lt;&gt;"",BC2+1,0)</f>
        <v>0</v>
      </c>
      <c r="BF2" s="200">
        <f>IF(BF3&lt;&gt;"",BD2+1,0)</f>
        <v>0</v>
      </c>
      <c r="BG2" s="200">
        <f>IF(BG3&lt;&gt;"",BE2+1,0)</f>
        <v>0</v>
      </c>
    </row>
    <row r="3" spans="1:81" s="41" customFormat="1" ht="11.25" customHeight="1" x14ac:dyDescent="0.25">
      <c r="A3"/>
      <c r="B3"/>
      <c r="C3" s="262" t="str">
        <f>Regole!B100</f>
        <v>Operatore1</v>
      </c>
      <c r="D3" s="262" t="str">
        <f>IF(Regole!$B101&lt;&gt;0,Regole!$B101,"")</f>
        <v>Operatore2</v>
      </c>
      <c r="E3" s="262" t="str">
        <f>IF(Regole!$B102&lt;&gt;0,Regole!$B102,"")</f>
        <v>Operatore3</v>
      </c>
      <c r="F3" s="262" t="str">
        <f>IF(Regole!$B103&lt;&gt;0,Regole!$B103,"")</f>
        <v>Operatore4</v>
      </c>
      <c r="G3" s="262" t="str">
        <f>IF(Regole!$B104&lt;&gt;0,Regole!$B104,"")</f>
        <v>Operatore5</v>
      </c>
      <c r="H3" s="262" t="str">
        <f>IF(Regole!$B105&lt;&gt;0,Regole!$B105,"")</f>
        <v>Operatore6</v>
      </c>
      <c r="I3" s="262" t="str">
        <f>IF(Regole!$B106&lt;&gt;0,Regole!$B106,"")</f>
        <v>Operatore7</v>
      </c>
      <c r="J3" s="262" t="str">
        <f>IF(Regole!$B107&lt;&gt;0,Regole!$B107,"")</f>
        <v>Operatore8</v>
      </c>
      <c r="K3" s="262" t="str">
        <f>IF(Regole!$B108&lt;&gt;0,Regole!$B108,"")</f>
        <v>Operatore9</v>
      </c>
      <c r="L3" s="262" t="str">
        <f>IF(Regole!$B109&lt;&gt;0,Regole!$B109,"")</f>
        <v/>
      </c>
      <c r="M3" s="262" t="str">
        <f>IF(Regole!$B110&lt;&gt;0,Regole!$B110,"")</f>
        <v/>
      </c>
      <c r="N3" s="254" t="str">
        <f>IF(Regole!$B111&lt;&gt;0,Regole!$B111,"")</f>
        <v/>
      </c>
      <c r="O3" s="254" t="str">
        <f>IF(Regole!$B112&lt;&gt;0,Regole!$B112,"")</f>
        <v/>
      </c>
      <c r="P3" s="254" t="str">
        <f>IF(Regole!$A113&lt;&gt;0,Regole!$A113,"")</f>
        <v>1° Liv. - Outbound</v>
      </c>
      <c r="Q3" s="254" t="str">
        <f>IF(Regole!$B114&lt;&gt;0,Regole!$B114,"")</f>
        <v>Operatore35</v>
      </c>
      <c r="R3" s="254" t="str">
        <f>IF(Regole!$B115&lt;&gt;0,Regole!$B115,"")</f>
        <v>Operatore36</v>
      </c>
      <c r="S3" s="254" t="str">
        <f>IF(Regole!$B116&lt;&gt;0,Regole!$B116,"")</f>
        <v/>
      </c>
      <c r="T3" s="150"/>
      <c r="U3"/>
      <c r="V3"/>
      <c r="W3" s="241" t="str">
        <f>IF(Regole!$C100&lt;&gt;0,Regole!$C100,"")</f>
        <v>Operatore10</v>
      </c>
      <c r="X3" s="241" t="str">
        <f>IF(Regole!$C101&lt;&gt;0,Regole!$C101,"")</f>
        <v>Operatore11</v>
      </c>
      <c r="Y3" s="241" t="str">
        <f>IF(Regole!$C102&lt;&gt;0,Regole!$C102,"")</f>
        <v>Operatore12</v>
      </c>
      <c r="Z3" s="241" t="str">
        <f>IF(Regole!$C103&lt;&gt;0,Regole!$C103,"")</f>
        <v>Operatore13</v>
      </c>
      <c r="AA3" s="241" t="str">
        <f>IF(Regole!$C104&lt;&gt;0,Regole!$C104,"")</f>
        <v>Operatore14</v>
      </c>
      <c r="AB3" s="241" t="str">
        <f>IF(Regole!$F105&lt;&gt;0,Regole!$F105,"")</f>
        <v>Operatore26</v>
      </c>
      <c r="AC3" s="241" t="str">
        <f>IF(Regole!$C106&lt;&gt;0,Regole!$C106,"")</f>
        <v>Operatore16</v>
      </c>
      <c r="AD3" s="241" t="str">
        <f>IF(Regole!C107&lt;&gt;0,Regole!C107,"")</f>
        <v>Operatore17</v>
      </c>
      <c r="AE3" s="241" t="str">
        <f>IF(Regole!$C108&lt;&gt;0,Regole!$C108,"")</f>
        <v>Operatore18</v>
      </c>
      <c r="AF3" s="241" t="str">
        <f>IF(Regole!$C109&lt;&gt;0,Regole!$C109,"")</f>
        <v>Operatore19</v>
      </c>
      <c r="AG3" s="241" t="str">
        <f>IF(Regole!$C110&lt;&gt;0,Regole!$C110,"")</f>
        <v>Operatore20</v>
      </c>
      <c r="AH3" s="256" t="str">
        <f>IF(Regole!$C111&lt;&gt;0,Regole!$C111,"")</f>
        <v/>
      </c>
      <c r="AI3" s="256" t="str">
        <f>IF(Regole!$C112&lt;&gt;0,Regole!$C112,"")</f>
        <v/>
      </c>
      <c r="AJ3" s="240" t="str">
        <f>IF(Regole!F100&lt;&gt;0,Regole!F100,"")</f>
        <v>Operatore21</v>
      </c>
      <c r="AK3" s="240" t="str">
        <f>IF(Regole!$F101&lt;&gt;0,Regole!$F101,"")</f>
        <v>Operatore22</v>
      </c>
      <c r="AL3" s="240" t="str">
        <f>IF(Regole!$F102&lt;&gt;0,Regole!$F102,"")</f>
        <v>Operatore23</v>
      </c>
      <c r="AM3" s="240" t="str">
        <f>IF(Regole!$F103&lt;&gt;0,Regole!$F103,"")</f>
        <v>Operatore24</v>
      </c>
      <c r="AN3" s="240" t="str">
        <f>IF(Regole!$F104&lt;&gt;0,Regole!$F104,"")</f>
        <v>Operatore25</v>
      </c>
      <c r="AO3" s="240" t="str">
        <f>IF(Regole!$F105&lt;&gt;0,Regole!$F105,"")</f>
        <v>Operatore26</v>
      </c>
      <c r="AP3" s="240" t="str">
        <f>IF(Regole!$F106&lt;&gt;0,Regole!$F106,"")</f>
        <v>Operatore27</v>
      </c>
      <c r="AQ3" s="240" t="str">
        <f>IF(Regole!$F107&lt;&gt;0,Regole!$F107,"")</f>
        <v>Operatore28</v>
      </c>
      <c r="AR3" s="240" t="str">
        <f>IF(Regole!$F108&lt;&gt;0,Regole!$F108,"")</f>
        <v>Operatore29</v>
      </c>
      <c r="AS3" s="240" t="str">
        <f>IF(Regole!$F109&lt;&gt;0,Regole!$F109,"")</f>
        <v>Operatore30</v>
      </c>
      <c r="AT3" s="224"/>
      <c r="AU3" s="18"/>
      <c r="AV3" s="18"/>
      <c r="AW3" s="311" t="s">
        <v>13</v>
      </c>
      <c r="AX3" s="227" t="s">
        <v>210</v>
      </c>
      <c r="AY3" s="160"/>
      <c r="BA3"/>
      <c r="BB3" s="262" t="str">
        <f>IF(Regole!$B114&lt;&gt;0,Regole!$B114,"")</f>
        <v>Operatore35</v>
      </c>
      <c r="BC3" s="262" t="str">
        <f>IF(Regole!$B115&lt;&gt;0,Regole!$B115,"")</f>
        <v>Operatore36</v>
      </c>
      <c r="BD3" s="241" t="str">
        <f>IF(Regole!$C114&lt;&gt;0,Regole!$C114,"")</f>
        <v/>
      </c>
      <c r="BE3" s="241" t="str">
        <f>IF(Regole!$C114&lt;&gt;0,Regole!$C114,"")</f>
        <v/>
      </c>
      <c r="BF3" s="240" t="str">
        <f>IF(Regole!$F114&lt;&gt;0,Regole!$F114,"")</f>
        <v/>
      </c>
      <c r="BG3" s="240" t="str">
        <f>IF(Regole!$F114&lt;&gt;0,Regole!$F114,"")</f>
        <v/>
      </c>
      <c r="BI3" s="170"/>
      <c r="BJ3" s="308"/>
      <c r="BK3" s="295" t="str">
        <f>IF(Regole!$H100&lt;&gt;0,Regole!$H100,"")</f>
        <v>TeamLeader1</v>
      </c>
      <c r="BL3" s="294" t="str">
        <f>IF(Regole!$H101&lt;&gt;0,Regole!$H101,"")</f>
        <v>Operatore31</v>
      </c>
      <c r="BM3" s="294" t="str">
        <f>IF(Regole!$H102&lt;&gt;0,Regole!$H102,"")</f>
        <v>Operatore32</v>
      </c>
      <c r="BN3" s="243" t="str">
        <f>IF(Regole!$H103&lt;&gt;0,Regole!$H103,"")</f>
        <v>TeamLeader2</v>
      </c>
      <c r="BO3" s="244" t="str">
        <f>IF(Regole!$H104&lt;&gt;0,Regole!$H104,"")</f>
        <v>Operatore33</v>
      </c>
      <c r="BP3" s="245" t="str">
        <f>IF(Regole!$H105&lt;&gt;0,Regole!$H105,"")</f>
        <v>TeamLeader3</v>
      </c>
      <c r="BQ3" s="246" t="str">
        <f>IF(Regole!$H106&lt;&gt;0,Regole!$H106,"")</f>
        <v>Operatore34</v>
      </c>
      <c r="BR3" s="234" t="str">
        <f>IF(Regole!$H107&lt;&gt;0,Regole!$H107,"")</f>
        <v/>
      </c>
      <c r="BS3" s="234" t="str">
        <f>IF(Regole!$H108&lt;&gt;0,Regole!$H108,"")</f>
        <v/>
      </c>
      <c r="BT3" s="234" t="str">
        <f>IF(Regole!$H109&lt;&gt;0,Regole!$H109,"")</f>
        <v/>
      </c>
      <c r="BU3"/>
    </row>
    <row r="4" spans="1:81" s="41" customFormat="1" ht="23.25" customHeight="1" x14ac:dyDescent="0.25">
      <c r="A4" s="168"/>
      <c r="B4" s="169"/>
      <c r="C4" s="263"/>
      <c r="D4" s="263"/>
      <c r="E4" s="263"/>
      <c r="F4" s="263"/>
      <c r="G4" s="263"/>
      <c r="H4" s="263"/>
      <c r="I4" s="263"/>
      <c r="J4" s="263"/>
      <c r="K4" s="263"/>
      <c r="L4" s="263"/>
      <c r="M4" s="263"/>
      <c r="N4" s="255"/>
      <c r="O4" s="255"/>
      <c r="P4" s="255"/>
      <c r="Q4" s="255"/>
      <c r="R4" s="255"/>
      <c r="S4" s="255"/>
      <c r="T4" s="150"/>
      <c r="U4" s="170"/>
      <c r="V4" s="169"/>
      <c r="W4" s="241"/>
      <c r="X4" s="241"/>
      <c r="Y4" s="241"/>
      <c r="Z4" s="241"/>
      <c r="AA4" s="241"/>
      <c r="AB4" s="241"/>
      <c r="AC4" s="241"/>
      <c r="AD4" s="241"/>
      <c r="AE4" s="241"/>
      <c r="AF4" s="241"/>
      <c r="AG4" s="241"/>
      <c r="AH4" s="256"/>
      <c r="AI4" s="256"/>
      <c r="AJ4" s="240"/>
      <c r="AK4" s="240"/>
      <c r="AL4" s="240"/>
      <c r="AM4" s="240"/>
      <c r="AN4" s="240"/>
      <c r="AO4" s="240"/>
      <c r="AP4" s="240"/>
      <c r="AQ4" s="240"/>
      <c r="AR4" s="240"/>
      <c r="AS4" s="240"/>
      <c r="AT4" s="224"/>
      <c r="AU4" s="18"/>
      <c r="AV4" s="18"/>
      <c r="AW4" s="310"/>
      <c r="AX4" s="228"/>
      <c r="AY4" s="160"/>
      <c r="BA4"/>
      <c r="BB4" s="263"/>
      <c r="BC4" s="263"/>
      <c r="BD4" s="241"/>
      <c r="BE4" s="241"/>
      <c r="BF4" s="240"/>
      <c r="BG4" s="240"/>
      <c r="BI4" s="170"/>
      <c r="BJ4" s="308"/>
      <c r="BK4" s="295"/>
      <c r="BL4" s="294"/>
      <c r="BM4" s="294"/>
      <c r="BN4" s="243"/>
      <c r="BO4" s="244"/>
      <c r="BP4" s="245"/>
      <c r="BQ4" s="246"/>
      <c r="BR4" s="234"/>
      <c r="BS4" s="234"/>
      <c r="BT4" s="234"/>
      <c r="BU4"/>
    </row>
    <row r="5" spans="1:81" ht="11.25" customHeight="1" x14ac:dyDescent="0.25">
      <c r="A5" s="238" t="s">
        <v>14</v>
      </c>
      <c r="B5" s="238"/>
      <c r="C5" s="118"/>
      <c r="D5" s="118"/>
      <c r="E5" s="118"/>
      <c r="F5" s="118"/>
      <c r="G5" s="118"/>
      <c r="H5" s="118"/>
      <c r="I5" s="118"/>
      <c r="J5" s="118"/>
      <c r="K5" s="118"/>
      <c r="L5" s="118"/>
      <c r="M5" s="118"/>
      <c r="N5" s="118"/>
      <c r="O5" s="118"/>
      <c r="P5" s="118"/>
      <c r="Q5" s="118"/>
      <c r="R5" s="118"/>
      <c r="S5" s="118"/>
      <c r="T5" s="151"/>
      <c r="U5" s="309" t="str">
        <f>A5</f>
        <v>Prec. SERE:</v>
      </c>
      <c r="V5" s="305"/>
      <c r="W5" s="118"/>
      <c r="X5" s="118"/>
      <c r="Y5" s="118"/>
      <c r="Z5" s="118"/>
      <c r="AA5" s="118"/>
      <c r="AB5" s="118"/>
      <c r="AC5" s="118"/>
      <c r="AD5" s="118"/>
      <c r="AE5" s="118"/>
      <c r="AF5" s="118"/>
      <c r="AG5" s="118"/>
      <c r="AH5" s="118"/>
      <c r="AI5" s="118"/>
      <c r="AJ5" s="118"/>
      <c r="AK5" s="118"/>
      <c r="AL5" s="118"/>
      <c r="AM5" s="118"/>
      <c r="AN5" s="118"/>
      <c r="AO5" s="118"/>
      <c r="AP5" s="118"/>
      <c r="AQ5" s="118"/>
      <c r="AR5" s="118"/>
      <c r="AS5" s="118"/>
      <c r="AT5" s="224"/>
      <c r="AW5" s="89"/>
      <c r="AX5" s="207"/>
      <c r="AY5" s="91"/>
      <c r="BB5" s="118"/>
      <c r="BC5" s="118"/>
      <c r="BD5" s="118"/>
      <c r="BE5" s="118"/>
      <c r="BF5" s="118"/>
      <c r="BG5" s="118"/>
      <c r="BI5" s="20"/>
      <c r="BJ5" s="20"/>
      <c r="BK5" s="94"/>
      <c r="BL5" s="94"/>
      <c r="BM5" s="94"/>
      <c r="BN5" s="94"/>
      <c r="BO5" s="94"/>
      <c r="BP5" s="94"/>
      <c r="BQ5" s="94"/>
      <c r="BR5" s="86"/>
      <c r="BS5" s="86"/>
      <c r="BT5" s="86"/>
      <c r="CC5" s="205"/>
    </row>
    <row r="6" spans="1:81" ht="11.25" customHeight="1" x14ac:dyDescent="0.25">
      <c r="A6" s="44"/>
      <c r="B6" s="44" t="s">
        <v>15</v>
      </c>
      <c r="C6" s="79"/>
      <c r="D6" s="79"/>
      <c r="E6" s="79"/>
      <c r="F6" s="79"/>
      <c r="G6" s="79"/>
      <c r="H6" s="79"/>
      <c r="I6" s="79"/>
      <c r="J6" s="79"/>
      <c r="K6" s="79"/>
      <c r="L6" s="79"/>
      <c r="M6" s="79"/>
      <c r="N6" s="79"/>
      <c r="O6" s="79"/>
      <c r="P6" s="79"/>
      <c r="Q6" s="79"/>
      <c r="R6" s="79"/>
      <c r="S6" s="79"/>
      <c r="T6" s="142"/>
      <c r="U6" s="44"/>
      <c r="V6" s="44" t="str">
        <f t="shared" ref="V6:V15" si="2">IF($B6&lt;&gt;"",$B6,"")</f>
        <v>Turno</v>
      </c>
      <c r="W6" s="79"/>
      <c r="X6" s="79"/>
      <c r="Y6" s="79"/>
      <c r="Z6" s="79"/>
      <c r="AA6" s="79"/>
      <c r="AB6" s="79"/>
      <c r="AC6" s="79"/>
      <c r="AD6" s="79"/>
      <c r="AE6" s="79"/>
      <c r="AF6" s="79"/>
      <c r="AG6" s="79"/>
      <c r="AH6" s="79"/>
      <c r="AI6" s="79"/>
      <c r="AJ6" s="79"/>
      <c r="AK6" s="79"/>
      <c r="AL6" s="79"/>
      <c r="AM6" s="79"/>
      <c r="AN6" s="79"/>
      <c r="AO6" s="79"/>
      <c r="AP6" s="79"/>
      <c r="AQ6" s="79"/>
      <c r="AR6" s="79"/>
      <c r="AS6" s="79"/>
      <c r="AT6" s="224"/>
      <c r="AW6" s="88"/>
      <c r="AX6" s="88"/>
      <c r="AY6" s="91"/>
      <c r="BB6" s="79"/>
      <c r="BC6" s="79"/>
      <c r="BD6" s="79"/>
      <c r="BE6" s="79"/>
      <c r="BF6" s="79"/>
      <c r="BG6" s="79"/>
      <c r="BI6" s="93"/>
      <c r="BJ6" s="93"/>
      <c r="BK6" s="79"/>
      <c r="BL6" s="79"/>
      <c r="BM6" s="79"/>
      <c r="BN6" s="79"/>
      <c r="BO6" s="79"/>
      <c r="BP6" s="79"/>
      <c r="BQ6" s="79"/>
      <c r="BR6" s="79"/>
      <c r="BS6" s="79"/>
      <c r="BT6" s="79"/>
    </row>
    <row r="7" spans="1:81" ht="11.25" customHeight="1" x14ac:dyDescent="0.25">
      <c r="A7" s="20"/>
      <c r="B7" s="20"/>
      <c r="C7" s="147" t="str">
        <f>T(IF(  Ott2022_RICHIESTE!C6&lt;&gt;"",  Ott2022_RICHIESTE!C6,  HLOOKUP(C$6,Tipologie!$B$2:$AM$10,2) ))</f>
        <v>-</v>
      </c>
      <c r="D7" s="147" t="str">
        <f>T(IF(  Ott2022_RICHIESTE!D6&lt;&gt;"",  Ott2022_RICHIESTE!D6,  HLOOKUP(D$6,Tipologie!$B$2:$AM$10,2) ))</f>
        <v>-</v>
      </c>
      <c r="E7" s="147" t="str">
        <f>T(IF(  Ott2022_RICHIESTE!E6&lt;&gt;"",  Ott2022_RICHIESTE!E6,  HLOOKUP(E$6,Tipologie!$B$2:$AM$10,2) ))</f>
        <v>-</v>
      </c>
      <c r="F7" s="147" t="str">
        <f>T(IF(  Ott2022_RICHIESTE!F6&lt;&gt;"",  Ott2022_RICHIESTE!F6,  HLOOKUP(F$6,Tipologie!$B$2:$AM$10,2) ))</f>
        <v>-</v>
      </c>
      <c r="G7" s="147" t="str">
        <f>T(IF(  Ott2022_RICHIESTE!G6&lt;&gt;"",  Ott2022_RICHIESTE!G6,  HLOOKUP(G$6,Tipologie!$B$2:$AM$10,2) ))</f>
        <v>-</v>
      </c>
      <c r="H7" s="147" t="str">
        <f>T(IF(  Ott2022_RICHIESTE!H6&lt;&gt;"",  Ott2022_RICHIESTE!H6,  HLOOKUP(H$6,Tipologie!$B$2:$AM$10,2) ))</f>
        <v>-</v>
      </c>
      <c r="I7" s="147" t="str">
        <f>T(IF(  Ott2022_RICHIESTE!I6&lt;&gt;"",  Ott2022_RICHIESTE!I6,  HLOOKUP(I$6,Tipologie!$B$2:$AM$10,2) ))</f>
        <v>-</v>
      </c>
      <c r="J7" s="147" t="str">
        <f>T(IF(  Ott2022_RICHIESTE!J6&lt;&gt;"",  Ott2022_RICHIESTE!J6,  HLOOKUP(J$6,Tipologie!$B$2:$AM$10,2) ))</f>
        <v>-</v>
      </c>
      <c r="K7" s="147" t="str">
        <f>T(IF(  Ott2022_RICHIESTE!K6&lt;&gt;"",  Ott2022_RICHIESTE!K6,  HLOOKUP(K$6,Tipologie!$B$2:$AM$10,2) ))</f>
        <v>-</v>
      </c>
      <c r="L7" s="147" t="str">
        <f>T(IF(  Ott2022_RICHIESTE!L6&lt;&gt;"",  Ott2022_RICHIESTE!L6,  HLOOKUP(L$6,Tipologie!$B$2:$AM$10,2) ))</f>
        <v>-</v>
      </c>
      <c r="M7" s="147" t="str">
        <f>T(IF(  Ott2022_RICHIESTE!M6&lt;&gt;"",  Ott2022_RICHIESTE!M6,  HLOOKUP(M$6,Tipologie!$B$2:$AM$10,2) ))</f>
        <v>-</v>
      </c>
      <c r="N7" s="147" t="str">
        <f>T(IF(  Ott2022_RICHIESTE!N6&lt;&gt;"",  Ott2022_RICHIESTE!N6,  HLOOKUP(N$6,Tipologie!$B$2:$AM$10,2) ))</f>
        <v>-</v>
      </c>
      <c r="O7" s="147" t="str">
        <f>T(IF(  Ott2022_RICHIESTE!O6&lt;&gt;"",  Ott2022_RICHIESTE!O6,  HLOOKUP(O$6,Tipologie!$B$2:$AM$10,2) ))</f>
        <v>-</v>
      </c>
      <c r="P7" s="147" t="str">
        <f>T(IF(  Ott2022_RICHIESTE!P6&lt;&gt;"",  Ott2022_RICHIESTE!P6,  HLOOKUP(P$6,Tipologie!$B$2:$AM$10,2) ))</f>
        <v>-</v>
      </c>
      <c r="Q7" s="47" t="str">
        <f>T(IF(  Ott2022_RICHIESTE!Q6&lt;&gt;"",  Ott2022_RICHIESTE!Q6,  HLOOKUP(Q$6,Tipologie!$B$2:$AM$10,2) ))</f>
        <v>-</v>
      </c>
      <c r="R7" s="47" t="str">
        <f>T(IF(  Ott2022_RICHIESTE!R6&lt;&gt;"",  Ott2022_RICHIESTE!R6,  HLOOKUP(R$6,Tipologie!$B$2:$AM$10,2) ))</f>
        <v>-</v>
      </c>
      <c r="S7" s="47" t="str">
        <f>T(IF(  Ott2022_RICHIESTE!S6&lt;&gt;"",  Ott2022_RICHIESTE!S6,  HLOOKUP(S$6,Tipologie!$B$2:$AM$10,2) ))</f>
        <v>-</v>
      </c>
      <c r="T7" s="152"/>
      <c r="U7" s="20" t="str">
        <f t="shared" ref="U7:U14" si="3">IF($A7&lt;&gt;"",$A7,"")</f>
        <v/>
      </c>
      <c r="V7" s="20" t="str">
        <f t="shared" si="2"/>
        <v/>
      </c>
      <c r="W7" s="147" t="str">
        <f>T(IF(  Ott2022_RICHIESTE!W6&lt;&gt;"",  Ott2022_RICHIESTE!W6,  HLOOKUP(W$6,Tipologie!$B$2:$AM$10,2) ))</f>
        <v>-</v>
      </c>
      <c r="X7" s="147" t="str">
        <f>T(IF(  Ott2022_RICHIESTE!X6&lt;&gt;"",  Ott2022_RICHIESTE!X6,  HLOOKUP(X$6,Tipologie!$B$2:$AM$10,2) ))</f>
        <v>-</v>
      </c>
      <c r="Y7" s="147" t="str">
        <f>T(IF(  Ott2022_RICHIESTE!Y6&lt;&gt;"",  Ott2022_RICHIESTE!Y6,  HLOOKUP(Y$6,Tipologie!$B$2:$AM$10,2) ))</f>
        <v>-</v>
      </c>
      <c r="Z7" s="147" t="str">
        <f>T(IF(  Ott2022_RICHIESTE!Z6&lt;&gt;"",  Ott2022_RICHIESTE!Z6,  HLOOKUP(Z$6,Tipologie!$B$2:$AM$10,2) ))</f>
        <v>-</v>
      </c>
      <c r="AA7" s="147" t="str">
        <f>T(IF(  Ott2022_RICHIESTE!AA6&lt;&gt;"",  Ott2022_RICHIESTE!AA6,  HLOOKUP(AA$6,Tipologie!$B$2:$AM$10,2) ))</f>
        <v>-</v>
      </c>
      <c r="AB7" s="147" t="str">
        <f>T(IF(  Ott2022_RICHIESTE!AB6&lt;&gt;"",  Ott2022_RICHIESTE!AB6,  HLOOKUP(AB$6,Tipologie!$B$2:$AM$10,2) ))</f>
        <v>-</v>
      </c>
      <c r="AC7" s="147" t="str">
        <f>T(IF(  Ott2022_RICHIESTE!AC6&lt;&gt;"",  Ott2022_RICHIESTE!AC6,  HLOOKUP(AC$6,Tipologie!$B$2:$AM$10,2) ))</f>
        <v>-</v>
      </c>
      <c r="AD7" s="147" t="str">
        <f>T(IF(  Ott2022_RICHIESTE!AD6&lt;&gt;"",  Ott2022_RICHIESTE!AD6,  HLOOKUP(AD$6,Tipologie!$B$2:$AM$10,2) ))</f>
        <v>-</v>
      </c>
      <c r="AE7" s="147" t="str">
        <f>T(IF(  Ott2022_RICHIESTE!AE6&lt;&gt;"",  Ott2022_RICHIESTE!AE6,  HLOOKUP(AE$6,Tipologie!$B$2:$AM$10,2) ))</f>
        <v>-</v>
      </c>
      <c r="AF7" s="147" t="str">
        <f>T(IF(  Ott2022_RICHIESTE!AF6&lt;&gt;"",  Ott2022_RICHIESTE!AF6,  HLOOKUP(AF$6,Tipologie!$B$2:$AM$10,2) ))</f>
        <v>-</v>
      </c>
      <c r="AG7" s="147" t="str">
        <f>T(IF(  Ott2022_RICHIESTE!AG6&lt;&gt;"",  Ott2022_RICHIESTE!AG6,  HLOOKUP(AG$6,Tipologie!$B$2:$AM$10,2) ))</f>
        <v>-</v>
      </c>
      <c r="AH7" s="147" t="str">
        <f>T(IF(  Ott2022_RICHIESTE!AH6&lt;&gt;"",  Ott2022_RICHIESTE!AH6,  HLOOKUP(AH$6,Tipologie!$B$2:$AM$10,2) ))</f>
        <v>-</v>
      </c>
      <c r="AI7" s="147" t="str">
        <f>T(IF(  Ott2022_RICHIESTE!AI6&lt;&gt;"",  Ott2022_RICHIESTE!AI6,  HLOOKUP(AI$6,Tipologie!$B$2:$AM$10,2) ))</f>
        <v>-</v>
      </c>
      <c r="AJ7" s="147" t="str">
        <f>T(IF(  Ott2022_RICHIESTE!AJ6&lt;&gt;"",  Ott2022_RICHIESTE!AJ6,  HLOOKUP(AJ$6,Tipologie!$B$2:$AM$10,2) ))</f>
        <v>-</v>
      </c>
      <c r="AK7" s="147" t="str">
        <f>T(IF(  Ott2022_RICHIESTE!AK6&lt;&gt;"",  Ott2022_RICHIESTE!AK6,  HLOOKUP(AK$6,Tipologie!$B$2:$AM$10,2) ))</f>
        <v>-</v>
      </c>
      <c r="AL7" s="147" t="str">
        <f>T(IF(  Ott2022_RICHIESTE!AL6&lt;&gt;"",  Ott2022_RICHIESTE!AL6,  HLOOKUP(AL$6,Tipologie!$B$2:$AM$10,2) ))</f>
        <v>-</v>
      </c>
      <c r="AM7" s="147" t="str">
        <f>T(IF(  Ott2022_RICHIESTE!AM6&lt;&gt;"",  Ott2022_RICHIESTE!AM6,  HLOOKUP(AM$6,Tipologie!$B$2:$AM$10,2) ))</f>
        <v>-</v>
      </c>
      <c r="AN7" s="147" t="str">
        <f>T(IF(  Ott2022_RICHIESTE!AN6&lt;&gt;"",  Ott2022_RICHIESTE!AN6,  HLOOKUP(AN$6,Tipologie!$B$2:$AM$10,2) ))</f>
        <v>-</v>
      </c>
      <c r="AO7" s="147" t="str">
        <f>T(IF(  Ott2022_RICHIESTE!AO6&lt;&gt;"",  Ott2022_RICHIESTE!AO6,  HLOOKUP(AO$6,Tipologie!$B$2:$AM$10,2) ))</f>
        <v>-</v>
      </c>
      <c r="AP7" s="147" t="str">
        <f>T(IF(  Ott2022_RICHIESTE!AP6&lt;&gt;"",  Ott2022_RICHIESTE!AP6,  HLOOKUP(AP$6,Tipologie!$B$2:$AM$10,2) ))</f>
        <v>-</v>
      </c>
      <c r="AQ7" s="147" t="str">
        <f>T(IF(  Ott2022_RICHIESTE!AQ6&lt;&gt;"",  Ott2022_RICHIESTE!AQ6,  HLOOKUP(AQ$6,Tipologie!$B$2:$AM$10,2) ))</f>
        <v>-</v>
      </c>
      <c r="AR7" s="147" t="str">
        <f>T(IF(  Ott2022_RICHIESTE!AR6&lt;&gt;"",  Ott2022_RICHIESTE!AR6,  HLOOKUP(AR$6,Tipologie!$B$2:$AM$10,2) ))</f>
        <v>-</v>
      </c>
      <c r="AS7" s="147" t="str">
        <f>T(IF(  Ott2022_RICHIESTE!AS6&lt;&gt;"",  Ott2022_RICHIESTE!AS6,  HLOOKUP(AS$6,Tipologie!$B$2:$AM$10,2) ))</f>
        <v>-</v>
      </c>
      <c r="AT7" s="224"/>
      <c r="AW7" s="90"/>
      <c r="AX7" s="207"/>
      <c r="AY7" s="91"/>
      <c r="BB7" s="147" t="str">
        <f>T(IF(  Ott2022_RICHIESTE!BM6&lt;&gt;"",  Ott2022_RICHIESTE!BM6,  HLOOKUP(BB$6,Tipologie!$B$2:$AM$10,2) ))</f>
        <v>-</v>
      </c>
      <c r="BC7" s="147" t="str">
        <f>T(IF(  Ott2022_RICHIESTE!BN6&lt;&gt;"",  Ott2022_RICHIESTE!BN6,  HLOOKUP(BC$6,Tipologie!$B$2:$AM$10,2) ))</f>
        <v>-</v>
      </c>
      <c r="BD7" s="147" t="str">
        <f>T(IF(  Ott2022_RICHIESTE!BO6&lt;&gt;"",  Ott2022_RICHIESTE!BO6,  HLOOKUP(BD$6,Tipologie!$B$2:$AM$10,2) ))</f>
        <v>-</v>
      </c>
      <c r="BE7" s="147" t="str">
        <f>T(IF(  Ott2022_RICHIESTE!BP6&lt;&gt;"",  Ott2022_RICHIESTE!BP6,  HLOOKUP(BE$6,Tipologie!$B$2:$AM$10,2) ))</f>
        <v>-</v>
      </c>
      <c r="BF7" s="147" t="str">
        <f>T(IF(  Ott2022_RICHIESTE!BQ6&lt;&gt;"",  Ott2022_RICHIESTE!BQ6,  HLOOKUP(BF$6,Tipologie!$B$2:$AM$10,2) ))</f>
        <v>-</v>
      </c>
      <c r="BG7" s="147" t="str">
        <f>T(IF(  Ott2022_RICHIESTE!BR6&lt;&gt;"",  Ott2022_RICHIESTE!BR6,  HLOOKUP(BG$6,Tipologie!$B$2:$AM$10,2) ))</f>
        <v>-</v>
      </c>
      <c r="BI7" s="93" t="str">
        <f t="shared" ref="BI7:BI14" si="4">IF($A7&lt;&gt;"",$A7,"")</f>
        <v/>
      </c>
      <c r="BJ7" s="93" t="str">
        <f t="shared" ref="BJ7:BJ15" si="5">IF($B7&lt;&gt;"",$B7,"")</f>
        <v/>
      </c>
      <c r="BK7" s="147" t="str">
        <f>T(IF(  Ott2022_RICHIESTE!BV6&lt;&gt;"",  Ott2022_RICHIESTE!BV6,  HLOOKUP(BK$6,Tipologie!$B$2:$AM$10,2) ))</f>
        <v>-</v>
      </c>
      <c r="BL7" s="147" t="str">
        <f>T(IF(  Ott2022_RICHIESTE!BW6&lt;&gt;"",  Ott2022_RICHIESTE!BW6,  HLOOKUP(BL$6,Tipologie!$B$2:$AM$10,2) ))</f>
        <v>-</v>
      </c>
      <c r="BM7" s="147" t="str">
        <f>T(IF(  Ott2022_RICHIESTE!BX6&lt;&gt;"",  Ott2022_RICHIESTE!BX6,  HLOOKUP(BM$6,Tipologie!$B$2:$AM$10,2) ))</f>
        <v>-</v>
      </c>
      <c r="BN7" s="147" t="str">
        <f>T(IF(  Ott2022_RICHIESTE!BY6&lt;&gt;"",  Ott2022_RICHIESTE!BY6,  HLOOKUP(BN$6,Tipologie!$B$2:$AM$10,2) ))</f>
        <v>-</v>
      </c>
      <c r="BO7" s="147" t="str">
        <f>T(IF(  Ott2022_RICHIESTE!BZ6&lt;&gt;"",  Ott2022_RICHIESTE!BZ6,  HLOOKUP(BO$6,Tipologie!$B$2:$AM$10,2) ))</f>
        <v>-</v>
      </c>
      <c r="BP7" s="147" t="str">
        <f>T(IF(  Ott2022_RICHIESTE!CA6&lt;&gt;"",  Ott2022_RICHIESTE!CA6,  HLOOKUP(BP$6,Tipologie!$B$2:$AM$10,2) ))</f>
        <v>-</v>
      </c>
      <c r="BQ7" s="147" t="str">
        <f>T(IF(  Ott2022_RICHIESTE!CB6&lt;&gt;"",  Ott2022_RICHIESTE!CB6,  HLOOKUP(BQ$6,Tipologie!$B$2:$AM$10,2) ))</f>
        <v>-</v>
      </c>
      <c r="BR7" s="147" t="str">
        <f>T(IF(  Ott2022_RICHIESTE!BW6&lt;&gt;"",  Ott2022_RICHIESTE!BW6,  HLOOKUP(BR$6,Tipologie!$B$2:$AM$10,2) ))</f>
        <v>-</v>
      </c>
      <c r="BS7" s="147" t="str">
        <f>T(IF(  Ott2022_RICHIESTE!BX6&lt;&gt;"",  Ott2022_RICHIESTE!BX6,  HLOOKUP(BS$6,Tipologie!$B$2:$AM$10,2) ))</f>
        <v>-</v>
      </c>
      <c r="BT7" s="147" t="str">
        <f>T(IF(  Ott2022_RICHIESTE!BY6&lt;&gt;"",  Ott2022_RICHIESTE!BY6,  HLOOKUP(BT$6,Tipologie!$B$2:$AM$10,2) ))</f>
        <v>-</v>
      </c>
    </row>
    <row r="8" spans="1:81" ht="11.25" customHeight="1" x14ac:dyDescent="0.25">
      <c r="A8" s="45" t="str">
        <f>IF(Ott2022_RICHIESTE!A7&lt;&gt;"",Ott2022_RICHIESTE!A7,"")</f>
        <v>lun</v>
      </c>
      <c r="B8" s="46">
        <f>IF(Ott2022_RICHIESTE!B7&lt;&gt;"",Ott2022_RICHIESTE!B7,"")</f>
        <v>44837</v>
      </c>
      <c r="C8" s="147" t="str">
        <f>T( IF( Ott2022_RICHIESTE!C7&lt;&gt;"",  IF(   AND(    (IFERROR(SEARCH("Ridotto",Ott2022_RICHIESTE!C7),Ott2022_RICHIESTE!C7))=1,    C$6&lt;&gt;""   ),    _xlfn.CONCAT("Rid: ",HLOOKUP(C$6,Tipologie!$B$2:$AM$10,3)  ),  Ott2022_RICHIESTE!C7),HLOOKUP(C$6,Tipologie!$B$2:$AM$10,3  ) ))</f>
        <v>.</v>
      </c>
      <c r="D8" s="147" t="str">
        <f>T( IF( Ott2022_RICHIESTE!D7&lt;&gt;"",  IF(   AND(    (IFERROR(SEARCH("Ridotto",Ott2022_RICHIESTE!D7),Ott2022_RICHIESTE!D7))=1,    D$6&lt;&gt;""   ),    _xlfn.CONCAT("Rid: ",HLOOKUP(D$6,Tipologie!$B$2:$AM$10,3)  ),  Ott2022_RICHIESTE!D7),HLOOKUP(D$6,Tipologie!$B$2:$AM$10,3  ) ))</f>
        <v>.</v>
      </c>
      <c r="E8" s="147" t="str">
        <f>T( IF( Ott2022_RICHIESTE!E7&lt;&gt;"",  IF(   AND(    (IFERROR(SEARCH("Ridotto",Ott2022_RICHIESTE!E7),Ott2022_RICHIESTE!E7))=1,    E$6&lt;&gt;""   ),    _xlfn.CONCAT("Rid: ",HLOOKUP(E$6,Tipologie!$B$2:$AM$10,3)  ),  Ott2022_RICHIESTE!E7),HLOOKUP(E$6,Tipologie!$B$2:$AM$10,3  ) ))</f>
        <v>.</v>
      </c>
      <c r="F8" s="147" t="str">
        <f>T( IF( Ott2022_RICHIESTE!F7&lt;&gt;"",  IF(   AND(    (IFERROR(SEARCH("Ridotto",Ott2022_RICHIESTE!F7),Ott2022_RICHIESTE!F7))=1,    F$6&lt;&gt;""   ),    _xlfn.CONCAT("Rid: ",HLOOKUP(F$6,Tipologie!$B$2:$AM$10,3)  ),  Ott2022_RICHIESTE!F7),HLOOKUP(F$6,Tipologie!$B$2:$AM$10,3  ) ))</f>
        <v>.</v>
      </c>
      <c r="G8" s="147" t="str">
        <f>T( IF( Ott2022_RICHIESTE!G7&lt;&gt;"",  IF(   AND(    (IFERROR(SEARCH("Ridotto",Ott2022_RICHIESTE!G7),Ott2022_RICHIESTE!G7))=1,    G$6&lt;&gt;""   ),    _xlfn.CONCAT("Rid: ",HLOOKUP(G$6,Tipologie!$B$2:$AM$10,3)  ),  Ott2022_RICHIESTE!G7),HLOOKUP(G$6,Tipologie!$B$2:$AM$10,3  ) ))</f>
        <v>.</v>
      </c>
      <c r="H8" s="147" t="str">
        <f>T( IF( Ott2022_RICHIESTE!H7&lt;&gt;"",  IF(   AND(    (IFERROR(SEARCH("Ridotto",Ott2022_RICHIESTE!H7),Ott2022_RICHIESTE!H7))=1,    H$6&lt;&gt;""   ),    _xlfn.CONCAT("Rid: ",HLOOKUP(H$6,Tipologie!$B$2:$AM$10,3)  ),  Ott2022_RICHIESTE!H7),HLOOKUP(H$6,Tipologie!$B$2:$AM$10,3  ) ))</f>
        <v>.</v>
      </c>
      <c r="I8" s="147" t="str">
        <f>T( IF( Ott2022_RICHIESTE!I7&lt;&gt;"",  IF(   AND(    (IFERROR(SEARCH("Ridotto",Ott2022_RICHIESTE!I7),Ott2022_RICHIESTE!I7))=1,    I$6&lt;&gt;""   ),    _xlfn.CONCAT("Rid: ",HLOOKUP(I$6,Tipologie!$B$2:$AM$10,3)  ),  Ott2022_RICHIESTE!I7),HLOOKUP(I$6,Tipologie!$B$2:$AM$10,3  ) ))</f>
        <v>.</v>
      </c>
      <c r="J8" s="147" t="str">
        <f>T( IF( Ott2022_RICHIESTE!J7&lt;&gt;"",  IF(   AND(    (IFERROR(SEARCH("Ridotto",Ott2022_RICHIESTE!J7),Ott2022_RICHIESTE!J7))=1,    J$6&lt;&gt;""   ),    _xlfn.CONCAT("Rid: ",HLOOKUP(J$6,Tipologie!$B$2:$AM$10,3)  ),  Ott2022_RICHIESTE!J7),HLOOKUP(J$6,Tipologie!$B$2:$AM$10,3  ) ))</f>
        <v>.</v>
      </c>
      <c r="K8" s="147" t="str">
        <f>T( IF( Ott2022_RICHIESTE!K7&lt;&gt;"",  IF(   AND(    (IFERROR(SEARCH("Ridotto",Ott2022_RICHIESTE!K7),Ott2022_RICHIESTE!K7))=1,    K$6&lt;&gt;""   ),    _xlfn.CONCAT("Rid: ",HLOOKUP(K$6,Tipologie!$B$2:$AM$10,3)  ),  Ott2022_RICHIESTE!K7),HLOOKUP(K$6,Tipologie!$B$2:$AM$10,3  ) ))</f>
        <v>.</v>
      </c>
      <c r="L8" s="147" t="str">
        <f>T( IF( Ott2022_RICHIESTE!L7&lt;&gt;"",  IF(   AND(    (IFERROR(SEARCH("Ridotto",Ott2022_RICHIESTE!L7),Ott2022_RICHIESTE!L7))=1,    L$6&lt;&gt;""   ),    _xlfn.CONCAT("Rid: ",HLOOKUP(L$6,Tipologie!$B$2:$AM$10,3)  ),  Ott2022_RICHIESTE!L7),HLOOKUP(L$6,Tipologie!$B$2:$AM$10,3  ) ))</f>
        <v>.</v>
      </c>
      <c r="M8" s="147" t="str">
        <f>T( IF( Ott2022_RICHIESTE!M7&lt;&gt;"",  IF(   AND(    (IFERROR(SEARCH("Ridotto",Ott2022_RICHIESTE!M7),Ott2022_RICHIESTE!M7))=1,    M$6&lt;&gt;""   ),    _xlfn.CONCAT("Rid: ",HLOOKUP(M$6,Tipologie!$B$2:$AM$10,3)  ),  Ott2022_RICHIESTE!M7),HLOOKUP(M$6,Tipologie!$B$2:$AM$10,3  ) ))</f>
        <v>.</v>
      </c>
      <c r="N8" s="147" t="str">
        <f>T( IF( Ott2022_RICHIESTE!N7&lt;&gt;"",  IF(   AND(    (IFERROR(SEARCH("Ridotto",Ott2022_RICHIESTE!N7),Ott2022_RICHIESTE!N7))=1,    N$6&lt;&gt;""   ),    _xlfn.CONCAT("Rid: ",HLOOKUP(N$6,Tipologie!$B$2:$AM$10,3)  ),  Ott2022_RICHIESTE!N7),HLOOKUP(N$6,Tipologie!$B$2:$AM$10,3  ) ))</f>
        <v>.</v>
      </c>
      <c r="O8" s="147" t="str">
        <f>T( IF( Ott2022_RICHIESTE!O7&lt;&gt;"",  IF(   AND(    (IFERROR(SEARCH("Ridotto",Ott2022_RICHIESTE!O7),Ott2022_RICHIESTE!O7))=1,    O$6&lt;&gt;""   ),    _xlfn.CONCAT("Rid: ",HLOOKUP(O$6,Tipologie!$B$2:$AM$10,3)  ),  Ott2022_RICHIESTE!O7),HLOOKUP(O$6,Tipologie!$B$2:$AM$10,3  ) ))</f>
        <v>.</v>
      </c>
      <c r="P8" s="147" t="str">
        <f>T( IF( Ott2022_RICHIESTE!P7&lt;&gt;"",  IF(   AND(    (IFERROR(SEARCH("Ridotto",Ott2022_RICHIESTE!P7),Ott2022_RICHIESTE!P7))=1,    P$6&lt;&gt;""   ),    _xlfn.CONCAT("Rid: ",HLOOKUP(P$6,Tipologie!$B$2:$AM$10,3)  ),  Ott2022_RICHIESTE!P7),HLOOKUP(P$6,Tipologie!$B$2:$AM$10,3  ) ))</f>
        <v>.</v>
      </c>
      <c r="Q8" s="28" t="str">
        <f>T( IF( Ott2022_RICHIESTE!Q7&lt;&gt;"",  IF(   AND(    (IFERROR(SEARCH("Ridotto",Ott2022_RICHIESTE!Q7),Ott2022_RICHIESTE!Q7))=1,    Q$6&lt;&gt;""   ),    _xlfn.CONCAT("Rid: ",HLOOKUP(Q$6,Tipologie!$B$2:$AM$10,3)  ),  Ott2022_RICHIESTE!Q7),HLOOKUP(Q$6,Tipologie!$B$2:$AM$10,3  ) ))</f>
        <v>.</v>
      </c>
      <c r="R8" s="28" t="str">
        <f>T( IF( Ott2022_RICHIESTE!R7&lt;&gt;"",  IF(   AND(    (IFERROR(SEARCH("Ridotto",Ott2022_RICHIESTE!R7),Ott2022_RICHIESTE!R7))=1,    R$6&lt;&gt;""   ),    _xlfn.CONCAT("Rid: ",HLOOKUP(R$6,Tipologie!$B$2:$AM$10,3)  ),  Ott2022_RICHIESTE!R7),HLOOKUP(R$6,Tipologie!$B$2:$AM$10,3  ) ))</f>
        <v>.</v>
      </c>
      <c r="S8" s="28" t="str">
        <f>T( IF( Ott2022_RICHIESTE!S7&lt;&gt;"",  IF(   AND(    (IFERROR(SEARCH("Ridotto",Ott2022_RICHIESTE!S7),Ott2022_RICHIESTE!S7))=1,    S$6&lt;&gt;""   ),    _xlfn.CONCAT("Rid: ",HLOOKUP(S$6,Tipologie!$B$2:$AM$10,3)  ),  Ott2022_RICHIESTE!S7),HLOOKUP(S$6,Tipologie!$B$2:$AM$10,3  ) ))</f>
        <v>.</v>
      </c>
      <c r="T8" s="152"/>
      <c r="U8" s="45" t="str">
        <f t="shared" si="3"/>
        <v>lun</v>
      </c>
      <c r="V8" s="46">
        <f t="shared" si="2"/>
        <v>44837</v>
      </c>
      <c r="W8" s="147" t="str">
        <f>T( IF( Ott2022_RICHIESTE!W7&lt;&gt;"",  IF(   AND(    (IFERROR(SEARCH("Ridotto",Ott2022_RICHIESTE!W7),Ott2022_RICHIESTE!W7))=1,    W$6&lt;&gt;""   ),    _xlfn.CONCAT("Rid: ",HLOOKUP(W$6,Tipologie!$B$2:$AM$10,3)  ),  Ott2022_RICHIESTE!W7),HLOOKUP(W$6,Tipologie!$B$2:$AM$10,3  ) ))</f>
        <v>.</v>
      </c>
      <c r="X8" s="147" t="str">
        <f>T( IF( Ott2022_RICHIESTE!X7&lt;&gt;"",  IF(   AND(    (IFERROR(SEARCH("Ridotto",Ott2022_RICHIESTE!X7),Ott2022_RICHIESTE!X7))=1,    X$6&lt;&gt;""   ),    _xlfn.CONCAT("Rid: ",HLOOKUP(X$6,Tipologie!$B$2:$AM$10,3)  ),  Ott2022_RICHIESTE!X7),HLOOKUP(X$6,Tipologie!$B$2:$AM$10,3  ) ))</f>
        <v>.</v>
      </c>
      <c r="Y8" s="147" t="str">
        <f>T( IF( Ott2022_RICHIESTE!Y7&lt;&gt;"",  IF(   AND(    (IFERROR(SEARCH("Ridotto",Ott2022_RICHIESTE!Y7),Ott2022_RICHIESTE!Y7))=1,    Y$6&lt;&gt;""   ),    _xlfn.CONCAT("Rid: ",HLOOKUP(Y$6,Tipologie!$B$2:$AM$10,3)  ),  Ott2022_RICHIESTE!Y7),HLOOKUP(Y$6,Tipologie!$B$2:$AM$10,3  ) ))</f>
        <v>.</v>
      </c>
      <c r="Z8" s="147" t="str">
        <f>T( IF( Ott2022_RICHIESTE!Z7&lt;&gt;"",  IF(   AND(    (IFERROR(SEARCH("Ridotto",Ott2022_RICHIESTE!Z7),Ott2022_RICHIESTE!Z7))=1,    Z$6&lt;&gt;""   ),    _xlfn.CONCAT("Rid: ",HLOOKUP(Z$6,Tipologie!$B$2:$AM$10,3)  ),  Ott2022_RICHIESTE!Z7),HLOOKUP(Z$6,Tipologie!$B$2:$AM$10,3  ) ))</f>
        <v>.</v>
      </c>
      <c r="AA8" s="147" t="str">
        <f>T( IF( Ott2022_RICHIESTE!AA7&lt;&gt;"",  IF(   AND(    (IFERROR(SEARCH("Ridotto",Ott2022_RICHIESTE!AA7),Ott2022_RICHIESTE!AA7))=1,    AA$6&lt;&gt;""   ),    _xlfn.CONCAT("Rid: ",HLOOKUP(AA$6,Tipologie!$B$2:$AM$10,3)  ),  Ott2022_RICHIESTE!AA7),HLOOKUP(AA$6,Tipologie!$B$2:$AM$10,3  ) ))</f>
        <v>.</v>
      </c>
      <c r="AB8" s="147" t="str">
        <f>T( IF( Ott2022_RICHIESTE!AB7&lt;&gt;"",  IF(   AND(    (IFERROR(SEARCH("Ridotto",Ott2022_RICHIESTE!AB7),Ott2022_RICHIESTE!AB7))=1,    AB$6&lt;&gt;""   ),    _xlfn.CONCAT("Rid: ",HLOOKUP(AB$6,Tipologie!$B$2:$AM$10,3)  ),  Ott2022_RICHIESTE!AB7),HLOOKUP(AB$6,Tipologie!$B$2:$AM$10,3  ) ))</f>
        <v>.</v>
      </c>
      <c r="AC8" s="147" t="str">
        <f>T( IF( Ott2022_RICHIESTE!AC7&lt;&gt;"",  IF(   AND(    (IFERROR(SEARCH("Ridotto",Ott2022_RICHIESTE!AC7),Ott2022_RICHIESTE!AC7))=1,    AC$6&lt;&gt;""   ),    _xlfn.CONCAT("Rid: ",HLOOKUP(AC$6,Tipologie!$B$2:$AM$10,3)  ),  Ott2022_RICHIESTE!AC7),HLOOKUP(AC$6,Tipologie!$B$2:$AM$10,3  ) ))</f>
        <v>.</v>
      </c>
      <c r="AD8" s="147" t="str">
        <f>T( IF( Ott2022_RICHIESTE!AD7&lt;&gt;"",  IF(   AND(    (IFERROR(SEARCH("Ridotto",Ott2022_RICHIESTE!AD7),Ott2022_RICHIESTE!AD7))=1,    AD$6&lt;&gt;""   ),    _xlfn.CONCAT("Rid: ",HLOOKUP(AD$6,Tipologie!$B$2:$AM$10,3)  ),  Ott2022_RICHIESTE!AD7),HLOOKUP(AD$6,Tipologie!$B$2:$AM$10,3  ) ))</f>
        <v>.</v>
      </c>
      <c r="AE8" s="147" t="str">
        <f>T( IF( Ott2022_RICHIESTE!AE7&lt;&gt;"",  IF(   AND(    (IFERROR(SEARCH("Ridotto",Ott2022_RICHIESTE!AE7),Ott2022_RICHIESTE!AE7))=1,    AE$6&lt;&gt;""   ),    _xlfn.CONCAT("Rid: ",HLOOKUP(AE$6,Tipologie!$B$2:$AM$10,3)  ),  Ott2022_RICHIESTE!AE7),HLOOKUP(AE$6,Tipologie!$B$2:$AM$10,3  ) ))</f>
        <v>.</v>
      </c>
      <c r="AF8" s="147" t="str">
        <f>T( IF( Ott2022_RICHIESTE!AF7&lt;&gt;"",  IF(   AND(    (IFERROR(SEARCH("Ridotto",Ott2022_RICHIESTE!AF7),Ott2022_RICHIESTE!AF7))=1,    AF$6&lt;&gt;""   ),    _xlfn.CONCAT("Rid: ",HLOOKUP(AF$6,Tipologie!$B$2:$AM$10,3)  ),  Ott2022_RICHIESTE!AF7),HLOOKUP(AF$6,Tipologie!$B$2:$AM$10,3  ) ))</f>
        <v>.</v>
      </c>
      <c r="AG8" s="147" t="str">
        <f>T( IF( Ott2022_RICHIESTE!AG7&lt;&gt;"",  IF(   AND(    (IFERROR(SEARCH("Ridotto",Ott2022_RICHIESTE!AG7),Ott2022_RICHIESTE!AG7))=1,    AG$6&lt;&gt;""   ),    _xlfn.CONCAT("Rid: ",HLOOKUP(AG$6,Tipologie!$B$2:$AM$10,3)  ),  Ott2022_RICHIESTE!AG7),HLOOKUP(AG$6,Tipologie!$B$2:$AM$10,3  ) ))</f>
        <v>.</v>
      </c>
      <c r="AH8" s="147" t="str">
        <f>T( IF( Ott2022_RICHIESTE!AH7&lt;&gt;"",  IF(   AND(    (IFERROR(SEARCH("Ridotto",Ott2022_RICHIESTE!AH7),Ott2022_RICHIESTE!AH7))=1,    AH$6&lt;&gt;""   ),    _xlfn.CONCAT("Rid: ",HLOOKUP(AH$6,Tipologie!$B$2:$AM$10,3)  ),  Ott2022_RICHIESTE!AH7),HLOOKUP(AH$6,Tipologie!$B$2:$AM$10,3  ) ))</f>
        <v>.</v>
      </c>
      <c r="AI8" s="147" t="str">
        <f>T( IF( Ott2022_RICHIESTE!AI7&lt;&gt;"",  IF(   AND(    (IFERROR(SEARCH("Ridotto",Ott2022_RICHIESTE!AI7),Ott2022_RICHIESTE!AI7))=1,    AI$6&lt;&gt;""   ),    _xlfn.CONCAT("Rid: ",HLOOKUP(AI$6,Tipologie!$B$2:$AM$10,3)  ),  Ott2022_RICHIESTE!AI7),HLOOKUP(AI$6,Tipologie!$B$2:$AM$10,3  ) ))</f>
        <v>.</v>
      </c>
      <c r="AJ8" s="147" t="str">
        <f>T( IF( Ott2022_RICHIESTE!AJ7&lt;&gt;"",  IF(   AND(    (IFERROR(SEARCH("Ridotto",Ott2022_RICHIESTE!AJ7),Ott2022_RICHIESTE!AJ7))=1,    AJ$6&lt;&gt;""   ),    _xlfn.CONCAT("Rid: ",HLOOKUP(AJ$6,Tipologie!$B$2:$AM$10,3)  ),  Ott2022_RICHIESTE!AJ7),HLOOKUP(AJ$6,Tipologie!$B$2:$AM$10,3  ) ))</f>
        <v>.</v>
      </c>
      <c r="AK8" s="147" t="str">
        <f>T( IF( Ott2022_RICHIESTE!AK7&lt;&gt;"",  IF(   AND(    (IFERROR(SEARCH("Ridotto",Ott2022_RICHIESTE!AK7),Ott2022_RICHIESTE!AK7))=1,    AK$6&lt;&gt;""   ),    _xlfn.CONCAT("Rid: ",HLOOKUP(AK$6,Tipologie!$B$2:$AM$10,3)  ),  Ott2022_RICHIESTE!AK7),HLOOKUP(AK$6,Tipologie!$B$2:$AM$10,3  ) ))</f>
        <v>.</v>
      </c>
      <c r="AL8" s="147" t="str">
        <f>T( IF( Ott2022_RICHIESTE!AL7&lt;&gt;"",  IF(   AND(    (IFERROR(SEARCH("Ridotto",Ott2022_RICHIESTE!AL7),Ott2022_RICHIESTE!AL7))=1,    AL$6&lt;&gt;""   ),    _xlfn.CONCAT("Rid: ",HLOOKUP(AL$6,Tipologie!$B$2:$AM$10,3)  ),  Ott2022_RICHIESTE!AL7),HLOOKUP(AL$6,Tipologie!$B$2:$AM$10,3  ) ))</f>
        <v>.</v>
      </c>
      <c r="AM8" s="147" t="str">
        <f>T( IF( Ott2022_RICHIESTE!AM7&lt;&gt;"",  IF(   AND(    (IFERROR(SEARCH("Ridotto",Ott2022_RICHIESTE!AM7),Ott2022_RICHIESTE!AM7))=1,    AM$6&lt;&gt;""   ),    _xlfn.CONCAT("Rid: ",HLOOKUP(AM$6,Tipologie!$B$2:$AM$10,3)  ),  Ott2022_RICHIESTE!AM7),HLOOKUP(AM$6,Tipologie!$B$2:$AM$10,3  ) ))</f>
        <v>.</v>
      </c>
      <c r="AN8" s="147" t="str">
        <f>T( IF( Ott2022_RICHIESTE!AN7&lt;&gt;"",  IF(   AND(    (IFERROR(SEARCH("Ridotto",Ott2022_RICHIESTE!AN7),Ott2022_RICHIESTE!AN7))=1,    AN$6&lt;&gt;""   ),    _xlfn.CONCAT("Rid: ",HLOOKUP(AN$6,Tipologie!$B$2:$AM$10,3)  ),  Ott2022_RICHIESTE!AN7),HLOOKUP(AN$6,Tipologie!$B$2:$AM$10,3  ) ))</f>
        <v>.</v>
      </c>
      <c r="AO8" s="147" t="str">
        <f>T( IF( Ott2022_RICHIESTE!AO7&lt;&gt;"",  IF(   AND(    (IFERROR(SEARCH("Ridotto",Ott2022_RICHIESTE!AO7),Ott2022_RICHIESTE!AO7))=1,    AO$6&lt;&gt;""   ),    _xlfn.CONCAT("Rid: ",HLOOKUP(AO$6,Tipologie!$B$2:$AM$10,3)  ),  Ott2022_RICHIESTE!AO7),HLOOKUP(AO$6,Tipologie!$B$2:$AM$10,3  ) ))</f>
        <v>.</v>
      </c>
      <c r="AP8" s="147" t="str">
        <f>T( IF( Ott2022_RICHIESTE!AP7&lt;&gt;"",  IF(   AND(    (IFERROR(SEARCH("Ridotto",Ott2022_RICHIESTE!AP7),Ott2022_RICHIESTE!AP7))=1,    AP$6&lt;&gt;""   ),    _xlfn.CONCAT("Rid: ",HLOOKUP(AP$6,Tipologie!$B$2:$AM$10,3)  ),  Ott2022_RICHIESTE!AP7),HLOOKUP(AP$6,Tipologie!$B$2:$AM$10,3  ) ))</f>
        <v>.</v>
      </c>
      <c r="AQ8" s="147" t="str">
        <f>T( IF( Ott2022_RICHIESTE!AQ7&lt;&gt;"",  IF(   AND(    (IFERROR(SEARCH("Ridotto",Ott2022_RICHIESTE!AQ7),Ott2022_RICHIESTE!AQ7))=1,    AQ$6&lt;&gt;""   ),    _xlfn.CONCAT("Rid: ",HLOOKUP(AQ$6,Tipologie!$B$2:$AM$10,3)  ),  Ott2022_RICHIESTE!AQ7),HLOOKUP(AQ$6,Tipologie!$B$2:$AM$10,3  ) ))</f>
        <v>.</v>
      </c>
      <c r="AR8" s="147" t="str">
        <f>T( IF( Ott2022_RICHIESTE!AR7&lt;&gt;"",  IF(   AND(    (IFERROR(SEARCH("Ridotto",Ott2022_RICHIESTE!AR7),Ott2022_RICHIESTE!AR7))=1,    AR$6&lt;&gt;""   ),    _xlfn.CONCAT("Rid: ",HLOOKUP(AR$6,Tipologie!$B$2:$AM$10,3)  ),  Ott2022_RICHIESTE!AR7),HLOOKUP(AR$6,Tipologie!$B$2:$AM$10,3  ) ))</f>
        <v>.</v>
      </c>
      <c r="AS8" s="147" t="str">
        <f>T( IF( Ott2022_RICHIESTE!AS7&lt;&gt;"",  IF(   AND(    (IFERROR(SEARCH("Ridotto",Ott2022_RICHIESTE!AS7),Ott2022_RICHIESTE!AS7))=1,    AS$6&lt;&gt;""   ),    _xlfn.CONCAT("Rid: ",HLOOKUP(AS$6,Tipologie!$B$2:$AM$10,3)  ),  Ott2022_RICHIESTE!AS7),HLOOKUP(AS$6,Tipologie!$B$2:$AM$10,3  ) ))</f>
        <v>.</v>
      </c>
      <c r="AT8" s="224"/>
      <c r="AW8" s="22">
        <f>SUM(COUNTIFS(C8:AS8,{"Ex-accordo";"Ferie";"Ridotto Ex-Acc";"Ridotto Ferie";"Ridotto Maternità";"Malattia";"Esame";"Altro"}))</f>
        <v>0</v>
      </c>
      <c r="AX8" s="159">
        <f t="shared" ref="AX8:AX13" si="6">$AZ$1-AW8</f>
        <v>30</v>
      </c>
      <c r="AY8" s="91"/>
      <c r="BB8" s="147" t="str">
        <f>T( IF( Ott2022_RICHIESTE!BM7&lt;&gt;"",  IF(   AND(    (IFERROR(SEARCH("Ridotto",Ott2022_RICHIESTE!BM7),Ott2022_RICHIESTE!BM7))=1,    BB$6&lt;&gt;""   ),    _xlfn.CONCAT("Rid: ",HLOOKUP(BB$6,Tipologie!$B$2:$AM$10,3)  ),  Ott2022_RICHIESTE!BM7),HLOOKUP(BB$6,Tipologie!$B$2:$AM$10,3  ) ))</f>
        <v>.</v>
      </c>
      <c r="BC8" s="147" t="str">
        <f>T( IF( Ott2022_RICHIESTE!BN7&lt;&gt;"",  IF(   AND(    (IFERROR(SEARCH("Ridotto",Ott2022_RICHIESTE!BN7),Ott2022_RICHIESTE!BN7))=1,    BC$6&lt;&gt;""   ),    _xlfn.CONCAT("Rid: ",HLOOKUP(BC$6,Tipologie!$B$2:$AM$10,3)  ),  Ott2022_RICHIESTE!BN7),HLOOKUP(BC$6,Tipologie!$B$2:$AM$10,3  ) ))</f>
        <v>.</v>
      </c>
      <c r="BD8" s="147" t="str">
        <f>T( IF( Ott2022_RICHIESTE!BO7&lt;&gt;"",  IF(   AND(    (IFERROR(SEARCH("Ridotto",Ott2022_RICHIESTE!BO7),Ott2022_RICHIESTE!BO7))=1,    BD$6&lt;&gt;""   ),    _xlfn.CONCAT("Rid: ",HLOOKUP(BD$6,Tipologie!$B$2:$AM$10,3)  ),  Ott2022_RICHIESTE!BO7),HLOOKUP(BD$6,Tipologie!$B$2:$AM$10,3  ) ))</f>
        <v>.</v>
      </c>
      <c r="BE8" s="147" t="str">
        <f>T( IF( Ott2022_RICHIESTE!BP7&lt;&gt;"",  IF(   AND(    (IFERROR(SEARCH("Ridotto",Ott2022_RICHIESTE!BP7),Ott2022_RICHIESTE!BP7))=1,    BE$6&lt;&gt;""   ),    _xlfn.CONCAT("Rid: ",HLOOKUP(BE$6,Tipologie!$B$2:$AM$10,3)  ),  Ott2022_RICHIESTE!BP7),HLOOKUP(BE$6,Tipologie!$B$2:$AM$10,3  ) ))</f>
        <v>.</v>
      </c>
      <c r="BF8" s="147" t="str">
        <f>T( IF( Ott2022_RICHIESTE!BQ7&lt;&gt;"",  IF(   AND(    (IFERROR(SEARCH("Ridotto",Ott2022_RICHIESTE!BQ7),Ott2022_RICHIESTE!BQ7))=1,    BF$6&lt;&gt;""   ),    _xlfn.CONCAT("Rid: ",HLOOKUP(BF$6,Tipologie!$B$2:$AM$10,3)  ),  Ott2022_RICHIESTE!BQ7),HLOOKUP(BF$6,Tipologie!$B$2:$AM$10,3  ) ))</f>
        <v>.</v>
      </c>
      <c r="BG8" s="147" t="str">
        <f>T( IF( Ott2022_RICHIESTE!BR7&lt;&gt;"",  IF(   AND(    (IFERROR(SEARCH("Ridotto",Ott2022_RICHIESTE!BR7),Ott2022_RICHIESTE!BR7))=1,    BG$6&lt;&gt;""   ),    _xlfn.CONCAT("Rid: ",HLOOKUP(BG$6,Tipologie!$B$2:$AM$10,3)  ),  Ott2022_RICHIESTE!BR7),HLOOKUP(BG$6,Tipologie!$B$2:$AM$10,3  ) ))</f>
        <v>.</v>
      </c>
      <c r="BI8" s="45" t="str">
        <f t="shared" si="4"/>
        <v>lun</v>
      </c>
      <c r="BJ8" s="45">
        <f t="shared" si="5"/>
        <v>44837</v>
      </c>
      <c r="BK8" s="147" t="str">
        <f>T(IF(  Ott2022_RICHIESTE!BV7&lt;&gt;"",  Ott2022_RICHIESTE!BV7,  HLOOKUP(BK$6,Tipologie!$B$2:$AM$10,3) ))</f>
        <v>.</v>
      </c>
      <c r="BL8" s="147" t="str">
        <f>T(IF(  Ott2022_RICHIESTE!BW7&lt;&gt;"",  Ott2022_RICHIESTE!BW7,  HLOOKUP(BL$6,Tipologie!$B$2:$AM$10,3) ))</f>
        <v>.</v>
      </c>
      <c r="BM8" s="147" t="str">
        <f>T(IF(  Ott2022_RICHIESTE!BX7&lt;&gt;"",  Ott2022_RICHIESTE!BX7,  HLOOKUP(BM$6,Tipologie!$B$2:$AM$10,3) ))</f>
        <v>.</v>
      </c>
      <c r="BN8" s="147" t="str">
        <f>T(IF(  Ott2022_RICHIESTE!BY7&lt;&gt;"",  Ott2022_RICHIESTE!BY7,  HLOOKUP(BN$6,Tipologie!$B$2:$AM$10,3) ))</f>
        <v>.</v>
      </c>
      <c r="BO8" s="147" t="str">
        <f>T(IF(  Ott2022_RICHIESTE!BZ7&lt;&gt;"",  Ott2022_RICHIESTE!BZ7,  HLOOKUP(BO$6,Tipologie!$B$2:$AM$10,3) ))</f>
        <v>.</v>
      </c>
      <c r="BP8" s="147" t="str">
        <f>T(IF(  Ott2022_RICHIESTE!CA7&lt;&gt;"",  Ott2022_RICHIESTE!CA7,  HLOOKUP(BP$6,Tipologie!$B$2:$AM$10,3) ))</f>
        <v>.</v>
      </c>
      <c r="BQ8" s="147" t="str">
        <f>T(IF(  Ott2022_RICHIESTE!CB7&lt;&gt;"",  Ott2022_RICHIESTE!CB7,  HLOOKUP(BQ$6,Tipologie!$B$2:$AM$10,3) ))</f>
        <v>.</v>
      </c>
      <c r="BR8" s="147" t="str">
        <f>T(IF(  Ott2022_RICHIESTE!BW7&lt;&gt;"",  Ott2022_RICHIESTE!BW7,  HLOOKUP(BR$6,Tipologie!$B$2:$AM$10,3) ))</f>
        <v>.</v>
      </c>
      <c r="BS8" s="147" t="str">
        <f>T(IF(  Ott2022_RICHIESTE!BX7&lt;&gt;"",  Ott2022_RICHIESTE!BX7,  HLOOKUP(BS$6,Tipologie!$B$2:$AM$10,3) ))</f>
        <v>.</v>
      </c>
      <c r="BT8" s="147" t="str">
        <f>T(IF(  Ott2022_RICHIESTE!BY7&lt;&gt;"",  Ott2022_RICHIESTE!BY7,  HLOOKUP(BT$6,Tipologie!$B$2:$AM$10,3) ))</f>
        <v>.</v>
      </c>
      <c r="BU8" s="20"/>
    </row>
    <row r="9" spans="1:81" ht="11.25" customHeight="1" x14ac:dyDescent="0.25">
      <c r="A9" s="45" t="str">
        <f>IF(Ott2022_RICHIESTE!A8&lt;&gt;"",Ott2022_RICHIESTE!A8,"")</f>
        <v>mar</v>
      </c>
      <c r="B9" s="46">
        <f>IF(Ott2022_RICHIESTE!B8&lt;&gt;"",Ott2022_RICHIESTE!B8,"")</f>
        <v>44838</v>
      </c>
      <c r="C9" s="147" t="str">
        <f>T( IF( Ott2022_RICHIESTE!C8&lt;&gt;"",  IF(   AND(    (IFERROR(SEARCH("Ridotto",Ott2022_RICHIESTE!C8),Ott2022_RICHIESTE!C8))=1,    C$6&lt;&gt;""   ),    _xlfn.CONCAT("Rid: ",HLOOKUP(C$6,Tipologie!$B$2:$AM$10,4)  ),  Ott2022_RICHIESTE!C8),HLOOKUP(C$6,Tipologie!$B$2:$AM$10,4  ) ))</f>
        <v>.</v>
      </c>
      <c r="D9" s="147" t="str">
        <f>T( IF( Ott2022_RICHIESTE!D8&lt;&gt;"",  IF(   AND(    (IFERROR(SEARCH("Ridotto",Ott2022_RICHIESTE!D8),Ott2022_RICHIESTE!D8))=1,    D$6&lt;&gt;""   ),    _xlfn.CONCAT("Rid: ",HLOOKUP(D$6,Tipologie!$B$2:$AM$10,4)  ),  Ott2022_RICHIESTE!D8),HLOOKUP(D$6,Tipologie!$B$2:$AM$10,4  ) ))</f>
        <v>.</v>
      </c>
      <c r="E9" s="147" t="str">
        <f>T( IF( Ott2022_RICHIESTE!E8&lt;&gt;"",  IF(   AND(    (IFERROR(SEARCH("Ridotto",Ott2022_RICHIESTE!E8),Ott2022_RICHIESTE!E8))=1,    E$6&lt;&gt;""   ),    _xlfn.CONCAT("Rid: ",HLOOKUP(E$6,Tipologie!$B$2:$AM$10,4)  ),  Ott2022_RICHIESTE!E8),HLOOKUP(E$6,Tipologie!$B$2:$AM$10,4  ) ))</f>
        <v>.</v>
      </c>
      <c r="F9" s="147" t="str">
        <f>T( IF( Ott2022_RICHIESTE!F8&lt;&gt;"",  IF(   AND(    (IFERROR(SEARCH("Ridotto",Ott2022_RICHIESTE!F8),Ott2022_RICHIESTE!F8))=1,    F$6&lt;&gt;""   ),    _xlfn.CONCAT("Rid: ",HLOOKUP(F$6,Tipologie!$B$2:$AM$10,4)  ),  Ott2022_RICHIESTE!F8),HLOOKUP(F$6,Tipologie!$B$2:$AM$10,4  ) ))</f>
        <v>.</v>
      </c>
      <c r="G9" s="147" t="str">
        <f>T( IF( Ott2022_RICHIESTE!G8&lt;&gt;"",  IF(   AND(    (IFERROR(SEARCH("Ridotto",Ott2022_RICHIESTE!G8),Ott2022_RICHIESTE!G8))=1,    G$6&lt;&gt;""   ),    _xlfn.CONCAT("Rid: ",HLOOKUP(G$6,Tipologie!$B$2:$AM$10,4)  ),  Ott2022_RICHIESTE!G8),HLOOKUP(G$6,Tipologie!$B$2:$AM$10,4  ) ))</f>
        <v>.</v>
      </c>
      <c r="H9" s="147" t="str">
        <f>T( IF( Ott2022_RICHIESTE!H8&lt;&gt;"",  IF(   AND(    (IFERROR(SEARCH("Ridotto",Ott2022_RICHIESTE!H8),Ott2022_RICHIESTE!H8))=1,    H$6&lt;&gt;""   ),    _xlfn.CONCAT("Rid: ",HLOOKUP(H$6,Tipologie!$B$2:$AM$10,4)  ),  Ott2022_RICHIESTE!H8),HLOOKUP(H$6,Tipologie!$B$2:$AM$10,4  ) ))</f>
        <v>.</v>
      </c>
      <c r="I9" s="147" t="str">
        <f>T( IF( Ott2022_RICHIESTE!I8&lt;&gt;"",  IF(   AND(    (IFERROR(SEARCH("Ridotto",Ott2022_RICHIESTE!I8),Ott2022_RICHIESTE!I8))=1,    I$6&lt;&gt;""   ),    _xlfn.CONCAT("Rid: ",HLOOKUP(I$6,Tipologie!$B$2:$AM$10,4)  ),  Ott2022_RICHIESTE!I8),HLOOKUP(I$6,Tipologie!$B$2:$AM$10,4  ) ))</f>
        <v>.</v>
      </c>
      <c r="J9" s="147" t="str">
        <f>T( IF( Ott2022_RICHIESTE!J8&lt;&gt;"",  IF(   AND(    (IFERROR(SEARCH("Ridotto",Ott2022_RICHIESTE!J8),Ott2022_RICHIESTE!J8))=1,    J$6&lt;&gt;""   ),    _xlfn.CONCAT("Rid: ",HLOOKUP(J$6,Tipologie!$B$2:$AM$10,4)  ),  Ott2022_RICHIESTE!J8),HLOOKUP(J$6,Tipologie!$B$2:$AM$10,4  ) ))</f>
        <v>.</v>
      </c>
      <c r="K9" s="147" t="str">
        <f>T( IF( Ott2022_RICHIESTE!K8&lt;&gt;"",  IF(   AND(    (IFERROR(SEARCH("Ridotto",Ott2022_RICHIESTE!K8),Ott2022_RICHIESTE!K8))=1,    K$6&lt;&gt;""   ),    _xlfn.CONCAT("Rid: ",HLOOKUP(K$6,Tipologie!$B$2:$AM$10,4)  ),  Ott2022_RICHIESTE!K8),HLOOKUP(K$6,Tipologie!$B$2:$AM$10,4  ) ))</f>
        <v>.</v>
      </c>
      <c r="L9" s="147" t="str">
        <f>T( IF( Ott2022_RICHIESTE!L8&lt;&gt;"",  IF(   AND(    (IFERROR(SEARCH("Ridotto",Ott2022_RICHIESTE!L8),Ott2022_RICHIESTE!L8))=1,    L$6&lt;&gt;""   ),    _xlfn.CONCAT("Rid: ",HLOOKUP(L$6,Tipologie!$B$2:$AM$10,4)  ),  Ott2022_RICHIESTE!L8),HLOOKUP(L$6,Tipologie!$B$2:$AM$10,4  ) ))</f>
        <v>.</v>
      </c>
      <c r="M9" s="147" t="str">
        <f>T( IF( Ott2022_RICHIESTE!M8&lt;&gt;"",  IF(   AND(    (IFERROR(SEARCH("Ridotto",Ott2022_RICHIESTE!M8),Ott2022_RICHIESTE!M8))=1,    M$6&lt;&gt;""   ),    _xlfn.CONCAT("Rid: ",HLOOKUP(M$6,Tipologie!$B$2:$AM$10,4)  ),  Ott2022_RICHIESTE!M8),HLOOKUP(M$6,Tipologie!$B$2:$AM$10,4  ) ))</f>
        <v>.</v>
      </c>
      <c r="N9" s="147" t="str">
        <f>T( IF( Ott2022_RICHIESTE!N8&lt;&gt;"",  IF(   AND(    (IFERROR(SEARCH("Ridotto",Ott2022_RICHIESTE!N8),Ott2022_RICHIESTE!N8))=1,    N$6&lt;&gt;""   ),    _xlfn.CONCAT("Rid: ",HLOOKUP(N$6,Tipologie!$B$2:$AM$10,4)  ),  Ott2022_RICHIESTE!N8),HLOOKUP(N$6,Tipologie!$B$2:$AM$10,4  ) ))</f>
        <v>.</v>
      </c>
      <c r="O9" s="147" t="str">
        <f>T( IF( Ott2022_RICHIESTE!O8&lt;&gt;"",  IF(   AND(    (IFERROR(SEARCH("Ridotto",Ott2022_RICHIESTE!O8),Ott2022_RICHIESTE!O8))=1,    O$6&lt;&gt;""   ),    _xlfn.CONCAT("Rid: ",HLOOKUP(O$6,Tipologie!$B$2:$AM$10,4)  ),  Ott2022_RICHIESTE!O8),HLOOKUP(O$6,Tipologie!$B$2:$AM$10,4  ) ))</f>
        <v>.</v>
      </c>
      <c r="P9" s="147" t="str">
        <f>T( IF( Ott2022_RICHIESTE!P8&lt;&gt;"",  IF(   AND(    (IFERROR(SEARCH("Ridotto",Ott2022_RICHIESTE!P8),Ott2022_RICHIESTE!P8))=1,    P$6&lt;&gt;""   ),    _xlfn.CONCAT("Rid: ",HLOOKUP(P$6,Tipologie!$B$2:$AM$10,4)  ),  Ott2022_RICHIESTE!P8),HLOOKUP(P$6,Tipologie!$B$2:$AM$10,4  ) ))</f>
        <v>.</v>
      </c>
      <c r="Q9" s="28" t="str">
        <f>T( IF( Ott2022_RICHIESTE!Q8&lt;&gt;"",  IF(   AND(    (IFERROR(SEARCH("Ridotto",Ott2022_RICHIESTE!Q8),Ott2022_RICHIESTE!Q8))=1,    Q$6&lt;&gt;""   ),    _xlfn.CONCAT("Rid: ",HLOOKUP(Q$6,Tipologie!$B$2:$AM$10,4)  ),  Ott2022_RICHIESTE!Q8),HLOOKUP(Q$6,Tipologie!$B$2:$AM$10,4  ) ))</f>
        <v>.</v>
      </c>
      <c r="R9" s="28" t="str">
        <f>T( IF( Ott2022_RICHIESTE!R8&lt;&gt;"",  IF(   AND(    (IFERROR(SEARCH("Ridotto",Ott2022_RICHIESTE!R8),Ott2022_RICHIESTE!R8))=1,    R$6&lt;&gt;""   ),    _xlfn.CONCAT("Rid: ",HLOOKUP(R$6,Tipologie!$B$2:$AM$10,4)  ),  Ott2022_RICHIESTE!R8),HLOOKUP(R$6,Tipologie!$B$2:$AM$10,4  ) ))</f>
        <v>.</v>
      </c>
      <c r="S9" s="28" t="str">
        <f>T( IF( Ott2022_RICHIESTE!S8&lt;&gt;"",  IF(   AND(    (IFERROR(SEARCH("Ridotto",Ott2022_RICHIESTE!S8),Ott2022_RICHIESTE!S8))=1,    S$6&lt;&gt;""   ),    _xlfn.CONCAT("Rid: ",HLOOKUP(S$6,Tipologie!$B$2:$AM$10,4)  ),  Ott2022_RICHIESTE!S8),HLOOKUP(S$6,Tipologie!$B$2:$AM$10,4  ) ))</f>
        <v>.</v>
      </c>
      <c r="T9" s="152"/>
      <c r="U9" s="45" t="str">
        <f t="shared" si="3"/>
        <v>mar</v>
      </c>
      <c r="V9" s="46">
        <f t="shared" si="2"/>
        <v>44838</v>
      </c>
      <c r="W9" s="147" t="str">
        <f>T( IF( Ott2022_RICHIESTE!W8&lt;&gt;"",  IF(   AND(    (IFERROR(SEARCH("Ridotto",Ott2022_RICHIESTE!W8),Ott2022_RICHIESTE!W8))=1,    W$6&lt;&gt;""   ),    _xlfn.CONCAT("Rid: ",HLOOKUP(W$6,Tipologie!$B$2:$AM$10,4)  ),  Ott2022_RICHIESTE!W8),HLOOKUP(W$6,Tipologie!$B$2:$AM$10,4  ) ))</f>
        <v>.</v>
      </c>
      <c r="X9" s="147" t="str">
        <f>T( IF( Ott2022_RICHIESTE!X8&lt;&gt;"",  IF(   AND(    (IFERROR(SEARCH("Ridotto",Ott2022_RICHIESTE!X8),Ott2022_RICHIESTE!X8))=1,    X$6&lt;&gt;""   ),    _xlfn.CONCAT("Rid: ",HLOOKUP(X$6,Tipologie!$B$2:$AM$10,4)  ),  Ott2022_RICHIESTE!X8),HLOOKUP(X$6,Tipologie!$B$2:$AM$10,4  ) ))</f>
        <v>.</v>
      </c>
      <c r="Y9" s="147" t="str">
        <f>T( IF( Ott2022_RICHIESTE!Y8&lt;&gt;"",  IF(   AND(    (IFERROR(SEARCH("Ridotto",Ott2022_RICHIESTE!Y8),Ott2022_RICHIESTE!Y8))=1,    Y$6&lt;&gt;""   ),    _xlfn.CONCAT("Rid: ",HLOOKUP(Y$6,Tipologie!$B$2:$AM$10,4)  ),  Ott2022_RICHIESTE!Y8),HLOOKUP(Y$6,Tipologie!$B$2:$AM$10,4  ) ))</f>
        <v>.</v>
      </c>
      <c r="Z9" s="147" t="str">
        <f>T( IF( Ott2022_RICHIESTE!Z8&lt;&gt;"",  IF(   AND(    (IFERROR(SEARCH("Ridotto",Ott2022_RICHIESTE!Z8),Ott2022_RICHIESTE!Z8))=1,    Z$6&lt;&gt;""   ),    _xlfn.CONCAT("Rid: ",HLOOKUP(Z$6,Tipologie!$B$2:$AM$10,4)  ),  Ott2022_RICHIESTE!Z8),HLOOKUP(Z$6,Tipologie!$B$2:$AM$10,4  ) ))</f>
        <v>.</v>
      </c>
      <c r="AA9" s="147" t="str">
        <f>T( IF( Ott2022_RICHIESTE!AA8&lt;&gt;"",  IF(   AND(    (IFERROR(SEARCH("Ridotto",Ott2022_RICHIESTE!AA8),Ott2022_RICHIESTE!AA8))=1,    AA$6&lt;&gt;""   ),    _xlfn.CONCAT("Rid: ",HLOOKUP(AA$6,Tipologie!$B$2:$AM$10,4)  ),  Ott2022_RICHIESTE!AA8),HLOOKUP(AA$6,Tipologie!$B$2:$AM$10,4  ) ))</f>
        <v>.</v>
      </c>
      <c r="AB9" s="147" t="str">
        <f>T( IF( Ott2022_RICHIESTE!AB8&lt;&gt;"",  IF(   AND(    (IFERROR(SEARCH("Ridotto",Ott2022_RICHIESTE!AB8),Ott2022_RICHIESTE!AB8))=1,    AB$6&lt;&gt;""   ),    _xlfn.CONCAT("Rid: ",HLOOKUP(AB$6,Tipologie!$B$2:$AM$10,4)  ),  Ott2022_RICHIESTE!AB8),HLOOKUP(AB$6,Tipologie!$B$2:$AM$10,4  ) ))</f>
        <v>.</v>
      </c>
      <c r="AC9" s="147" t="str">
        <f>T( IF( Ott2022_RICHIESTE!AC8&lt;&gt;"",  IF(   AND(    (IFERROR(SEARCH("Ridotto",Ott2022_RICHIESTE!AC8),Ott2022_RICHIESTE!AC8))=1,    AC$6&lt;&gt;""   ),    _xlfn.CONCAT("Rid: ",HLOOKUP(AC$6,Tipologie!$B$2:$AM$10,4)  ),  Ott2022_RICHIESTE!AC8),HLOOKUP(AC$6,Tipologie!$B$2:$AM$10,4  ) ))</f>
        <v>.</v>
      </c>
      <c r="AD9" s="147" t="str">
        <f>T( IF( Ott2022_RICHIESTE!AD8&lt;&gt;"",  IF(   AND(    (IFERROR(SEARCH("Ridotto",Ott2022_RICHIESTE!AD8),Ott2022_RICHIESTE!AD8))=1,    AD$6&lt;&gt;""   ),    _xlfn.CONCAT("Rid: ",HLOOKUP(AD$6,Tipologie!$B$2:$AM$10,4)  ),  Ott2022_RICHIESTE!AD8),HLOOKUP(AD$6,Tipologie!$B$2:$AM$10,4  ) ))</f>
        <v>.</v>
      </c>
      <c r="AE9" s="147" t="str">
        <f>T( IF( Ott2022_RICHIESTE!AE8&lt;&gt;"",  IF(   AND(    (IFERROR(SEARCH("Ridotto",Ott2022_RICHIESTE!AE8),Ott2022_RICHIESTE!AE8))=1,    AE$6&lt;&gt;""   ),    _xlfn.CONCAT("Rid: ",HLOOKUP(AE$6,Tipologie!$B$2:$AM$10,4)  ),  Ott2022_RICHIESTE!AE8),HLOOKUP(AE$6,Tipologie!$B$2:$AM$10,4  ) ))</f>
        <v>.</v>
      </c>
      <c r="AF9" s="147" t="str">
        <f>T( IF( Ott2022_RICHIESTE!AF8&lt;&gt;"",  IF(   AND(    (IFERROR(SEARCH("Ridotto",Ott2022_RICHIESTE!AF8),Ott2022_RICHIESTE!AF8))=1,    AF$6&lt;&gt;""   ),    _xlfn.CONCAT("Rid: ",HLOOKUP(AF$6,Tipologie!$B$2:$AM$10,4)  ),  Ott2022_RICHIESTE!AF8),HLOOKUP(AF$6,Tipologie!$B$2:$AM$10,4  ) ))</f>
        <v>.</v>
      </c>
      <c r="AG9" s="147" t="str">
        <f>T( IF( Ott2022_RICHIESTE!AG8&lt;&gt;"",  IF(   AND(    (IFERROR(SEARCH("Ridotto",Ott2022_RICHIESTE!AG8),Ott2022_RICHIESTE!AG8))=1,    AG$6&lt;&gt;""   ),    _xlfn.CONCAT("Rid: ",HLOOKUP(AG$6,Tipologie!$B$2:$AM$10,4)  ),  Ott2022_RICHIESTE!AG8),HLOOKUP(AG$6,Tipologie!$B$2:$AM$10,4  ) ))</f>
        <v>.</v>
      </c>
      <c r="AH9" s="147" t="str">
        <f>T( IF( Ott2022_RICHIESTE!AH8&lt;&gt;"",  IF(   AND(    (IFERROR(SEARCH("Ridotto",Ott2022_RICHIESTE!AH8),Ott2022_RICHIESTE!AH8))=1,    AH$6&lt;&gt;""   ),    _xlfn.CONCAT("Rid: ",HLOOKUP(AH$6,Tipologie!$B$2:$AM$10,4)  ),  Ott2022_RICHIESTE!AH8),HLOOKUP(AH$6,Tipologie!$B$2:$AM$10,4  ) ))</f>
        <v>.</v>
      </c>
      <c r="AI9" s="147" t="str">
        <f>T( IF( Ott2022_RICHIESTE!AI8&lt;&gt;"",  IF(   AND(    (IFERROR(SEARCH("Ridotto",Ott2022_RICHIESTE!AI8),Ott2022_RICHIESTE!AI8))=1,    AI$6&lt;&gt;""   ),    _xlfn.CONCAT("Rid: ",HLOOKUP(AI$6,Tipologie!$B$2:$AM$10,4)  ),  Ott2022_RICHIESTE!AI8),HLOOKUP(AI$6,Tipologie!$B$2:$AM$10,4  ) ))</f>
        <v>.</v>
      </c>
      <c r="AJ9" s="147" t="str">
        <f>T( IF( Ott2022_RICHIESTE!AJ8&lt;&gt;"",  IF(   AND(    (IFERROR(SEARCH("Ridotto",Ott2022_RICHIESTE!AJ8),Ott2022_RICHIESTE!AJ8))=1,    AJ$6&lt;&gt;""   ),    _xlfn.CONCAT("Rid: ",HLOOKUP(AJ$6,Tipologie!$B$2:$AM$10,4)  ),  Ott2022_RICHIESTE!AJ8),HLOOKUP(AJ$6,Tipologie!$B$2:$AM$10,4  ) ))</f>
        <v>.</v>
      </c>
      <c r="AK9" s="147" t="str">
        <f>T( IF( Ott2022_RICHIESTE!AK8&lt;&gt;"",  IF(   AND(    (IFERROR(SEARCH("Ridotto",Ott2022_RICHIESTE!AK8),Ott2022_RICHIESTE!AK8))=1,    AK$6&lt;&gt;""   ),    _xlfn.CONCAT("Rid: ",HLOOKUP(AK$6,Tipologie!$B$2:$AM$10,4)  ),  Ott2022_RICHIESTE!AK8),HLOOKUP(AK$6,Tipologie!$B$2:$AM$10,4  ) ))</f>
        <v>.</v>
      </c>
      <c r="AL9" s="147" t="str">
        <f>T( IF( Ott2022_RICHIESTE!AL8&lt;&gt;"",  IF(   AND(    (IFERROR(SEARCH("Ridotto",Ott2022_RICHIESTE!AL8),Ott2022_RICHIESTE!AL8))=1,    AL$6&lt;&gt;""   ),    _xlfn.CONCAT("Rid: ",HLOOKUP(AL$6,Tipologie!$B$2:$AM$10,4)  ),  Ott2022_RICHIESTE!AL8),HLOOKUP(AL$6,Tipologie!$B$2:$AM$10,4  ) ))</f>
        <v>.</v>
      </c>
      <c r="AM9" s="147" t="str">
        <f>T( IF( Ott2022_RICHIESTE!AM8&lt;&gt;"",  IF(   AND(    (IFERROR(SEARCH("Ridotto",Ott2022_RICHIESTE!AM8),Ott2022_RICHIESTE!AM8))=1,    AM$6&lt;&gt;""   ),    _xlfn.CONCAT("Rid: ",HLOOKUP(AM$6,Tipologie!$B$2:$AM$10,4)  ),  Ott2022_RICHIESTE!AM8),HLOOKUP(AM$6,Tipologie!$B$2:$AM$10,4  ) ))</f>
        <v>.</v>
      </c>
      <c r="AN9" s="147" t="str">
        <f>T( IF( Ott2022_RICHIESTE!AN8&lt;&gt;"",  IF(   AND(    (IFERROR(SEARCH("Ridotto",Ott2022_RICHIESTE!AN8),Ott2022_RICHIESTE!AN8))=1,    AN$6&lt;&gt;""   ),    _xlfn.CONCAT("Rid: ",HLOOKUP(AN$6,Tipologie!$B$2:$AM$10,4)  ),  Ott2022_RICHIESTE!AN8),HLOOKUP(AN$6,Tipologie!$B$2:$AM$10,4  ) ))</f>
        <v>.</v>
      </c>
      <c r="AO9" s="147" t="str">
        <f>T( IF( Ott2022_RICHIESTE!AO8&lt;&gt;"",  IF(   AND(    (IFERROR(SEARCH("Ridotto",Ott2022_RICHIESTE!AO8),Ott2022_RICHIESTE!AO8))=1,    AO$6&lt;&gt;""   ),    _xlfn.CONCAT("Rid: ",HLOOKUP(AO$6,Tipologie!$B$2:$AM$10,4)  ),  Ott2022_RICHIESTE!AO8),HLOOKUP(AO$6,Tipologie!$B$2:$AM$10,4  ) ))</f>
        <v>.</v>
      </c>
      <c r="AP9" s="147" t="str">
        <f>T( IF( Ott2022_RICHIESTE!AP8&lt;&gt;"",  IF(   AND(    (IFERROR(SEARCH("Ridotto",Ott2022_RICHIESTE!AP8),Ott2022_RICHIESTE!AP8))=1,    AP$6&lt;&gt;""   ),    _xlfn.CONCAT("Rid: ",HLOOKUP(AP$6,Tipologie!$B$2:$AM$10,4)  ),  Ott2022_RICHIESTE!AP8),HLOOKUP(AP$6,Tipologie!$B$2:$AM$10,4  ) ))</f>
        <v>.</v>
      </c>
      <c r="AQ9" s="147" t="str">
        <f>T( IF( Ott2022_RICHIESTE!AQ8&lt;&gt;"",  IF(   AND(    (IFERROR(SEARCH("Ridotto",Ott2022_RICHIESTE!AQ8),Ott2022_RICHIESTE!AQ8))=1,    AQ$6&lt;&gt;""   ),    _xlfn.CONCAT("Rid: ",HLOOKUP(AQ$6,Tipologie!$B$2:$AM$10,4)  ),  Ott2022_RICHIESTE!AQ8),HLOOKUP(AQ$6,Tipologie!$B$2:$AM$10,4  ) ))</f>
        <v>.</v>
      </c>
      <c r="AR9" s="147" t="str">
        <f>T( IF( Ott2022_RICHIESTE!AR8&lt;&gt;"",  IF(   AND(    (IFERROR(SEARCH("Ridotto",Ott2022_RICHIESTE!AR8),Ott2022_RICHIESTE!AR8))=1,    AR$6&lt;&gt;""   ),    _xlfn.CONCAT("Rid: ",HLOOKUP(AR$6,Tipologie!$B$2:$AM$10,4)  ),  Ott2022_RICHIESTE!AR8),HLOOKUP(AR$6,Tipologie!$B$2:$AM$10,4  ) ))</f>
        <v>.</v>
      </c>
      <c r="AS9" s="147" t="str">
        <f>T( IF( Ott2022_RICHIESTE!AS8&lt;&gt;"",  IF(   AND(    (IFERROR(SEARCH("Ridotto",Ott2022_RICHIESTE!AS8),Ott2022_RICHIESTE!AS8))=1,    AS$6&lt;&gt;""   ),    _xlfn.CONCAT("Rid: ",HLOOKUP(AS$6,Tipologie!$B$2:$AM$10,4)  ),  Ott2022_RICHIESTE!AS8),HLOOKUP(AS$6,Tipologie!$B$2:$AM$10,4  ) ))</f>
        <v>.</v>
      </c>
      <c r="AT9" s="224"/>
      <c r="AW9" s="159">
        <f>SUM(COUNTIFS(C9:AS9,{"Ex-accordo";"Ferie";"Ridotto Ex-Acc";"Ridotto Ferie";"Ridotto Maternità";"Malattia";"Esame";"Altro"}))</f>
        <v>0</v>
      </c>
      <c r="AX9" s="159">
        <f t="shared" si="6"/>
        <v>30</v>
      </c>
      <c r="AY9" s="91"/>
      <c r="BB9" s="147" t="str">
        <f>T( IF( Ott2022_RICHIESTE!BM8&lt;&gt;"",  IF(   AND(    (IFERROR(SEARCH("Ridotto",Ott2022_RICHIESTE!BM8),Ott2022_RICHIESTE!BM8))=1,    BB$6&lt;&gt;""   ),    _xlfn.CONCAT("Rid: ",HLOOKUP(BB$6,Tipologie!$B$2:$AM$10,4)  ),  Ott2022_RICHIESTE!BM8),HLOOKUP(BB$6,Tipologie!$B$2:$AM$10,4  ) ))</f>
        <v>.</v>
      </c>
      <c r="BC9" s="147" t="str">
        <f>T( IF( Ott2022_RICHIESTE!BN8&lt;&gt;"",  IF(   AND(    (IFERROR(SEARCH("Ridotto",Ott2022_RICHIESTE!BN8),Ott2022_RICHIESTE!BN8))=1,    BC$6&lt;&gt;""   ),    _xlfn.CONCAT("Rid: ",HLOOKUP(BC$6,Tipologie!$B$2:$AM$10,4)  ),  Ott2022_RICHIESTE!BN8),HLOOKUP(BC$6,Tipologie!$B$2:$AM$10,4  ) ))</f>
        <v>.</v>
      </c>
      <c r="BD9" s="147" t="str">
        <f>T( IF( Ott2022_RICHIESTE!BO8&lt;&gt;"",  IF(   AND(    (IFERROR(SEARCH("Ridotto",Ott2022_RICHIESTE!BO8),Ott2022_RICHIESTE!BO8))=1,    BD$6&lt;&gt;""   ),    _xlfn.CONCAT("Rid: ",HLOOKUP(BD$6,Tipologie!$B$2:$AM$10,4)  ),  Ott2022_RICHIESTE!BO8),HLOOKUP(BD$6,Tipologie!$B$2:$AM$10,4  ) ))</f>
        <v>.</v>
      </c>
      <c r="BE9" s="147" t="str">
        <f>T( IF( Ott2022_RICHIESTE!BP8&lt;&gt;"",  IF(   AND(    (IFERROR(SEARCH("Ridotto",Ott2022_RICHIESTE!BP8),Ott2022_RICHIESTE!BP8))=1,    BE$6&lt;&gt;""   ),    _xlfn.CONCAT("Rid: ",HLOOKUP(BE$6,Tipologie!$B$2:$AM$10,4)  ),  Ott2022_RICHIESTE!BP8),HLOOKUP(BE$6,Tipologie!$B$2:$AM$10,4  ) ))</f>
        <v>.</v>
      </c>
      <c r="BF9" s="147" t="str">
        <f>T( IF( Ott2022_RICHIESTE!BQ8&lt;&gt;"",  IF(   AND(    (IFERROR(SEARCH("Ridotto",Ott2022_RICHIESTE!BQ8),Ott2022_RICHIESTE!BQ8))=1,    BF$6&lt;&gt;""   ),    _xlfn.CONCAT("Rid: ",HLOOKUP(BF$6,Tipologie!$B$2:$AM$10,4)  ),  Ott2022_RICHIESTE!BQ8),HLOOKUP(BF$6,Tipologie!$B$2:$AM$10,4  ) ))</f>
        <v>.</v>
      </c>
      <c r="BG9" s="147" t="str">
        <f>T( IF( Ott2022_RICHIESTE!BR8&lt;&gt;"",  IF(   AND(    (IFERROR(SEARCH("Ridotto",Ott2022_RICHIESTE!BR8),Ott2022_RICHIESTE!BR8))=1,    BG$6&lt;&gt;""   ),    _xlfn.CONCAT("Rid: ",HLOOKUP(BG$6,Tipologie!$B$2:$AM$10,4)  ),  Ott2022_RICHIESTE!BR8),HLOOKUP(BG$6,Tipologie!$B$2:$AM$10,4  ) ))</f>
        <v>.</v>
      </c>
      <c r="BI9" s="45" t="str">
        <f t="shared" si="4"/>
        <v>mar</v>
      </c>
      <c r="BJ9" s="45">
        <f t="shared" si="5"/>
        <v>44838</v>
      </c>
      <c r="BK9" s="147" t="str">
        <f>T(IF(  Ott2022_RICHIESTE!BV8&lt;&gt;"",  Ott2022_RICHIESTE!BV8,  HLOOKUP(BK$6,Tipologie!$B$2:$AM$10,4) ))</f>
        <v>.</v>
      </c>
      <c r="BL9" s="147" t="str">
        <f>T(IF(  Ott2022_RICHIESTE!BW8&lt;&gt;"",  Ott2022_RICHIESTE!BW8,  HLOOKUP(BL$6,Tipologie!$B$2:$AM$10,4) ))</f>
        <v>.</v>
      </c>
      <c r="BM9" s="147" t="str">
        <f>T(IF(  Ott2022_RICHIESTE!BX8&lt;&gt;"",  Ott2022_RICHIESTE!BX8,  HLOOKUP(BM$6,Tipologie!$B$2:$AM$10,4) ))</f>
        <v>.</v>
      </c>
      <c r="BN9" s="147" t="str">
        <f>T(IF(  Ott2022_RICHIESTE!BY8&lt;&gt;"",  Ott2022_RICHIESTE!BY8,  HLOOKUP(BN$6,Tipologie!$B$2:$AM$10,4) ))</f>
        <v>.</v>
      </c>
      <c r="BO9" s="147" t="str">
        <f>T(IF(  Ott2022_RICHIESTE!BZ8&lt;&gt;"",  Ott2022_RICHIESTE!BZ8,  HLOOKUP(BO$6,Tipologie!$B$2:$AM$10,4) ))</f>
        <v>.</v>
      </c>
      <c r="BP9" s="147" t="str">
        <f>T(IF(  Ott2022_RICHIESTE!CA8&lt;&gt;"",  Ott2022_RICHIESTE!CA8,  HLOOKUP(BP$6,Tipologie!$B$2:$AM$10,4) ))</f>
        <v>.</v>
      </c>
      <c r="BQ9" s="147" t="str">
        <f>T(IF(  Ott2022_RICHIESTE!CB8&lt;&gt;"",  Ott2022_RICHIESTE!CB8,  HLOOKUP(BQ$6,Tipologie!$B$2:$AM$10,4) ))</f>
        <v>.</v>
      </c>
      <c r="BR9" s="147" t="str">
        <f>T(IF(  Ott2022_RICHIESTE!BW8&lt;&gt;"",  Ott2022_RICHIESTE!BW8,  HLOOKUP(BR$6,Tipologie!$B$2:$AM$10,4) ))</f>
        <v>.</v>
      </c>
      <c r="BS9" s="147" t="str">
        <f>T(IF(  Ott2022_RICHIESTE!BX8&lt;&gt;"",  Ott2022_RICHIESTE!BX8,  HLOOKUP(BS$6,Tipologie!$B$2:$AM$10,4) ))</f>
        <v>.</v>
      </c>
      <c r="BT9" s="147" t="str">
        <f>T(IF(  Ott2022_RICHIESTE!BY10&lt;&gt;"",  Ott2022_RICHIESTE!BY10,  HLOOKUP(BT$6,Tipologie!$B$2:$AM$10,4) ))</f>
        <v>.</v>
      </c>
    </row>
    <row r="10" spans="1:81" ht="11.25" customHeight="1" x14ac:dyDescent="0.25">
      <c r="A10" s="45" t="str">
        <f>IF(Ott2022_RICHIESTE!A9&lt;&gt;"",Ott2022_RICHIESTE!A9,"")</f>
        <v>mer</v>
      </c>
      <c r="B10" s="46">
        <f>IF(Ott2022_RICHIESTE!B9&lt;&gt;"",Ott2022_RICHIESTE!B9,"")</f>
        <v>44839</v>
      </c>
      <c r="C10" s="147" t="str">
        <f>T( IF( Ott2022_RICHIESTE!C9&lt;&gt;"",  IF(   AND(    (IFERROR(SEARCH("Ridotto",Ott2022_RICHIESTE!C9),Ott2022_RICHIESTE!C9))=1,    C$6&lt;&gt;""   ),    _xlfn.CONCAT("Rid: ",HLOOKUP(C$6,Tipologie!$B$2:$AM$10,5)  ),  Ott2022_RICHIESTE!C9),HLOOKUP(C$6,Tipologie!$B$2:$AM$10,5  ) ))</f>
        <v>.</v>
      </c>
      <c r="D10" s="147" t="str">
        <f>T( IF( Ott2022_RICHIESTE!D9&lt;&gt;"",  IF(   AND(    (IFERROR(SEARCH("Ridotto",Ott2022_RICHIESTE!D9),Ott2022_RICHIESTE!D9))=1,    D$6&lt;&gt;""   ),    _xlfn.CONCAT("Rid: ",HLOOKUP(D$6,Tipologie!$B$2:$AM$10,5)  ),  Ott2022_RICHIESTE!D9),HLOOKUP(D$6,Tipologie!$B$2:$AM$10,5  ) ))</f>
        <v>.</v>
      </c>
      <c r="E10" s="147" t="str">
        <f>T( IF( Ott2022_RICHIESTE!E9&lt;&gt;"",  IF(   AND(    (IFERROR(SEARCH("Ridotto",Ott2022_RICHIESTE!E9),Ott2022_RICHIESTE!E9))=1,    E$6&lt;&gt;""   ),    _xlfn.CONCAT("Rid: ",HLOOKUP(E$6,Tipologie!$B$2:$AM$10,5)  ),  Ott2022_RICHIESTE!E9),HLOOKUP(E$6,Tipologie!$B$2:$AM$10,5  ) ))</f>
        <v>.</v>
      </c>
      <c r="F10" s="147" t="str">
        <f>T( IF( Ott2022_RICHIESTE!F9&lt;&gt;"",  IF(   AND(    (IFERROR(SEARCH("Ridotto",Ott2022_RICHIESTE!F9),Ott2022_RICHIESTE!F9))=1,    F$6&lt;&gt;""   ),    _xlfn.CONCAT("Rid: ",HLOOKUP(F$6,Tipologie!$B$2:$AM$10,5)  ),  Ott2022_RICHIESTE!F9),HLOOKUP(F$6,Tipologie!$B$2:$AM$10,5  ) ))</f>
        <v>.</v>
      </c>
      <c r="G10" s="147" t="str">
        <f>T( IF( Ott2022_RICHIESTE!G9&lt;&gt;"",  IF(   AND(    (IFERROR(SEARCH("Ridotto",Ott2022_RICHIESTE!G9),Ott2022_RICHIESTE!G9))=1,    G$6&lt;&gt;""   ),    _xlfn.CONCAT("Rid: ",HLOOKUP(G$6,Tipologie!$B$2:$AM$10,5)  ),  Ott2022_RICHIESTE!G9),HLOOKUP(G$6,Tipologie!$B$2:$AM$10,5  ) ))</f>
        <v>.</v>
      </c>
      <c r="H10" s="147" t="str">
        <f>T( IF( Ott2022_RICHIESTE!H9&lt;&gt;"",  IF(   AND(    (IFERROR(SEARCH("Ridotto",Ott2022_RICHIESTE!H9),Ott2022_RICHIESTE!H9))=1,    H$6&lt;&gt;""   ),    _xlfn.CONCAT("Rid: ",HLOOKUP(H$6,Tipologie!$B$2:$AM$10,5)  ),  Ott2022_RICHIESTE!H9),HLOOKUP(H$6,Tipologie!$B$2:$AM$10,5  ) ))</f>
        <v>.</v>
      </c>
      <c r="I10" s="147" t="str">
        <f>T( IF( Ott2022_RICHIESTE!I9&lt;&gt;"",  IF(   AND(    (IFERROR(SEARCH("Ridotto",Ott2022_RICHIESTE!I9),Ott2022_RICHIESTE!I9))=1,    I$6&lt;&gt;""   ),    _xlfn.CONCAT("Rid: ",HLOOKUP(I$6,Tipologie!$B$2:$AM$10,5)  ),  Ott2022_RICHIESTE!I9),HLOOKUP(I$6,Tipologie!$B$2:$AM$10,5  ) ))</f>
        <v>.</v>
      </c>
      <c r="J10" s="147" t="str">
        <f>T( IF( Ott2022_RICHIESTE!J9&lt;&gt;"",  IF(   AND(    (IFERROR(SEARCH("Ridotto",Ott2022_RICHIESTE!J9),Ott2022_RICHIESTE!J9))=1,    J$6&lt;&gt;""   ),    _xlfn.CONCAT("Rid: ",HLOOKUP(J$6,Tipologie!$B$2:$AM$10,5)  ),  Ott2022_RICHIESTE!J9),HLOOKUP(J$6,Tipologie!$B$2:$AM$10,5  ) ))</f>
        <v>.</v>
      </c>
      <c r="K10" s="147" t="str">
        <f>T( IF( Ott2022_RICHIESTE!K9&lt;&gt;"",  IF(   AND(    (IFERROR(SEARCH("Ridotto",Ott2022_RICHIESTE!K9),Ott2022_RICHIESTE!K9))=1,    K$6&lt;&gt;""   ),    _xlfn.CONCAT("Rid: ",HLOOKUP(K$6,Tipologie!$B$2:$AM$10,5)  ),  Ott2022_RICHIESTE!K9),HLOOKUP(K$6,Tipologie!$B$2:$AM$10,5  ) ))</f>
        <v>.</v>
      </c>
      <c r="L10" s="147" t="str">
        <f>T( IF( Ott2022_RICHIESTE!L9&lt;&gt;"",  IF(   AND(    (IFERROR(SEARCH("Ridotto",Ott2022_RICHIESTE!L9),Ott2022_RICHIESTE!L9))=1,    L$6&lt;&gt;""   ),    _xlfn.CONCAT("Rid: ",HLOOKUP(L$6,Tipologie!$B$2:$AM$10,5)  ),  Ott2022_RICHIESTE!L9),HLOOKUP(L$6,Tipologie!$B$2:$AM$10,5  ) ))</f>
        <v>.</v>
      </c>
      <c r="M10" s="147" t="str">
        <f>T( IF( Ott2022_RICHIESTE!M9&lt;&gt;"",  IF(   AND(    (IFERROR(SEARCH("Ridotto",Ott2022_RICHIESTE!M9),Ott2022_RICHIESTE!M9))=1,    M$6&lt;&gt;""   ),    _xlfn.CONCAT("Rid: ",HLOOKUP(M$6,Tipologie!$B$2:$AM$10,5)  ),  Ott2022_RICHIESTE!M9),HLOOKUP(M$6,Tipologie!$B$2:$AM$10,5  ) ))</f>
        <v>.</v>
      </c>
      <c r="N10" s="147" t="str">
        <f>T( IF( Ott2022_RICHIESTE!N9&lt;&gt;"",  IF(   AND(    (IFERROR(SEARCH("Ridotto",Ott2022_RICHIESTE!N9),Ott2022_RICHIESTE!N9))=1,    N$6&lt;&gt;""   ),    _xlfn.CONCAT("Rid: ",HLOOKUP(N$6,Tipologie!$B$2:$AM$10,5)  ),  Ott2022_RICHIESTE!N9),HLOOKUP(N$6,Tipologie!$B$2:$AM$10,5  ) ))</f>
        <v>.</v>
      </c>
      <c r="O10" s="147" t="str">
        <f>T( IF( Ott2022_RICHIESTE!O9&lt;&gt;"",  IF(   AND(    (IFERROR(SEARCH("Ridotto",Ott2022_RICHIESTE!O9),Ott2022_RICHIESTE!O9))=1,    O$6&lt;&gt;""   ),    _xlfn.CONCAT("Rid: ",HLOOKUP(O$6,Tipologie!$B$2:$AM$10,5)  ),  Ott2022_RICHIESTE!O9),HLOOKUP(O$6,Tipologie!$B$2:$AM$10,5  ) ))</f>
        <v>.</v>
      </c>
      <c r="P10" s="147" t="str">
        <f>T( IF( Ott2022_RICHIESTE!P9&lt;&gt;"",  IF(   AND(    (IFERROR(SEARCH("Ridotto",Ott2022_RICHIESTE!P9),Ott2022_RICHIESTE!P9))=1,    P$6&lt;&gt;""   ),    _xlfn.CONCAT("Rid: ",HLOOKUP(P$6,Tipologie!$B$2:$AM$10,5)  ),  Ott2022_RICHIESTE!P9),HLOOKUP(P$6,Tipologie!$B$2:$AM$10,5  ) ))</f>
        <v>.</v>
      </c>
      <c r="Q10" s="28" t="str">
        <f>T( IF( Ott2022_RICHIESTE!Q9&lt;&gt;"",  IF(   AND(    (IFERROR(SEARCH("Ridotto",Ott2022_RICHIESTE!Q9),Ott2022_RICHIESTE!Q9))=1,    Q$6&lt;&gt;""   ),    _xlfn.CONCAT("Rid: ",HLOOKUP(Q$6,Tipologie!$B$2:$AM$10,5)  ),  Ott2022_RICHIESTE!Q9),HLOOKUP(Q$6,Tipologie!$B$2:$AM$10,5  ) ))</f>
        <v>.</v>
      </c>
      <c r="R10" s="28" t="str">
        <f>T( IF( Ott2022_RICHIESTE!R9&lt;&gt;"",  IF(   AND(    (IFERROR(SEARCH("Ridotto",Ott2022_RICHIESTE!R9),Ott2022_RICHIESTE!R9))=1,    R$6&lt;&gt;""   ),    _xlfn.CONCAT("Rid: ",HLOOKUP(R$6,Tipologie!$B$2:$AM$10,5)  ),  Ott2022_RICHIESTE!R9),HLOOKUP(R$6,Tipologie!$B$2:$AM$10,5  ) ))</f>
        <v>.</v>
      </c>
      <c r="S10" s="28" t="str">
        <f>T( IF( Ott2022_RICHIESTE!S9&lt;&gt;"",  IF(   AND(    (IFERROR(SEARCH("Ridotto",Ott2022_RICHIESTE!S9),Ott2022_RICHIESTE!S9))=1,    S$6&lt;&gt;""   ),    _xlfn.CONCAT("Rid: ",HLOOKUP(S$6,Tipologie!$B$2:$AM$10,5)  ),  Ott2022_RICHIESTE!S9),HLOOKUP(S$6,Tipologie!$B$2:$AM$10,5  ) ))</f>
        <v>.</v>
      </c>
      <c r="T10" s="152"/>
      <c r="U10" s="45" t="str">
        <f t="shared" si="3"/>
        <v>mer</v>
      </c>
      <c r="V10" s="46">
        <f t="shared" si="2"/>
        <v>44839</v>
      </c>
      <c r="W10" s="147" t="str">
        <f>T( IF( Ott2022_RICHIESTE!W9&lt;&gt;"",  IF(   AND(    (IFERROR(SEARCH("Ridotto",Ott2022_RICHIESTE!W9),Ott2022_RICHIESTE!W9))=1,    W$6&lt;&gt;""   ),    _xlfn.CONCAT("Rid: ",HLOOKUP(W$6,Tipologie!$B$2:$AM$10,5)  ),  Ott2022_RICHIESTE!W9),HLOOKUP(W$6,Tipologie!$B$2:$AM$10,5  ) ))</f>
        <v>.</v>
      </c>
      <c r="X10" s="147" t="str">
        <f>T( IF( Ott2022_RICHIESTE!X9&lt;&gt;"",  IF(   AND(    (IFERROR(SEARCH("Ridotto",Ott2022_RICHIESTE!X9),Ott2022_RICHIESTE!X9))=1,    X$6&lt;&gt;""   ),    _xlfn.CONCAT("Rid: ",HLOOKUP(X$6,Tipologie!$B$2:$AM$10,5)  ),  Ott2022_RICHIESTE!X9),HLOOKUP(X$6,Tipologie!$B$2:$AM$10,5  ) ))</f>
        <v>.</v>
      </c>
      <c r="Y10" s="147" t="str">
        <f>T( IF( Ott2022_RICHIESTE!Y9&lt;&gt;"",  IF(   AND(    (IFERROR(SEARCH("Ridotto",Ott2022_RICHIESTE!Y9),Ott2022_RICHIESTE!Y9))=1,    Y$6&lt;&gt;""   ),    _xlfn.CONCAT("Rid: ",HLOOKUP(Y$6,Tipologie!$B$2:$AM$10,5)  ),  Ott2022_RICHIESTE!Y9),HLOOKUP(Y$6,Tipologie!$B$2:$AM$10,5  ) ))</f>
        <v>.</v>
      </c>
      <c r="Z10" s="147" t="str">
        <f>T( IF( Ott2022_RICHIESTE!Z9&lt;&gt;"",  IF(   AND(    (IFERROR(SEARCH("Ridotto",Ott2022_RICHIESTE!Z9),Ott2022_RICHIESTE!Z9))=1,    Z$6&lt;&gt;""   ),    _xlfn.CONCAT("Rid: ",HLOOKUP(Z$6,Tipologie!$B$2:$AM$10,5)  ),  Ott2022_RICHIESTE!Z9),HLOOKUP(Z$6,Tipologie!$B$2:$AM$10,5  ) ))</f>
        <v>.</v>
      </c>
      <c r="AA10" s="147" t="str">
        <f>T( IF( Ott2022_RICHIESTE!AA9&lt;&gt;"",  IF(   AND(    (IFERROR(SEARCH("Ridotto",Ott2022_RICHIESTE!AA9),Ott2022_RICHIESTE!AA9))=1,    AA$6&lt;&gt;""   ),    _xlfn.CONCAT("Rid: ",HLOOKUP(AA$6,Tipologie!$B$2:$AM$10,5)  ),  Ott2022_RICHIESTE!AA9),HLOOKUP(AA$6,Tipologie!$B$2:$AM$10,5  ) ))</f>
        <v>.</v>
      </c>
      <c r="AB10" s="147" t="str">
        <f>T( IF( Ott2022_RICHIESTE!AB9&lt;&gt;"",  IF(   AND(    (IFERROR(SEARCH("Ridotto",Ott2022_RICHIESTE!AB9),Ott2022_RICHIESTE!AB9))=1,    AB$6&lt;&gt;""   ),    _xlfn.CONCAT("Rid: ",HLOOKUP(AB$6,Tipologie!$B$2:$AM$10,5)  ),  Ott2022_RICHIESTE!AB9),HLOOKUP(AB$6,Tipologie!$B$2:$AM$10,5  ) ))</f>
        <v>.</v>
      </c>
      <c r="AC10" s="147" t="str">
        <f>T( IF( Ott2022_RICHIESTE!AC9&lt;&gt;"",  IF(   AND(    (IFERROR(SEARCH("Ridotto",Ott2022_RICHIESTE!AC9),Ott2022_RICHIESTE!AC9))=1,    AC$6&lt;&gt;""   ),    _xlfn.CONCAT("Rid: ",HLOOKUP(AC$6,Tipologie!$B$2:$AM$10,5)  ),  Ott2022_RICHIESTE!AC9),HLOOKUP(AC$6,Tipologie!$B$2:$AM$10,5  ) ))</f>
        <v>.</v>
      </c>
      <c r="AD10" s="147" t="str">
        <f>T( IF( Ott2022_RICHIESTE!AD9&lt;&gt;"",  IF(   AND(    (IFERROR(SEARCH("Ridotto",Ott2022_RICHIESTE!AD9),Ott2022_RICHIESTE!AD9))=1,    AD$6&lt;&gt;""   ),    _xlfn.CONCAT("Rid: ",HLOOKUP(AD$6,Tipologie!$B$2:$AM$10,5)  ),  Ott2022_RICHIESTE!AD9),HLOOKUP(AD$6,Tipologie!$B$2:$AM$10,5  ) ))</f>
        <v>.</v>
      </c>
      <c r="AE10" s="147" t="str">
        <f>T( IF( Ott2022_RICHIESTE!AE9&lt;&gt;"",  IF(   AND(    (IFERROR(SEARCH("Ridotto",Ott2022_RICHIESTE!AE9),Ott2022_RICHIESTE!AE9))=1,    AE$6&lt;&gt;""   ),    _xlfn.CONCAT("Rid: ",HLOOKUP(AE$6,Tipologie!$B$2:$AM$10,5)  ),  Ott2022_RICHIESTE!AE9),HLOOKUP(AE$6,Tipologie!$B$2:$AM$10,5  ) ))</f>
        <v>.</v>
      </c>
      <c r="AF10" s="147" t="str">
        <f>T( IF( Ott2022_RICHIESTE!AF9&lt;&gt;"",  IF(   AND(    (IFERROR(SEARCH("Ridotto",Ott2022_RICHIESTE!AF9),Ott2022_RICHIESTE!AF9))=1,    AF$6&lt;&gt;""   ),    _xlfn.CONCAT("Rid: ",HLOOKUP(AF$6,Tipologie!$B$2:$AM$10,5)  ),  Ott2022_RICHIESTE!AF9),HLOOKUP(AF$6,Tipologie!$B$2:$AM$10,5  ) ))</f>
        <v>.</v>
      </c>
      <c r="AG10" s="147" t="str">
        <f>T( IF( Ott2022_RICHIESTE!AG9&lt;&gt;"",  IF(   AND(    (IFERROR(SEARCH("Ridotto",Ott2022_RICHIESTE!AG9),Ott2022_RICHIESTE!AG9))=1,    AG$6&lt;&gt;""   ),    _xlfn.CONCAT("Rid: ",HLOOKUP(AG$6,Tipologie!$B$2:$AM$10,5)  ),  Ott2022_RICHIESTE!AG9),HLOOKUP(AG$6,Tipologie!$B$2:$AM$10,5  ) ))</f>
        <v>.</v>
      </c>
      <c r="AH10" s="147" t="str">
        <f>T( IF( Ott2022_RICHIESTE!AH9&lt;&gt;"",  IF(   AND(    (IFERROR(SEARCH("Ridotto",Ott2022_RICHIESTE!AH9),Ott2022_RICHIESTE!AH9))=1,    AH$6&lt;&gt;""   ),    _xlfn.CONCAT("Rid: ",HLOOKUP(AH$6,Tipologie!$B$2:$AM$10,5)  ),  Ott2022_RICHIESTE!AH9),HLOOKUP(AH$6,Tipologie!$B$2:$AM$10,5  ) ))</f>
        <v>.</v>
      </c>
      <c r="AI10" s="147" t="str">
        <f>T( IF( Ott2022_RICHIESTE!AI9&lt;&gt;"",  IF(   AND(    (IFERROR(SEARCH("Ridotto",Ott2022_RICHIESTE!AI9),Ott2022_RICHIESTE!AI9))=1,    AI$6&lt;&gt;""   ),    _xlfn.CONCAT("Rid: ",HLOOKUP(AI$6,Tipologie!$B$2:$AM$10,5)  ),  Ott2022_RICHIESTE!AI9),HLOOKUP(AI$6,Tipologie!$B$2:$AM$10,5  ) ))</f>
        <v>.</v>
      </c>
      <c r="AJ10" s="147" t="str">
        <f>T( IF( Ott2022_RICHIESTE!AJ9&lt;&gt;"",  IF(   AND(    (IFERROR(SEARCH("Ridotto",Ott2022_RICHIESTE!AJ9),Ott2022_RICHIESTE!AJ9))=1,    AJ$6&lt;&gt;""   ),    _xlfn.CONCAT("Rid: ",HLOOKUP(AJ$6,Tipologie!$B$2:$AM$10,5)  ),  Ott2022_RICHIESTE!AJ9),HLOOKUP(AJ$6,Tipologie!$B$2:$AM$10,5  ) ))</f>
        <v>.</v>
      </c>
      <c r="AK10" s="147" t="str">
        <f>T( IF( Ott2022_RICHIESTE!AK9&lt;&gt;"",  IF(   AND(    (IFERROR(SEARCH("Ridotto",Ott2022_RICHIESTE!AK9),Ott2022_RICHIESTE!AK9))=1,    AK$6&lt;&gt;""   ),    _xlfn.CONCAT("Rid: ",HLOOKUP(AK$6,Tipologie!$B$2:$AM$10,5)  ),  Ott2022_RICHIESTE!AK9),HLOOKUP(AK$6,Tipologie!$B$2:$AM$10,5  ) ))</f>
        <v>.</v>
      </c>
      <c r="AL10" s="147" t="str">
        <f>T( IF( Ott2022_RICHIESTE!AL9&lt;&gt;"",  IF(   AND(    (IFERROR(SEARCH("Ridotto",Ott2022_RICHIESTE!AL9),Ott2022_RICHIESTE!AL9))=1,    AL$6&lt;&gt;""   ),    _xlfn.CONCAT("Rid: ",HLOOKUP(AL$6,Tipologie!$B$2:$AM$10,5)  ),  Ott2022_RICHIESTE!AL9),HLOOKUP(AL$6,Tipologie!$B$2:$AM$10,5  ) ))</f>
        <v>.</v>
      </c>
      <c r="AM10" s="147" t="str">
        <f>T( IF( Ott2022_RICHIESTE!AM9&lt;&gt;"",  IF(   AND(    (IFERROR(SEARCH("Ridotto",Ott2022_RICHIESTE!AM9),Ott2022_RICHIESTE!AM9))=1,    AM$6&lt;&gt;""   ),    _xlfn.CONCAT("Rid: ",HLOOKUP(AM$6,Tipologie!$B$2:$AM$10,5)  ),  Ott2022_RICHIESTE!AM9),HLOOKUP(AM$6,Tipologie!$B$2:$AM$10,5  ) ))</f>
        <v>.</v>
      </c>
      <c r="AN10" s="147" t="str">
        <f>T( IF( Ott2022_RICHIESTE!AN9&lt;&gt;"",  IF(   AND(    (IFERROR(SEARCH("Ridotto",Ott2022_RICHIESTE!AN9),Ott2022_RICHIESTE!AN9))=1,    AN$6&lt;&gt;""   ),    _xlfn.CONCAT("Rid: ",HLOOKUP(AN$6,Tipologie!$B$2:$AM$10,5)  ),  Ott2022_RICHIESTE!AN9),HLOOKUP(AN$6,Tipologie!$B$2:$AM$10,5  ) ))</f>
        <v>.</v>
      </c>
      <c r="AO10" s="147" t="str">
        <f>T( IF( Ott2022_RICHIESTE!AO9&lt;&gt;"",  IF(   AND(    (IFERROR(SEARCH("Ridotto",Ott2022_RICHIESTE!AO9),Ott2022_RICHIESTE!AO9))=1,    AO$6&lt;&gt;""   ),    _xlfn.CONCAT("Rid: ",HLOOKUP(AO$6,Tipologie!$B$2:$AM$10,5)  ),  Ott2022_RICHIESTE!AO9),HLOOKUP(AO$6,Tipologie!$B$2:$AM$10,5  ) ))</f>
        <v>.</v>
      </c>
      <c r="AP10" s="147" t="str">
        <f>T( IF( Ott2022_RICHIESTE!AP9&lt;&gt;"",  IF(   AND(    (IFERROR(SEARCH("Ridotto",Ott2022_RICHIESTE!AP9),Ott2022_RICHIESTE!AP9))=1,    AP$6&lt;&gt;""   ),    _xlfn.CONCAT("Rid: ",HLOOKUP(AP$6,Tipologie!$B$2:$AM$10,5)  ),  Ott2022_RICHIESTE!AP9),HLOOKUP(AP$6,Tipologie!$B$2:$AM$10,5  ) ))</f>
        <v>.</v>
      </c>
      <c r="AQ10" s="147" t="str">
        <f>T( IF( Ott2022_RICHIESTE!AQ9&lt;&gt;"",  IF(   AND(    (IFERROR(SEARCH("Ridotto",Ott2022_RICHIESTE!AQ9),Ott2022_RICHIESTE!AQ9))=1,    AQ$6&lt;&gt;""   ),    _xlfn.CONCAT("Rid: ",HLOOKUP(AQ$6,Tipologie!$B$2:$AM$10,5)  ),  Ott2022_RICHIESTE!AQ9),HLOOKUP(AQ$6,Tipologie!$B$2:$AM$10,5  ) ))</f>
        <v>.</v>
      </c>
      <c r="AR10" s="147" t="str">
        <f>T( IF( Ott2022_RICHIESTE!AR9&lt;&gt;"",  IF(   AND(    (IFERROR(SEARCH("Ridotto",Ott2022_RICHIESTE!AR9),Ott2022_RICHIESTE!AR9))=1,    AR$6&lt;&gt;""   ),    _xlfn.CONCAT("Rid: ",HLOOKUP(AR$6,Tipologie!$B$2:$AM$10,5)  ),  Ott2022_RICHIESTE!AR9),HLOOKUP(AR$6,Tipologie!$B$2:$AM$10,5  ) ))</f>
        <v>.</v>
      </c>
      <c r="AS10" s="147" t="str">
        <f>T( IF( Ott2022_RICHIESTE!AS9&lt;&gt;"",  IF(   AND(    (IFERROR(SEARCH("Ridotto",Ott2022_RICHIESTE!AS9),Ott2022_RICHIESTE!AS9))=1,    AS$6&lt;&gt;""   ),    _xlfn.CONCAT("Rid: ",HLOOKUP(AS$6,Tipologie!$B$2:$AM$10,5)  ),  Ott2022_RICHIESTE!AS9),HLOOKUP(AS$6,Tipologie!$B$2:$AM$10,5  ) ))</f>
        <v>.</v>
      </c>
      <c r="AT10" s="224"/>
      <c r="AW10" s="159">
        <f>SUM(COUNTIFS(C10:AS10,{"Ex-accordo";"Ferie";"Ridotto Ex-Acc";"Ridotto Ferie";"Ridotto Maternità";"Malattia";"Esame";"Altro"}))</f>
        <v>0</v>
      </c>
      <c r="AX10" s="159">
        <f t="shared" si="6"/>
        <v>30</v>
      </c>
      <c r="AY10" s="91"/>
      <c r="BB10" s="147" t="str">
        <f>T( IF( Ott2022_RICHIESTE!BM9&lt;&gt;"",  IF(   AND(    (IFERROR(SEARCH("Ridotto",Ott2022_RICHIESTE!BM9),Ott2022_RICHIESTE!BM9))=1,    BB$6&lt;&gt;""   ),    _xlfn.CONCAT("Rid: ",HLOOKUP(BB$6,Tipologie!$B$2:$AM$10,5)  ),  Ott2022_RICHIESTE!BM9),HLOOKUP(BB$6,Tipologie!$B$2:$AM$10,5  ) ))</f>
        <v>.</v>
      </c>
      <c r="BC10" s="147" t="str">
        <f>T( IF( Ott2022_RICHIESTE!BN9&lt;&gt;"",  IF(   AND(    (IFERROR(SEARCH("Ridotto",Ott2022_RICHIESTE!BN9),Ott2022_RICHIESTE!BN9))=1,    BC$6&lt;&gt;""   ),    _xlfn.CONCAT("Rid: ",HLOOKUP(BC$6,Tipologie!$B$2:$AM$10,5)  ),  Ott2022_RICHIESTE!BN9),HLOOKUP(BC$6,Tipologie!$B$2:$AM$10,5  ) ))</f>
        <v>.</v>
      </c>
      <c r="BD10" s="147" t="str">
        <f>T( IF( Ott2022_RICHIESTE!BO9&lt;&gt;"",  IF(   AND(    (IFERROR(SEARCH("Ridotto",Ott2022_RICHIESTE!BO9),Ott2022_RICHIESTE!BO9))=1,    BD$6&lt;&gt;""   ),    _xlfn.CONCAT("Rid: ",HLOOKUP(BD$6,Tipologie!$B$2:$AM$10,5)  ),  Ott2022_RICHIESTE!BO9),HLOOKUP(BD$6,Tipologie!$B$2:$AM$10,5  ) ))</f>
        <v>.</v>
      </c>
      <c r="BE10" s="147" t="str">
        <f>T( IF( Ott2022_RICHIESTE!BP9&lt;&gt;"",  IF(   AND(    (IFERROR(SEARCH("Ridotto",Ott2022_RICHIESTE!BP9),Ott2022_RICHIESTE!BP9))=1,    BE$6&lt;&gt;""   ),    _xlfn.CONCAT("Rid: ",HLOOKUP(BE$6,Tipologie!$B$2:$AM$10,5)  ),  Ott2022_RICHIESTE!BP9),HLOOKUP(BE$6,Tipologie!$B$2:$AM$10,5  ) ))</f>
        <v>.</v>
      </c>
      <c r="BF10" s="147" t="str">
        <f>T( IF( Ott2022_RICHIESTE!BQ9&lt;&gt;"",  IF(   AND(    (IFERROR(SEARCH("Ridotto",Ott2022_RICHIESTE!BQ9),Ott2022_RICHIESTE!BQ9))=1,    BF$6&lt;&gt;""   ),    _xlfn.CONCAT("Rid: ",HLOOKUP(BF$6,Tipologie!$B$2:$AM$10,5)  ),  Ott2022_RICHIESTE!BQ9),HLOOKUP(BF$6,Tipologie!$B$2:$AM$10,5  ) ))</f>
        <v>.</v>
      </c>
      <c r="BG10" s="147" t="str">
        <f>T( IF( Ott2022_RICHIESTE!BR9&lt;&gt;"",  IF(   AND(    (IFERROR(SEARCH("Ridotto",Ott2022_RICHIESTE!BR9),Ott2022_RICHIESTE!BR9))=1,    BG$6&lt;&gt;""   ),    _xlfn.CONCAT("Rid: ",HLOOKUP(BG$6,Tipologie!$B$2:$AM$10,5)  ),  Ott2022_RICHIESTE!BR9),HLOOKUP(BG$6,Tipologie!$B$2:$AM$10,5  ) ))</f>
        <v>.</v>
      </c>
      <c r="BI10" s="45" t="str">
        <f t="shared" si="4"/>
        <v>mer</v>
      </c>
      <c r="BJ10" s="45">
        <f t="shared" si="5"/>
        <v>44839</v>
      </c>
      <c r="BK10" s="147" t="str">
        <f>T(IF(  Ott2022_RICHIESTE!BV9&lt;&gt;"",  Ott2022_RICHIESTE!BV9,  HLOOKUP(BK$6,Tipologie!$B$2:$AM$10,5) ))</f>
        <v>.</v>
      </c>
      <c r="BL10" s="147" t="str">
        <f>T(IF(  Ott2022_RICHIESTE!BW9&lt;&gt;"",  Ott2022_RICHIESTE!BW9,  HLOOKUP(BL$6,Tipologie!$B$2:$AM$10,5) ))</f>
        <v>.</v>
      </c>
      <c r="BM10" s="147" t="str">
        <f>T(IF(  Ott2022_RICHIESTE!BX9&lt;&gt;"",  Ott2022_RICHIESTE!BX9,  HLOOKUP(BM$6,Tipologie!$B$2:$AM$10,5) ))</f>
        <v>.</v>
      </c>
      <c r="BN10" s="147" t="str">
        <f>T(IF(  Ott2022_RICHIESTE!BY9&lt;&gt;"",  Ott2022_RICHIESTE!BY9,  HLOOKUP(BN$6,Tipologie!$B$2:$AM$10,5) ))</f>
        <v>.</v>
      </c>
      <c r="BO10" s="147" t="str">
        <f>T(IF(  Ott2022_RICHIESTE!BZ9&lt;&gt;"",  Ott2022_RICHIESTE!BZ9,  HLOOKUP(BO$6,Tipologie!$B$2:$AM$10,5) ))</f>
        <v>.</v>
      </c>
      <c r="BP10" s="147" t="str">
        <f>T(IF(  Ott2022_RICHIESTE!CA9&lt;&gt;"",  Ott2022_RICHIESTE!CA9,  HLOOKUP(BP$6,Tipologie!$B$2:$AM$10,5) ))</f>
        <v>.</v>
      </c>
      <c r="BQ10" s="147" t="str">
        <f>T(IF(  Ott2022_RICHIESTE!CB9&lt;&gt;"",  Ott2022_RICHIESTE!CB9,  HLOOKUP(BQ$6,Tipologie!$B$2:$AM$10,5) ))</f>
        <v>.</v>
      </c>
      <c r="BR10" s="147" t="str">
        <f>T(IF(  Ott2022_RICHIESTE!BW9&lt;&gt;"",  Ott2022_RICHIESTE!BW9,  HLOOKUP(BR$6,Tipologie!$B$2:$AM$10,5) ))</f>
        <v>.</v>
      </c>
      <c r="BS10" s="147" t="str">
        <f>T(IF(  Ott2022_RICHIESTE!BX9&lt;&gt;"",  Ott2022_RICHIESTE!BX9,  HLOOKUP(BS$6,Tipologie!$B$2:$AM$10,5) ))</f>
        <v>.</v>
      </c>
      <c r="BT10" s="147" t="str">
        <f>T(IF(  Ott2022_RICHIESTE!BY9&lt;&gt;"",  Ott2022_RICHIESTE!BY9,  HLOOKUP(BT$6,Tipologie!$B$2:$AM$10,5) ))</f>
        <v>.</v>
      </c>
      <c r="BU10" s="20"/>
    </row>
    <row r="11" spans="1:81" ht="11.25" customHeight="1" x14ac:dyDescent="0.25">
      <c r="A11" s="45" t="str">
        <f>IF(Ott2022_RICHIESTE!A10&lt;&gt;"",Ott2022_RICHIESTE!A10,"")</f>
        <v>gio</v>
      </c>
      <c r="B11" s="46">
        <f>IF(Ott2022_RICHIESTE!B10&lt;&gt;"",Ott2022_RICHIESTE!B10,"")</f>
        <v>44840</v>
      </c>
      <c r="C11" s="147" t="str">
        <f>T( IF( Ott2022_RICHIESTE!C10&lt;&gt;"",  IF(   AND(    (IFERROR(SEARCH("Ridotto",Ott2022_RICHIESTE!C10),Ott2022_RICHIESTE!C10))=1,    C$6&lt;&gt;""   ),    _xlfn.CONCAT("Rid: ",HLOOKUP(C$6,Tipologie!$B$2:$AM$10,6)  ),  Ott2022_RICHIESTE!C10),HLOOKUP(C$6,Tipologie!$B$2:$AM$10,6  ) ))</f>
        <v>.</v>
      </c>
      <c r="D11" s="147" t="str">
        <f>T( IF( Ott2022_RICHIESTE!D10&lt;&gt;"",  IF(   AND(    (IFERROR(SEARCH("Ridotto",Ott2022_RICHIESTE!D10),Ott2022_RICHIESTE!D10))=1,    D$6&lt;&gt;""   ),    _xlfn.CONCAT("Rid: ",HLOOKUP(D$6,Tipologie!$B$2:$AM$10,6)  ),  Ott2022_RICHIESTE!D10),HLOOKUP(D$6,Tipologie!$B$2:$AM$10,6  ) ))</f>
        <v>.</v>
      </c>
      <c r="E11" s="147" t="str">
        <f>T( IF( Ott2022_RICHIESTE!E10&lt;&gt;"",  IF(   AND(    (IFERROR(SEARCH("Ridotto",Ott2022_RICHIESTE!E10),Ott2022_RICHIESTE!E10))=1,    E$6&lt;&gt;""   ),    _xlfn.CONCAT("Rid: ",HLOOKUP(E$6,Tipologie!$B$2:$AM$10,6)  ),  Ott2022_RICHIESTE!E10),HLOOKUP(E$6,Tipologie!$B$2:$AM$10,6  ) ))</f>
        <v>.</v>
      </c>
      <c r="F11" s="147" t="str">
        <f>T( IF( Ott2022_RICHIESTE!F10&lt;&gt;"",  IF(   AND(    (IFERROR(SEARCH("Ridotto",Ott2022_RICHIESTE!F10),Ott2022_RICHIESTE!F10))=1,    F$6&lt;&gt;""   ),    _xlfn.CONCAT("Rid: ",HLOOKUP(F$6,Tipologie!$B$2:$AM$10,6)  ),  Ott2022_RICHIESTE!F10),HLOOKUP(F$6,Tipologie!$B$2:$AM$10,6  ) ))</f>
        <v>.</v>
      </c>
      <c r="G11" s="147" t="str">
        <f>T( IF( Ott2022_RICHIESTE!G10&lt;&gt;"",  IF(   AND(    (IFERROR(SEARCH("Ridotto",Ott2022_RICHIESTE!G10),Ott2022_RICHIESTE!G10))=1,    G$6&lt;&gt;""   ),    _xlfn.CONCAT("Rid: ",HLOOKUP(G$6,Tipologie!$B$2:$AM$10,6)  ),  Ott2022_RICHIESTE!G10),HLOOKUP(G$6,Tipologie!$B$2:$AM$10,6  ) ))</f>
        <v>.</v>
      </c>
      <c r="H11" s="147" t="str">
        <f>T( IF( Ott2022_RICHIESTE!H10&lt;&gt;"",  IF(   AND(    (IFERROR(SEARCH("Ridotto",Ott2022_RICHIESTE!H10),Ott2022_RICHIESTE!H10))=1,    H$6&lt;&gt;""   ),    _xlfn.CONCAT("Rid: ",HLOOKUP(H$6,Tipologie!$B$2:$AM$10,6)  ),  Ott2022_RICHIESTE!H10),HLOOKUP(H$6,Tipologie!$B$2:$AM$10,6  ) ))</f>
        <v>.</v>
      </c>
      <c r="I11" s="147" t="str">
        <f>T( IF( Ott2022_RICHIESTE!I10&lt;&gt;"",  IF(   AND(    (IFERROR(SEARCH("Ridotto",Ott2022_RICHIESTE!I10),Ott2022_RICHIESTE!I10))=1,    I$6&lt;&gt;""   ),    _xlfn.CONCAT("Rid: ",HLOOKUP(I$6,Tipologie!$B$2:$AM$10,6)  ),  Ott2022_RICHIESTE!I10),HLOOKUP(I$6,Tipologie!$B$2:$AM$10,6  ) ))</f>
        <v>.</v>
      </c>
      <c r="J11" s="147" t="str">
        <f>T( IF( Ott2022_RICHIESTE!J10&lt;&gt;"",  IF(   AND(    (IFERROR(SEARCH("Ridotto",Ott2022_RICHIESTE!J10),Ott2022_RICHIESTE!J10))=1,    J$6&lt;&gt;""   ),    _xlfn.CONCAT("Rid: ",HLOOKUP(J$6,Tipologie!$B$2:$AM$10,6)  ),  Ott2022_RICHIESTE!J10),HLOOKUP(J$6,Tipologie!$B$2:$AM$10,6  ) ))</f>
        <v>.</v>
      </c>
      <c r="K11" s="147" t="str">
        <f>T( IF( Ott2022_RICHIESTE!K10&lt;&gt;"",  IF(   AND(    (IFERROR(SEARCH("Ridotto",Ott2022_RICHIESTE!K10),Ott2022_RICHIESTE!K10))=1,    K$6&lt;&gt;""   ),    _xlfn.CONCAT("Rid: ",HLOOKUP(K$6,Tipologie!$B$2:$AM$10,6)  ),  Ott2022_RICHIESTE!K10),HLOOKUP(K$6,Tipologie!$B$2:$AM$10,6  ) ))</f>
        <v>.</v>
      </c>
      <c r="L11" s="147" t="str">
        <f>T( IF( Ott2022_RICHIESTE!L10&lt;&gt;"",  IF(   AND(    (IFERROR(SEARCH("Ridotto",Ott2022_RICHIESTE!L10),Ott2022_RICHIESTE!L10))=1,    L$6&lt;&gt;""   ),    _xlfn.CONCAT("Rid: ",HLOOKUP(L$6,Tipologie!$B$2:$AM$10,6)  ),  Ott2022_RICHIESTE!L10),HLOOKUP(L$6,Tipologie!$B$2:$AM$10,6  ) ))</f>
        <v>.</v>
      </c>
      <c r="M11" s="147" t="str">
        <f>T( IF( Ott2022_RICHIESTE!M10&lt;&gt;"",  IF(   AND(    (IFERROR(SEARCH("Ridotto",Ott2022_RICHIESTE!M10),Ott2022_RICHIESTE!M10))=1,    M$6&lt;&gt;""   ),    _xlfn.CONCAT("Rid: ",HLOOKUP(M$6,Tipologie!$B$2:$AM$10,6)  ),  Ott2022_RICHIESTE!M10),HLOOKUP(M$6,Tipologie!$B$2:$AM$10,6  ) ))</f>
        <v>.</v>
      </c>
      <c r="N11" s="147" t="str">
        <f>T( IF( Ott2022_RICHIESTE!N10&lt;&gt;"",  IF(   AND(    (IFERROR(SEARCH("Ridotto",Ott2022_RICHIESTE!N10),Ott2022_RICHIESTE!N10))=1,    N$6&lt;&gt;""   ),    _xlfn.CONCAT("Rid: ",HLOOKUP(N$6,Tipologie!$B$2:$AM$10,6)  ),  Ott2022_RICHIESTE!N10),HLOOKUP(N$6,Tipologie!$B$2:$AM$10,6  ) ))</f>
        <v>.</v>
      </c>
      <c r="O11" s="147" t="str">
        <f>T( IF( Ott2022_RICHIESTE!O10&lt;&gt;"",  IF(   AND(    (IFERROR(SEARCH("Ridotto",Ott2022_RICHIESTE!O10),Ott2022_RICHIESTE!O10))=1,    O$6&lt;&gt;""   ),    _xlfn.CONCAT("Rid: ",HLOOKUP(O$6,Tipologie!$B$2:$AM$10,6)  ),  Ott2022_RICHIESTE!O10),HLOOKUP(O$6,Tipologie!$B$2:$AM$10,6  ) ))</f>
        <v>.</v>
      </c>
      <c r="P11" s="147" t="str">
        <f>T( IF( Ott2022_RICHIESTE!P10&lt;&gt;"",  IF(   AND(    (IFERROR(SEARCH("Ridotto",Ott2022_RICHIESTE!P10),Ott2022_RICHIESTE!P10))=1,    P$6&lt;&gt;""   ),    _xlfn.CONCAT("Rid: ",HLOOKUP(P$6,Tipologie!$B$2:$AM$10,6)  ),  Ott2022_RICHIESTE!P10),HLOOKUP(P$6,Tipologie!$B$2:$AM$10,6  ) ))</f>
        <v>.</v>
      </c>
      <c r="Q11" s="28" t="str">
        <f>T( IF( Ott2022_RICHIESTE!Q10&lt;&gt;"",  IF(   AND(    (IFERROR(SEARCH("Ridotto",Ott2022_RICHIESTE!Q10),Ott2022_RICHIESTE!Q10))=1,    Q$6&lt;&gt;""   ),    _xlfn.CONCAT("Rid: ",HLOOKUP(Q$6,Tipologie!$B$2:$AM$10,6)  ),  Ott2022_RICHIESTE!Q10),HLOOKUP(Q$6,Tipologie!$B$2:$AM$10,6  ) ))</f>
        <v>.</v>
      </c>
      <c r="R11" s="28" t="str">
        <f>T( IF( Ott2022_RICHIESTE!R10&lt;&gt;"",  IF(   AND(    (IFERROR(SEARCH("Ridotto",Ott2022_RICHIESTE!R10),Ott2022_RICHIESTE!R10))=1,    R$6&lt;&gt;""   ),    _xlfn.CONCAT("Rid: ",HLOOKUP(R$6,Tipologie!$B$2:$AM$10,6)  ),  Ott2022_RICHIESTE!R10),HLOOKUP(R$6,Tipologie!$B$2:$AM$10,6  ) ))</f>
        <v>.</v>
      </c>
      <c r="S11" s="28" t="str">
        <f>T( IF( Ott2022_RICHIESTE!S10&lt;&gt;"",  IF(   AND(    (IFERROR(SEARCH("Ridotto",Ott2022_RICHIESTE!S10),Ott2022_RICHIESTE!S10))=1,    S$6&lt;&gt;""   ),    _xlfn.CONCAT("Rid: ",HLOOKUP(S$6,Tipologie!$B$2:$AM$10,6)  ),  Ott2022_RICHIESTE!S10),HLOOKUP(S$6,Tipologie!$B$2:$AM$10,6  ) ))</f>
        <v>.</v>
      </c>
      <c r="T11" s="152"/>
      <c r="U11" s="45" t="str">
        <f t="shared" si="3"/>
        <v>gio</v>
      </c>
      <c r="V11" s="46">
        <f t="shared" si="2"/>
        <v>44840</v>
      </c>
      <c r="W11" s="147" t="str">
        <f>T( IF( Ott2022_RICHIESTE!W10&lt;&gt;"",  IF(   AND(    (IFERROR(SEARCH("Ridotto",Ott2022_RICHIESTE!W10),Ott2022_RICHIESTE!W10))=1,    W$6&lt;&gt;""   ),    _xlfn.CONCAT("Rid: ",HLOOKUP(W$6,Tipologie!$B$2:$AM$10,6)  ),  Ott2022_RICHIESTE!W10),HLOOKUP(W$6,Tipologie!$B$2:$AM$10,6  ) ))</f>
        <v>.</v>
      </c>
      <c r="X11" s="147" t="str">
        <f>T( IF( Ott2022_RICHIESTE!X10&lt;&gt;"",  IF(   AND(    (IFERROR(SEARCH("Ridotto",Ott2022_RICHIESTE!X10),Ott2022_RICHIESTE!X10))=1,    X$6&lt;&gt;""   ),    _xlfn.CONCAT("Rid: ",HLOOKUP(X$6,Tipologie!$B$2:$AM$10,6)  ),  Ott2022_RICHIESTE!X10),HLOOKUP(X$6,Tipologie!$B$2:$AM$10,6  ) ))</f>
        <v>.</v>
      </c>
      <c r="Y11" s="147" t="str">
        <f>T( IF( Ott2022_RICHIESTE!Y10&lt;&gt;"",  IF(   AND(    (IFERROR(SEARCH("Ridotto",Ott2022_RICHIESTE!Y10),Ott2022_RICHIESTE!Y10))=1,    Y$6&lt;&gt;""   ),    _xlfn.CONCAT("Rid: ",HLOOKUP(Y$6,Tipologie!$B$2:$AM$10,6)  ),  Ott2022_RICHIESTE!Y10),HLOOKUP(Y$6,Tipologie!$B$2:$AM$10,6  ) ))</f>
        <v>.</v>
      </c>
      <c r="Z11" s="147" t="str">
        <f>T( IF( Ott2022_RICHIESTE!Z10&lt;&gt;"",  IF(   AND(    (IFERROR(SEARCH("Ridotto",Ott2022_RICHIESTE!Z10),Ott2022_RICHIESTE!Z10))=1,    Z$6&lt;&gt;""   ),    _xlfn.CONCAT("Rid: ",HLOOKUP(Z$6,Tipologie!$B$2:$AM$10,6)  ),  Ott2022_RICHIESTE!Z10),HLOOKUP(Z$6,Tipologie!$B$2:$AM$10,6  ) ))</f>
        <v>.</v>
      </c>
      <c r="AA11" s="147" t="str">
        <f>T( IF( Ott2022_RICHIESTE!AA10&lt;&gt;"",  IF(   AND(    (IFERROR(SEARCH("Ridotto",Ott2022_RICHIESTE!AA10),Ott2022_RICHIESTE!AA10))=1,    AA$6&lt;&gt;""   ),    _xlfn.CONCAT("Rid: ",HLOOKUP(AA$6,Tipologie!$B$2:$AM$10,6)  ),  Ott2022_RICHIESTE!AA10),HLOOKUP(AA$6,Tipologie!$B$2:$AM$10,6  ) ))</f>
        <v>.</v>
      </c>
      <c r="AB11" s="147" t="str">
        <f>T( IF( Ott2022_RICHIESTE!AB10&lt;&gt;"",  IF(   AND(    (IFERROR(SEARCH("Ridotto",Ott2022_RICHIESTE!AB10),Ott2022_RICHIESTE!AB10))=1,    AB$6&lt;&gt;""   ),    _xlfn.CONCAT("Rid: ",HLOOKUP(AB$6,Tipologie!$B$2:$AM$10,6)  ),  Ott2022_RICHIESTE!AB10),HLOOKUP(AB$6,Tipologie!$B$2:$AM$10,6  ) ))</f>
        <v>.</v>
      </c>
      <c r="AC11" s="147" t="str">
        <f>T( IF( Ott2022_RICHIESTE!AC10&lt;&gt;"",  IF(   AND(    (IFERROR(SEARCH("Ridotto",Ott2022_RICHIESTE!AC10),Ott2022_RICHIESTE!AC10))=1,    AC$6&lt;&gt;""   ),    _xlfn.CONCAT("Rid: ",HLOOKUP(AC$6,Tipologie!$B$2:$AM$10,6)  ),  Ott2022_RICHIESTE!AC10),HLOOKUP(AC$6,Tipologie!$B$2:$AM$10,6  ) ))</f>
        <v>.</v>
      </c>
      <c r="AD11" s="147" t="str">
        <f>T( IF( Ott2022_RICHIESTE!AD10&lt;&gt;"",  IF(   AND(    (IFERROR(SEARCH("Ridotto",Ott2022_RICHIESTE!AD10),Ott2022_RICHIESTE!AD10))=1,    AD$6&lt;&gt;""   ),    _xlfn.CONCAT("Rid: ",HLOOKUP(AD$6,Tipologie!$B$2:$AM$10,6)  ),  Ott2022_RICHIESTE!AD10),HLOOKUP(AD$6,Tipologie!$B$2:$AM$10,6  ) ))</f>
        <v>.</v>
      </c>
      <c r="AE11" s="147" t="str">
        <f>T( IF( Ott2022_RICHIESTE!AE10&lt;&gt;"",  IF(   AND(    (IFERROR(SEARCH("Ridotto",Ott2022_RICHIESTE!AE10),Ott2022_RICHIESTE!AE10))=1,    AE$6&lt;&gt;""   ),    _xlfn.CONCAT("Rid: ",HLOOKUP(AE$6,Tipologie!$B$2:$AM$10,6)  ),  Ott2022_RICHIESTE!AE10),HLOOKUP(AE$6,Tipologie!$B$2:$AM$10,6  ) ))</f>
        <v>.</v>
      </c>
      <c r="AF11" s="147" t="str">
        <f>T( IF( Ott2022_RICHIESTE!AF10&lt;&gt;"",  IF(   AND(    (IFERROR(SEARCH("Ridotto",Ott2022_RICHIESTE!AF10),Ott2022_RICHIESTE!AF10))=1,    AF$6&lt;&gt;""   ),    _xlfn.CONCAT("Rid: ",HLOOKUP(AF$6,Tipologie!$B$2:$AM$10,6)  ),  Ott2022_RICHIESTE!AF10),HLOOKUP(AF$6,Tipologie!$B$2:$AM$10,6  ) ))</f>
        <v>.</v>
      </c>
      <c r="AG11" s="147" t="str">
        <f>T( IF( Ott2022_RICHIESTE!AG10&lt;&gt;"",  IF(   AND(    (IFERROR(SEARCH("Ridotto",Ott2022_RICHIESTE!AG10),Ott2022_RICHIESTE!AG10))=1,    AG$6&lt;&gt;""   ),    _xlfn.CONCAT("Rid: ",HLOOKUP(AG$6,Tipologie!$B$2:$AM$10,6)  ),  Ott2022_RICHIESTE!AG10),HLOOKUP(AG$6,Tipologie!$B$2:$AM$10,6  ) ))</f>
        <v>.</v>
      </c>
      <c r="AH11" s="147" t="str">
        <f>T( IF( Ott2022_RICHIESTE!AH10&lt;&gt;"",  IF(   AND(    (IFERROR(SEARCH("Ridotto",Ott2022_RICHIESTE!AH10),Ott2022_RICHIESTE!AH10))=1,    AH$6&lt;&gt;""   ),    _xlfn.CONCAT("Rid: ",HLOOKUP(AH$6,Tipologie!$B$2:$AM$10,6)  ),  Ott2022_RICHIESTE!AH10),HLOOKUP(AH$6,Tipologie!$B$2:$AM$10,6  ) ))</f>
        <v>.</v>
      </c>
      <c r="AI11" s="147" t="str">
        <f>T( IF( Ott2022_RICHIESTE!AI10&lt;&gt;"",  IF(   AND(    (IFERROR(SEARCH("Ridotto",Ott2022_RICHIESTE!AI10),Ott2022_RICHIESTE!AI10))=1,    AI$6&lt;&gt;""   ),    _xlfn.CONCAT("Rid: ",HLOOKUP(AI$6,Tipologie!$B$2:$AM$10,6)  ),  Ott2022_RICHIESTE!AI10),HLOOKUP(AI$6,Tipologie!$B$2:$AM$10,6  ) ))</f>
        <v>.</v>
      </c>
      <c r="AJ11" s="147" t="str">
        <f>T( IF( Ott2022_RICHIESTE!AJ10&lt;&gt;"",  IF(   AND(    (IFERROR(SEARCH("Ridotto",Ott2022_RICHIESTE!AJ10),Ott2022_RICHIESTE!AJ10))=1,    AJ$6&lt;&gt;""   ),    _xlfn.CONCAT("Rid: ",HLOOKUP(AJ$6,Tipologie!$B$2:$AM$10,6)  ),  Ott2022_RICHIESTE!AJ10),HLOOKUP(AJ$6,Tipologie!$B$2:$AM$10,6  ) ))</f>
        <v>.</v>
      </c>
      <c r="AK11" s="147" t="str">
        <f>T( IF( Ott2022_RICHIESTE!AK10&lt;&gt;"",  IF(   AND(    (IFERROR(SEARCH("Ridotto",Ott2022_RICHIESTE!AK10),Ott2022_RICHIESTE!AK10))=1,    AK$6&lt;&gt;""   ),    _xlfn.CONCAT("Rid: ",HLOOKUP(AK$6,Tipologie!$B$2:$AM$10,6)  ),  Ott2022_RICHIESTE!AK10),HLOOKUP(AK$6,Tipologie!$B$2:$AM$10,6  ) ))</f>
        <v>.</v>
      </c>
      <c r="AL11" s="147" t="str">
        <f>T( IF( Ott2022_RICHIESTE!AL10&lt;&gt;"",  IF(   AND(    (IFERROR(SEARCH("Ridotto",Ott2022_RICHIESTE!AL10),Ott2022_RICHIESTE!AL10))=1,    AL$6&lt;&gt;""   ),    _xlfn.CONCAT("Rid: ",HLOOKUP(AL$6,Tipologie!$B$2:$AM$10,6)  ),  Ott2022_RICHIESTE!AL10),HLOOKUP(AL$6,Tipologie!$B$2:$AM$10,6  ) ))</f>
        <v>.</v>
      </c>
      <c r="AM11" s="147" t="str">
        <f>T( IF( Ott2022_RICHIESTE!AM10&lt;&gt;"",  IF(   AND(    (IFERROR(SEARCH("Ridotto",Ott2022_RICHIESTE!AM10),Ott2022_RICHIESTE!AM10))=1,    AM$6&lt;&gt;""   ),    _xlfn.CONCAT("Rid: ",HLOOKUP(AM$6,Tipologie!$B$2:$AM$10,6)  ),  Ott2022_RICHIESTE!AM10),HLOOKUP(AM$6,Tipologie!$B$2:$AM$10,6  ) ))</f>
        <v>.</v>
      </c>
      <c r="AN11" s="147" t="str">
        <f>T( IF( Ott2022_RICHIESTE!AN10&lt;&gt;"",  IF(   AND(    (IFERROR(SEARCH("Ridotto",Ott2022_RICHIESTE!AN10),Ott2022_RICHIESTE!AN10))=1,    AN$6&lt;&gt;""   ),    _xlfn.CONCAT("Rid: ",HLOOKUP(AN$6,Tipologie!$B$2:$AM$10,6)  ),  Ott2022_RICHIESTE!AN10),HLOOKUP(AN$6,Tipologie!$B$2:$AM$10,6  ) ))</f>
        <v>.</v>
      </c>
      <c r="AO11" s="147" t="str">
        <f>T( IF( Ott2022_RICHIESTE!AO10&lt;&gt;"",  IF(   AND(    (IFERROR(SEARCH("Ridotto",Ott2022_RICHIESTE!AO10),Ott2022_RICHIESTE!AO10))=1,    AO$6&lt;&gt;""   ),    _xlfn.CONCAT("Rid: ",HLOOKUP(AO$6,Tipologie!$B$2:$AM$10,6)  ),  Ott2022_RICHIESTE!AO10),HLOOKUP(AO$6,Tipologie!$B$2:$AM$10,6  ) ))</f>
        <v>.</v>
      </c>
      <c r="AP11" s="147" t="str">
        <f>T( IF( Ott2022_RICHIESTE!AP10&lt;&gt;"",  IF(   AND(    (IFERROR(SEARCH("Ridotto",Ott2022_RICHIESTE!AP10),Ott2022_RICHIESTE!AP10))=1,    AP$6&lt;&gt;""   ),    _xlfn.CONCAT("Rid: ",HLOOKUP(AP$6,Tipologie!$B$2:$AM$10,6)  ),  Ott2022_RICHIESTE!AP10),HLOOKUP(AP$6,Tipologie!$B$2:$AM$10,6  ) ))</f>
        <v>.</v>
      </c>
      <c r="AQ11" s="147" t="str">
        <f>T( IF( Ott2022_RICHIESTE!AQ10&lt;&gt;"",  IF(   AND(    (IFERROR(SEARCH("Ridotto",Ott2022_RICHIESTE!AQ10),Ott2022_RICHIESTE!AQ10))=1,    AQ$6&lt;&gt;""   ),    _xlfn.CONCAT("Rid: ",HLOOKUP(AQ$6,Tipologie!$B$2:$AM$10,6)  ),  Ott2022_RICHIESTE!AQ10),HLOOKUP(AQ$6,Tipologie!$B$2:$AM$10,6  ) ))</f>
        <v>.</v>
      </c>
      <c r="AR11" s="147" t="str">
        <f>T( IF( Ott2022_RICHIESTE!AR10&lt;&gt;"",  IF(   AND(    (IFERROR(SEARCH("Ridotto",Ott2022_RICHIESTE!AR10),Ott2022_RICHIESTE!AR10))=1,    AR$6&lt;&gt;""   ),    _xlfn.CONCAT("Rid: ",HLOOKUP(AR$6,Tipologie!$B$2:$AM$10,6)  ),  Ott2022_RICHIESTE!AR10),HLOOKUP(AR$6,Tipologie!$B$2:$AM$10,6  ) ))</f>
        <v>.</v>
      </c>
      <c r="AS11" s="147" t="str">
        <f>T( IF( Ott2022_RICHIESTE!AS10&lt;&gt;"",  IF(   AND(    (IFERROR(SEARCH("Ridotto",Ott2022_RICHIESTE!AS10),Ott2022_RICHIESTE!AS10))=1,    AS$6&lt;&gt;""   ),    _xlfn.CONCAT("Rid: ",HLOOKUP(AS$6,Tipologie!$B$2:$AM$10,6)  ),  Ott2022_RICHIESTE!AS10),HLOOKUP(AS$6,Tipologie!$B$2:$AM$10,6  ) ))</f>
        <v>.</v>
      </c>
      <c r="AT11" s="224"/>
      <c r="AW11" s="159">
        <f>SUM(COUNTIFS(C11:AS11,{"Ex-accordo";"Ferie";"Ridotto Ex-Acc";"Ridotto Ferie";"Ridotto Maternità";"Malattia";"Esame";"Altro"}))</f>
        <v>0</v>
      </c>
      <c r="AX11" s="159">
        <f t="shared" si="6"/>
        <v>30</v>
      </c>
      <c r="AY11" s="91"/>
      <c r="BB11" s="147" t="str">
        <f>T( IF( Ott2022_RICHIESTE!BM10&lt;&gt;"",  IF(   AND(    (IFERROR(SEARCH("Ridotto",Ott2022_RICHIESTE!BM10),Ott2022_RICHIESTE!BM10))=1,    BB$6&lt;&gt;""   ),    _xlfn.CONCAT("Rid: ",HLOOKUP(BB$6,Tipologie!$B$2:$AM$10,6)  ),  Ott2022_RICHIESTE!BM10),HLOOKUP(BB$6,Tipologie!$B$2:$AM$10,6  ) ))</f>
        <v>.</v>
      </c>
      <c r="BC11" s="147" t="str">
        <f>T( IF( Ott2022_RICHIESTE!BN10&lt;&gt;"",  IF(   AND(    (IFERROR(SEARCH("Ridotto",Ott2022_RICHIESTE!BN10),Ott2022_RICHIESTE!BN10))=1,    BC$6&lt;&gt;""   ),    _xlfn.CONCAT("Rid: ",HLOOKUP(BC$6,Tipologie!$B$2:$AM$10,6)  ),  Ott2022_RICHIESTE!BN10),HLOOKUP(BC$6,Tipologie!$B$2:$AM$10,6  ) ))</f>
        <v>.</v>
      </c>
      <c r="BD11" s="147" t="str">
        <f>T( IF( Ott2022_RICHIESTE!BO10&lt;&gt;"",  IF(   AND(    (IFERROR(SEARCH("Ridotto",Ott2022_RICHIESTE!BO10),Ott2022_RICHIESTE!BO10))=1,    BD$6&lt;&gt;""   ),    _xlfn.CONCAT("Rid: ",HLOOKUP(BD$6,Tipologie!$B$2:$AM$10,6)  ),  Ott2022_RICHIESTE!BO10),HLOOKUP(BD$6,Tipologie!$B$2:$AM$10,6  ) ))</f>
        <v>.</v>
      </c>
      <c r="BE11" s="147" t="str">
        <f>T( IF( Ott2022_RICHIESTE!BP10&lt;&gt;"",  IF(   AND(    (IFERROR(SEARCH("Ridotto",Ott2022_RICHIESTE!BP10),Ott2022_RICHIESTE!BP10))=1,    BE$6&lt;&gt;""   ),    _xlfn.CONCAT("Rid: ",HLOOKUP(BE$6,Tipologie!$B$2:$AM$10,6)  ),  Ott2022_RICHIESTE!BP10),HLOOKUP(BE$6,Tipologie!$B$2:$AM$10,6  ) ))</f>
        <v>.</v>
      </c>
      <c r="BF11" s="147" t="str">
        <f>T( IF( Ott2022_RICHIESTE!BQ10&lt;&gt;"",  IF(   AND(    (IFERROR(SEARCH("Ridotto",Ott2022_RICHIESTE!BQ10),Ott2022_RICHIESTE!BQ10))=1,    BF$6&lt;&gt;""   ),    _xlfn.CONCAT("Rid: ",HLOOKUP(BF$6,Tipologie!$B$2:$AM$10,6)  ),  Ott2022_RICHIESTE!BQ10),HLOOKUP(BF$6,Tipologie!$B$2:$AM$10,6  ) ))</f>
        <v>.</v>
      </c>
      <c r="BG11" s="147" t="str">
        <f>T( IF( Ott2022_RICHIESTE!BR10&lt;&gt;"",  IF(   AND(    (IFERROR(SEARCH("Ridotto",Ott2022_RICHIESTE!BR10),Ott2022_RICHIESTE!BR10))=1,    BG$6&lt;&gt;""   ),    _xlfn.CONCAT("Rid: ",HLOOKUP(BG$6,Tipologie!$B$2:$AM$10,6)  ),  Ott2022_RICHIESTE!BR10),HLOOKUP(BG$6,Tipologie!$B$2:$AM$10,6  ) ))</f>
        <v>.</v>
      </c>
      <c r="BI11" s="45" t="str">
        <f t="shared" si="4"/>
        <v>gio</v>
      </c>
      <c r="BJ11" s="45">
        <f t="shared" si="5"/>
        <v>44840</v>
      </c>
      <c r="BK11" s="147" t="str">
        <f>T(IF(  Ott2022_RICHIESTE!BV10&lt;&gt;"",  Ott2022_RICHIESTE!BV10,  HLOOKUP(BK$6,Tipologie!$B$2:$AM$10,6) ))</f>
        <v>.</v>
      </c>
      <c r="BL11" s="147" t="str">
        <f>T(IF(  Ott2022_RICHIESTE!BW10&lt;&gt;"",  Ott2022_RICHIESTE!BW10,  HLOOKUP(BL$6,Tipologie!$B$2:$AM$10,6) ))</f>
        <v>.</v>
      </c>
      <c r="BM11" s="147" t="str">
        <f>T(IF(  Ott2022_RICHIESTE!BX10&lt;&gt;"",  Ott2022_RICHIESTE!BX10,  HLOOKUP(BM$6,Tipologie!$B$2:$AM$10,6) ))</f>
        <v>.</v>
      </c>
      <c r="BN11" s="147" t="str">
        <f>T(IF(  Ott2022_RICHIESTE!BY10&lt;&gt;"",  Ott2022_RICHIESTE!BY10,  HLOOKUP(BN$6,Tipologie!$B$2:$AM$10,6) ))</f>
        <v>.</v>
      </c>
      <c r="BO11" s="147" t="str">
        <f>T(IF(  Ott2022_RICHIESTE!BZ10&lt;&gt;"",  Ott2022_RICHIESTE!BZ10,  HLOOKUP(BO$6,Tipologie!$B$2:$AM$10,6) ))</f>
        <v>.</v>
      </c>
      <c r="BP11" s="147" t="str">
        <f>T(IF(  Ott2022_RICHIESTE!CA10&lt;&gt;"",  Ott2022_RICHIESTE!CA10,  HLOOKUP(BP$6,Tipologie!$B$2:$AM$10,6) ))</f>
        <v>.</v>
      </c>
      <c r="BQ11" s="147" t="str">
        <f>T(IF(  Ott2022_RICHIESTE!CB10&lt;&gt;"",  Ott2022_RICHIESTE!CB10,  HLOOKUP(BQ$6,Tipologie!$B$2:$AM$10,6) ))</f>
        <v>.</v>
      </c>
      <c r="BR11" s="147" t="str">
        <f>T(IF(  Ott2022_RICHIESTE!BW10&lt;&gt;"",  Ott2022_RICHIESTE!BW10,  HLOOKUP(BR$6,Tipologie!$B$2:$AM$10,6) ))</f>
        <v>.</v>
      </c>
      <c r="BS11" s="147" t="str">
        <f>T(IF(  Ott2022_RICHIESTE!BX10&lt;&gt;"",  Ott2022_RICHIESTE!BX10,  HLOOKUP(BS$6,Tipologie!$B$2:$AM$10,6) ))</f>
        <v>.</v>
      </c>
      <c r="BT11" s="147" t="str">
        <f>T(IF(  Ott2022_RICHIESTE!BY10&lt;&gt;"",  Ott2022_RICHIESTE!BY10,  HLOOKUP(BT$6,Tipologie!$B$2:$AM$10,6) ))</f>
        <v>.</v>
      </c>
    </row>
    <row r="12" spans="1:81" ht="11.25" customHeight="1" x14ac:dyDescent="0.25">
      <c r="A12" s="45" t="str">
        <f>IF(Ott2022_RICHIESTE!A11&lt;&gt;"",Ott2022_RICHIESTE!A11,"")</f>
        <v>ven</v>
      </c>
      <c r="B12" s="46">
        <f>IF(Ott2022_RICHIESTE!B11&lt;&gt;"",Ott2022_RICHIESTE!B11,"")</f>
        <v>44841</v>
      </c>
      <c r="C12" s="147" t="str">
        <f>T( IF( Ott2022_RICHIESTE!C11&lt;&gt;"",  IF(   AND(    (IFERROR(SEARCH("Ridotto",Ott2022_RICHIESTE!C11),Ott2022_RICHIESTE!C11))=1,    C$6&lt;&gt;""   ),    _xlfn.CONCAT("Rid: ",HLOOKUP(C$6,Tipologie!$B$2:$AM$10,7)  ),  Ott2022_RICHIESTE!C11),HLOOKUP(C$6,Tipologie!$B$2:$AM$10,7  ) ))</f>
        <v>.</v>
      </c>
      <c r="D12" s="147" t="str">
        <f>T( IF( Ott2022_RICHIESTE!D11&lt;&gt;"",  IF(   AND(    (IFERROR(SEARCH("Ridotto",Ott2022_RICHIESTE!D11),Ott2022_RICHIESTE!D11))=1,    D$6&lt;&gt;""   ),    _xlfn.CONCAT("Rid: ",HLOOKUP(D$6,Tipologie!$B$2:$AM$10,7)  ),  Ott2022_RICHIESTE!D11),HLOOKUP(D$6,Tipologie!$B$2:$AM$10,7  ) ))</f>
        <v>.</v>
      </c>
      <c r="E12" s="147" t="str">
        <f>T( IF( Ott2022_RICHIESTE!E11&lt;&gt;"",  IF(   AND(    (IFERROR(SEARCH("Ridotto",Ott2022_RICHIESTE!E11),Ott2022_RICHIESTE!E11))=1,    E$6&lt;&gt;""   ),    _xlfn.CONCAT("Rid: ",HLOOKUP(E$6,Tipologie!$B$2:$AM$10,7)  ),  Ott2022_RICHIESTE!E11),HLOOKUP(E$6,Tipologie!$B$2:$AM$10,7  ) ))</f>
        <v>.</v>
      </c>
      <c r="F12" s="147" t="str">
        <f>T( IF( Ott2022_RICHIESTE!F11&lt;&gt;"",  IF(   AND(    (IFERROR(SEARCH("Ridotto",Ott2022_RICHIESTE!F11),Ott2022_RICHIESTE!F11))=1,    F$6&lt;&gt;""   ),    _xlfn.CONCAT("Rid: ",HLOOKUP(F$6,Tipologie!$B$2:$AM$10,7)  ),  Ott2022_RICHIESTE!F11),HLOOKUP(F$6,Tipologie!$B$2:$AM$10,7  ) ))</f>
        <v>.</v>
      </c>
      <c r="G12" s="147" t="str">
        <f>T( IF( Ott2022_RICHIESTE!G11&lt;&gt;"",  IF(   AND(    (IFERROR(SEARCH("Ridotto",Ott2022_RICHIESTE!G11),Ott2022_RICHIESTE!G11))=1,    G$6&lt;&gt;""   ),    _xlfn.CONCAT("Rid: ",HLOOKUP(G$6,Tipologie!$B$2:$AM$10,7)  ),  Ott2022_RICHIESTE!G11),HLOOKUP(G$6,Tipologie!$B$2:$AM$10,7  ) ))</f>
        <v>.</v>
      </c>
      <c r="H12" s="147" t="str">
        <f>T( IF( Ott2022_RICHIESTE!H11&lt;&gt;"",  IF(   AND(    (IFERROR(SEARCH("Ridotto",Ott2022_RICHIESTE!H11),Ott2022_RICHIESTE!H11))=1,    H$6&lt;&gt;""   ),    _xlfn.CONCAT("Rid: ",HLOOKUP(H$6,Tipologie!$B$2:$AM$10,7)  ),  Ott2022_RICHIESTE!H11),HLOOKUP(H$6,Tipologie!$B$2:$AM$10,7  ) ))</f>
        <v>.</v>
      </c>
      <c r="I12" s="147" t="str">
        <f>T( IF( Ott2022_RICHIESTE!I11&lt;&gt;"",  IF(   AND(    (IFERROR(SEARCH("Ridotto",Ott2022_RICHIESTE!I11),Ott2022_RICHIESTE!I11))=1,    I$6&lt;&gt;""   ),    _xlfn.CONCAT("Rid: ",HLOOKUP(I$6,Tipologie!$B$2:$AM$10,7)  ),  Ott2022_RICHIESTE!I11),HLOOKUP(I$6,Tipologie!$B$2:$AM$10,7  ) ))</f>
        <v>.</v>
      </c>
      <c r="J12" s="147" t="str">
        <f>T( IF( Ott2022_RICHIESTE!J11&lt;&gt;"",  IF(   AND(    (IFERROR(SEARCH("Ridotto",Ott2022_RICHIESTE!J11),Ott2022_RICHIESTE!J11))=1,    J$6&lt;&gt;""   ),    _xlfn.CONCAT("Rid: ",HLOOKUP(J$6,Tipologie!$B$2:$AM$10,7)  ),  Ott2022_RICHIESTE!J11),HLOOKUP(J$6,Tipologie!$B$2:$AM$10,7  ) ))</f>
        <v>.</v>
      </c>
      <c r="K12" s="147" t="str">
        <f>T( IF( Ott2022_RICHIESTE!K11&lt;&gt;"",  IF(   AND(    (IFERROR(SEARCH("Ridotto",Ott2022_RICHIESTE!K11),Ott2022_RICHIESTE!K11))=1,    K$6&lt;&gt;""   ),    _xlfn.CONCAT("Rid: ",HLOOKUP(K$6,Tipologie!$B$2:$AM$10,7)  ),  Ott2022_RICHIESTE!K11),HLOOKUP(K$6,Tipologie!$B$2:$AM$10,7  ) ))</f>
        <v>.</v>
      </c>
      <c r="L12" s="147" t="str">
        <f>T( IF( Ott2022_RICHIESTE!L11&lt;&gt;"",  IF(   AND(    (IFERROR(SEARCH("Ridotto",Ott2022_RICHIESTE!L11),Ott2022_RICHIESTE!L11))=1,    L$6&lt;&gt;""   ),    _xlfn.CONCAT("Rid: ",HLOOKUP(L$6,Tipologie!$B$2:$AM$10,7)  ),  Ott2022_RICHIESTE!L11),HLOOKUP(L$6,Tipologie!$B$2:$AM$10,7  ) ))</f>
        <v>.</v>
      </c>
      <c r="M12" s="147" t="str">
        <f>T( IF( Ott2022_RICHIESTE!M11&lt;&gt;"",  IF(   AND(    (IFERROR(SEARCH("Ridotto",Ott2022_RICHIESTE!M11),Ott2022_RICHIESTE!M11))=1,    M$6&lt;&gt;""   ),    _xlfn.CONCAT("Rid: ",HLOOKUP(M$6,Tipologie!$B$2:$AM$10,7)  ),  Ott2022_RICHIESTE!M11),HLOOKUP(M$6,Tipologie!$B$2:$AM$10,7  ) ))</f>
        <v>.</v>
      </c>
      <c r="N12" s="147" t="str">
        <f>T( IF( Ott2022_RICHIESTE!N11&lt;&gt;"",  IF(   AND(    (IFERROR(SEARCH("Ridotto",Ott2022_RICHIESTE!N11),Ott2022_RICHIESTE!N11))=1,    N$6&lt;&gt;""   ),    _xlfn.CONCAT("Rid: ",HLOOKUP(N$6,Tipologie!$B$2:$AM$10,7)  ),  Ott2022_RICHIESTE!N11),HLOOKUP(N$6,Tipologie!$B$2:$AM$10,7  ) ))</f>
        <v>.</v>
      </c>
      <c r="O12" s="147" t="str">
        <f>T( IF( Ott2022_RICHIESTE!O11&lt;&gt;"",  IF(   AND(    (IFERROR(SEARCH("Ridotto",Ott2022_RICHIESTE!O11),Ott2022_RICHIESTE!O11))=1,    O$6&lt;&gt;""   ),    _xlfn.CONCAT("Rid: ",HLOOKUP(O$6,Tipologie!$B$2:$AM$10,7)  ),  Ott2022_RICHIESTE!O11),HLOOKUP(O$6,Tipologie!$B$2:$AM$10,7  ) ))</f>
        <v>.</v>
      </c>
      <c r="P12" s="147" t="str">
        <f>T( IF( Ott2022_RICHIESTE!P11&lt;&gt;"",  IF(   AND(    (IFERROR(SEARCH("Ridotto",Ott2022_RICHIESTE!P11),Ott2022_RICHIESTE!P11))=1,    P$6&lt;&gt;""   ),    _xlfn.CONCAT("Rid: ",HLOOKUP(P$6,Tipologie!$B$2:$AM$10,7)  ),  Ott2022_RICHIESTE!P11),HLOOKUP(P$6,Tipologie!$B$2:$AM$10,7  ) ))</f>
        <v>.</v>
      </c>
      <c r="Q12" s="28" t="str">
        <f>T( IF( Ott2022_RICHIESTE!Q11&lt;&gt;"",  IF(   AND(    (IFERROR(SEARCH("Ridotto",Ott2022_RICHIESTE!Q11),Ott2022_RICHIESTE!Q11))=1,    Q$6&lt;&gt;""   ),    _xlfn.CONCAT("Rid: ",HLOOKUP(Q$6,Tipologie!$B$2:$AM$10,7)  ),  Ott2022_RICHIESTE!Q11),HLOOKUP(Q$6,Tipologie!$B$2:$AM$10,7  ) ))</f>
        <v>.</v>
      </c>
      <c r="R12" s="28" t="str">
        <f>T( IF( Ott2022_RICHIESTE!R11&lt;&gt;"",  IF(   AND(    (IFERROR(SEARCH("Ridotto",Ott2022_RICHIESTE!R11),Ott2022_RICHIESTE!R11))=1,    R$6&lt;&gt;""   ),    _xlfn.CONCAT("Rid: ",HLOOKUP(R$6,Tipologie!$B$2:$AM$10,7)  ),  Ott2022_RICHIESTE!R11),HLOOKUP(R$6,Tipologie!$B$2:$AM$10,7  ) ))</f>
        <v>.</v>
      </c>
      <c r="S12" s="28" t="str">
        <f>T( IF( Ott2022_RICHIESTE!S11&lt;&gt;"",  IF(   AND(    (IFERROR(SEARCH("Ridotto",Ott2022_RICHIESTE!S11),Ott2022_RICHIESTE!S11))=1,    S$6&lt;&gt;""   ),    _xlfn.CONCAT("Rid: ",HLOOKUP(S$6,Tipologie!$B$2:$AM$10,7)  ),  Ott2022_RICHIESTE!S11),HLOOKUP(S$6,Tipologie!$B$2:$AM$10,7  ) ))</f>
        <v>.</v>
      </c>
      <c r="T12" s="152"/>
      <c r="U12" s="45" t="str">
        <f t="shared" si="3"/>
        <v>ven</v>
      </c>
      <c r="V12" s="46">
        <f t="shared" si="2"/>
        <v>44841</v>
      </c>
      <c r="W12" s="147" t="str">
        <f>T( IF( Ott2022_RICHIESTE!W11&lt;&gt;"",  IF(   AND(    (IFERROR(SEARCH("Ridotto",Ott2022_RICHIESTE!W11),Ott2022_RICHIESTE!W11))=1,    W$6&lt;&gt;""   ),    _xlfn.CONCAT("Rid: ",HLOOKUP(W$6,Tipologie!$B$2:$AM$10,7)  ),  Ott2022_RICHIESTE!W11),HLOOKUP(W$6,Tipologie!$B$2:$AM$10,7  ) ))</f>
        <v>.</v>
      </c>
      <c r="X12" s="147" t="str">
        <f>T( IF( Ott2022_RICHIESTE!X11&lt;&gt;"",  IF(   AND(    (IFERROR(SEARCH("Ridotto",Ott2022_RICHIESTE!X11),Ott2022_RICHIESTE!X11))=1,    X$6&lt;&gt;""   ),    _xlfn.CONCAT("Rid: ",HLOOKUP(X$6,Tipologie!$B$2:$AM$10,7)  ),  Ott2022_RICHIESTE!X11),HLOOKUP(X$6,Tipologie!$B$2:$AM$10,7  ) ))</f>
        <v>.</v>
      </c>
      <c r="Y12" s="147" t="str">
        <f>T( IF( Ott2022_RICHIESTE!Y11&lt;&gt;"",  IF(   AND(    (IFERROR(SEARCH("Ridotto",Ott2022_RICHIESTE!Y11),Ott2022_RICHIESTE!Y11))=1,    Y$6&lt;&gt;""   ),    _xlfn.CONCAT("Rid: ",HLOOKUP(Y$6,Tipologie!$B$2:$AM$10,7)  ),  Ott2022_RICHIESTE!Y11),HLOOKUP(Y$6,Tipologie!$B$2:$AM$10,7  ) ))</f>
        <v>.</v>
      </c>
      <c r="Z12" s="147" t="str">
        <f>T( IF( Ott2022_RICHIESTE!Z11&lt;&gt;"",  IF(   AND(    (IFERROR(SEARCH("Ridotto",Ott2022_RICHIESTE!Z11),Ott2022_RICHIESTE!Z11))=1,    Z$6&lt;&gt;""   ),    _xlfn.CONCAT("Rid: ",HLOOKUP(Z$6,Tipologie!$B$2:$AM$10,7)  ),  Ott2022_RICHIESTE!Z11),HLOOKUP(Z$6,Tipologie!$B$2:$AM$10,7  ) ))</f>
        <v>.</v>
      </c>
      <c r="AA12" s="147" t="str">
        <f>T( IF( Ott2022_RICHIESTE!AA11&lt;&gt;"",  IF(   AND(    (IFERROR(SEARCH("Ridotto",Ott2022_RICHIESTE!AA11),Ott2022_RICHIESTE!AA11))=1,    AA$6&lt;&gt;""   ),    _xlfn.CONCAT("Rid: ",HLOOKUP(AA$6,Tipologie!$B$2:$AM$10,7)  ),  Ott2022_RICHIESTE!AA11),HLOOKUP(AA$6,Tipologie!$B$2:$AM$10,7  ) ))</f>
        <v>.</v>
      </c>
      <c r="AB12" s="147" t="str">
        <f>T( IF( Ott2022_RICHIESTE!AB11&lt;&gt;"",  IF(   AND(    (IFERROR(SEARCH("Ridotto",Ott2022_RICHIESTE!AB11),Ott2022_RICHIESTE!AB11))=1,    AB$6&lt;&gt;""   ),    _xlfn.CONCAT("Rid: ",HLOOKUP(AB$6,Tipologie!$B$2:$AM$10,7)  ),  Ott2022_RICHIESTE!AB11),HLOOKUP(AB$6,Tipologie!$B$2:$AM$10,7  ) ))</f>
        <v>.</v>
      </c>
      <c r="AC12" s="147" t="str">
        <f>T( IF( Ott2022_RICHIESTE!AC11&lt;&gt;"",  IF(   AND(    (IFERROR(SEARCH("Ridotto",Ott2022_RICHIESTE!AC11),Ott2022_RICHIESTE!AC11))=1,    AC$6&lt;&gt;""   ),    _xlfn.CONCAT("Rid: ",HLOOKUP(AC$6,Tipologie!$B$2:$AM$10,7)  ),  Ott2022_RICHIESTE!AC11),HLOOKUP(AC$6,Tipologie!$B$2:$AM$10,7  ) ))</f>
        <v>.</v>
      </c>
      <c r="AD12" s="147" t="str">
        <f>T( IF( Ott2022_RICHIESTE!AD11&lt;&gt;"",  IF(   AND(    (IFERROR(SEARCH("Ridotto",Ott2022_RICHIESTE!AD11),Ott2022_RICHIESTE!AD11))=1,    AD$6&lt;&gt;""   ),    _xlfn.CONCAT("Rid: ",HLOOKUP(AD$6,Tipologie!$B$2:$AM$10,7)  ),  Ott2022_RICHIESTE!AD11),HLOOKUP(AD$6,Tipologie!$B$2:$AM$10,7  ) ))</f>
        <v>.</v>
      </c>
      <c r="AE12" s="147" t="str">
        <f>T( IF( Ott2022_RICHIESTE!AE11&lt;&gt;"",  IF(   AND(    (IFERROR(SEARCH("Ridotto",Ott2022_RICHIESTE!AE11),Ott2022_RICHIESTE!AE11))=1,    AE$6&lt;&gt;""   ),    _xlfn.CONCAT("Rid: ",HLOOKUP(AE$6,Tipologie!$B$2:$AM$10,7)  ),  Ott2022_RICHIESTE!AE11),HLOOKUP(AE$6,Tipologie!$B$2:$AM$10,7  ) ))</f>
        <v>.</v>
      </c>
      <c r="AF12" s="147" t="str">
        <f>T( IF( Ott2022_RICHIESTE!AF11&lt;&gt;"",  IF(   AND(    (IFERROR(SEARCH("Ridotto",Ott2022_RICHIESTE!AF11),Ott2022_RICHIESTE!AF11))=1,    AF$6&lt;&gt;""   ),    _xlfn.CONCAT("Rid: ",HLOOKUP(AF$6,Tipologie!$B$2:$AM$10,7)  ),  Ott2022_RICHIESTE!AF11),HLOOKUP(AF$6,Tipologie!$B$2:$AM$10,7  ) ))</f>
        <v>.</v>
      </c>
      <c r="AG12" s="147" t="str">
        <f>T( IF( Ott2022_RICHIESTE!AG11&lt;&gt;"",  IF(   AND(    (IFERROR(SEARCH("Ridotto",Ott2022_RICHIESTE!AG11),Ott2022_RICHIESTE!AG11))=1,    AG$6&lt;&gt;""   ),    _xlfn.CONCAT("Rid: ",HLOOKUP(AG$6,Tipologie!$B$2:$AM$10,7)  ),  Ott2022_RICHIESTE!AG11),HLOOKUP(AG$6,Tipologie!$B$2:$AM$10,7  ) ))</f>
        <v>.</v>
      </c>
      <c r="AH12" s="147" t="str">
        <f>T( IF( Ott2022_RICHIESTE!AH11&lt;&gt;"",  IF(   AND(    (IFERROR(SEARCH("Ridotto",Ott2022_RICHIESTE!AH11),Ott2022_RICHIESTE!AH11))=1,    AH$6&lt;&gt;""   ),    _xlfn.CONCAT("Rid: ",HLOOKUP(AH$6,Tipologie!$B$2:$AM$10,7)  ),  Ott2022_RICHIESTE!AH11),HLOOKUP(AH$6,Tipologie!$B$2:$AM$10,7  ) ))</f>
        <v>.</v>
      </c>
      <c r="AI12" s="147" t="str">
        <f>T( IF( Ott2022_RICHIESTE!AI11&lt;&gt;"",  IF(   AND(    (IFERROR(SEARCH("Ridotto",Ott2022_RICHIESTE!AI11),Ott2022_RICHIESTE!AI11))=1,    AI$6&lt;&gt;""   ),    _xlfn.CONCAT("Rid: ",HLOOKUP(AI$6,Tipologie!$B$2:$AM$10,7)  ),  Ott2022_RICHIESTE!AI11),HLOOKUP(AI$6,Tipologie!$B$2:$AM$10,7  ) ))</f>
        <v>.</v>
      </c>
      <c r="AJ12" s="147" t="str">
        <f>T( IF( Ott2022_RICHIESTE!AJ11&lt;&gt;"",  IF(   AND(    (IFERROR(SEARCH("Ridotto",Ott2022_RICHIESTE!AJ11),Ott2022_RICHIESTE!AJ11))=1,    AJ$6&lt;&gt;""   ),    _xlfn.CONCAT("Rid: ",HLOOKUP(AJ$6,Tipologie!$B$2:$AM$10,7)  ),  Ott2022_RICHIESTE!AJ11),HLOOKUP(AJ$6,Tipologie!$B$2:$AM$10,7  ) ))</f>
        <v>.</v>
      </c>
      <c r="AK12" s="147" t="str">
        <f>T( IF( Ott2022_RICHIESTE!AK11&lt;&gt;"",  IF(   AND(    (IFERROR(SEARCH("Ridotto",Ott2022_RICHIESTE!AK11),Ott2022_RICHIESTE!AK11))=1,    AK$6&lt;&gt;""   ),    _xlfn.CONCAT("Rid: ",HLOOKUP(AK$6,Tipologie!$B$2:$AM$10,7)  ),  Ott2022_RICHIESTE!AK11),HLOOKUP(AK$6,Tipologie!$B$2:$AM$10,7  ) ))</f>
        <v>.</v>
      </c>
      <c r="AL12" s="147" t="str">
        <f>T( IF( Ott2022_RICHIESTE!AL11&lt;&gt;"",  IF(   AND(    (IFERROR(SEARCH("Ridotto",Ott2022_RICHIESTE!AL11),Ott2022_RICHIESTE!AL11))=1,    AL$6&lt;&gt;""   ),    _xlfn.CONCAT("Rid: ",HLOOKUP(AL$6,Tipologie!$B$2:$AM$10,7)  ),  Ott2022_RICHIESTE!AL11),HLOOKUP(AL$6,Tipologie!$B$2:$AM$10,7  ) ))</f>
        <v>.</v>
      </c>
      <c r="AM12" s="147" t="str">
        <f>T( IF( Ott2022_RICHIESTE!AM11&lt;&gt;"",  IF(   AND(    (IFERROR(SEARCH("Ridotto",Ott2022_RICHIESTE!AM11),Ott2022_RICHIESTE!AM11))=1,    AM$6&lt;&gt;""   ),    _xlfn.CONCAT("Rid: ",HLOOKUP(AM$6,Tipologie!$B$2:$AM$10,7)  ),  Ott2022_RICHIESTE!AM11),HLOOKUP(AM$6,Tipologie!$B$2:$AM$10,7  ) ))</f>
        <v>.</v>
      </c>
      <c r="AN12" s="147" t="str">
        <f>T( IF( Ott2022_RICHIESTE!AN11&lt;&gt;"",  IF(   AND(    (IFERROR(SEARCH("Ridotto",Ott2022_RICHIESTE!AN11),Ott2022_RICHIESTE!AN11))=1,    AN$6&lt;&gt;""   ),    _xlfn.CONCAT("Rid: ",HLOOKUP(AN$6,Tipologie!$B$2:$AM$10,7)  ),  Ott2022_RICHIESTE!AN11),HLOOKUP(AN$6,Tipologie!$B$2:$AM$10,7  ) ))</f>
        <v>.</v>
      </c>
      <c r="AO12" s="147" t="str">
        <f>T( IF( Ott2022_RICHIESTE!AO11&lt;&gt;"",  IF(   AND(    (IFERROR(SEARCH("Ridotto",Ott2022_RICHIESTE!AO11),Ott2022_RICHIESTE!AO11))=1,    AO$6&lt;&gt;""   ),    _xlfn.CONCAT("Rid: ",HLOOKUP(AO$6,Tipologie!$B$2:$AM$10,7)  ),  Ott2022_RICHIESTE!AO11),HLOOKUP(AO$6,Tipologie!$B$2:$AM$10,7  ) ))</f>
        <v>.</v>
      </c>
      <c r="AP12" s="147" t="str">
        <f>T( IF( Ott2022_RICHIESTE!AP11&lt;&gt;"",  IF(   AND(    (IFERROR(SEARCH("Ridotto",Ott2022_RICHIESTE!AP11),Ott2022_RICHIESTE!AP11))=1,    AP$6&lt;&gt;""   ),    _xlfn.CONCAT("Rid: ",HLOOKUP(AP$6,Tipologie!$B$2:$AM$10,7)  ),  Ott2022_RICHIESTE!AP11),HLOOKUP(AP$6,Tipologie!$B$2:$AM$10,7  ) ))</f>
        <v>.</v>
      </c>
      <c r="AQ12" s="147" t="str">
        <f>T( IF( Ott2022_RICHIESTE!AQ11&lt;&gt;"",  IF(   AND(    (IFERROR(SEARCH("Ridotto",Ott2022_RICHIESTE!AQ11),Ott2022_RICHIESTE!AQ11))=1,    AQ$6&lt;&gt;""   ),    _xlfn.CONCAT("Rid: ",HLOOKUP(AQ$6,Tipologie!$B$2:$AM$10,7)  ),  Ott2022_RICHIESTE!AQ11),HLOOKUP(AQ$6,Tipologie!$B$2:$AM$10,7  ) ))</f>
        <v>.</v>
      </c>
      <c r="AR12" s="147" t="str">
        <f>T( IF( Ott2022_RICHIESTE!AR11&lt;&gt;"",  IF(   AND(    (IFERROR(SEARCH("Ridotto",Ott2022_RICHIESTE!AR11),Ott2022_RICHIESTE!AR11))=1,    AR$6&lt;&gt;""   ),    _xlfn.CONCAT("Rid: ",HLOOKUP(AR$6,Tipologie!$B$2:$AM$10,7)  ),  Ott2022_RICHIESTE!AR11),HLOOKUP(AR$6,Tipologie!$B$2:$AM$10,7  ) ))</f>
        <v>.</v>
      </c>
      <c r="AS12" s="147" t="str">
        <f>T( IF( Ott2022_RICHIESTE!AS11&lt;&gt;"",  IF(   AND(    (IFERROR(SEARCH("Ridotto",Ott2022_RICHIESTE!AS11),Ott2022_RICHIESTE!AS11))=1,    AS$6&lt;&gt;""   ),    _xlfn.CONCAT("Rid: ",HLOOKUP(AS$6,Tipologie!$B$2:$AM$10,7)  ),  Ott2022_RICHIESTE!AS11),HLOOKUP(AS$6,Tipologie!$B$2:$AM$10,7  ) ))</f>
        <v>.</v>
      </c>
      <c r="AT12" s="224"/>
      <c r="AW12" s="159">
        <f>SUM(COUNTIFS(C12:AS12,{"Ex-accordo";"Ferie";"Ridotto Ex-Acc";"Ridotto Ferie";"Ridotto Maternità";"Malattia";"Esame";"Altro"}))</f>
        <v>0</v>
      </c>
      <c r="AX12" s="159">
        <f t="shared" si="6"/>
        <v>30</v>
      </c>
      <c r="AY12" s="91"/>
      <c r="BB12" s="147" t="str">
        <f>T( IF( Ott2022_RICHIESTE!BM11&lt;&gt;"",  IF(   AND(    (IFERROR(SEARCH("Ridotto",Ott2022_RICHIESTE!BM11),Ott2022_RICHIESTE!BM11))=1,    BB$6&lt;&gt;""   ),    _xlfn.CONCAT("Rid: ",HLOOKUP(BB$6,Tipologie!$B$2:$AM$10,7)  ),  Ott2022_RICHIESTE!BM11),HLOOKUP(BB$6,Tipologie!$B$2:$AM$10,7  ) ))</f>
        <v>.</v>
      </c>
      <c r="BC12" s="147" t="str">
        <f>T( IF( Ott2022_RICHIESTE!BN11&lt;&gt;"",  IF(   AND(    (IFERROR(SEARCH("Ridotto",Ott2022_RICHIESTE!BN11),Ott2022_RICHIESTE!BN11))=1,    BC$6&lt;&gt;""   ),    _xlfn.CONCAT("Rid: ",HLOOKUP(BC$6,Tipologie!$B$2:$AM$10,7)  ),  Ott2022_RICHIESTE!BN11),HLOOKUP(BC$6,Tipologie!$B$2:$AM$10,7  ) ))</f>
        <v>.</v>
      </c>
      <c r="BD12" s="147" t="str">
        <f>T( IF( Ott2022_RICHIESTE!BO11&lt;&gt;"",  IF(   AND(    (IFERROR(SEARCH("Ridotto",Ott2022_RICHIESTE!BO11),Ott2022_RICHIESTE!BO11))=1,    BD$6&lt;&gt;""   ),    _xlfn.CONCAT("Rid: ",HLOOKUP(BD$6,Tipologie!$B$2:$AM$10,7)  ),  Ott2022_RICHIESTE!BO11),HLOOKUP(BD$6,Tipologie!$B$2:$AM$10,7  ) ))</f>
        <v>.</v>
      </c>
      <c r="BE12" s="147" t="str">
        <f>T( IF( Ott2022_RICHIESTE!BP11&lt;&gt;"",  IF(   AND(    (IFERROR(SEARCH("Ridotto",Ott2022_RICHIESTE!BP11),Ott2022_RICHIESTE!BP11))=1,    BE$6&lt;&gt;""   ),    _xlfn.CONCAT("Rid: ",HLOOKUP(BE$6,Tipologie!$B$2:$AM$10,7)  ),  Ott2022_RICHIESTE!BP11),HLOOKUP(BE$6,Tipologie!$B$2:$AM$10,7  ) ))</f>
        <v>.</v>
      </c>
      <c r="BF12" s="147" t="str">
        <f>T( IF( Ott2022_RICHIESTE!BQ11&lt;&gt;"",  IF(   AND(    (IFERROR(SEARCH("Ridotto",Ott2022_RICHIESTE!BQ11),Ott2022_RICHIESTE!BQ11))=1,    BF$6&lt;&gt;""   ),    _xlfn.CONCAT("Rid: ",HLOOKUP(BF$6,Tipologie!$B$2:$AM$10,7)  ),  Ott2022_RICHIESTE!BQ11),HLOOKUP(BF$6,Tipologie!$B$2:$AM$10,7  ) ))</f>
        <v>.</v>
      </c>
      <c r="BG12" s="147" t="str">
        <f>T( IF( Ott2022_RICHIESTE!BR11&lt;&gt;"",  IF(   AND(    (IFERROR(SEARCH("Ridotto",Ott2022_RICHIESTE!BR11),Ott2022_RICHIESTE!BR11))=1,    BG$6&lt;&gt;""   ),    _xlfn.CONCAT("Rid: ",HLOOKUP(BG$6,Tipologie!$B$2:$AM$10,7)  ),  Ott2022_RICHIESTE!BR11),HLOOKUP(BG$6,Tipologie!$B$2:$AM$10,7  ) ))</f>
        <v>.</v>
      </c>
      <c r="BI12" s="45" t="str">
        <f t="shared" si="4"/>
        <v>ven</v>
      </c>
      <c r="BJ12" s="45">
        <f t="shared" si="5"/>
        <v>44841</v>
      </c>
      <c r="BK12" s="147" t="str">
        <f>T(IF(  Ott2022_RICHIESTE!BV11&lt;&gt;"",  Ott2022_RICHIESTE!BV11,  HLOOKUP(BK$6,Tipologie!$B$2:$AM$10,7) ))</f>
        <v>.</v>
      </c>
      <c r="BL12" s="147" t="str">
        <f>T(IF(  Ott2022_RICHIESTE!BW11&lt;&gt;"",  Ott2022_RICHIESTE!BW11,  HLOOKUP(BL$6,Tipologie!$B$2:$AM$10,7) ))</f>
        <v>.</v>
      </c>
      <c r="BM12" s="147" t="str">
        <f>T(IF(  Ott2022_RICHIESTE!BX11&lt;&gt;"",  Ott2022_RICHIESTE!BX11,  HLOOKUP(BM$6,Tipologie!$B$2:$AM$10,7) ))</f>
        <v>.</v>
      </c>
      <c r="BN12" s="147" t="str">
        <f>T(IF(  Ott2022_RICHIESTE!BY11&lt;&gt;"",  Ott2022_RICHIESTE!BY11,  HLOOKUP(BN$6,Tipologie!$B$2:$AM$10,7) ))</f>
        <v>.</v>
      </c>
      <c r="BO12" s="147" t="str">
        <f>T(IF(  Ott2022_RICHIESTE!BZ11&lt;&gt;"",  Ott2022_RICHIESTE!BZ11,  HLOOKUP(BO$6,Tipologie!$B$2:$AM$10,7) ))</f>
        <v>.</v>
      </c>
      <c r="BP12" s="147" t="str">
        <f>T(IF(  Ott2022_RICHIESTE!CA11&lt;&gt;"",  Ott2022_RICHIESTE!CA11,  HLOOKUP(BP$6,Tipologie!$B$2:$AM$10,7) ))</f>
        <v>.</v>
      </c>
      <c r="BQ12" s="147" t="str">
        <f>T(IF(  Ott2022_RICHIESTE!CB11&lt;&gt;"",  Ott2022_RICHIESTE!CB11,  HLOOKUP(BQ$6,Tipologie!$B$2:$AM$10,7) ))</f>
        <v>.</v>
      </c>
      <c r="BR12" s="147" t="str">
        <f>T(IF(  Ott2022_RICHIESTE!BW11&lt;&gt;"",  Ott2022_RICHIESTE!BW11,  HLOOKUP(BR$6,Tipologie!$B$2:$AM$10,7) ))</f>
        <v>.</v>
      </c>
      <c r="BS12" s="147" t="str">
        <f>T(IF(  Ott2022_RICHIESTE!BX11&lt;&gt;"",  Ott2022_RICHIESTE!BX11,  HLOOKUP(BS$6,Tipologie!$B$2:$AM$10,7) ))</f>
        <v>.</v>
      </c>
      <c r="BT12" s="147" t="str">
        <f>T(IF(  Ott2022_RICHIESTE!BY11&lt;&gt;"",  Ott2022_RICHIESTE!BY11,  HLOOKUP(BT$6,Tipologie!$B$2:$AM$10,7) ))</f>
        <v>.</v>
      </c>
      <c r="BU12" s="20"/>
    </row>
    <row r="13" spans="1:81" ht="11.25" customHeight="1" x14ac:dyDescent="0.25">
      <c r="A13" s="45" t="str">
        <f>IF(Ott2022_RICHIESTE!A12&lt;&gt;"",Ott2022_RICHIESTE!A12,"")</f>
        <v>sab</v>
      </c>
      <c r="B13" s="46">
        <f>IF(Ott2022_RICHIESTE!B12&lt;&gt;"",Ott2022_RICHIESTE!B12,"")</f>
        <v>44842</v>
      </c>
      <c r="C13" s="147" t="str">
        <f>T( IF( Ott2022_RICHIESTE!C12&lt;&gt;"",  IF(   AND(    (IFERROR(SEARCH("Ridotto",Ott2022_RICHIESTE!C12),Ott2022_RICHIESTE!C12))=1,    C$6&lt;&gt;""   ),    _xlfn.CONCAT("Rid: ",HLOOKUP(C$6,Tipologie!$B$2:$AM$10,8)  ),  Ott2022_RICHIESTE!C12),HLOOKUP(C$6,Tipologie!$B$2:$AM$10,8  ) ))</f>
        <v>RIPOSO</v>
      </c>
      <c r="D13" s="147" t="str">
        <f>T( IF( Ott2022_RICHIESTE!D12&lt;&gt;"",  IF(   AND(    (IFERROR(SEARCH("Ridotto",Ott2022_RICHIESTE!D12),Ott2022_RICHIESTE!D12))=1,    D$6&lt;&gt;""   ),    _xlfn.CONCAT("Rid: ",HLOOKUP(D$6,Tipologie!$B$2:$AM$10,8)  ),  Ott2022_RICHIESTE!D12),HLOOKUP(D$6,Tipologie!$B$2:$AM$10,8  ) ))</f>
        <v>RIPOSO</v>
      </c>
      <c r="E13" s="147" t="str">
        <f>T( IF( Ott2022_RICHIESTE!E12&lt;&gt;"",  IF(   AND(    (IFERROR(SEARCH("Ridotto",Ott2022_RICHIESTE!E12),Ott2022_RICHIESTE!E12))=1,    E$6&lt;&gt;""   ),    _xlfn.CONCAT("Rid: ",HLOOKUP(E$6,Tipologie!$B$2:$AM$10,8)  ),  Ott2022_RICHIESTE!E12),HLOOKUP(E$6,Tipologie!$B$2:$AM$10,8  ) ))</f>
        <v>RIPOSO</v>
      </c>
      <c r="F13" s="147" t="str">
        <f>T( IF( Ott2022_RICHIESTE!F12&lt;&gt;"",  IF(   AND(    (IFERROR(SEARCH("Ridotto",Ott2022_RICHIESTE!F12),Ott2022_RICHIESTE!F12))=1,    F$6&lt;&gt;""   ),    _xlfn.CONCAT("Rid: ",HLOOKUP(F$6,Tipologie!$B$2:$AM$10,8)  ),  Ott2022_RICHIESTE!F12),HLOOKUP(F$6,Tipologie!$B$2:$AM$10,8  ) ))</f>
        <v>RIPOSO</v>
      </c>
      <c r="G13" s="147" t="str">
        <f>T( IF( Ott2022_RICHIESTE!G12&lt;&gt;"",  IF(   AND(    (IFERROR(SEARCH("Ridotto",Ott2022_RICHIESTE!G12),Ott2022_RICHIESTE!G12))=1,    G$6&lt;&gt;""   ),    _xlfn.CONCAT("Rid: ",HLOOKUP(G$6,Tipologie!$B$2:$AM$10,8)  ),  Ott2022_RICHIESTE!G12),HLOOKUP(G$6,Tipologie!$B$2:$AM$10,8  ) ))</f>
        <v>RIPOSO</v>
      </c>
      <c r="H13" s="147" t="str">
        <f>T( IF( Ott2022_RICHIESTE!H12&lt;&gt;"",  IF(   AND(    (IFERROR(SEARCH("Ridotto",Ott2022_RICHIESTE!H12),Ott2022_RICHIESTE!H12))=1,    H$6&lt;&gt;""   ),    _xlfn.CONCAT("Rid: ",HLOOKUP(H$6,Tipologie!$B$2:$AM$10,8)  ),  Ott2022_RICHIESTE!H12),HLOOKUP(H$6,Tipologie!$B$2:$AM$10,8  ) ))</f>
        <v>RIPOSO</v>
      </c>
      <c r="I13" s="147" t="str">
        <f>T( IF( Ott2022_RICHIESTE!I12&lt;&gt;"",  IF(   AND(    (IFERROR(SEARCH("Ridotto",Ott2022_RICHIESTE!I12),Ott2022_RICHIESTE!I12))=1,    I$6&lt;&gt;""   ),    _xlfn.CONCAT("Rid: ",HLOOKUP(I$6,Tipologie!$B$2:$AM$10,8)  ),  Ott2022_RICHIESTE!I12),HLOOKUP(I$6,Tipologie!$B$2:$AM$10,8  ) ))</f>
        <v>RIPOSO</v>
      </c>
      <c r="J13" s="147" t="str">
        <f>T( IF( Ott2022_RICHIESTE!J12&lt;&gt;"",  IF(   AND(    (IFERROR(SEARCH("Ridotto",Ott2022_RICHIESTE!J12),Ott2022_RICHIESTE!J12))=1,    J$6&lt;&gt;""   ),    _xlfn.CONCAT("Rid: ",HLOOKUP(J$6,Tipologie!$B$2:$AM$10,8)  ),  Ott2022_RICHIESTE!J12),HLOOKUP(J$6,Tipologie!$B$2:$AM$10,8  ) ))</f>
        <v>RIPOSO</v>
      </c>
      <c r="K13" s="147" t="str">
        <f>T( IF( Ott2022_RICHIESTE!K12&lt;&gt;"",  IF(   AND(    (IFERROR(SEARCH("Ridotto",Ott2022_RICHIESTE!K12),Ott2022_RICHIESTE!K12))=1,    K$6&lt;&gt;""   ),    _xlfn.CONCAT("Rid: ",HLOOKUP(K$6,Tipologie!$B$2:$AM$10,8)  ),  Ott2022_RICHIESTE!K12),HLOOKUP(K$6,Tipologie!$B$2:$AM$10,8  ) ))</f>
        <v>RIPOSO</v>
      </c>
      <c r="L13" s="147" t="str">
        <f>T( IF( Ott2022_RICHIESTE!L12&lt;&gt;"",  IF(   AND(    (IFERROR(SEARCH("Ridotto",Ott2022_RICHIESTE!L12),Ott2022_RICHIESTE!L12))=1,    L$6&lt;&gt;""   ),    _xlfn.CONCAT("Rid: ",HLOOKUP(L$6,Tipologie!$B$2:$AM$10,8)  ),  Ott2022_RICHIESTE!L12),HLOOKUP(L$6,Tipologie!$B$2:$AM$10,8  ) ))</f>
        <v>RIPOSO</v>
      </c>
      <c r="M13" s="147" t="str">
        <f>T( IF( Ott2022_RICHIESTE!M12&lt;&gt;"",  IF(   AND(    (IFERROR(SEARCH("Ridotto",Ott2022_RICHIESTE!M12),Ott2022_RICHIESTE!M12))=1,    M$6&lt;&gt;""   ),    _xlfn.CONCAT("Rid: ",HLOOKUP(M$6,Tipologie!$B$2:$AM$10,8)  ),  Ott2022_RICHIESTE!M12),HLOOKUP(M$6,Tipologie!$B$2:$AM$10,8  ) ))</f>
        <v>RIPOSO</v>
      </c>
      <c r="N13" s="147" t="str">
        <f>T( IF( Ott2022_RICHIESTE!N12&lt;&gt;"",  IF(   AND(    (IFERROR(SEARCH("Ridotto",Ott2022_RICHIESTE!N12),Ott2022_RICHIESTE!N12))=1,    N$6&lt;&gt;""   ),    _xlfn.CONCAT("Rid: ",HLOOKUP(N$6,Tipologie!$B$2:$AM$10,8)  ),  Ott2022_RICHIESTE!N12),HLOOKUP(N$6,Tipologie!$B$2:$AM$10,8  ) ))</f>
        <v>RIPOSO</v>
      </c>
      <c r="O13" s="147" t="str">
        <f>T( IF( Ott2022_RICHIESTE!O12&lt;&gt;"",  IF(   AND(    (IFERROR(SEARCH("Ridotto",Ott2022_RICHIESTE!O12),Ott2022_RICHIESTE!O12))=1,    O$6&lt;&gt;""   ),    _xlfn.CONCAT("Rid: ",HLOOKUP(O$6,Tipologie!$B$2:$AM$10,8)  ),  Ott2022_RICHIESTE!O12),HLOOKUP(O$6,Tipologie!$B$2:$AM$10,8  ) ))</f>
        <v>RIPOSO</v>
      </c>
      <c r="P13" s="147" t="str">
        <f>T( IF( Ott2022_RICHIESTE!P12&lt;&gt;"",  IF(   AND(    (IFERROR(SEARCH("Ridotto",Ott2022_RICHIESTE!P12),Ott2022_RICHIESTE!P12))=1,    P$6&lt;&gt;""   ),    _xlfn.CONCAT("Rid: ",HLOOKUP(P$6,Tipologie!$B$2:$AM$10,8)  ),  Ott2022_RICHIESTE!P12),HLOOKUP(P$6,Tipologie!$B$2:$AM$10,8  ) ))</f>
        <v>RIPOSO</v>
      </c>
      <c r="Q13" s="28" t="str">
        <f>T( IF( Ott2022_RICHIESTE!Q12&lt;&gt;"",  IF(   AND(    (IFERROR(SEARCH("Ridotto",Ott2022_RICHIESTE!Q12),Ott2022_RICHIESTE!Q12))=1,    Q$6&lt;&gt;""   ),    _xlfn.CONCAT("Rid: ",HLOOKUP(Q$6,Tipologie!$B$2:$AM$10,8)  ),  Ott2022_RICHIESTE!Q12),HLOOKUP(Q$6,Tipologie!$B$2:$AM$10,8  ) ))</f>
        <v>RIPOSO</v>
      </c>
      <c r="R13" s="28" t="str">
        <f>T( IF( Ott2022_RICHIESTE!R12&lt;&gt;"",  IF(   AND(    (IFERROR(SEARCH("Ridotto",Ott2022_RICHIESTE!R12),Ott2022_RICHIESTE!R12))=1,    R$6&lt;&gt;""   ),    _xlfn.CONCAT("Rid: ",HLOOKUP(R$6,Tipologie!$B$2:$AM$10,8)  ),  Ott2022_RICHIESTE!R12),HLOOKUP(R$6,Tipologie!$B$2:$AM$10,8  ) ))</f>
        <v>RIPOSO</v>
      </c>
      <c r="S13" s="28" t="str">
        <f>T( IF( Ott2022_RICHIESTE!S12&lt;&gt;"",  IF(   AND(    (IFERROR(SEARCH("Ridotto",Ott2022_RICHIESTE!S12),Ott2022_RICHIESTE!S12))=1,    S$6&lt;&gt;""   ),    _xlfn.CONCAT("Rid: ",HLOOKUP(S$6,Tipologie!$B$2:$AM$10,8)  ),  Ott2022_RICHIESTE!S12),HLOOKUP(S$6,Tipologie!$B$2:$AM$10,8  ) ))</f>
        <v>RIPOSO</v>
      </c>
      <c r="T13" s="153"/>
      <c r="U13" s="45" t="str">
        <f t="shared" si="3"/>
        <v>sab</v>
      </c>
      <c r="V13" s="46">
        <f t="shared" si="2"/>
        <v>44842</v>
      </c>
      <c r="W13" s="147" t="str">
        <f>T( IF( Ott2022_RICHIESTE!W12&lt;&gt;"",  IF(   AND(    (IFERROR(SEARCH("Ridotto",Ott2022_RICHIESTE!W12),Ott2022_RICHIESTE!W12))=1,    W$6&lt;&gt;""   ),    _xlfn.CONCAT("Rid: ",HLOOKUP(W$6,Tipologie!$B$2:$AM$10,8)  ),  Ott2022_RICHIESTE!W12),HLOOKUP(W$6,Tipologie!$B$2:$AM$10,8  ) ))</f>
        <v>RIPOSO</v>
      </c>
      <c r="X13" s="147" t="str">
        <f>T( IF( Ott2022_RICHIESTE!X12&lt;&gt;"",  IF(   AND(    (IFERROR(SEARCH("Ridotto",Ott2022_RICHIESTE!X12),Ott2022_RICHIESTE!X12))=1,    X$6&lt;&gt;""   ),    _xlfn.CONCAT("Rid: ",HLOOKUP(X$6,Tipologie!$B$2:$AM$10,8)  ),  Ott2022_RICHIESTE!X12),HLOOKUP(X$6,Tipologie!$B$2:$AM$10,8  ) ))</f>
        <v>RIPOSO</v>
      </c>
      <c r="Y13" s="147" t="str">
        <f>T( IF( Ott2022_RICHIESTE!Y12&lt;&gt;"",  IF(   AND(    (IFERROR(SEARCH("Ridotto",Ott2022_RICHIESTE!Y12),Ott2022_RICHIESTE!Y12))=1,    Y$6&lt;&gt;""   ),    _xlfn.CONCAT("Rid: ",HLOOKUP(Y$6,Tipologie!$B$2:$AM$10,8)  ),  Ott2022_RICHIESTE!Y12),HLOOKUP(Y$6,Tipologie!$B$2:$AM$10,8  ) ))</f>
        <v>RIPOSO</v>
      </c>
      <c r="Z13" s="147" t="str">
        <f>T( IF( Ott2022_RICHIESTE!Z12&lt;&gt;"",  IF(   AND(    (IFERROR(SEARCH("Ridotto",Ott2022_RICHIESTE!Z12),Ott2022_RICHIESTE!Z12))=1,    Z$6&lt;&gt;""   ),    _xlfn.CONCAT("Rid: ",HLOOKUP(Z$6,Tipologie!$B$2:$AM$10,8)  ),  Ott2022_RICHIESTE!Z12),HLOOKUP(Z$6,Tipologie!$B$2:$AM$10,8  ) ))</f>
        <v>RIPOSO</v>
      </c>
      <c r="AA13" s="147" t="str">
        <f>T( IF( Ott2022_RICHIESTE!AA12&lt;&gt;"",  IF(   AND(    (IFERROR(SEARCH("Ridotto",Ott2022_RICHIESTE!AA12),Ott2022_RICHIESTE!AA12))=1,    AA$6&lt;&gt;""   ),    _xlfn.CONCAT("Rid: ",HLOOKUP(AA$6,Tipologie!$B$2:$AM$10,8)  ),  Ott2022_RICHIESTE!AA12),HLOOKUP(AA$6,Tipologie!$B$2:$AM$10,8  ) ))</f>
        <v>RIPOSO</v>
      </c>
      <c r="AB13" s="147" t="str">
        <f>T( IF( Ott2022_RICHIESTE!AB12&lt;&gt;"",  IF(   AND(    (IFERROR(SEARCH("Ridotto",Ott2022_RICHIESTE!AB12),Ott2022_RICHIESTE!AB12))=1,    AB$6&lt;&gt;""   ),    _xlfn.CONCAT("Rid: ",HLOOKUP(AB$6,Tipologie!$B$2:$AM$10,8)  ),  Ott2022_RICHIESTE!AB12),HLOOKUP(AB$6,Tipologie!$B$2:$AM$10,8  ) ))</f>
        <v>RIPOSO</v>
      </c>
      <c r="AC13" s="147" t="str">
        <f>T( IF( Ott2022_RICHIESTE!AC12&lt;&gt;"",  IF(   AND(    (IFERROR(SEARCH("Ridotto",Ott2022_RICHIESTE!AC12),Ott2022_RICHIESTE!AC12))=1,    AC$6&lt;&gt;""   ),    _xlfn.CONCAT("Rid: ",HLOOKUP(AC$6,Tipologie!$B$2:$AM$10,8)  ),  Ott2022_RICHIESTE!AC12),HLOOKUP(AC$6,Tipologie!$B$2:$AM$10,8  ) ))</f>
        <v>RIPOSO</v>
      </c>
      <c r="AD13" s="147" t="str">
        <f>T( IF( Ott2022_RICHIESTE!AD12&lt;&gt;"",  IF(   AND(    (IFERROR(SEARCH("Ridotto",Ott2022_RICHIESTE!AD12),Ott2022_RICHIESTE!AD12))=1,    AD$6&lt;&gt;""   ),    _xlfn.CONCAT("Rid: ",HLOOKUP(AD$6,Tipologie!$B$2:$AM$10,8)  ),  Ott2022_RICHIESTE!AD12),HLOOKUP(AD$6,Tipologie!$B$2:$AM$10,8  ) ))</f>
        <v>RIPOSO</v>
      </c>
      <c r="AE13" s="147" t="str">
        <f>T( IF( Ott2022_RICHIESTE!AE12&lt;&gt;"",  IF(   AND(    (IFERROR(SEARCH("Ridotto",Ott2022_RICHIESTE!AE12),Ott2022_RICHIESTE!AE12))=1,    AE$6&lt;&gt;""   ),    _xlfn.CONCAT("Rid: ",HLOOKUP(AE$6,Tipologie!$B$2:$AM$10,8)  ),  Ott2022_RICHIESTE!AE12),HLOOKUP(AE$6,Tipologie!$B$2:$AM$10,8  ) ))</f>
        <v>RIPOSO</v>
      </c>
      <c r="AF13" s="147" t="str">
        <f>T( IF( Ott2022_RICHIESTE!AF12&lt;&gt;"",  IF(   AND(    (IFERROR(SEARCH("Ridotto",Ott2022_RICHIESTE!AF12),Ott2022_RICHIESTE!AF12))=1,    AF$6&lt;&gt;""   ),    _xlfn.CONCAT("Rid: ",HLOOKUP(AF$6,Tipologie!$B$2:$AM$10,8)  ),  Ott2022_RICHIESTE!AF12),HLOOKUP(AF$6,Tipologie!$B$2:$AM$10,8  ) ))</f>
        <v>RIPOSO</v>
      </c>
      <c r="AG13" s="147" t="str">
        <f>T( IF( Ott2022_RICHIESTE!AG12&lt;&gt;"",  IF(   AND(    (IFERROR(SEARCH("Ridotto",Ott2022_RICHIESTE!AG12),Ott2022_RICHIESTE!AG12))=1,    AG$6&lt;&gt;""   ),    _xlfn.CONCAT("Rid: ",HLOOKUP(AG$6,Tipologie!$B$2:$AM$10,8)  ),  Ott2022_RICHIESTE!AG12),HLOOKUP(AG$6,Tipologie!$B$2:$AM$10,8  ) ))</f>
        <v>RIPOSO</v>
      </c>
      <c r="AH13" s="147" t="str">
        <f>T( IF( Ott2022_RICHIESTE!AH12&lt;&gt;"",  IF(   AND(    (IFERROR(SEARCH("Ridotto",Ott2022_RICHIESTE!AH12),Ott2022_RICHIESTE!AH12))=1,    AH$6&lt;&gt;""   ),    _xlfn.CONCAT("Rid: ",HLOOKUP(AH$6,Tipologie!$B$2:$AM$10,8)  ),  Ott2022_RICHIESTE!AH12),HLOOKUP(AH$6,Tipologie!$B$2:$AM$10,8  ) ))</f>
        <v>RIPOSO</v>
      </c>
      <c r="AI13" s="147" t="str">
        <f>T( IF( Ott2022_RICHIESTE!AI12&lt;&gt;"",  IF(   AND(    (IFERROR(SEARCH("Ridotto",Ott2022_RICHIESTE!AI12),Ott2022_RICHIESTE!AI12))=1,    AI$6&lt;&gt;""   ),    _xlfn.CONCAT("Rid: ",HLOOKUP(AI$6,Tipologie!$B$2:$AM$10,8)  ),  Ott2022_RICHIESTE!AI12),HLOOKUP(AI$6,Tipologie!$B$2:$AM$10,8  ) ))</f>
        <v>RIPOSO</v>
      </c>
      <c r="AJ13" s="147" t="str">
        <f>T( IF( Ott2022_RICHIESTE!AJ12&lt;&gt;"",  IF(   AND(    (IFERROR(SEARCH("Ridotto",Ott2022_RICHIESTE!AJ12),Ott2022_RICHIESTE!AJ12))=1,    AJ$6&lt;&gt;""   ),    _xlfn.CONCAT("Rid: ",HLOOKUP(AJ$6,Tipologie!$B$2:$AM$10,8)  ),  Ott2022_RICHIESTE!AJ12),HLOOKUP(AJ$6,Tipologie!$B$2:$AM$10,8  ) ))</f>
        <v>RIPOSO</v>
      </c>
      <c r="AK13" s="147" t="str">
        <f>T( IF( Ott2022_RICHIESTE!AK12&lt;&gt;"",  IF(   AND(    (IFERROR(SEARCH("Ridotto",Ott2022_RICHIESTE!AK12),Ott2022_RICHIESTE!AK12))=1,    AK$6&lt;&gt;""   ),    _xlfn.CONCAT("Rid: ",HLOOKUP(AK$6,Tipologie!$B$2:$AM$10,8)  ),  Ott2022_RICHIESTE!AK12),HLOOKUP(AK$6,Tipologie!$B$2:$AM$10,8  ) ))</f>
        <v>RIPOSO</v>
      </c>
      <c r="AL13" s="147" t="str">
        <f>T( IF( Ott2022_RICHIESTE!AL12&lt;&gt;"",  IF(   AND(    (IFERROR(SEARCH("Ridotto",Ott2022_RICHIESTE!AL12),Ott2022_RICHIESTE!AL12))=1,    AL$6&lt;&gt;""   ),    _xlfn.CONCAT("Rid: ",HLOOKUP(AL$6,Tipologie!$B$2:$AM$10,8)  ),  Ott2022_RICHIESTE!AL12),HLOOKUP(AL$6,Tipologie!$B$2:$AM$10,8  ) ))</f>
        <v>RIPOSO</v>
      </c>
      <c r="AM13" s="147" t="str">
        <f>T( IF( Ott2022_RICHIESTE!AM12&lt;&gt;"",  IF(   AND(    (IFERROR(SEARCH("Ridotto",Ott2022_RICHIESTE!AM12),Ott2022_RICHIESTE!AM12))=1,    AM$6&lt;&gt;""   ),    _xlfn.CONCAT("Rid: ",HLOOKUP(AM$6,Tipologie!$B$2:$AM$10,8)  ),  Ott2022_RICHIESTE!AM12),HLOOKUP(AM$6,Tipologie!$B$2:$AM$10,8  ) ))</f>
        <v>RIPOSO</v>
      </c>
      <c r="AN13" s="147" t="str">
        <f>T( IF( Ott2022_RICHIESTE!AN12&lt;&gt;"",  IF(   AND(    (IFERROR(SEARCH("Ridotto",Ott2022_RICHIESTE!AN12),Ott2022_RICHIESTE!AN12))=1,    AN$6&lt;&gt;""   ),    _xlfn.CONCAT("Rid: ",HLOOKUP(AN$6,Tipologie!$B$2:$AM$10,8)  ),  Ott2022_RICHIESTE!AN12),HLOOKUP(AN$6,Tipologie!$B$2:$AM$10,8  ) ))</f>
        <v>RIPOSO</v>
      </c>
      <c r="AO13" s="147" t="str">
        <f>T( IF( Ott2022_RICHIESTE!AO12&lt;&gt;"",  IF(   AND(    (IFERROR(SEARCH("Ridotto",Ott2022_RICHIESTE!AO12),Ott2022_RICHIESTE!AO12))=1,    AO$6&lt;&gt;""   ),    _xlfn.CONCAT("Rid: ",HLOOKUP(AO$6,Tipologie!$B$2:$AM$10,8)  ),  Ott2022_RICHIESTE!AO12),HLOOKUP(AO$6,Tipologie!$B$2:$AM$10,8  ) ))</f>
        <v>RIPOSO</v>
      </c>
      <c r="AP13" s="147" t="str">
        <f>T( IF( Ott2022_RICHIESTE!AP12&lt;&gt;"",  IF(   AND(    (IFERROR(SEARCH("Ridotto",Ott2022_RICHIESTE!AP12),Ott2022_RICHIESTE!AP12))=1,    AP$6&lt;&gt;""   ),    _xlfn.CONCAT("Rid: ",HLOOKUP(AP$6,Tipologie!$B$2:$AM$10,8)  ),  Ott2022_RICHIESTE!AP12),HLOOKUP(AP$6,Tipologie!$B$2:$AM$10,8  ) ))</f>
        <v>RIPOSO</v>
      </c>
      <c r="AQ13" s="147" t="str">
        <f>T( IF( Ott2022_RICHIESTE!AQ12&lt;&gt;"",  IF(   AND(    (IFERROR(SEARCH("Ridotto",Ott2022_RICHIESTE!AQ12),Ott2022_RICHIESTE!AQ12))=1,    AQ$6&lt;&gt;""   ),    _xlfn.CONCAT("Rid: ",HLOOKUP(AQ$6,Tipologie!$B$2:$AM$10,8)  ),  Ott2022_RICHIESTE!AQ12),HLOOKUP(AQ$6,Tipologie!$B$2:$AM$10,8  ) ))</f>
        <v>RIPOSO</v>
      </c>
      <c r="AR13" s="147" t="str">
        <f>T( IF( Ott2022_RICHIESTE!AR12&lt;&gt;"",  IF(   AND(    (IFERROR(SEARCH("Ridotto",Ott2022_RICHIESTE!AR12),Ott2022_RICHIESTE!AR12))=1,    AR$6&lt;&gt;""   ),    _xlfn.CONCAT("Rid: ",HLOOKUP(AR$6,Tipologie!$B$2:$AM$10,8)  ),  Ott2022_RICHIESTE!AR12),HLOOKUP(AR$6,Tipologie!$B$2:$AM$10,8  ) ))</f>
        <v>RIPOSO</v>
      </c>
      <c r="AS13" s="147" t="str">
        <f>T( IF( Ott2022_RICHIESTE!AS12&lt;&gt;"",  IF(   AND(    (IFERROR(SEARCH("Ridotto",Ott2022_RICHIESTE!AS12),Ott2022_RICHIESTE!AS12))=1,    AS$6&lt;&gt;""   ),    _xlfn.CONCAT("Rid: ",HLOOKUP(AS$6,Tipologie!$B$2:$AM$10,8)  ),  Ott2022_RICHIESTE!AS12),HLOOKUP(AS$6,Tipologie!$B$2:$AM$10,8  ) ))</f>
        <v>RIPOSO</v>
      </c>
      <c r="AT13" s="224"/>
      <c r="AW13" s="87">
        <f>SUM(COUNTIFS(C13:AS13,{"Ex-accordo";"Ferie";"Ridotto Ex-Acc";"Ridotto Ferie";"Ridotto Maternità";"Malattia";"Esame";"Altro"}))</f>
        <v>0</v>
      </c>
      <c r="AX13" s="159">
        <f t="shared" si="6"/>
        <v>30</v>
      </c>
      <c r="AY13" s="91"/>
      <c r="BB13" s="147" t="str">
        <f>T( IF( Ott2022_RICHIESTE!BM12&lt;&gt;"",  IF(   AND(    (IFERROR(SEARCH("Ridotto",Ott2022_RICHIESTE!BM12),Ott2022_RICHIESTE!BM12))=1,    BB$6&lt;&gt;""   ),    _xlfn.CONCAT("Rid: ",HLOOKUP(BB$6,Tipologie!$B$2:$AM$10,8)  ),  Ott2022_RICHIESTE!BM12),HLOOKUP(BB$6,Tipologie!$B$2:$AM$10,8  ) ))</f>
        <v>RIPOSO</v>
      </c>
      <c r="BC13" s="147" t="str">
        <f>T( IF( Ott2022_RICHIESTE!BN12&lt;&gt;"",  IF(   AND(    (IFERROR(SEARCH("Ridotto",Ott2022_RICHIESTE!BN12),Ott2022_RICHIESTE!BN12))=1,    BC$6&lt;&gt;""   ),    _xlfn.CONCAT("Rid: ",HLOOKUP(BC$6,Tipologie!$B$2:$AM$10,8)  ),  Ott2022_RICHIESTE!BN12),HLOOKUP(BC$6,Tipologie!$B$2:$AM$10,8  ) ))</f>
        <v>RIPOSO</v>
      </c>
      <c r="BD13" s="147" t="str">
        <f>T( IF( Ott2022_RICHIESTE!BO12&lt;&gt;"",  IF(   AND(    (IFERROR(SEARCH("Ridotto",Ott2022_RICHIESTE!BO12),Ott2022_RICHIESTE!BO12))=1,    BD$6&lt;&gt;""   ),    _xlfn.CONCAT("Rid: ",HLOOKUP(BD$6,Tipologie!$B$2:$AM$10,8)  ),  Ott2022_RICHIESTE!BO12),HLOOKUP(BD$6,Tipologie!$B$2:$AM$10,8  ) ))</f>
        <v>RIPOSO</v>
      </c>
      <c r="BE13" s="147" t="str">
        <f>T( IF( Ott2022_RICHIESTE!BP12&lt;&gt;"",  IF(   AND(    (IFERROR(SEARCH("Ridotto",Ott2022_RICHIESTE!BP12),Ott2022_RICHIESTE!BP12))=1,    BE$6&lt;&gt;""   ),    _xlfn.CONCAT("Rid: ",HLOOKUP(BE$6,Tipologie!$B$2:$AM$10,8)  ),  Ott2022_RICHIESTE!BP12),HLOOKUP(BE$6,Tipologie!$B$2:$AM$10,8  ) ))</f>
        <v>RIPOSO</v>
      </c>
      <c r="BF13" s="147" t="str">
        <f>T( IF( Ott2022_RICHIESTE!BQ12&lt;&gt;"",  IF(   AND(    (IFERROR(SEARCH("Ridotto",Ott2022_RICHIESTE!BQ12),Ott2022_RICHIESTE!BQ12))=1,    BF$6&lt;&gt;""   ),    _xlfn.CONCAT("Rid: ",HLOOKUP(BF$6,Tipologie!$B$2:$AM$10,8)  ),  Ott2022_RICHIESTE!BQ12),HLOOKUP(BF$6,Tipologie!$B$2:$AM$10,8  ) ))</f>
        <v>RIPOSO</v>
      </c>
      <c r="BG13" s="147" t="str">
        <f>T( IF( Ott2022_RICHIESTE!BR12&lt;&gt;"",  IF(   AND(    (IFERROR(SEARCH("Ridotto",Ott2022_RICHIESTE!BR12),Ott2022_RICHIESTE!BR12))=1,    BG$6&lt;&gt;""   ),    _xlfn.CONCAT("Rid: ",HLOOKUP(BG$6,Tipologie!$B$2:$AM$10,8)  ),  Ott2022_RICHIESTE!BR12),HLOOKUP(BG$6,Tipologie!$B$2:$AM$10,8  ) ))</f>
        <v>RIPOSO</v>
      </c>
      <c r="BI13" s="45" t="str">
        <f t="shared" si="4"/>
        <v>sab</v>
      </c>
      <c r="BJ13" s="45">
        <f t="shared" si="5"/>
        <v>44842</v>
      </c>
      <c r="BK13" s="147" t="str">
        <f>T(IF(  Ott2022_RICHIESTE!BV12&lt;&gt;"",  Ott2022_RICHIESTE!BV12,  HLOOKUP(BK$6,Tipologie!$B$2:$AM$10,8) ))</f>
        <v>RIPOSO</v>
      </c>
      <c r="BL13" s="147" t="str">
        <f>T(IF(  Ott2022_RICHIESTE!BW12&lt;&gt;"",  Ott2022_RICHIESTE!BW12,  HLOOKUP(BL$6,Tipologie!$B$2:$AM$10,8) ))</f>
        <v>RIPOSO</v>
      </c>
      <c r="BM13" s="147" t="str">
        <f>T(IF(  Ott2022_RICHIESTE!BX12&lt;&gt;"",  Ott2022_RICHIESTE!BX12,  HLOOKUP(BM$6,Tipologie!$B$2:$AM$10,8) ))</f>
        <v>RIPOSO</v>
      </c>
      <c r="BN13" s="147" t="str">
        <f>T(IF(  Ott2022_RICHIESTE!BY12&lt;&gt;"",  Ott2022_RICHIESTE!BY12,  HLOOKUP(BN$6,Tipologie!$B$2:$AM$10,8) ))</f>
        <v>RIPOSO</v>
      </c>
      <c r="BO13" s="147" t="str">
        <f>T(IF(  Ott2022_RICHIESTE!BZ12&lt;&gt;"",  Ott2022_RICHIESTE!BZ12,  HLOOKUP(BO$6,Tipologie!$B$2:$AM$10,8) ))</f>
        <v>RIPOSO</v>
      </c>
      <c r="BP13" s="147" t="str">
        <f>T(IF(  Ott2022_RICHIESTE!CA12&lt;&gt;"",  Ott2022_RICHIESTE!CA12,  HLOOKUP(BP$6,Tipologie!$B$2:$AM$10,8) ))</f>
        <v>RIPOSO</v>
      </c>
      <c r="BQ13" s="147" t="str">
        <f>T(IF(  Ott2022_RICHIESTE!CB12&lt;&gt;"",  Ott2022_RICHIESTE!CB12,  HLOOKUP(BQ$6,Tipologie!$B$2:$AM$10,8) ))</f>
        <v>RIPOSO</v>
      </c>
      <c r="BR13" s="147" t="str">
        <f>T(IF(  Ott2022_RICHIESTE!BW12&lt;&gt;"",  Ott2022_RICHIESTE!BW12,  HLOOKUP(BR$6,Tipologie!$B$2:$AM$10,8) ))</f>
        <v>RIPOSO</v>
      </c>
      <c r="BS13" s="147" t="str">
        <f>T(IF(  Ott2022_RICHIESTE!BX12&lt;&gt;"",  Ott2022_RICHIESTE!BX12,  HLOOKUP(BS$6,Tipologie!$B$2:$AM$10,8) ))</f>
        <v>RIPOSO</v>
      </c>
      <c r="BT13" s="147" t="str">
        <f>T(IF(  Ott2022_RICHIESTE!BY12&lt;&gt;"",  Ott2022_RICHIESTE!BY12,  HLOOKUP(BT$6,Tipologie!$B$2:$AM$10,8) ))</f>
        <v>RIPOSO</v>
      </c>
    </row>
    <row r="14" spans="1:81" ht="11.25" customHeight="1" x14ac:dyDescent="0.25">
      <c r="A14" s="26" t="str">
        <f>IF(Ott2022_RICHIESTE!A13&lt;&gt;"",Ott2022_RICHIESTE!A13,"")</f>
        <v/>
      </c>
      <c r="B14" s="48">
        <f>IF(Ott2022_RICHIESTE!B13&lt;&gt;"",Ott2022_RICHIESTE!B13,"")</f>
        <v>44843</v>
      </c>
      <c r="C14" s="147" t="str">
        <f>T( IF( Ott2022_RICHIESTE!C13&lt;&gt;"",  IF(   AND(    (IFERROR(SEARCH("Ridotto",Ott2022_RICHIESTE!C13),Ott2022_RICHIESTE!C13))=1,    C$6&lt;&gt;""   ),    _xlfn.CONCAT("Rid: ",HLOOKUP(C$6,Tipologie!$B$2:$AM$10,9)  ),  Ott2022_RICHIESTE!C13),HLOOKUP(C$6,Tipologie!$B$2:$AM$10,9  ) ))</f>
        <v>DOMENICA</v>
      </c>
      <c r="D14" s="147" t="str">
        <f>T( IF( Ott2022_RICHIESTE!D13&lt;&gt;"",  IF(   AND(    (IFERROR(SEARCH("Ridotto",Ott2022_RICHIESTE!D13),Ott2022_RICHIESTE!D13))=1,    D$6&lt;&gt;""   ),    _xlfn.CONCAT("Rid: ",HLOOKUP(D$6,Tipologie!$B$2:$AM$10,9)  ),  Ott2022_RICHIESTE!D13),HLOOKUP(D$6,Tipologie!$B$2:$AM$10,9  ) ))</f>
        <v>DOMENICA</v>
      </c>
      <c r="E14" s="147" t="str">
        <f>T( IF( Ott2022_RICHIESTE!E13&lt;&gt;"",  IF(   AND(    (IFERROR(SEARCH("Ridotto",Ott2022_RICHIESTE!E13),Ott2022_RICHIESTE!E13))=1,    E$6&lt;&gt;""   ),    _xlfn.CONCAT("Rid: ",HLOOKUP(E$6,Tipologie!$B$2:$AM$10,9)  ),  Ott2022_RICHIESTE!E13),HLOOKUP(E$6,Tipologie!$B$2:$AM$10,9  ) ))</f>
        <v>DOMENICA</v>
      </c>
      <c r="F14" s="147" t="str">
        <f>T( IF( Ott2022_RICHIESTE!F13&lt;&gt;"",  IF(   AND(    (IFERROR(SEARCH("Ridotto",Ott2022_RICHIESTE!F13),Ott2022_RICHIESTE!F13))=1,    F$6&lt;&gt;""   ),    _xlfn.CONCAT("Rid: ",HLOOKUP(F$6,Tipologie!$B$2:$AM$10,9)  ),  Ott2022_RICHIESTE!F13),HLOOKUP(F$6,Tipologie!$B$2:$AM$10,9  ) ))</f>
        <v>DOMENICA</v>
      </c>
      <c r="G14" s="147" t="str">
        <f>T( IF( Ott2022_RICHIESTE!G13&lt;&gt;"",  IF(   AND(    (IFERROR(SEARCH("Ridotto",Ott2022_RICHIESTE!G13),Ott2022_RICHIESTE!G13))=1,    G$6&lt;&gt;""   ),    _xlfn.CONCAT("Rid: ",HLOOKUP(G$6,Tipologie!$B$2:$AM$10,9)  ),  Ott2022_RICHIESTE!G13),HLOOKUP(G$6,Tipologie!$B$2:$AM$10,9  ) ))</f>
        <v>DOMENICA</v>
      </c>
      <c r="H14" s="147" t="str">
        <f>T( IF( Ott2022_RICHIESTE!H13&lt;&gt;"",  IF(   AND(    (IFERROR(SEARCH("Ridotto",Ott2022_RICHIESTE!H13),Ott2022_RICHIESTE!H13))=1,    H$6&lt;&gt;""   ),    _xlfn.CONCAT("Rid: ",HLOOKUP(H$6,Tipologie!$B$2:$AM$10,9)  ),  Ott2022_RICHIESTE!H13),HLOOKUP(H$6,Tipologie!$B$2:$AM$10,9  ) ))</f>
        <v>DOMENICA</v>
      </c>
      <c r="I14" s="147" t="str">
        <f>T( IF( Ott2022_RICHIESTE!I13&lt;&gt;"",  IF(   AND(    (IFERROR(SEARCH("Ridotto",Ott2022_RICHIESTE!I13),Ott2022_RICHIESTE!I13))=1,    I$6&lt;&gt;""   ),    _xlfn.CONCAT("Rid: ",HLOOKUP(I$6,Tipologie!$B$2:$AM$10,9)  ),  Ott2022_RICHIESTE!I13),HLOOKUP(I$6,Tipologie!$B$2:$AM$10,9  ) ))</f>
        <v>DOMENICA</v>
      </c>
      <c r="J14" s="147" t="str">
        <f>T( IF( Ott2022_RICHIESTE!J13&lt;&gt;"",  IF(   AND(    (IFERROR(SEARCH("Ridotto",Ott2022_RICHIESTE!J13),Ott2022_RICHIESTE!J13))=1,    J$6&lt;&gt;""   ),    _xlfn.CONCAT("Rid: ",HLOOKUP(J$6,Tipologie!$B$2:$AM$10,9)  ),  Ott2022_RICHIESTE!J13),HLOOKUP(J$6,Tipologie!$B$2:$AM$10,9  ) ))</f>
        <v>DOMENICA</v>
      </c>
      <c r="K14" s="147" t="str">
        <f>T( IF( Ott2022_RICHIESTE!K13&lt;&gt;"",  IF(   AND(    (IFERROR(SEARCH("Ridotto",Ott2022_RICHIESTE!K13),Ott2022_RICHIESTE!K13))=1,    K$6&lt;&gt;""   ),    _xlfn.CONCAT("Rid: ",HLOOKUP(K$6,Tipologie!$B$2:$AM$10,9)  ),  Ott2022_RICHIESTE!K13),HLOOKUP(K$6,Tipologie!$B$2:$AM$10,9  ) ))</f>
        <v>DOMENICA</v>
      </c>
      <c r="L14" s="147" t="str">
        <f>T( IF( Ott2022_RICHIESTE!L13&lt;&gt;"",  IF(   AND(    (IFERROR(SEARCH("Ridotto",Ott2022_RICHIESTE!L13),Ott2022_RICHIESTE!L13))=1,    L$6&lt;&gt;""   ),    _xlfn.CONCAT("Rid: ",HLOOKUP(L$6,Tipologie!$B$2:$AM$10,9)  ),  Ott2022_RICHIESTE!L13),HLOOKUP(L$6,Tipologie!$B$2:$AM$10,9  ) ))</f>
        <v>DOMENICA</v>
      </c>
      <c r="M14" s="147" t="str">
        <f>T( IF( Ott2022_RICHIESTE!M13&lt;&gt;"",  IF(   AND(    (IFERROR(SEARCH("Ridotto",Ott2022_RICHIESTE!M13),Ott2022_RICHIESTE!M13))=1,    M$6&lt;&gt;""   ),    _xlfn.CONCAT("Rid: ",HLOOKUP(M$6,Tipologie!$B$2:$AM$10,9)  ),  Ott2022_RICHIESTE!M13),HLOOKUP(M$6,Tipologie!$B$2:$AM$10,9  ) ))</f>
        <v>DOMENICA</v>
      </c>
      <c r="N14" s="147" t="str">
        <f>T( IF( Ott2022_RICHIESTE!N13&lt;&gt;"",  IF(   AND(    (IFERROR(SEARCH("Ridotto",Ott2022_RICHIESTE!N13),Ott2022_RICHIESTE!N13))=1,    N$6&lt;&gt;""   ),    _xlfn.CONCAT("Rid: ",HLOOKUP(N$6,Tipologie!$B$2:$AM$10,9)  ),  Ott2022_RICHIESTE!N13),HLOOKUP(N$6,Tipologie!$B$2:$AM$10,9  ) ))</f>
        <v>DOMENICA</v>
      </c>
      <c r="O14" s="147" t="str">
        <f>T( IF( Ott2022_RICHIESTE!O13&lt;&gt;"",  IF(   AND(    (IFERROR(SEARCH("Ridotto",Ott2022_RICHIESTE!O13),Ott2022_RICHIESTE!O13))=1,    O$6&lt;&gt;""   ),    _xlfn.CONCAT("Rid: ",HLOOKUP(O$6,Tipologie!$B$2:$AM$10,9)  ),  Ott2022_RICHIESTE!O13),HLOOKUP(O$6,Tipologie!$B$2:$AM$10,9  ) ))</f>
        <v>DOMENICA</v>
      </c>
      <c r="P14" s="147" t="str">
        <f>T( IF( Ott2022_RICHIESTE!P13&lt;&gt;"",  IF(   AND(    (IFERROR(SEARCH("Ridotto",Ott2022_RICHIESTE!P13),Ott2022_RICHIESTE!P13))=1,    P$6&lt;&gt;""   ),    _xlfn.CONCAT("Rid: ",HLOOKUP(P$6,Tipologie!$B$2:$AM$10,9)  ),  Ott2022_RICHIESTE!P13),HLOOKUP(P$6,Tipologie!$B$2:$AM$10,9  ) ))</f>
        <v>DOMENICA</v>
      </c>
      <c r="Q14" s="28" t="str">
        <f>T( IF( Ott2022_RICHIESTE!Q13&lt;&gt;"",  IF(   AND(    (IFERROR(SEARCH("Ridotto",Ott2022_RICHIESTE!Q13),Ott2022_RICHIESTE!Q13))=1,    Q$6&lt;&gt;""   ),    _xlfn.CONCAT("Rid: ",HLOOKUP(Q$6,Tipologie!$B$2:$AM$10,9)  ),  Ott2022_RICHIESTE!Q13),HLOOKUP(Q$6,Tipologie!$B$2:$AM$10,9  ) ))</f>
        <v>DOMENICA</v>
      </c>
      <c r="R14" s="28" t="str">
        <f>T( IF( Ott2022_RICHIESTE!R13&lt;&gt;"",  IF(   AND(    (IFERROR(SEARCH("Ridotto",Ott2022_RICHIESTE!R13),Ott2022_RICHIESTE!R13))=1,    R$6&lt;&gt;""   ),    _xlfn.CONCAT("Rid: ",HLOOKUP(R$6,Tipologie!$B$2:$AM$10,9)  ),  Ott2022_RICHIESTE!R13),HLOOKUP(R$6,Tipologie!$B$2:$AM$10,9  ) ))</f>
        <v>DOMENICA</v>
      </c>
      <c r="S14" s="28" t="str">
        <f>T( IF( Ott2022_RICHIESTE!S13&lt;&gt;"",  IF(   AND(    (IFERROR(SEARCH("Ridotto",Ott2022_RICHIESTE!S13),Ott2022_RICHIESTE!S13))=1,    S$6&lt;&gt;""   ),    _xlfn.CONCAT("Rid: ",HLOOKUP(S$6,Tipologie!$B$2:$AM$10,9)  ),  Ott2022_RICHIESTE!S13),HLOOKUP(S$6,Tipologie!$B$2:$AM$10,9  ) ))</f>
        <v>DOMENICA</v>
      </c>
      <c r="T14" s="142"/>
      <c r="U14" s="26" t="str">
        <f t="shared" si="3"/>
        <v/>
      </c>
      <c r="V14" s="48">
        <f t="shared" si="2"/>
        <v>44843</v>
      </c>
      <c r="W14" s="147" t="str">
        <f>T( IF( Ott2022_RICHIESTE!W13&lt;&gt;"",  IF(   AND(    (IFERROR(SEARCH("Ridotto",Ott2022_RICHIESTE!W13),Ott2022_RICHIESTE!W13))=1,    W$6&lt;&gt;""   ),    _xlfn.CONCAT("Rid: ",HLOOKUP(W$6,Tipologie!$B$2:$AM$10,9)  ),  Ott2022_RICHIESTE!W13),HLOOKUP(W$6,Tipologie!$B$2:$AM$10,9  ) ))</f>
        <v>DOMENICA</v>
      </c>
      <c r="X14" s="147" t="str">
        <f>T( IF( Ott2022_RICHIESTE!X13&lt;&gt;"",  IF(   AND(    (IFERROR(SEARCH("Ridotto",Ott2022_RICHIESTE!X13),Ott2022_RICHIESTE!X13))=1,    X$6&lt;&gt;""   ),    _xlfn.CONCAT("Rid: ",HLOOKUP(X$6,Tipologie!$B$2:$AM$10,9)  ),  Ott2022_RICHIESTE!X13),HLOOKUP(X$6,Tipologie!$B$2:$AM$10,9  ) ))</f>
        <v>DOMENICA</v>
      </c>
      <c r="Y14" s="147" t="str">
        <f>T( IF( Ott2022_RICHIESTE!Y13&lt;&gt;"",  IF(   AND(    (IFERROR(SEARCH("Ridotto",Ott2022_RICHIESTE!Y13),Ott2022_RICHIESTE!Y13))=1,    Y$6&lt;&gt;""   ),    _xlfn.CONCAT("Rid: ",HLOOKUP(Y$6,Tipologie!$B$2:$AM$10,9)  ),  Ott2022_RICHIESTE!Y13),HLOOKUP(Y$6,Tipologie!$B$2:$AM$10,9  ) ))</f>
        <v>DOMENICA</v>
      </c>
      <c r="Z14" s="147" t="str">
        <f>T( IF( Ott2022_RICHIESTE!Z13&lt;&gt;"",  IF(   AND(    (IFERROR(SEARCH("Ridotto",Ott2022_RICHIESTE!Z13),Ott2022_RICHIESTE!Z13))=1,    Z$6&lt;&gt;""   ),    _xlfn.CONCAT("Rid: ",HLOOKUP(Z$6,Tipologie!$B$2:$AM$10,9)  ),  Ott2022_RICHIESTE!Z13),HLOOKUP(Z$6,Tipologie!$B$2:$AM$10,9  ) ))</f>
        <v>DOMENICA</v>
      </c>
      <c r="AA14" s="147" t="str">
        <f>T( IF( Ott2022_RICHIESTE!AA13&lt;&gt;"",  IF(   AND(    (IFERROR(SEARCH("Ridotto",Ott2022_RICHIESTE!AA13),Ott2022_RICHIESTE!AA13))=1,    AA$6&lt;&gt;""   ),    _xlfn.CONCAT("Rid: ",HLOOKUP(AA$6,Tipologie!$B$2:$AM$10,9)  ),  Ott2022_RICHIESTE!AA13),HLOOKUP(AA$6,Tipologie!$B$2:$AM$10,9  ) ))</f>
        <v>DOMENICA</v>
      </c>
      <c r="AB14" s="147" t="str">
        <f>T( IF( Ott2022_RICHIESTE!AB13&lt;&gt;"",  IF(   AND(    (IFERROR(SEARCH("Ridotto",Ott2022_RICHIESTE!AB13),Ott2022_RICHIESTE!AB13))=1,    AB$6&lt;&gt;""   ),    _xlfn.CONCAT("Rid: ",HLOOKUP(AB$6,Tipologie!$B$2:$AM$10,9)  ),  Ott2022_RICHIESTE!AB13),HLOOKUP(AB$6,Tipologie!$B$2:$AM$10,9  ) ))</f>
        <v>DOMENICA</v>
      </c>
      <c r="AC14" s="147" t="str">
        <f>T( IF( Ott2022_RICHIESTE!AC13&lt;&gt;"",  IF(   AND(    (IFERROR(SEARCH("Ridotto",Ott2022_RICHIESTE!AC13),Ott2022_RICHIESTE!AC13))=1,    AC$6&lt;&gt;""   ),    _xlfn.CONCAT("Rid: ",HLOOKUP(AC$6,Tipologie!$B$2:$AM$10,9)  ),  Ott2022_RICHIESTE!AC13),HLOOKUP(AC$6,Tipologie!$B$2:$AM$10,9  ) ))</f>
        <v>DOMENICA</v>
      </c>
      <c r="AD14" s="147" t="str">
        <f>T( IF( Ott2022_RICHIESTE!AD13&lt;&gt;"",  IF(   AND(    (IFERROR(SEARCH("Ridotto",Ott2022_RICHIESTE!AD13),Ott2022_RICHIESTE!AD13))=1,    AD$6&lt;&gt;""   ),    _xlfn.CONCAT("Rid: ",HLOOKUP(AD$6,Tipologie!$B$2:$AM$10,9)  ),  Ott2022_RICHIESTE!AD13),HLOOKUP(AD$6,Tipologie!$B$2:$AM$10,9  ) ))</f>
        <v>DOMENICA</v>
      </c>
      <c r="AE14" s="147" t="str">
        <f>T( IF( Ott2022_RICHIESTE!AE13&lt;&gt;"",  IF(   AND(    (IFERROR(SEARCH("Ridotto",Ott2022_RICHIESTE!AE13),Ott2022_RICHIESTE!AE13))=1,    AE$6&lt;&gt;""   ),    _xlfn.CONCAT("Rid: ",HLOOKUP(AE$6,Tipologie!$B$2:$AM$10,9)  ),  Ott2022_RICHIESTE!AE13),HLOOKUP(AE$6,Tipologie!$B$2:$AM$10,9  ) ))</f>
        <v>DOMENICA</v>
      </c>
      <c r="AF14" s="147" t="str">
        <f>T( IF( Ott2022_RICHIESTE!AF13&lt;&gt;"",  IF(   AND(    (IFERROR(SEARCH("Ridotto",Ott2022_RICHIESTE!AF13),Ott2022_RICHIESTE!AF13))=1,    AF$6&lt;&gt;""   ),    _xlfn.CONCAT("Rid: ",HLOOKUP(AF$6,Tipologie!$B$2:$AM$10,9)  ),  Ott2022_RICHIESTE!AF13),HLOOKUP(AF$6,Tipologie!$B$2:$AM$10,9  ) ))</f>
        <v>DOMENICA</v>
      </c>
      <c r="AG14" s="147" t="str">
        <f>T( IF( Ott2022_RICHIESTE!AG13&lt;&gt;"",  IF(   AND(    (IFERROR(SEARCH("Ridotto",Ott2022_RICHIESTE!AG13),Ott2022_RICHIESTE!AG13))=1,    AG$6&lt;&gt;""   ),    _xlfn.CONCAT("Rid: ",HLOOKUP(AG$6,Tipologie!$B$2:$AM$10,9)  ),  Ott2022_RICHIESTE!AG13),HLOOKUP(AG$6,Tipologie!$B$2:$AM$10,9  ) ))</f>
        <v>DOMENICA</v>
      </c>
      <c r="AH14" s="147" t="str">
        <f>T( IF( Ott2022_RICHIESTE!AH13&lt;&gt;"",  IF(   AND(    (IFERROR(SEARCH("Ridotto",Ott2022_RICHIESTE!AH13),Ott2022_RICHIESTE!AH13))=1,    AH$6&lt;&gt;""   ),    _xlfn.CONCAT("Rid: ",HLOOKUP(AH$6,Tipologie!$B$2:$AM$10,9)  ),  Ott2022_RICHIESTE!AH13),HLOOKUP(AH$6,Tipologie!$B$2:$AM$10,9  ) ))</f>
        <v>DOMENICA</v>
      </c>
      <c r="AI14" s="147" t="str">
        <f>T( IF( Ott2022_RICHIESTE!AI13&lt;&gt;"",  IF(   AND(    (IFERROR(SEARCH("Ridotto",Ott2022_RICHIESTE!AI13),Ott2022_RICHIESTE!AI13))=1,    AI$6&lt;&gt;""   ),    _xlfn.CONCAT("Rid: ",HLOOKUP(AI$6,Tipologie!$B$2:$AM$10,9)  ),  Ott2022_RICHIESTE!AI13),HLOOKUP(AI$6,Tipologie!$B$2:$AM$10,9  ) ))</f>
        <v>DOMENICA</v>
      </c>
      <c r="AJ14" s="147" t="str">
        <f>T( IF( Ott2022_RICHIESTE!AJ13&lt;&gt;"",  IF(   AND(    (IFERROR(SEARCH("Ridotto",Ott2022_RICHIESTE!AJ13),Ott2022_RICHIESTE!AJ13))=1,    AJ$6&lt;&gt;""   ),    _xlfn.CONCAT("Rid: ",HLOOKUP(AJ$6,Tipologie!$B$2:$AM$10,9)  ),  Ott2022_RICHIESTE!AJ13),HLOOKUP(AJ$6,Tipologie!$B$2:$AM$10,9  ) ))</f>
        <v>DOMENICA</v>
      </c>
      <c r="AK14" s="147" t="str">
        <f>T( IF( Ott2022_RICHIESTE!AK13&lt;&gt;"",  IF(   AND(    (IFERROR(SEARCH("Ridotto",Ott2022_RICHIESTE!AK13),Ott2022_RICHIESTE!AK13))=1,    AK$6&lt;&gt;""   ),    _xlfn.CONCAT("Rid: ",HLOOKUP(AK$6,Tipologie!$B$2:$AM$10,9)  ),  Ott2022_RICHIESTE!AK13),HLOOKUP(AK$6,Tipologie!$B$2:$AM$10,9  ) ))</f>
        <v>DOMENICA</v>
      </c>
      <c r="AL14" s="147" t="str">
        <f>T( IF( Ott2022_RICHIESTE!AL13&lt;&gt;"",  IF(   AND(    (IFERROR(SEARCH("Ridotto",Ott2022_RICHIESTE!AL13),Ott2022_RICHIESTE!AL13))=1,    AL$6&lt;&gt;""   ),    _xlfn.CONCAT("Rid: ",HLOOKUP(AL$6,Tipologie!$B$2:$AM$10,9)  ),  Ott2022_RICHIESTE!AL13),HLOOKUP(AL$6,Tipologie!$B$2:$AM$10,9  ) ))</f>
        <v>DOMENICA</v>
      </c>
      <c r="AM14" s="147" t="str">
        <f>T( IF( Ott2022_RICHIESTE!AM13&lt;&gt;"",  IF(   AND(    (IFERROR(SEARCH("Ridotto",Ott2022_RICHIESTE!AM13),Ott2022_RICHIESTE!AM13))=1,    AM$6&lt;&gt;""   ),    _xlfn.CONCAT("Rid: ",HLOOKUP(AM$6,Tipologie!$B$2:$AM$10,9)  ),  Ott2022_RICHIESTE!AM13),HLOOKUP(AM$6,Tipologie!$B$2:$AM$10,9  ) ))</f>
        <v>DOMENICA</v>
      </c>
      <c r="AN14" s="147" t="str">
        <f>T( IF( Ott2022_RICHIESTE!AN13&lt;&gt;"",  IF(   AND(    (IFERROR(SEARCH("Ridotto",Ott2022_RICHIESTE!AN13),Ott2022_RICHIESTE!AN13))=1,    AN$6&lt;&gt;""   ),    _xlfn.CONCAT("Rid: ",HLOOKUP(AN$6,Tipologie!$B$2:$AM$10,9)  ),  Ott2022_RICHIESTE!AN13),HLOOKUP(AN$6,Tipologie!$B$2:$AM$10,9  ) ))</f>
        <v>DOMENICA</v>
      </c>
      <c r="AO14" s="147" t="str">
        <f>T( IF( Ott2022_RICHIESTE!AO13&lt;&gt;"",  IF(   AND(    (IFERROR(SEARCH("Ridotto",Ott2022_RICHIESTE!AO13),Ott2022_RICHIESTE!AO13))=1,    AO$6&lt;&gt;""   ),    _xlfn.CONCAT("Rid: ",HLOOKUP(AO$6,Tipologie!$B$2:$AM$10,9)  ),  Ott2022_RICHIESTE!AO13),HLOOKUP(AO$6,Tipologie!$B$2:$AM$10,9  ) ))</f>
        <v>DOMENICA</v>
      </c>
      <c r="AP14" s="147" t="str">
        <f>T( IF( Ott2022_RICHIESTE!AP13&lt;&gt;"",  IF(   AND(    (IFERROR(SEARCH("Ridotto",Ott2022_RICHIESTE!AP13),Ott2022_RICHIESTE!AP13))=1,    AP$6&lt;&gt;""   ),    _xlfn.CONCAT("Rid: ",HLOOKUP(AP$6,Tipologie!$B$2:$AM$10,9)  ),  Ott2022_RICHIESTE!AP13),HLOOKUP(AP$6,Tipologie!$B$2:$AM$10,9  ) ))</f>
        <v>DOMENICA</v>
      </c>
      <c r="AQ14" s="147" t="str">
        <f>T( IF( Ott2022_RICHIESTE!AQ13&lt;&gt;"",  IF(   AND(    (IFERROR(SEARCH("Ridotto",Ott2022_RICHIESTE!AQ13),Ott2022_RICHIESTE!AQ13))=1,    AQ$6&lt;&gt;""   ),    _xlfn.CONCAT("Rid: ",HLOOKUP(AQ$6,Tipologie!$B$2:$AM$10,9)  ),  Ott2022_RICHIESTE!AQ13),HLOOKUP(AQ$6,Tipologie!$B$2:$AM$10,9  ) ))</f>
        <v>DOMENICA</v>
      </c>
      <c r="AR14" s="147" t="str">
        <f>T( IF( Ott2022_RICHIESTE!AR13&lt;&gt;"",  IF(   AND(    (IFERROR(SEARCH("Ridotto",Ott2022_RICHIESTE!AR13),Ott2022_RICHIESTE!AR13))=1,    AR$6&lt;&gt;""   ),    _xlfn.CONCAT("Rid: ",HLOOKUP(AR$6,Tipologie!$B$2:$AM$10,9)  ),  Ott2022_RICHIESTE!AR13),HLOOKUP(AR$6,Tipologie!$B$2:$AM$10,9  ) ))</f>
        <v>DOMENICA</v>
      </c>
      <c r="AS14" s="147" t="str">
        <f>T( IF( Ott2022_RICHIESTE!AS13&lt;&gt;"",  IF(   AND(    (IFERROR(SEARCH("Ridotto",Ott2022_RICHIESTE!AS13),Ott2022_RICHIESTE!AS13))=1,    AS$6&lt;&gt;""   ),    _xlfn.CONCAT("Rid: ",HLOOKUP(AS$6,Tipologie!$B$2:$AM$10,9)  ),  Ott2022_RICHIESTE!AS13),HLOOKUP(AS$6,Tipologie!$B$2:$AM$10,9  ) ))</f>
        <v>DOMENICA</v>
      </c>
      <c r="AT14" s="224"/>
      <c r="AW14" s="89"/>
      <c r="AX14" s="207"/>
      <c r="AY14" s="91"/>
      <c r="BB14" s="147" t="str">
        <f>T( IF( Ott2022_RICHIESTE!BM13&lt;&gt;"",  IF(   AND(    (IFERROR(SEARCH("Ridotto",Ott2022_RICHIESTE!BM13),Ott2022_RICHIESTE!BM13))=1,    BB$6&lt;&gt;""   ),    _xlfn.CONCAT("Rid: ",HLOOKUP(BB$6,Tipologie!$B$2:$AM$10,9)  ),  Ott2022_RICHIESTE!BM13),HLOOKUP(BB$6,Tipologie!$B$2:$AM$10,9  ) ))</f>
        <v>DOMENICA</v>
      </c>
      <c r="BC14" s="147" t="str">
        <f>T( IF( Ott2022_RICHIESTE!BN13&lt;&gt;"",  IF(   AND(    (IFERROR(SEARCH("Ridotto",Ott2022_RICHIESTE!BN13),Ott2022_RICHIESTE!BN13))=1,    BC$6&lt;&gt;""   ),    _xlfn.CONCAT("Rid: ",HLOOKUP(BC$6,Tipologie!$B$2:$AM$10,9)  ),  Ott2022_RICHIESTE!BN13),HLOOKUP(BC$6,Tipologie!$B$2:$AM$10,9  ) ))</f>
        <v>DOMENICA</v>
      </c>
      <c r="BD14" s="147" t="str">
        <f>T( IF( Ott2022_RICHIESTE!BO13&lt;&gt;"",  IF(   AND(    (IFERROR(SEARCH("Ridotto",Ott2022_RICHIESTE!BO13),Ott2022_RICHIESTE!BO13))=1,    BD$6&lt;&gt;""   ),    _xlfn.CONCAT("Rid: ",HLOOKUP(BD$6,Tipologie!$B$2:$AM$10,9)  ),  Ott2022_RICHIESTE!BO13),HLOOKUP(BD$6,Tipologie!$B$2:$AM$10,9  ) ))</f>
        <v>DOMENICA</v>
      </c>
      <c r="BE14" s="147" t="str">
        <f>T( IF( Ott2022_RICHIESTE!BP13&lt;&gt;"",  IF(   AND(    (IFERROR(SEARCH("Ridotto",Ott2022_RICHIESTE!BP13),Ott2022_RICHIESTE!BP13))=1,    BE$6&lt;&gt;""   ),    _xlfn.CONCAT("Rid: ",HLOOKUP(BE$6,Tipologie!$B$2:$AM$10,9)  ),  Ott2022_RICHIESTE!BP13),HLOOKUP(BE$6,Tipologie!$B$2:$AM$10,9  ) ))</f>
        <v>DOMENICA</v>
      </c>
      <c r="BF14" s="147" t="str">
        <f>T( IF( Ott2022_RICHIESTE!BQ13&lt;&gt;"",  IF(   AND(    (IFERROR(SEARCH("Ridotto",Ott2022_RICHIESTE!BQ13),Ott2022_RICHIESTE!BQ13))=1,    BF$6&lt;&gt;""   ),    _xlfn.CONCAT("Rid: ",HLOOKUP(BF$6,Tipologie!$B$2:$AM$10,9)  ),  Ott2022_RICHIESTE!BQ13),HLOOKUP(BF$6,Tipologie!$B$2:$AM$10,9  ) ))</f>
        <v>DOMENICA</v>
      </c>
      <c r="BG14" s="147" t="str">
        <f>T( IF( Ott2022_RICHIESTE!BR13&lt;&gt;"",  IF(   AND(    (IFERROR(SEARCH("Ridotto",Ott2022_RICHIESTE!BR13),Ott2022_RICHIESTE!BR13))=1,    BG$6&lt;&gt;""   ),    _xlfn.CONCAT("Rid: ",HLOOKUP(BG$6,Tipologie!$B$2:$AM$10,9)  ),  Ott2022_RICHIESTE!BR13),HLOOKUP(BG$6,Tipologie!$B$2:$AM$10,9  ) ))</f>
        <v>DOMENICA</v>
      </c>
      <c r="BI14" s="26" t="str">
        <f t="shared" si="4"/>
        <v/>
      </c>
      <c r="BJ14" s="136">
        <f t="shared" si="5"/>
        <v>44843</v>
      </c>
      <c r="BK14" s="147" t="str">
        <f>T(IF(  Ott2022_RICHIESTE!BV13&lt;&gt;"",  Ott2022_RICHIESTE!BV13,  HLOOKUP(BK$6,Tipologie!$B$2:$AM$10,9) ))</f>
        <v>DOMENICA</v>
      </c>
      <c r="BL14" s="147" t="str">
        <f>T(IF(  Ott2022_RICHIESTE!BW13&lt;&gt;"",  Ott2022_RICHIESTE!BW13,  HLOOKUP(BL$6,Tipologie!$B$2:$AM$10,9) ))</f>
        <v>DOMENICA</v>
      </c>
      <c r="BM14" s="147" t="str">
        <f>T(IF(  Ott2022_RICHIESTE!BX13&lt;&gt;"",  Ott2022_RICHIESTE!BX13,  HLOOKUP(BM$6,Tipologie!$B$2:$AM$10,9) ))</f>
        <v>DOMENICA</v>
      </c>
      <c r="BN14" s="147" t="str">
        <f>T(IF(  Ott2022_RICHIESTE!BY13&lt;&gt;"",  Ott2022_RICHIESTE!BY13,  HLOOKUP(BN$6,Tipologie!$B$2:$AM$10,9) ))</f>
        <v>DOMENICA</v>
      </c>
      <c r="BO14" s="147" t="str">
        <f>T(IF(  Ott2022_RICHIESTE!BZ13&lt;&gt;"",  Ott2022_RICHIESTE!BZ13,  HLOOKUP(BO$6,Tipologie!$B$2:$AM$10,9) ))</f>
        <v>DOMENICA</v>
      </c>
      <c r="BP14" s="147" t="str">
        <f>T(IF(  Ott2022_RICHIESTE!CA13&lt;&gt;"",  Ott2022_RICHIESTE!CA13,  HLOOKUP(BP$6,Tipologie!$B$2:$AM$10,9) ))</f>
        <v>DOMENICA</v>
      </c>
      <c r="BQ14" s="147" t="str">
        <f>T(IF(  Ott2022_RICHIESTE!CB13&lt;&gt;"",  Ott2022_RICHIESTE!CB13,  HLOOKUP(BQ$6,Tipologie!$B$2:$AM$10,9) ))</f>
        <v>DOMENICA</v>
      </c>
      <c r="BR14" s="147" t="str">
        <f>T(IF(  Ott2022_RICHIESTE!BW13&lt;&gt;"",  Ott2022_RICHIESTE!BW13,  HLOOKUP(BR$6,Tipologie!$B$2:$AM$10,9) ))</f>
        <v>DOMENICA</v>
      </c>
      <c r="BS14" s="147" t="str">
        <f>T(IF(  Ott2022_RICHIESTE!BX13&lt;&gt;"",  Ott2022_RICHIESTE!BX13,  HLOOKUP(BS$6,Tipologie!$B$2:$AM$10,9) ))</f>
        <v>DOMENICA</v>
      </c>
      <c r="BT14" s="147" t="str">
        <f>T(IF(  Ott2022_RICHIESTE!BY13&lt;&gt;"",  Ott2022_RICHIESTE!BY13,  HLOOKUP(BT$6,Tipologie!$B$2:$AM$10,9) ))</f>
        <v>DOMENICA</v>
      </c>
    </row>
    <row r="15" spans="1:81" ht="11.25" customHeight="1" x14ac:dyDescent="0.25">
      <c r="A15" s="91" t="str">
        <f>IF(Ott2022_RICHIESTE!A14&lt;&gt;"",Ott2022_RICHIESTE!A14,"")</f>
        <v/>
      </c>
      <c r="B15" s="91" t="str">
        <f>IF(Ott2022_RICHIESTE!B14&lt;&gt;"",Ott2022_RICHIESTE!B14,"")</f>
        <v/>
      </c>
      <c r="C15" s="27"/>
      <c r="D15" s="27"/>
      <c r="E15" s="27"/>
      <c r="F15" s="27"/>
      <c r="G15" s="27"/>
      <c r="H15" s="27"/>
      <c r="I15" s="27"/>
      <c r="J15" s="27"/>
      <c r="K15" s="27"/>
      <c r="L15" s="27"/>
      <c r="M15" s="27"/>
      <c r="N15" s="27"/>
      <c r="O15" s="27"/>
      <c r="P15" s="27"/>
      <c r="Q15" s="27"/>
      <c r="R15" s="27"/>
      <c r="S15" s="27"/>
      <c r="T15" s="142"/>
      <c r="U15" s="27" t="str">
        <f>IF($A15&lt;&gt;"",$A15,"")</f>
        <v/>
      </c>
      <c r="V15" s="27" t="str">
        <f t="shared" si="2"/>
        <v/>
      </c>
      <c r="W15" s="27"/>
      <c r="X15" s="199"/>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224"/>
      <c r="AW15" s="88"/>
      <c r="AX15" s="88"/>
      <c r="AY15" s="91"/>
      <c r="BB15" s="199"/>
      <c r="BC15" s="199"/>
      <c r="BD15" s="199"/>
      <c r="BE15" s="199"/>
      <c r="BF15" s="199"/>
      <c r="BG15" s="199"/>
      <c r="BI15" s="93" t="str">
        <f>IF($A15&lt;&gt;"",$A15,"")</f>
        <v/>
      </c>
      <c r="BJ15" s="93" t="str">
        <f t="shared" si="5"/>
        <v/>
      </c>
      <c r="BK15" s="27"/>
      <c r="BL15" s="199"/>
      <c r="BM15" s="199"/>
      <c r="BN15" s="199"/>
      <c r="BO15" s="199"/>
      <c r="BP15" s="199"/>
      <c r="BQ15" s="199"/>
      <c r="BR15" s="27"/>
      <c r="BS15" s="27"/>
      <c r="BT15" s="27"/>
    </row>
    <row r="16" spans="1:81" ht="11.25" customHeight="1" x14ac:dyDescent="0.25">
      <c r="A16" s="44"/>
      <c r="B16" s="44" t="s">
        <v>15</v>
      </c>
      <c r="C16" s="79"/>
      <c r="D16" s="79"/>
      <c r="E16" s="79"/>
      <c r="F16" s="79"/>
      <c r="G16" s="79"/>
      <c r="H16" s="79"/>
      <c r="I16" s="79"/>
      <c r="J16" s="79"/>
      <c r="K16" s="79"/>
      <c r="L16" s="79"/>
      <c r="M16" s="79"/>
      <c r="N16" s="79"/>
      <c r="O16" s="79"/>
      <c r="P16" s="79"/>
      <c r="Q16" s="79"/>
      <c r="R16" s="79"/>
      <c r="S16" s="79"/>
      <c r="T16" s="152"/>
      <c r="U16" s="44"/>
      <c r="V16" s="44" t="str">
        <f>IF($B16&lt;&gt;"",$B16,"")</f>
        <v>Turno</v>
      </c>
      <c r="W16" s="79"/>
      <c r="X16" s="79"/>
      <c r="Y16" s="79"/>
      <c r="Z16" s="79"/>
      <c r="AA16" s="79"/>
      <c r="AB16" s="79"/>
      <c r="AC16" s="79"/>
      <c r="AD16" s="79"/>
      <c r="AE16" s="79"/>
      <c r="AF16" s="79"/>
      <c r="AG16" s="79"/>
      <c r="AH16" s="79"/>
      <c r="AI16" s="79"/>
      <c r="AJ16" s="79"/>
      <c r="AK16" s="79"/>
      <c r="AL16" s="79"/>
      <c r="AM16" s="79"/>
      <c r="AN16" s="79"/>
      <c r="AO16" s="79"/>
      <c r="AP16" s="79"/>
      <c r="AQ16" s="79"/>
      <c r="AR16" s="79"/>
      <c r="AS16" s="79"/>
      <c r="AT16" s="224"/>
      <c r="AW16" s="88"/>
      <c r="AX16" s="88"/>
      <c r="AY16" s="91"/>
      <c r="BB16" s="79"/>
      <c r="BC16" s="79"/>
      <c r="BD16" s="79"/>
      <c r="BE16" s="79"/>
      <c r="BF16" s="79"/>
      <c r="BG16" s="79"/>
      <c r="BI16" s="93"/>
      <c r="BJ16" s="93"/>
      <c r="BK16" s="79"/>
      <c r="BL16" s="79"/>
      <c r="BM16" s="79"/>
      <c r="BN16" s="79"/>
      <c r="BO16" s="79"/>
      <c r="BP16" s="79"/>
      <c r="BQ16" s="79"/>
      <c r="BR16" s="79"/>
      <c r="BS16" s="79"/>
      <c r="BT16" s="79"/>
    </row>
    <row r="17" spans="1:73" ht="11.25" customHeight="1" x14ac:dyDescent="0.25">
      <c r="A17" s="20"/>
      <c r="B17" s="20"/>
      <c r="C17" s="147" t="str">
        <f>T(IF(  Ott2022_RICHIESTE!C15&lt;&gt;"",  Ott2022_RICHIESTE!C15,  HLOOKUP(C$16,Tipologie!$B$2:$AM$10,2) ))</f>
        <v>-</v>
      </c>
      <c r="D17" s="147" t="str">
        <f>T(IF(  Ott2022_RICHIESTE!D15&lt;&gt;"",  Ott2022_RICHIESTE!D15,  HLOOKUP(D$16,Tipologie!$B$2:$AM$10,2) ))</f>
        <v>-</v>
      </c>
      <c r="E17" s="147" t="str">
        <f>T(IF(  Ott2022_RICHIESTE!E15&lt;&gt;"",  Ott2022_RICHIESTE!E15,  HLOOKUP(E$16,Tipologie!$B$2:$AM$10,2) ))</f>
        <v>-</v>
      </c>
      <c r="F17" s="147" t="str">
        <f>T(IF(  Ott2022_RICHIESTE!F15&lt;&gt;"",  Ott2022_RICHIESTE!F15,  HLOOKUP(F$16,Tipologie!$B$2:$AM$10,2) ))</f>
        <v>-</v>
      </c>
      <c r="G17" s="147" t="str">
        <f>T(IF(  Ott2022_RICHIESTE!G15&lt;&gt;"",  Ott2022_RICHIESTE!G15,  HLOOKUP(G$16,Tipologie!$B$2:$AM$10,2) ))</f>
        <v>-</v>
      </c>
      <c r="H17" s="147" t="str">
        <f>T(IF(  Ott2022_RICHIESTE!H15&lt;&gt;"",  Ott2022_RICHIESTE!H15,  HLOOKUP(H$16,Tipologie!$B$2:$AM$10,2) ))</f>
        <v>-</v>
      </c>
      <c r="I17" s="147" t="str">
        <f>T(IF(  Ott2022_RICHIESTE!I15&lt;&gt;"",  Ott2022_RICHIESTE!I15,  HLOOKUP(I$16,Tipologie!$B$2:$AM$10,2) ))</f>
        <v>-</v>
      </c>
      <c r="J17" s="147" t="str">
        <f>T(IF(  Ott2022_RICHIESTE!J15&lt;&gt;"",  Ott2022_RICHIESTE!J15,  HLOOKUP(J$16,Tipologie!$B$2:$AM$10,2) ))</f>
        <v>-</v>
      </c>
      <c r="K17" s="147" t="str">
        <f>T(IF(  Ott2022_RICHIESTE!K15&lt;&gt;"",  Ott2022_RICHIESTE!K15,  HLOOKUP(K$16,Tipologie!$B$2:$AM$10,2) ))</f>
        <v>-</v>
      </c>
      <c r="L17" s="147" t="str">
        <f>T(IF(  Ott2022_RICHIESTE!L15&lt;&gt;"",  Ott2022_RICHIESTE!L15,  HLOOKUP(L$16,Tipologie!$B$2:$AM$10,2) ))</f>
        <v>-</v>
      </c>
      <c r="M17" s="147" t="str">
        <f>T(IF(  Ott2022_RICHIESTE!M15&lt;&gt;"",  Ott2022_RICHIESTE!M15,  HLOOKUP(M$16,Tipologie!$B$2:$AM$10,2) ))</f>
        <v>-</v>
      </c>
      <c r="N17" s="147" t="str">
        <f>T(IF(  Ott2022_RICHIESTE!N15&lt;&gt;"",  Ott2022_RICHIESTE!N15,  HLOOKUP(N$16,Tipologie!$B$2:$AM$10,2) ))</f>
        <v>-</v>
      </c>
      <c r="O17" s="147" t="str">
        <f>T(IF(  Ott2022_RICHIESTE!O15&lt;&gt;"",  Ott2022_RICHIESTE!O15,  HLOOKUP(O$16,Tipologie!$B$2:$AM$10,2) ))</f>
        <v>-</v>
      </c>
      <c r="P17" s="147" t="str">
        <f>T(IF(  Ott2022_RICHIESTE!P15&lt;&gt;"",  Ott2022_RICHIESTE!P15,  HLOOKUP(P$16,Tipologie!$B$2:$AM$10,2) ))</f>
        <v>-</v>
      </c>
      <c r="Q17" s="47" t="str">
        <f>T(IF(  Ott2022_RICHIESTE!Q15&lt;&gt;"",  Ott2022_RICHIESTE!Q15,  HLOOKUP(Q$16,Tipologie!$B$2:$AM$10,2) ))</f>
        <v>-</v>
      </c>
      <c r="R17" s="47" t="str">
        <f>T(IF(  Ott2022_RICHIESTE!R15&lt;&gt;"",  Ott2022_RICHIESTE!R15,  HLOOKUP(R$16,Tipologie!$B$2:$AM$10,2) ))</f>
        <v>-</v>
      </c>
      <c r="S17" s="47" t="str">
        <f>T(IF(  Ott2022_RICHIESTE!S15&lt;&gt;"",  Ott2022_RICHIESTE!S15,  HLOOKUP(S$16,Tipologie!$B$2:$AM$10,2) ))</f>
        <v>-</v>
      </c>
      <c r="T17" s="152"/>
      <c r="U17" s="20" t="str">
        <f t="shared" ref="U17:U54" si="7">IF($A17&lt;&gt;"",$A17,"")</f>
        <v/>
      </c>
      <c r="V17" s="20" t="str">
        <f t="shared" ref="V17:V54" si="8">IF($B17&lt;&gt;"",$B17,"")</f>
        <v/>
      </c>
      <c r="W17" s="147" t="str">
        <f>T(IF(  Ott2022_RICHIESTE!W15&lt;&gt;"",  Ott2022_RICHIESTE!W15,  HLOOKUP(W$16,Tipologie!$B$2:$AM$10,2) ))</f>
        <v>-</v>
      </c>
      <c r="X17" s="147" t="str">
        <f>T(IF(  Ott2022_RICHIESTE!X15&lt;&gt;"",  Ott2022_RICHIESTE!X15,  HLOOKUP(X$16,Tipologie!$B$2:$AM$10,2) ))</f>
        <v>-</v>
      </c>
      <c r="Y17" s="147" t="str">
        <f>T(IF(  Ott2022_RICHIESTE!Y15&lt;&gt;"",  Ott2022_RICHIESTE!Y15,  HLOOKUP(Y$16,Tipologie!$B$2:$AM$10,2) ))</f>
        <v>-</v>
      </c>
      <c r="Z17" s="147" t="str">
        <f>T(IF(  Ott2022_RICHIESTE!Z15&lt;&gt;"",  Ott2022_RICHIESTE!Z15,  HLOOKUP(Z$16,Tipologie!$B$2:$AM$10,2) ))</f>
        <v>-</v>
      </c>
      <c r="AA17" s="147" t="str">
        <f>T(IF(  Ott2022_RICHIESTE!AA15&lt;&gt;"",  Ott2022_RICHIESTE!AA15,  HLOOKUP(AA$16,Tipologie!$B$2:$AM$10,2) ))</f>
        <v>-</v>
      </c>
      <c r="AB17" s="147" t="str">
        <f>T(IF(  Ott2022_RICHIESTE!AB15&lt;&gt;"",  Ott2022_RICHIESTE!AB15,  HLOOKUP(AB$16,Tipologie!$B$2:$AM$10,2) ))</f>
        <v>-</v>
      </c>
      <c r="AC17" s="147" t="str">
        <f>T(IF(  Ott2022_RICHIESTE!AC15&lt;&gt;"",  Ott2022_RICHIESTE!AC15,  HLOOKUP(AC$16,Tipologie!$B$2:$AM$10,2) ))</f>
        <v>-</v>
      </c>
      <c r="AD17" s="147" t="str">
        <f>T(IF(  Ott2022_RICHIESTE!AD15&lt;&gt;"",  Ott2022_RICHIESTE!AD15,  HLOOKUP(AD$16,Tipologie!$B$2:$AM$10,2) ))</f>
        <v>-</v>
      </c>
      <c r="AE17" s="147" t="str">
        <f>T(IF(  Ott2022_RICHIESTE!AE15&lt;&gt;"",  Ott2022_RICHIESTE!AE15,  HLOOKUP(AE$16,Tipologie!$B$2:$AM$10,2) ))</f>
        <v>-</v>
      </c>
      <c r="AF17" s="147" t="str">
        <f>T(IF(  Ott2022_RICHIESTE!AF15&lt;&gt;"",  Ott2022_RICHIESTE!AF15,  HLOOKUP(AF$16,Tipologie!$B$2:$AM$10,2) ))</f>
        <v>-</v>
      </c>
      <c r="AG17" s="147" t="str">
        <f>T(IF(  Ott2022_RICHIESTE!AG15&lt;&gt;"",  Ott2022_RICHIESTE!AG15,  HLOOKUP(AG$16,Tipologie!$B$2:$AM$10,2) ))</f>
        <v>-</v>
      </c>
      <c r="AH17" s="147" t="str">
        <f>T(IF(  Ott2022_RICHIESTE!AH15&lt;&gt;"",  Ott2022_RICHIESTE!AH15,  HLOOKUP(AH$16,Tipologie!$B$2:$AM$10,2) ))</f>
        <v>-</v>
      </c>
      <c r="AI17" s="147" t="str">
        <f>T(IF(  Ott2022_RICHIESTE!AI15&lt;&gt;"",  Ott2022_RICHIESTE!AI15,  HLOOKUP(AI$16,Tipologie!$B$2:$AM$10,2) ))</f>
        <v>-</v>
      </c>
      <c r="AJ17" s="147" t="str">
        <f>T(IF(  Ott2022_RICHIESTE!AJ15&lt;&gt;"",  Ott2022_RICHIESTE!AJ15,  HLOOKUP(AJ$16,Tipologie!$B$2:$AM$10,2) ))</f>
        <v>-</v>
      </c>
      <c r="AK17" s="147" t="str">
        <f>T(IF(  Ott2022_RICHIESTE!AK15&lt;&gt;"",  Ott2022_RICHIESTE!AK15,  HLOOKUP(AK$16,Tipologie!$B$2:$AM$10,2) ))</f>
        <v>-</v>
      </c>
      <c r="AL17" s="147" t="str">
        <f>T(IF(  Ott2022_RICHIESTE!AL15&lt;&gt;"",  Ott2022_RICHIESTE!AL15,  HLOOKUP(AL$16,Tipologie!$B$2:$AM$10,2) ))</f>
        <v>-</v>
      </c>
      <c r="AM17" s="147" t="str">
        <f>T(IF(  Ott2022_RICHIESTE!AM15&lt;&gt;"",  Ott2022_RICHIESTE!AM15,  HLOOKUP(AM$16,Tipologie!$B$2:$AM$10,2) ))</f>
        <v>-</v>
      </c>
      <c r="AN17" s="147" t="str">
        <f>T(IF(  Ott2022_RICHIESTE!AN15&lt;&gt;"",  Ott2022_RICHIESTE!AN15,  HLOOKUP(AN$16,Tipologie!$B$2:$AM$10,2) ))</f>
        <v>-</v>
      </c>
      <c r="AO17" s="147" t="str">
        <f>T(IF(  Ott2022_RICHIESTE!AO15&lt;&gt;"",  Ott2022_RICHIESTE!AO15,  HLOOKUP(AO$16,Tipologie!$B$2:$AM$10,2) ))</f>
        <v>-</v>
      </c>
      <c r="AP17" s="147" t="str">
        <f>T(IF(  Ott2022_RICHIESTE!AP15&lt;&gt;"",  Ott2022_RICHIESTE!AP15,  HLOOKUP(AP$16,Tipologie!$B$2:$AM$10,2) ))</f>
        <v>-</v>
      </c>
      <c r="AQ17" s="147" t="str">
        <f>T(IF(  Ott2022_RICHIESTE!AQ15&lt;&gt;"",  Ott2022_RICHIESTE!AQ15,  HLOOKUP(AQ$16,Tipologie!$B$2:$AM$10,2) ))</f>
        <v>-</v>
      </c>
      <c r="AR17" s="147" t="str">
        <f>T(IF(  Ott2022_RICHIESTE!AR15&lt;&gt;"",  Ott2022_RICHIESTE!AR15,  HLOOKUP(AR$16,Tipologie!$B$2:$AM$10,2) ))</f>
        <v>-</v>
      </c>
      <c r="AS17" s="147" t="str">
        <f>T(IF(  Ott2022_RICHIESTE!AS15&lt;&gt;"",  Ott2022_RICHIESTE!AS15,  HLOOKUP(AS$16,Tipologie!$B$2:$AM$10,2) ))</f>
        <v>-</v>
      </c>
      <c r="AT17" s="224"/>
      <c r="AW17" s="90"/>
      <c r="AX17" s="207"/>
      <c r="AY17" s="91"/>
      <c r="BB17" s="147" t="str">
        <f>T(IF(  Ott2022_RICHIESTE!BM15&lt;&gt;"",  Ott2022_RICHIESTE!BM15,  HLOOKUP(BB$16,Tipologie!$B$2:$AM$10,2) ))</f>
        <v>-</v>
      </c>
      <c r="BC17" s="147" t="str">
        <f>T(IF(  Ott2022_RICHIESTE!BN15&lt;&gt;"",  Ott2022_RICHIESTE!BN15,  HLOOKUP(BC$16,Tipologie!$B$2:$AM$10,2) ))</f>
        <v>-</v>
      </c>
      <c r="BD17" s="147" t="str">
        <f>T(IF(  Ott2022_RICHIESTE!BO15&lt;&gt;"",  Ott2022_RICHIESTE!BO15,  HLOOKUP(BD$16,Tipologie!$B$2:$AM$10,2) ))</f>
        <v>-</v>
      </c>
      <c r="BE17" s="147" t="str">
        <f>T(IF(  Ott2022_RICHIESTE!BP15&lt;&gt;"",  Ott2022_RICHIESTE!BP15,  HLOOKUP(BE$16,Tipologie!$B$2:$AM$10,2) ))</f>
        <v>-</v>
      </c>
      <c r="BF17" s="147" t="str">
        <f>T(IF(  Ott2022_RICHIESTE!BQ15&lt;&gt;"",  Ott2022_RICHIESTE!BQ15,  HLOOKUP(BF$16,Tipologie!$B$2:$AM$10,2) ))</f>
        <v>-</v>
      </c>
      <c r="BG17" s="147" t="str">
        <f>T(IF(  Ott2022_RICHIESTE!BR15&lt;&gt;"",  Ott2022_RICHIESTE!BR15,  HLOOKUP(BG$16,Tipologie!$B$2:$AM$10,2) ))</f>
        <v>-</v>
      </c>
      <c r="BI17" s="93" t="str">
        <f t="shared" ref="BI17:BI54" si="9">IF($A17&lt;&gt;"",$A17,"")</f>
        <v/>
      </c>
      <c r="BJ17" s="93" t="str">
        <f t="shared" ref="BJ17:BJ25" si="10">IF($B17&lt;&gt;"",$B17,"")</f>
        <v/>
      </c>
      <c r="BK17" s="147" t="str">
        <f>T(IF(  Ott2022_RICHIESTE!BV15&lt;&gt;"",  Ott2022_RICHIESTE!BV15,  HLOOKUP(BK$16,Tipologie!$B$2:$AM$10,2) ))</f>
        <v>-</v>
      </c>
      <c r="BL17" s="147" t="str">
        <f>T(IF(  Ott2022_RICHIESTE!BW15&lt;&gt;"",  Ott2022_RICHIESTE!BW15,  HLOOKUP(BL$16,Tipologie!$B$2:$AM$10,2) ))</f>
        <v>-</v>
      </c>
      <c r="BM17" s="147" t="str">
        <f>T(IF(  Ott2022_RICHIESTE!BX15&lt;&gt;"",  Ott2022_RICHIESTE!BX15,  HLOOKUP(BM$16,Tipologie!$B$2:$AM$10,2) ))</f>
        <v>-</v>
      </c>
      <c r="BN17" s="147" t="str">
        <f>T(IF(  Ott2022_RICHIESTE!BY15&lt;&gt;"",  Ott2022_RICHIESTE!BY15,  HLOOKUP(BN$16,Tipologie!$B$2:$AM$10,2) ))</f>
        <v>-</v>
      </c>
      <c r="BO17" s="147" t="str">
        <f>T(IF(  Ott2022_RICHIESTE!BZ15&lt;&gt;"",  Ott2022_RICHIESTE!BZ15,  HLOOKUP(BO$16,Tipologie!$B$2:$AM$10,2) ))</f>
        <v>-</v>
      </c>
      <c r="BP17" s="147" t="str">
        <f>T(IF(  Ott2022_RICHIESTE!CA15&lt;&gt;"",  Ott2022_RICHIESTE!CA15,  HLOOKUP(BP$16,Tipologie!$B$2:$AM$10,2) ))</f>
        <v>-</v>
      </c>
      <c r="BQ17" s="147" t="str">
        <f>T(IF(  Ott2022_RICHIESTE!CB15&lt;&gt;"",  Ott2022_RICHIESTE!CB15,  HLOOKUP(BQ$16,Tipologie!$B$2:$AM$10,2) ))</f>
        <v>-</v>
      </c>
      <c r="BR17" s="147" t="str">
        <f>T(IF(  Ott2022_RICHIESTE!BW15&lt;&gt;"",  Ott2022_RICHIESTE!BW15,  HLOOKUP(BR$16,Tipologie!$B$2:$AM$10,2) ))</f>
        <v>-</v>
      </c>
      <c r="BS17" s="147" t="str">
        <f>T(IF(  Ott2022_RICHIESTE!BX15&lt;&gt;"",  Ott2022_RICHIESTE!BX15,  HLOOKUP(BS$16,Tipologie!$B$2:$AM$10,2) ))</f>
        <v>-</v>
      </c>
      <c r="BT17" s="147" t="str">
        <f>T(IF(  Ott2022_RICHIESTE!BY15&lt;&gt;"",  Ott2022_RICHIESTE!BY15,  HLOOKUP(BT$16,Tipologie!$B$2:$AM$10,2) ))</f>
        <v>-</v>
      </c>
    </row>
    <row r="18" spans="1:73" ht="11.25" customHeight="1" x14ac:dyDescent="0.25">
      <c r="A18" s="45" t="str">
        <f>IF(Ott2022_RICHIESTE!A16&lt;&gt;"",Ott2022_RICHIESTE!A16,"")</f>
        <v>lun</v>
      </c>
      <c r="B18" s="46">
        <f>IF(Ott2022_RICHIESTE!B16&lt;&gt;"",Ott2022_RICHIESTE!B16,"")</f>
        <v>44844</v>
      </c>
      <c r="C18" s="147" t="str">
        <f>T( IF( Ott2022_RICHIESTE!C16&lt;&gt;"",  IF(   AND(    (IFERROR(SEARCH("Ridotto",Ott2022_RICHIESTE!C16),Ott2022_RICHIESTE!C16))=1,    C$16&lt;&gt;""   ),    _xlfn.CONCAT("Rid: ",HLOOKUP(C$16,Tipologie!$B$2:$AM$10,3)  ),  Ott2022_RICHIESTE!C16),HLOOKUP(C$16,Tipologie!$B$2:$AM$10,3  ) ))</f>
        <v>.</v>
      </c>
      <c r="D18" s="147" t="str">
        <f>T( IF( Ott2022_RICHIESTE!D16&lt;&gt;"",  IF(   AND(    (IFERROR(SEARCH("Ridotto",Ott2022_RICHIESTE!D16),Ott2022_RICHIESTE!D16))=1,    D$16&lt;&gt;""   ),    _xlfn.CONCAT("Rid: ",HLOOKUP(D$16,Tipologie!$B$2:$AM$10,3)  ),  Ott2022_RICHIESTE!D16),HLOOKUP(D$16,Tipologie!$B$2:$AM$10,3  ) ))</f>
        <v>.</v>
      </c>
      <c r="E18" s="147" t="str">
        <f>T( IF( Ott2022_RICHIESTE!E16&lt;&gt;"",  IF(   AND(    (IFERROR(SEARCH("Ridotto",Ott2022_RICHIESTE!E16),Ott2022_RICHIESTE!E16))=1,    E$16&lt;&gt;""   ),    _xlfn.CONCAT("Rid: ",HLOOKUP(E$16,Tipologie!$B$2:$AM$10,3)  ),  Ott2022_RICHIESTE!E16),HLOOKUP(E$16,Tipologie!$B$2:$AM$10,3  ) ))</f>
        <v>.</v>
      </c>
      <c r="F18" s="147" t="str">
        <f>T( IF( Ott2022_RICHIESTE!F16&lt;&gt;"",  IF(   AND(    (IFERROR(SEARCH("Ridotto",Ott2022_RICHIESTE!F16),Ott2022_RICHIESTE!F16))=1,    F$16&lt;&gt;""   ),    _xlfn.CONCAT("Rid: ",HLOOKUP(F$16,Tipologie!$B$2:$AM$10,3)  ),  Ott2022_RICHIESTE!F16),HLOOKUP(F$16,Tipologie!$B$2:$AM$10,3  ) ))</f>
        <v>.</v>
      </c>
      <c r="G18" s="147" t="str">
        <f>T( IF( Ott2022_RICHIESTE!G16&lt;&gt;"",  IF(   AND(    (IFERROR(SEARCH("Ridotto",Ott2022_RICHIESTE!G16),Ott2022_RICHIESTE!G16))=1,    G$16&lt;&gt;""   ),    _xlfn.CONCAT("Rid: ",HLOOKUP(G$16,Tipologie!$B$2:$AM$10,3)  ),  Ott2022_RICHIESTE!G16),HLOOKUP(G$16,Tipologie!$B$2:$AM$10,3  ) ))</f>
        <v>.</v>
      </c>
      <c r="H18" s="147" t="str">
        <f>T( IF( Ott2022_RICHIESTE!H16&lt;&gt;"",  IF(   AND(    (IFERROR(SEARCH("Ridotto",Ott2022_RICHIESTE!H16),Ott2022_RICHIESTE!H16))=1,    H$16&lt;&gt;""   ),    _xlfn.CONCAT("Rid: ",HLOOKUP(H$16,Tipologie!$B$2:$AM$10,3)  ),  Ott2022_RICHIESTE!H16),HLOOKUP(H$16,Tipologie!$B$2:$AM$10,3  ) ))</f>
        <v>.</v>
      </c>
      <c r="I18" s="147" t="str">
        <f>T( IF( Ott2022_RICHIESTE!I16&lt;&gt;"",  IF(   AND(    (IFERROR(SEARCH("Ridotto",Ott2022_RICHIESTE!I16),Ott2022_RICHIESTE!I16))=1,    I$16&lt;&gt;""   ),    _xlfn.CONCAT("Rid: ",HLOOKUP(I$16,Tipologie!$B$2:$AM$10,3)  ),  Ott2022_RICHIESTE!I16),HLOOKUP(I$16,Tipologie!$B$2:$AM$10,3  ) ))</f>
        <v>.</v>
      </c>
      <c r="J18" s="147" t="str">
        <f>T( IF( Ott2022_RICHIESTE!J16&lt;&gt;"",  IF(   AND(    (IFERROR(SEARCH("Ridotto",Ott2022_RICHIESTE!J16),Ott2022_RICHIESTE!J16))=1,    J$16&lt;&gt;""   ),    _xlfn.CONCAT("Rid: ",HLOOKUP(J$16,Tipologie!$B$2:$AM$10,3)  ),  Ott2022_RICHIESTE!J16),HLOOKUP(J$16,Tipologie!$B$2:$AM$10,3  ) ))</f>
        <v>.</v>
      </c>
      <c r="K18" s="147" t="str">
        <f>T( IF( Ott2022_RICHIESTE!K16&lt;&gt;"",  IF(   AND(    (IFERROR(SEARCH("Ridotto",Ott2022_RICHIESTE!K16),Ott2022_RICHIESTE!K16))=1,    K$16&lt;&gt;""   ),    _xlfn.CONCAT("Rid: ",HLOOKUP(K$16,Tipologie!$B$2:$AM$10,3)  ),  Ott2022_RICHIESTE!K16),HLOOKUP(K$16,Tipologie!$B$2:$AM$10,3  ) ))</f>
        <v>.</v>
      </c>
      <c r="L18" s="147" t="str">
        <f>T( IF( Ott2022_RICHIESTE!L16&lt;&gt;"",  IF(   AND(    (IFERROR(SEARCH("Ridotto",Ott2022_RICHIESTE!L16),Ott2022_RICHIESTE!L16))=1,    L$16&lt;&gt;""   ),    _xlfn.CONCAT("Rid: ",HLOOKUP(L$16,Tipologie!$B$2:$AM$10,3)  ),  Ott2022_RICHIESTE!L16),HLOOKUP(L$16,Tipologie!$B$2:$AM$10,3  ) ))</f>
        <v>.</v>
      </c>
      <c r="M18" s="147" t="str">
        <f>T( IF( Ott2022_RICHIESTE!M16&lt;&gt;"",  IF(   AND(    (IFERROR(SEARCH("Ridotto",Ott2022_RICHIESTE!M16),Ott2022_RICHIESTE!M16))=1,    M$16&lt;&gt;""   ),    _xlfn.CONCAT("Rid: ",HLOOKUP(M$16,Tipologie!$B$2:$AM$10,3)  ),  Ott2022_RICHIESTE!M16),HLOOKUP(M$16,Tipologie!$B$2:$AM$10,3  ) ))</f>
        <v>.</v>
      </c>
      <c r="N18" s="147" t="str">
        <f>T( IF( Ott2022_RICHIESTE!N16&lt;&gt;"",  IF(   AND(    (IFERROR(SEARCH("Ridotto",Ott2022_RICHIESTE!N16),Ott2022_RICHIESTE!N16))=1,    N$16&lt;&gt;""   ),    _xlfn.CONCAT("Rid: ",HLOOKUP(N$16,Tipologie!$B$2:$AM$10,3)  ),  Ott2022_RICHIESTE!N16),HLOOKUP(N$16,Tipologie!$B$2:$AM$10,3  ) ))</f>
        <v>.</v>
      </c>
      <c r="O18" s="147" t="str">
        <f>T( IF( Ott2022_RICHIESTE!O16&lt;&gt;"",  IF(   AND(    (IFERROR(SEARCH("Ridotto",Ott2022_RICHIESTE!O16),Ott2022_RICHIESTE!O16))=1,    O$16&lt;&gt;""   ),    _xlfn.CONCAT("Rid: ",HLOOKUP(O$16,Tipologie!$B$2:$AM$10,3)  ),  Ott2022_RICHIESTE!O16),HLOOKUP(O$16,Tipologie!$B$2:$AM$10,3  ) ))</f>
        <v>.</v>
      </c>
      <c r="P18" s="147" t="str">
        <f>T( IF( Ott2022_RICHIESTE!P16&lt;&gt;"",  IF(   AND(    (IFERROR(SEARCH("Ridotto",Ott2022_RICHIESTE!P16),Ott2022_RICHIESTE!P16))=1,    P$16&lt;&gt;""   ),    _xlfn.CONCAT("Rid: ",HLOOKUP(P$16,Tipologie!$B$2:$AM$10,3)  ),  Ott2022_RICHIESTE!P16),HLOOKUP(P$16,Tipologie!$B$2:$AM$10,3  ) ))</f>
        <v>.</v>
      </c>
      <c r="Q18" s="28" t="str">
        <f>T( IF( Ott2022_RICHIESTE!Q16&lt;&gt;"",  IF(   AND(    (IFERROR(SEARCH("Ridotto",Ott2022_RICHIESTE!Q16),Ott2022_RICHIESTE!Q16))=1,    Q$16&lt;&gt;""   ),    _xlfn.CONCAT("Rid: ",HLOOKUP(Q$16,Tipologie!$B$2:$AM$10,3)  ),  Ott2022_RICHIESTE!Q16),HLOOKUP(Q$16,Tipologie!$B$2:$AM$10,3  ) ))</f>
        <v>.</v>
      </c>
      <c r="R18" s="28" t="str">
        <f>T( IF( Ott2022_RICHIESTE!R16&lt;&gt;"",  IF(   AND(    (IFERROR(SEARCH("Ridotto",Ott2022_RICHIESTE!R16),Ott2022_RICHIESTE!R16))=1,    R$16&lt;&gt;""   ),    _xlfn.CONCAT("Rid: ",HLOOKUP(R$16,Tipologie!$B$2:$AM$10,3)  ),  Ott2022_RICHIESTE!R16),HLOOKUP(R$16,Tipologie!$B$2:$AM$10,3  ) ))</f>
        <v>.</v>
      </c>
      <c r="S18" s="28" t="str">
        <f>T( IF( Ott2022_RICHIESTE!S16&lt;&gt;"",  IF(   AND(    (IFERROR(SEARCH("Ridotto",Ott2022_RICHIESTE!S16),Ott2022_RICHIESTE!S16))=1,    S$16&lt;&gt;""   ),    _xlfn.CONCAT("Rid: ",HLOOKUP(S$16,Tipologie!$B$2:$AM$10,3)  ),  Ott2022_RICHIESTE!S16),HLOOKUP(S$16,Tipologie!$B$2:$AM$10,3  ) ))</f>
        <v>.</v>
      </c>
      <c r="T18" s="152"/>
      <c r="U18" s="45" t="str">
        <f t="shared" si="7"/>
        <v>lun</v>
      </c>
      <c r="V18" s="46">
        <f t="shared" si="8"/>
        <v>44844</v>
      </c>
      <c r="W18" s="147" t="str">
        <f>T( IF( Ott2022_RICHIESTE!W16&lt;&gt;"",  IF(   AND(    (IFERROR(SEARCH("Ridotto",Ott2022_RICHIESTE!W16),Ott2022_RICHIESTE!W16))=1,    W$16&lt;&gt;""   ),    _xlfn.CONCAT("Rid: ",HLOOKUP(W$16,Tipologie!$B$2:$AM$10,3)  ),  Ott2022_RICHIESTE!W16),HLOOKUP(W$16,Tipologie!$B$2:$AM$10,3  ) ))</f>
        <v>.</v>
      </c>
      <c r="X18" s="147" t="str">
        <f>T( IF( Ott2022_RICHIESTE!X16&lt;&gt;"",  IF(   AND(    (IFERROR(SEARCH("Ridotto",Ott2022_RICHIESTE!X16),Ott2022_RICHIESTE!X16))=1,    X$16&lt;&gt;""   ),    _xlfn.CONCAT("Rid: ",HLOOKUP(X$16,Tipologie!$B$2:$AM$10,3)  ),  Ott2022_RICHIESTE!X16),HLOOKUP(X$16,Tipologie!$B$2:$AM$10,3  ) ))</f>
        <v>.</v>
      </c>
      <c r="Y18" s="147" t="str">
        <f>T( IF( Ott2022_RICHIESTE!Y16&lt;&gt;"",  IF(   AND(    (IFERROR(SEARCH("Ridotto",Ott2022_RICHIESTE!Y16),Ott2022_RICHIESTE!Y16))=1,    Y$16&lt;&gt;""   ),    _xlfn.CONCAT("Rid: ",HLOOKUP(Y$16,Tipologie!$B$2:$AM$10,3)  ),  Ott2022_RICHIESTE!Y16),HLOOKUP(Y$16,Tipologie!$B$2:$AM$10,3  ) ))</f>
        <v>.</v>
      </c>
      <c r="Z18" s="147" t="str">
        <f>T( IF( Ott2022_RICHIESTE!Z16&lt;&gt;"",  IF(   AND(    (IFERROR(SEARCH("Ridotto",Ott2022_RICHIESTE!Z16),Ott2022_RICHIESTE!Z16))=1,    Z$16&lt;&gt;""   ),    _xlfn.CONCAT("Rid: ",HLOOKUP(Z$16,Tipologie!$B$2:$AM$10,3)  ),  Ott2022_RICHIESTE!Z16),HLOOKUP(Z$16,Tipologie!$B$2:$AM$10,3  ) ))</f>
        <v>.</v>
      </c>
      <c r="AA18" s="147" t="str">
        <f>T( IF( Ott2022_RICHIESTE!AA16&lt;&gt;"",  IF(   AND(    (IFERROR(SEARCH("Ridotto",Ott2022_RICHIESTE!AA16),Ott2022_RICHIESTE!AA16))=1,    AA$16&lt;&gt;""   ),    _xlfn.CONCAT("Rid: ",HLOOKUP(AA$16,Tipologie!$B$2:$AM$10,3)  ),  Ott2022_RICHIESTE!AA16),HLOOKUP(AA$16,Tipologie!$B$2:$AM$10,3  ) ))</f>
        <v>.</v>
      </c>
      <c r="AB18" s="147" t="str">
        <f>T( IF( Ott2022_RICHIESTE!AB16&lt;&gt;"",  IF(   AND(    (IFERROR(SEARCH("Ridotto",Ott2022_RICHIESTE!AB16),Ott2022_RICHIESTE!AB16))=1,    AB$16&lt;&gt;""   ),    _xlfn.CONCAT("Rid: ",HLOOKUP(AB$16,Tipologie!$B$2:$AM$10,3)  ),  Ott2022_RICHIESTE!AB16),HLOOKUP(AB$16,Tipologie!$B$2:$AM$10,3  ) ))</f>
        <v>.</v>
      </c>
      <c r="AC18" s="147" t="str">
        <f>T( IF( Ott2022_RICHIESTE!AC16&lt;&gt;"",  IF(   AND(    (IFERROR(SEARCH("Ridotto",Ott2022_RICHIESTE!AC16),Ott2022_RICHIESTE!AC16))=1,    AC$16&lt;&gt;""   ),    _xlfn.CONCAT("Rid: ",HLOOKUP(AC$16,Tipologie!$B$2:$AM$10,3)  ),  Ott2022_RICHIESTE!AC16),HLOOKUP(AC$16,Tipologie!$B$2:$AM$10,3  ) ))</f>
        <v>.</v>
      </c>
      <c r="AD18" s="147" t="str">
        <f>T( IF( Ott2022_RICHIESTE!AD16&lt;&gt;"",  IF(   AND(    (IFERROR(SEARCH("Ridotto",Ott2022_RICHIESTE!AD16),Ott2022_RICHIESTE!AD16))=1,    AD$16&lt;&gt;""   ),    _xlfn.CONCAT("Rid: ",HLOOKUP(AD$16,Tipologie!$B$2:$AM$10,3)  ),  Ott2022_RICHIESTE!AD16),HLOOKUP(AD$16,Tipologie!$B$2:$AM$10,3  ) ))</f>
        <v>.</v>
      </c>
      <c r="AE18" s="147" t="str">
        <f>T( IF( Ott2022_RICHIESTE!AE16&lt;&gt;"",  IF(   AND(    (IFERROR(SEARCH("Ridotto",Ott2022_RICHIESTE!AE16),Ott2022_RICHIESTE!AE16))=1,    AE$16&lt;&gt;""   ),    _xlfn.CONCAT("Rid: ",HLOOKUP(AE$16,Tipologie!$B$2:$AM$10,3)  ),  Ott2022_RICHIESTE!AE16),HLOOKUP(AE$16,Tipologie!$B$2:$AM$10,3  ) ))</f>
        <v>.</v>
      </c>
      <c r="AF18" s="147" t="str">
        <f>T( IF( Ott2022_RICHIESTE!AF16&lt;&gt;"",  IF(   AND(    (IFERROR(SEARCH("Ridotto",Ott2022_RICHIESTE!AF16),Ott2022_RICHIESTE!AF16))=1,    AF$16&lt;&gt;""   ),    _xlfn.CONCAT("Rid: ",HLOOKUP(AF$16,Tipologie!$B$2:$AM$10,3)  ),  Ott2022_RICHIESTE!AF16),HLOOKUP(AF$16,Tipologie!$B$2:$AM$10,3  ) ))</f>
        <v>.</v>
      </c>
      <c r="AG18" s="147" t="str">
        <f>T( IF( Ott2022_RICHIESTE!AG16&lt;&gt;"",  IF(   AND(    (IFERROR(SEARCH("Ridotto",Ott2022_RICHIESTE!AG16),Ott2022_RICHIESTE!AG16))=1,    AG$16&lt;&gt;""   ),    _xlfn.CONCAT("Rid: ",HLOOKUP(AG$16,Tipologie!$B$2:$AM$10,3)  ),  Ott2022_RICHIESTE!AG16),HLOOKUP(AG$16,Tipologie!$B$2:$AM$10,3  ) ))</f>
        <v>.</v>
      </c>
      <c r="AH18" s="147" t="str">
        <f>T( IF( Ott2022_RICHIESTE!AH16&lt;&gt;"",  IF(   AND(    (IFERROR(SEARCH("Ridotto",Ott2022_RICHIESTE!AH16),Ott2022_RICHIESTE!AH16))=1,    AH$16&lt;&gt;""   ),    _xlfn.CONCAT("Rid: ",HLOOKUP(AH$16,Tipologie!$B$2:$AM$10,3)  ),  Ott2022_RICHIESTE!AH16),HLOOKUP(AH$16,Tipologie!$B$2:$AM$10,3  ) ))</f>
        <v>.</v>
      </c>
      <c r="AI18" s="147" t="str">
        <f>T( IF( Ott2022_RICHIESTE!AI16&lt;&gt;"",  IF(   AND(    (IFERROR(SEARCH("Ridotto",Ott2022_RICHIESTE!AI16),Ott2022_RICHIESTE!AI16))=1,    AI$16&lt;&gt;""   ),    _xlfn.CONCAT("Rid: ",HLOOKUP(AI$16,Tipologie!$B$2:$AM$10,3)  ),  Ott2022_RICHIESTE!AI16),HLOOKUP(AI$16,Tipologie!$B$2:$AM$10,3  ) ))</f>
        <v>.</v>
      </c>
      <c r="AJ18" s="147" t="str">
        <f>T( IF( Ott2022_RICHIESTE!AJ16&lt;&gt;"",  IF(   AND(    (IFERROR(SEARCH("Ridotto",Ott2022_RICHIESTE!AJ16),Ott2022_RICHIESTE!AJ16))=1,    AJ$16&lt;&gt;""   ),    _xlfn.CONCAT("Rid: ",HLOOKUP(AJ$16,Tipologie!$B$2:$AM$10,3)  ),  Ott2022_RICHIESTE!AJ16),HLOOKUP(AJ$16,Tipologie!$B$2:$AM$10,3  ) ))</f>
        <v>.</v>
      </c>
      <c r="AK18" s="147" t="str">
        <f>T( IF( Ott2022_RICHIESTE!AK16&lt;&gt;"",  IF(   AND(    (IFERROR(SEARCH("Ridotto",Ott2022_RICHIESTE!AK16),Ott2022_RICHIESTE!AK16))=1,    AK$16&lt;&gt;""   ),    _xlfn.CONCAT("Rid: ",HLOOKUP(AK$16,Tipologie!$B$2:$AM$10,3)  ),  Ott2022_RICHIESTE!AK16),HLOOKUP(AK$16,Tipologie!$B$2:$AM$10,3  ) ))</f>
        <v>.</v>
      </c>
      <c r="AL18" s="147" t="str">
        <f>T( IF( Ott2022_RICHIESTE!AL16&lt;&gt;"",  IF(   AND(    (IFERROR(SEARCH("Ridotto",Ott2022_RICHIESTE!AL16),Ott2022_RICHIESTE!AL16))=1,    AL$16&lt;&gt;""   ),    _xlfn.CONCAT("Rid: ",HLOOKUP(AL$16,Tipologie!$B$2:$AM$10,3)  ),  Ott2022_RICHIESTE!AL16),HLOOKUP(AL$16,Tipologie!$B$2:$AM$10,3  ) ))</f>
        <v>.</v>
      </c>
      <c r="AM18" s="147" t="str">
        <f>T( IF( Ott2022_RICHIESTE!AM16&lt;&gt;"",  IF(   AND(    (IFERROR(SEARCH("Ridotto",Ott2022_RICHIESTE!AM16),Ott2022_RICHIESTE!AM16))=1,    AM$16&lt;&gt;""   ),    _xlfn.CONCAT("Rid: ",HLOOKUP(AM$16,Tipologie!$B$2:$AM$10,3)  ),  Ott2022_RICHIESTE!AM16),HLOOKUP(AM$16,Tipologie!$B$2:$AM$10,3  ) ))</f>
        <v>.</v>
      </c>
      <c r="AN18" s="147" t="str">
        <f>T( IF( Ott2022_RICHIESTE!AN16&lt;&gt;"",  IF(   AND(    (IFERROR(SEARCH("Ridotto",Ott2022_RICHIESTE!AN16),Ott2022_RICHIESTE!AN16))=1,    AN$16&lt;&gt;""   ),    _xlfn.CONCAT("Rid: ",HLOOKUP(AN$16,Tipologie!$B$2:$AM$10,3)  ),  Ott2022_RICHIESTE!AN16),HLOOKUP(AN$16,Tipologie!$B$2:$AM$10,3  ) ))</f>
        <v>.</v>
      </c>
      <c r="AO18" s="147" t="str">
        <f>T( IF( Ott2022_RICHIESTE!AO16&lt;&gt;"",  IF(   AND(    (IFERROR(SEARCH("Ridotto",Ott2022_RICHIESTE!AO16),Ott2022_RICHIESTE!AO16))=1,    AO$16&lt;&gt;""   ),    _xlfn.CONCAT("Rid: ",HLOOKUP(AO$16,Tipologie!$B$2:$AM$10,3)  ),  Ott2022_RICHIESTE!AO16),HLOOKUP(AO$16,Tipologie!$B$2:$AM$10,3  ) ))</f>
        <v>.</v>
      </c>
      <c r="AP18" s="147" t="str">
        <f>T( IF( Ott2022_RICHIESTE!AP16&lt;&gt;"",  IF(   AND(    (IFERROR(SEARCH("Ridotto",Ott2022_RICHIESTE!AP16),Ott2022_RICHIESTE!AP16))=1,    AP$16&lt;&gt;""   ),    _xlfn.CONCAT("Rid: ",HLOOKUP(AP$16,Tipologie!$B$2:$AM$10,3)  ),  Ott2022_RICHIESTE!AP16),HLOOKUP(AP$16,Tipologie!$B$2:$AM$10,3  ) ))</f>
        <v>.</v>
      </c>
      <c r="AQ18" s="147" t="str">
        <f>T( IF( Ott2022_RICHIESTE!AQ16&lt;&gt;"",  IF(   AND(    (IFERROR(SEARCH("Ridotto",Ott2022_RICHIESTE!AQ16),Ott2022_RICHIESTE!AQ16))=1,    AQ$16&lt;&gt;""   ),    _xlfn.CONCAT("Rid: ",HLOOKUP(AQ$16,Tipologie!$B$2:$AM$10,3)  ),  Ott2022_RICHIESTE!AQ16),HLOOKUP(AQ$16,Tipologie!$B$2:$AM$10,3  ) ))</f>
        <v>.</v>
      </c>
      <c r="AR18" s="147" t="str">
        <f>T( IF( Ott2022_RICHIESTE!AR16&lt;&gt;"",  IF(   AND(    (IFERROR(SEARCH("Ridotto",Ott2022_RICHIESTE!AR16),Ott2022_RICHIESTE!AR16))=1,    AR$16&lt;&gt;""   ),    _xlfn.CONCAT("Rid: ",HLOOKUP(AR$16,Tipologie!$B$2:$AM$10,3)  ),  Ott2022_RICHIESTE!AR16),HLOOKUP(AR$16,Tipologie!$B$2:$AM$10,3  ) ))</f>
        <v>.</v>
      </c>
      <c r="AS18" s="147" t="str">
        <f>T( IF( Ott2022_RICHIESTE!AS16&lt;&gt;"",  IF(   AND(    (IFERROR(SEARCH("Ridotto",Ott2022_RICHIESTE!AS16),Ott2022_RICHIESTE!AS16))=1,    AS$16&lt;&gt;""   ),    _xlfn.CONCAT("Rid: ",HLOOKUP(AS$16,Tipologie!$B$2:$AM$10,3)  ),  Ott2022_RICHIESTE!AS16),HLOOKUP(AS$16,Tipologie!$B$2:$AM$10,3  ) ))</f>
        <v>.</v>
      </c>
      <c r="AT18" s="224"/>
      <c r="AW18" s="22">
        <f>SUM(COUNTIFS(C18:AS18,{"Ex-accordo";"Ferie";"Ridotto Ex-Acc";"Ridotto Ferie";"Ridotto Maternità";"Malattia";"Esame";"Altro"}))</f>
        <v>0</v>
      </c>
      <c r="AX18" s="159">
        <f t="shared" ref="AX18:AX23" si="11">$AZ$1-AW18</f>
        <v>30</v>
      </c>
      <c r="AY18" s="91"/>
      <c r="BB18" s="147" t="str">
        <f>T( IF( Ott2022_RICHIESTE!BM16&lt;&gt;"",  IF(   AND(    (IFERROR(SEARCH("Ridotto",Ott2022_RICHIESTE!BM16),Ott2022_RICHIESTE!BM16))=1,    BB$16&lt;&gt;""   ),    _xlfn.CONCAT("Rid: ",HLOOKUP(BB$16,Tipologie!$B$2:$AM$10,3)  ),  Ott2022_RICHIESTE!BM16),HLOOKUP(BB$16,Tipologie!$B$2:$AM$10,3  ) ))</f>
        <v>.</v>
      </c>
      <c r="BC18" s="147" t="str">
        <f>T( IF( Ott2022_RICHIESTE!BN16&lt;&gt;"",  IF(   AND(    (IFERROR(SEARCH("Ridotto",Ott2022_RICHIESTE!BN16),Ott2022_RICHIESTE!BN16))=1,    BC$16&lt;&gt;""   ),    _xlfn.CONCAT("Rid: ",HLOOKUP(BC$16,Tipologie!$B$2:$AM$10,3)  ),  Ott2022_RICHIESTE!BN16),HLOOKUP(BC$16,Tipologie!$B$2:$AM$10,3  ) ))</f>
        <v>.</v>
      </c>
      <c r="BD18" s="147" t="str">
        <f>T( IF( Ott2022_RICHIESTE!BO16&lt;&gt;"",  IF(   AND(    (IFERROR(SEARCH("Ridotto",Ott2022_RICHIESTE!BO16),Ott2022_RICHIESTE!BO16))=1,    BD$16&lt;&gt;""   ),    _xlfn.CONCAT("Rid: ",HLOOKUP(BD$16,Tipologie!$B$2:$AM$10,3)  ),  Ott2022_RICHIESTE!BO16),HLOOKUP(BD$16,Tipologie!$B$2:$AM$10,3  ) ))</f>
        <v>.</v>
      </c>
      <c r="BE18" s="147" t="str">
        <f>T( IF( Ott2022_RICHIESTE!BP16&lt;&gt;"",  IF(   AND(    (IFERROR(SEARCH("Ridotto",Ott2022_RICHIESTE!BP16),Ott2022_RICHIESTE!BP16))=1,    BE$16&lt;&gt;""   ),    _xlfn.CONCAT("Rid: ",HLOOKUP(BE$16,Tipologie!$B$2:$AM$10,3)  ),  Ott2022_RICHIESTE!BP16),HLOOKUP(BE$16,Tipologie!$B$2:$AM$10,3  ) ))</f>
        <v>.</v>
      </c>
      <c r="BF18" s="147" t="str">
        <f>T( IF( Ott2022_RICHIESTE!BQ16&lt;&gt;"",  IF(   AND(    (IFERROR(SEARCH("Ridotto",Ott2022_RICHIESTE!BQ16),Ott2022_RICHIESTE!BQ16))=1,    BF$16&lt;&gt;""   ),    _xlfn.CONCAT("Rid: ",HLOOKUP(BF$16,Tipologie!$B$2:$AM$10,3)  ),  Ott2022_RICHIESTE!BQ16),HLOOKUP(BF$16,Tipologie!$B$2:$AM$10,3  ) ))</f>
        <v>.</v>
      </c>
      <c r="BG18" s="147" t="str">
        <f>T( IF( Ott2022_RICHIESTE!BR16&lt;&gt;"",  IF(   AND(    (IFERROR(SEARCH("Ridotto",Ott2022_RICHIESTE!BR16),Ott2022_RICHIESTE!BR16))=1,    BG$16&lt;&gt;""   ),    _xlfn.CONCAT("Rid: ",HLOOKUP(BG$16,Tipologie!$B$2:$AM$10,3)  ),  Ott2022_RICHIESTE!BR16),HLOOKUP(BG$16,Tipologie!$B$2:$AM$10,3  ) ))</f>
        <v>.</v>
      </c>
      <c r="BI18" s="45" t="str">
        <f t="shared" si="9"/>
        <v>lun</v>
      </c>
      <c r="BJ18" s="45">
        <f t="shared" si="10"/>
        <v>44844</v>
      </c>
      <c r="BK18" s="147" t="str">
        <f>T(IF(  Ott2022_RICHIESTE!BV16&lt;&gt;"",  Ott2022_RICHIESTE!BV16,  HLOOKUP(BK$16,Tipologie!$B$2:$AM$10,3) ))</f>
        <v>.</v>
      </c>
      <c r="BL18" s="147" t="str">
        <f>T(IF(  Ott2022_RICHIESTE!BW16&lt;&gt;"",  Ott2022_RICHIESTE!BW16,  HLOOKUP(BL$16,Tipologie!$B$2:$AM$10,3) ))</f>
        <v>.</v>
      </c>
      <c r="BM18" s="147" t="str">
        <f>T(IF(  Ott2022_RICHIESTE!BX16&lt;&gt;"",  Ott2022_RICHIESTE!BX16,  HLOOKUP(BM$16,Tipologie!$B$2:$AM$10,3) ))</f>
        <v>.</v>
      </c>
      <c r="BN18" s="147" t="str">
        <f>T(IF(  Ott2022_RICHIESTE!BY16&lt;&gt;"",  Ott2022_RICHIESTE!BY16,  HLOOKUP(BN$16,Tipologie!$B$2:$AM$10,3) ))</f>
        <v>.</v>
      </c>
      <c r="BO18" s="147" t="str">
        <f>T(IF(  Ott2022_RICHIESTE!BZ16&lt;&gt;"",  Ott2022_RICHIESTE!BZ16,  HLOOKUP(BO$16,Tipologie!$B$2:$AM$10,3) ))</f>
        <v>.</v>
      </c>
      <c r="BP18" s="147" t="str">
        <f>T(IF(  Ott2022_RICHIESTE!CA16&lt;&gt;"",  Ott2022_RICHIESTE!CA16,  HLOOKUP(BP$16,Tipologie!$B$2:$AM$10,3) ))</f>
        <v>.</v>
      </c>
      <c r="BQ18" s="147" t="str">
        <f>T(IF(  Ott2022_RICHIESTE!CB16&lt;&gt;"",  Ott2022_RICHIESTE!CB16,  HLOOKUP(BQ$16,Tipologie!$B$2:$AM$10,3) ))</f>
        <v>.</v>
      </c>
      <c r="BR18" s="147" t="str">
        <f>T(IF(  Ott2022_RICHIESTE!BW16&lt;&gt;"",  Ott2022_RICHIESTE!BW16,  HLOOKUP(BR$16,Tipologie!$B$2:$AM$10,3) ))</f>
        <v>.</v>
      </c>
      <c r="BS18" s="147" t="str">
        <f>T(IF(  Ott2022_RICHIESTE!BX16&lt;&gt;"",  Ott2022_RICHIESTE!BX16,  HLOOKUP(BS$16,Tipologie!$B$2:$AM$10,3) ))</f>
        <v>.</v>
      </c>
      <c r="BT18" s="147" t="str">
        <f>T(IF(  Ott2022_RICHIESTE!BY16&lt;&gt;"",  Ott2022_RICHIESTE!BY16,  HLOOKUP(BT$16,Tipologie!$B$2:$AM$10,3) ))</f>
        <v>.</v>
      </c>
      <c r="BU18" s="20"/>
    </row>
    <row r="19" spans="1:73" ht="11.25" customHeight="1" x14ac:dyDescent="0.25">
      <c r="A19" s="45" t="str">
        <f>IF(Ott2022_RICHIESTE!A17&lt;&gt;"",Ott2022_RICHIESTE!A17,"")</f>
        <v>mar</v>
      </c>
      <c r="B19" s="46">
        <f>IF(Ott2022_RICHIESTE!B17&lt;&gt;"",Ott2022_RICHIESTE!B17,"")</f>
        <v>44845</v>
      </c>
      <c r="C19" s="147" t="str">
        <f>T( IF( Ott2022_RICHIESTE!C17&lt;&gt;"",  IF(   AND(    (IFERROR(SEARCH("Ridotto",Ott2022_RICHIESTE!C17),Ott2022_RICHIESTE!C17))=1,    C$16&lt;&gt;""   ),    _xlfn.CONCAT("Rid: ",HLOOKUP(C$16,Tipologie!$B$2:$AM$10,4)  ),  Ott2022_RICHIESTE!C17),HLOOKUP(C$16,Tipologie!$B$2:$AM$10,4  ) ))</f>
        <v>.</v>
      </c>
      <c r="D19" s="147" t="str">
        <f>T( IF( Ott2022_RICHIESTE!D17&lt;&gt;"",  IF(   AND(    (IFERROR(SEARCH("Ridotto",Ott2022_RICHIESTE!D17),Ott2022_RICHIESTE!D17))=1,    D$16&lt;&gt;""   ),    _xlfn.CONCAT("Rid: ",HLOOKUP(D$16,Tipologie!$B$2:$AM$10,4)  ),  Ott2022_RICHIESTE!D17),HLOOKUP(D$16,Tipologie!$B$2:$AM$10,4  ) ))</f>
        <v>.</v>
      </c>
      <c r="E19" s="147" t="str">
        <f>T( IF( Ott2022_RICHIESTE!E17&lt;&gt;"",  IF(   AND(    (IFERROR(SEARCH("Ridotto",Ott2022_RICHIESTE!E17),Ott2022_RICHIESTE!E17))=1,    E$16&lt;&gt;""   ),    _xlfn.CONCAT("Rid: ",HLOOKUP(E$16,Tipologie!$B$2:$AM$10,4)  ),  Ott2022_RICHIESTE!E17),HLOOKUP(E$16,Tipologie!$B$2:$AM$10,4  ) ))</f>
        <v>.</v>
      </c>
      <c r="F19" s="147" t="str">
        <f>T( IF( Ott2022_RICHIESTE!F17&lt;&gt;"",  IF(   AND(    (IFERROR(SEARCH("Ridotto",Ott2022_RICHIESTE!F17),Ott2022_RICHIESTE!F17))=1,    F$16&lt;&gt;""   ),    _xlfn.CONCAT("Rid: ",HLOOKUP(F$16,Tipologie!$B$2:$AM$10,4)  ),  Ott2022_RICHIESTE!F17),HLOOKUP(F$16,Tipologie!$B$2:$AM$10,4  ) ))</f>
        <v>.</v>
      </c>
      <c r="G19" s="147" t="str">
        <f>T( IF( Ott2022_RICHIESTE!G17&lt;&gt;"",  IF(   AND(    (IFERROR(SEARCH("Ridotto",Ott2022_RICHIESTE!G17),Ott2022_RICHIESTE!G17))=1,    G$16&lt;&gt;""   ),    _xlfn.CONCAT("Rid: ",HLOOKUP(G$16,Tipologie!$B$2:$AM$10,4)  ),  Ott2022_RICHIESTE!G17),HLOOKUP(G$16,Tipologie!$B$2:$AM$10,4  ) ))</f>
        <v>.</v>
      </c>
      <c r="H19" s="147" t="str">
        <f>T( IF( Ott2022_RICHIESTE!H17&lt;&gt;"",  IF(   AND(    (IFERROR(SEARCH("Ridotto",Ott2022_RICHIESTE!H17),Ott2022_RICHIESTE!H17))=1,    H$16&lt;&gt;""   ),    _xlfn.CONCAT("Rid: ",HLOOKUP(H$16,Tipologie!$B$2:$AM$10,4)  ),  Ott2022_RICHIESTE!H17),HLOOKUP(H$16,Tipologie!$B$2:$AM$10,4  ) ))</f>
        <v>.</v>
      </c>
      <c r="I19" s="147" t="str">
        <f>T( IF( Ott2022_RICHIESTE!I17&lt;&gt;"",  IF(   AND(    (IFERROR(SEARCH("Ridotto",Ott2022_RICHIESTE!I17),Ott2022_RICHIESTE!I17))=1,    I$16&lt;&gt;""   ),    _xlfn.CONCAT("Rid: ",HLOOKUP(I$16,Tipologie!$B$2:$AM$10,4)  ),  Ott2022_RICHIESTE!I17),HLOOKUP(I$16,Tipologie!$B$2:$AM$10,4  ) ))</f>
        <v>.</v>
      </c>
      <c r="J19" s="147" t="str">
        <f>T( IF( Ott2022_RICHIESTE!J17&lt;&gt;"",  IF(   AND(    (IFERROR(SEARCH("Ridotto",Ott2022_RICHIESTE!J17),Ott2022_RICHIESTE!J17))=1,    J$16&lt;&gt;""   ),    _xlfn.CONCAT("Rid: ",HLOOKUP(J$16,Tipologie!$B$2:$AM$10,4)  ),  Ott2022_RICHIESTE!J17),HLOOKUP(J$16,Tipologie!$B$2:$AM$10,4  ) ))</f>
        <v>.</v>
      </c>
      <c r="K19" s="147" t="str">
        <f>T( IF( Ott2022_RICHIESTE!K17&lt;&gt;"",  IF(   AND(    (IFERROR(SEARCH("Ridotto",Ott2022_RICHIESTE!K17),Ott2022_RICHIESTE!K17))=1,    K$16&lt;&gt;""   ),    _xlfn.CONCAT("Rid: ",HLOOKUP(K$16,Tipologie!$B$2:$AM$10,4)  ),  Ott2022_RICHIESTE!K17),HLOOKUP(K$16,Tipologie!$B$2:$AM$10,4  ) ))</f>
        <v>.</v>
      </c>
      <c r="L19" s="147" t="str">
        <f>T( IF( Ott2022_RICHIESTE!L17&lt;&gt;"",  IF(   AND(    (IFERROR(SEARCH("Ridotto",Ott2022_RICHIESTE!L17),Ott2022_RICHIESTE!L17))=1,    L$16&lt;&gt;""   ),    _xlfn.CONCAT("Rid: ",HLOOKUP(L$16,Tipologie!$B$2:$AM$10,4)  ),  Ott2022_RICHIESTE!L17),HLOOKUP(L$16,Tipologie!$B$2:$AM$10,4  ) ))</f>
        <v>.</v>
      </c>
      <c r="M19" s="147" t="str">
        <f>T( IF( Ott2022_RICHIESTE!M17&lt;&gt;"",  IF(   AND(    (IFERROR(SEARCH("Ridotto",Ott2022_RICHIESTE!M17),Ott2022_RICHIESTE!M17))=1,    M$16&lt;&gt;""   ),    _xlfn.CONCAT("Rid: ",HLOOKUP(M$16,Tipologie!$B$2:$AM$10,4)  ),  Ott2022_RICHIESTE!M17),HLOOKUP(M$16,Tipologie!$B$2:$AM$10,4  ) ))</f>
        <v>.</v>
      </c>
      <c r="N19" s="147" t="str">
        <f>T( IF( Ott2022_RICHIESTE!N17&lt;&gt;"",  IF(   AND(    (IFERROR(SEARCH("Ridotto",Ott2022_RICHIESTE!N17),Ott2022_RICHIESTE!N17))=1,    N$16&lt;&gt;""   ),    _xlfn.CONCAT("Rid: ",HLOOKUP(N$16,Tipologie!$B$2:$AM$10,4)  ),  Ott2022_RICHIESTE!N17),HLOOKUP(N$16,Tipologie!$B$2:$AM$10,4  ) ))</f>
        <v>.</v>
      </c>
      <c r="O19" s="147" t="str">
        <f>T( IF( Ott2022_RICHIESTE!O17&lt;&gt;"",  IF(   AND(    (IFERROR(SEARCH("Ridotto",Ott2022_RICHIESTE!O17),Ott2022_RICHIESTE!O17))=1,    O$16&lt;&gt;""   ),    _xlfn.CONCAT("Rid: ",HLOOKUP(O$16,Tipologie!$B$2:$AM$10,4)  ),  Ott2022_RICHIESTE!O17),HLOOKUP(O$16,Tipologie!$B$2:$AM$10,4  ) ))</f>
        <v>.</v>
      </c>
      <c r="P19" s="147" t="str">
        <f>T( IF( Ott2022_RICHIESTE!P17&lt;&gt;"",  IF(   AND(    (IFERROR(SEARCH("Ridotto",Ott2022_RICHIESTE!P17),Ott2022_RICHIESTE!P17))=1,    P$16&lt;&gt;""   ),    _xlfn.CONCAT("Rid: ",HLOOKUP(P$16,Tipologie!$B$2:$AM$10,4)  ),  Ott2022_RICHIESTE!P17),HLOOKUP(P$16,Tipologie!$B$2:$AM$10,4  ) ))</f>
        <v>.</v>
      </c>
      <c r="Q19" s="28" t="str">
        <f>T( IF( Ott2022_RICHIESTE!Q17&lt;&gt;"",  IF(   AND(    (IFERROR(SEARCH("Ridotto",Ott2022_RICHIESTE!Q17),Ott2022_RICHIESTE!Q17))=1,    Q$16&lt;&gt;""   ),    _xlfn.CONCAT("Rid: ",HLOOKUP(Q$16,Tipologie!$B$2:$AM$10,4)  ),  Ott2022_RICHIESTE!Q17),HLOOKUP(Q$16,Tipologie!$B$2:$AM$10,4  ) ))</f>
        <v>.</v>
      </c>
      <c r="R19" s="28" t="str">
        <f>T( IF( Ott2022_RICHIESTE!R17&lt;&gt;"",  IF(   AND(    (IFERROR(SEARCH("Ridotto",Ott2022_RICHIESTE!R17),Ott2022_RICHIESTE!R17))=1,    R$16&lt;&gt;""   ),    _xlfn.CONCAT("Rid: ",HLOOKUP(R$16,Tipologie!$B$2:$AM$10,4)  ),  Ott2022_RICHIESTE!R17),HLOOKUP(R$16,Tipologie!$B$2:$AM$10,4  ) ))</f>
        <v>.</v>
      </c>
      <c r="S19" s="28" t="str">
        <f>T( IF( Ott2022_RICHIESTE!S17&lt;&gt;"",  IF(   AND(    (IFERROR(SEARCH("Ridotto",Ott2022_RICHIESTE!S17),Ott2022_RICHIESTE!S17))=1,    S$16&lt;&gt;""   ),    _xlfn.CONCAT("Rid: ",HLOOKUP(S$16,Tipologie!$B$2:$AM$10,4)  ),  Ott2022_RICHIESTE!S17),HLOOKUP(S$16,Tipologie!$B$2:$AM$10,4  ) ))</f>
        <v>.</v>
      </c>
      <c r="T19" s="152"/>
      <c r="U19" s="45" t="str">
        <f t="shared" si="7"/>
        <v>mar</v>
      </c>
      <c r="V19" s="46">
        <f t="shared" si="8"/>
        <v>44845</v>
      </c>
      <c r="W19" s="147" t="str">
        <f>T( IF( Ott2022_RICHIESTE!W17&lt;&gt;"",  IF(   AND(    (IFERROR(SEARCH("Ridotto",Ott2022_RICHIESTE!W17),Ott2022_RICHIESTE!W17))=1,    W$16&lt;&gt;""   ),    _xlfn.CONCAT("Rid: ",HLOOKUP(W$16,Tipologie!$B$2:$AM$10,4)  ),  Ott2022_RICHIESTE!W17),HLOOKUP(W$16,Tipologie!$B$2:$AM$10,4  ) ))</f>
        <v>.</v>
      </c>
      <c r="X19" s="147" t="str">
        <f>T( IF( Ott2022_RICHIESTE!X17&lt;&gt;"",  IF(   AND(    (IFERROR(SEARCH("Ridotto",Ott2022_RICHIESTE!X17),Ott2022_RICHIESTE!X17))=1,    X$16&lt;&gt;""   ),    _xlfn.CONCAT("Rid: ",HLOOKUP(X$16,Tipologie!$B$2:$AM$10,4)  ),  Ott2022_RICHIESTE!X17),HLOOKUP(X$16,Tipologie!$B$2:$AM$10,4  ) ))</f>
        <v>.</v>
      </c>
      <c r="Y19" s="147" t="str">
        <f>T( IF( Ott2022_RICHIESTE!Y17&lt;&gt;"",  IF(   AND(    (IFERROR(SEARCH("Ridotto",Ott2022_RICHIESTE!Y17),Ott2022_RICHIESTE!Y17))=1,    Y$16&lt;&gt;""   ),    _xlfn.CONCAT("Rid: ",HLOOKUP(Y$16,Tipologie!$B$2:$AM$10,4)  ),  Ott2022_RICHIESTE!Y17),HLOOKUP(Y$16,Tipologie!$B$2:$AM$10,4  ) ))</f>
        <v>.</v>
      </c>
      <c r="Z19" s="147" t="str">
        <f>T( IF( Ott2022_RICHIESTE!Z17&lt;&gt;"",  IF(   AND(    (IFERROR(SEARCH("Ridotto",Ott2022_RICHIESTE!Z17),Ott2022_RICHIESTE!Z17))=1,    Z$16&lt;&gt;""   ),    _xlfn.CONCAT("Rid: ",HLOOKUP(Z$16,Tipologie!$B$2:$AM$10,4)  ),  Ott2022_RICHIESTE!Z17),HLOOKUP(Z$16,Tipologie!$B$2:$AM$10,4  ) ))</f>
        <v>.</v>
      </c>
      <c r="AA19" s="147" t="str">
        <f>T( IF( Ott2022_RICHIESTE!AA17&lt;&gt;"",  IF(   AND(    (IFERROR(SEARCH("Ridotto",Ott2022_RICHIESTE!AA17),Ott2022_RICHIESTE!AA17))=1,    AA$16&lt;&gt;""   ),    _xlfn.CONCAT("Rid: ",HLOOKUP(AA$16,Tipologie!$B$2:$AM$10,4)  ),  Ott2022_RICHIESTE!AA17),HLOOKUP(AA$16,Tipologie!$B$2:$AM$10,4  ) ))</f>
        <v>.</v>
      </c>
      <c r="AB19" s="147" t="str">
        <f>T( IF( Ott2022_RICHIESTE!AB17&lt;&gt;"",  IF(   AND(    (IFERROR(SEARCH("Ridotto",Ott2022_RICHIESTE!AB17),Ott2022_RICHIESTE!AB17))=1,    AB$16&lt;&gt;""   ),    _xlfn.CONCAT("Rid: ",HLOOKUP(AB$16,Tipologie!$B$2:$AM$10,4)  ),  Ott2022_RICHIESTE!AB17),HLOOKUP(AB$16,Tipologie!$B$2:$AM$10,4  ) ))</f>
        <v>.</v>
      </c>
      <c r="AC19" s="147" t="str">
        <f>T( IF( Ott2022_RICHIESTE!AC17&lt;&gt;"",  IF(   AND(    (IFERROR(SEARCH("Ridotto",Ott2022_RICHIESTE!AC17),Ott2022_RICHIESTE!AC17))=1,    AC$16&lt;&gt;""   ),    _xlfn.CONCAT("Rid: ",HLOOKUP(AC$16,Tipologie!$B$2:$AM$10,4)  ),  Ott2022_RICHIESTE!AC17),HLOOKUP(AC$16,Tipologie!$B$2:$AM$10,4  ) ))</f>
        <v>.</v>
      </c>
      <c r="AD19" s="147" t="str">
        <f>T( IF( Ott2022_RICHIESTE!AD17&lt;&gt;"",  IF(   AND(    (IFERROR(SEARCH("Ridotto",Ott2022_RICHIESTE!AD17),Ott2022_RICHIESTE!AD17))=1,    AD$16&lt;&gt;""   ),    _xlfn.CONCAT("Rid: ",HLOOKUP(AD$16,Tipologie!$B$2:$AM$10,4)  ),  Ott2022_RICHIESTE!AD17),HLOOKUP(AD$16,Tipologie!$B$2:$AM$10,4  ) ))</f>
        <v>.</v>
      </c>
      <c r="AE19" s="147" t="str">
        <f>T( IF( Ott2022_RICHIESTE!AE17&lt;&gt;"",  IF(   AND(    (IFERROR(SEARCH("Ridotto",Ott2022_RICHIESTE!AE17),Ott2022_RICHIESTE!AE17))=1,    AE$16&lt;&gt;""   ),    _xlfn.CONCAT("Rid: ",HLOOKUP(AE$16,Tipologie!$B$2:$AM$10,4)  ),  Ott2022_RICHIESTE!AE17),HLOOKUP(AE$16,Tipologie!$B$2:$AM$10,4  ) ))</f>
        <v>.</v>
      </c>
      <c r="AF19" s="147" t="str">
        <f>T( IF( Ott2022_RICHIESTE!AF17&lt;&gt;"",  IF(   AND(    (IFERROR(SEARCH("Ridotto",Ott2022_RICHIESTE!AF17),Ott2022_RICHIESTE!AF17))=1,    AF$16&lt;&gt;""   ),    _xlfn.CONCAT("Rid: ",HLOOKUP(AF$16,Tipologie!$B$2:$AM$10,4)  ),  Ott2022_RICHIESTE!AF17),HLOOKUP(AF$16,Tipologie!$B$2:$AM$10,4  ) ))</f>
        <v>.</v>
      </c>
      <c r="AG19" s="147" t="str">
        <f>T( IF( Ott2022_RICHIESTE!AG17&lt;&gt;"",  IF(   AND(    (IFERROR(SEARCH("Ridotto",Ott2022_RICHIESTE!AG17),Ott2022_RICHIESTE!AG17))=1,    AG$16&lt;&gt;""   ),    _xlfn.CONCAT("Rid: ",HLOOKUP(AG$16,Tipologie!$B$2:$AM$10,4)  ),  Ott2022_RICHIESTE!AG17),HLOOKUP(AG$16,Tipologie!$B$2:$AM$10,4  ) ))</f>
        <v>.</v>
      </c>
      <c r="AH19" s="147" t="str">
        <f>T( IF( Ott2022_RICHIESTE!AH17&lt;&gt;"",  IF(   AND(    (IFERROR(SEARCH("Ridotto",Ott2022_RICHIESTE!AH17),Ott2022_RICHIESTE!AH17))=1,    AH$16&lt;&gt;""   ),    _xlfn.CONCAT("Rid: ",HLOOKUP(AH$16,Tipologie!$B$2:$AM$10,4)  ),  Ott2022_RICHIESTE!AH17),HLOOKUP(AH$16,Tipologie!$B$2:$AM$10,4  ) ))</f>
        <v>.</v>
      </c>
      <c r="AI19" s="147" t="str">
        <f>T( IF( Ott2022_RICHIESTE!AI17&lt;&gt;"",  IF(   AND(    (IFERROR(SEARCH("Ridotto",Ott2022_RICHIESTE!AI17),Ott2022_RICHIESTE!AI17))=1,    AI$16&lt;&gt;""   ),    _xlfn.CONCAT("Rid: ",HLOOKUP(AI$16,Tipologie!$B$2:$AM$10,4)  ),  Ott2022_RICHIESTE!AI17),HLOOKUP(AI$16,Tipologie!$B$2:$AM$10,4  ) ))</f>
        <v>.</v>
      </c>
      <c r="AJ19" s="147" t="str">
        <f>T( IF( Ott2022_RICHIESTE!AJ17&lt;&gt;"",  IF(   AND(    (IFERROR(SEARCH("Ridotto",Ott2022_RICHIESTE!AJ17),Ott2022_RICHIESTE!AJ17))=1,    AJ$16&lt;&gt;""   ),    _xlfn.CONCAT("Rid: ",HLOOKUP(AJ$16,Tipologie!$B$2:$AM$10,4)  ),  Ott2022_RICHIESTE!AJ17),HLOOKUP(AJ$16,Tipologie!$B$2:$AM$10,4  ) ))</f>
        <v>.</v>
      </c>
      <c r="AK19" s="147" t="str">
        <f>T( IF( Ott2022_RICHIESTE!AK17&lt;&gt;"",  IF(   AND(    (IFERROR(SEARCH("Ridotto",Ott2022_RICHIESTE!AK17),Ott2022_RICHIESTE!AK17))=1,    AK$16&lt;&gt;""   ),    _xlfn.CONCAT("Rid: ",HLOOKUP(AK$16,Tipologie!$B$2:$AM$10,4)  ),  Ott2022_RICHIESTE!AK17),HLOOKUP(AK$16,Tipologie!$B$2:$AM$10,4  ) ))</f>
        <v>.</v>
      </c>
      <c r="AL19" s="147" t="str">
        <f>T( IF( Ott2022_RICHIESTE!AL17&lt;&gt;"",  IF(   AND(    (IFERROR(SEARCH("Ridotto",Ott2022_RICHIESTE!AL17),Ott2022_RICHIESTE!AL17))=1,    AL$16&lt;&gt;""   ),    _xlfn.CONCAT("Rid: ",HLOOKUP(AL$16,Tipologie!$B$2:$AM$10,4)  ),  Ott2022_RICHIESTE!AL17),HLOOKUP(AL$16,Tipologie!$B$2:$AM$10,4  ) ))</f>
        <v>.</v>
      </c>
      <c r="AM19" s="147" t="str">
        <f>T( IF( Ott2022_RICHIESTE!AM17&lt;&gt;"",  IF(   AND(    (IFERROR(SEARCH("Ridotto",Ott2022_RICHIESTE!AM17),Ott2022_RICHIESTE!AM17))=1,    AM$16&lt;&gt;""   ),    _xlfn.CONCAT("Rid: ",HLOOKUP(AM$16,Tipologie!$B$2:$AM$10,4)  ),  Ott2022_RICHIESTE!AM17),HLOOKUP(AM$16,Tipologie!$B$2:$AM$10,4  ) ))</f>
        <v>.</v>
      </c>
      <c r="AN19" s="147" t="str">
        <f>T( IF( Ott2022_RICHIESTE!AN17&lt;&gt;"",  IF(   AND(    (IFERROR(SEARCH("Ridotto",Ott2022_RICHIESTE!AN17),Ott2022_RICHIESTE!AN17))=1,    AN$16&lt;&gt;""   ),    _xlfn.CONCAT("Rid: ",HLOOKUP(AN$16,Tipologie!$B$2:$AM$10,4)  ),  Ott2022_RICHIESTE!AN17),HLOOKUP(AN$16,Tipologie!$B$2:$AM$10,4  ) ))</f>
        <v>.</v>
      </c>
      <c r="AO19" s="147" t="str">
        <f>T( IF( Ott2022_RICHIESTE!AO17&lt;&gt;"",  IF(   AND(    (IFERROR(SEARCH("Ridotto",Ott2022_RICHIESTE!AO17),Ott2022_RICHIESTE!AO17))=1,    AO$16&lt;&gt;""   ),    _xlfn.CONCAT("Rid: ",HLOOKUP(AO$16,Tipologie!$B$2:$AM$10,4)  ),  Ott2022_RICHIESTE!AO17),HLOOKUP(AO$16,Tipologie!$B$2:$AM$10,4  ) ))</f>
        <v>.</v>
      </c>
      <c r="AP19" s="147" t="str">
        <f>T( IF( Ott2022_RICHIESTE!AP17&lt;&gt;"",  IF(   AND(    (IFERROR(SEARCH("Ridotto",Ott2022_RICHIESTE!AP17),Ott2022_RICHIESTE!AP17))=1,    AP$16&lt;&gt;""   ),    _xlfn.CONCAT("Rid: ",HLOOKUP(AP$16,Tipologie!$B$2:$AM$10,4)  ),  Ott2022_RICHIESTE!AP17),HLOOKUP(AP$16,Tipologie!$B$2:$AM$10,4  ) ))</f>
        <v>.</v>
      </c>
      <c r="AQ19" s="147" t="str">
        <f>T( IF( Ott2022_RICHIESTE!AQ17&lt;&gt;"",  IF(   AND(    (IFERROR(SEARCH("Ridotto",Ott2022_RICHIESTE!AQ17),Ott2022_RICHIESTE!AQ17))=1,    AQ$16&lt;&gt;""   ),    _xlfn.CONCAT("Rid: ",HLOOKUP(AQ$16,Tipologie!$B$2:$AM$10,4)  ),  Ott2022_RICHIESTE!AQ17),HLOOKUP(AQ$16,Tipologie!$B$2:$AM$10,4  ) ))</f>
        <v>.</v>
      </c>
      <c r="AR19" s="147" t="str">
        <f>T( IF( Ott2022_RICHIESTE!AR17&lt;&gt;"",  IF(   AND(    (IFERROR(SEARCH("Ridotto",Ott2022_RICHIESTE!AR17),Ott2022_RICHIESTE!AR17))=1,    AR$16&lt;&gt;""   ),    _xlfn.CONCAT("Rid: ",HLOOKUP(AR$16,Tipologie!$B$2:$AM$10,4)  ),  Ott2022_RICHIESTE!AR17),HLOOKUP(AR$16,Tipologie!$B$2:$AM$10,4  ) ))</f>
        <v>.</v>
      </c>
      <c r="AS19" s="147" t="str">
        <f>T( IF( Ott2022_RICHIESTE!AS17&lt;&gt;"",  IF(   AND(    (IFERROR(SEARCH("Ridotto",Ott2022_RICHIESTE!AS17),Ott2022_RICHIESTE!AS17))=1,    AS$16&lt;&gt;""   ),    _xlfn.CONCAT("Rid: ",HLOOKUP(AS$16,Tipologie!$B$2:$AM$10,4)  ),  Ott2022_RICHIESTE!AS17),HLOOKUP(AS$16,Tipologie!$B$2:$AM$10,4  ) ))</f>
        <v>.</v>
      </c>
      <c r="AT19" s="224"/>
      <c r="AW19" s="159">
        <f>SUM(COUNTIFS(C19:AS19,{"Ex-accordo";"Ferie";"Ridotto Ex-Acc";"Ridotto Ferie";"Ridotto Maternità";"Malattia";"Esame";"Altro"}))</f>
        <v>0</v>
      </c>
      <c r="AX19" s="159">
        <f t="shared" si="11"/>
        <v>30</v>
      </c>
      <c r="AY19" s="91"/>
      <c r="BB19" s="147" t="str">
        <f>T( IF( Ott2022_RICHIESTE!BM17&lt;&gt;"",  IF(   AND(    (IFERROR(SEARCH("Ridotto",Ott2022_RICHIESTE!BM17),Ott2022_RICHIESTE!BM17))=1,    BB$16&lt;&gt;""   ),    _xlfn.CONCAT("Rid: ",HLOOKUP(BB$16,Tipologie!$B$2:$AM$10,4)  ),  Ott2022_RICHIESTE!BM17),HLOOKUP(BB$16,Tipologie!$B$2:$AM$10,4  ) ))</f>
        <v>.</v>
      </c>
      <c r="BC19" s="147" t="str">
        <f>T( IF( Ott2022_RICHIESTE!BN17&lt;&gt;"",  IF(   AND(    (IFERROR(SEARCH("Ridotto",Ott2022_RICHIESTE!BN17),Ott2022_RICHIESTE!BN17))=1,    BC$16&lt;&gt;""   ),    _xlfn.CONCAT("Rid: ",HLOOKUP(BC$16,Tipologie!$B$2:$AM$10,4)  ),  Ott2022_RICHIESTE!BN17),HLOOKUP(BC$16,Tipologie!$B$2:$AM$10,4  ) ))</f>
        <v>.</v>
      </c>
      <c r="BD19" s="147" t="str">
        <f>T( IF( Ott2022_RICHIESTE!BO17&lt;&gt;"",  IF(   AND(    (IFERROR(SEARCH("Ridotto",Ott2022_RICHIESTE!BO17),Ott2022_RICHIESTE!BO17))=1,    BD$16&lt;&gt;""   ),    _xlfn.CONCAT("Rid: ",HLOOKUP(BD$16,Tipologie!$B$2:$AM$10,4)  ),  Ott2022_RICHIESTE!BO17),HLOOKUP(BD$16,Tipologie!$B$2:$AM$10,4  ) ))</f>
        <v>.</v>
      </c>
      <c r="BE19" s="147" t="str">
        <f>T( IF( Ott2022_RICHIESTE!BP17&lt;&gt;"",  IF(   AND(    (IFERROR(SEARCH("Ridotto",Ott2022_RICHIESTE!BP17),Ott2022_RICHIESTE!BP17))=1,    BE$16&lt;&gt;""   ),    _xlfn.CONCAT("Rid: ",HLOOKUP(BE$16,Tipologie!$B$2:$AM$10,4)  ),  Ott2022_RICHIESTE!BP17),HLOOKUP(BE$16,Tipologie!$B$2:$AM$10,4  ) ))</f>
        <v>.</v>
      </c>
      <c r="BF19" s="147" t="str">
        <f>T( IF( Ott2022_RICHIESTE!BQ17&lt;&gt;"",  IF(   AND(    (IFERROR(SEARCH("Ridotto",Ott2022_RICHIESTE!BQ17),Ott2022_RICHIESTE!BQ17))=1,    BF$16&lt;&gt;""   ),    _xlfn.CONCAT("Rid: ",HLOOKUP(BF$16,Tipologie!$B$2:$AM$10,4)  ),  Ott2022_RICHIESTE!BQ17),HLOOKUP(BF$16,Tipologie!$B$2:$AM$10,4  ) ))</f>
        <v>.</v>
      </c>
      <c r="BG19" s="147" t="str">
        <f>T( IF( Ott2022_RICHIESTE!BR17&lt;&gt;"",  IF(   AND(    (IFERROR(SEARCH("Ridotto",Ott2022_RICHIESTE!BR17),Ott2022_RICHIESTE!BR17))=1,    BG$16&lt;&gt;""   ),    _xlfn.CONCAT("Rid: ",HLOOKUP(BG$16,Tipologie!$B$2:$AM$10,4)  ),  Ott2022_RICHIESTE!BR17),HLOOKUP(BG$16,Tipologie!$B$2:$AM$10,4  ) ))</f>
        <v>.</v>
      </c>
      <c r="BI19" s="45" t="str">
        <f t="shared" si="9"/>
        <v>mar</v>
      </c>
      <c r="BJ19" s="45">
        <f t="shared" si="10"/>
        <v>44845</v>
      </c>
      <c r="BK19" s="147" t="str">
        <f>T(IF(  Ott2022_RICHIESTE!BV17&lt;&gt;"",  Ott2022_RICHIESTE!BV17,  HLOOKUP(BK$16,Tipologie!$B$2:$AM$10,4) ))</f>
        <v>.</v>
      </c>
      <c r="BL19" s="147" t="str">
        <f>T(IF(  Ott2022_RICHIESTE!BW17&lt;&gt;"",  Ott2022_RICHIESTE!BW17,  HLOOKUP(BL$16,Tipologie!$B$2:$AM$10,4) ))</f>
        <v>.</v>
      </c>
      <c r="BM19" s="147" t="str">
        <f>T(IF(  Ott2022_RICHIESTE!BX17&lt;&gt;"",  Ott2022_RICHIESTE!BX17,  HLOOKUP(BM$16,Tipologie!$B$2:$AM$10,4) ))</f>
        <v>.</v>
      </c>
      <c r="BN19" s="147" t="str">
        <f>T(IF(  Ott2022_RICHIESTE!BY17&lt;&gt;"",  Ott2022_RICHIESTE!BY17,  HLOOKUP(BN$16,Tipologie!$B$2:$AM$10,4) ))</f>
        <v>.</v>
      </c>
      <c r="BO19" s="147" t="str">
        <f>T(IF(  Ott2022_RICHIESTE!BZ17&lt;&gt;"",  Ott2022_RICHIESTE!BZ17,  HLOOKUP(BO$16,Tipologie!$B$2:$AM$10,4) ))</f>
        <v>.</v>
      </c>
      <c r="BP19" s="147" t="str">
        <f>T(IF(  Ott2022_RICHIESTE!CA17&lt;&gt;"",  Ott2022_RICHIESTE!CA17,  HLOOKUP(BP$16,Tipologie!$B$2:$AM$10,4) ))</f>
        <v>.</v>
      </c>
      <c r="BQ19" s="147" t="str">
        <f>T(IF(  Ott2022_RICHIESTE!CB17&lt;&gt;"",  Ott2022_RICHIESTE!CB17,  HLOOKUP(BQ$16,Tipologie!$B$2:$AM$10,4) ))</f>
        <v>.</v>
      </c>
      <c r="BR19" s="147" t="str">
        <f>T(IF(  Ott2022_RICHIESTE!BW17&lt;&gt;"",  Ott2022_RICHIESTE!BW17,  HLOOKUP(BR$16,Tipologie!$B$2:$AM$10,4) ))</f>
        <v>.</v>
      </c>
      <c r="BS19" s="147" t="str">
        <f>T(IF(  Ott2022_RICHIESTE!BX17&lt;&gt;"",  Ott2022_RICHIESTE!BX17,  HLOOKUP(BS$16,Tipologie!$B$2:$AM$10,4) ))</f>
        <v>.</v>
      </c>
      <c r="BT19" s="147" t="str">
        <f>T(IF(  Ott2022_RICHIESTE!BY17&lt;&gt;"",  Ott2022_RICHIESTE!BY17,  HLOOKUP(BT$16,Tipologie!$B$2:$AM$10,4) ))</f>
        <v>.</v>
      </c>
    </row>
    <row r="20" spans="1:73" ht="11.25" customHeight="1" x14ac:dyDescent="0.25">
      <c r="A20" s="45" t="str">
        <f>IF(Ott2022_RICHIESTE!A18&lt;&gt;"",Ott2022_RICHIESTE!A18,"")</f>
        <v>mer</v>
      </c>
      <c r="B20" s="46">
        <f>IF(Ott2022_RICHIESTE!B18&lt;&gt;"",Ott2022_RICHIESTE!B18,"")</f>
        <v>44846</v>
      </c>
      <c r="C20" s="147" t="str">
        <f>T( IF( Ott2022_RICHIESTE!C18&lt;&gt;"",  IF(   AND(    (IFERROR(SEARCH("Ridotto",Ott2022_RICHIESTE!C18),Ott2022_RICHIESTE!C18))=1,    C$16&lt;&gt;""   ),    _xlfn.CONCAT("Rid: ",HLOOKUP(C$16,Tipologie!$B$2:$AM$10,5)  ),  Ott2022_RICHIESTE!C18),HLOOKUP(C$16,Tipologie!$B$2:$AM$10,5  ) ))</f>
        <v>.</v>
      </c>
      <c r="D20" s="147" t="str">
        <f>T( IF( Ott2022_RICHIESTE!D18&lt;&gt;"",  IF(   AND(    (IFERROR(SEARCH("Ridotto",Ott2022_RICHIESTE!D18),Ott2022_RICHIESTE!D18))=1,    D$16&lt;&gt;""   ),    _xlfn.CONCAT("Rid: ",HLOOKUP(D$16,Tipologie!$B$2:$AM$10,5)  ),  Ott2022_RICHIESTE!D18),HLOOKUP(D$16,Tipologie!$B$2:$AM$10,5  ) ))</f>
        <v>.</v>
      </c>
      <c r="E20" s="147" t="str">
        <f>T( IF( Ott2022_RICHIESTE!E18&lt;&gt;"",  IF(   AND(    (IFERROR(SEARCH("Ridotto",Ott2022_RICHIESTE!E18),Ott2022_RICHIESTE!E18))=1,    E$16&lt;&gt;""   ),    _xlfn.CONCAT("Rid: ",HLOOKUP(E$16,Tipologie!$B$2:$AM$10,5)  ),  Ott2022_RICHIESTE!E18),HLOOKUP(E$16,Tipologie!$B$2:$AM$10,5  ) ))</f>
        <v>.</v>
      </c>
      <c r="F20" s="147" t="str">
        <f>T( IF( Ott2022_RICHIESTE!F18&lt;&gt;"",  IF(   AND(    (IFERROR(SEARCH("Ridotto",Ott2022_RICHIESTE!F18),Ott2022_RICHIESTE!F18))=1,    F$16&lt;&gt;""   ),    _xlfn.CONCAT("Rid: ",HLOOKUP(F$16,Tipologie!$B$2:$AM$10,5)  ),  Ott2022_RICHIESTE!F18),HLOOKUP(F$16,Tipologie!$B$2:$AM$10,5  ) ))</f>
        <v>.</v>
      </c>
      <c r="G20" s="147" t="str">
        <f>T( IF( Ott2022_RICHIESTE!G18&lt;&gt;"",  IF(   AND(    (IFERROR(SEARCH("Ridotto",Ott2022_RICHIESTE!G18),Ott2022_RICHIESTE!G18))=1,    G$16&lt;&gt;""   ),    _xlfn.CONCAT("Rid: ",HLOOKUP(G$16,Tipologie!$B$2:$AM$10,5)  ),  Ott2022_RICHIESTE!G18),HLOOKUP(G$16,Tipologie!$B$2:$AM$10,5  ) ))</f>
        <v>.</v>
      </c>
      <c r="H20" s="147" t="str">
        <f>T( IF( Ott2022_RICHIESTE!H18&lt;&gt;"",  IF(   AND(    (IFERROR(SEARCH("Ridotto",Ott2022_RICHIESTE!H18),Ott2022_RICHIESTE!H18))=1,    H$16&lt;&gt;""   ),    _xlfn.CONCAT("Rid: ",HLOOKUP(H$16,Tipologie!$B$2:$AM$10,5)  ),  Ott2022_RICHIESTE!H18),HLOOKUP(H$16,Tipologie!$B$2:$AM$10,5  ) ))</f>
        <v>.</v>
      </c>
      <c r="I20" s="147" t="str">
        <f>T( IF( Ott2022_RICHIESTE!I18&lt;&gt;"",  IF(   AND(    (IFERROR(SEARCH("Ridotto",Ott2022_RICHIESTE!I18),Ott2022_RICHIESTE!I18))=1,    I$16&lt;&gt;""   ),    _xlfn.CONCAT("Rid: ",HLOOKUP(I$16,Tipologie!$B$2:$AM$10,5)  ),  Ott2022_RICHIESTE!I18),HLOOKUP(I$16,Tipologie!$B$2:$AM$10,5  ) ))</f>
        <v>.</v>
      </c>
      <c r="J20" s="147" t="str">
        <f>T( IF( Ott2022_RICHIESTE!J18&lt;&gt;"",  IF(   AND(    (IFERROR(SEARCH("Ridotto",Ott2022_RICHIESTE!J18),Ott2022_RICHIESTE!J18))=1,    J$16&lt;&gt;""   ),    _xlfn.CONCAT("Rid: ",HLOOKUP(J$16,Tipologie!$B$2:$AM$10,5)  ),  Ott2022_RICHIESTE!J18),HLOOKUP(J$16,Tipologie!$B$2:$AM$10,5  ) ))</f>
        <v>.</v>
      </c>
      <c r="K20" s="147" t="str">
        <f>T( IF( Ott2022_RICHIESTE!K18&lt;&gt;"",  IF(   AND(    (IFERROR(SEARCH("Ridotto",Ott2022_RICHIESTE!K18),Ott2022_RICHIESTE!K18))=1,    K$16&lt;&gt;""   ),    _xlfn.CONCAT("Rid: ",HLOOKUP(K$16,Tipologie!$B$2:$AM$10,5)  ),  Ott2022_RICHIESTE!K18),HLOOKUP(K$16,Tipologie!$B$2:$AM$10,5  ) ))</f>
        <v>.</v>
      </c>
      <c r="L20" s="147" t="str">
        <f>T( IF( Ott2022_RICHIESTE!L18&lt;&gt;"",  IF(   AND(    (IFERROR(SEARCH("Ridotto",Ott2022_RICHIESTE!L18),Ott2022_RICHIESTE!L18))=1,    L$16&lt;&gt;""   ),    _xlfn.CONCAT("Rid: ",HLOOKUP(L$16,Tipologie!$B$2:$AM$10,5)  ),  Ott2022_RICHIESTE!L18),HLOOKUP(L$16,Tipologie!$B$2:$AM$10,5  ) ))</f>
        <v>.</v>
      </c>
      <c r="M20" s="147" t="str">
        <f>T( IF( Ott2022_RICHIESTE!M18&lt;&gt;"",  IF(   AND(    (IFERROR(SEARCH("Ridotto",Ott2022_RICHIESTE!M18),Ott2022_RICHIESTE!M18))=1,    M$16&lt;&gt;""   ),    _xlfn.CONCAT("Rid: ",HLOOKUP(M$16,Tipologie!$B$2:$AM$10,5)  ),  Ott2022_RICHIESTE!M18),HLOOKUP(M$16,Tipologie!$B$2:$AM$10,5  ) ))</f>
        <v>.</v>
      </c>
      <c r="N20" s="147" t="str">
        <f>T( IF( Ott2022_RICHIESTE!N18&lt;&gt;"",  IF(   AND(    (IFERROR(SEARCH("Ridotto",Ott2022_RICHIESTE!N18),Ott2022_RICHIESTE!N18))=1,    N$16&lt;&gt;""   ),    _xlfn.CONCAT("Rid: ",HLOOKUP(N$16,Tipologie!$B$2:$AM$10,5)  ),  Ott2022_RICHIESTE!N18),HLOOKUP(N$16,Tipologie!$B$2:$AM$10,5  ) ))</f>
        <v>.</v>
      </c>
      <c r="O20" s="147" t="str">
        <f>T( IF( Ott2022_RICHIESTE!O18&lt;&gt;"",  IF(   AND(    (IFERROR(SEARCH("Ridotto",Ott2022_RICHIESTE!O18),Ott2022_RICHIESTE!O18))=1,    O$16&lt;&gt;""   ),    _xlfn.CONCAT("Rid: ",HLOOKUP(O$16,Tipologie!$B$2:$AM$10,5)  ),  Ott2022_RICHIESTE!O18),HLOOKUP(O$16,Tipologie!$B$2:$AM$10,5  ) ))</f>
        <v>.</v>
      </c>
      <c r="P20" s="147" t="str">
        <f>T( IF( Ott2022_RICHIESTE!P18&lt;&gt;"",  IF(   AND(    (IFERROR(SEARCH("Ridotto",Ott2022_RICHIESTE!P18),Ott2022_RICHIESTE!P18))=1,    P$16&lt;&gt;""   ),    _xlfn.CONCAT("Rid: ",HLOOKUP(P$16,Tipologie!$B$2:$AM$10,5)  ),  Ott2022_RICHIESTE!P18),HLOOKUP(P$16,Tipologie!$B$2:$AM$10,5  ) ))</f>
        <v>.</v>
      </c>
      <c r="Q20" s="28" t="str">
        <f>T( IF( Ott2022_RICHIESTE!Q18&lt;&gt;"",  IF(   AND(    (IFERROR(SEARCH("Ridotto",Ott2022_RICHIESTE!Q18),Ott2022_RICHIESTE!Q18))=1,    Q$16&lt;&gt;""   ),    _xlfn.CONCAT("Rid: ",HLOOKUP(Q$16,Tipologie!$B$2:$AM$10,5)  ),  Ott2022_RICHIESTE!Q18),HLOOKUP(Q$16,Tipologie!$B$2:$AM$10,5  ) ))</f>
        <v>.</v>
      </c>
      <c r="R20" s="28" t="str">
        <f>T( IF( Ott2022_RICHIESTE!R18&lt;&gt;"",  IF(   AND(    (IFERROR(SEARCH("Ridotto",Ott2022_RICHIESTE!R18),Ott2022_RICHIESTE!R18))=1,    R$16&lt;&gt;""   ),    _xlfn.CONCAT("Rid: ",HLOOKUP(R$16,Tipologie!$B$2:$AM$10,5)  ),  Ott2022_RICHIESTE!R18),HLOOKUP(R$16,Tipologie!$B$2:$AM$10,5  ) ))</f>
        <v>.</v>
      </c>
      <c r="S20" s="28" t="str">
        <f>T( IF( Ott2022_RICHIESTE!S18&lt;&gt;"",  IF(   AND(    (IFERROR(SEARCH("Ridotto",Ott2022_RICHIESTE!S18),Ott2022_RICHIESTE!S18))=1,    S$16&lt;&gt;""   ),    _xlfn.CONCAT("Rid: ",HLOOKUP(S$16,Tipologie!$B$2:$AM$10,5)  ),  Ott2022_RICHIESTE!S18),HLOOKUP(S$16,Tipologie!$B$2:$AM$10,5  ) ))</f>
        <v>.</v>
      </c>
      <c r="T20" s="152"/>
      <c r="U20" s="45" t="str">
        <f t="shared" si="7"/>
        <v>mer</v>
      </c>
      <c r="V20" s="46">
        <f t="shared" si="8"/>
        <v>44846</v>
      </c>
      <c r="W20" s="147" t="str">
        <f>T( IF( Ott2022_RICHIESTE!W18&lt;&gt;"",  IF(   AND(    (IFERROR(SEARCH("Ridotto",Ott2022_RICHIESTE!W18),Ott2022_RICHIESTE!W18))=1,    W$16&lt;&gt;""   ),    _xlfn.CONCAT("Rid: ",HLOOKUP(W$16,Tipologie!$B$2:$AM$10,5)  ),  Ott2022_RICHIESTE!W18),HLOOKUP(W$16,Tipologie!$B$2:$AM$10,5  ) ))</f>
        <v>.</v>
      </c>
      <c r="X20" s="147" t="str">
        <f>T( IF( Ott2022_RICHIESTE!X18&lt;&gt;"",  IF(   AND(    (IFERROR(SEARCH("Ridotto",Ott2022_RICHIESTE!X18),Ott2022_RICHIESTE!X18))=1,    X$16&lt;&gt;""   ),    _xlfn.CONCAT("Rid: ",HLOOKUP(X$16,Tipologie!$B$2:$AM$10,5)  ),  Ott2022_RICHIESTE!X18),HLOOKUP(X$16,Tipologie!$B$2:$AM$10,5  ) ))</f>
        <v>.</v>
      </c>
      <c r="Y20" s="147" t="str">
        <f>T( IF( Ott2022_RICHIESTE!Y18&lt;&gt;"",  IF(   AND(    (IFERROR(SEARCH("Ridotto",Ott2022_RICHIESTE!Y18),Ott2022_RICHIESTE!Y18))=1,    Y$16&lt;&gt;""   ),    _xlfn.CONCAT("Rid: ",HLOOKUP(Y$16,Tipologie!$B$2:$AM$10,5)  ),  Ott2022_RICHIESTE!Y18),HLOOKUP(Y$16,Tipologie!$B$2:$AM$10,5  ) ))</f>
        <v>.</v>
      </c>
      <c r="Z20" s="147" t="str">
        <f>T( IF( Ott2022_RICHIESTE!Z18&lt;&gt;"",  IF(   AND(    (IFERROR(SEARCH("Ridotto",Ott2022_RICHIESTE!Z18),Ott2022_RICHIESTE!Z18))=1,    Z$16&lt;&gt;""   ),    _xlfn.CONCAT("Rid: ",HLOOKUP(Z$16,Tipologie!$B$2:$AM$10,5)  ),  Ott2022_RICHIESTE!Z18),HLOOKUP(Z$16,Tipologie!$B$2:$AM$10,5  ) ))</f>
        <v>.</v>
      </c>
      <c r="AA20" s="147" t="str">
        <f>T( IF( Ott2022_RICHIESTE!AA18&lt;&gt;"",  IF(   AND(    (IFERROR(SEARCH("Ridotto",Ott2022_RICHIESTE!AA18),Ott2022_RICHIESTE!AA18))=1,    AA$16&lt;&gt;""   ),    _xlfn.CONCAT("Rid: ",HLOOKUP(AA$16,Tipologie!$B$2:$AM$10,5)  ),  Ott2022_RICHIESTE!AA18),HLOOKUP(AA$16,Tipologie!$B$2:$AM$10,5  ) ))</f>
        <v>.</v>
      </c>
      <c r="AB20" s="147" t="str">
        <f>T( IF( Ott2022_RICHIESTE!AB18&lt;&gt;"",  IF(   AND(    (IFERROR(SEARCH("Ridotto",Ott2022_RICHIESTE!AB18),Ott2022_RICHIESTE!AB18))=1,    AB$16&lt;&gt;""   ),    _xlfn.CONCAT("Rid: ",HLOOKUP(AB$16,Tipologie!$B$2:$AM$10,5)  ),  Ott2022_RICHIESTE!AB18),HLOOKUP(AB$16,Tipologie!$B$2:$AM$10,5  ) ))</f>
        <v>.</v>
      </c>
      <c r="AC20" s="147" t="str">
        <f>T( IF( Ott2022_RICHIESTE!AC18&lt;&gt;"",  IF(   AND(    (IFERROR(SEARCH("Ridotto",Ott2022_RICHIESTE!AC18),Ott2022_RICHIESTE!AC18))=1,    AC$16&lt;&gt;""   ),    _xlfn.CONCAT("Rid: ",HLOOKUP(AC$16,Tipologie!$B$2:$AM$10,5)  ),  Ott2022_RICHIESTE!AC18),HLOOKUP(AC$16,Tipologie!$B$2:$AM$10,5  ) ))</f>
        <v>.</v>
      </c>
      <c r="AD20" s="147" t="str">
        <f>T( IF( Ott2022_RICHIESTE!AD18&lt;&gt;"",  IF(   AND(    (IFERROR(SEARCH("Ridotto",Ott2022_RICHIESTE!AD18),Ott2022_RICHIESTE!AD18))=1,    AD$16&lt;&gt;""   ),    _xlfn.CONCAT("Rid: ",HLOOKUP(AD$16,Tipologie!$B$2:$AM$10,5)  ),  Ott2022_RICHIESTE!AD18),HLOOKUP(AD$16,Tipologie!$B$2:$AM$10,5  ) ))</f>
        <v>.</v>
      </c>
      <c r="AE20" s="147" t="str">
        <f>T( IF( Ott2022_RICHIESTE!AE18&lt;&gt;"",  IF(   AND(    (IFERROR(SEARCH("Ridotto",Ott2022_RICHIESTE!AE18),Ott2022_RICHIESTE!AE18))=1,    AE$16&lt;&gt;""   ),    _xlfn.CONCAT("Rid: ",HLOOKUP(AE$16,Tipologie!$B$2:$AM$10,5)  ),  Ott2022_RICHIESTE!AE18),HLOOKUP(AE$16,Tipologie!$B$2:$AM$10,5  ) ))</f>
        <v>.</v>
      </c>
      <c r="AF20" s="147" t="str">
        <f>T( IF( Ott2022_RICHIESTE!AF18&lt;&gt;"",  IF(   AND(    (IFERROR(SEARCH("Ridotto",Ott2022_RICHIESTE!AF18),Ott2022_RICHIESTE!AF18))=1,    AF$16&lt;&gt;""   ),    _xlfn.CONCAT("Rid: ",HLOOKUP(AF$16,Tipologie!$B$2:$AM$10,5)  ),  Ott2022_RICHIESTE!AF18),HLOOKUP(AF$16,Tipologie!$B$2:$AM$10,5  ) ))</f>
        <v>.</v>
      </c>
      <c r="AG20" s="147" t="str">
        <f>T( IF( Ott2022_RICHIESTE!AG18&lt;&gt;"",  IF(   AND(    (IFERROR(SEARCH("Ridotto",Ott2022_RICHIESTE!AG18),Ott2022_RICHIESTE!AG18))=1,    AG$16&lt;&gt;""   ),    _xlfn.CONCAT("Rid: ",HLOOKUP(AG$16,Tipologie!$B$2:$AM$10,5)  ),  Ott2022_RICHIESTE!AG18),HLOOKUP(AG$16,Tipologie!$B$2:$AM$10,5  ) ))</f>
        <v>.</v>
      </c>
      <c r="AH20" s="147" t="str">
        <f>T( IF( Ott2022_RICHIESTE!AH18&lt;&gt;"",  IF(   AND(    (IFERROR(SEARCH("Ridotto",Ott2022_RICHIESTE!AH18),Ott2022_RICHIESTE!AH18))=1,    AH$16&lt;&gt;""   ),    _xlfn.CONCAT("Rid: ",HLOOKUP(AH$16,Tipologie!$B$2:$AM$10,5)  ),  Ott2022_RICHIESTE!AH18),HLOOKUP(AH$16,Tipologie!$B$2:$AM$10,5  ) ))</f>
        <v>.</v>
      </c>
      <c r="AI20" s="147" t="str">
        <f>T( IF( Ott2022_RICHIESTE!AI18&lt;&gt;"",  IF(   AND(    (IFERROR(SEARCH("Ridotto",Ott2022_RICHIESTE!AI18),Ott2022_RICHIESTE!AI18))=1,    AI$16&lt;&gt;""   ),    _xlfn.CONCAT("Rid: ",HLOOKUP(AI$16,Tipologie!$B$2:$AM$10,5)  ),  Ott2022_RICHIESTE!AI18),HLOOKUP(AI$16,Tipologie!$B$2:$AM$10,5  ) ))</f>
        <v>.</v>
      </c>
      <c r="AJ20" s="147" t="str">
        <f>T( IF( Ott2022_RICHIESTE!AJ18&lt;&gt;"",  IF(   AND(    (IFERROR(SEARCH("Ridotto",Ott2022_RICHIESTE!AJ18),Ott2022_RICHIESTE!AJ18))=1,    AJ$16&lt;&gt;""   ),    _xlfn.CONCAT("Rid: ",HLOOKUP(AJ$16,Tipologie!$B$2:$AM$10,5)  ),  Ott2022_RICHIESTE!AJ18),HLOOKUP(AJ$16,Tipologie!$B$2:$AM$10,5  ) ))</f>
        <v>.</v>
      </c>
      <c r="AK20" s="147" t="str">
        <f>T( IF( Ott2022_RICHIESTE!AK18&lt;&gt;"",  IF(   AND(    (IFERROR(SEARCH("Ridotto",Ott2022_RICHIESTE!AK18),Ott2022_RICHIESTE!AK18))=1,    AK$16&lt;&gt;""   ),    _xlfn.CONCAT("Rid: ",HLOOKUP(AK$16,Tipologie!$B$2:$AM$10,5)  ),  Ott2022_RICHIESTE!AK18),HLOOKUP(AK$16,Tipologie!$B$2:$AM$10,5  ) ))</f>
        <v>.</v>
      </c>
      <c r="AL20" s="147" t="str">
        <f>T( IF( Ott2022_RICHIESTE!AL18&lt;&gt;"",  IF(   AND(    (IFERROR(SEARCH("Ridotto",Ott2022_RICHIESTE!AL18),Ott2022_RICHIESTE!AL18))=1,    AL$16&lt;&gt;""   ),    _xlfn.CONCAT("Rid: ",HLOOKUP(AL$16,Tipologie!$B$2:$AM$10,5)  ),  Ott2022_RICHIESTE!AL18),HLOOKUP(AL$16,Tipologie!$B$2:$AM$10,5  ) ))</f>
        <v>.</v>
      </c>
      <c r="AM20" s="147" t="str">
        <f>T( IF( Ott2022_RICHIESTE!AM18&lt;&gt;"",  IF(   AND(    (IFERROR(SEARCH("Ridotto",Ott2022_RICHIESTE!AM18),Ott2022_RICHIESTE!AM18))=1,    AM$16&lt;&gt;""   ),    _xlfn.CONCAT("Rid: ",HLOOKUP(AM$16,Tipologie!$B$2:$AM$10,5)  ),  Ott2022_RICHIESTE!AM18),HLOOKUP(AM$16,Tipologie!$B$2:$AM$10,5  ) ))</f>
        <v>.</v>
      </c>
      <c r="AN20" s="147" t="str">
        <f>T( IF( Ott2022_RICHIESTE!AN18&lt;&gt;"",  IF(   AND(    (IFERROR(SEARCH("Ridotto",Ott2022_RICHIESTE!AN18),Ott2022_RICHIESTE!AN18))=1,    AN$16&lt;&gt;""   ),    _xlfn.CONCAT("Rid: ",HLOOKUP(AN$16,Tipologie!$B$2:$AM$10,5)  ),  Ott2022_RICHIESTE!AN18),HLOOKUP(AN$16,Tipologie!$B$2:$AM$10,5  ) ))</f>
        <v>.</v>
      </c>
      <c r="AO20" s="147" t="str">
        <f>T( IF( Ott2022_RICHIESTE!AO18&lt;&gt;"",  IF(   AND(    (IFERROR(SEARCH("Ridotto",Ott2022_RICHIESTE!AO18),Ott2022_RICHIESTE!AO18))=1,    AO$16&lt;&gt;""   ),    _xlfn.CONCAT("Rid: ",HLOOKUP(AO$16,Tipologie!$B$2:$AM$10,5)  ),  Ott2022_RICHIESTE!AO18),HLOOKUP(AO$16,Tipologie!$B$2:$AM$10,5  ) ))</f>
        <v>.</v>
      </c>
      <c r="AP20" s="147" t="str">
        <f>T( IF( Ott2022_RICHIESTE!AP18&lt;&gt;"",  IF(   AND(    (IFERROR(SEARCH("Ridotto",Ott2022_RICHIESTE!AP18),Ott2022_RICHIESTE!AP18))=1,    AP$16&lt;&gt;""   ),    _xlfn.CONCAT("Rid: ",HLOOKUP(AP$16,Tipologie!$B$2:$AM$10,5)  ),  Ott2022_RICHIESTE!AP18),HLOOKUP(AP$16,Tipologie!$B$2:$AM$10,5  ) ))</f>
        <v>.</v>
      </c>
      <c r="AQ20" s="147" t="str">
        <f>T( IF( Ott2022_RICHIESTE!AQ18&lt;&gt;"",  IF(   AND(    (IFERROR(SEARCH("Ridotto",Ott2022_RICHIESTE!AQ18),Ott2022_RICHIESTE!AQ18))=1,    AQ$16&lt;&gt;""   ),    _xlfn.CONCAT("Rid: ",HLOOKUP(AQ$16,Tipologie!$B$2:$AM$10,5)  ),  Ott2022_RICHIESTE!AQ18),HLOOKUP(AQ$16,Tipologie!$B$2:$AM$10,5  ) ))</f>
        <v>.</v>
      </c>
      <c r="AR20" s="147" t="str">
        <f>T( IF( Ott2022_RICHIESTE!AR18&lt;&gt;"",  IF(   AND(    (IFERROR(SEARCH("Ridotto",Ott2022_RICHIESTE!AR18),Ott2022_RICHIESTE!AR18))=1,    AR$16&lt;&gt;""   ),    _xlfn.CONCAT("Rid: ",HLOOKUP(AR$16,Tipologie!$B$2:$AM$10,5)  ),  Ott2022_RICHIESTE!AR18),HLOOKUP(AR$16,Tipologie!$B$2:$AM$10,5  ) ))</f>
        <v>.</v>
      </c>
      <c r="AS20" s="147" t="str">
        <f>T( IF( Ott2022_RICHIESTE!AS18&lt;&gt;"",  IF(   AND(    (IFERROR(SEARCH("Ridotto",Ott2022_RICHIESTE!AS18),Ott2022_RICHIESTE!AS18))=1,    AS$16&lt;&gt;""   ),    _xlfn.CONCAT("Rid: ",HLOOKUP(AS$16,Tipologie!$B$2:$AM$10,5)  ),  Ott2022_RICHIESTE!AS18),HLOOKUP(AS$16,Tipologie!$B$2:$AM$10,5  ) ))</f>
        <v>.</v>
      </c>
      <c r="AT20" s="224"/>
      <c r="AW20" s="159">
        <f>SUM(COUNTIFS(C20:AS20,{"Ex-accordo";"Ferie";"Ridotto Ex-Acc";"Ridotto Ferie";"Ridotto Maternità";"Malattia";"Esame";"Altro"}))</f>
        <v>0</v>
      </c>
      <c r="AX20" s="159">
        <f t="shared" si="11"/>
        <v>30</v>
      </c>
      <c r="AY20" s="91"/>
      <c r="BB20" s="147" t="str">
        <f>T( IF( Ott2022_RICHIESTE!BM18&lt;&gt;"",  IF(   AND(    (IFERROR(SEARCH("Ridotto",Ott2022_RICHIESTE!BM18),Ott2022_RICHIESTE!BM18))=1,    BB$16&lt;&gt;""   ),    _xlfn.CONCAT("Rid: ",HLOOKUP(BB$16,Tipologie!$B$2:$AM$10,5)  ),  Ott2022_RICHIESTE!BM18),HLOOKUP(BB$16,Tipologie!$B$2:$AM$10,5  ) ))</f>
        <v>.</v>
      </c>
      <c r="BC20" s="147" t="str">
        <f>T( IF( Ott2022_RICHIESTE!BN18&lt;&gt;"",  IF(   AND(    (IFERROR(SEARCH("Ridotto",Ott2022_RICHIESTE!BN18),Ott2022_RICHIESTE!BN18))=1,    BC$16&lt;&gt;""   ),    _xlfn.CONCAT("Rid: ",HLOOKUP(BC$16,Tipologie!$B$2:$AM$10,5)  ),  Ott2022_RICHIESTE!BN18),HLOOKUP(BC$16,Tipologie!$B$2:$AM$10,5  ) ))</f>
        <v>.</v>
      </c>
      <c r="BD20" s="147" t="str">
        <f>T( IF( Ott2022_RICHIESTE!BO18&lt;&gt;"",  IF(   AND(    (IFERROR(SEARCH("Ridotto",Ott2022_RICHIESTE!BO18),Ott2022_RICHIESTE!BO18))=1,    BD$16&lt;&gt;""   ),    _xlfn.CONCAT("Rid: ",HLOOKUP(BD$16,Tipologie!$B$2:$AM$10,5)  ),  Ott2022_RICHIESTE!BO18),HLOOKUP(BD$16,Tipologie!$B$2:$AM$10,5  ) ))</f>
        <v>.</v>
      </c>
      <c r="BE20" s="147" t="str">
        <f>T( IF( Ott2022_RICHIESTE!BP18&lt;&gt;"",  IF(   AND(    (IFERROR(SEARCH("Ridotto",Ott2022_RICHIESTE!BP18),Ott2022_RICHIESTE!BP18))=1,    BE$16&lt;&gt;""   ),    _xlfn.CONCAT("Rid: ",HLOOKUP(BE$16,Tipologie!$B$2:$AM$10,5)  ),  Ott2022_RICHIESTE!BP18),HLOOKUP(BE$16,Tipologie!$B$2:$AM$10,5  ) ))</f>
        <v>.</v>
      </c>
      <c r="BF20" s="147" t="str">
        <f>T( IF( Ott2022_RICHIESTE!BQ18&lt;&gt;"",  IF(   AND(    (IFERROR(SEARCH("Ridotto",Ott2022_RICHIESTE!BQ18),Ott2022_RICHIESTE!BQ18))=1,    BF$16&lt;&gt;""   ),    _xlfn.CONCAT("Rid: ",HLOOKUP(BF$16,Tipologie!$B$2:$AM$10,5)  ),  Ott2022_RICHIESTE!BQ18),HLOOKUP(BF$16,Tipologie!$B$2:$AM$10,5  ) ))</f>
        <v>.</v>
      </c>
      <c r="BG20" s="147" t="str">
        <f>T( IF( Ott2022_RICHIESTE!BR18&lt;&gt;"",  IF(   AND(    (IFERROR(SEARCH("Ridotto",Ott2022_RICHIESTE!BR18),Ott2022_RICHIESTE!BR18))=1,    BG$16&lt;&gt;""   ),    _xlfn.CONCAT("Rid: ",HLOOKUP(BG$16,Tipologie!$B$2:$AM$10,5)  ),  Ott2022_RICHIESTE!BR18),HLOOKUP(BG$16,Tipologie!$B$2:$AM$10,5  ) ))</f>
        <v>.</v>
      </c>
      <c r="BI20" s="45" t="str">
        <f t="shared" si="9"/>
        <v>mer</v>
      </c>
      <c r="BJ20" s="45">
        <f t="shared" si="10"/>
        <v>44846</v>
      </c>
      <c r="BK20" s="147" t="str">
        <f>T(IF(  Ott2022_RICHIESTE!BV18&lt;&gt;"",  Ott2022_RICHIESTE!BV18,  HLOOKUP(BK$16,Tipologie!$B$2:$AM$10,5) ))</f>
        <v>.</v>
      </c>
      <c r="BL20" s="147" t="str">
        <f>T(IF(  Ott2022_RICHIESTE!BW18&lt;&gt;"",  Ott2022_RICHIESTE!BW18,  HLOOKUP(BL$16,Tipologie!$B$2:$AM$10,5) ))</f>
        <v>.</v>
      </c>
      <c r="BM20" s="147" t="str">
        <f>T(IF(  Ott2022_RICHIESTE!BX18&lt;&gt;"",  Ott2022_RICHIESTE!BX18,  HLOOKUP(BM$16,Tipologie!$B$2:$AM$10,5) ))</f>
        <v>.</v>
      </c>
      <c r="BN20" s="147" t="str">
        <f>T(IF(  Ott2022_RICHIESTE!BY18&lt;&gt;"",  Ott2022_RICHIESTE!BY18,  HLOOKUP(BN$16,Tipologie!$B$2:$AM$10,5) ))</f>
        <v>.</v>
      </c>
      <c r="BO20" s="147" t="str">
        <f>T(IF(  Ott2022_RICHIESTE!BZ18&lt;&gt;"",  Ott2022_RICHIESTE!BZ18,  HLOOKUP(BO$16,Tipologie!$B$2:$AM$10,5) ))</f>
        <v>.</v>
      </c>
      <c r="BP20" s="147" t="str">
        <f>T(IF(  Ott2022_RICHIESTE!CA18&lt;&gt;"",  Ott2022_RICHIESTE!CA18,  HLOOKUP(BP$16,Tipologie!$B$2:$AM$10,5) ))</f>
        <v>.</v>
      </c>
      <c r="BQ20" s="147" t="str">
        <f>T(IF(  Ott2022_RICHIESTE!CB18&lt;&gt;"",  Ott2022_RICHIESTE!CB18,  HLOOKUP(BQ$16,Tipologie!$B$2:$AM$10,5) ))</f>
        <v>.</v>
      </c>
      <c r="BR20" s="147" t="str">
        <f>T(IF(  Ott2022_RICHIESTE!BW18&lt;&gt;"",  Ott2022_RICHIESTE!BW18,  HLOOKUP(BR$16,Tipologie!$B$2:$AM$10,5) ))</f>
        <v>.</v>
      </c>
      <c r="BS20" s="147" t="str">
        <f>T(IF(  Ott2022_RICHIESTE!BX18&lt;&gt;"",  Ott2022_RICHIESTE!BX18,  HLOOKUP(BS$16,Tipologie!$B$2:$AM$10,5) ))</f>
        <v>.</v>
      </c>
      <c r="BT20" s="147" t="str">
        <f>T(IF(  Ott2022_RICHIESTE!BY18&lt;&gt;"",  Ott2022_RICHIESTE!BY18,  HLOOKUP(BT$16,Tipologie!$B$2:$AM$10,5) ))</f>
        <v>.</v>
      </c>
      <c r="BU20" s="20"/>
    </row>
    <row r="21" spans="1:73" ht="11.25" customHeight="1" x14ac:dyDescent="0.25">
      <c r="A21" s="45" t="str">
        <f>IF(Ott2022_RICHIESTE!A19&lt;&gt;"",Ott2022_RICHIESTE!A19,"")</f>
        <v>gio</v>
      </c>
      <c r="B21" s="46">
        <f>IF(Ott2022_RICHIESTE!B19&lt;&gt;"",Ott2022_RICHIESTE!B19,"")</f>
        <v>44847</v>
      </c>
      <c r="C21" s="147" t="str">
        <f>T( IF( Ott2022_RICHIESTE!C19&lt;&gt;"",  IF(   AND(    (IFERROR(SEARCH("Ridotto",Ott2022_RICHIESTE!C19),Ott2022_RICHIESTE!C19))=1,    C$16&lt;&gt;""   ),    _xlfn.CONCAT("Rid: ",HLOOKUP(C$16,Tipologie!$B$2:$AM$10,6)  ),  Ott2022_RICHIESTE!C19),HLOOKUP(C$16,Tipologie!$B$2:$AM$10,6  ) ))</f>
        <v>.</v>
      </c>
      <c r="D21" s="147" t="str">
        <f>T( IF( Ott2022_RICHIESTE!D19&lt;&gt;"",  IF(   AND(    (IFERROR(SEARCH("Ridotto",Ott2022_RICHIESTE!D19),Ott2022_RICHIESTE!D19))=1,    D$16&lt;&gt;""   ),    _xlfn.CONCAT("Rid: ",HLOOKUP(D$16,Tipologie!$B$2:$AM$10,6)  ),  Ott2022_RICHIESTE!D19),HLOOKUP(D$16,Tipologie!$B$2:$AM$10,6  ) ))</f>
        <v>.</v>
      </c>
      <c r="E21" s="147" t="str">
        <f>T( IF( Ott2022_RICHIESTE!E19&lt;&gt;"",  IF(   AND(    (IFERROR(SEARCH("Ridotto",Ott2022_RICHIESTE!E19),Ott2022_RICHIESTE!E19))=1,    E$16&lt;&gt;""   ),    _xlfn.CONCAT("Rid: ",HLOOKUP(E$16,Tipologie!$B$2:$AM$10,6)  ),  Ott2022_RICHIESTE!E19),HLOOKUP(E$16,Tipologie!$B$2:$AM$10,6  ) ))</f>
        <v>.</v>
      </c>
      <c r="F21" s="147" t="str">
        <f>T( IF( Ott2022_RICHIESTE!F19&lt;&gt;"",  IF(   AND(    (IFERROR(SEARCH("Ridotto",Ott2022_RICHIESTE!F19),Ott2022_RICHIESTE!F19))=1,    F$16&lt;&gt;""   ),    _xlfn.CONCAT("Rid: ",HLOOKUP(F$16,Tipologie!$B$2:$AM$10,6)  ),  Ott2022_RICHIESTE!F19),HLOOKUP(F$16,Tipologie!$B$2:$AM$10,6  ) ))</f>
        <v>.</v>
      </c>
      <c r="G21" s="147" t="str">
        <f>T( IF( Ott2022_RICHIESTE!G19&lt;&gt;"",  IF(   AND(    (IFERROR(SEARCH("Ridotto",Ott2022_RICHIESTE!G19),Ott2022_RICHIESTE!G19))=1,    G$16&lt;&gt;""   ),    _xlfn.CONCAT("Rid: ",HLOOKUP(G$16,Tipologie!$B$2:$AM$10,6)  ),  Ott2022_RICHIESTE!G19),HLOOKUP(G$16,Tipologie!$B$2:$AM$10,6  ) ))</f>
        <v>.</v>
      </c>
      <c r="H21" s="147" t="str">
        <f>T( IF( Ott2022_RICHIESTE!H19&lt;&gt;"",  IF(   AND(    (IFERROR(SEARCH("Ridotto",Ott2022_RICHIESTE!H19),Ott2022_RICHIESTE!H19))=1,    H$16&lt;&gt;""   ),    _xlfn.CONCAT("Rid: ",HLOOKUP(H$16,Tipologie!$B$2:$AM$10,6)  ),  Ott2022_RICHIESTE!H19),HLOOKUP(H$16,Tipologie!$B$2:$AM$10,6  ) ))</f>
        <v>.</v>
      </c>
      <c r="I21" s="147" t="str">
        <f>T( IF( Ott2022_RICHIESTE!I19&lt;&gt;"",  IF(   AND(    (IFERROR(SEARCH("Ridotto",Ott2022_RICHIESTE!I19),Ott2022_RICHIESTE!I19))=1,    I$16&lt;&gt;""   ),    _xlfn.CONCAT("Rid: ",HLOOKUP(I$16,Tipologie!$B$2:$AM$10,6)  ),  Ott2022_RICHIESTE!I19),HLOOKUP(I$16,Tipologie!$B$2:$AM$10,6  ) ))</f>
        <v>.</v>
      </c>
      <c r="J21" s="147" t="str">
        <f>T( IF( Ott2022_RICHIESTE!J19&lt;&gt;"",  IF(   AND(    (IFERROR(SEARCH("Ridotto",Ott2022_RICHIESTE!J19),Ott2022_RICHIESTE!J19))=1,    J$16&lt;&gt;""   ),    _xlfn.CONCAT("Rid: ",HLOOKUP(J$16,Tipologie!$B$2:$AM$10,6)  ),  Ott2022_RICHIESTE!J19),HLOOKUP(J$16,Tipologie!$B$2:$AM$10,6  ) ))</f>
        <v>.</v>
      </c>
      <c r="K21" s="147" t="str">
        <f>T( IF( Ott2022_RICHIESTE!K19&lt;&gt;"",  IF(   AND(    (IFERROR(SEARCH("Ridotto",Ott2022_RICHIESTE!K19),Ott2022_RICHIESTE!K19))=1,    K$16&lt;&gt;""   ),    _xlfn.CONCAT("Rid: ",HLOOKUP(K$16,Tipologie!$B$2:$AM$10,6)  ),  Ott2022_RICHIESTE!K19),HLOOKUP(K$16,Tipologie!$B$2:$AM$10,6  ) ))</f>
        <v>.</v>
      </c>
      <c r="L21" s="147" t="str">
        <f>T( IF( Ott2022_RICHIESTE!L19&lt;&gt;"",  IF(   AND(    (IFERROR(SEARCH("Ridotto",Ott2022_RICHIESTE!L19),Ott2022_RICHIESTE!L19))=1,    L$16&lt;&gt;""   ),    _xlfn.CONCAT("Rid: ",HLOOKUP(L$16,Tipologie!$B$2:$AM$10,6)  ),  Ott2022_RICHIESTE!L19),HLOOKUP(L$16,Tipologie!$B$2:$AM$10,6  ) ))</f>
        <v>.</v>
      </c>
      <c r="M21" s="147" t="str">
        <f>T( IF( Ott2022_RICHIESTE!M19&lt;&gt;"",  IF(   AND(    (IFERROR(SEARCH("Ridotto",Ott2022_RICHIESTE!M19),Ott2022_RICHIESTE!M19))=1,    M$16&lt;&gt;""   ),    _xlfn.CONCAT("Rid: ",HLOOKUP(M$16,Tipologie!$B$2:$AM$10,6)  ),  Ott2022_RICHIESTE!M19),HLOOKUP(M$16,Tipologie!$B$2:$AM$10,6  ) ))</f>
        <v>.</v>
      </c>
      <c r="N21" s="147" t="str">
        <f>T( IF( Ott2022_RICHIESTE!N19&lt;&gt;"",  IF(   AND(    (IFERROR(SEARCH("Ridotto",Ott2022_RICHIESTE!N19),Ott2022_RICHIESTE!N19))=1,    N$16&lt;&gt;""   ),    _xlfn.CONCAT("Rid: ",HLOOKUP(N$16,Tipologie!$B$2:$AM$10,6)  ),  Ott2022_RICHIESTE!N19),HLOOKUP(N$16,Tipologie!$B$2:$AM$10,6  ) ))</f>
        <v>.</v>
      </c>
      <c r="O21" s="147" t="str">
        <f>T( IF( Ott2022_RICHIESTE!O19&lt;&gt;"",  IF(   AND(    (IFERROR(SEARCH("Ridotto",Ott2022_RICHIESTE!O19),Ott2022_RICHIESTE!O19))=1,    O$16&lt;&gt;""   ),    _xlfn.CONCAT("Rid: ",HLOOKUP(O$16,Tipologie!$B$2:$AM$10,6)  ),  Ott2022_RICHIESTE!O19),HLOOKUP(O$16,Tipologie!$B$2:$AM$10,6  ) ))</f>
        <v>.</v>
      </c>
      <c r="P21" s="147" t="str">
        <f>T( IF( Ott2022_RICHIESTE!P19&lt;&gt;"",  IF(   AND(    (IFERROR(SEARCH("Ridotto",Ott2022_RICHIESTE!P19),Ott2022_RICHIESTE!P19))=1,    P$16&lt;&gt;""   ),    _xlfn.CONCAT("Rid: ",HLOOKUP(P$16,Tipologie!$B$2:$AM$10,6)  ),  Ott2022_RICHIESTE!P19),HLOOKUP(P$16,Tipologie!$B$2:$AM$10,6  ) ))</f>
        <v>.</v>
      </c>
      <c r="Q21" s="28" t="str">
        <f>T( IF( Ott2022_RICHIESTE!Q19&lt;&gt;"",  IF(   AND(    (IFERROR(SEARCH("Ridotto",Ott2022_RICHIESTE!Q19),Ott2022_RICHIESTE!Q19))=1,    Q$16&lt;&gt;""   ),    _xlfn.CONCAT("Rid: ",HLOOKUP(Q$16,Tipologie!$B$2:$AM$10,6)  ),  Ott2022_RICHIESTE!Q19),HLOOKUP(Q$16,Tipologie!$B$2:$AM$10,6  ) ))</f>
        <v>.</v>
      </c>
      <c r="R21" s="28" t="str">
        <f>T( IF( Ott2022_RICHIESTE!R19&lt;&gt;"",  IF(   AND(    (IFERROR(SEARCH("Ridotto",Ott2022_RICHIESTE!R19),Ott2022_RICHIESTE!R19))=1,    R$16&lt;&gt;""   ),    _xlfn.CONCAT("Rid: ",HLOOKUP(R$16,Tipologie!$B$2:$AM$10,6)  ),  Ott2022_RICHIESTE!R19),HLOOKUP(R$16,Tipologie!$B$2:$AM$10,6  ) ))</f>
        <v>.</v>
      </c>
      <c r="S21" s="28" t="str">
        <f>T( IF( Ott2022_RICHIESTE!S19&lt;&gt;"",  IF(   AND(    (IFERROR(SEARCH("Ridotto",Ott2022_RICHIESTE!S19),Ott2022_RICHIESTE!S19))=1,    S$16&lt;&gt;""   ),    _xlfn.CONCAT("Rid: ",HLOOKUP(S$16,Tipologie!$B$2:$AM$10,6)  ),  Ott2022_RICHIESTE!S19),HLOOKUP(S$16,Tipologie!$B$2:$AM$10,6  ) ))</f>
        <v>.</v>
      </c>
      <c r="T21" s="152"/>
      <c r="U21" s="45" t="str">
        <f t="shared" si="7"/>
        <v>gio</v>
      </c>
      <c r="V21" s="46">
        <f t="shared" si="8"/>
        <v>44847</v>
      </c>
      <c r="W21" s="147" t="str">
        <f>T( IF( Ott2022_RICHIESTE!W19&lt;&gt;"",  IF(   AND(    (IFERROR(SEARCH("Ridotto",Ott2022_RICHIESTE!W19),Ott2022_RICHIESTE!W19))=1,    W$16&lt;&gt;""   ),    _xlfn.CONCAT("Rid: ",HLOOKUP(W$16,Tipologie!$B$2:$AM$10,6)  ),  Ott2022_RICHIESTE!W19),HLOOKUP(W$16,Tipologie!$B$2:$AM$10,6  ) ))</f>
        <v>.</v>
      </c>
      <c r="X21" s="147" t="str">
        <f>T( IF( Ott2022_RICHIESTE!X19&lt;&gt;"",  IF(   AND(    (IFERROR(SEARCH("Ridotto",Ott2022_RICHIESTE!X19),Ott2022_RICHIESTE!X19))=1,    X$16&lt;&gt;""   ),    _xlfn.CONCAT("Rid: ",HLOOKUP(X$16,Tipologie!$B$2:$AM$10,6)  ),  Ott2022_RICHIESTE!X19),HLOOKUP(X$16,Tipologie!$B$2:$AM$10,6  ) ))</f>
        <v>.</v>
      </c>
      <c r="Y21" s="147" t="str">
        <f>T( IF( Ott2022_RICHIESTE!Y19&lt;&gt;"",  IF(   AND(    (IFERROR(SEARCH("Ridotto",Ott2022_RICHIESTE!Y19),Ott2022_RICHIESTE!Y19))=1,    Y$16&lt;&gt;""   ),    _xlfn.CONCAT("Rid: ",HLOOKUP(Y$16,Tipologie!$B$2:$AM$10,6)  ),  Ott2022_RICHIESTE!Y19),HLOOKUP(Y$16,Tipologie!$B$2:$AM$10,6  ) ))</f>
        <v>.</v>
      </c>
      <c r="Z21" s="147" t="str">
        <f>T( IF( Ott2022_RICHIESTE!Z19&lt;&gt;"",  IF(   AND(    (IFERROR(SEARCH("Ridotto",Ott2022_RICHIESTE!Z19),Ott2022_RICHIESTE!Z19))=1,    Z$16&lt;&gt;""   ),    _xlfn.CONCAT("Rid: ",HLOOKUP(Z$16,Tipologie!$B$2:$AM$10,6)  ),  Ott2022_RICHIESTE!Z19),HLOOKUP(Z$16,Tipologie!$B$2:$AM$10,6  ) ))</f>
        <v>.</v>
      </c>
      <c r="AA21" s="147" t="str">
        <f>T( IF( Ott2022_RICHIESTE!AA19&lt;&gt;"",  IF(   AND(    (IFERROR(SEARCH("Ridotto",Ott2022_RICHIESTE!AA19),Ott2022_RICHIESTE!AA19))=1,    AA$16&lt;&gt;""   ),    _xlfn.CONCAT("Rid: ",HLOOKUP(AA$16,Tipologie!$B$2:$AM$10,6)  ),  Ott2022_RICHIESTE!AA19),HLOOKUP(AA$16,Tipologie!$B$2:$AM$10,6  ) ))</f>
        <v>.</v>
      </c>
      <c r="AB21" s="147" t="str">
        <f>T( IF( Ott2022_RICHIESTE!AB19&lt;&gt;"",  IF(   AND(    (IFERROR(SEARCH("Ridotto",Ott2022_RICHIESTE!AB19),Ott2022_RICHIESTE!AB19))=1,    AB$16&lt;&gt;""   ),    _xlfn.CONCAT("Rid: ",HLOOKUP(AB$16,Tipologie!$B$2:$AM$10,6)  ),  Ott2022_RICHIESTE!AB19),HLOOKUP(AB$16,Tipologie!$B$2:$AM$10,6  ) ))</f>
        <v>.</v>
      </c>
      <c r="AC21" s="147" t="str">
        <f>T( IF( Ott2022_RICHIESTE!AC19&lt;&gt;"",  IF(   AND(    (IFERROR(SEARCH("Ridotto",Ott2022_RICHIESTE!AC19),Ott2022_RICHIESTE!AC19))=1,    AC$16&lt;&gt;""   ),    _xlfn.CONCAT("Rid: ",HLOOKUP(AC$16,Tipologie!$B$2:$AM$10,6)  ),  Ott2022_RICHIESTE!AC19),HLOOKUP(AC$16,Tipologie!$B$2:$AM$10,6  ) ))</f>
        <v>.</v>
      </c>
      <c r="AD21" s="147" t="str">
        <f>T( IF( Ott2022_RICHIESTE!AD19&lt;&gt;"",  IF(   AND(    (IFERROR(SEARCH("Ridotto",Ott2022_RICHIESTE!AD19),Ott2022_RICHIESTE!AD19))=1,    AD$16&lt;&gt;""   ),    _xlfn.CONCAT("Rid: ",HLOOKUP(AD$16,Tipologie!$B$2:$AM$10,6)  ),  Ott2022_RICHIESTE!AD19),HLOOKUP(AD$16,Tipologie!$B$2:$AM$10,6  ) ))</f>
        <v>.</v>
      </c>
      <c r="AE21" s="147" t="str">
        <f>T( IF( Ott2022_RICHIESTE!AE19&lt;&gt;"",  IF(   AND(    (IFERROR(SEARCH("Ridotto",Ott2022_RICHIESTE!AE19),Ott2022_RICHIESTE!AE19))=1,    AE$16&lt;&gt;""   ),    _xlfn.CONCAT("Rid: ",HLOOKUP(AE$16,Tipologie!$B$2:$AM$10,6)  ),  Ott2022_RICHIESTE!AE19),HLOOKUP(AE$16,Tipologie!$B$2:$AM$10,6  ) ))</f>
        <v>.</v>
      </c>
      <c r="AF21" s="147" t="str">
        <f>T( IF( Ott2022_RICHIESTE!AF19&lt;&gt;"",  IF(   AND(    (IFERROR(SEARCH("Ridotto",Ott2022_RICHIESTE!AF19),Ott2022_RICHIESTE!AF19))=1,    AF$16&lt;&gt;""   ),    _xlfn.CONCAT("Rid: ",HLOOKUP(AF$16,Tipologie!$B$2:$AM$10,6)  ),  Ott2022_RICHIESTE!AF19),HLOOKUP(AF$16,Tipologie!$B$2:$AM$10,6  ) ))</f>
        <v>.</v>
      </c>
      <c r="AG21" s="147" t="str">
        <f>T( IF( Ott2022_RICHIESTE!AG19&lt;&gt;"",  IF(   AND(    (IFERROR(SEARCH("Ridotto",Ott2022_RICHIESTE!AG19),Ott2022_RICHIESTE!AG19))=1,    AG$16&lt;&gt;""   ),    _xlfn.CONCAT("Rid: ",HLOOKUP(AG$16,Tipologie!$B$2:$AM$10,6)  ),  Ott2022_RICHIESTE!AG19),HLOOKUP(AG$16,Tipologie!$B$2:$AM$10,6  ) ))</f>
        <v>.</v>
      </c>
      <c r="AH21" s="147" t="str">
        <f>T( IF( Ott2022_RICHIESTE!AH19&lt;&gt;"",  IF(   AND(    (IFERROR(SEARCH("Ridotto",Ott2022_RICHIESTE!AH19),Ott2022_RICHIESTE!AH19))=1,    AH$16&lt;&gt;""   ),    _xlfn.CONCAT("Rid: ",HLOOKUP(AH$16,Tipologie!$B$2:$AM$10,6)  ),  Ott2022_RICHIESTE!AH19),HLOOKUP(AH$16,Tipologie!$B$2:$AM$10,6  ) ))</f>
        <v>.</v>
      </c>
      <c r="AI21" s="147" t="str">
        <f>T( IF( Ott2022_RICHIESTE!AI19&lt;&gt;"",  IF(   AND(    (IFERROR(SEARCH("Ridotto",Ott2022_RICHIESTE!AI19),Ott2022_RICHIESTE!AI19))=1,    AI$16&lt;&gt;""   ),    _xlfn.CONCAT("Rid: ",HLOOKUP(AI$16,Tipologie!$B$2:$AM$10,6)  ),  Ott2022_RICHIESTE!AI19),HLOOKUP(AI$16,Tipologie!$B$2:$AM$10,6  ) ))</f>
        <v>.</v>
      </c>
      <c r="AJ21" s="147" t="str">
        <f>T( IF( Ott2022_RICHIESTE!AJ19&lt;&gt;"",  IF(   AND(    (IFERROR(SEARCH("Ridotto",Ott2022_RICHIESTE!AJ19),Ott2022_RICHIESTE!AJ19))=1,    AJ$16&lt;&gt;""   ),    _xlfn.CONCAT("Rid: ",HLOOKUP(AJ$16,Tipologie!$B$2:$AM$10,6)  ),  Ott2022_RICHIESTE!AJ19),HLOOKUP(AJ$16,Tipologie!$B$2:$AM$10,6  ) ))</f>
        <v>.</v>
      </c>
      <c r="AK21" s="147" t="str">
        <f>T( IF( Ott2022_RICHIESTE!AK19&lt;&gt;"",  IF(   AND(    (IFERROR(SEARCH("Ridotto",Ott2022_RICHIESTE!AK19),Ott2022_RICHIESTE!AK19))=1,    AK$16&lt;&gt;""   ),    _xlfn.CONCAT("Rid: ",HLOOKUP(AK$16,Tipologie!$B$2:$AM$10,6)  ),  Ott2022_RICHIESTE!AK19),HLOOKUP(AK$16,Tipologie!$B$2:$AM$10,6  ) ))</f>
        <v>.</v>
      </c>
      <c r="AL21" s="147" t="str">
        <f>T( IF( Ott2022_RICHIESTE!AL19&lt;&gt;"",  IF(   AND(    (IFERROR(SEARCH("Ridotto",Ott2022_RICHIESTE!AL19),Ott2022_RICHIESTE!AL19))=1,    AL$16&lt;&gt;""   ),    _xlfn.CONCAT("Rid: ",HLOOKUP(AL$16,Tipologie!$B$2:$AM$10,6)  ),  Ott2022_RICHIESTE!AL19),HLOOKUP(AL$16,Tipologie!$B$2:$AM$10,6  ) ))</f>
        <v>.</v>
      </c>
      <c r="AM21" s="147" t="str">
        <f>T( IF( Ott2022_RICHIESTE!AM19&lt;&gt;"",  IF(   AND(    (IFERROR(SEARCH("Ridotto",Ott2022_RICHIESTE!AM19),Ott2022_RICHIESTE!AM19))=1,    AM$16&lt;&gt;""   ),    _xlfn.CONCAT("Rid: ",HLOOKUP(AM$16,Tipologie!$B$2:$AM$10,6)  ),  Ott2022_RICHIESTE!AM19),HLOOKUP(AM$16,Tipologie!$B$2:$AM$10,6  ) ))</f>
        <v>.</v>
      </c>
      <c r="AN21" s="147" t="str">
        <f>T( IF( Ott2022_RICHIESTE!AN19&lt;&gt;"",  IF(   AND(    (IFERROR(SEARCH("Ridotto",Ott2022_RICHIESTE!AN19),Ott2022_RICHIESTE!AN19))=1,    AN$16&lt;&gt;""   ),    _xlfn.CONCAT("Rid: ",HLOOKUP(AN$16,Tipologie!$B$2:$AM$10,6)  ),  Ott2022_RICHIESTE!AN19),HLOOKUP(AN$16,Tipologie!$B$2:$AM$10,6  ) ))</f>
        <v>.</v>
      </c>
      <c r="AO21" s="147" t="str">
        <f>T( IF( Ott2022_RICHIESTE!AO19&lt;&gt;"",  IF(   AND(    (IFERROR(SEARCH("Ridotto",Ott2022_RICHIESTE!AO19),Ott2022_RICHIESTE!AO19))=1,    AO$16&lt;&gt;""   ),    _xlfn.CONCAT("Rid: ",HLOOKUP(AO$16,Tipologie!$B$2:$AM$10,6)  ),  Ott2022_RICHIESTE!AO19),HLOOKUP(AO$16,Tipologie!$B$2:$AM$10,6  ) ))</f>
        <v>.</v>
      </c>
      <c r="AP21" s="147" t="str">
        <f>T( IF( Ott2022_RICHIESTE!AP19&lt;&gt;"",  IF(   AND(    (IFERROR(SEARCH("Ridotto",Ott2022_RICHIESTE!AP19),Ott2022_RICHIESTE!AP19))=1,    AP$16&lt;&gt;""   ),    _xlfn.CONCAT("Rid: ",HLOOKUP(AP$16,Tipologie!$B$2:$AM$10,6)  ),  Ott2022_RICHIESTE!AP19),HLOOKUP(AP$16,Tipologie!$B$2:$AM$10,6  ) ))</f>
        <v>.</v>
      </c>
      <c r="AQ21" s="147" t="str">
        <f>T( IF( Ott2022_RICHIESTE!AQ19&lt;&gt;"",  IF(   AND(    (IFERROR(SEARCH("Ridotto",Ott2022_RICHIESTE!AQ19),Ott2022_RICHIESTE!AQ19))=1,    AQ$16&lt;&gt;""   ),    _xlfn.CONCAT("Rid: ",HLOOKUP(AQ$16,Tipologie!$B$2:$AM$10,6)  ),  Ott2022_RICHIESTE!AQ19),HLOOKUP(AQ$16,Tipologie!$B$2:$AM$10,6  ) ))</f>
        <v>.</v>
      </c>
      <c r="AR21" s="147" t="str">
        <f>T( IF( Ott2022_RICHIESTE!AR19&lt;&gt;"",  IF(   AND(    (IFERROR(SEARCH("Ridotto",Ott2022_RICHIESTE!AR19),Ott2022_RICHIESTE!AR19))=1,    AR$16&lt;&gt;""   ),    _xlfn.CONCAT("Rid: ",HLOOKUP(AR$16,Tipologie!$B$2:$AM$10,6)  ),  Ott2022_RICHIESTE!AR19),HLOOKUP(AR$16,Tipologie!$B$2:$AM$10,6  ) ))</f>
        <v>.</v>
      </c>
      <c r="AS21" s="147" t="str">
        <f>T( IF( Ott2022_RICHIESTE!AS19&lt;&gt;"",  IF(   AND(    (IFERROR(SEARCH("Ridotto",Ott2022_RICHIESTE!AS19),Ott2022_RICHIESTE!AS19))=1,    AS$16&lt;&gt;""   ),    _xlfn.CONCAT("Rid: ",HLOOKUP(AS$16,Tipologie!$B$2:$AM$10,6)  ),  Ott2022_RICHIESTE!AS19),HLOOKUP(AS$16,Tipologie!$B$2:$AM$10,6  ) ))</f>
        <v>.</v>
      </c>
      <c r="AT21" s="224"/>
      <c r="AW21" s="159">
        <f>SUM(COUNTIFS(C21:AS21,{"Ex-accordo";"Ferie";"Ridotto Ex-Acc";"Ridotto Ferie";"Ridotto Maternità";"Malattia";"Esame";"Altro"}))</f>
        <v>0</v>
      </c>
      <c r="AX21" s="159">
        <f t="shared" si="11"/>
        <v>30</v>
      </c>
      <c r="AY21" s="91"/>
      <c r="BB21" s="147" t="str">
        <f>T( IF( Ott2022_RICHIESTE!BM19&lt;&gt;"",  IF(   AND(    (IFERROR(SEARCH("Ridotto",Ott2022_RICHIESTE!BM19),Ott2022_RICHIESTE!BM19))=1,    BB$16&lt;&gt;""   ),    _xlfn.CONCAT("Rid: ",HLOOKUP(BB$16,Tipologie!$B$2:$AM$10,6)  ),  Ott2022_RICHIESTE!BM19),HLOOKUP(BB$16,Tipologie!$B$2:$AM$10,6  ) ))</f>
        <v>.</v>
      </c>
      <c r="BC21" s="147" t="str">
        <f>T( IF( Ott2022_RICHIESTE!BN19&lt;&gt;"",  IF(   AND(    (IFERROR(SEARCH("Ridotto",Ott2022_RICHIESTE!BN19),Ott2022_RICHIESTE!BN19))=1,    BC$16&lt;&gt;""   ),    _xlfn.CONCAT("Rid: ",HLOOKUP(BC$16,Tipologie!$B$2:$AM$10,6)  ),  Ott2022_RICHIESTE!BN19),HLOOKUP(BC$16,Tipologie!$B$2:$AM$10,6  ) ))</f>
        <v>.</v>
      </c>
      <c r="BD21" s="147" t="str">
        <f>T( IF( Ott2022_RICHIESTE!BO19&lt;&gt;"",  IF(   AND(    (IFERROR(SEARCH("Ridotto",Ott2022_RICHIESTE!BO19),Ott2022_RICHIESTE!BO19))=1,    BD$16&lt;&gt;""   ),    _xlfn.CONCAT("Rid: ",HLOOKUP(BD$16,Tipologie!$B$2:$AM$10,6)  ),  Ott2022_RICHIESTE!BO19),HLOOKUP(BD$16,Tipologie!$B$2:$AM$10,6  ) ))</f>
        <v>.</v>
      </c>
      <c r="BE21" s="147" t="str">
        <f>T( IF( Ott2022_RICHIESTE!BP19&lt;&gt;"",  IF(   AND(    (IFERROR(SEARCH("Ridotto",Ott2022_RICHIESTE!BP19),Ott2022_RICHIESTE!BP19))=1,    BE$16&lt;&gt;""   ),    _xlfn.CONCAT("Rid: ",HLOOKUP(BE$16,Tipologie!$B$2:$AM$10,6)  ),  Ott2022_RICHIESTE!BP19),HLOOKUP(BE$16,Tipologie!$B$2:$AM$10,6  ) ))</f>
        <v>.</v>
      </c>
      <c r="BF21" s="147" t="str">
        <f>T( IF( Ott2022_RICHIESTE!BQ19&lt;&gt;"",  IF(   AND(    (IFERROR(SEARCH("Ridotto",Ott2022_RICHIESTE!BQ19),Ott2022_RICHIESTE!BQ19))=1,    BF$16&lt;&gt;""   ),    _xlfn.CONCAT("Rid: ",HLOOKUP(BF$16,Tipologie!$B$2:$AM$10,6)  ),  Ott2022_RICHIESTE!BQ19),HLOOKUP(BF$16,Tipologie!$B$2:$AM$10,6  ) ))</f>
        <v>.</v>
      </c>
      <c r="BG21" s="147" t="str">
        <f>T( IF( Ott2022_RICHIESTE!BR19&lt;&gt;"",  IF(   AND(    (IFERROR(SEARCH("Ridotto",Ott2022_RICHIESTE!BR19),Ott2022_RICHIESTE!BR19))=1,    BG$16&lt;&gt;""   ),    _xlfn.CONCAT("Rid: ",HLOOKUP(BG$16,Tipologie!$B$2:$AM$10,6)  ),  Ott2022_RICHIESTE!BR19),HLOOKUP(BG$16,Tipologie!$B$2:$AM$10,6  ) ))</f>
        <v>.</v>
      </c>
      <c r="BI21" s="45" t="str">
        <f t="shared" si="9"/>
        <v>gio</v>
      </c>
      <c r="BJ21" s="45">
        <f t="shared" si="10"/>
        <v>44847</v>
      </c>
      <c r="BK21" s="147" t="str">
        <f>T(IF(  Ott2022_RICHIESTE!BV19&lt;&gt;"",  Ott2022_RICHIESTE!BV19,  HLOOKUP(BK$16,Tipologie!$B$2:$AM$10,6) ))</f>
        <v>.</v>
      </c>
      <c r="BL21" s="147" t="str">
        <f>T(IF(  Ott2022_RICHIESTE!BW19&lt;&gt;"",  Ott2022_RICHIESTE!BW19,  HLOOKUP(BL$16,Tipologie!$B$2:$AM$10,6) ))</f>
        <v>.</v>
      </c>
      <c r="BM21" s="147" t="str">
        <f>T(IF(  Ott2022_RICHIESTE!BX19&lt;&gt;"",  Ott2022_RICHIESTE!BX19,  HLOOKUP(BM$16,Tipologie!$B$2:$AM$10,6) ))</f>
        <v>.</v>
      </c>
      <c r="BN21" s="147" t="str">
        <f>T(IF(  Ott2022_RICHIESTE!BY19&lt;&gt;"",  Ott2022_RICHIESTE!BY19,  HLOOKUP(BN$16,Tipologie!$B$2:$AM$10,6) ))</f>
        <v>.</v>
      </c>
      <c r="BO21" s="147" t="str">
        <f>T(IF(  Ott2022_RICHIESTE!BZ19&lt;&gt;"",  Ott2022_RICHIESTE!BZ19,  HLOOKUP(BO$16,Tipologie!$B$2:$AM$10,6) ))</f>
        <v>.</v>
      </c>
      <c r="BP21" s="147" t="str">
        <f>T(IF(  Ott2022_RICHIESTE!CA19&lt;&gt;"",  Ott2022_RICHIESTE!CA19,  HLOOKUP(BP$16,Tipologie!$B$2:$AM$10,6) ))</f>
        <v>.</v>
      </c>
      <c r="BQ21" s="147" t="str">
        <f>T(IF(  Ott2022_RICHIESTE!CB19&lt;&gt;"",  Ott2022_RICHIESTE!CB19,  HLOOKUP(BQ$16,Tipologie!$B$2:$AM$10,6) ))</f>
        <v>.</v>
      </c>
      <c r="BR21" s="147" t="str">
        <f>T(IF(  Ott2022_RICHIESTE!BW19&lt;&gt;"",  Ott2022_RICHIESTE!BW19,  HLOOKUP(BR$16,Tipologie!$B$2:$AM$10,6) ))</f>
        <v>.</v>
      </c>
      <c r="BS21" s="147" t="str">
        <f>T(IF(  Ott2022_RICHIESTE!BX19&lt;&gt;"",  Ott2022_RICHIESTE!BX19,  HLOOKUP(BS$16,Tipologie!$B$2:$AM$10,6) ))</f>
        <v>.</v>
      </c>
      <c r="BT21" s="147" t="str">
        <f>T(IF(  Ott2022_RICHIESTE!BY19&lt;&gt;"",  Ott2022_RICHIESTE!BY19,  HLOOKUP(BT$16,Tipologie!$B$2:$AM$10,6) ))</f>
        <v>.</v>
      </c>
    </row>
    <row r="22" spans="1:73" ht="11.25" customHeight="1" x14ac:dyDescent="0.25">
      <c r="A22" s="45" t="str">
        <f>IF(Ott2022_RICHIESTE!A20&lt;&gt;"",Ott2022_RICHIESTE!A20,"")</f>
        <v>ven</v>
      </c>
      <c r="B22" s="46">
        <f>IF(Ott2022_RICHIESTE!B20&lt;&gt;"",Ott2022_RICHIESTE!B20,"")</f>
        <v>44848</v>
      </c>
      <c r="C22" s="147" t="str">
        <f>T( IF( Ott2022_RICHIESTE!C20&lt;&gt;"",  IF(   AND(    (IFERROR(SEARCH("Ridotto",Ott2022_RICHIESTE!C20),Ott2022_RICHIESTE!C20))=1,    C$16&lt;&gt;""   ),    _xlfn.CONCAT("Rid: ",HLOOKUP(C$16,Tipologie!$B$2:$AM$10,7)  ),  Ott2022_RICHIESTE!C20),HLOOKUP(C$16,Tipologie!$B$2:$AM$10,7  ) ))</f>
        <v>.</v>
      </c>
      <c r="D22" s="147" t="str">
        <f>T( IF( Ott2022_RICHIESTE!D20&lt;&gt;"",  IF(   AND(    (IFERROR(SEARCH("Ridotto",Ott2022_RICHIESTE!D20),Ott2022_RICHIESTE!D20))=1,    D$16&lt;&gt;""   ),    _xlfn.CONCAT("Rid: ",HLOOKUP(D$16,Tipologie!$B$2:$AM$10,7)  ),  Ott2022_RICHIESTE!D20),HLOOKUP(D$16,Tipologie!$B$2:$AM$10,7  ) ))</f>
        <v>.</v>
      </c>
      <c r="E22" s="147" t="str">
        <f>T( IF( Ott2022_RICHIESTE!E20&lt;&gt;"",  IF(   AND(    (IFERROR(SEARCH("Ridotto",Ott2022_RICHIESTE!E20),Ott2022_RICHIESTE!E20))=1,    E$16&lt;&gt;""   ),    _xlfn.CONCAT("Rid: ",HLOOKUP(E$16,Tipologie!$B$2:$AM$10,7)  ),  Ott2022_RICHIESTE!E20),HLOOKUP(E$16,Tipologie!$B$2:$AM$10,7  ) ))</f>
        <v>.</v>
      </c>
      <c r="F22" s="147" t="str">
        <f>T( IF( Ott2022_RICHIESTE!F20&lt;&gt;"",  IF(   AND(    (IFERROR(SEARCH("Ridotto",Ott2022_RICHIESTE!F20),Ott2022_RICHIESTE!F20))=1,    F$16&lt;&gt;""   ),    _xlfn.CONCAT("Rid: ",HLOOKUP(F$16,Tipologie!$B$2:$AM$10,7)  ),  Ott2022_RICHIESTE!F20),HLOOKUP(F$16,Tipologie!$B$2:$AM$10,7  ) ))</f>
        <v>.</v>
      </c>
      <c r="G22" s="147" t="str">
        <f>T( IF( Ott2022_RICHIESTE!G20&lt;&gt;"",  IF(   AND(    (IFERROR(SEARCH("Ridotto",Ott2022_RICHIESTE!G20),Ott2022_RICHIESTE!G20))=1,    G$16&lt;&gt;""   ),    _xlfn.CONCAT("Rid: ",HLOOKUP(G$16,Tipologie!$B$2:$AM$10,7)  ),  Ott2022_RICHIESTE!G20),HLOOKUP(G$16,Tipologie!$B$2:$AM$10,7  ) ))</f>
        <v>.</v>
      </c>
      <c r="H22" s="147" t="str">
        <f>T( IF( Ott2022_RICHIESTE!H20&lt;&gt;"",  IF(   AND(    (IFERROR(SEARCH("Ridotto",Ott2022_RICHIESTE!H20),Ott2022_RICHIESTE!H20))=1,    H$16&lt;&gt;""   ),    _xlfn.CONCAT("Rid: ",HLOOKUP(H$16,Tipologie!$B$2:$AM$10,7)  ),  Ott2022_RICHIESTE!H20),HLOOKUP(H$16,Tipologie!$B$2:$AM$10,7  ) ))</f>
        <v>.</v>
      </c>
      <c r="I22" s="147" t="str">
        <f>T( IF( Ott2022_RICHIESTE!I20&lt;&gt;"",  IF(   AND(    (IFERROR(SEARCH("Ridotto",Ott2022_RICHIESTE!I20),Ott2022_RICHIESTE!I20))=1,    I$16&lt;&gt;""   ),    _xlfn.CONCAT("Rid: ",HLOOKUP(I$16,Tipologie!$B$2:$AM$10,7)  ),  Ott2022_RICHIESTE!I20),HLOOKUP(I$16,Tipologie!$B$2:$AM$10,7  ) ))</f>
        <v>.</v>
      </c>
      <c r="J22" s="147" t="str">
        <f>T( IF( Ott2022_RICHIESTE!J20&lt;&gt;"",  IF(   AND(    (IFERROR(SEARCH("Ridotto",Ott2022_RICHIESTE!J20),Ott2022_RICHIESTE!J20))=1,    J$16&lt;&gt;""   ),    _xlfn.CONCAT("Rid: ",HLOOKUP(J$16,Tipologie!$B$2:$AM$10,7)  ),  Ott2022_RICHIESTE!J20),HLOOKUP(J$16,Tipologie!$B$2:$AM$10,7  ) ))</f>
        <v>.</v>
      </c>
      <c r="K22" s="147" t="str">
        <f>T( IF( Ott2022_RICHIESTE!K20&lt;&gt;"",  IF(   AND(    (IFERROR(SEARCH("Ridotto",Ott2022_RICHIESTE!K20),Ott2022_RICHIESTE!K20))=1,    K$16&lt;&gt;""   ),    _xlfn.CONCAT("Rid: ",HLOOKUP(K$16,Tipologie!$B$2:$AM$10,7)  ),  Ott2022_RICHIESTE!K20),HLOOKUP(K$16,Tipologie!$B$2:$AM$10,7  ) ))</f>
        <v>.</v>
      </c>
      <c r="L22" s="147" t="str">
        <f>T( IF( Ott2022_RICHIESTE!L20&lt;&gt;"",  IF(   AND(    (IFERROR(SEARCH("Ridotto",Ott2022_RICHIESTE!L20),Ott2022_RICHIESTE!L20))=1,    L$16&lt;&gt;""   ),    _xlfn.CONCAT("Rid: ",HLOOKUP(L$16,Tipologie!$B$2:$AM$10,7)  ),  Ott2022_RICHIESTE!L20),HLOOKUP(L$16,Tipologie!$B$2:$AM$10,7  ) ))</f>
        <v>.</v>
      </c>
      <c r="M22" s="147" t="str">
        <f>T( IF( Ott2022_RICHIESTE!M20&lt;&gt;"",  IF(   AND(    (IFERROR(SEARCH("Ridotto",Ott2022_RICHIESTE!M20),Ott2022_RICHIESTE!M20))=1,    M$16&lt;&gt;""   ),    _xlfn.CONCAT("Rid: ",HLOOKUP(M$16,Tipologie!$B$2:$AM$10,7)  ),  Ott2022_RICHIESTE!M20),HLOOKUP(M$16,Tipologie!$B$2:$AM$10,7  ) ))</f>
        <v>.</v>
      </c>
      <c r="N22" s="147" t="str">
        <f>T( IF( Ott2022_RICHIESTE!N20&lt;&gt;"",  IF(   AND(    (IFERROR(SEARCH("Ridotto",Ott2022_RICHIESTE!N20),Ott2022_RICHIESTE!N20))=1,    N$16&lt;&gt;""   ),    _xlfn.CONCAT("Rid: ",HLOOKUP(N$16,Tipologie!$B$2:$AM$10,7)  ),  Ott2022_RICHIESTE!N20),HLOOKUP(N$16,Tipologie!$B$2:$AM$10,7  ) ))</f>
        <v>.</v>
      </c>
      <c r="O22" s="147" t="str">
        <f>T( IF( Ott2022_RICHIESTE!O20&lt;&gt;"",  IF(   AND(    (IFERROR(SEARCH("Ridotto",Ott2022_RICHIESTE!O20),Ott2022_RICHIESTE!O20))=1,    O$16&lt;&gt;""   ),    _xlfn.CONCAT("Rid: ",HLOOKUP(O$16,Tipologie!$B$2:$AM$10,7)  ),  Ott2022_RICHIESTE!O20),HLOOKUP(O$16,Tipologie!$B$2:$AM$10,7  ) ))</f>
        <v>.</v>
      </c>
      <c r="P22" s="147" t="str">
        <f>T( IF( Ott2022_RICHIESTE!P20&lt;&gt;"",  IF(   AND(    (IFERROR(SEARCH("Ridotto",Ott2022_RICHIESTE!P20),Ott2022_RICHIESTE!P20))=1,    P$16&lt;&gt;""   ),    _xlfn.CONCAT("Rid: ",HLOOKUP(P$16,Tipologie!$B$2:$AM$10,7)  ),  Ott2022_RICHIESTE!P20),HLOOKUP(P$16,Tipologie!$B$2:$AM$10,7  ) ))</f>
        <v>.</v>
      </c>
      <c r="Q22" s="28" t="str">
        <f>T( IF( Ott2022_RICHIESTE!Q20&lt;&gt;"",  IF(   AND(    (IFERROR(SEARCH("Ridotto",Ott2022_RICHIESTE!Q20),Ott2022_RICHIESTE!Q20))=1,    Q$16&lt;&gt;""   ),    _xlfn.CONCAT("Rid: ",HLOOKUP(Q$16,Tipologie!$B$2:$AM$10,7)  ),  Ott2022_RICHIESTE!Q20),HLOOKUP(Q$16,Tipologie!$B$2:$AM$10,7  ) ))</f>
        <v>.</v>
      </c>
      <c r="R22" s="28" t="str">
        <f>T( IF( Ott2022_RICHIESTE!R20&lt;&gt;"",  IF(   AND(    (IFERROR(SEARCH("Ridotto",Ott2022_RICHIESTE!R20),Ott2022_RICHIESTE!R20))=1,    R$16&lt;&gt;""   ),    _xlfn.CONCAT("Rid: ",HLOOKUP(R$16,Tipologie!$B$2:$AM$10,7)  ),  Ott2022_RICHIESTE!R20),HLOOKUP(R$16,Tipologie!$B$2:$AM$10,7  ) ))</f>
        <v>.</v>
      </c>
      <c r="S22" s="28" t="str">
        <f>T( IF( Ott2022_RICHIESTE!S20&lt;&gt;"",  IF(   AND(    (IFERROR(SEARCH("Ridotto",Ott2022_RICHIESTE!S20),Ott2022_RICHIESTE!S20))=1,    S$16&lt;&gt;""   ),    _xlfn.CONCAT("Rid: ",HLOOKUP(S$16,Tipologie!$B$2:$AM$10,7)  ),  Ott2022_RICHIESTE!S20),HLOOKUP(S$16,Tipologie!$B$2:$AM$10,7  ) ))</f>
        <v>.</v>
      </c>
      <c r="T22" s="153"/>
      <c r="U22" s="45" t="str">
        <f t="shared" si="7"/>
        <v>ven</v>
      </c>
      <c r="V22" s="46">
        <f t="shared" si="8"/>
        <v>44848</v>
      </c>
      <c r="W22" s="147" t="str">
        <f>T( IF( Ott2022_RICHIESTE!W20&lt;&gt;"",  IF(   AND(    (IFERROR(SEARCH("Ridotto",Ott2022_RICHIESTE!W20),Ott2022_RICHIESTE!W20))=1,    W$16&lt;&gt;""   ),    _xlfn.CONCAT("Rid: ",HLOOKUP(W$16,Tipologie!$B$2:$AM$10,7)  ),  Ott2022_RICHIESTE!W20),HLOOKUP(W$16,Tipologie!$B$2:$AM$10,7  ) ))</f>
        <v>.</v>
      </c>
      <c r="X22" s="147" t="str">
        <f>T( IF( Ott2022_RICHIESTE!X20&lt;&gt;"",  IF(   AND(    (IFERROR(SEARCH("Ridotto",Ott2022_RICHIESTE!X20),Ott2022_RICHIESTE!X20))=1,    X$16&lt;&gt;""   ),    _xlfn.CONCAT("Rid: ",HLOOKUP(X$16,Tipologie!$B$2:$AM$10,7)  ),  Ott2022_RICHIESTE!X20),HLOOKUP(X$16,Tipologie!$B$2:$AM$10,7  ) ))</f>
        <v>.</v>
      </c>
      <c r="Y22" s="147" t="str">
        <f>T( IF( Ott2022_RICHIESTE!Y20&lt;&gt;"",  IF(   AND(    (IFERROR(SEARCH("Ridotto",Ott2022_RICHIESTE!Y20),Ott2022_RICHIESTE!Y20))=1,    Y$16&lt;&gt;""   ),    _xlfn.CONCAT("Rid: ",HLOOKUP(Y$16,Tipologie!$B$2:$AM$10,7)  ),  Ott2022_RICHIESTE!Y20),HLOOKUP(Y$16,Tipologie!$B$2:$AM$10,7  ) ))</f>
        <v>.</v>
      </c>
      <c r="Z22" s="147" t="str">
        <f>T( IF( Ott2022_RICHIESTE!Z20&lt;&gt;"",  IF(   AND(    (IFERROR(SEARCH("Ridotto",Ott2022_RICHIESTE!Z20),Ott2022_RICHIESTE!Z20))=1,    Z$16&lt;&gt;""   ),    _xlfn.CONCAT("Rid: ",HLOOKUP(Z$16,Tipologie!$B$2:$AM$10,7)  ),  Ott2022_RICHIESTE!Z20),HLOOKUP(Z$16,Tipologie!$B$2:$AM$10,7  ) ))</f>
        <v>.</v>
      </c>
      <c r="AA22" s="147" t="str">
        <f>T( IF( Ott2022_RICHIESTE!AA20&lt;&gt;"",  IF(   AND(    (IFERROR(SEARCH("Ridotto",Ott2022_RICHIESTE!AA20),Ott2022_RICHIESTE!AA20))=1,    AA$16&lt;&gt;""   ),    _xlfn.CONCAT("Rid: ",HLOOKUP(AA$16,Tipologie!$B$2:$AM$10,7)  ),  Ott2022_RICHIESTE!AA20),HLOOKUP(AA$16,Tipologie!$B$2:$AM$10,7  ) ))</f>
        <v>.</v>
      </c>
      <c r="AB22" s="147" t="str">
        <f>T( IF( Ott2022_RICHIESTE!AB20&lt;&gt;"",  IF(   AND(    (IFERROR(SEARCH("Ridotto",Ott2022_RICHIESTE!AB20),Ott2022_RICHIESTE!AB20))=1,    AB$16&lt;&gt;""   ),    _xlfn.CONCAT("Rid: ",HLOOKUP(AB$16,Tipologie!$B$2:$AM$10,7)  ),  Ott2022_RICHIESTE!AB20),HLOOKUP(AB$16,Tipologie!$B$2:$AM$10,7  ) ))</f>
        <v>.</v>
      </c>
      <c r="AC22" s="147" t="str">
        <f>T( IF( Ott2022_RICHIESTE!AC20&lt;&gt;"",  IF(   AND(    (IFERROR(SEARCH("Ridotto",Ott2022_RICHIESTE!AC20),Ott2022_RICHIESTE!AC20))=1,    AC$16&lt;&gt;""   ),    _xlfn.CONCAT("Rid: ",HLOOKUP(AC$16,Tipologie!$B$2:$AM$10,7)  ),  Ott2022_RICHIESTE!AC20),HLOOKUP(AC$16,Tipologie!$B$2:$AM$10,7  ) ))</f>
        <v>.</v>
      </c>
      <c r="AD22" s="147" t="str">
        <f>T( IF( Ott2022_RICHIESTE!AD20&lt;&gt;"",  IF(   AND(    (IFERROR(SEARCH("Ridotto",Ott2022_RICHIESTE!AD20),Ott2022_RICHIESTE!AD20))=1,    AD$16&lt;&gt;""   ),    _xlfn.CONCAT("Rid: ",HLOOKUP(AD$16,Tipologie!$B$2:$AM$10,7)  ),  Ott2022_RICHIESTE!AD20),HLOOKUP(AD$16,Tipologie!$B$2:$AM$10,7  ) ))</f>
        <v>.</v>
      </c>
      <c r="AE22" s="147" t="str">
        <f>T( IF( Ott2022_RICHIESTE!AE20&lt;&gt;"",  IF(   AND(    (IFERROR(SEARCH("Ridotto",Ott2022_RICHIESTE!AE20),Ott2022_RICHIESTE!AE20))=1,    AE$16&lt;&gt;""   ),    _xlfn.CONCAT("Rid: ",HLOOKUP(AE$16,Tipologie!$B$2:$AM$10,7)  ),  Ott2022_RICHIESTE!AE20),HLOOKUP(AE$16,Tipologie!$B$2:$AM$10,7  ) ))</f>
        <v>.</v>
      </c>
      <c r="AF22" s="147" t="str">
        <f>T( IF( Ott2022_RICHIESTE!AF20&lt;&gt;"",  IF(   AND(    (IFERROR(SEARCH("Ridotto",Ott2022_RICHIESTE!AF20),Ott2022_RICHIESTE!AF20))=1,    AF$16&lt;&gt;""   ),    _xlfn.CONCAT("Rid: ",HLOOKUP(AF$16,Tipologie!$B$2:$AM$10,7)  ),  Ott2022_RICHIESTE!AF20),HLOOKUP(AF$16,Tipologie!$B$2:$AM$10,7  ) ))</f>
        <v>.</v>
      </c>
      <c r="AG22" s="147" t="str">
        <f>T( IF( Ott2022_RICHIESTE!AG20&lt;&gt;"",  IF(   AND(    (IFERROR(SEARCH("Ridotto",Ott2022_RICHIESTE!AG20),Ott2022_RICHIESTE!AG20))=1,    AG$16&lt;&gt;""   ),    _xlfn.CONCAT("Rid: ",HLOOKUP(AG$16,Tipologie!$B$2:$AM$10,7)  ),  Ott2022_RICHIESTE!AG20),HLOOKUP(AG$16,Tipologie!$B$2:$AM$10,7  ) ))</f>
        <v>.</v>
      </c>
      <c r="AH22" s="147" t="str">
        <f>T( IF( Ott2022_RICHIESTE!AH20&lt;&gt;"",  IF(   AND(    (IFERROR(SEARCH("Ridotto",Ott2022_RICHIESTE!AH20),Ott2022_RICHIESTE!AH20))=1,    AH$16&lt;&gt;""   ),    _xlfn.CONCAT("Rid: ",HLOOKUP(AH$16,Tipologie!$B$2:$AM$10,7)  ),  Ott2022_RICHIESTE!AH20),HLOOKUP(AH$16,Tipologie!$B$2:$AM$10,7  ) ))</f>
        <v>.</v>
      </c>
      <c r="AI22" s="147" t="str">
        <f>T( IF( Ott2022_RICHIESTE!AI20&lt;&gt;"",  IF(   AND(    (IFERROR(SEARCH("Ridotto",Ott2022_RICHIESTE!AI20),Ott2022_RICHIESTE!AI20))=1,    AI$16&lt;&gt;""   ),    _xlfn.CONCAT("Rid: ",HLOOKUP(AI$16,Tipologie!$B$2:$AM$10,7)  ),  Ott2022_RICHIESTE!AI20),HLOOKUP(AI$16,Tipologie!$B$2:$AM$10,7  ) ))</f>
        <v>.</v>
      </c>
      <c r="AJ22" s="147" t="str">
        <f>T( IF( Ott2022_RICHIESTE!AJ20&lt;&gt;"",  IF(   AND(    (IFERROR(SEARCH("Ridotto",Ott2022_RICHIESTE!AJ20),Ott2022_RICHIESTE!AJ20))=1,    AJ$16&lt;&gt;""   ),    _xlfn.CONCAT("Rid: ",HLOOKUP(AJ$16,Tipologie!$B$2:$AM$10,7)  ),  Ott2022_RICHIESTE!AJ20),HLOOKUP(AJ$16,Tipologie!$B$2:$AM$10,7  ) ))</f>
        <v>.</v>
      </c>
      <c r="AK22" s="147" t="str">
        <f>T( IF( Ott2022_RICHIESTE!AK20&lt;&gt;"",  IF(   AND(    (IFERROR(SEARCH("Ridotto",Ott2022_RICHIESTE!AK20),Ott2022_RICHIESTE!AK20))=1,    AK$16&lt;&gt;""   ),    _xlfn.CONCAT("Rid: ",HLOOKUP(AK$16,Tipologie!$B$2:$AM$10,7)  ),  Ott2022_RICHIESTE!AK20),HLOOKUP(AK$16,Tipologie!$B$2:$AM$10,7  ) ))</f>
        <v>.</v>
      </c>
      <c r="AL22" s="147" t="str">
        <f>T( IF( Ott2022_RICHIESTE!AL20&lt;&gt;"",  IF(   AND(    (IFERROR(SEARCH("Ridotto",Ott2022_RICHIESTE!AL20),Ott2022_RICHIESTE!AL20))=1,    AL$16&lt;&gt;""   ),    _xlfn.CONCAT("Rid: ",HLOOKUP(AL$16,Tipologie!$B$2:$AM$10,7)  ),  Ott2022_RICHIESTE!AL20),HLOOKUP(AL$16,Tipologie!$B$2:$AM$10,7  ) ))</f>
        <v>.</v>
      </c>
      <c r="AM22" s="147" t="str">
        <f>T( IF( Ott2022_RICHIESTE!AM20&lt;&gt;"",  IF(   AND(    (IFERROR(SEARCH("Ridotto",Ott2022_RICHIESTE!AM20),Ott2022_RICHIESTE!AM20))=1,    AM$16&lt;&gt;""   ),    _xlfn.CONCAT("Rid: ",HLOOKUP(AM$16,Tipologie!$B$2:$AM$10,7)  ),  Ott2022_RICHIESTE!AM20),HLOOKUP(AM$16,Tipologie!$B$2:$AM$10,7  ) ))</f>
        <v>.</v>
      </c>
      <c r="AN22" s="147" t="str">
        <f>T( IF( Ott2022_RICHIESTE!AN20&lt;&gt;"",  IF(   AND(    (IFERROR(SEARCH("Ridotto",Ott2022_RICHIESTE!AN20),Ott2022_RICHIESTE!AN20))=1,    AN$16&lt;&gt;""   ),    _xlfn.CONCAT("Rid: ",HLOOKUP(AN$16,Tipologie!$B$2:$AM$10,7)  ),  Ott2022_RICHIESTE!AN20),HLOOKUP(AN$16,Tipologie!$B$2:$AM$10,7  ) ))</f>
        <v>.</v>
      </c>
      <c r="AO22" s="147" t="str">
        <f>T( IF( Ott2022_RICHIESTE!AO20&lt;&gt;"",  IF(   AND(    (IFERROR(SEARCH("Ridotto",Ott2022_RICHIESTE!AO20),Ott2022_RICHIESTE!AO20))=1,    AO$16&lt;&gt;""   ),    _xlfn.CONCAT("Rid: ",HLOOKUP(AO$16,Tipologie!$B$2:$AM$10,7)  ),  Ott2022_RICHIESTE!AO20),HLOOKUP(AO$16,Tipologie!$B$2:$AM$10,7  ) ))</f>
        <v>.</v>
      </c>
      <c r="AP22" s="147" t="str">
        <f>T( IF( Ott2022_RICHIESTE!AP20&lt;&gt;"",  IF(   AND(    (IFERROR(SEARCH("Ridotto",Ott2022_RICHIESTE!AP20),Ott2022_RICHIESTE!AP20))=1,    AP$16&lt;&gt;""   ),    _xlfn.CONCAT("Rid: ",HLOOKUP(AP$16,Tipologie!$B$2:$AM$10,7)  ),  Ott2022_RICHIESTE!AP20),HLOOKUP(AP$16,Tipologie!$B$2:$AM$10,7  ) ))</f>
        <v>.</v>
      </c>
      <c r="AQ22" s="147" t="str">
        <f>T( IF( Ott2022_RICHIESTE!AQ20&lt;&gt;"",  IF(   AND(    (IFERROR(SEARCH("Ridotto",Ott2022_RICHIESTE!AQ20),Ott2022_RICHIESTE!AQ20))=1,    AQ$16&lt;&gt;""   ),    _xlfn.CONCAT("Rid: ",HLOOKUP(AQ$16,Tipologie!$B$2:$AM$10,7)  ),  Ott2022_RICHIESTE!AQ20),HLOOKUP(AQ$16,Tipologie!$B$2:$AM$10,7  ) ))</f>
        <v>.</v>
      </c>
      <c r="AR22" s="147" t="str">
        <f>T( IF( Ott2022_RICHIESTE!AR20&lt;&gt;"",  IF(   AND(    (IFERROR(SEARCH("Ridotto",Ott2022_RICHIESTE!AR20),Ott2022_RICHIESTE!AR20))=1,    AR$16&lt;&gt;""   ),    _xlfn.CONCAT("Rid: ",HLOOKUP(AR$16,Tipologie!$B$2:$AM$10,7)  ),  Ott2022_RICHIESTE!AR20),HLOOKUP(AR$16,Tipologie!$B$2:$AM$10,7  ) ))</f>
        <v>.</v>
      </c>
      <c r="AS22" s="147" t="str">
        <f>T( IF( Ott2022_RICHIESTE!AS20&lt;&gt;"",  IF(   AND(    (IFERROR(SEARCH("Ridotto",Ott2022_RICHIESTE!AS20),Ott2022_RICHIESTE!AS20))=1,    AS$16&lt;&gt;""   ),    _xlfn.CONCAT("Rid: ",HLOOKUP(AS$16,Tipologie!$B$2:$AM$10,7)  ),  Ott2022_RICHIESTE!AS20),HLOOKUP(AS$16,Tipologie!$B$2:$AM$10,7  ) ))</f>
        <v>.</v>
      </c>
      <c r="AT22" s="224"/>
      <c r="AW22" s="159">
        <f>SUM(COUNTIFS(C22:AS22,{"Ex-accordo";"Ferie";"Ridotto Ex-Acc";"Ridotto Ferie";"Ridotto Maternità";"Malattia";"Esame";"Altro"}))</f>
        <v>0</v>
      </c>
      <c r="AX22" s="159">
        <f t="shared" si="11"/>
        <v>30</v>
      </c>
      <c r="AY22" s="91"/>
      <c r="BB22" s="147" t="str">
        <f>T( IF( Ott2022_RICHIESTE!BM20&lt;&gt;"",  IF(   AND(    (IFERROR(SEARCH("Ridotto",Ott2022_RICHIESTE!BM20),Ott2022_RICHIESTE!BM20))=1,    BB$16&lt;&gt;""   ),    _xlfn.CONCAT("Rid: ",HLOOKUP(BB$16,Tipologie!$B$2:$AM$10,7)  ),  Ott2022_RICHIESTE!BM20),HLOOKUP(BB$16,Tipologie!$B$2:$AM$10,7  ) ))</f>
        <v>.</v>
      </c>
      <c r="BC22" s="147" t="str">
        <f>T( IF( Ott2022_RICHIESTE!BN20&lt;&gt;"",  IF(   AND(    (IFERROR(SEARCH("Ridotto",Ott2022_RICHIESTE!BN20),Ott2022_RICHIESTE!BN20))=1,    BC$16&lt;&gt;""   ),    _xlfn.CONCAT("Rid: ",HLOOKUP(BC$16,Tipologie!$B$2:$AM$10,7)  ),  Ott2022_RICHIESTE!BN20),HLOOKUP(BC$16,Tipologie!$B$2:$AM$10,7  ) ))</f>
        <v>.</v>
      </c>
      <c r="BD22" s="147" t="str">
        <f>T( IF( Ott2022_RICHIESTE!BO20&lt;&gt;"",  IF(   AND(    (IFERROR(SEARCH("Ridotto",Ott2022_RICHIESTE!BO20),Ott2022_RICHIESTE!BO20))=1,    BD$16&lt;&gt;""   ),    _xlfn.CONCAT("Rid: ",HLOOKUP(BD$16,Tipologie!$B$2:$AM$10,7)  ),  Ott2022_RICHIESTE!BO20),HLOOKUP(BD$16,Tipologie!$B$2:$AM$10,7  ) ))</f>
        <v>.</v>
      </c>
      <c r="BE22" s="147" t="str">
        <f>T( IF( Ott2022_RICHIESTE!BP20&lt;&gt;"",  IF(   AND(    (IFERROR(SEARCH("Ridotto",Ott2022_RICHIESTE!BP20),Ott2022_RICHIESTE!BP20))=1,    BE$16&lt;&gt;""   ),    _xlfn.CONCAT("Rid: ",HLOOKUP(BE$16,Tipologie!$B$2:$AM$10,7)  ),  Ott2022_RICHIESTE!BP20),HLOOKUP(BE$16,Tipologie!$B$2:$AM$10,7  ) ))</f>
        <v>.</v>
      </c>
      <c r="BF22" s="147" t="str">
        <f>T( IF( Ott2022_RICHIESTE!BQ20&lt;&gt;"",  IF(   AND(    (IFERROR(SEARCH("Ridotto",Ott2022_RICHIESTE!BQ20),Ott2022_RICHIESTE!BQ20))=1,    BF$16&lt;&gt;""   ),    _xlfn.CONCAT("Rid: ",HLOOKUP(BF$16,Tipologie!$B$2:$AM$10,7)  ),  Ott2022_RICHIESTE!BQ20),HLOOKUP(BF$16,Tipologie!$B$2:$AM$10,7  ) ))</f>
        <v>.</v>
      </c>
      <c r="BG22" s="147" t="str">
        <f>T( IF( Ott2022_RICHIESTE!BR20&lt;&gt;"",  IF(   AND(    (IFERROR(SEARCH("Ridotto",Ott2022_RICHIESTE!BR20),Ott2022_RICHIESTE!BR20))=1,    BG$16&lt;&gt;""   ),    _xlfn.CONCAT("Rid: ",HLOOKUP(BG$16,Tipologie!$B$2:$AM$10,7)  ),  Ott2022_RICHIESTE!BR20),HLOOKUP(BG$16,Tipologie!$B$2:$AM$10,7  ) ))</f>
        <v>.</v>
      </c>
      <c r="BI22" s="45" t="str">
        <f t="shared" si="9"/>
        <v>ven</v>
      </c>
      <c r="BJ22" s="45">
        <f t="shared" si="10"/>
        <v>44848</v>
      </c>
      <c r="BK22" s="147" t="str">
        <f>T(IF(  Ott2022_RICHIESTE!BV20&lt;&gt;"",  Ott2022_RICHIESTE!BV20,  HLOOKUP(BK$16,Tipologie!$B$2:$AM$10,7) ))</f>
        <v>.</v>
      </c>
      <c r="BL22" s="147" t="str">
        <f>T(IF(  Ott2022_RICHIESTE!BW20&lt;&gt;"",  Ott2022_RICHIESTE!BW20,  HLOOKUP(BL$16,Tipologie!$B$2:$AM$10,7) ))</f>
        <v>.</v>
      </c>
      <c r="BM22" s="147" t="str">
        <f>T(IF(  Ott2022_RICHIESTE!BX20&lt;&gt;"",  Ott2022_RICHIESTE!BX20,  HLOOKUP(BM$16,Tipologie!$B$2:$AM$10,7) ))</f>
        <v>.</v>
      </c>
      <c r="BN22" s="147" t="str">
        <f>T(IF(  Ott2022_RICHIESTE!BY20&lt;&gt;"",  Ott2022_RICHIESTE!BY20,  HLOOKUP(BN$16,Tipologie!$B$2:$AM$10,7) ))</f>
        <v>.</v>
      </c>
      <c r="BO22" s="147" t="str">
        <f>T(IF(  Ott2022_RICHIESTE!BZ20&lt;&gt;"",  Ott2022_RICHIESTE!BZ20,  HLOOKUP(BO$16,Tipologie!$B$2:$AM$10,7) ))</f>
        <v>.</v>
      </c>
      <c r="BP22" s="147" t="str">
        <f>T(IF(  Ott2022_RICHIESTE!CA20&lt;&gt;"",  Ott2022_RICHIESTE!CA20,  HLOOKUP(BP$16,Tipologie!$B$2:$AM$10,7) ))</f>
        <v>.</v>
      </c>
      <c r="BQ22" s="147" t="str">
        <f>T(IF(  Ott2022_RICHIESTE!CB20&lt;&gt;"",  Ott2022_RICHIESTE!CB20,  HLOOKUP(BQ$16,Tipologie!$B$2:$AM$10,7) ))</f>
        <v>.</v>
      </c>
      <c r="BR22" s="147" t="str">
        <f>T(IF(  Ott2022_RICHIESTE!BW20&lt;&gt;"",  Ott2022_RICHIESTE!BW20,  HLOOKUP(BR$16,Tipologie!$B$2:$AM$10,7) ))</f>
        <v>.</v>
      </c>
      <c r="BS22" s="147" t="str">
        <f>T(IF(  Ott2022_RICHIESTE!BX20&lt;&gt;"",  Ott2022_RICHIESTE!BX20,  HLOOKUP(BS$16,Tipologie!$B$2:$AM$10,7) ))</f>
        <v>.</v>
      </c>
      <c r="BT22" s="147" t="str">
        <f>T(IF(  Ott2022_RICHIESTE!BY20&lt;&gt;"",  Ott2022_RICHIESTE!BY20,  HLOOKUP(BT$16,Tipologie!$B$2:$AM$10,7) ))</f>
        <v>.</v>
      </c>
      <c r="BU22" s="20"/>
    </row>
    <row r="23" spans="1:73" ht="11.25" customHeight="1" x14ac:dyDescent="0.25">
      <c r="A23" s="45" t="str">
        <f>IF(Ott2022_RICHIESTE!A21&lt;&gt;"",Ott2022_RICHIESTE!A21,"")</f>
        <v>sab</v>
      </c>
      <c r="B23" s="46">
        <f>IF(Ott2022_RICHIESTE!B21&lt;&gt;"",Ott2022_RICHIESTE!B21,"")</f>
        <v>44849</v>
      </c>
      <c r="C23" s="147" t="str">
        <f>T( IF( Ott2022_RICHIESTE!C21&lt;&gt;"",  IF(   AND(    (IFERROR(SEARCH("Ridotto",Ott2022_RICHIESTE!C21),Ott2022_RICHIESTE!C21))=1,    C$16&lt;&gt;""   ),    _xlfn.CONCAT("Rid: ",HLOOKUP(C$16,Tipologie!$B$2:$AM$10,8)  ),  Ott2022_RICHIESTE!C21),HLOOKUP(C$16,Tipologie!$B$2:$AM$10,8  ) ))</f>
        <v>RIPOSO</v>
      </c>
      <c r="D23" s="147" t="str">
        <f>T( IF( Ott2022_RICHIESTE!D21&lt;&gt;"",  IF(   AND(    (IFERROR(SEARCH("Ridotto",Ott2022_RICHIESTE!D21),Ott2022_RICHIESTE!D21))=1,    D$16&lt;&gt;""   ),    _xlfn.CONCAT("Rid: ",HLOOKUP(D$16,Tipologie!$B$2:$AM$10,8)  ),  Ott2022_RICHIESTE!D21),HLOOKUP(D$16,Tipologie!$B$2:$AM$10,8  ) ))</f>
        <v>RIPOSO</v>
      </c>
      <c r="E23" s="147" t="str">
        <f>T( IF( Ott2022_RICHIESTE!E21&lt;&gt;"",  IF(   AND(    (IFERROR(SEARCH("Ridotto",Ott2022_RICHIESTE!E21),Ott2022_RICHIESTE!E21))=1,    E$16&lt;&gt;""   ),    _xlfn.CONCAT("Rid: ",HLOOKUP(E$16,Tipologie!$B$2:$AM$10,8)  ),  Ott2022_RICHIESTE!E21),HLOOKUP(E$16,Tipologie!$B$2:$AM$10,8  ) ))</f>
        <v>RIPOSO</v>
      </c>
      <c r="F23" s="147" t="str">
        <f>T( IF( Ott2022_RICHIESTE!F21&lt;&gt;"",  IF(   AND(    (IFERROR(SEARCH("Ridotto",Ott2022_RICHIESTE!F21),Ott2022_RICHIESTE!F21))=1,    F$16&lt;&gt;""   ),    _xlfn.CONCAT("Rid: ",HLOOKUP(F$16,Tipologie!$B$2:$AM$10,8)  ),  Ott2022_RICHIESTE!F21),HLOOKUP(F$16,Tipologie!$B$2:$AM$10,8  ) ))</f>
        <v>RIPOSO</v>
      </c>
      <c r="G23" s="147" t="str">
        <f>T( IF( Ott2022_RICHIESTE!G21&lt;&gt;"",  IF(   AND(    (IFERROR(SEARCH("Ridotto",Ott2022_RICHIESTE!G21),Ott2022_RICHIESTE!G21))=1,    G$16&lt;&gt;""   ),    _xlfn.CONCAT("Rid: ",HLOOKUP(G$16,Tipologie!$B$2:$AM$10,8)  ),  Ott2022_RICHIESTE!G21),HLOOKUP(G$16,Tipologie!$B$2:$AM$10,8  ) ))</f>
        <v>RIPOSO</v>
      </c>
      <c r="H23" s="147" t="str">
        <f>T( IF( Ott2022_RICHIESTE!H21&lt;&gt;"",  IF(   AND(    (IFERROR(SEARCH("Ridotto",Ott2022_RICHIESTE!H21),Ott2022_RICHIESTE!H21))=1,    H$16&lt;&gt;""   ),    _xlfn.CONCAT("Rid: ",HLOOKUP(H$16,Tipologie!$B$2:$AM$10,8)  ),  Ott2022_RICHIESTE!H21),HLOOKUP(H$16,Tipologie!$B$2:$AM$10,8  ) ))</f>
        <v>RIPOSO</v>
      </c>
      <c r="I23" s="147" t="str">
        <f>T( IF( Ott2022_RICHIESTE!I21&lt;&gt;"",  IF(   AND(    (IFERROR(SEARCH("Ridotto",Ott2022_RICHIESTE!I21),Ott2022_RICHIESTE!I21))=1,    I$16&lt;&gt;""   ),    _xlfn.CONCAT("Rid: ",HLOOKUP(I$16,Tipologie!$B$2:$AM$10,8)  ),  Ott2022_RICHIESTE!I21),HLOOKUP(I$16,Tipologie!$B$2:$AM$10,8  ) ))</f>
        <v>RIPOSO</v>
      </c>
      <c r="J23" s="147" t="str">
        <f>T( IF( Ott2022_RICHIESTE!J21&lt;&gt;"",  IF(   AND(    (IFERROR(SEARCH("Ridotto",Ott2022_RICHIESTE!J21),Ott2022_RICHIESTE!J21))=1,    J$16&lt;&gt;""   ),    _xlfn.CONCAT("Rid: ",HLOOKUP(J$16,Tipologie!$B$2:$AM$10,8)  ),  Ott2022_RICHIESTE!J21),HLOOKUP(J$16,Tipologie!$B$2:$AM$10,8  ) ))</f>
        <v>RIPOSO</v>
      </c>
      <c r="K23" s="147" t="str">
        <f>T( IF( Ott2022_RICHIESTE!K21&lt;&gt;"",  IF(   AND(    (IFERROR(SEARCH("Ridotto",Ott2022_RICHIESTE!K21),Ott2022_RICHIESTE!K21))=1,    K$16&lt;&gt;""   ),    _xlfn.CONCAT("Rid: ",HLOOKUP(K$16,Tipologie!$B$2:$AM$10,8)  ),  Ott2022_RICHIESTE!K21),HLOOKUP(K$16,Tipologie!$B$2:$AM$10,8  ) ))</f>
        <v>RIPOSO</v>
      </c>
      <c r="L23" s="147" t="str">
        <f>T( IF( Ott2022_RICHIESTE!L21&lt;&gt;"",  IF(   AND(    (IFERROR(SEARCH("Ridotto",Ott2022_RICHIESTE!L21),Ott2022_RICHIESTE!L21))=1,    L$16&lt;&gt;""   ),    _xlfn.CONCAT("Rid: ",HLOOKUP(L$16,Tipologie!$B$2:$AM$10,8)  ),  Ott2022_RICHIESTE!L21),HLOOKUP(L$16,Tipologie!$B$2:$AM$10,8  ) ))</f>
        <v>RIPOSO</v>
      </c>
      <c r="M23" s="147" t="str">
        <f>T( IF( Ott2022_RICHIESTE!M21&lt;&gt;"",  IF(   AND(    (IFERROR(SEARCH("Ridotto",Ott2022_RICHIESTE!M21),Ott2022_RICHIESTE!M21))=1,    M$16&lt;&gt;""   ),    _xlfn.CONCAT("Rid: ",HLOOKUP(M$16,Tipologie!$B$2:$AM$10,8)  ),  Ott2022_RICHIESTE!M21),HLOOKUP(M$16,Tipologie!$B$2:$AM$10,8  ) ))</f>
        <v>RIPOSO</v>
      </c>
      <c r="N23" s="147" t="str">
        <f>T( IF( Ott2022_RICHIESTE!N21&lt;&gt;"",  IF(   AND(    (IFERROR(SEARCH("Ridotto",Ott2022_RICHIESTE!N21),Ott2022_RICHIESTE!N21))=1,    N$16&lt;&gt;""   ),    _xlfn.CONCAT("Rid: ",HLOOKUP(N$16,Tipologie!$B$2:$AM$10,8)  ),  Ott2022_RICHIESTE!N21),HLOOKUP(N$16,Tipologie!$B$2:$AM$10,8  ) ))</f>
        <v>RIPOSO</v>
      </c>
      <c r="O23" s="147" t="str">
        <f>T( IF( Ott2022_RICHIESTE!O21&lt;&gt;"",  IF(   AND(    (IFERROR(SEARCH("Ridotto",Ott2022_RICHIESTE!O21),Ott2022_RICHIESTE!O21))=1,    O$16&lt;&gt;""   ),    _xlfn.CONCAT("Rid: ",HLOOKUP(O$16,Tipologie!$B$2:$AM$10,8)  ),  Ott2022_RICHIESTE!O21),HLOOKUP(O$16,Tipologie!$B$2:$AM$10,8  ) ))</f>
        <v>RIPOSO</v>
      </c>
      <c r="P23" s="147" t="str">
        <f>T( IF( Ott2022_RICHIESTE!P21&lt;&gt;"",  IF(   AND(    (IFERROR(SEARCH("Ridotto",Ott2022_RICHIESTE!P21),Ott2022_RICHIESTE!P21))=1,    P$16&lt;&gt;""   ),    _xlfn.CONCAT("Rid: ",HLOOKUP(P$16,Tipologie!$B$2:$AM$10,8)  ),  Ott2022_RICHIESTE!P21),HLOOKUP(P$16,Tipologie!$B$2:$AM$10,8  ) ))</f>
        <v>RIPOSO</v>
      </c>
      <c r="Q23" s="28" t="str">
        <f>T( IF( Ott2022_RICHIESTE!Q21&lt;&gt;"",  IF(   AND(    (IFERROR(SEARCH("Ridotto",Ott2022_RICHIESTE!Q21),Ott2022_RICHIESTE!Q21))=1,    Q$16&lt;&gt;""   ),    _xlfn.CONCAT("Rid: ",HLOOKUP(Q$16,Tipologie!$B$2:$AM$10,8)  ),  Ott2022_RICHIESTE!Q21),HLOOKUP(Q$16,Tipologie!$B$2:$AM$10,8  ) ))</f>
        <v>RIPOSO</v>
      </c>
      <c r="R23" s="28" t="str">
        <f>T( IF( Ott2022_RICHIESTE!R21&lt;&gt;"",  IF(   AND(    (IFERROR(SEARCH("Ridotto",Ott2022_RICHIESTE!R21),Ott2022_RICHIESTE!R21))=1,    R$16&lt;&gt;""   ),    _xlfn.CONCAT("Rid: ",HLOOKUP(R$16,Tipologie!$B$2:$AM$10,8)  ),  Ott2022_RICHIESTE!R21),HLOOKUP(R$16,Tipologie!$B$2:$AM$10,8  ) ))</f>
        <v>RIPOSO</v>
      </c>
      <c r="S23" s="28" t="str">
        <f>T( IF( Ott2022_RICHIESTE!S21&lt;&gt;"",  IF(   AND(    (IFERROR(SEARCH("Ridotto",Ott2022_RICHIESTE!S21),Ott2022_RICHIESTE!S21))=1,    S$16&lt;&gt;""   ),    _xlfn.CONCAT("Rid: ",HLOOKUP(S$16,Tipologie!$B$2:$AM$10,8)  ),  Ott2022_RICHIESTE!S21),HLOOKUP(S$16,Tipologie!$B$2:$AM$10,8  ) ))</f>
        <v>RIPOSO</v>
      </c>
      <c r="T23" s="142"/>
      <c r="U23" s="45" t="str">
        <f t="shared" si="7"/>
        <v>sab</v>
      </c>
      <c r="V23" s="46">
        <f t="shared" si="8"/>
        <v>44849</v>
      </c>
      <c r="W23" s="147" t="str">
        <f>T( IF( Ott2022_RICHIESTE!W21&lt;&gt;"",  IF(   AND(    (IFERROR(SEARCH("Ridotto",Ott2022_RICHIESTE!W21),Ott2022_RICHIESTE!W21))=1,    W$16&lt;&gt;""   ),    _xlfn.CONCAT("Rid: ",HLOOKUP(W$16,Tipologie!$B$2:$AM$10,8)  ),  Ott2022_RICHIESTE!W21),HLOOKUP(W$16,Tipologie!$B$2:$AM$10,8  ) ))</f>
        <v>RIPOSO</v>
      </c>
      <c r="X23" s="147" t="str">
        <f>T( IF( Ott2022_RICHIESTE!X21&lt;&gt;"",  IF(   AND(    (IFERROR(SEARCH("Ridotto",Ott2022_RICHIESTE!X21),Ott2022_RICHIESTE!X21))=1,    X$16&lt;&gt;""   ),    _xlfn.CONCAT("Rid: ",HLOOKUP(X$16,Tipologie!$B$2:$AM$10,8)  ),  Ott2022_RICHIESTE!X21),HLOOKUP(X$16,Tipologie!$B$2:$AM$10,8  ) ))</f>
        <v>RIPOSO</v>
      </c>
      <c r="Y23" s="147" t="str">
        <f>T( IF( Ott2022_RICHIESTE!Y21&lt;&gt;"",  IF(   AND(    (IFERROR(SEARCH("Ridotto",Ott2022_RICHIESTE!Y21),Ott2022_RICHIESTE!Y21))=1,    Y$16&lt;&gt;""   ),    _xlfn.CONCAT("Rid: ",HLOOKUP(Y$16,Tipologie!$B$2:$AM$10,8)  ),  Ott2022_RICHIESTE!Y21),HLOOKUP(Y$16,Tipologie!$B$2:$AM$10,8  ) ))</f>
        <v>RIPOSO</v>
      </c>
      <c r="Z23" s="147" t="str">
        <f>T( IF( Ott2022_RICHIESTE!Z21&lt;&gt;"",  IF(   AND(    (IFERROR(SEARCH("Ridotto",Ott2022_RICHIESTE!Z21),Ott2022_RICHIESTE!Z21))=1,    Z$16&lt;&gt;""   ),    _xlfn.CONCAT("Rid: ",HLOOKUP(Z$16,Tipologie!$B$2:$AM$10,8)  ),  Ott2022_RICHIESTE!Z21),HLOOKUP(Z$16,Tipologie!$B$2:$AM$10,8  ) ))</f>
        <v>RIPOSO</v>
      </c>
      <c r="AA23" s="147" t="str">
        <f>T( IF( Ott2022_RICHIESTE!AA21&lt;&gt;"",  IF(   AND(    (IFERROR(SEARCH("Ridotto",Ott2022_RICHIESTE!AA21),Ott2022_RICHIESTE!AA21))=1,    AA$16&lt;&gt;""   ),    _xlfn.CONCAT("Rid: ",HLOOKUP(AA$16,Tipologie!$B$2:$AM$10,8)  ),  Ott2022_RICHIESTE!AA21),HLOOKUP(AA$16,Tipologie!$B$2:$AM$10,8  ) ))</f>
        <v>RIPOSO</v>
      </c>
      <c r="AB23" s="147" t="str">
        <f>T( IF( Ott2022_RICHIESTE!AB21&lt;&gt;"",  IF(   AND(    (IFERROR(SEARCH("Ridotto",Ott2022_RICHIESTE!AB21),Ott2022_RICHIESTE!AB21))=1,    AB$16&lt;&gt;""   ),    _xlfn.CONCAT("Rid: ",HLOOKUP(AB$16,Tipologie!$B$2:$AM$10,8)  ),  Ott2022_RICHIESTE!AB21),HLOOKUP(AB$16,Tipologie!$B$2:$AM$10,8  ) ))</f>
        <v>RIPOSO</v>
      </c>
      <c r="AC23" s="147" t="str">
        <f>T( IF( Ott2022_RICHIESTE!AC21&lt;&gt;"",  IF(   AND(    (IFERROR(SEARCH("Ridotto",Ott2022_RICHIESTE!AC21),Ott2022_RICHIESTE!AC21))=1,    AC$16&lt;&gt;""   ),    _xlfn.CONCAT("Rid: ",HLOOKUP(AC$16,Tipologie!$B$2:$AM$10,8)  ),  Ott2022_RICHIESTE!AC21),HLOOKUP(AC$16,Tipologie!$B$2:$AM$10,8  ) ))</f>
        <v>RIPOSO</v>
      </c>
      <c r="AD23" s="147" t="str">
        <f>T( IF( Ott2022_RICHIESTE!AD21&lt;&gt;"",  IF(   AND(    (IFERROR(SEARCH("Ridotto",Ott2022_RICHIESTE!AD21),Ott2022_RICHIESTE!AD21))=1,    AD$16&lt;&gt;""   ),    _xlfn.CONCAT("Rid: ",HLOOKUP(AD$16,Tipologie!$B$2:$AM$10,8)  ),  Ott2022_RICHIESTE!AD21),HLOOKUP(AD$16,Tipologie!$B$2:$AM$10,8  ) ))</f>
        <v>RIPOSO</v>
      </c>
      <c r="AE23" s="147" t="str">
        <f>T( IF( Ott2022_RICHIESTE!AE21&lt;&gt;"",  IF(   AND(    (IFERROR(SEARCH("Ridotto",Ott2022_RICHIESTE!AE21),Ott2022_RICHIESTE!AE21))=1,    AE$16&lt;&gt;""   ),    _xlfn.CONCAT("Rid: ",HLOOKUP(AE$16,Tipologie!$B$2:$AM$10,8)  ),  Ott2022_RICHIESTE!AE21),HLOOKUP(AE$16,Tipologie!$B$2:$AM$10,8  ) ))</f>
        <v>RIPOSO</v>
      </c>
      <c r="AF23" s="147" t="str">
        <f>T( IF( Ott2022_RICHIESTE!AF21&lt;&gt;"",  IF(   AND(    (IFERROR(SEARCH("Ridotto",Ott2022_RICHIESTE!AF21),Ott2022_RICHIESTE!AF21))=1,    AF$16&lt;&gt;""   ),    _xlfn.CONCAT("Rid: ",HLOOKUP(AF$16,Tipologie!$B$2:$AM$10,8)  ),  Ott2022_RICHIESTE!AF21),HLOOKUP(AF$16,Tipologie!$B$2:$AM$10,8  ) ))</f>
        <v>RIPOSO</v>
      </c>
      <c r="AG23" s="147" t="str">
        <f>T( IF( Ott2022_RICHIESTE!AG21&lt;&gt;"",  IF(   AND(    (IFERROR(SEARCH("Ridotto",Ott2022_RICHIESTE!AG21),Ott2022_RICHIESTE!AG21))=1,    AG$16&lt;&gt;""   ),    _xlfn.CONCAT("Rid: ",HLOOKUP(AG$16,Tipologie!$B$2:$AM$10,8)  ),  Ott2022_RICHIESTE!AG21),HLOOKUP(AG$16,Tipologie!$B$2:$AM$10,8  ) ))</f>
        <v>RIPOSO</v>
      </c>
      <c r="AH23" s="147" t="str">
        <f>T( IF( Ott2022_RICHIESTE!AH21&lt;&gt;"",  IF(   AND(    (IFERROR(SEARCH("Ridotto",Ott2022_RICHIESTE!AH21),Ott2022_RICHIESTE!AH21))=1,    AH$16&lt;&gt;""   ),    _xlfn.CONCAT("Rid: ",HLOOKUP(AH$16,Tipologie!$B$2:$AM$10,8)  ),  Ott2022_RICHIESTE!AH21),HLOOKUP(AH$16,Tipologie!$B$2:$AM$10,8  ) ))</f>
        <v>RIPOSO</v>
      </c>
      <c r="AI23" s="147" t="str">
        <f>T( IF( Ott2022_RICHIESTE!AI21&lt;&gt;"",  IF(   AND(    (IFERROR(SEARCH("Ridotto",Ott2022_RICHIESTE!AI21),Ott2022_RICHIESTE!AI21))=1,    AI$16&lt;&gt;""   ),    _xlfn.CONCAT("Rid: ",HLOOKUP(AI$16,Tipologie!$B$2:$AM$10,8)  ),  Ott2022_RICHIESTE!AI21),HLOOKUP(AI$16,Tipologie!$B$2:$AM$10,8  ) ))</f>
        <v>RIPOSO</v>
      </c>
      <c r="AJ23" s="147" t="str">
        <f>T( IF( Ott2022_RICHIESTE!AJ21&lt;&gt;"",  IF(   AND(    (IFERROR(SEARCH("Ridotto",Ott2022_RICHIESTE!AJ21),Ott2022_RICHIESTE!AJ21))=1,    AJ$16&lt;&gt;""   ),    _xlfn.CONCAT("Rid: ",HLOOKUP(AJ$16,Tipologie!$B$2:$AM$10,8)  ),  Ott2022_RICHIESTE!AJ21),HLOOKUP(AJ$16,Tipologie!$B$2:$AM$10,8  ) ))</f>
        <v>RIPOSO</v>
      </c>
      <c r="AK23" s="147" t="str">
        <f>T( IF( Ott2022_RICHIESTE!AK21&lt;&gt;"",  IF(   AND(    (IFERROR(SEARCH("Ridotto",Ott2022_RICHIESTE!AK21),Ott2022_RICHIESTE!AK21))=1,    AK$16&lt;&gt;""   ),    _xlfn.CONCAT("Rid: ",HLOOKUP(AK$16,Tipologie!$B$2:$AM$10,8)  ),  Ott2022_RICHIESTE!AK21),HLOOKUP(AK$16,Tipologie!$B$2:$AM$10,8  ) ))</f>
        <v>RIPOSO</v>
      </c>
      <c r="AL23" s="147" t="str">
        <f>T( IF( Ott2022_RICHIESTE!AL21&lt;&gt;"",  IF(   AND(    (IFERROR(SEARCH("Ridotto",Ott2022_RICHIESTE!AL21),Ott2022_RICHIESTE!AL21))=1,    AL$16&lt;&gt;""   ),    _xlfn.CONCAT("Rid: ",HLOOKUP(AL$16,Tipologie!$B$2:$AM$10,8)  ),  Ott2022_RICHIESTE!AL21),HLOOKUP(AL$16,Tipologie!$B$2:$AM$10,8  ) ))</f>
        <v>RIPOSO</v>
      </c>
      <c r="AM23" s="147" t="str">
        <f>T( IF( Ott2022_RICHIESTE!AM21&lt;&gt;"",  IF(   AND(    (IFERROR(SEARCH("Ridotto",Ott2022_RICHIESTE!AM21),Ott2022_RICHIESTE!AM21))=1,    AM$16&lt;&gt;""   ),    _xlfn.CONCAT("Rid: ",HLOOKUP(AM$16,Tipologie!$B$2:$AM$10,8)  ),  Ott2022_RICHIESTE!AM21),HLOOKUP(AM$16,Tipologie!$B$2:$AM$10,8  ) ))</f>
        <v>RIPOSO</v>
      </c>
      <c r="AN23" s="147" t="str">
        <f>T( IF( Ott2022_RICHIESTE!AN21&lt;&gt;"",  IF(   AND(    (IFERROR(SEARCH("Ridotto",Ott2022_RICHIESTE!AN21),Ott2022_RICHIESTE!AN21))=1,    AN$16&lt;&gt;""   ),    _xlfn.CONCAT("Rid: ",HLOOKUP(AN$16,Tipologie!$B$2:$AM$10,8)  ),  Ott2022_RICHIESTE!AN21),HLOOKUP(AN$16,Tipologie!$B$2:$AM$10,8  ) ))</f>
        <v>RIPOSO</v>
      </c>
      <c r="AO23" s="147" t="str">
        <f>T( IF( Ott2022_RICHIESTE!AO21&lt;&gt;"",  IF(   AND(    (IFERROR(SEARCH("Ridotto",Ott2022_RICHIESTE!AO21),Ott2022_RICHIESTE!AO21))=1,    AO$16&lt;&gt;""   ),    _xlfn.CONCAT("Rid: ",HLOOKUP(AO$16,Tipologie!$B$2:$AM$10,8)  ),  Ott2022_RICHIESTE!AO21),HLOOKUP(AO$16,Tipologie!$B$2:$AM$10,8  ) ))</f>
        <v>RIPOSO</v>
      </c>
      <c r="AP23" s="147" t="str">
        <f>T( IF( Ott2022_RICHIESTE!AP21&lt;&gt;"",  IF(   AND(    (IFERROR(SEARCH("Ridotto",Ott2022_RICHIESTE!AP21),Ott2022_RICHIESTE!AP21))=1,    AP$16&lt;&gt;""   ),    _xlfn.CONCAT("Rid: ",HLOOKUP(AP$16,Tipologie!$B$2:$AM$10,8)  ),  Ott2022_RICHIESTE!AP21),HLOOKUP(AP$16,Tipologie!$B$2:$AM$10,8  ) ))</f>
        <v>RIPOSO</v>
      </c>
      <c r="AQ23" s="147" t="str">
        <f>T( IF( Ott2022_RICHIESTE!AQ21&lt;&gt;"",  IF(   AND(    (IFERROR(SEARCH("Ridotto",Ott2022_RICHIESTE!AQ21),Ott2022_RICHIESTE!AQ21))=1,    AQ$16&lt;&gt;""   ),    _xlfn.CONCAT("Rid: ",HLOOKUP(AQ$16,Tipologie!$B$2:$AM$10,8)  ),  Ott2022_RICHIESTE!AQ21),HLOOKUP(AQ$16,Tipologie!$B$2:$AM$10,8  ) ))</f>
        <v>RIPOSO</v>
      </c>
      <c r="AR23" s="147" t="str">
        <f>T( IF( Ott2022_RICHIESTE!AR21&lt;&gt;"",  IF(   AND(    (IFERROR(SEARCH("Ridotto",Ott2022_RICHIESTE!AR21),Ott2022_RICHIESTE!AR21))=1,    AR$16&lt;&gt;""   ),    _xlfn.CONCAT("Rid: ",HLOOKUP(AR$16,Tipologie!$B$2:$AM$10,8)  ),  Ott2022_RICHIESTE!AR21),HLOOKUP(AR$16,Tipologie!$B$2:$AM$10,8  ) ))</f>
        <v>RIPOSO</v>
      </c>
      <c r="AS23" s="147" t="str">
        <f>T( IF( Ott2022_RICHIESTE!AS21&lt;&gt;"",  IF(   AND(    (IFERROR(SEARCH("Ridotto",Ott2022_RICHIESTE!AS21),Ott2022_RICHIESTE!AS21))=1,    AS$16&lt;&gt;""   ),    _xlfn.CONCAT("Rid: ",HLOOKUP(AS$16,Tipologie!$B$2:$AM$10,8)  ),  Ott2022_RICHIESTE!AS21),HLOOKUP(AS$16,Tipologie!$B$2:$AM$10,8  ) ))</f>
        <v>RIPOSO</v>
      </c>
      <c r="AT23" s="224"/>
      <c r="AW23" s="87">
        <f>SUM(COUNTIFS(C23:AS23,{"Ex-accordo";"Ferie";"Ridotto Ex-Acc";"Ridotto Ferie";"Ridotto Maternità";"Malattia";"Esame";"Altro"}))</f>
        <v>0</v>
      </c>
      <c r="AX23" s="159">
        <f t="shared" si="11"/>
        <v>30</v>
      </c>
      <c r="AY23" s="91"/>
      <c r="BB23" s="147" t="str">
        <f>T( IF( Ott2022_RICHIESTE!BM21&lt;&gt;"",  IF(   AND(    (IFERROR(SEARCH("Ridotto",Ott2022_RICHIESTE!BM21),Ott2022_RICHIESTE!BM21))=1,    BB$16&lt;&gt;""   ),    _xlfn.CONCAT("Rid: ",HLOOKUP(BB$16,Tipologie!$B$2:$AM$10,8)  ),  Ott2022_RICHIESTE!BM21),HLOOKUP(BB$16,Tipologie!$B$2:$AM$10,8  ) ))</f>
        <v>RIPOSO</v>
      </c>
      <c r="BC23" s="147" t="str">
        <f>T( IF( Ott2022_RICHIESTE!BN21&lt;&gt;"",  IF(   AND(    (IFERROR(SEARCH("Ridotto",Ott2022_RICHIESTE!BN21),Ott2022_RICHIESTE!BN21))=1,    BC$16&lt;&gt;""   ),    _xlfn.CONCAT("Rid: ",HLOOKUP(BC$16,Tipologie!$B$2:$AM$10,8)  ),  Ott2022_RICHIESTE!BN21),HLOOKUP(BC$16,Tipologie!$B$2:$AM$10,8  ) ))</f>
        <v>RIPOSO</v>
      </c>
      <c r="BD23" s="147" t="str">
        <f>T( IF( Ott2022_RICHIESTE!BO21&lt;&gt;"",  IF(   AND(    (IFERROR(SEARCH("Ridotto",Ott2022_RICHIESTE!BO21),Ott2022_RICHIESTE!BO21))=1,    BD$16&lt;&gt;""   ),    _xlfn.CONCAT("Rid: ",HLOOKUP(BD$16,Tipologie!$B$2:$AM$10,8)  ),  Ott2022_RICHIESTE!BO21),HLOOKUP(BD$16,Tipologie!$B$2:$AM$10,8  ) ))</f>
        <v>RIPOSO</v>
      </c>
      <c r="BE23" s="147" t="str">
        <f>T( IF( Ott2022_RICHIESTE!BP21&lt;&gt;"",  IF(   AND(    (IFERROR(SEARCH("Ridotto",Ott2022_RICHIESTE!BP21),Ott2022_RICHIESTE!BP21))=1,    BE$16&lt;&gt;""   ),    _xlfn.CONCAT("Rid: ",HLOOKUP(BE$16,Tipologie!$B$2:$AM$10,8)  ),  Ott2022_RICHIESTE!BP21),HLOOKUP(BE$16,Tipologie!$B$2:$AM$10,8  ) ))</f>
        <v>RIPOSO</v>
      </c>
      <c r="BF23" s="147" t="str">
        <f>T( IF( Ott2022_RICHIESTE!BQ21&lt;&gt;"",  IF(   AND(    (IFERROR(SEARCH("Ridotto",Ott2022_RICHIESTE!BQ21),Ott2022_RICHIESTE!BQ21))=1,    BF$16&lt;&gt;""   ),    _xlfn.CONCAT("Rid: ",HLOOKUP(BF$16,Tipologie!$B$2:$AM$10,8)  ),  Ott2022_RICHIESTE!BQ21),HLOOKUP(BF$16,Tipologie!$B$2:$AM$10,8  ) ))</f>
        <v>RIPOSO</v>
      </c>
      <c r="BG23" s="147" t="str">
        <f>T( IF( Ott2022_RICHIESTE!BR21&lt;&gt;"",  IF(   AND(    (IFERROR(SEARCH("Ridotto",Ott2022_RICHIESTE!BR21),Ott2022_RICHIESTE!BR21))=1,    BG$16&lt;&gt;""   ),    _xlfn.CONCAT("Rid: ",HLOOKUP(BG$16,Tipologie!$B$2:$AM$10,8)  ),  Ott2022_RICHIESTE!BR21),HLOOKUP(BG$16,Tipologie!$B$2:$AM$10,8  ) ))</f>
        <v>RIPOSO</v>
      </c>
      <c r="BI23" s="45" t="str">
        <f t="shared" si="9"/>
        <v>sab</v>
      </c>
      <c r="BJ23" s="45">
        <f t="shared" si="10"/>
        <v>44849</v>
      </c>
      <c r="BK23" s="147" t="str">
        <f>T(IF(  Ott2022_RICHIESTE!BV21&lt;&gt;"",  Ott2022_RICHIESTE!BV21,  HLOOKUP(BK$16,Tipologie!$B$2:$AM$10,8) ))</f>
        <v>RIPOSO</v>
      </c>
      <c r="BL23" s="147" t="str">
        <f>T(IF(  Ott2022_RICHIESTE!BW21&lt;&gt;"",  Ott2022_RICHIESTE!BW21,  HLOOKUP(BL$16,Tipologie!$B$2:$AM$10,8) ))</f>
        <v>RIPOSO</v>
      </c>
      <c r="BM23" s="147" t="str">
        <f>T(IF(  Ott2022_RICHIESTE!BX21&lt;&gt;"",  Ott2022_RICHIESTE!BX21,  HLOOKUP(BM$16,Tipologie!$B$2:$AM$10,8) ))</f>
        <v>RIPOSO</v>
      </c>
      <c r="BN23" s="147" t="str">
        <f>T(IF(  Ott2022_RICHIESTE!BY21&lt;&gt;"",  Ott2022_RICHIESTE!BY21,  HLOOKUP(BN$16,Tipologie!$B$2:$AM$10,8) ))</f>
        <v>RIPOSO</v>
      </c>
      <c r="BO23" s="147" t="str">
        <f>T(IF(  Ott2022_RICHIESTE!BZ21&lt;&gt;"",  Ott2022_RICHIESTE!BZ21,  HLOOKUP(BO$16,Tipologie!$B$2:$AM$10,8) ))</f>
        <v>RIPOSO</v>
      </c>
      <c r="BP23" s="147" t="str">
        <f>T(IF(  Ott2022_RICHIESTE!CA21&lt;&gt;"",  Ott2022_RICHIESTE!CA21,  HLOOKUP(BP$16,Tipologie!$B$2:$AM$10,8) ))</f>
        <v>RIPOSO</v>
      </c>
      <c r="BQ23" s="147" t="str">
        <f>T(IF(  Ott2022_RICHIESTE!CB21&lt;&gt;"",  Ott2022_RICHIESTE!CB21,  HLOOKUP(BQ$16,Tipologie!$B$2:$AM$10,8) ))</f>
        <v>RIPOSO</v>
      </c>
      <c r="BR23" s="147" t="str">
        <f>T(IF(  Ott2022_RICHIESTE!BW21&lt;&gt;"",  Ott2022_RICHIESTE!BW21,  HLOOKUP(BR$16,Tipologie!$B$2:$AM$10,8) ))</f>
        <v>RIPOSO</v>
      </c>
      <c r="BS23" s="147" t="str">
        <f>T(IF(  Ott2022_RICHIESTE!BX21&lt;&gt;"",  Ott2022_RICHIESTE!BX21,  HLOOKUP(BS$16,Tipologie!$B$2:$AM$10,8) ))</f>
        <v>RIPOSO</v>
      </c>
      <c r="BT23" s="147" t="str">
        <f>T(IF(  Ott2022_RICHIESTE!BY21&lt;&gt;"",  Ott2022_RICHIESTE!BY21,  HLOOKUP(BT$16,Tipologie!$B$2:$AM$10,8) ))</f>
        <v>RIPOSO</v>
      </c>
    </row>
    <row r="24" spans="1:73" ht="11.25" customHeight="1" x14ac:dyDescent="0.25">
      <c r="A24" s="26" t="str">
        <f>IF(Ott2022_RICHIESTE!A22&lt;&gt;"",Ott2022_RICHIESTE!A22,"")</f>
        <v/>
      </c>
      <c r="B24" s="48">
        <f>IF(Ott2022_RICHIESTE!B22&lt;&gt;"",Ott2022_RICHIESTE!B22,"")</f>
        <v>44850</v>
      </c>
      <c r="C24" s="147" t="str">
        <f>T( IF( Ott2022_RICHIESTE!C22&lt;&gt;"",  IF(   AND(    (IFERROR(SEARCH("Ridotto",Ott2022_RICHIESTE!C22),Ott2022_RICHIESTE!C22))=1,    C$16&lt;&gt;""   ),    _xlfn.CONCAT("Rid: ",HLOOKUP(C$16,Tipologie!$B$2:$AM$10,9)  ),  Ott2022_RICHIESTE!C22),HLOOKUP(C$16,Tipologie!$B$2:$AM$10,9  ) ))</f>
        <v>DOMENICA</v>
      </c>
      <c r="D24" s="147" t="str">
        <f>T( IF( Ott2022_RICHIESTE!D22&lt;&gt;"",  IF(   AND(    (IFERROR(SEARCH("Ridotto",Ott2022_RICHIESTE!D22),Ott2022_RICHIESTE!D22))=1,    D$16&lt;&gt;""   ),    _xlfn.CONCAT("Rid: ",HLOOKUP(D$16,Tipologie!$B$2:$AM$10,9)  ),  Ott2022_RICHIESTE!D22),HLOOKUP(D$16,Tipologie!$B$2:$AM$10,9  ) ))</f>
        <v>DOMENICA</v>
      </c>
      <c r="E24" s="147" t="str">
        <f>T( IF( Ott2022_RICHIESTE!E22&lt;&gt;"",  IF(   AND(    (IFERROR(SEARCH("Ridotto",Ott2022_RICHIESTE!E22),Ott2022_RICHIESTE!E22))=1,    E$16&lt;&gt;""   ),    _xlfn.CONCAT("Rid: ",HLOOKUP(E$16,Tipologie!$B$2:$AM$10,9)  ),  Ott2022_RICHIESTE!E22),HLOOKUP(E$16,Tipologie!$B$2:$AM$10,9  ) ))</f>
        <v>DOMENICA</v>
      </c>
      <c r="F24" s="147" t="str">
        <f>T( IF( Ott2022_RICHIESTE!F22&lt;&gt;"",  IF(   AND(    (IFERROR(SEARCH("Ridotto",Ott2022_RICHIESTE!F22),Ott2022_RICHIESTE!F22))=1,    F$16&lt;&gt;""   ),    _xlfn.CONCAT("Rid: ",HLOOKUP(F$16,Tipologie!$B$2:$AM$10,9)  ),  Ott2022_RICHIESTE!F22),HLOOKUP(F$16,Tipologie!$B$2:$AM$10,9  ) ))</f>
        <v>DOMENICA</v>
      </c>
      <c r="G24" s="147" t="str">
        <f>T( IF( Ott2022_RICHIESTE!G22&lt;&gt;"",  IF(   AND(    (IFERROR(SEARCH("Ridotto",Ott2022_RICHIESTE!G22),Ott2022_RICHIESTE!G22))=1,    G$16&lt;&gt;""   ),    _xlfn.CONCAT("Rid: ",HLOOKUP(G$16,Tipologie!$B$2:$AM$10,9)  ),  Ott2022_RICHIESTE!G22),HLOOKUP(G$16,Tipologie!$B$2:$AM$10,9  ) ))</f>
        <v>DOMENICA</v>
      </c>
      <c r="H24" s="147" t="str">
        <f>T( IF( Ott2022_RICHIESTE!H22&lt;&gt;"",  IF(   AND(    (IFERROR(SEARCH("Ridotto",Ott2022_RICHIESTE!H22),Ott2022_RICHIESTE!H22))=1,    H$16&lt;&gt;""   ),    _xlfn.CONCAT("Rid: ",HLOOKUP(H$16,Tipologie!$B$2:$AM$10,9)  ),  Ott2022_RICHIESTE!H22),HLOOKUP(H$16,Tipologie!$B$2:$AM$10,9  ) ))</f>
        <v>DOMENICA</v>
      </c>
      <c r="I24" s="147" t="str">
        <f>T( IF( Ott2022_RICHIESTE!I22&lt;&gt;"",  IF(   AND(    (IFERROR(SEARCH("Ridotto",Ott2022_RICHIESTE!I22),Ott2022_RICHIESTE!I22))=1,    I$16&lt;&gt;""   ),    _xlfn.CONCAT("Rid: ",HLOOKUP(I$16,Tipologie!$B$2:$AM$10,9)  ),  Ott2022_RICHIESTE!I22),HLOOKUP(I$16,Tipologie!$B$2:$AM$10,9  ) ))</f>
        <v>DOMENICA</v>
      </c>
      <c r="J24" s="147" t="str">
        <f>T( IF( Ott2022_RICHIESTE!J22&lt;&gt;"",  IF(   AND(    (IFERROR(SEARCH("Ridotto",Ott2022_RICHIESTE!J22),Ott2022_RICHIESTE!J22))=1,    J$16&lt;&gt;""   ),    _xlfn.CONCAT("Rid: ",HLOOKUP(J$16,Tipologie!$B$2:$AM$10,9)  ),  Ott2022_RICHIESTE!J22),HLOOKUP(J$16,Tipologie!$B$2:$AM$10,9  ) ))</f>
        <v>DOMENICA</v>
      </c>
      <c r="K24" s="147" t="str">
        <f>T( IF( Ott2022_RICHIESTE!K22&lt;&gt;"",  IF(   AND(    (IFERROR(SEARCH("Ridotto",Ott2022_RICHIESTE!K22),Ott2022_RICHIESTE!K22))=1,    K$16&lt;&gt;""   ),    _xlfn.CONCAT("Rid: ",HLOOKUP(K$16,Tipologie!$B$2:$AM$10,9)  ),  Ott2022_RICHIESTE!K22),HLOOKUP(K$16,Tipologie!$B$2:$AM$10,9  ) ))</f>
        <v>DOMENICA</v>
      </c>
      <c r="L24" s="147" t="str">
        <f>T( IF( Ott2022_RICHIESTE!L22&lt;&gt;"",  IF(   AND(    (IFERROR(SEARCH("Ridotto",Ott2022_RICHIESTE!L22),Ott2022_RICHIESTE!L22))=1,    L$16&lt;&gt;""   ),    _xlfn.CONCAT("Rid: ",HLOOKUP(L$16,Tipologie!$B$2:$AM$10,9)  ),  Ott2022_RICHIESTE!L22),HLOOKUP(L$16,Tipologie!$B$2:$AM$10,9  ) ))</f>
        <v>DOMENICA</v>
      </c>
      <c r="M24" s="147" t="str">
        <f>T( IF( Ott2022_RICHIESTE!M22&lt;&gt;"",  IF(   AND(    (IFERROR(SEARCH("Ridotto",Ott2022_RICHIESTE!M22),Ott2022_RICHIESTE!M22))=1,    M$16&lt;&gt;""   ),    _xlfn.CONCAT("Rid: ",HLOOKUP(M$16,Tipologie!$B$2:$AM$10,9)  ),  Ott2022_RICHIESTE!M22),HLOOKUP(M$16,Tipologie!$B$2:$AM$10,9  ) ))</f>
        <v>DOMENICA</v>
      </c>
      <c r="N24" s="147" t="str">
        <f>T( IF( Ott2022_RICHIESTE!N22&lt;&gt;"",  IF(   AND(    (IFERROR(SEARCH("Ridotto",Ott2022_RICHIESTE!N22),Ott2022_RICHIESTE!N22))=1,    N$16&lt;&gt;""   ),    _xlfn.CONCAT("Rid: ",HLOOKUP(N$16,Tipologie!$B$2:$AM$10,9)  ),  Ott2022_RICHIESTE!N22),HLOOKUP(N$16,Tipologie!$B$2:$AM$10,9  ) ))</f>
        <v>DOMENICA</v>
      </c>
      <c r="O24" s="147" t="str">
        <f>T( IF( Ott2022_RICHIESTE!O22&lt;&gt;"",  IF(   AND(    (IFERROR(SEARCH("Ridotto",Ott2022_RICHIESTE!O22),Ott2022_RICHIESTE!O22))=1,    O$16&lt;&gt;""   ),    _xlfn.CONCAT("Rid: ",HLOOKUP(O$16,Tipologie!$B$2:$AM$10,9)  ),  Ott2022_RICHIESTE!O22),HLOOKUP(O$16,Tipologie!$B$2:$AM$10,9  ) ))</f>
        <v>DOMENICA</v>
      </c>
      <c r="P24" s="147" t="str">
        <f>T( IF( Ott2022_RICHIESTE!P22&lt;&gt;"",  IF(   AND(    (IFERROR(SEARCH("Ridotto",Ott2022_RICHIESTE!P22),Ott2022_RICHIESTE!P22))=1,    P$16&lt;&gt;""   ),    _xlfn.CONCAT("Rid: ",HLOOKUP(P$16,Tipologie!$B$2:$AM$10,9)  ),  Ott2022_RICHIESTE!P22),HLOOKUP(P$16,Tipologie!$B$2:$AM$10,9  ) ))</f>
        <v>DOMENICA</v>
      </c>
      <c r="Q24" s="28" t="str">
        <f>T( IF( Ott2022_RICHIESTE!Q22&lt;&gt;"",  IF(   AND(    (IFERROR(SEARCH("Ridotto",Ott2022_RICHIESTE!Q22),Ott2022_RICHIESTE!Q22))=1,    Q$16&lt;&gt;""   ),    _xlfn.CONCAT("Rid: ",HLOOKUP(Q$16,Tipologie!$B$2:$AM$10,9)  ),  Ott2022_RICHIESTE!Q22),HLOOKUP(Q$16,Tipologie!$B$2:$AM$10,9  ) ))</f>
        <v>DOMENICA</v>
      </c>
      <c r="R24" s="28" t="str">
        <f>T( IF( Ott2022_RICHIESTE!R22&lt;&gt;"",  IF(   AND(    (IFERROR(SEARCH("Ridotto",Ott2022_RICHIESTE!R22),Ott2022_RICHIESTE!R22))=1,    R$16&lt;&gt;""   ),    _xlfn.CONCAT("Rid: ",HLOOKUP(R$16,Tipologie!$B$2:$AM$10,9)  ),  Ott2022_RICHIESTE!R22),HLOOKUP(R$16,Tipologie!$B$2:$AM$10,9  ) ))</f>
        <v>DOMENICA</v>
      </c>
      <c r="S24" s="28" t="str">
        <f>T( IF( Ott2022_RICHIESTE!S22&lt;&gt;"",  IF(   AND(    (IFERROR(SEARCH("Ridotto",Ott2022_RICHIESTE!S22),Ott2022_RICHIESTE!S22))=1,    S$16&lt;&gt;""   ),    _xlfn.CONCAT("Rid: ",HLOOKUP(S$16,Tipologie!$B$2:$AM$10,9)  ),  Ott2022_RICHIESTE!S22),HLOOKUP(S$16,Tipologie!$B$2:$AM$10,9  ) ))</f>
        <v>DOMENICA</v>
      </c>
      <c r="T24" s="142"/>
      <c r="U24" s="26" t="str">
        <f t="shared" si="7"/>
        <v/>
      </c>
      <c r="V24" s="48">
        <f t="shared" si="8"/>
        <v>44850</v>
      </c>
      <c r="W24" s="147" t="str">
        <f>T( IF( Ott2022_RICHIESTE!W22&lt;&gt;"",  IF(   AND(    (IFERROR(SEARCH("Ridotto",Ott2022_RICHIESTE!W22),Ott2022_RICHIESTE!W22))=1,    W$16&lt;&gt;""   ),    _xlfn.CONCAT("Rid: ",HLOOKUP(W$16,Tipologie!$B$2:$AM$10,9)  ),  Ott2022_RICHIESTE!W22),HLOOKUP(W$16,Tipologie!$B$2:$AM$10,9  ) ))</f>
        <v>DOMENICA</v>
      </c>
      <c r="X24" s="147" t="str">
        <f>T( IF( Ott2022_RICHIESTE!X22&lt;&gt;"",  IF(   AND(    (IFERROR(SEARCH("Ridotto",Ott2022_RICHIESTE!X22),Ott2022_RICHIESTE!X22))=1,    X$16&lt;&gt;""   ),    _xlfn.CONCAT("Rid: ",HLOOKUP(X$16,Tipologie!$B$2:$AM$10,9)  ),  Ott2022_RICHIESTE!X22),HLOOKUP(X$16,Tipologie!$B$2:$AM$10,9  ) ))</f>
        <v>DOMENICA</v>
      </c>
      <c r="Y24" s="147" t="str">
        <f>T( IF( Ott2022_RICHIESTE!Y22&lt;&gt;"",  IF(   AND(    (IFERROR(SEARCH("Ridotto",Ott2022_RICHIESTE!Y22),Ott2022_RICHIESTE!Y22))=1,    Y$16&lt;&gt;""   ),    _xlfn.CONCAT("Rid: ",HLOOKUP(Y$16,Tipologie!$B$2:$AM$10,9)  ),  Ott2022_RICHIESTE!Y22),HLOOKUP(Y$16,Tipologie!$B$2:$AM$10,9  ) ))</f>
        <v>DOMENICA</v>
      </c>
      <c r="Z24" s="147" t="str">
        <f>T( IF( Ott2022_RICHIESTE!Z22&lt;&gt;"",  IF(   AND(    (IFERROR(SEARCH("Ridotto",Ott2022_RICHIESTE!Z22),Ott2022_RICHIESTE!Z22))=1,    Z$16&lt;&gt;""   ),    _xlfn.CONCAT("Rid: ",HLOOKUP(Z$16,Tipologie!$B$2:$AM$10,9)  ),  Ott2022_RICHIESTE!Z22),HLOOKUP(Z$16,Tipologie!$B$2:$AM$10,9  ) ))</f>
        <v>DOMENICA</v>
      </c>
      <c r="AA24" s="147" t="str">
        <f>T( IF( Ott2022_RICHIESTE!AA22&lt;&gt;"",  IF(   AND(    (IFERROR(SEARCH("Ridotto",Ott2022_RICHIESTE!AA22),Ott2022_RICHIESTE!AA22))=1,    AA$16&lt;&gt;""   ),    _xlfn.CONCAT("Rid: ",HLOOKUP(AA$16,Tipologie!$B$2:$AM$10,9)  ),  Ott2022_RICHIESTE!AA22),HLOOKUP(AA$16,Tipologie!$B$2:$AM$10,9  ) ))</f>
        <v>DOMENICA</v>
      </c>
      <c r="AB24" s="147" t="str">
        <f>T( IF( Ott2022_RICHIESTE!AB22&lt;&gt;"",  IF(   AND(    (IFERROR(SEARCH("Ridotto",Ott2022_RICHIESTE!AB22),Ott2022_RICHIESTE!AB22))=1,    AB$16&lt;&gt;""   ),    _xlfn.CONCAT("Rid: ",HLOOKUP(AB$16,Tipologie!$B$2:$AM$10,9)  ),  Ott2022_RICHIESTE!AB22),HLOOKUP(AB$16,Tipologie!$B$2:$AM$10,9  ) ))</f>
        <v>DOMENICA</v>
      </c>
      <c r="AC24" s="147" t="str">
        <f>T( IF( Ott2022_RICHIESTE!AC22&lt;&gt;"",  IF(   AND(    (IFERROR(SEARCH("Ridotto",Ott2022_RICHIESTE!AC22),Ott2022_RICHIESTE!AC22))=1,    AC$16&lt;&gt;""   ),    _xlfn.CONCAT("Rid: ",HLOOKUP(AC$16,Tipologie!$B$2:$AM$10,9)  ),  Ott2022_RICHIESTE!AC22),HLOOKUP(AC$16,Tipologie!$B$2:$AM$10,9  ) ))</f>
        <v>DOMENICA</v>
      </c>
      <c r="AD24" s="147" t="str">
        <f>T( IF( Ott2022_RICHIESTE!AD22&lt;&gt;"",  IF(   AND(    (IFERROR(SEARCH("Ridotto",Ott2022_RICHIESTE!AD22),Ott2022_RICHIESTE!AD22))=1,    AD$16&lt;&gt;""   ),    _xlfn.CONCAT("Rid: ",HLOOKUP(AD$16,Tipologie!$B$2:$AM$10,9)  ),  Ott2022_RICHIESTE!AD22),HLOOKUP(AD$16,Tipologie!$B$2:$AM$10,9  ) ))</f>
        <v>DOMENICA</v>
      </c>
      <c r="AE24" s="147" t="str">
        <f>T( IF( Ott2022_RICHIESTE!AE22&lt;&gt;"",  IF(   AND(    (IFERROR(SEARCH("Ridotto",Ott2022_RICHIESTE!AE22),Ott2022_RICHIESTE!AE22))=1,    AE$16&lt;&gt;""   ),    _xlfn.CONCAT("Rid: ",HLOOKUP(AE$16,Tipologie!$B$2:$AM$10,9)  ),  Ott2022_RICHIESTE!AE22),HLOOKUP(AE$16,Tipologie!$B$2:$AM$10,9  ) ))</f>
        <v>DOMENICA</v>
      </c>
      <c r="AF24" s="147" t="str">
        <f>T( IF( Ott2022_RICHIESTE!AF22&lt;&gt;"",  IF(   AND(    (IFERROR(SEARCH("Ridotto",Ott2022_RICHIESTE!AF22),Ott2022_RICHIESTE!AF22))=1,    AF$16&lt;&gt;""   ),    _xlfn.CONCAT("Rid: ",HLOOKUP(AF$16,Tipologie!$B$2:$AM$10,9)  ),  Ott2022_RICHIESTE!AF22),HLOOKUP(AF$16,Tipologie!$B$2:$AM$10,9  ) ))</f>
        <v>DOMENICA</v>
      </c>
      <c r="AG24" s="147" t="str">
        <f>T( IF( Ott2022_RICHIESTE!AG22&lt;&gt;"",  IF(   AND(    (IFERROR(SEARCH("Ridotto",Ott2022_RICHIESTE!AG22),Ott2022_RICHIESTE!AG22))=1,    AG$16&lt;&gt;""   ),    _xlfn.CONCAT("Rid: ",HLOOKUP(AG$16,Tipologie!$B$2:$AM$10,9)  ),  Ott2022_RICHIESTE!AG22),HLOOKUP(AG$16,Tipologie!$B$2:$AM$10,9  ) ))</f>
        <v>DOMENICA</v>
      </c>
      <c r="AH24" s="147" t="str">
        <f>T( IF( Ott2022_RICHIESTE!AH22&lt;&gt;"",  IF(   AND(    (IFERROR(SEARCH("Ridotto",Ott2022_RICHIESTE!AH22),Ott2022_RICHIESTE!AH22))=1,    AH$16&lt;&gt;""   ),    _xlfn.CONCAT("Rid: ",HLOOKUP(AH$16,Tipologie!$B$2:$AM$10,9)  ),  Ott2022_RICHIESTE!AH22),HLOOKUP(AH$16,Tipologie!$B$2:$AM$10,9  ) ))</f>
        <v>DOMENICA</v>
      </c>
      <c r="AI24" s="147" t="str">
        <f>T( IF( Ott2022_RICHIESTE!AI22&lt;&gt;"",  IF(   AND(    (IFERROR(SEARCH("Ridotto",Ott2022_RICHIESTE!AI22),Ott2022_RICHIESTE!AI22))=1,    AI$16&lt;&gt;""   ),    _xlfn.CONCAT("Rid: ",HLOOKUP(AI$16,Tipologie!$B$2:$AM$10,9)  ),  Ott2022_RICHIESTE!AI22),HLOOKUP(AI$16,Tipologie!$B$2:$AM$10,9  ) ))</f>
        <v>DOMENICA</v>
      </c>
      <c r="AJ24" s="147" t="str">
        <f>T( IF( Ott2022_RICHIESTE!AJ22&lt;&gt;"",  IF(   AND(    (IFERROR(SEARCH("Ridotto",Ott2022_RICHIESTE!AJ22),Ott2022_RICHIESTE!AJ22))=1,    AJ$16&lt;&gt;""   ),    _xlfn.CONCAT("Rid: ",HLOOKUP(AJ$16,Tipologie!$B$2:$AM$10,9)  ),  Ott2022_RICHIESTE!AJ22),HLOOKUP(AJ$16,Tipologie!$B$2:$AM$10,9  ) ))</f>
        <v>DOMENICA</v>
      </c>
      <c r="AK24" s="147" t="str">
        <f>T( IF( Ott2022_RICHIESTE!AK22&lt;&gt;"",  IF(   AND(    (IFERROR(SEARCH("Ridotto",Ott2022_RICHIESTE!AK22),Ott2022_RICHIESTE!AK22))=1,    AK$16&lt;&gt;""   ),    _xlfn.CONCAT("Rid: ",HLOOKUP(AK$16,Tipologie!$B$2:$AM$10,9)  ),  Ott2022_RICHIESTE!AK22),HLOOKUP(AK$16,Tipologie!$B$2:$AM$10,9  ) ))</f>
        <v>DOMENICA</v>
      </c>
      <c r="AL24" s="147" t="str">
        <f>T( IF( Ott2022_RICHIESTE!AL22&lt;&gt;"",  IF(   AND(    (IFERROR(SEARCH("Ridotto",Ott2022_RICHIESTE!AL22),Ott2022_RICHIESTE!AL22))=1,    AL$16&lt;&gt;""   ),    _xlfn.CONCAT("Rid: ",HLOOKUP(AL$16,Tipologie!$B$2:$AM$10,9)  ),  Ott2022_RICHIESTE!AL22),HLOOKUP(AL$16,Tipologie!$B$2:$AM$10,9  ) ))</f>
        <v>DOMENICA</v>
      </c>
      <c r="AM24" s="147" t="str">
        <f>T( IF( Ott2022_RICHIESTE!AM22&lt;&gt;"",  IF(   AND(    (IFERROR(SEARCH("Ridotto",Ott2022_RICHIESTE!AM22),Ott2022_RICHIESTE!AM22))=1,    AM$16&lt;&gt;""   ),    _xlfn.CONCAT("Rid: ",HLOOKUP(AM$16,Tipologie!$B$2:$AM$10,9)  ),  Ott2022_RICHIESTE!AM22),HLOOKUP(AM$16,Tipologie!$B$2:$AM$10,9  ) ))</f>
        <v>DOMENICA</v>
      </c>
      <c r="AN24" s="147" t="str">
        <f>T( IF( Ott2022_RICHIESTE!AN22&lt;&gt;"",  IF(   AND(    (IFERROR(SEARCH("Ridotto",Ott2022_RICHIESTE!AN22),Ott2022_RICHIESTE!AN22))=1,    AN$16&lt;&gt;""   ),    _xlfn.CONCAT("Rid: ",HLOOKUP(AN$16,Tipologie!$B$2:$AM$10,9)  ),  Ott2022_RICHIESTE!AN22),HLOOKUP(AN$16,Tipologie!$B$2:$AM$10,9  ) ))</f>
        <v>DOMENICA</v>
      </c>
      <c r="AO24" s="147" t="str">
        <f>T( IF( Ott2022_RICHIESTE!AO22&lt;&gt;"",  IF(   AND(    (IFERROR(SEARCH("Ridotto",Ott2022_RICHIESTE!AO22),Ott2022_RICHIESTE!AO22))=1,    AO$16&lt;&gt;""   ),    _xlfn.CONCAT("Rid: ",HLOOKUP(AO$16,Tipologie!$B$2:$AM$10,9)  ),  Ott2022_RICHIESTE!AO22),HLOOKUP(AO$16,Tipologie!$B$2:$AM$10,9  ) ))</f>
        <v>DOMENICA</v>
      </c>
      <c r="AP24" s="147" t="str">
        <f>T( IF( Ott2022_RICHIESTE!AP22&lt;&gt;"",  IF(   AND(    (IFERROR(SEARCH("Ridotto",Ott2022_RICHIESTE!AP22),Ott2022_RICHIESTE!AP22))=1,    AP$16&lt;&gt;""   ),    _xlfn.CONCAT("Rid: ",HLOOKUP(AP$16,Tipologie!$B$2:$AM$10,9)  ),  Ott2022_RICHIESTE!AP22),HLOOKUP(AP$16,Tipologie!$B$2:$AM$10,9  ) ))</f>
        <v>DOMENICA</v>
      </c>
      <c r="AQ24" s="147" t="str">
        <f>T( IF( Ott2022_RICHIESTE!AQ22&lt;&gt;"",  IF(   AND(    (IFERROR(SEARCH("Ridotto",Ott2022_RICHIESTE!AQ22),Ott2022_RICHIESTE!AQ22))=1,    AQ$16&lt;&gt;""   ),    _xlfn.CONCAT("Rid: ",HLOOKUP(AQ$16,Tipologie!$B$2:$AM$10,9)  ),  Ott2022_RICHIESTE!AQ22),HLOOKUP(AQ$16,Tipologie!$B$2:$AM$10,9  ) ))</f>
        <v>DOMENICA</v>
      </c>
      <c r="AR24" s="147" t="str">
        <f>T( IF( Ott2022_RICHIESTE!AR22&lt;&gt;"",  IF(   AND(    (IFERROR(SEARCH("Ridotto",Ott2022_RICHIESTE!AR22),Ott2022_RICHIESTE!AR22))=1,    AR$16&lt;&gt;""   ),    _xlfn.CONCAT("Rid: ",HLOOKUP(AR$16,Tipologie!$B$2:$AM$10,9)  ),  Ott2022_RICHIESTE!AR22),HLOOKUP(AR$16,Tipologie!$B$2:$AM$10,9  ) ))</f>
        <v>DOMENICA</v>
      </c>
      <c r="AS24" s="147" t="str">
        <f>T( IF( Ott2022_RICHIESTE!AS22&lt;&gt;"",  IF(   AND(    (IFERROR(SEARCH("Ridotto",Ott2022_RICHIESTE!AS22),Ott2022_RICHIESTE!AS22))=1,    AS$16&lt;&gt;""   ),    _xlfn.CONCAT("Rid: ",HLOOKUP(AS$16,Tipologie!$B$2:$AM$10,9)  ),  Ott2022_RICHIESTE!AS22),HLOOKUP(AS$16,Tipologie!$B$2:$AM$10,9  ) ))</f>
        <v>DOMENICA</v>
      </c>
      <c r="AT24" s="224"/>
      <c r="AW24" s="89"/>
      <c r="AX24" s="207"/>
      <c r="AY24" s="91"/>
      <c r="BB24" s="147" t="str">
        <f>T( IF( Ott2022_RICHIESTE!BM22&lt;&gt;"",  IF(   AND(    (IFERROR(SEARCH("Ridotto",Ott2022_RICHIESTE!BM22),Ott2022_RICHIESTE!BM22))=1,    BB$16&lt;&gt;""   ),    _xlfn.CONCAT("Rid: ",HLOOKUP(BB$16,Tipologie!$B$2:$AM$10,9)  ),  Ott2022_RICHIESTE!BM22),HLOOKUP(BB$16,Tipologie!$B$2:$AM$10,9  ) ))</f>
        <v>DOMENICA</v>
      </c>
      <c r="BC24" s="147" t="str">
        <f>T( IF( Ott2022_RICHIESTE!BN22&lt;&gt;"",  IF(   AND(    (IFERROR(SEARCH("Ridotto",Ott2022_RICHIESTE!BN22),Ott2022_RICHIESTE!BN22))=1,    BC$16&lt;&gt;""   ),    _xlfn.CONCAT("Rid: ",HLOOKUP(BC$16,Tipologie!$B$2:$AM$10,9)  ),  Ott2022_RICHIESTE!BN22),HLOOKUP(BC$16,Tipologie!$B$2:$AM$10,9  ) ))</f>
        <v>DOMENICA</v>
      </c>
      <c r="BD24" s="147" t="str">
        <f>T( IF( Ott2022_RICHIESTE!BO22&lt;&gt;"",  IF(   AND(    (IFERROR(SEARCH("Ridotto",Ott2022_RICHIESTE!BO22),Ott2022_RICHIESTE!BO22))=1,    BD$16&lt;&gt;""   ),    _xlfn.CONCAT("Rid: ",HLOOKUP(BD$16,Tipologie!$B$2:$AM$10,9)  ),  Ott2022_RICHIESTE!BO22),HLOOKUP(BD$16,Tipologie!$B$2:$AM$10,9  ) ))</f>
        <v>DOMENICA</v>
      </c>
      <c r="BE24" s="147" t="str">
        <f>T( IF( Ott2022_RICHIESTE!BP22&lt;&gt;"",  IF(   AND(    (IFERROR(SEARCH("Ridotto",Ott2022_RICHIESTE!BP22),Ott2022_RICHIESTE!BP22))=1,    BE$16&lt;&gt;""   ),    _xlfn.CONCAT("Rid: ",HLOOKUP(BE$16,Tipologie!$B$2:$AM$10,9)  ),  Ott2022_RICHIESTE!BP22),HLOOKUP(BE$16,Tipologie!$B$2:$AM$10,9  ) ))</f>
        <v>DOMENICA</v>
      </c>
      <c r="BF24" s="147" t="str">
        <f>T( IF( Ott2022_RICHIESTE!BQ22&lt;&gt;"",  IF(   AND(    (IFERROR(SEARCH("Ridotto",Ott2022_RICHIESTE!BQ22),Ott2022_RICHIESTE!BQ22))=1,    BF$16&lt;&gt;""   ),    _xlfn.CONCAT("Rid: ",HLOOKUP(BF$16,Tipologie!$B$2:$AM$10,9)  ),  Ott2022_RICHIESTE!BQ22),HLOOKUP(BF$16,Tipologie!$B$2:$AM$10,9  ) ))</f>
        <v>DOMENICA</v>
      </c>
      <c r="BG24" s="147" t="str">
        <f>T( IF( Ott2022_RICHIESTE!BR22&lt;&gt;"",  IF(   AND(    (IFERROR(SEARCH("Ridotto",Ott2022_RICHIESTE!BR22),Ott2022_RICHIESTE!BR22))=1,    BG$16&lt;&gt;""   ),    _xlfn.CONCAT("Rid: ",HLOOKUP(BG$16,Tipologie!$B$2:$AM$10,9)  ),  Ott2022_RICHIESTE!BR22),HLOOKUP(BG$16,Tipologie!$B$2:$AM$10,9  ) ))</f>
        <v>DOMENICA</v>
      </c>
      <c r="BI24" s="26" t="str">
        <f t="shared" si="9"/>
        <v/>
      </c>
      <c r="BJ24" s="136">
        <f t="shared" si="10"/>
        <v>44850</v>
      </c>
      <c r="BK24" s="147" t="str">
        <f>T(IF(  Ott2022_RICHIESTE!BV22&lt;&gt;"",  Ott2022_RICHIESTE!BV22,  HLOOKUP(BK$16,Tipologie!$B$2:$AM$10,9) ))</f>
        <v>DOMENICA</v>
      </c>
      <c r="BL24" s="147" t="str">
        <f>T(IF(  Ott2022_RICHIESTE!BW22&lt;&gt;"",  Ott2022_RICHIESTE!BW22,  HLOOKUP(BL$16,Tipologie!$B$2:$AM$10,9) ))</f>
        <v>DOMENICA</v>
      </c>
      <c r="BM24" s="147" t="str">
        <f>T(IF(  Ott2022_RICHIESTE!BX22&lt;&gt;"",  Ott2022_RICHIESTE!BX22,  HLOOKUP(BM$16,Tipologie!$B$2:$AM$10,9) ))</f>
        <v>DOMENICA</v>
      </c>
      <c r="BN24" s="147" t="str">
        <f>T(IF(  Ott2022_RICHIESTE!BY22&lt;&gt;"",  Ott2022_RICHIESTE!BY22,  HLOOKUP(BN$16,Tipologie!$B$2:$AM$10,9) ))</f>
        <v>DOMENICA</v>
      </c>
      <c r="BO24" s="147" t="str">
        <f>T(IF(  Ott2022_RICHIESTE!BZ22&lt;&gt;"",  Ott2022_RICHIESTE!BZ22,  HLOOKUP(BO$16,Tipologie!$B$2:$AM$10,9) ))</f>
        <v>DOMENICA</v>
      </c>
      <c r="BP24" s="147" t="str">
        <f>T(IF(  Ott2022_RICHIESTE!CA22&lt;&gt;"",  Ott2022_RICHIESTE!CA22,  HLOOKUP(BP$16,Tipologie!$B$2:$AM$10,9) ))</f>
        <v>DOMENICA</v>
      </c>
      <c r="BQ24" s="147" t="str">
        <f>T(IF(  Ott2022_RICHIESTE!CB22&lt;&gt;"",  Ott2022_RICHIESTE!CB22,  HLOOKUP(BQ$16,Tipologie!$B$2:$AM$10,9) ))</f>
        <v>DOMENICA</v>
      </c>
      <c r="BR24" s="147" t="str">
        <f>T(IF(  Ott2022_RICHIESTE!BW22&lt;&gt;"",  Ott2022_RICHIESTE!BW22,  HLOOKUP(BR$16,Tipologie!$B$2:$AM$10,9) ))</f>
        <v>DOMENICA</v>
      </c>
      <c r="BS24" s="147" t="str">
        <f>T(IF(  Ott2022_RICHIESTE!BX22&lt;&gt;"",  Ott2022_RICHIESTE!BX22,  HLOOKUP(BS$16,Tipologie!$B$2:$AM$10,9) ))</f>
        <v>DOMENICA</v>
      </c>
      <c r="BT24" s="147" t="str">
        <f>T(IF(  Ott2022_RICHIESTE!BY22&lt;&gt;"",  Ott2022_RICHIESTE!BY22,  HLOOKUP(BT$16,Tipologie!$B$2:$AM$10,9) ))</f>
        <v>DOMENICA</v>
      </c>
    </row>
    <row r="25" spans="1:73" ht="11.25" customHeight="1" x14ac:dyDescent="0.25">
      <c r="A25" s="91" t="str">
        <f>IF(Ott2022_RICHIESTE!A24&lt;&gt;"",Ott2022_RICHIESTE!A24,"")</f>
        <v/>
      </c>
      <c r="B25" s="91" t="str">
        <f>IF(Ott2022_RICHIESTE!B24&lt;&gt;"",Ott2022_RICHIESTE!B24,"")</f>
        <v/>
      </c>
      <c r="C25" s="27"/>
      <c r="D25" s="27"/>
      <c r="E25" s="27"/>
      <c r="F25" s="27"/>
      <c r="G25" s="27"/>
      <c r="H25" s="27"/>
      <c r="I25" s="27"/>
      <c r="J25" s="27"/>
      <c r="K25" s="27"/>
      <c r="L25" s="27"/>
      <c r="M25" s="27"/>
      <c r="N25" s="27"/>
      <c r="O25" s="27"/>
      <c r="P25" s="27"/>
      <c r="Q25" s="27"/>
      <c r="R25" s="27"/>
      <c r="S25" s="27"/>
      <c r="T25" s="152"/>
      <c r="U25" s="27" t="str">
        <f t="shared" si="7"/>
        <v/>
      </c>
      <c r="V25" s="27" t="str">
        <f t="shared" si="8"/>
        <v/>
      </c>
      <c r="W25" s="27"/>
      <c r="X25" s="199"/>
      <c r="Y25" s="199"/>
      <c r="Z25" s="199"/>
      <c r="AA25" s="199"/>
      <c r="AB25" s="199"/>
      <c r="AC25" s="199"/>
      <c r="AD25" s="199"/>
      <c r="AE25" s="199"/>
      <c r="AF25" s="199"/>
      <c r="AG25" s="199"/>
      <c r="AH25" s="199"/>
      <c r="AI25" s="199"/>
      <c r="AJ25" s="199"/>
      <c r="AK25" s="199"/>
      <c r="AL25" s="199"/>
      <c r="AM25" s="199"/>
      <c r="AN25" s="199"/>
      <c r="AO25" s="199"/>
      <c r="AP25" s="199"/>
      <c r="AQ25" s="199"/>
      <c r="AR25" s="199"/>
      <c r="AS25" s="199"/>
      <c r="AT25" s="224"/>
      <c r="AW25" s="88"/>
      <c r="AX25" s="88"/>
      <c r="AY25" s="91"/>
      <c r="BB25" s="199"/>
      <c r="BC25" s="199"/>
      <c r="BD25" s="199"/>
      <c r="BE25" s="199"/>
      <c r="BF25" s="199"/>
      <c r="BG25" s="199"/>
      <c r="BI25" s="93" t="str">
        <f t="shared" si="9"/>
        <v/>
      </c>
      <c r="BJ25" s="93" t="str">
        <f t="shared" si="10"/>
        <v/>
      </c>
      <c r="BK25" s="27"/>
      <c r="BL25" s="199"/>
      <c r="BM25" s="199"/>
      <c r="BN25" s="199"/>
      <c r="BO25" s="199"/>
      <c r="BP25" s="199"/>
      <c r="BQ25" s="199"/>
      <c r="BR25" s="27"/>
      <c r="BS25" s="27"/>
      <c r="BT25" s="27"/>
    </row>
    <row r="26" spans="1:73" ht="11.25" customHeight="1" x14ac:dyDescent="0.25">
      <c r="A26" s="44"/>
      <c r="B26" s="44" t="s">
        <v>15</v>
      </c>
      <c r="C26" s="79"/>
      <c r="D26" s="79"/>
      <c r="E26" s="79"/>
      <c r="F26" s="79"/>
      <c r="G26" s="79"/>
      <c r="H26" s="79"/>
      <c r="I26" s="79"/>
      <c r="J26" s="79"/>
      <c r="K26" s="79"/>
      <c r="L26" s="79"/>
      <c r="M26" s="79"/>
      <c r="N26" s="79"/>
      <c r="O26" s="79"/>
      <c r="P26" s="79"/>
      <c r="Q26" s="79"/>
      <c r="R26" s="79"/>
      <c r="S26" s="79"/>
      <c r="T26" s="152"/>
      <c r="U26" s="44" t="str">
        <f t="shared" si="7"/>
        <v/>
      </c>
      <c r="V26" s="44" t="str">
        <f t="shared" si="8"/>
        <v>Turno</v>
      </c>
      <c r="W26" s="79"/>
      <c r="X26" s="79"/>
      <c r="Y26" s="79"/>
      <c r="Z26" s="79"/>
      <c r="AA26" s="79"/>
      <c r="AB26" s="79"/>
      <c r="AC26" s="79"/>
      <c r="AD26" s="79"/>
      <c r="AE26" s="79"/>
      <c r="AF26" s="79"/>
      <c r="AG26" s="79"/>
      <c r="AH26" s="79"/>
      <c r="AI26" s="79"/>
      <c r="AJ26" s="79"/>
      <c r="AK26" s="79"/>
      <c r="AL26" s="79"/>
      <c r="AM26" s="79"/>
      <c r="AN26" s="79"/>
      <c r="AO26" s="79"/>
      <c r="AP26" s="79"/>
      <c r="AQ26" s="79"/>
      <c r="AR26" s="79"/>
      <c r="AS26" s="79"/>
      <c r="AT26" s="224"/>
      <c r="AW26" s="88"/>
      <c r="AX26" s="88"/>
      <c r="AY26" s="91"/>
      <c r="BB26" s="79"/>
      <c r="BC26" s="79"/>
      <c r="BD26" s="79"/>
      <c r="BE26" s="79"/>
      <c r="BF26" s="79"/>
      <c r="BG26" s="79"/>
      <c r="BI26" s="93" t="str">
        <f t="shared" si="9"/>
        <v/>
      </c>
      <c r="BJ26" s="93"/>
      <c r="BK26" s="79"/>
      <c r="BL26" s="79"/>
      <c r="BM26" s="79"/>
      <c r="BN26" s="79"/>
      <c r="BO26" s="79"/>
      <c r="BP26" s="79"/>
      <c r="BQ26" s="79"/>
      <c r="BR26" s="79"/>
      <c r="BS26" s="79"/>
      <c r="BT26" s="79"/>
    </row>
    <row r="27" spans="1:73" ht="11.25" customHeight="1" x14ac:dyDescent="0.25">
      <c r="A27" s="20"/>
      <c r="B27" s="20"/>
      <c r="C27" s="147" t="str">
        <f>T(IF(  Ott2022_RICHIESTE!C24&lt;&gt;"",  Ott2022_RICHIESTE!C24,  HLOOKUP(C$26,Tipologie!$B$2:$AM$10,2) ))</f>
        <v>-</v>
      </c>
      <c r="D27" s="147" t="str">
        <f>T(IF(  Ott2022_RICHIESTE!D24&lt;&gt;"",  Ott2022_RICHIESTE!D24,  HLOOKUP(D$26,Tipologie!$B$2:$AM$10,2) ))</f>
        <v>-</v>
      </c>
      <c r="E27" s="147" t="str">
        <f>T(IF(  Ott2022_RICHIESTE!E24&lt;&gt;"",  Ott2022_RICHIESTE!E24,  HLOOKUP(E$26,Tipologie!$B$2:$AM$10,2) ))</f>
        <v>-</v>
      </c>
      <c r="F27" s="147" t="str">
        <f>T(IF(  Ott2022_RICHIESTE!F24&lt;&gt;"",  Ott2022_RICHIESTE!F24,  HLOOKUP(F$26,Tipologie!$B$2:$AM$10,2) ))</f>
        <v>-</v>
      </c>
      <c r="G27" s="147" t="str">
        <f>T(IF(  Ott2022_RICHIESTE!G24&lt;&gt;"",  Ott2022_RICHIESTE!G24,  HLOOKUP(G$26,Tipologie!$B$2:$AM$10,2) ))</f>
        <v>-</v>
      </c>
      <c r="H27" s="147" t="str">
        <f>T(IF(  Ott2022_RICHIESTE!H24&lt;&gt;"",  Ott2022_RICHIESTE!H24,  HLOOKUP(H$26,Tipologie!$B$2:$AM$10,2) ))</f>
        <v>-</v>
      </c>
      <c r="I27" s="147" t="str">
        <f>T(IF(  Ott2022_RICHIESTE!I24&lt;&gt;"",  Ott2022_RICHIESTE!I24,  HLOOKUP(I$26,Tipologie!$B$2:$AM$10,2) ))</f>
        <v>-</v>
      </c>
      <c r="J27" s="147" t="str">
        <f>T(IF(  Ott2022_RICHIESTE!J24&lt;&gt;"",  Ott2022_RICHIESTE!J24,  HLOOKUP(J$26,Tipologie!$B$2:$AM$10,2) ))</f>
        <v>-</v>
      </c>
      <c r="K27" s="147" t="str">
        <f>T(IF(  Ott2022_RICHIESTE!K24&lt;&gt;"",  Ott2022_RICHIESTE!K24,  HLOOKUP(K$26,Tipologie!$B$2:$AM$10,2) ))</f>
        <v>-</v>
      </c>
      <c r="L27" s="147" t="str">
        <f>T(IF(  Ott2022_RICHIESTE!L24&lt;&gt;"",  Ott2022_RICHIESTE!L24,  HLOOKUP(L$26,Tipologie!$B$2:$AM$10,2) ))</f>
        <v>-</v>
      </c>
      <c r="M27" s="147" t="str">
        <f>T(IF(  Ott2022_RICHIESTE!M24&lt;&gt;"",  Ott2022_RICHIESTE!M24,  HLOOKUP(M$26,Tipologie!$B$2:$AM$10,2) ))</f>
        <v>-</v>
      </c>
      <c r="N27" s="147" t="str">
        <f>T(IF(  Ott2022_RICHIESTE!N24&lt;&gt;"",  Ott2022_RICHIESTE!N24,  HLOOKUP(N$26,Tipologie!$B$2:$AM$10,2) ))</f>
        <v>-</v>
      </c>
      <c r="O27" s="147" t="str">
        <f>T(IF(  Ott2022_RICHIESTE!O24&lt;&gt;"",  Ott2022_RICHIESTE!O24,  HLOOKUP(O$26,Tipologie!$B$2:$AM$10,2) ))</f>
        <v>-</v>
      </c>
      <c r="P27" s="147" t="str">
        <f>T(IF(  Ott2022_RICHIESTE!P24&lt;&gt;"",  Ott2022_RICHIESTE!P24,  HLOOKUP(P$26,Tipologie!$B$2:$AM$10,2) ))</f>
        <v>-</v>
      </c>
      <c r="Q27" s="47" t="str">
        <f>T(IF(  Ott2022_RICHIESTE!Q24&lt;&gt;"",  Ott2022_RICHIESTE!Q24,  HLOOKUP(Q$26,Tipologie!$B$2:$AM$10,2) ))</f>
        <v>-</v>
      </c>
      <c r="R27" s="47" t="str">
        <f>T(IF(  Ott2022_RICHIESTE!R24&lt;&gt;"",  Ott2022_RICHIESTE!R24,  HLOOKUP(R$26,Tipologie!$B$2:$AM$10,2) ))</f>
        <v>-</v>
      </c>
      <c r="S27" s="47" t="str">
        <f>T(IF(  Ott2022_RICHIESTE!S24&lt;&gt;"",  Ott2022_RICHIESTE!S24,  HLOOKUP(S$26,Tipologie!$B$2:$AM$10,2) ))</f>
        <v>-</v>
      </c>
      <c r="T27" s="152"/>
      <c r="U27" s="20" t="str">
        <f t="shared" si="7"/>
        <v/>
      </c>
      <c r="V27" s="20" t="str">
        <f t="shared" si="8"/>
        <v/>
      </c>
      <c r="W27" s="147" t="str">
        <f>T(IF(  Ott2022_RICHIESTE!W24&lt;&gt;"",  Ott2022_RICHIESTE!W24,  HLOOKUP(W$26,Tipologie!$B$2:$AM$10,2) ))</f>
        <v>-</v>
      </c>
      <c r="X27" s="147" t="str">
        <f>T(IF(  Ott2022_RICHIESTE!X24&lt;&gt;"",  Ott2022_RICHIESTE!X24,  HLOOKUP(X$26,Tipologie!$B$2:$AM$10,2) ))</f>
        <v>-</v>
      </c>
      <c r="Y27" s="147" t="str">
        <f>T(IF(  Ott2022_RICHIESTE!Y24&lt;&gt;"",  Ott2022_RICHIESTE!Y24,  HLOOKUP(Y$26,Tipologie!$B$2:$AM$10,2) ))</f>
        <v>-</v>
      </c>
      <c r="Z27" s="147" t="str">
        <f>T(IF(  Ott2022_RICHIESTE!Z24&lt;&gt;"",  Ott2022_RICHIESTE!Z24,  HLOOKUP(Z$26,Tipologie!$B$2:$AM$10,2) ))</f>
        <v>-</v>
      </c>
      <c r="AA27" s="147" t="str">
        <f>T(IF(  Ott2022_RICHIESTE!AA24&lt;&gt;"",  Ott2022_RICHIESTE!AA24,  HLOOKUP(AA$26,Tipologie!$B$2:$AM$10,2) ))</f>
        <v>-</v>
      </c>
      <c r="AB27" s="147" t="str">
        <f>T(IF(  Ott2022_RICHIESTE!AB24&lt;&gt;"",  Ott2022_RICHIESTE!AB24,  HLOOKUP(AB$26,Tipologie!$B$2:$AM$10,2) ))</f>
        <v>-</v>
      </c>
      <c r="AC27" s="147" t="str">
        <f>T(IF(  Ott2022_RICHIESTE!AC24&lt;&gt;"",  Ott2022_RICHIESTE!AC24,  HLOOKUP(AC$26,Tipologie!$B$2:$AM$10,2) ))</f>
        <v>-</v>
      </c>
      <c r="AD27" s="147" t="str">
        <f>T(IF(  Ott2022_RICHIESTE!AD24&lt;&gt;"",  Ott2022_RICHIESTE!AD24,  HLOOKUP(AD$26,Tipologie!$B$2:$AM$10,2) ))</f>
        <v>-</v>
      </c>
      <c r="AE27" s="147" t="str">
        <f>T(IF(  Ott2022_RICHIESTE!AE24&lt;&gt;"",  Ott2022_RICHIESTE!AE24,  HLOOKUP(AE$26,Tipologie!$B$2:$AM$10,2) ))</f>
        <v>-</v>
      </c>
      <c r="AF27" s="147" t="str">
        <f>T(IF(  Ott2022_RICHIESTE!AF24&lt;&gt;"",  Ott2022_RICHIESTE!AF24,  HLOOKUP(AF$26,Tipologie!$B$2:$AM$10,2) ))</f>
        <v>-</v>
      </c>
      <c r="AG27" s="147" t="str">
        <f>T(IF(  Ott2022_RICHIESTE!AG24&lt;&gt;"",  Ott2022_RICHIESTE!AG24,  HLOOKUP(AG$26,Tipologie!$B$2:$AM$10,2) ))</f>
        <v>-</v>
      </c>
      <c r="AH27" s="147" t="str">
        <f>T(IF(  Ott2022_RICHIESTE!AH24&lt;&gt;"",  Ott2022_RICHIESTE!AH24,  HLOOKUP(AH$26,Tipologie!$B$2:$AM$10,2) ))</f>
        <v>-</v>
      </c>
      <c r="AI27" s="147" t="str">
        <f>T(IF(  Ott2022_RICHIESTE!AI24&lt;&gt;"",  Ott2022_RICHIESTE!AI24,  HLOOKUP(AI$26,Tipologie!$B$2:$AM$10,2) ))</f>
        <v>-</v>
      </c>
      <c r="AJ27" s="147" t="str">
        <f>T(IF(  Ott2022_RICHIESTE!AJ24&lt;&gt;"",  Ott2022_RICHIESTE!AJ24,  HLOOKUP(AJ$26,Tipologie!$B$2:$AM$10,2) ))</f>
        <v>-</v>
      </c>
      <c r="AK27" s="147" t="str">
        <f>T(IF(  Ott2022_RICHIESTE!AK24&lt;&gt;"",  Ott2022_RICHIESTE!AK24,  HLOOKUP(AK$26,Tipologie!$B$2:$AM$10,2) ))</f>
        <v>-</v>
      </c>
      <c r="AL27" s="147" t="str">
        <f>T(IF(  Ott2022_RICHIESTE!AL24&lt;&gt;"",  Ott2022_RICHIESTE!AL24,  HLOOKUP(AL$26,Tipologie!$B$2:$AM$10,2) ))</f>
        <v>-</v>
      </c>
      <c r="AM27" s="147" t="str">
        <f>T(IF(  Ott2022_RICHIESTE!AM24&lt;&gt;"",  Ott2022_RICHIESTE!AM24,  HLOOKUP(AM$26,Tipologie!$B$2:$AM$10,2) ))</f>
        <v>-</v>
      </c>
      <c r="AN27" s="147" t="str">
        <f>T(IF(  Ott2022_RICHIESTE!AN24&lt;&gt;"",  Ott2022_RICHIESTE!AN24,  HLOOKUP(AN$26,Tipologie!$B$2:$AM$10,2) ))</f>
        <v>-</v>
      </c>
      <c r="AO27" s="147" t="str">
        <f>T(IF(  Ott2022_RICHIESTE!AO24&lt;&gt;"",  Ott2022_RICHIESTE!AO24,  HLOOKUP(AO$26,Tipologie!$B$2:$AM$10,2) ))</f>
        <v>-</v>
      </c>
      <c r="AP27" s="147" t="str">
        <f>T(IF(  Ott2022_RICHIESTE!AP24&lt;&gt;"",  Ott2022_RICHIESTE!AP24,  HLOOKUP(AP$26,Tipologie!$B$2:$AM$10,2) ))</f>
        <v>-</v>
      </c>
      <c r="AQ27" s="147" t="str">
        <f>T(IF(  Ott2022_RICHIESTE!AQ24&lt;&gt;"",  Ott2022_RICHIESTE!AQ24,  HLOOKUP(AQ$26,Tipologie!$B$2:$AM$10,2) ))</f>
        <v>-</v>
      </c>
      <c r="AR27" s="147" t="str">
        <f>T(IF(  Ott2022_RICHIESTE!AR24&lt;&gt;"",  Ott2022_RICHIESTE!AR24,  HLOOKUP(AR$26,Tipologie!$B$2:$AM$10,2) ))</f>
        <v>-</v>
      </c>
      <c r="AS27" s="147" t="str">
        <f>T(IF(  Ott2022_RICHIESTE!AS24&lt;&gt;"",  Ott2022_RICHIESTE!AS24,  HLOOKUP(AS$26,Tipologie!$B$2:$AM$10,2) ))</f>
        <v>-</v>
      </c>
      <c r="AT27" s="224"/>
      <c r="AW27" s="90"/>
      <c r="AX27" s="207"/>
      <c r="AY27" s="91"/>
      <c r="BB27" s="147" t="str">
        <f>T(IF(  Ott2022_RICHIESTE!BM24&lt;&gt;"",  Ott2022_RICHIESTE!BM24,  HLOOKUP(BB$26,Tipologie!$B$2:$AM$10,2) ))</f>
        <v>-</v>
      </c>
      <c r="BC27" s="147" t="str">
        <f>T(IF(  Ott2022_RICHIESTE!BN24&lt;&gt;"",  Ott2022_RICHIESTE!BN24,  HLOOKUP(BC$26,Tipologie!$B$2:$AM$10,2) ))</f>
        <v>-</v>
      </c>
      <c r="BD27" s="147" t="str">
        <f>T(IF(  Ott2022_RICHIESTE!BO24&lt;&gt;"",  Ott2022_RICHIESTE!BO24,  HLOOKUP(BD$26,Tipologie!$B$2:$AM$10,2) ))</f>
        <v>-</v>
      </c>
      <c r="BE27" s="147" t="str">
        <f>T(IF(  Ott2022_RICHIESTE!BP24&lt;&gt;"",  Ott2022_RICHIESTE!BP24,  HLOOKUP(BE$26,Tipologie!$B$2:$AM$10,2) ))</f>
        <v>-</v>
      </c>
      <c r="BF27" s="147" t="str">
        <f>T(IF(  Ott2022_RICHIESTE!BQ24&lt;&gt;"",  Ott2022_RICHIESTE!BQ24,  HLOOKUP(BF$26,Tipologie!$B$2:$AM$10,2) ))</f>
        <v>-</v>
      </c>
      <c r="BG27" s="147" t="str">
        <f>T(IF(  Ott2022_RICHIESTE!BR24&lt;&gt;"",  Ott2022_RICHIESTE!BR24,  HLOOKUP(BG$26,Tipologie!$B$2:$AM$10,2) ))</f>
        <v>-</v>
      </c>
      <c r="BI27" s="93" t="str">
        <f t="shared" si="9"/>
        <v/>
      </c>
      <c r="BJ27" s="93" t="str">
        <f t="shared" ref="BJ27:BJ54" si="12">IF($B27&lt;&gt;"",$B27,"")</f>
        <v/>
      </c>
      <c r="BK27" s="147" t="str">
        <f>T(IF(  Ott2022_RICHIESTE!BV24&lt;&gt;"",  Ott2022_RICHIESTE!BV24,  HLOOKUP(BK$26,Tipologie!$B$2:$AM$10,2) ))</f>
        <v>-</v>
      </c>
      <c r="BL27" s="147" t="str">
        <f>T(IF(  Ott2022_RICHIESTE!BW24&lt;&gt;"",  Ott2022_RICHIESTE!BW24,  HLOOKUP(BL$26,Tipologie!$B$2:$AM$10,2) ))</f>
        <v>-</v>
      </c>
      <c r="BM27" s="147" t="str">
        <f>T(IF(  Ott2022_RICHIESTE!BX24&lt;&gt;"",  Ott2022_RICHIESTE!BX24,  HLOOKUP(BM$26,Tipologie!$B$2:$AM$10,2) ))</f>
        <v>-</v>
      </c>
      <c r="BN27" s="147" t="str">
        <f>T(IF(  Ott2022_RICHIESTE!BY24&lt;&gt;"",  Ott2022_RICHIESTE!BY24,  HLOOKUP(BN$26,Tipologie!$B$2:$AM$10,2) ))</f>
        <v>-</v>
      </c>
      <c r="BO27" s="147" t="str">
        <f>T(IF(  Ott2022_RICHIESTE!BZ24&lt;&gt;"",  Ott2022_RICHIESTE!BZ24,  HLOOKUP(BO$26,Tipologie!$B$2:$AM$10,2) ))</f>
        <v>-</v>
      </c>
      <c r="BP27" s="147" t="str">
        <f>T(IF(  Ott2022_RICHIESTE!CA24&lt;&gt;"",  Ott2022_RICHIESTE!CA24,  HLOOKUP(BP$26,Tipologie!$B$2:$AM$10,2) ))</f>
        <v>-</v>
      </c>
      <c r="BQ27" s="147" t="str">
        <f>T(IF(  Ott2022_RICHIESTE!CB24&lt;&gt;"",  Ott2022_RICHIESTE!CB24,  HLOOKUP(BQ$26,Tipologie!$B$2:$AM$10,2) ))</f>
        <v>-</v>
      </c>
      <c r="BR27" s="147" t="str">
        <f>T(IF(  Ott2022_RICHIESTE!BW24&lt;&gt;"",  Ott2022_RICHIESTE!BW24,  HLOOKUP(BR$26,Tipologie!$B$2:$AM$10,2) ))</f>
        <v>-</v>
      </c>
      <c r="BS27" s="147" t="str">
        <f>T(IF(  Ott2022_RICHIESTE!BX24&lt;&gt;"",  Ott2022_RICHIESTE!BX24,  HLOOKUP(BS$26,Tipologie!$B$2:$AM$10,2) ))</f>
        <v>-</v>
      </c>
      <c r="BT27" s="147" t="str">
        <f>T(IF(  Ott2022_RICHIESTE!BY24&lt;&gt;"",  Ott2022_RICHIESTE!BY24,  HLOOKUP(BT$26,Tipologie!$B$2:$AM$10,2) ))</f>
        <v>-</v>
      </c>
    </row>
    <row r="28" spans="1:73" ht="11.25" customHeight="1" x14ac:dyDescent="0.25">
      <c r="A28" s="45" t="str">
        <f>IF(Ott2022_RICHIESTE!A25&lt;&gt;"",Ott2022_RICHIESTE!A25,"")</f>
        <v>lun</v>
      </c>
      <c r="B28" s="46">
        <f>IF(Ott2022_RICHIESTE!B25&lt;&gt;"",Ott2022_RICHIESTE!B25,"")</f>
        <v>44851</v>
      </c>
      <c r="C28" s="147" t="str">
        <f>T( IF( Ott2022_RICHIESTE!C25&lt;&gt;"",  IF(   AND(    (IFERROR(SEARCH("Ridotto",Ott2022_RICHIESTE!C25),Ott2022_RICHIESTE!C25))=1,    C$26&lt;&gt;""   ),    _xlfn.CONCAT("Rid: ",HLOOKUP(C$26,Tipologie!$B$2:$AM$10,3)  ),  Ott2022_RICHIESTE!C25),HLOOKUP(C$26,Tipologie!$B$2:$AM$10,3  ) ))</f>
        <v>.</v>
      </c>
      <c r="D28" s="147" t="str">
        <f>T( IF( Ott2022_RICHIESTE!D25&lt;&gt;"",  IF(   AND(    (IFERROR(SEARCH("Ridotto",Ott2022_RICHIESTE!D25),Ott2022_RICHIESTE!D25))=1,    D$26&lt;&gt;""   ),    _xlfn.CONCAT("Rid: ",HLOOKUP(D$26,Tipologie!$B$2:$AM$10,3)  ),  Ott2022_RICHIESTE!D25),HLOOKUP(D$26,Tipologie!$B$2:$AM$10,3  ) ))</f>
        <v>.</v>
      </c>
      <c r="E28" s="147" t="str">
        <f>T( IF( Ott2022_RICHIESTE!E25&lt;&gt;"",  IF(   AND(    (IFERROR(SEARCH("Ridotto",Ott2022_RICHIESTE!E25),Ott2022_RICHIESTE!E25))=1,    E$26&lt;&gt;""   ),    _xlfn.CONCAT("Rid: ",HLOOKUP(E$26,Tipologie!$B$2:$AM$10,3)  ),  Ott2022_RICHIESTE!E25),HLOOKUP(E$26,Tipologie!$B$2:$AM$10,3  ) ))</f>
        <v>.</v>
      </c>
      <c r="F28" s="147" t="str">
        <f>T( IF( Ott2022_RICHIESTE!F25&lt;&gt;"",  IF(   AND(    (IFERROR(SEARCH("Ridotto",Ott2022_RICHIESTE!F25),Ott2022_RICHIESTE!F25))=1,    F$26&lt;&gt;""   ),    _xlfn.CONCAT("Rid: ",HLOOKUP(F$26,Tipologie!$B$2:$AM$10,3)  ),  Ott2022_RICHIESTE!F25),HLOOKUP(F$26,Tipologie!$B$2:$AM$10,3  ) ))</f>
        <v>.</v>
      </c>
      <c r="G28" s="147" t="str">
        <f>T( IF( Ott2022_RICHIESTE!G25&lt;&gt;"",  IF(   AND(    (IFERROR(SEARCH("Ridotto",Ott2022_RICHIESTE!G25),Ott2022_RICHIESTE!G25))=1,    G$26&lt;&gt;""   ),    _xlfn.CONCAT("Rid: ",HLOOKUP(G$26,Tipologie!$B$2:$AM$10,3)  ),  Ott2022_RICHIESTE!G25),HLOOKUP(G$26,Tipologie!$B$2:$AM$10,3  ) ))</f>
        <v>.</v>
      </c>
      <c r="H28" s="147" t="str">
        <f>T( IF( Ott2022_RICHIESTE!H25&lt;&gt;"",  IF(   AND(    (IFERROR(SEARCH("Ridotto",Ott2022_RICHIESTE!H25),Ott2022_RICHIESTE!H25))=1,    H$26&lt;&gt;""   ),    _xlfn.CONCAT("Rid: ",HLOOKUP(H$26,Tipologie!$B$2:$AM$10,3)  ),  Ott2022_RICHIESTE!H25),HLOOKUP(H$26,Tipologie!$B$2:$AM$10,3  ) ))</f>
        <v>.</v>
      </c>
      <c r="I28" s="147" t="str">
        <f>T( IF( Ott2022_RICHIESTE!I25&lt;&gt;"",  IF(   AND(    (IFERROR(SEARCH("Ridotto",Ott2022_RICHIESTE!I25),Ott2022_RICHIESTE!I25))=1,    I$26&lt;&gt;""   ),    _xlfn.CONCAT("Rid: ",HLOOKUP(I$26,Tipologie!$B$2:$AM$10,3)  ),  Ott2022_RICHIESTE!I25),HLOOKUP(I$26,Tipologie!$B$2:$AM$10,3  ) ))</f>
        <v>.</v>
      </c>
      <c r="J28" s="147" t="str">
        <f>T( IF( Ott2022_RICHIESTE!J25&lt;&gt;"",  IF(   AND(    (IFERROR(SEARCH("Ridotto",Ott2022_RICHIESTE!J25),Ott2022_RICHIESTE!J25))=1,    J$26&lt;&gt;""   ),    _xlfn.CONCAT("Rid: ",HLOOKUP(J$26,Tipologie!$B$2:$AM$10,3)  ),  Ott2022_RICHIESTE!J25),HLOOKUP(J$26,Tipologie!$B$2:$AM$10,3  ) ))</f>
        <v>.</v>
      </c>
      <c r="K28" s="147" t="str">
        <f>T( IF( Ott2022_RICHIESTE!K25&lt;&gt;"",  IF(   AND(    (IFERROR(SEARCH("Ridotto",Ott2022_RICHIESTE!K25),Ott2022_RICHIESTE!K25))=1,    K$26&lt;&gt;""   ),    _xlfn.CONCAT("Rid: ",HLOOKUP(K$26,Tipologie!$B$2:$AM$10,3)  ),  Ott2022_RICHIESTE!K25),HLOOKUP(K$26,Tipologie!$B$2:$AM$10,3  ) ))</f>
        <v>.</v>
      </c>
      <c r="L28" s="147" t="str">
        <f>T( IF( Ott2022_RICHIESTE!L25&lt;&gt;"",  IF(   AND(    (IFERROR(SEARCH("Ridotto",Ott2022_RICHIESTE!L25),Ott2022_RICHIESTE!L25))=1,    L$26&lt;&gt;""   ),    _xlfn.CONCAT("Rid: ",HLOOKUP(L$26,Tipologie!$B$2:$AM$10,3)  ),  Ott2022_RICHIESTE!L25),HLOOKUP(L$26,Tipologie!$B$2:$AM$10,3  ) ))</f>
        <v>.</v>
      </c>
      <c r="M28" s="147" t="str">
        <f>T( IF( Ott2022_RICHIESTE!M25&lt;&gt;"",  IF(   AND(    (IFERROR(SEARCH("Ridotto",Ott2022_RICHIESTE!M25),Ott2022_RICHIESTE!M25))=1,    M$26&lt;&gt;""   ),    _xlfn.CONCAT("Rid: ",HLOOKUP(M$26,Tipologie!$B$2:$AM$10,3)  ),  Ott2022_RICHIESTE!M25),HLOOKUP(M$26,Tipologie!$B$2:$AM$10,3  ) ))</f>
        <v>.</v>
      </c>
      <c r="N28" s="147" t="str">
        <f>T( IF( Ott2022_RICHIESTE!N25&lt;&gt;"",  IF(   AND(    (IFERROR(SEARCH("Ridotto",Ott2022_RICHIESTE!N25),Ott2022_RICHIESTE!N25))=1,    N$26&lt;&gt;""   ),    _xlfn.CONCAT("Rid: ",HLOOKUP(N$26,Tipologie!$B$2:$AM$10,3)  ),  Ott2022_RICHIESTE!N25),HLOOKUP(N$26,Tipologie!$B$2:$AM$10,3  ) ))</f>
        <v>.</v>
      </c>
      <c r="O28" s="147" t="str">
        <f>T( IF( Ott2022_RICHIESTE!O25&lt;&gt;"",  IF(   AND(    (IFERROR(SEARCH("Ridotto",Ott2022_RICHIESTE!O25),Ott2022_RICHIESTE!O25))=1,    O$26&lt;&gt;""   ),    _xlfn.CONCAT("Rid: ",HLOOKUP(O$26,Tipologie!$B$2:$AM$10,3)  ),  Ott2022_RICHIESTE!O25),HLOOKUP(O$26,Tipologie!$B$2:$AM$10,3  ) ))</f>
        <v>.</v>
      </c>
      <c r="P28" s="147" t="str">
        <f>T( IF( Ott2022_RICHIESTE!P25&lt;&gt;"",  IF(   AND(    (IFERROR(SEARCH("Ridotto",Ott2022_RICHIESTE!P25),Ott2022_RICHIESTE!P25))=1,    P$26&lt;&gt;""   ),    _xlfn.CONCAT("Rid: ",HLOOKUP(P$26,Tipologie!$B$2:$AM$10,3)  ),  Ott2022_RICHIESTE!P25),HLOOKUP(P$26,Tipologie!$B$2:$AM$10,3  ) ))</f>
        <v>.</v>
      </c>
      <c r="Q28" s="28" t="str">
        <f>T( IF( Ott2022_RICHIESTE!Q25&lt;&gt;"",  IF(   AND(    (IFERROR(SEARCH("Ridotto",Ott2022_RICHIESTE!Q25),Ott2022_RICHIESTE!Q25))=1,    Q$26&lt;&gt;""   ),    _xlfn.CONCAT("Rid: ",HLOOKUP(Q$26,Tipologie!$B$2:$AM$10,3)  ),  Ott2022_RICHIESTE!Q25),HLOOKUP(Q$26,Tipologie!$B$2:$AM$10,3  ) ))</f>
        <v>.</v>
      </c>
      <c r="R28" s="28" t="str">
        <f>T( IF( Ott2022_RICHIESTE!R25&lt;&gt;"",  IF(   AND(    (IFERROR(SEARCH("Ridotto",Ott2022_RICHIESTE!R25),Ott2022_RICHIESTE!R25))=1,    R$26&lt;&gt;""   ),    _xlfn.CONCAT("Rid: ",HLOOKUP(R$26,Tipologie!$B$2:$AM$10,3)  ),  Ott2022_RICHIESTE!R25),HLOOKUP(R$26,Tipologie!$B$2:$AM$10,3  ) ))</f>
        <v>.</v>
      </c>
      <c r="S28" s="28" t="str">
        <f>T( IF( Ott2022_RICHIESTE!S25&lt;&gt;"",  IF(   AND(    (IFERROR(SEARCH("Ridotto",Ott2022_RICHIESTE!S25),Ott2022_RICHIESTE!S25))=1,    S$26&lt;&gt;""   ),    _xlfn.CONCAT("Rid: ",HLOOKUP(S$26,Tipologie!$B$2:$AM$10,3)  ),  Ott2022_RICHIESTE!S25),HLOOKUP(S$26,Tipologie!$B$2:$AM$10,3  ) ))</f>
        <v>.</v>
      </c>
      <c r="T28" s="152"/>
      <c r="U28" s="45" t="str">
        <f t="shared" si="7"/>
        <v>lun</v>
      </c>
      <c r="V28" s="46">
        <f t="shared" si="8"/>
        <v>44851</v>
      </c>
      <c r="W28" s="147" t="str">
        <f>T( IF( Ott2022_RICHIESTE!W25&lt;&gt;"",  IF(   AND(    (IFERROR(SEARCH("Ridotto",Ott2022_RICHIESTE!W25),Ott2022_RICHIESTE!W25))=1,    W$26&lt;&gt;""   ),    _xlfn.CONCAT("Rid: ",HLOOKUP(W$26,Tipologie!$B$2:$AM$10,3)  ),  Ott2022_RICHIESTE!W25),HLOOKUP(W$26,Tipologie!$B$2:$AM$10,3  ) ))</f>
        <v>.</v>
      </c>
      <c r="X28" s="147" t="str">
        <f>T( IF( Ott2022_RICHIESTE!X25&lt;&gt;"",  IF(   AND(    (IFERROR(SEARCH("Ridotto",Ott2022_RICHIESTE!X25),Ott2022_RICHIESTE!X25))=1,    X$26&lt;&gt;""   ),    _xlfn.CONCAT("Rid: ",HLOOKUP(X$26,Tipologie!$B$2:$AM$10,3)  ),  Ott2022_RICHIESTE!X25),HLOOKUP(X$26,Tipologie!$B$2:$AM$10,3  ) ))</f>
        <v>.</v>
      </c>
      <c r="Y28" s="147" t="str">
        <f>T( IF( Ott2022_RICHIESTE!Y25&lt;&gt;"",  IF(   AND(    (IFERROR(SEARCH("Ridotto",Ott2022_RICHIESTE!Y25),Ott2022_RICHIESTE!Y25))=1,    Y$26&lt;&gt;""   ),    _xlfn.CONCAT("Rid: ",HLOOKUP(Y$26,Tipologie!$B$2:$AM$10,3)  ),  Ott2022_RICHIESTE!Y25),HLOOKUP(Y$26,Tipologie!$B$2:$AM$10,3  ) ))</f>
        <v>.</v>
      </c>
      <c r="Z28" s="147" t="str">
        <f>T( IF( Ott2022_RICHIESTE!Z25&lt;&gt;"",  IF(   AND(    (IFERROR(SEARCH("Ridotto",Ott2022_RICHIESTE!Z25),Ott2022_RICHIESTE!Z25))=1,    Z$26&lt;&gt;""   ),    _xlfn.CONCAT("Rid: ",HLOOKUP(Z$26,Tipologie!$B$2:$AM$10,3)  ),  Ott2022_RICHIESTE!Z25),HLOOKUP(Z$26,Tipologie!$B$2:$AM$10,3  ) ))</f>
        <v>.</v>
      </c>
      <c r="AA28" s="147" t="str">
        <f>T( IF( Ott2022_RICHIESTE!AA25&lt;&gt;"",  IF(   AND(    (IFERROR(SEARCH("Ridotto",Ott2022_RICHIESTE!AA25),Ott2022_RICHIESTE!AA25))=1,    AA$26&lt;&gt;""   ),    _xlfn.CONCAT("Rid: ",HLOOKUP(AA$26,Tipologie!$B$2:$AM$10,3)  ),  Ott2022_RICHIESTE!AA25),HLOOKUP(AA$26,Tipologie!$B$2:$AM$10,3  ) ))</f>
        <v>.</v>
      </c>
      <c r="AB28" s="147" t="str">
        <f>T( IF( Ott2022_RICHIESTE!AB25&lt;&gt;"",  IF(   AND(    (IFERROR(SEARCH("Ridotto",Ott2022_RICHIESTE!AB25),Ott2022_RICHIESTE!AB25))=1,    AB$26&lt;&gt;""   ),    _xlfn.CONCAT("Rid: ",HLOOKUP(AB$26,Tipologie!$B$2:$AM$10,3)  ),  Ott2022_RICHIESTE!AB25),HLOOKUP(AB$26,Tipologie!$B$2:$AM$10,3  ) ))</f>
        <v>.</v>
      </c>
      <c r="AC28" s="147" t="str">
        <f>T( IF( Ott2022_RICHIESTE!AC25&lt;&gt;"",  IF(   AND(    (IFERROR(SEARCH("Ridotto",Ott2022_RICHIESTE!AC25),Ott2022_RICHIESTE!AC25))=1,    AC$26&lt;&gt;""   ),    _xlfn.CONCAT("Rid: ",HLOOKUP(AC$26,Tipologie!$B$2:$AM$10,3)  ),  Ott2022_RICHIESTE!AC25),HLOOKUP(AC$26,Tipologie!$B$2:$AM$10,3  ) ))</f>
        <v>.</v>
      </c>
      <c r="AD28" s="147" t="str">
        <f>T( IF( Ott2022_RICHIESTE!AD25&lt;&gt;"",  IF(   AND(    (IFERROR(SEARCH("Ridotto",Ott2022_RICHIESTE!AD25),Ott2022_RICHIESTE!AD25))=1,    AD$26&lt;&gt;""   ),    _xlfn.CONCAT("Rid: ",HLOOKUP(AD$26,Tipologie!$B$2:$AM$10,3)  ),  Ott2022_RICHIESTE!AD25),HLOOKUP(AD$26,Tipologie!$B$2:$AM$10,3  ) ))</f>
        <v>.</v>
      </c>
      <c r="AE28" s="147" t="str">
        <f>T( IF( Ott2022_RICHIESTE!AE25&lt;&gt;"",  IF(   AND(    (IFERROR(SEARCH("Ridotto",Ott2022_RICHIESTE!AE25),Ott2022_RICHIESTE!AE25))=1,    AE$26&lt;&gt;""   ),    _xlfn.CONCAT("Rid: ",HLOOKUP(AE$26,Tipologie!$B$2:$AM$10,3)  ),  Ott2022_RICHIESTE!AE25),HLOOKUP(AE$26,Tipologie!$B$2:$AM$10,3  ) ))</f>
        <v>.</v>
      </c>
      <c r="AF28" s="147" t="str">
        <f>T( IF( Ott2022_RICHIESTE!AF25&lt;&gt;"",  IF(   AND(    (IFERROR(SEARCH("Ridotto",Ott2022_RICHIESTE!AF25),Ott2022_RICHIESTE!AF25))=1,    AF$26&lt;&gt;""   ),    _xlfn.CONCAT("Rid: ",HLOOKUP(AF$26,Tipologie!$B$2:$AM$10,3)  ),  Ott2022_RICHIESTE!AF25),HLOOKUP(AF$26,Tipologie!$B$2:$AM$10,3  ) ))</f>
        <v>.</v>
      </c>
      <c r="AG28" s="147" t="str">
        <f>T( IF( Ott2022_RICHIESTE!AG25&lt;&gt;"",  IF(   AND(    (IFERROR(SEARCH("Ridotto",Ott2022_RICHIESTE!AG25),Ott2022_RICHIESTE!AG25))=1,    AG$26&lt;&gt;""   ),    _xlfn.CONCAT("Rid: ",HLOOKUP(AG$26,Tipologie!$B$2:$AM$10,3)  ),  Ott2022_RICHIESTE!AG25),HLOOKUP(AG$26,Tipologie!$B$2:$AM$10,3  ) ))</f>
        <v>.</v>
      </c>
      <c r="AH28" s="147" t="str">
        <f>T( IF( Ott2022_RICHIESTE!AH25&lt;&gt;"",  IF(   AND(    (IFERROR(SEARCH("Ridotto",Ott2022_RICHIESTE!AH25),Ott2022_RICHIESTE!AH25))=1,    AH$26&lt;&gt;""   ),    _xlfn.CONCAT("Rid: ",HLOOKUP(AH$26,Tipologie!$B$2:$AM$10,3)  ),  Ott2022_RICHIESTE!AH25),HLOOKUP(AH$26,Tipologie!$B$2:$AM$10,3  ) ))</f>
        <v>.</v>
      </c>
      <c r="AI28" s="147" t="str">
        <f>T( IF( Ott2022_RICHIESTE!AI25&lt;&gt;"",  IF(   AND(    (IFERROR(SEARCH("Ridotto",Ott2022_RICHIESTE!AI25),Ott2022_RICHIESTE!AI25))=1,    AI$26&lt;&gt;""   ),    _xlfn.CONCAT("Rid: ",HLOOKUP(AI$26,Tipologie!$B$2:$AM$10,3)  ),  Ott2022_RICHIESTE!AI25),HLOOKUP(AI$26,Tipologie!$B$2:$AM$10,3  ) ))</f>
        <v>.</v>
      </c>
      <c r="AJ28" s="147" t="str">
        <f>T( IF( Ott2022_RICHIESTE!AJ25&lt;&gt;"",  IF(   AND(    (IFERROR(SEARCH("Ridotto",Ott2022_RICHIESTE!AJ25),Ott2022_RICHIESTE!AJ25))=1,    AJ$26&lt;&gt;""   ),    _xlfn.CONCAT("Rid: ",HLOOKUP(AJ$26,Tipologie!$B$2:$AM$10,3)  ),  Ott2022_RICHIESTE!AJ25),HLOOKUP(AJ$26,Tipologie!$B$2:$AM$10,3  ) ))</f>
        <v>.</v>
      </c>
      <c r="AK28" s="147" t="str">
        <f>T( IF( Ott2022_RICHIESTE!AK25&lt;&gt;"",  IF(   AND(    (IFERROR(SEARCH("Ridotto",Ott2022_RICHIESTE!AK25),Ott2022_RICHIESTE!AK25))=1,    AK$26&lt;&gt;""   ),    _xlfn.CONCAT("Rid: ",HLOOKUP(AK$26,Tipologie!$B$2:$AM$10,3)  ),  Ott2022_RICHIESTE!AK25),HLOOKUP(AK$26,Tipologie!$B$2:$AM$10,3  ) ))</f>
        <v>.</v>
      </c>
      <c r="AL28" s="147" t="str">
        <f>T( IF( Ott2022_RICHIESTE!AL25&lt;&gt;"",  IF(   AND(    (IFERROR(SEARCH("Ridotto",Ott2022_RICHIESTE!AL25),Ott2022_RICHIESTE!AL25))=1,    AL$26&lt;&gt;""   ),    _xlfn.CONCAT("Rid: ",HLOOKUP(AL$26,Tipologie!$B$2:$AM$10,3)  ),  Ott2022_RICHIESTE!AL25),HLOOKUP(AL$26,Tipologie!$B$2:$AM$10,3  ) ))</f>
        <v>.</v>
      </c>
      <c r="AM28" s="147" t="str">
        <f>T( IF( Ott2022_RICHIESTE!AM25&lt;&gt;"",  IF(   AND(    (IFERROR(SEARCH("Ridotto",Ott2022_RICHIESTE!AM25),Ott2022_RICHIESTE!AM25))=1,    AM$26&lt;&gt;""   ),    _xlfn.CONCAT("Rid: ",HLOOKUP(AM$26,Tipologie!$B$2:$AM$10,3)  ),  Ott2022_RICHIESTE!AM25),HLOOKUP(AM$26,Tipologie!$B$2:$AM$10,3  ) ))</f>
        <v>.</v>
      </c>
      <c r="AN28" s="147" t="str">
        <f>T( IF( Ott2022_RICHIESTE!AN25&lt;&gt;"",  IF(   AND(    (IFERROR(SEARCH("Ridotto",Ott2022_RICHIESTE!AN25),Ott2022_RICHIESTE!AN25))=1,    AN$26&lt;&gt;""   ),    _xlfn.CONCAT("Rid: ",HLOOKUP(AN$26,Tipologie!$B$2:$AM$10,3)  ),  Ott2022_RICHIESTE!AN25),HLOOKUP(AN$26,Tipologie!$B$2:$AM$10,3  ) ))</f>
        <v>.</v>
      </c>
      <c r="AO28" s="147" t="str">
        <f>T( IF( Ott2022_RICHIESTE!AO25&lt;&gt;"",  IF(   AND(    (IFERROR(SEARCH("Ridotto",Ott2022_RICHIESTE!AO25),Ott2022_RICHIESTE!AO25))=1,    AO$26&lt;&gt;""   ),    _xlfn.CONCAT("Rid: ",HLOOKUP(AO$26,Tipologie!$B$2:$AM$10,3)  ),  Ott2022_RICHIESTE!AO25),HLOOKUP(AO$26,Tipologie!$B$2:$AM$10,3  ) ))</f>
        <v>.</v>
      </c>
      <c r="AP28" s="147" t="str">
        <f>T( IF( Ott2022_RICHIESTE!AP25&lt;&gt;"",  IF(   AND(    (IFERROR(SEARCH("Ridotto",Ott2022_RICHIESTE!AP25),Ott2022_RICHIESTE!AP25))=1,    AP$26&lt;&gt;""   ),    _xlfn.CONCAT("Rid: ",HLOOKUP(AP$26,Tipologie!$B$2:$AM$10,3)  ),  Ott2022_RICHIESTE!AP25),HLOOKUP(AP$26,Tipologie!$B$2:$AM$10,3  ) ))</f>
        <v>.</v>
      </c>
      <c r="AQ28" s="147" t="str">
        <f>T( IF( Ott2022_RICHIESTE!AQ25&lt;&gt;"",  IF(   AND(    (IFERROR(SEARCH("Ridotto",Ott2022_RICHIESTE!AQ25),Ott2022_RICHIESTE!AQ25))=1,    AQ$26&lt;&gt;""   ),    _xlfn.CONCAT("Rid: ",HLOOKUP(AQ$26,Tipologie!$B$2:$AM$10,3)  ),  Ott2022_RICHIESTE!AQ25),HLOOKUP(AQ$26,Tipologie!$B$2:$AM$10,3  ) ))</f>
        <v>.</v>
      </c>
      <c r="AR28" s="147" t="str">
        <f>T( IF( Ott2022_RICHIESTE!AR25&lt;&gt;"",  IF(   AND(    (IFERROR(SEARCH("Ridotto",Ott2022_RICHIESTE!AR25),Ott2022_RICHIESTE!AR25))=1,    AR$26&lt;&gt;""   ),    _xlfn.CONCAT("Rid: ",HLOOKUP(AR$26,Tipologie!$B$2:$AM$10,3)  ),  Ott2022_RICHIESTE!AR25),HLOOKUP(AR$26,Tipologie!$B$2:$AM$10,3  ) ))</f>
        <v>.</v>
      </c>
      <c r="AS28" s="147" t="str">
        <f>T( IF( Ott2022_RICHIESTE!AS25&lt;&gt;"",  IF(   AND(    (IFERROR(SEARCH("Ridotto",Ott2022_RICHIESTE!AS25),Ott2022_RICHIESTE!AS25))=1,    AS$26&lt;&gt;""   ),    _xlfn.CONCAT("Rid: ",HLOOKUP(AS$26,Tipologie!$B$2:$AM$10,3)  ),  Ott2022_RICHIESTE!AS25),HLOOKUP(AS$26,Tipologie!$B$2:$AM$10,3  ) ))</f>
        <v>.</v>
      </c>
      <c r="AT28" s="224"/>
      <c r="AW28" s="22">
        <f>SUM(COUNTIFS(C28:AS28,{"Ex-accordo";"Ferie";"Ridotto Ex-Acc";"Ridotto Ferie";"Ridotto Maternità";"Malattia";"Esame";"Altro"}))</f>
        <v>0</v>
      </c>
      <c r="AX28" s="159">
        <f t="shared" ref="AX28:AX33" si="13">$AZ$1-AW28</f>
        <v>30</v>
      </c>
      <c r="AY28" s="91"/>
      <c r="BB28" s="147" t="str">
        <f>T( IF( Ott2022_RICHIESTE!BM25&lt;&gt;"",  IF(   AND(    (IFERROR(SEARCH("Ridotto",Ott2022_RICHIESTE!BM25),Ott2022_RICHIESTE!BM25))=1,    BB$26&lt;&gt;""   ),    _xlfn.CONCAT("Rid: ",HLOOKUP(BB$26,Tipologie!$B$2:$AM$10,3)  ),  Ott2022_RICHIESTE!BM25),HLOOKUP(BB$26,Tipologie!$B$2:$AM$10,3  ) ))</f>
        <v>.</v>
      </c>
      <c r="BC28" s="147" t="str">
        <f>T( IF( Ott2022_RICHIESTE!BN25&lt;&gt;"",  IF(   AND(    (IFERROR(SEARCH("Ridotto",Ott2022_RICHIESTE!BN25),Ott2022_RICHIESTE!BN25))=1,    BC$26&lt;&gt;""   ),    _xlfn.CONCAT("Rid: ",HLOOKUP(BC$26,Tipologie!$B$2:$AM$10,3)  ),  Ott2022_RICHIESTE!BN25),HLOOKUP(BC$26,Tipologie!$B$2:$AM$10,3  ) ))</f>
        <v>.</v>
      </c>
      <c r="BD28" s="147" t="str">
        <f>T( IF( Ott2022_RICHIESTE!BO25&lt;&gt;"",  IF(   AND(    (IFERROR(SEARCH("Ridotto",Ott2022_RICHIESTE!BO25),Ott2022_RICHIESTE!BO25))=1,    BD$26&lt;&gt;""   ),    _xlfn.CONCAT("Rid: ",HLOOKUP(BD$26,Tipologie!$B$2:$AM$10,3)  ),  Ott2022_RICHIESTE!BO25),HLOOKUP(BD$26,Tipologie!$B$2:$AM$10,3  ) ))</f>
        <v>.</v>
      </c>
      <c r="BE28" s="147" t="str">
        <f>T( IF( Ott2022_RICHIESTE!BP25&lt;&gt;"",  IF(   AND(    (IFERROR(SEARCH("Ridotto",Ott2022_RICHIESTE!BP25),Ott2022_RICHIESTE!BP25))=1,    BE$26&lt;&gt;""   ),    _xlfn.CONCAT("Rid: ",HLOOKUP(BE$26,Tipologie!$B$2:$AM$10,3)  ),  Ott2022_RICHIESTE!BP25),HLOOKUP(BE$26,Tipologie!$B$2:$AM$10,3  ) ))</f>
        <v>.</v>
      </c>
      <c r="BF28" s="147" t="str">
        <f>T( IF( Ott2022_RICHIESTE!BQ25&lt;&gt;"",  IF(   AND(    (IFERROR(SEARCH("Ridotto",Ott2022_RICHIESTE!BQ25),Ott2022_RICHIESTE!BQ25))=1,    BF$26&lt;&gt;""   ),    _xlfn.CONCAT("Rid: ",HLOOKUP(BF$26,Tipologie!$B$2:$AM$10,3)  ),  Ott2022_RICHIESTE!BQ25),HLOOKUP(BF$26,Tipologie!$B$2:$AM$10,3  ) ))</f>
        <v>.</v>
      </c>
      <c r="BG28" s="147" t="str">
        <f>T( IF( Ott2022_RICHIESTE!BR25&lt;&gt;"",  IF(   AND(    (IFERROR(SEARCH("Ridotto",Ott2022_RICHIESTE!BR25),Ott2022_RICHIESTE!BR25))=1,    BG$26&lt;&gt;""   ),    _xlfn.CONCAT("Rid: ",HLOOKUP(BG$26,Tipologie!$B$2:$AM$10,3)  ),  Ott2022_RICHIESTE!BR25),HLOOKUP(BG$26,Tipologie!$B$2:$AM$10,3  ) ))</f>
        <v>.</v>
      </c>
      <c r="BI28" s="45" t="str">
        <f t="shared" si="9"/>
        <v>lun</v>
      </c>
      <c r="BJ28" s="45">
        <f t="shared" si="12"/>
        <v>44851</v>
      </c>
      <c r="BK28" s="147" t="str">
        <f>T(IF(  Ott2022_RICHIESTE!BV25&lt;&gt;"",  Ott2022_RICHIESTE!BV25,  HLOOKUP(BK$26,Tipologie!$B$2:$AM$10,3) ))</f>
        <v>.</v>
      </c>
      <c r="BL28" s="147" t="str">
        <f>T(IF(  Ott2022_RICHIESTE!BW25&lt;&gt;"",  Ott2022_RICHIESTE!BW25,  HLOOKUP(BL$26,Tipologie!$B$2:$AM$10,3) ))</f>
        <v>.</v>
      </c>
      <c r="BM28" s="147" t="str">
        <f>T(IF(  Ott2022_RICHIESTE!BX25&lt;&gt;"",  Ott2022_RICHIESTE!BX25,  HLOOKUP(BM$26,Tipologie!$B$2:$AM$10,3) ))</f>
        <v>.</v>
      </c>
      <c r="BN28" s="147" t="str">
        <f>T(IF(  Ott2022_RICHIESTE!BY25&lt;&gt;"",  Ott2022_RICHIESTE!BY25,  HLOOKUP(BN$26,Tipologie!$B$2:$AM$10,3) ))</f>
        <v>.</v>
      </c>
      <c r="BO28" s="147" t="str">
        <f>T(IF(  Ott2022_RICHIESTE!BZ25&lt;&gt;"",  Ott2022_RICHIESTE!BZ25,  HLOOKUP(BO$26,Tipologie!$B$2:$AM$10,3) ))</f>
        <v>.</v>
      </c>
      <c r="BP28" s="147" t="str">
        <f>T(IF(  Ott2022_RICHIESTE!CA25&lt;&gt;"",  Ott2022_RICHIESTE!CA25,  HLOOKUP(BP$26,Tipologie!$B$2:$AM$10,3) ))</f>
        <v>.</v>
      </c>
      <c r="BQ28" s="147" t="str">
        <f>T(IF(  Ott2022_RICHIESTE!CB25&lt;&gt;"",  Ott2022_RICHIESTE!CB25,  HLOOKUP(BQ$26,Tipologie!$B$2:$AM$10,3) ))</f>
        <v>.</v>
      </c>
      <c r="BR28" s="147" t="str">
        <f>T(IF(  Ott2022_RICHIESTE!BW25&lt;&gt;"",  Ott2022_RICHIESTE!BW25,  HLOOKUP(BR$26,Tipologie!$B$2:$AM$10,3) ))</f>
        <v>.</v>
      </c>
      <c r="BS28" s="147" t="str">
        <f>T(IF(  Ott2022_RICHIESTE!BX25&lt;&gt;"",  Ott2022_RICHIESTE!BX25,  HLOOKUP(BS$26,Tipologie!$B$2:$AM$10,3) ))</f>
        <v>.</v>
      </c>
      <c r="BT28" s="147" t="str">
        <f>T(IF(  Ott2022_RICHIESTE!BY25&lt;&gt;"",  Ott2022_RICHIESTE!BY25,  HLOOKUP(BT$26,Tipologie!$B$2:$AM$10,3) ))</f>
        <v>.</v>
      </c>
      <c r="BU28" s="20"/>
    </row>
    <row r="29" spans="1:73" ht="11.25" customHeight="1" x14ac:dyDescent="0.25">
      <c r="A29" s="45" t="str">
        <f>IF(Ott2022_RICHIESTE!A26&lt;&gt;"",Ott2022_RICHIESTE!A26,"")</f>
        <v>mar</v>
      </c>
      <c r="B29" s="46">
        <f>IF(Ott2022_RICHIESTE!B26&lt;&gt;"",Ott2022_RICHIESTE!B26,"")</f>
        <v>44852</v>
      </c>
      <c r="C29" s="147" t="str">
        <f>T( IF( Ott2022_RICHIESTE!C26&lt;&gt;"",  IF(   AND(    (IFERROR(SEARCH("Ridotto",Ott2022_RICHIESTE!C26),Ott2022_RICHIESTE!C26))=1,    C$26&lt;&gt;""   ),    _xlfn.CONCAT("Rid: ",HLOOKUP(C$26,Tipologie!$B$2:$AM$10,4)  ),  Ott2022_RICHIESTE!C26),HLOOKUP(C$26,Tipologie!$B$2:$AM$10,4  ) ))</f>
        <v>.</v>
      </c>
      <c r="D29" s="147" t="str">
        <f>T( IF( Ott2022_RICHIESTE!D26&lt;&gt;"",  IF(   AND(    (IFERROR(SEARCH("Ridotto",Ott2022_RICHIESTE!D26),Ott2022_RICHIESTE!D26))=1,    D$26&lt;&gt;""   ),    _xlfn.CONCAT("Rid: ",HLOOKUP(D$26,Tipologie!$B$2:$AM$10,4)  ),  Ott2022_RICHIESTE!D26),HLOOKUP(D$26,Tipologie!$B$2:$AM$10,4  ) ))</f>
        <v>.</v>
      </c>
      <c r="E29" s="147" t="str">
        <f>T( IF( Ott2022_RICHIESTE!E26&lt;&gt;"",  IF(   AND(    (IFERROR(SEARCH("Ridotto",Ott2022_RICHIESTE!E26),Ott2022_RICHIESTE!E26))=1,    E$26&lt;&gt;""   ),    _xlfn.CONCAT("Rid: ",HLOOKUP(E$26,Tipologie!$B$2:$AM$10,4)  ),  Ott2022_RICHIESTE!E26),HLOOKUP(E$26,Tipologie!$B$2:$AM$10,4  ) ))</f>
        <v>.</v>
      </c>
      <c r="F29" s="147" t="str">
        <f>T( IF( Ott2022_RICHIESTE!F26&lt;&gt;"",  IF(   AND(    (IFERROR(SEARCH("Ridotto",Ott2022_RICHIESTE!F26),Ott2022_RICHIESTE!F26))=1,    F$26&lt;&gt;""   ),    _xlfn.CONCAT("Rid: ",HLOOKUP(F$26,Tipologie!$B$2:$AM$10,4)  ),  Ott2022_RICHIESTE!F26),HLOOKUP(F$26,Tipologie!$B$2:$AM$10,4  ) ))</f>
        <v>.</v>
      </c>
      <c r="G29" s="147" t="str">
        <f>T( IF( Ott2022_RICHIESTE!G26&lt;&gt;"",  IF(   AND(    (IFERROR(SEARCH("Ridotto",Ott2022_RICHIESTE!G26),Ott2022_RICHIESTE!G26))=1,    G$26&lt;&gt;""   ),    _xlfn.CONCAT("Rid: ",HLOOKUP(G$26,Tipologie!$B$2:$AM$10,4)  ),  Ott2022_RICHIESTE!G26),HLOOKUP(G$26,Tipologie!$B$2:$AM$10,4  ) ))</f>
        <v>.</v>
      </c>
      <c r="H29" s="147" t="str">
        <f>T( IF( Ott2022_RICHIESTE!H26&lt;&gt;"",  IF(   AND(    (IFERROR(SEARCH("Ridotto",Ott2022_RICHIESTE!H26),Ott2022_RICHIESTE!H26))=1,    H$26&lt;&gt;""   ),    _xlfn.CONCAT("Rid: ",HLOOKUP(H$26,Tipologie!$B$2:$AM$10,4)  ),  Ott2022_RICHIESTE!H26),HLOOKUP(H$26,Tipologie!$B$2:$AM$10,4  ) ))</f>
        <v>.</v>
      </c>
      <c r="I29" s="147" t="str">
        <f>T( IF( Ott2022_RICHIESTE!I26&lt;&gt;"",  IF(   AND(    (IFERROR(SEARCH("Ridotto",Ott2022_RICHIESTE!I26),Ott2022_RICHIESTE!I26))=1,    I$26&lt;&gt;""   ),    _xlfn.CONCAT("Rid: ",HLOOKUP(I$26,Tipologie!$B$2:$AM$10,4)  ),  Ott2022_RICHIESTE!I26),HLOOKUP(I$26,Tipologie!$B$2:$AM$10,4  ) ))</f>
        <v>.</v>
      </c>
      <c r="J29" s="147" t="str">
        <f>T( IF( Ott2022_RICHIESTE!J26&lt;&gt;"",  IF(   AND(    (IFERROR(SEARCH("Ridotto",Ott2022_RICHIESTE!J26),Ott2022_RICHIESTE!J26))=1,    J$26&lt;&gt;""   ),    _xlfn.CONCAT("Rid: ",HLOOKUP(J$26,Tipologie!$B$2:$AM$10,4)  ),  Ott2022_RICHIESTE!J26),HLOOKUP(J$26,Tipologie!$B$2:$AM$10,4  ) ))</f>
        <v>.</v>
      </c>
      <c r="K29" s="147" t="str">
        <f>T( IF( Ott2022_RICHIESTE!K26&lt;&gt;"",  IF(   AND(    (IFERROR(SEARCH("Ridotto",Ott2022_RICHIESTE!K26),Ott2022_RICHIESTE!K26))=1,    K$26&lt;&gt;""   ),    _xlfn.CONCAT("Rid: ",HLOOKUP(K$26,Tipologie!$B$2:$AM$10,4)  ),  Ott2022_RICHIESTE!K26),HLOOKUP(K$26,Tipologie!$B$2:$AM$10,4  ) ))</f>
        <v>.</v>
      </c>
      <c r="L29" s="147" t="str">
        <f>T( IF( Ott2022_RICHIESTE!L26&lt;&gt;"",  IF(   AND(    (IFERROR(SEARCH("Ridotto",Ott2022_RICHIESTE!L26),Ott2022_RICHIESTE!L26))=1,    L$26&lt;&gt;""   ),    _xlfn.CONCAT("Rid: ",HLOOKUP(L$26,Tipologie!$B$2:$AM$10,4)  ),  Ott2022_RICHIESTE!L26),HLOOKUP(L$26,Tipologie!$B$2:$AM$10,4  ) ))</f>
        <v>.</v>
      </c>
      <c r="M29" s="147" t="str">
        <f>T( IF( Ott2022_RICHIESTE!M26&lt;&gt;"",  IF(   AND(    (IFERROR(SEARCH("Ridotto",Ott2022_RICHIESTE!M26),Ott2022_RICHIESTE!M26))=1,    M$26&lt;&gt;""   ),    _xlfn.CONCAT("Rid: ",HLOOKUP(M$26,Tipologie!$B$2:$AM$10,4)  ),  Ott2022_RICHIESTE!M26),HLOOKUP(M$26,Tipologie!$B$2:$AM$10,4  ) ))</f>
        <v>.</v>
      </c>
      <c r="N29" s="147" t="str">
        <f>T( IF( Ott2022_RICHIESTE!N26&lt;&gt;"",  IF(   AND(    (IFERROR(SEARCH("Ridotto",Ott2022_RICHIESTE!N26),Ott2022_RICHIESTE!N26))=1,    N$26&lt;&gt;""   ),    _xlfn.CONCAT("Rid: ",HLOOKUP(N$26,Tipologie!$B$2:$AM$10,4)  ),  Ott2022_RICHIESTE!N26),HLOOKUP(N$26,Tipologie!$B$2:$AM$10,4  ) ))</f>
        <v>.</v>
      </c>
      <c r="O29" s="147" t="str">
        <f>T( IF( Ott2022_RICHIESTE!O26&lt;&gt;"",  IF(   AND(    (IFERROR(SEARCH("Ridotto",Ott2022_RICHIESTE!O26),Ott2022_RICHIESTE!O26))=1,    O$26&lt;&gt;""   ),    _xlfn.CONCAT("Rid: ",HLOOKUP(O$26,Tipologie!$B$2:$AM$10,4)  ),  Ott2022_RICHIESTE!O26),HLOOKUP(O$26,Tipologie!$B$2:$AM$10,4  ) ))</f>
        <v>.</v>
      </c>
      <c r="P29" s="147" t="str">
        <f>T( IF( Ott2022_RICHIESTE!P26&lt;&gt;"",  IF(   AND(    (IFERROR(SEARCH("Ridotto",Ott2022_RICHIESTE!P26),Ott2022_RICHIESTE!P26))=1,    P$26&lt;&gt;""   ),    _xlfn.CONCAT("Rid: ",HLOOKUP(P$26,Tipologie!$B$2:$AM$10,4)  ),  Ott2022_RICHIESTE!P26),HLOOKUP(P$26,Tipologie!$B$2:$AM$10,4  ) ))</f>
        <v>.</v>
      </c>
      <c r="Q29" s="28" t="str">
        <f>T( IF( Ott2022_RICHIESTE!Q26&lt;&gt;"",  IF(   AND(    (IFERROR(SEARCH("Ridotto",Ott2022_RICHIESTE!Q26),Ott2022_RICHIESTE!Q26))=1,    Q$26&lt;&gt;""   ),    _xlfn.CONCAT("Rid: ",HLOOKUP(Q$26,Tipologie!$B$2:$AM$10,4)  ),  Ott2022_RICHIESTE!Q26),HLOOKUP(Q$26,Tipologie!$B$2:$AM$10,4  ) ))</f>
        <v>.</v>
      </c>
      <c r="R29" s="28" t="str">
        <f>T( IF( Ott2022_RICHIESTE!R26&lt;&gt;"",  IF(   AND(    (IFERROR(SEARCH("Ridotto",Ott2022_RICHIESTE!R26),Ott2022_RICHIESTE!R26))=1,    R$26&lt;&gt;""   ),    _xlfn.CONCAT("Rid: ",HLOOKUP(R$26,Tipologie!$B$2:$AM$10,4)  ),  Ott2022_RICHIESTE!R26),HLOOKUP(R$26,Tipologie!$B$2:$AM$10,4  ) ))</f>
        <v>.</v>
      </c>
      <c r="S29" s="28" t="str">
        <f>T( IF( Ott2022_RICHIESTE!S26&lt;&gt;"",  IF(   AND(    (IFERROR(SEARCH("Ridotto",Ott2022_RICHIESTE!S26),Ott2022_RICHIESTE!S26))=1,    S$26&lt;&gt;""   ),    _xlfn.CONCAT("Rid: ",HLOOKUP(S$26,Tipologie!$B$2:$AM$10,4)  ),  Ott2022_RICHIESTE!S26),HLOOKUP(S$26,Tipologie!$B$2:$AM$10,4  ) ))</f>
        <v>.</v>
      </c>
      <c r="T29" s="152"/>
      <c r="U29" s="45" t="str">
        <f t="shared" si="7"/>
        <v>mar</v>
      </c>
      <c r="V29" s="46">
        <f t="shared" si="8"/>
        <v>44852</v>
      </c>
      <c r="W29" s="147" t="str">
        <f>T( IF( Ott2022_RICHIESTE!W26&lt;&gt;"",  IF(   AND(    (IFERROR(SEARCH("Ridotto",Ott2022_RICHIESTE!W26),Ott2022_RICHIESTE!W26))=1,    W$26&lt;&gt;""   ),    _xlfn.CONCAT("Rid: ",HLOOKUP(W$26,Tipologie!$B$2:$AM$10,4)  ),  Ott2022_RICHIESTE!W26),HLOOKUP(W$26,Tipologie!$B$2:$AM$10,4  ) ))</f>
        <v>.</v>
      </c>
      <c r="X29" s="147" t="str">
        <f>T( IF( Ott2022_RICHIESTE!X26&lt;&gt;"",  IF(   AND(    (IFERROR(SEARCH("Ridotto",Ott2022_RICHIESTE!X26),Ott2022_RICHIESTE!X26))=1,    X$26&lt;&gt;""   ),    _xlfn.CONCAT("Rid: ",HLOOKUP(X$26,Tipologie!$B$2:$AM$10,4)  ),  Ott2022_RICHIESTE!X26),HLOOKUP(X$26,Tipologie!$B$2:$AM$10,4  ) ))</f>
        <v>.</v>
      </c>
      <c r="Y29" s="147" t="str">
        <f>T( IF( Ott2022_RICHIESTE!Y26&lt;&gt;"",  IF(   AND(    (IFERROR(SEARCH("Ridotto",Ott2022_RICHIESTE!Y26),Ott2022_RICHIESTE!Y26))=1,    Y$26&lt;&gt;""   ),    _xlfn.CONCAT("Rid: ",HLOOKUP(Y$26,Tipologie!$B$2:$AM$10,4)  ),  Ott2022_RICHIESTE!Y26),HLOOKUP(Y$26,Tipologie!$B$2:$AM$10,4  ) ))</f>
        <v>.</v>
      </c>
      <c r="Z29" s="147" t="str">
        <f>T( IF( Ott2022_RICHIESTE!Z26&lt;&gt;"",  IF(   AND(    (IFERROR(SEARCH("Ridotto",Ott2022_RICHIESTE!Z26),Ott2022_RICHIESTE!Z26))=1,    Z$26&lt;&gt;""   ),    _xlfn.CONCAT("Rid: ",HLOOKUP(Z$26,Tipologie!$B$2:$AM$10,4)  ),  Ott2022_RICHIESTE!Z26),HLOOKUP(Z$26,Tipologie!$B$2:$AM$10,4  ) ))</f>
        <v>.</v>
      </c>
      <c r="AA29" s="147" t="str">
        <f>T( IF( Ott2022_RICHIESTE!AA26&lt;&gt;"",  IF(   AND(    (IFERROR(SEARCH("Ridotto",Ott2022_RICHIESTE!AA26),Ott2022_RICHIESTE!AA26))=1,    AA$26&lt;&gt;""   ),    _xlfn.CONCAT("Rid: ",HLOOKUP(AA$26,Tipologie!$B$2:$AM$10,4)  ),  Ott2022_RICHIESTE!AA26),HLOOKUP(AA$26,Tipologie!$B$2:$AM$10,4  ) ))</f>
        <v>.</v>
      </c>
      <c r="AB29" s="147" t="str">
        <f>T( IF( Ott2022_RICHIESTE!AB26&lt;&gt;"",  IF(   AND(    (IFERROR(SEARCH("Ridotto",Ott2022_RICHIESTE!AB26),Ott2022_RICHIESTE!AB26))=1,    AB$26&lt;&gt;""   ),    _xlfn.CONCAT("Rid: ",HLOOKUP(AB$26,Tipologie!$B$2:$AM$10,4)  ),  Ott2022_RICHIESTE!AB26),HLOOKUP(AB$26,Tipologie!$B$2:$AM$10,4  ) ))</f>
        <v>.</v>
      </c>
      <c r="AC29" s="147" t="str">
        <f>T( IF( Ott2022_RICHIESTE!AC26&lt;&gt;"",  IF(   AND(    (IFERROR(SEARCH("Ridotto",Ott2022_RICHIESTE!AC26),Ott2022_RICHIESTE!AC26))=1,    AC$26&lt;&gt;""   ),    _xlfn.CONCAT("Rid: ",HLOOKUP(AC$26,Tipologie!$B$2:$AM$10,4)  ),  Ott2022_RICHIESTE!AC26),HLOOKUP(AC$26,Tipologie!$B$2:$AM$10,4  ) ))</f>
        <v>.</v>
      </c>
      <c r="AD29" s="147" t="str">
        <f>T( IF( Ott2022_RICHIESTE!AD26&lt;&gt;"",  IF(   AND(    (IFERROR(SEARCH("Ridotto",Ott2022_RICHIESTE!AD26),Ott2022_RICHIESTE!AD26))=1,    AD$26&lt;&gt;""   ),    _xlfn.CONCAT("Rid: ",HLOOKUP(AD$26,Tipologie!$B$2:$AM$10,4)  ),  Ott2022_RICHIESTE!AD26),HLOOKUP(AD$26,Tipologie!$B$2:$AM$10,4  ) ))</f>
        <v>.</v>
      </c>
      <c r="AE29" s="147" t="str">
        <f>T( IF( Ott2022_RICHIESTE!AE26&lt;&gt;"",  IF(   AND(    (IFERROR(SEARCH("Ridotto",Ott2022_RICHIESTE!AE26),Ott2022_RICHIESTE!AE26))=1,    AE$26&lt;&gt;""   ),    _xlfn.CONCAT("Rid: ",HLOOKUP(AE$26,Tipologie!$B$2:$AM$10,4)  ),  Ott2022_RICHIESTE!AE26),HLOOKUP(AE$26,Tipologie!$B$2:$AM$10,4  ) ))</f>
        <v>.</v>
      </c>
      <c r="AF29" s="147" t="str">
        <f>T( IF( Ott2022_RICHIESTE!AF26&lt;&gt;"",  IF(   AND(    (IFERROR(SEARCH("Ridotto",Ott2022_RICHIESTE!AF26),Ott2022_RICHIESTE!AF26))=1,    AF$26&lt;&gt;""   ),    _xlfn.CONCAT("Rid: ",HLOOKUP(AF$26,Tipologie!$B$2:$AM$10,4)  ),  Ott2022_RICHIESTE!AF26),HLOOKUP(AF$26,Tipologie!$B$2:$AM$10,4  ) ))</f>
        <v>.</v>
      </c>
      <c r="AG29" s="147" t="str">
        <f>T( IF( Ott2022_RICHIESTE!AG26&lt;&gt;"",  IF(   AND(    (IFERROR(SEARCH("Ridotto",Ott2022_RICHIESTE!AG26),Ott2022_RICHIESTE!AG26))=1,    AG$26&lt;&gt;""   ),    _xlfn.CONCAT("Rid: ",HLOOKUP(AG$26,Tipologie!$B$2:$AM$10,4)  ),  Ott2022_RICHIESTE!AG26),HLOOKUP(AG$26,Tipologie!$B$2:$AM$10,4  ) ))</f>
        <v>.</v>
      </c>
      <c r="AH29" s="147" t="str">
        <f>T( IF( Ott2022_RICHIESTE!AH26&lt;&gt;"",  IF(   AND(    (IFERROR(SEARCH("Ridotto",Ott2022_RICHIESTE!AH26),Ott2022_RICHIESTE!AH26))=1,    AH$26&lt;&gt;""   ),    _xlfn.CONCAT("Rid: ",HLOOKUP(AH$26,Tipologie!$B$2:$AM$10,4)  ),  Ott2022_RICHIESTE!AH26),HLOOKUP(AH$26,Tipologie!$B$2:$AM$10,4  ) ))</f>
        <v>.</v>
      </c>
      <c r="AI29" s="147" t="str">
        <f>T( IF( Ott2022_RICHIESTE!AI26&lt;&gt;"",  IF(   AND(    (IFERROR(SEARCH("Ridotto",Ott2022_RICHIESTE!AI26),Ott2022_RICHIESTE!AI26))=1,    AI$26&lt;&gt;""   ),    _xlfn.CONCAT("Rid: ",HLOOKUP(AI$26,Tipologie!$B$2:$AM$10,4)  ),  Ott2022_RICHIESTE!AI26),HLOOKUP(AI$26,Tipologie!$B$2:$AM$10,4  ) ))</f>
        <v>.</v>
      </c>
      <c r="AJ29" s="147" t="str">
        <f>T( IF( Ott2022_RICHIESTE!AJ26&lt;&gt;"",  IF(   AND(    (IFERROR(SEARCH("Ridotto",Ott2022_RICHIESTE!AJ26),Ott2022_RICHIESTE!AJ26))=1,    AJ$26&lt;&gt;""   ),    _xlfn.CONCAT("Rid: ",HLOOKUP(AJ$26,Tipologie!$B$2:$AM$10,4)  ),  Ott2022_RICHIESTE!AJ26),HLOOKUP(AJ$26,Tipologie!$B$2:$AM$10,4  ) ))</f>
        <v>.</v>
      </c>
      <c r="AK29" s="147" t="str">
        <f>T( IF( Ott2022_RICHIESTE!AK26&lt;&gt;"",  IF(   AND(    (IFERROR(SEARCH("Ridotto",Ott2022_RICHIESTE!AK26),Ott2022_RICHIESTE!AK26))=1,    AK$26&lt;&gt;""   ),    _xlfn.CONCAT("Rid: ",HLOOKUP(AK$26,Tipologie!$B$2:$AM$10,4)  ),  Ott2022_RICHIESTE!AK26),HLOOKUP(AK$26,Tipologie!$B$2:$AM$10,4  ) ))</f>
        <v>.</v>
      </c>
      <c r="AL29" s="147" t="str">
        <f>T( IF( Ott2022_RICHIESTE!AL26&lt;&gt;"",  IF(   AND(    (IFERROR(SEARCH("Ridotto",Ott2022_RICHIESTE!AL26),Ott2022_RICHIESTE!AL26))=1,    AL$26&lt;&gt;""   ),    _xlfn.CONCAT("Rid: ",HLOOKUP(AL$26,Tipologie!$B$2:$AM$10,4)  ),  Ott2022_RICHIESTE!AL26),HLOOKUP(AL$26,Tipologie!$B$2:$AM$10,4  ) ))</f>
        <v>.</v>
      </c>
      <c r="AM29" s="147" t="str">
        <f>T( IF( Ott2022_RICHIESTE!AM26&lt;&gt;"",  IF(   AND(    (IFERROR(SEARCH("Ridotto",Ott2022_RICHIESTE!AM26),Ott2022_RICHIESTE!AM26))=1,    AM$26&lt;&gt;""   ),    _xlfn.CONCAT("Rid: ",HLOOKUP(AM$26,Tipologie!$B$2:$AM$10,4)  ),  Ott2022_RICHIESTE!AM26),HLOOKUP(AM$26,Tipologie!$B$2:$AM$10,4  ) ))</f>
        <v>.</v>
      </c>
      <c r="AN29" s="147" t="str">
        <f>T( IF( Ott2022_RICHIESTE!AN26&lt;&gt;"",  IF(   AND(    (IFERROR(SEARCH("Ridotto",Ott2022_RICHIESTE!AN26),Ott2022_RICHIESTE!AN26))=1,    AN$26&lt;&gt;""   ),    _xlfn.CONCAT("Rid: ",HLOOKUP(AN$26,Tipologie!$B$2:$AM$10,4)  ),  Ott2022_RICHIESTE!AN26),HLOOKUP(AN$26,Tipologie!$B$2:$AM$10,4  ) ))</f>
        <v>.</v>
      </c>
      <c r="AO29" s="147" t="str">
        <f>T( IF( Ott2022_RICHIESTE!AO26&lt;&gt;"",  IF(   AND(    (IFERROR(SEARCH("Ridotto",Ott2022_RICHIESTE!AO26),Ott2022_RICHIESTE!AO26))=1,    AO$26&lt;&gt;""   ),    _xlfn.CONCAT("Rid: ",HLOOKUP(AO$26,Tipologie!$B$2:$AM$10,4)  ),  Ott2022_RICHIESTE!AO26),HLOOKUP(AO$26,Tipologie!$B$2:$AM$10,4  ) ))</f>
        <v>.</v>
      </c>
      <c r="AP29" s="147" t="str">
        <f>T( IF( Ott2022_RICHIESTE!AP26&lt;&gt;"",  IF(   AND(    (IFERROR(SEARCH("Ridotto",Ott2022_RICHIESTE!AP26),Ott2022_RICHIESTE!AP26))=1,    AP$26&lt;&gt;""   ),    _xlfn.CONCAT("Rid: ",HLOOKUP(AP$26,Tipologie!$B$2:$AM$10,4)  ),  Ott2022_RICHIESTE!AP26),HLOOKUP(AP$26,Tipologie!$B$2:$AM$10,4  ) ))</f>
        <v>.</v>
      </c>
      <c r="AQ29" s="147" t="str">
        <f>T( IF( Ott2022_RICHIESTE!AQ26&lt;&gt;"",  IF(   AND(    (IFERROR(SEARCH("Ridotto",Ott2022_RICHIESTE!AQ26),Ott2022_RICHIESTE!AQ26))=1,    AQ$26&lt;&gt;""   ),    _xlfn.CONCAT("Rid: ",HLOOKUP(AQ$26,Tipologie!$B$2:$AM$10,4)  ),  Ott2022_RICHIESTE!AQ26),HLOOKUP(AQ$26,Tipologie!$B$2:$AM$10,4  ) ))</f>
        <v>.</v>
      </c>
      <c r="AR29" s="147" t="str">
        <f>T( IF( Ott2022_RICHIESTE!AR26&lt;&gt;"",  IF(   AND(    (IFERROR(SEARCH("Ridotto",Ott2022_RICHIESTE!AR26),Ott2022_RICHIESTE!AR26))=1,    AR$26&lt;&gt;""   ),    _xlfn.CONCAT("Rid: ",HLOOKUP(AR$26,Tipologie!$B$2:$AM$10,4)  ),  Ott2022_RICHIESTE!AR26),HLOOKUP(AR$26,Tipologie!$B$2:$AM$10,4  ) ))</f>
        <v>.</v>
      </c>
      <c r="AS29" s="147" t="str">
        <f>T( IF( Ott2022_RICHIESTE!AS26&lt;&gt;"",  IF(   AND(    (IFERROR(SEARCH("Ridotto",Ott2022_RICHIESTE!AS26),Ott2022_RICHIESTE!AS26))=1,    AS$26&lt;&gt;""   ),    _xlfn.CONCAT("Rid: ",HLOOKUP(AS$26,Tipologie!$B$2:$AM$10,4)  ),  Ott2022_RICHIESTE!AS26),HLOOKUP(AS$26,Tipologie!$B$2:$AM$10,4  ) ))</f>
        <v>.</v>
      </c>
      <c r="AT29" s="224"/>
      <c r="AW29" s="159">
        <f>SUM(COUNTIFS(C29:AS29,{"Ex-accordo";"Ferie";"Ridotto Ex-Acc";"Ridotto Ferie";"Ridotto Maternità";"Malattia";"Esame";"Altro"}))</f>
        <v>0</v>
      </c>
      <c r="AX29" s="159">
        <f t="shared" si="13"/>
        <v>30</v>
      </c>
      <c r="AY29" s="91"/>
      <c r="BB29" s="147" t="str">
        <f>T( IF( Ott2022_RICHIESTE!BM26&lt;&gt;"",  IF(   AND(    (IFERROR(SEARCH("Ridotto",Ott2022_RICHIESTE!BM26),Ott2022_RICHIESTE!BM26))=1,    BB$26&lt;&gt;""   ),    _xlfn.CONCAT("Rid: ",HLOOKUP(BB$26,Tipologie!$B$2:$AM$10,4)  ),  Ott2022_RICHIESTE!BM26),HLOOKUP(BB$26,Tipologie!$B$2:$AM$10,4  ) ))</f>
        <v>.</v>
      </c>
      <c r="BC29" s="147" t="str">
        <f>T( IF( Ott2022_RICHIESTE!BN26&lt;&gt;"",  IF(   AND(    (IFERROR(SEARCH("Ridotto",Ott2022_RICHIESTE!BN26),Ott2022_RICHIESTE!BN26))=1,    BC$26&lt;&gt;""   ),    _xlfn.CONCAT("Rid: ",HLOOKUP(BC$26,Tipologie!$B$2:$AM$10,4)  ),  Ott2022_RICHIESTE!BN26),HLOOKUP(BC$26,Tipologie!$B$2:$AM$10,4  ) ))</f>
        <v>.</v>
      </c>
      <c r="BD29" s="147" t="str">
        <f>T( IF( Ott2022_RICHIESTE!BO26&lt;&gt;"",  IF(   AND(    (IFERROR(SEARCH("Ridotto",Ott2022_RICHIESTE!BO26),Ott2022_RICHIESTE!BO26))=1,    BD$26&lt;&gt;""   ),    _xlfn.CONCAT("Rid: ",HLOOKUP(BD$26,Tipologie!$B$2:$AM$10,4)  ),  Ott2022_RICHIESTE!BO26),HLOOKUP(BD$26,Tipologie!$B$2:$AM$10,4  ) ))</f>
        <v>.</v>
      </c>
      <c r="BE29" s="147" t="str">
        <f>T( IF( Ott2022_RICHIESTE!BP26&lt;&gt;"",  IF(   AND(    (IFERROR(SEARCH("Ridotto",Ott2022_RICHIESTE!BP26),Ott2022_RICHIESTE!BP26))=1,    BE$26&lt;&gt;""   ),    _xlfn.CONCAT("Rid: ",HLOOKUP(BE$26,Tipologie!$B$2:$AM$10,4)  ),  Ott2022_RICHIESTE!BP26),HLOOKUP(BE$26,Tipologie!$B$2:$AM$10,4  ) ))</f>
        <v>.</v>
      </c>
      <c r="BF29" s="147" t="str">
        <f>T( IF( Ott2022_RICHIESTE!BQ26&lt;&gt;"",  IF(   AND(    (IFERROR(SEARCH("Ridotto",Ott2022_RICHIESTE!BQ26),Ott2022_RICHIESTE!BQ26))=1,    BF$26&lt;&gt;""   ),    _xlfn.CONCAT("Rid: ",HLOOKUP(BF$26,Tipologie!$B$2:$AM$10,4)  ),  Ott2022_RICHIESTE!BQ26),HLOOKUP(BF$26,Tipologie!$B$2:$AM$10,4  ) ))</f>
        <v>.</v>
      </c>
      <c r="BG29" s="147" t="str">
        <f>T( IF( Ott2022_RICHIESTE!BR26&lt;&gt;"",  IF(   AND(    (IFERROR(SEARCH("Ridotto",Ott2022_RICHIESTE!BR26),Ott2022_RICHIESTE!BR26))=1,    BG$26&lt;&gt;""   ),    _xlfn.CONCAT("Rid: ",HLOOKUP(BG$26,Tipologie!$B$2:$AM$10,4)  ),  Ott2022_RICHIESTE!BR26),HLOOKUP(BG$26,Tipologie!$B$2:$AM$10,4  ) ))</f>
        <v>.</v>
      </c>
      <c r="BI29" s="45" t="str">
        <f t="shared" si="9"/>
        <v>mar</v>
      </c>
      <c r="BJ29" s="45">
        <f t="shared" si="12"/>
        <v>44852</v>
      </c>
      <c r="BK29" s="147" t="str">
        <f>T(IF(  Ott2022_RICHIESTE!BV26&lt;&gt;"",  Ott2022_RICHIESTE!BV26,  HLOOKUP(BK$26,Tipologie!$B$2:$AM$10,4) ))</f>
        <v>.</v>
      </c>
      <c r="BL29" s="147" t="str">
        <f>T(IF(  Ott2022_RICHIESTE!BW26&lt;&gt;"",  Ott2022_RICHIESTE!BW26,  HLOOKUP(BL$26,Tipologie!$B$2:$AM$10,4) ))</f>
        <v>.</v>
      </c>
      <c r="BM29" s="147" t="str">
        <f>T(IF(  Ott2022_RICHIESTE!BX26&lt;&gt;"",  Ott2022_RICHIESTE!BX26,  HLOOKUP(BM$26,Tipologie!$B$2:$AM$10,4) ))</f>
        <v>.</v>
      </c>
      <c r="BN29" s="147" t="str">
        <f>T(IF(  Ott2022_RICHIESTE!BY26&lt;&gt;"",  Ott2022_RICHIESTE!BY26,  HLOOKUP(BN$26,Tipologie!$B$2:$AM$10,4) ))</f>
        <v>.</v>
      </c>
      <c r="BO29" s="147" t="str">
        <f>T(IF(  Ott2022_RICHIESTE!BZ26&lt;&gt;"",  Ott2022_RICHIESTE!BZ26,  HLOOKUP(BO$26,Tipologie!$B$2:$AM$10,4) ))</f>
        <v>.</v>
      </c>
      <c r="BP29" s="147" t="str">
        <f>T(IF(  Ott2022_RICHIESTE!CA26&lt;&gt;"",  Ott2022_RICHIESTE!CA26,  HLOOKUP(BP$26,Tipologie!$B$2:$AM$10,4) ))</f>
        <v>.</v>
      </c>
      <c r="BQ29" s="147" t="str">
        <f>T(IF(  Ott2022_RICHIESTE!CB26&lt;&gt;"",  Ott2022_RICHIESTE!CB26,  HLOOKUP(BQ$26,Tipologie!$B$2:$AM$10,4) ))</f>
        <v>.</v>
      </c>
      <c r="BR29" s="147" t="str">
        <f>T(IF(  Ott2022_RICHIESTE!BW26&lt;&gt;"",  Ott2022_RICHIESTE!BW26,  HLOOKUP(BR$26,Tipologie!$B$2:$AM$10,4) ))</f>
        <v>.</v>
      </c>
      <c r="BS29" s="147" t="str">
        <f>T(IF(  Ott2022_RICHIESTE!BX26&lt;&gt;"",  Ott2022_RICHIESTE!BX26,  HLOOKUP(BS$26,Tipologie!$B$2:$AM$10,4) ))</f>
        <v>.</v>
      </c>
      <c r="BT29" s="147" t="str">
        <f>T(IF(  Ott2022_RICHIESTE!BY26&lt;&gt;"",  Ott2022_RICHIESTE!BY26,  HLOOKUP(BT$26,Tipologie!$B$2:$AM$10,4) ))</f>
        <v>.</v>
      </c>
    </row>
    <row r="30" spans="1:73" ht="11.25" customHeight="1" x14ac:dyDescent="0.25">
      <c r="A30" s="45" t="str">
        <f>IF(Ott2022_RICHIESTE!A27&lt;&gt;"",Ott2022_RICHIESTE!A27,"")</f>
        <v>mer</v>
      </c>
      <c r="B30" s="46">
        <f>IF(Ott2022_RICHIESTE!B27&lt;&gt;"",Ott2022_RICHIESTE!B27,"")</f>
        <v>44853</v>
      </c>
      <c r="C30" s="147" t="str">
        <f>T( IF( Ott2022_RICHIESTE!C27&lt;&gt;"",  IF(   AND(    (IFERROR(SEARCH("Ridotto",Ott2022_RICHIESTE!C27),Ott2022_RICHIESTE!C27))=1,    C$26&lt;&gt;""   ),    _xlfn.CONCAT("Rid: ",HLOOKUP(C$26,Tipologie!$B$2:$AM$10,5)  ),  Ott2022_RICHIESTE!C27),HLOOKUP(C$26,Tipologie!$B$2:$AM$10,5  ) ))</f>
        <v>.</v>
      </c>
      <c r="D30" s="147" t="str">
        <f>T( IF( Ott2022_RICHIESTE!D27&lt;&gt;"",  IF(   AND(    (IFERROR(SEARCH("Ridotto",Ott2022_RICHIESTE!D27),Ott2022_RICHIESTE!D27))=1,    D$26&lt;&gt;""   ),    _xlfn.CONCAT("Rid: ",HLOOKUP(D$26,Tipologie!$B$2:$AM$10,5)  ),  Ott2022_RICHIESTE!D27),HLOOKUP(D$26,Tipologie!$B$2:$AM$10,5  ) ))</f>
        <v>.</v>
      </c>
      <c r="E30" s="147" t="str">
        <f>T( IF( Ott2022_RICHIESTE!E27&lt;&gt;"",  IF(   AND(    (IFERROR(SEARCH("Ridotto",Ott2022_RICHIESTE!E27),Ott2022_RICHIESTE!E27))=1,    E$26&lt;&gt;""   ),    _xlfn.CONCAT("Rid: ",HLOOKUP(E$26,Tipologie!$B$2:$AM$10,5)  ),  Ott2022_RICHIESTE!E27),HLOOKUP(E$26,Tipologie!$B$2:$AM$10,5  ) ))</f>
        <v>.</v>
      </c>
      <c r="F30" s="147" t="str">
        <f>T( IF( Ott2022_RICHIESTE!F27&lt;&gt;"",  IF(   AND(    (IFERROR(SEARCH("Ridotto",Ott2022_RICHIESTE!F27),Ott2022_RICHIESTE!F27))=1,    F$26&lt;&gt;""   ),    _xlfn.CONCAT("Rid: ",HLOOKUP(F$26,Tipologie!$B$2:$AM$10,5)  ),  Ott2022_RICHIESTE!F27),HLOOKUP(F$26,Tipologie!$B$2:$AM$10,5  ) ))</f>
        <v>.</v>
      </c>
      <c r="G30" s="147" t="str">
        <f>T( IF( Ott2022_RICHIESTE!G27&lt;&gt;"",  IF(   AND(    (IFERROR(SEARCH("Ridotto",Ott2022_RICHIESTE!G27),Ott2022_RICHIESTE!G27))=1,    G$26&lt;&gt;""   ),    _xlfn.CONCAT("Rid: ",HLOOKUP(G$26,Tipologie!$B$2:$AM$10,5)  ),  Ott2022_RICHIESTE!G27),HLOOKUP(G$26,Tipologie!$B$2:$AM$10,5  ) ))</f>
        <v>.</v>
      </c>
      <c r="H30" s="147" t="str">
        <f>T( IF( Ott2022_RICHIESTE!H27&lt;&gt;"",  IF(   AND(    (IFERROR(SEARCH("Ridotto",Ott2022_RICHIESTE!H27),Ott2022_RICHIESTE!H27))=1,    H$26&lt;&gt;""   ),    _xlfn.CONCAT("Rid: ",HLOOKUP(H$26,Tipologie!$B$2:$AM$10,5)  ),  Ott2022_RICHIESTE!H27),HLOOKUP(H$26,Tipologie!$B$2:$AM$10,5  ) ))</f>
        <v>.</v>
      </c>
      <c r="I30" s="147" t="str">
        <f>T( IF( Ott2022_RICHIESTE!I27&lt;&gt;"",  IF(   AND(    (IFERROR(SEARCH("Ridotto",Ott2022_RICHIESTE!I27),Ott2022_RICHIESTE!I27))=1,    I$26&lt;&gt;""   ),    _xlfn.CONCAT("Rid: ",HLOOKUP(I$26,Tipologie!$B$2:$AM$10,5)  ),  Ott2022_RICHIESTE!I27),HLOOKUP(I$26,Tipologie!$B$2:$AM$10,5  ) ))</f>
        <v>.</v>
      </c>
      <c r="J30" s="147" t="str">
        <f>T( IF( Ott2022_RICHIESTE!J27&lt;&gt;"",  IF(   AND(    (IFERROR(SEARCH("Ridotto",Ott2022_RICHIESTE!J27),Ott2022_RICHIESTE!J27))=1,    J$26&lt;&gt;""   ),    _xlfn.CONCAT("Rid: ",HLOOKUP(J$26,Tipologie!$B$2:$AM$10,5)  ),  Ott2022_RICHIESTE!J27),HLOOKUP(J$26,Tipologie!$B$2:$AM$10,5  ) ))</f>
        <v>.</v>
      </c>
      <c r="K30" s="147" t="str">
        <f>T( IF( Ott2022_RICHIESTE!K27&lt;&gt;"",  IF(   AND(    (IFERROR(SEARCH("Ridotto",Ott2022_RICHIESTE!K27),Ott2022_RICHIESTE!K27))=1,    K$26&lt;&gt;""   ),    _xlfn.CONCAT("Rid: ",HLOOKUP(K$26,Tipologie!$B$2:$AM$10,5)  ),  Ott2022_RICHIESTE!K27),HLOOKUP(K$26,Tipologie!$B$2:$AM$10,5  ) ))</f>
        <v>.</v>
      </c>
      <c r="L30" s="147" t="str">
        <f>T( IF( Ott2022_RICHIESTE!L27&lt;&gt;"",  IF(   AND(    (IFERROR(SEARCH("Ridotto",Ott2022_RICHIESTE!L27),Ott2022_RICHIESTE!L27))=1,    L$26&lt;&gt;""   ),    _xlfn.CONCAT("Rid: ",HLOOKUP(L$26,Tipologie!$B$2:$AM$10,5)  ),  Ott2022_RICHIESTE!L27),HLOOKUP(L$26,Tipologie!$B$2:$AM$10,5  ) ))</f>
        <v>.</v>
      </c>
      <c r="M30" s="147" t="str">
        <f>T( IF( Ott2022_RICHIESTE!M27&lt;&gt;"",  IF(   AND(    (IFERROR(SEARCH("Ridotto",Ott2022_RICHIESTE!M27),Ott2022_RICHIESTE!M27))=1,    M$26&lt;&gt;""   ),    _xlfn.CONCAT("Rid: ",HLOOKUP(M$26,Tipologie!$B$2:$AM$10,5)  ),  Ott2022_RICHIESTE!M27),HLOOKUP(M$26,Tipologie!$B$2:$AM$10,5  ) ))</f>
        <v>.</v>
      </c>
      <c r="N30" s="147" t="str">
        <f>T( IF( Ott2022_RICHIESTE!N27&lt;&gt;"",  IF(   AND(    (IFERROR(SEARCH("Ridotto",Ott2022_RICHIESTE!N27),Ott2022_RICHIESTE!N27))=1,    N$26&lt;&gt;""   ),    _xlfn.CONCAT("Rid: ",HLOOKUP(N$26,Tipologie!$B$2:$AM$10,5)  ),  Ott2022_RICHIESTE!N27),HLOOKUP(N$26,Tipologie!$B$2:$AM$10,5  ) ))</f>
        <v>.</v>
      </c>
      <c r="O30" s="147" t="str">
        <f>T( IF( Ott2022_RICHIESTE!O27&lt;&gt;"",  IF(   AND(    (IFERROR(SEARCH("Ridotto",Ott2022_RICHIESTE!O27),Ott2022_RICHIESTE!O27))=1,    O$26&lt;&gt;""   ),    _xlfn.CONCAT("Rid: ",HLOOKUP(O$26,Tipologie!$B$2:$AM$10,5)  ),  Ott2022_RICHIESTE!O27),HLOOKUP(O$26,Tipologie!$B$2:$AM$10,5  ) ))</f>
        <v>.</v>
      </c>
      <c r="P30" s="147" t="str">
        <f>T( IF( Ott2022_RICHIESTE!P27&lt;&gt;"",  IF(   AND(    (IFERROR(SEARCH("Ridotto",Ott2022_RICHIESTE!P27),Ott2022_RICHIESTE!P27))=1,    P$26&lt;&gt;""   ),    _xlfn.CONCAT("Rid: ",HLOOKUP(P$26,Tipologie!$B$2:$AM$10,5)  ),  Ott2022_RICHIESTE!P27),HLOOKUP(P$26,Tipologie!$B$2:$AM$10,5  ) ))</f>
        <v>.</v>
      </c>
      <c r="Q30" s="28" t="str">
        <f>T( IF( Ott2022_RICHIESTE!Q27&lt;&gt;"",  IF(   AND(    (IFERROR(SEARCH("Ridotto",Ott2022_RICHIESTE!Q27),Ott2022_RICHIESTE!Q27))=1,    Q$26&lt;&gt;""   ),    _xlfn.CONCAT("Rid: ",HLOOKUP(Q$26,Tipologie!$B$2:$AM$10,5)  ),  Ott2022_RICHIESTE!Q27),HLOOKUP(Q$26,Tipologie!$B$2:$AM$10,5  ) ))</f>
        <v>.</v>
      </c>
      <c r="R30" s="28" t="str">
        <f>T( IF( Ott2022_RICHIESTE!R27&lt;&gt;"",  IF(   AND(    (IFERROR(SEARCH("Ridotto",Ott2022_RICHIESTE!R27),Ott2022_RICHIESTE!R27))=1,    R$26&lt;&gt;""   ),    _xlfn.CONCAT("Rid: ",HLOOKUP(R$26,Tipologie!$B$2:$AM$10,5)  ),  Ott2022_RICHIESTE!R27),HLOOKUP(R$26,Tipologie!$B$2:$AM$10,5  ) ))</f>
        <v>.</v>
      </c>
      <c r="S30" s="28" t="str">
        <f>T( IF( Ott2022_RICHIESTE!S27&lt;&gt;"",  IF(   AND(    (IFERROR(SEARCH("Ridotto",Ott2022_RICHIESTE!S27),Ott2022_RICHIESTE!S27))=1,    S$26&lt;&gt;""   ),    _xlfn.CONCAT("Rid: ",HLOOKUP(S$26,Tipologie!$B$2:$AM$10,5)  ),  Ott2022_RICHIESTE!S27),HLOOKUP(S$26,Tipologie!$B$2:$AM$10,5  ) ))</f>
        <v>.</v>
      </c>
      <c r="T30" s="152"/>
      <c r="U30" s="45" t="str">
        <f t="shared" si="7"/>
        <v>mer</v>
      </c>
      <c r="V30" s="46">
        <f t="shared" si="8"/>
        <v>44853</v>
      </c>
      <c r="W30" s="147" t="str">
        <f>T( IF( Ott2022_RICHIESTE!W27&lt;&gt;"",  IF(   AND(    (IFERROR(SEARCH("Ridotto",Ott2022_RICHIESTE!W27),Ott2022_RICHIESTE!W27))=1,    W$26&lt;&gt;""   ),    _xlfn.CONCAT("Rid: ",HLOOKUP(W$26,Tipologie!$B$2:$AM$10,5)  ),  Ott2022_RICHIESTE!W27),HLOOKUP(W$26,Tipologie!$B$2:$AM$10,5  ) ))</f>
        <v>.</v>
      </c>
      <c r="X30" s="147" t="str">
        <f>T( IF( Ott2022_RICHIESTE!X27&lt;&gt;"",  IF(   AND(    (IFERROR(SEARCH("Ridotto",Ott2022_RICHIESTE!X27),Ott2022_RICHIESTE!X27))=1,    X$26&lt;&gt;""   ),    _xlfn.CONCAT("Rid: ",HLOOKUP(X$26,Tipologie!$B$2:$AM$10,5)  ),  Ott2022_RICHIESTE!X27),HLOOKUP(X$26,Tipologie!$B$2:$AM$10,5  ) ))</f>
        <v>.</v>
      </c>
      <c r="Y30" s="147" t="str">
        <f>T( IF( Ott2022_RICHIESTE!Y27&lt;&gt;"",  IF(   AND(    (IFERROR(SEARCH("Ridotto",Ott2022_RICHIESTE!Y27),Ott2022_RICHIESTE!Y27))=1,    Y$26&lt;&gt;""   ),    _xlfn.CONCAT("Rid: ",HLOOKUP(Y$26,Tipologie!$B$2:$AM$10,5)  ),  Ott2022_RICHIESTE!Y27),HLOOKUP(Y$26,Tipologie!$B$2:$AM$10,5  ) ))</f>
        <v>.</v>
      </c>
      <c r="Z30" s="147" t="str">
        <f>T( IF( Ott2022_RICHIESTE!Z27&lt;&gt;"",  IF(   AND(    (IFERROR(SEARCH("Ridotto",Ott2022_RICHIESTE!Z27),Ott2022_RICHIESTE!Z27))=1,    Z$26&lt;&gt;""   ),    _xlfn.CONCAT("Rid: ",HLOOKUP(Z$26,Tipologie!$B$2:$AM$10,5)  ),  Ott2022_RICHIESTE!Z27),HLOOKUP(Z$26,Tipologie!$B$2:$AM$10,5  ) ))</f>
        <v>.</v>
      </c>
      <c r="AA30" s="147" t="str">
        <f>T( IF( Ott2022_RICHIESTE!AA27&lt;&gt;"",  IF(   AND(    (IFERROR(SEARCH("Ridotto",Ott2022_RICHIESTE!AA27),Ott2022_RICHIESTE!AA27))=1,    AA$26&lt;&gt;""   ),    _xlfn.CONCAT("Rid: ",HLOOKUP(AA$26,Tipologie!$B$2:$AM$10,5)  ),  Ott2022_RICHIESTE!AA27),HLOOKUP(AA$26,Tipologie!$B$2:$AM$10,5  ) ))</f>
        <v>.</v>
      </c>
      <c r="AB30" s="147" t="str">
        <f>T( IF( Ott2022_RICHIESTE!AB27&lt;&gt;"",  IF(   AND(    (IFERROR(SEARCH("Ridotto",Ott2022_RICHIESTE!AB27),Ott2022_RICHIESTE!AB27))=1,    AB$26&lt;&gt;""   ),    _xlfn.CONCAT("Rid: ",HLOOKUP(AB$26,Tipologie!$B$2:$AM$10,5)  ),  Ott2022_RICHIESTE!AB27),HLOOKUP(AB$26,Tipologie!$B$2:$AM$10,5  ) ))</f>
        <v>.</v>
      </c>
      <c r="AC30" s="147" t="str">
        <f>T( IF( Ott2022_RICHIESTE!AC27&lt;&gt;"",  IF(   AND(    (IFERROR(SEARCH("Ridotto",Ott2022_RICHIESTE!AC27),Ott2022_RICHIESTE!AC27))=1,    AC$26&lt;&gt;""   ),    _xlfn.CONCAT("Rid: ",HLOOKUP(AC$26,Tipologie!$B$2:$AM$10,5)  ),  Ott2022_RICHIESTE!AC27),HLOOKUP(AC$26,Tipologie!$B$2:$AM$10,5  ) ))</f>
        <v>.</v>
      </c>
      <c r="AD30" s="147" t="str">
        <f>T( IF( Ott2022_RICHIESTE!AD27&lt;&gt;"",  IF(   AND(    (IFERROR(SEARCH("Ridotto",Ott2022_RICHIESTE!AD27),Ott2022_RICHIESTE!AD27))=1,    AD$26&lt;&gt;""   ),    _xlfn.CONCAT("Rid: ",HLOOKUP(AD$26,Tipologie!$B$2:$AM$10,5)  ),  Ott2022_RICHIESTE!AD27),HLOOKUP(AD$26,Tipologie!$B$2:$AM$10,5  ) ))</f>
        <v>.</v>
      </c>
      <c r="AE30" s="147" t="str">
        <f>T( IF( Ott2022_RICHIESTE!AE27&lt;&gt;"",  IF(   AND(    (IFERROR(SEARCH("Ridotto",Ott2022_RICHIESTE!AE27),Ott2022_RICHIESTE!AE27))=1,    AE$26&lt;&gt;""   ),    _xlfn.CONCAT("Rid: ",HLOOKUP(AE$26,Tipologie!$B$2:$AM$10,5)  ),  Ott2022_RICHIESTE!AE27),HLOOKUP(AE$26,Tipologie!$B$2:$AM$10,5  ) ))</f>
        <v>.</v>
      </c>
      <c r="AF30" s="147" t="str">
        <f>T( IF( Ott2022_RICHIESTE!AF27&lt;&gt;"",  IF(   AND(    (IFERROR(SEARCH("Ridotto",Ott2022_RICHIESTE!AF27),Ott2022_RICHIESTE!AF27))=1,    AF$26&lt;&gt;""   ),    _xlfn.CONCAT("Rid: ",HLOOKUP(AF$26,Tipologie!$B$2:$AM$10,5)  ),  Ott2022_RICHIESTE!AF27),HLOOKUP(AF$26,Tipologie!$B$2:$AM$10,5  ) ))</f>
        <v>.</v>
      </c>
      <c r="AG30" s="147" t="str">
        <f>T( IF( Ott2022_RICHIESTE!AG27&lt;&gt;"",  IF(   AND(    (IFERROR(SEARCH("Ridotto",Ott2022_RICHIESTE!AG27),Ott2022_RICHIESTE!AG27))=1,    AG$26&lt;&gt;""   ),    _xlfn.CONCAT("Rid: ",HLOOKUP(AG$26,Tipologie!$B$2:$AM$10,5)  ),  Ott2022_RICHIESTE!AG27),HLOOKUP(AG$26,Tipologie!$B$2:$AM$10,5  ) ))</f>
        <v>.</v>
      </c>
      <c r="AH30" s="147" t="str">
        <f>T( IF( Ott2022_RICHIESTE!AH27&lt;&gt;"",  IF(   AND(    (IFERROR(SEARCH("Ridotto",Ott2022_RICHIESTE!AH27),Ott2022_RICHIESTE!AH27))=1,    AH$26&lt;&gt;""   ),    _xlfn.CONCAT("Rid: ",HLOOKUP(AH$26,Tipologie!$B$2:$AM$10,5)  ),  Ott2022_RICHIESTE!AH27),HLOOKUP(AH$26,Tipologie!$B$2:$AM$10,5  ) ))</f>
        <v>.</v>
      </c>
      <c r="AI30" s="147" t="str">
        <f>T( IF( Ott2022_RICHIESTE!AI27&lt;&gt;"",  IF(   AND(    (IFERROR(SEARCH("Ridotto",Ott2022_RICHIESTE!AI27),Ott2022_RICHIESTE!AI27))=1,    AI$26&lt;&gt;""   ),    _xlfn.CONCAT("Rid: ",HLOOKUP(AI$26,Tipologie!$B$2:$AM$10,5)  ),  Ott2022_RICHIESTE!AI27),HLOOKUP(AI$26,Tipologie!$B$2:$AM$10,5  ) ))</f>
        <v>.</v>
      </c>
      <c r="AJ30" s="147" t="str">
        <f>T( IF( Ott2022_RICHIESTE!AJ27&lt;&gt;"",  IF(   AND(    (IFERROR(SEARCH("Ridotto",Ott2022_RICHIESTE!AJ27),Ott2022_RICHIESTE!AJ27))=1,    AJ$26&lt;&gt;""   ),    _xlfn.CONCAT("Rid: ",HLOOKUP(AJ$26,Tipologie!$B$2:$AM$10,5)  ),  Ott2022_RICHIESTE!AJ27),HLOOKUP(AJ$26,Tipologie!$B$2:$AM$10,5  ) ))</f>
        <v>.</v>
      </c>
      <c r="AK30" s="147" t="str">
        <f>T( IF( Ott2022_RICHIESTE!AK27&lt;&gt;"",  IF(   AND(    (IFERROR(SEARCH("Ridotto",Ott2022_RICHIESTE!AK27),Ott2022_RICHIESTE!AK27))=1,    AK$26&lt;&gt;""   ),    _xlfn.CONCAT("Rid: ",HLOOKUP(AK$26,Tipologie!$B$2:$AM$10,5)  ),  Ott2022_RICHIESTE!AK27),HLOOKUP(AK$26,Tipologie!$B$2:$AM$10,5  ) ))</f>
        <v>.</v>
      </c>
      <c r="AL30" s="147" t="str">
        <f>T( IF( Ott2022_RICHIESTE!AL27&lt;&gt;"",  IF(   AND(    (IFERROR(SEARCH("Ridotto",Ott2022_RICHIESTE!AL27),Ott2022_RICHIESTE!AL27))=1,    AL$26&lt;&gt;""   ),    _xlfn.CONCAT("Rid: ",HLOOKUP(AL$26,Tipologie!$B$2:$AM$10,5)  ),  Ott2022_RICHIESTE!AL27),HLOOKUP(AL$26,Tipologie!$B$2:$AM$10,5  ) ))</f>
        <v>.</v>
      </c>
      <c r="AM30" s="147" t="str">
        <f>T( IF( Ott2022_RICHIESTE!AM27&lt;&gt;"",  IF(   AND(    (IFERROR(SEARCH("Ridotto",Ott2022_RICHIESTE!AM27),Ott2022_RICHIESTE!AM27))=1,    AM$26&lt;&gt;""   ),    _xlfn.CONCAT("Rid: ",HLOOKUP(AM$26,Tipologie!$B$2:$AM$10,5)  ),  Ott2022_RICHIESTE!AM27),HLOOKUP(AM$26,Tipologie!$B$2:$AM$10,5  ) ))</f>
        <v>.</v>
      </c>
      <c r="AN30" s="147" t="str">
        <f>T( IF( Ott2022_RICHIESTE!AN27&lt;&gt;"",  IF(   AND(    (IFERROR(SEARCH("Ridotto",Ott2022_RICHIESTE!AN27),Ott2022_RICHIESTE!AN27))=1,    AN$26&lt;&gt;""   ),    _xlfn.CONCAT("Rid: ",HLOOKUP(AN$26,Tipologie!$B$2:$AM$10,5)  ),  Ott2022_RICHIESTE!AN27),HLOOKUP(AN$26,Tipologie!$B$2:$AM$10,5  ) ))</f>
        <v>.</v>
      </c>
      <c r="AO30" s="147" t="str">
        <f>T( IF( Ott2022_RICHIESTE!AO27&lt;&gt;"",  IF(   AND(    (IFERROR(SEARCH("Ridotto",Ott2022_RICHIESTE!AO27),Ott2022_RICHIESTE!AO27))=1,    AO$26&lt;&gt;""   ),    _xlfn.CONCAT("Rid: ",HLOOKUP(AO$26,Tipologie!$B$2:$AM$10,5)  ),  Ott2022_RICHIESTE!AO27),HLOOKUP(AO$26,Tipologie!$B$2:$AM$10,5  ) ))</f>
        <v>.</v>
      </c>
      <c r="AP30" s="147" t="str">
        <f>T( IF( Ott2022_RICHIESTE!AP27&lt;&gt;"",  IF(   AND(    (IFERROR(SEARCH("Ridotto",Ott2022_RICHIESTE!AP27),Ott2022_RICHIESTE!AP27))=1,    AP$26&lt;&gt;""   ),    _xlfn.CONCAT("Rid: ",HLOOKUP(AP$26,Tipologie!$B$2:$AM$10,5)  ),  Ott2022_RICHIESTE!AP27),HLOOKUP(AP$26,Tipologie!$B$2:$AM$10,5  ) ))</f>
        <v>.</v>
      </c>
      <c r="AQ30" s="147" t="str">
        <f>T( IF( Ott2022_RICHIESTE!AQ27&lt;&gt;"",  IF(   AND(    (IFERROR(SEARCH("Ridotto",Ott2022_RICHIESTE!AQ27),Ott2022_RICHIESTE!AQ27))=1,    AQ$26&lt;&gt;""   ),    _xlfn.CONCAT("Rid: ",HLOOKUP(AQ$26,Tipologie!$B$2:$AM$10,5)  ),  Ott2022_RICHIESTE!AQ27),HLOOKUP(AQ$26,Tipologie!$B$2:$AM$10,5  ) ))</f>
        <v>.</v>
      </c>
      <c r="AR30" s="147" t="str">
        <f>T( IF( Ott2022_RICHIESTE!AR27&lt;&gt;"",  IF(   AND(    (IFERROR(SEARCH("Ridotto",Ott2022_RICHIESTE!AR27),Ott2022_RICHIESTE!AR27))=1,    AR$26&lt;&gt;""   ),    _xlfn.CONCAT("Rid: ",HLOOKUP(AR$26,Tipologie!$B$2:$AM$10,5)  ),  Ott2022_RICHIESTE!AR27),HLOOKUP(AR$26,Tipologie!$B$2:$AM$10,5  ) ))</f>
        <v>.</v>
      </c>
      <c r="AS30" s="147" t="str">
        <f>T( IF( Ott2022_RICHIESTE!AS27&lt;&gt;"",  IF(   AND(    (IFERROR(SEARCH("Ridotto",Ott2022_RICHIESTE!AS27),Ott2022_RICHIESTE!AS27))=1,    AS$26&lt;&gt;""   ),    _xlfn.CONCAT("Rid: ",HLOOKUP(AS$26,Tipologie!$B$2:$AM$10,5)  ),  Ott2022_RICHIESTE!AS27),HLOOKUP(AS$26,Tipologie!$B$2:$AM$10,5  ) ))</f>
        <v>.</v>
      </c>
      <c r="AT30" s="224"/>
      <c r="AW30" s="159">
        <f>SUM(COUNTIFS(C30:AS30,{"Ex-accordo";"Ferie";"Ridotto Ex-Acc";"Ridotto Ferie";"Ridotto Maternità";"Malattia";"Esame";"Altro"}))</f>
        <v>0</v>
      </c>
      <c r="AX30" s="159">
        <f t="shared" si="13"/>
        <v>30</v>
      </c>
      <c r="AY30" s="91"/>
      <c r="BB30" s="147" t="str">
        <f>T( IF( Ott2022_RICHIESTE!BM27&lt;&gt;"",  IF(   AND(    (IFERROR(SEARCH("Ridotto",Ott2022_RICHIESTE!BM27),Ott2022_RICHIESTE!BM27))=1,    BB$26&lt;&gt;""   ),    _xlfn.CONCAT("Rid: ",HLOOKUP(BB$26,Tipologie!$B$2:$AM$10,5)  ),  Ott2022_RICHIESTE!BM27),HLOOKUP(BB$26,Tipologie!$B$2:$AM$10,5  ) ))</f>
        <v>.</v>
      </c>
      <c r="BC30" s="147" t="str">
        <f>T( IF( Ott2022_RICHIESTE!BN27&lt;&gt;"",  IF(   AND(    (IFERROR(SEARCH("Ridotto",Ott2022_RICHIESTE!BN27),Ott2022_RICHIESTE!BN27))=1,    BC$26&lt;&gt;""   ),    _xlfn.CONCAT("Rid: ",HLOOKUP(BC$26,Tipologie!$B$2:$AM$10,5)  ),  Ott2022_RICHIESTE!BN27),HLOOKUP(BC$26,Tipologie!$B$2:$AM$10,5  ) ))</f>
        <v>.</v>
      </c>
      <c r="BD30" s="147" t="str">
        <f>T( IF( Ott2022_RICHIESTE!BO27&lt;&gt;"",  IF(   AND(    (IFERROR(SEARCH("Ridotto",Ott2022_RICHIESTE!BO27),Ott2022_RICHIESTE!BO27))=1,    BD$26&lt;&gt;""   ),    _xlfn.CONCAT("Rid: ",HLOOKUP(BD$26,Tipologie!$B$2:$AM$10,5)  ),  Ott2022_RICHIESTE!BO27),HLOOKUP(BD$26,Tipologie!$B$2:$AM$10,5  ) ))</f>
        <v>.</v>
      </c>
      <c r="BE30" s="147" t="str">
        <f>T( IF( Ott2022_RICHIESTE!BP27&lt;&gt;"",  IF(   AND(    (IFERROR(SEARCH("Ridotto",Ott2022_RICHIESTE!BP27),Ott2022_RICHIESTE!BP27))=1,    BE$26&lt;&gt;""   ),    _xlfn.CONCAT("Rid: ",HLOOKUP(BE$26,Tipologie!$B$2:$AM$10,5)  ),  Ott2022_RICHIESTE!BP27),HLOOKUP(BE$26,Tipologie!$B$2:$AM$10,5  ) ))</f>
        <v>.</v>
      </c>
      <c r="BF30" s="147" t="str">
        <f>T( IF( Ott2022_RICHIESTE!BQ27&lt;&gt;"",  IF(   AND(    (IFERROR(SEARCH("Ridotto",Ott2022_RICHIESTE!BQ27),Ott2022_RICHIESTE!BQ27))=1,    BF$26&lt;&gt;""   ),    _xlfn.CONCAT("Rid: ",HLOOKUP(BF$26,Tipologie!$B$2:$AM$10,5)  ),  Ott2022_RICHIESTE!BQ27),HLOOKUP(BF$26,Tipologie!$B$2:$AM$10,5  ) ))</f>
        <v>.</v>
      </c>
      <c r="BG30" s="147" t="str">
        <f>T( IF( Ott2022_RICHIESTE!BR27&lt;&gt;"",  IF(   AND(    (IFERROR(SEARCH("Ridotto",Ott2022_RICHIESTE!BR27),Ott2022_RICHIESTE!BR27))=1,    BG$26&lt;&gt;""   ),    _xlfn.CONCAT("Rid: ",HLOOKUP(BG$26,Tipologie!$B$2:$AM$10,5)  ),  Ott2022_RICHIESTE!BR27),HLOOKUP(BG$26,Tipologie!$B$2:$AM$10,5  ) ))</f>
        <v>.</v>
      </c>
      <c r="BI30" s="45" t="str">
        <f t="shared" si="9"/>
        <v>mer</v>
      </c>
      <c r="BJ30" s="45">
        <f t="shared" si="12"/>
        <v>44853</v>
      </c>
      <c r="BK30" s="147" t="str">
        <f>T(IF(  Ott2022_RICHIESTE!BV27&lt;&gt;"",  Ott2022_RICHIESTE!BV27,  HLOOKUP(BK$26,Tipologie!$B$2:$AM$10,5) ))</f>
        <v>.</v>
      </c>
      <c r="BL30" s="147" t="str">
        <f>T(IF(  Ott2022_RICHIESTE!BW27&lt;&gt;"",  Ott2022_RICHIESTE!BW27,  HLOOKUP(BL$26,Tipologie!$B$2:$AM$10,5) ))</f>
        <v>.</v>
      </c>
      <c r="BM30" s="147" t="str">
        <f>T(IF(  Ott2022_RICHIESTE!BX27&lt;&gt;"",  Ott2022_RICHIESTE!BX27,  HLOOKUP(BM$26,Tipologie!$B$2:$AM$10,5) ))</f>
        <v>.</v>
      </c>
      <c r="BN30" s="147" t="str">
        <f>T(IF(  Ott2022_RICHIESTE!BY27&lt;&gt;"",  Ott2022_RICHIESTE!BY27,  HLOOKUP(BN$26,Tipologie!$B$2:$AM$10,5) ))</f>
        <v>.</v>
      </c>
      <c r="BO30" s="147" t="str">
        <f>T(IF(  Ott2022_RICHIESTE!BZ27&lt;&gt;"",  Ott2022_RICHIESTE!BZ27,  HLOOKUP(BO$26,Tipologie!$B$2:$AM$10,5) ))</f>
        <v>.</v>
      </c>
      <c r="BP30" s="147" t="str">
        <f>T(IF(  Ott2022_RICHIESTE!CA27&lt;&gt;"",  Ott2022_RICHIESTE!CA27,  HLOOKUP(BP$26,Tipologie!$B$2:$AM$10,5) ))</f>
        <v>.</v>
      </c>
      <c r="BQ30" s="147" t="str">
        <f>T(IF(  Ott2022_RICHIESTE!CB27&lt;&gt;"",  Ott2022_RICHIESTE!CB27,  HLOOKUP(BQ$26,Tipologie!$B$2:$AM$10,5) ))</f>
        <v>.</v>
      </c>
      <c r="BR30" s="147" t="str">
        <f>T(IF(  Ott2022_RICHIESTE!BW27&lt;&gt;"",  Ott2022_RICHIESTE!BW27,  HLOOKUP(BR$26,Tipologie!$B$2:$AM$10,5) ))</f>
        <v>.</v>
      </c>
      <c r="BS30" s="147" t="str">
        <f>T(IF(  Ott2022_RICHIESTE!BX27&lt;&gt;"",  Ott2022_RICHIESTE!BX27,  HLOOKUP(BS$26,Tipologie!$B$2:$AM$10,5) ))</f>
        <v>.</v>
      </c>
      <c r="BT30" s="147" t="str">
        <f>T(IF(  Ott2022_RICHIESTE!BY27&lt;&gt;"",  Ott2022_RICHIESTE!BY27,  HLOOKUP(BT$26,Tipologie!$B$2:$AM$10,5) ))</f>
        <v>.</v>
      </c>
      <c r="BU30" s="20"/>
    </row>
    <row r="31" spans="1:73" ht="11.25" customHeight="1" x14ac:dyDescent="0.25">
      <c r="A31" s="45" t="str">
        <f>IF(Ott2022_RICHIESTE!A28&lt;&gt;"",Ott2022_RICHIESTE!A28,"")</f>
        <v>gio</v>
      </c>
      <c r="B31" s="46">
        <f>IF(Ott2022_RICHIESTE!B28&lt;&gt;"",Ott2022_RICHIESTE!B28,"")</f>
        <v>44854</v>
      </c>
      <c r="C31" s="147" t="str">
        <f>T( IF( Ott2022_RICHIESTE!C28&lt;&gt;"",  IF(   AND(    (IFERROR(SEARCH("Ridotto",Ott2022_RICHIESTE!C28),Ott2022_RICHIESTE!C28))=1,    C$26&lt;&gt;""   ),    _xlfn.CONCAT("Rid: ",HLOOKUP(C$26,Tipologie!$B$2:$AM$10,6)  ),  Ott2022_RICHIESTE!C28),HLOOKUP(C$26,Tipologie!$B$2:$AM$10,6  ) ))</f>
        <v>.</v>
      </c>
      <c r="D31" s="147" t="str">
        <f>T( IF( Ott2022_RICHIESTE!D28&lt;&gt;"",  IF(   AND(    (IFERROR(SEARCH("Ridotto",Ott2022_RICHIESTE!D28),Ott2022_RICHIESTE!D28))=1,    D$26&lt;&gt;""   ),    _xlfn.CONCAT("Rid: ",HLOOKUP(D$26,Tipologie!$B$2:$AM$10,6)  ),  Ott2022_RICHIESTE!D28),HLOOKUP(D$26,Tipologie!$B$2:$AM$10,6  ) ))</f>
        <v>.</v>
      </c>
      <c r="E31" s="147" t="str">
        <f>T( IF( Ott2022_RICHIESTE!E28&lt;&gt;"",  IF(   AND(    (IFERROR(SEARCH("Ridotto",Ott2022_RICHIESTE!E28),Ott2022_RICHIESTE!E28))=1,    E$26&lt;&gt;""   ),    _xlfn.CONCAT("Rid: ",HLOOKUP(E$26,Tipologie!$B$2:$AM$10,6)  ),  Ott2022_RICHIESTE!E28),HLOOKUP(E$26,Tipologie!$B$2:$AM$10,6  ) ))</f>
        <v>.</v>
      </c>
      <c r="F31" s="147" t="str">
        <f>T( IF( Ott2022_RICHIESTE!F28&lt;&gt;"",  IF(   AND(    (IFERROR(SEARCH("Ridotto",Ott2022_RICHIESTE!F28),Ott2022_RICHIESTE!F28))=1,    F$26&lt;&gt;""   ),    _xlfn.CONCAT("Rid: ",HLOOKUP(F$26,Tipologie!$B$2:$AM$10,6)  ),  Ott2022_RICHIESTE!F28),HLOOKUP(F$26,Tipologie!$B$2:$AM$10,6  ) ))</f>
        <v>.</v>
      </c>
      <c r="G31" s="147" t="str">
        <f>T( IF( Ott2022_RICHIESTE!G28&lt;&gt;"",  IF(   AND(    (IFERROR(SEARCH("Ridotto",Ott2022_RICHIESTE!G28),Ott2022_RICHIESTE!G28))=1,    G$26&lt;&gt;""   ),    _xlfn.CONCAT("Rid: ",HLOOKUP(G$26,Tipologie!$B$2:$AM$10,6)  ),  Ott2022_RICHIESTE!G28),HLOOKUP(G$26,Tipologie!$B$2:$AM$10,6  ) ))</f>
        <v>.</v>
      </c>
      <c r="H31" s="147" t="str">
        <f>T( IF( Ott2022_RICHIESTE!H28&lt;&gt;"",  IF(   AND(    (IFERROR(SEARCH("Ridotto",Ott2022_RICHIESTE!H28),Ott2022_RICHIESTE!H28))=1,    H$26&lt;&gt;""   ),    _xlfn.CONCAT("Rid: ",HLOOKUP(H$26,Tipologie!$B$2:$AM$10,6)  ),  Ott2022_RICHIESTE!H28),HLOOKUP(H$26,Tipologie!$B$2:$AM$10,6  ) ))</f>
        <v>.</v>
      </c>
      <c r="I31" s="147" t="str">
        <f>T( IF( Ott2022_RICHIESTE!I28&lt;&gt;"",  IF(   AND(    (IFERROR(SEARCH("Ridotto",Ott2022_RICHIESTE!I28),Ott2022_RICHIESTE!I28))=1,    I$26&lt;&gt;""   ),    _xlfn.CONCAT("Rid: ",HLOOKUP(I$26,Tipologie!$B$2:$AM$10,6)  ),  Ott2022_RICHIESTE!I28),HLOOKUP(I$26,Tipologie!$B$2:$AM$10,6  ) ))</f>
        <v>.</v>
      </c>
      <c r="J31" s="147" t="str">
        <f>T( IF( Ott2022_RICHIESTE!J28&lt;&gt;"",  IF(   AND(    (IFERROR(SEARCH("Ridotto",Ott2022_RICHIESTE!J28),Ott2022_RICHIESTE!J28))=1,    J$26&lt;&gt;""   ),    _xlfn.CONCAT("Rid: ",HLOOKUP(J$26,Tipologie!$B$2:$AM$10,6)  ),  Ott2022_RICHIESTE!J28),HLOOKUP(J$26,Tipologie!$B$2:$AM$10,6  ) ))</f>
        <v>.</v>
      </c>
      <c r="K31" s="147" t="str">
        <f>T( IF( Ott2022_RICHIESTE!K28&lt;&gt;"",  IF(   AND(    (IFERROR(SEARCH("Ridotto",Ott2022_RICHIESTE!K28),Ott2022_RICHIESTE!K28))=1,    K$26&lt;&gt;""   ),    _xlfn.CONCAT("Rid: ",HLOOKUP(K$26,Tipologie!$B$2:$AM$10,6)  ),  Ott2022_RICHIESTE!K28),HLOOKUP(K$26,Tipologie!$B$2:$AM$10,6  ) ))</f>
        <v>.</v>
      </c>
      <c r="L31" s="147" t="str">
        <f>T( IF( Ott2022_RICHIESTE!L28&lt;&gt;"",  IF(   AND(    (IFERROR(SEARCH("Ridotto",Ott2022_RICHIESTE!L28),Ott2022_RICHIESTE!L28))=1,    L$26&lt;&gt;""   ),    _xlfn.CONCAT("Rid: ",HLOOKUP(L$26,Tipologie!$B$2:$AM$10,6)  ),  Ott2022_RICHIESTE!L28),HLOOKUP(L$26,Tipologie!$B$2:$AM$10,6  ) ))</f>
        <v>.</v>
      </c>
      <c r="M31" s="147" t="str">
        <f>T( IF( Ott2022_RICHIESTE!M28&lt;&gt;"",  IF(   AND(    (IFERROR(SEARCH("Ridotto",Ott2022_RICHIESTE!M28),Ott2022_RICHIESTE!M28))=1,    M$26&lt;&gt;""   ),    _xlfn.CONCAT("Rid: ",HLOOKUP(M$26,Tipologie!$B$2:$AM$10,6)  ),  Ott2022_RICHIESTE!M28),HLOOKUP(M$26,Tipologie!$B$2:$AM$10,6  ) ))</f>
        <v>.</v>
      </c>
      <c r="N31" s="147" t="str">
        <f>T( IF( Ott2022_RICHIESTE!N28&lt;&gt;"",  IF(   AND(    (IFERROR(SEARCH("Ridotto",Ott2022_RICHIESTE!N28),Ott2022_RICHIESTE!N28))=1,    N$26&lt;&gt;""   ),    _xlfn.CONCAT("Rid: ",HLOOKUP(N$26,Tipologie!$B$2:$AM$10,6)  ),  Ott2022_RICHIESTE!N28),HLOOKUP(N$26,Tipologie!$B$2:$AM$10,6  ) ))</f>
        <v>.</v>
      </c>
      <c r="O31" s="147" t="str">
        <f>T( IF( Ott2022_RICHIESTE!O28&lt;&gt;"",  IF(   AND(    (IFERROR(SEARCH("Ridotto",Ott2022_RICHIESTE!O28),Ott2022_RICHIESTE!O28))=1,    O$26&lt;&gt;""   ),    _xlfn.CONCAT("Rid: ",HLOOKUP(O$26,Tipologie!$B$2:$AM$10,6)  ),  Ott2022_RICHIESTE!O28),HLOOKUP(O$26,Tipologie!$B$2:$AM$10,6  ) ))</f>
        <v>.</v>
      </c>
      <c r="P31" s="147" t="str">
        <f>T( IF( Ott2022_RICHIESTE!P28&lt;&gt;"",  IF(   AND(    (IFERROR(SEARCH("Ridotto",Ott2022_RICHIESTE!P28),Ott2022_RICHIESTE!P28))=1,    P$26&lt;&gt;""   ),    _xlfn.CONCAT("Rid: ",HLOOKUP(P$26,Tipologie!$B$2:$AM$10,6)  ),  Ott2022_RICHIESTE!P28),HLOOKUP(P$26,Tipologie!$B$2:$AM$10,6  ) ))</f>
        <v>.</v>
      </c>
      <c r="Q31" s="28" t="str">
        <f>T( IF( Ott2022_RICHIESTE!Q28&lt;&gt;"",  IF(   AND(    (IFERROR(SEARCH("Ridotto",Ott2022_RICHIESTE!Q28),Ott2022_RICHIESTE!Q28))=1,    Q$26&lt;&gt;""   ),    _xlfn.CONCAT("Rid: ",HLOOKUP(Q$26,Tipologie!$B$2:$AM$10,6)  ),  Ott2022_RICHIESTE!Q28),HLOOKUP(Q$26,Tipologie!$B$2:$AM$10,6  ) ))</f>
        <v>.</v>
      </c>
      <c r="R31" s="28" t="str">
        <f>T( IF( Ott2022_RICHIESTE!R28&lt;&gt;"",  IF(   AND(    (IFERROR(SEARCH("Ridotto",Ott2022_RICHIESTE!R28),Ott2022_RICHIESTE!R28))=1,    R$26&lt;&gt;""   ),    _xlfn.CONCAT("Rid: ",HLOOKUP(R$26,Tipologie!$B$2:$AM$10,6)  ),  Ott2022_RICHIESTE!R28),HLOOKUP(R$26,Tipologie!$B$2:$AM$10,6  ) ))</f>
        <v>.</v>
      </c>
      <c r="S31" s="28" t="str">
        <f>T( IF( Ott2022_RICHIESTE!S28&lt;&gt;"",  IF(   AND(    (IFERROR(SEARCH("Ridotto",Ott2022_RICHIESTE!S28),Ott2022_RICHIESTE!S28))=1,    S$26&lt;&gt;""   ),    _xlfn.CONCAT("Rid: ",HLOOKUP(S$26,Tipologie!$B$2:$AM$10,6)  ),  Ott2022_RICHIESTE!S28),HLOOKUP(S$26,Tipologie!$B$2:$AM$10,6  ) ))</f>
        <v>.</v>
      </c>
      <c r="T31" s="153"/>
      <c r="U31" s="45" t="str">
        <f t="shared" si="7"/>
        <v>gio</v>
      </c>
      <c r="V31" s="46">
        <f t="shared" si="8"/>
        <v>44854</v>
      </c>
      <c r="W31" s="147" t="str">
        <f>T( IF( Ott2022_RICHIESTE!W28&lt;&gt;"",  IF(   AND(    (IFERROR(SEARCH("Ridotto",Ott2022_RICHIESTE!W28),Ott2022_RICHIESTE!W28))=1,    W$26&lt;&gt;""   ),    _xlfn.CONCAT("Rid: ",HLOOKUP(W$26,Tipologie!$B$2:$AM$10,6)  ),  Ott2022_RICHIESTE!W28),HLOOKUP(W$26,Tipologie!$B$2:$AM$10,6  ) ))</f>
        <v>.</v>
      </c>
      <c r="X31" s="147" t="str">
        <f>T( IF( Ott2022_RICHIESTE!X28&lt;&gt;"",  IF(   AND(    (IFERROR(SEARCH("Ridotto",Ott2022_RICHIESTE!X28),Ott2022_RICHIESTE!X28))=1,    X$26&lt;&gt;""   ),    _xlfn.CONCAT("Rid: ",HLOOKUP(X$26,Tipologie!$B$2:$AM$10,6)  ),  Ott2022_RICHIESTE!X28),HLOOKUP(X$26,Tipologie!$B$2:$AM$10,6  ) ))</f>
        <v>.</v>
      </c>
      <c r="Y31" s="147" t="str">
        <f>T( IF( Ott2022_RICHIESTE!Y28&lt;&gt;"",  IF(   AND(    (IFERROR(SEARCH("Ridotto",Ott2022_RICHIESTE!Y28),Ott2022_RICHIESTE!Y28))=1,    Y$26&lt;&gt;""   ),    _xlfn.CONCAT("Rid: ",HLOOKUP(Y$26,Tipologie!$B$2:$AM$10,6)  ),  Ott2022_RICHIESTE!Y28),HLOOKUP(Y$26,Tipologie!$B$2:$AM$10,6  ) ))</f>
        <v>.</v>
      </c>
      <c r="Z31" s="147" t="str">
        <f>T( IF( Ott2022_RICHIESTE!Z28&lt;&gt;"",  IF(   AND(    (IFERROR(SEARCH("Ridotto",Ott2022_RICHIESTE!Z28),Ott2022_RICHIESTE!Z28))=1,    Z$26&lt;&gt;""   ),    _xlfn.CONCAT("Rid: ",HLOOKUP(Z$26,Tipologie!$B$2:$AM$10,6)  ),  Ott2022_RICHIESTE!Z28),HLOOKUP(Z$26,Tipologie!$B$2:$AM$10,6  ) ))</f>
        <v>.</v>
      </c>
      <c r="AA31" s="147" t="str">
        <f>T( IF( Ott2022_RICHIESTE!AA28&lt;&gt;"",  IF(   AND(    (IFERROR(SEARCH("Ridotto",Ott2022_RICHIESTE!AA28),Ott2022_RICHIESTE!AA28))=1,    AA$26&lt;&gt;""   ),    _xlfn.CONCAT("Rid: ",HLOOKUP(AA$26,Tipologie!$B$2:$AM$10,6)  ),  Ott2022_RICHIESTE!AA28),HLOOKUP(AA$26,Tipologie!$B$2:$AM$10,6  ) ))</f>
        <v>.</v>
      </c>
      <c r="AB31" s="147" t="str">
        <f>T( IF( Ott2022_RICHIESTE!AB28&lt;&gt;"",  IF(   AND(    (IFERROR(SEARCH("Ridotto",Ott2022_RICHIESTE!AB28),Ott2022_RICHIESTE!AB28))=1,    AB$26&lt;&gt;""   ),    _xlfn.CONCAT("Rid: ",HLOOKUP(AB$26,Tipologie!$B$2:$AM$10,6)  ),  Ott2022_RICHIESTE!AB28),HLOOKUP(AB$26,Tipologie!$B$2:$AM$10,6  ) ))</f>
        <v>.</v>
      </c>
      <c r="AC31" s="147" t="str">
        <f>T( IF( Ott2022_RICHIESTE!AC28&lt;&gt;"",  IF(   AND(    (IFERROR(SEARCH("Ridotto",Ott2022_RICHIESTE!AC28),Ott2022_RICHIESTE!AC28))=1,    AC$26&lt;&gt;""   ),    _xlfn.CONCAT("Rid: ",HLOOKUP(AC$26,Tipologie!$B$2:$AM$10,6)  ),  Ott2022_RICHIESTE!AC28),HLOOKUP(AC$26,Tipologie!$B$2:$AM$10,6  ) ))</f>
        <v>.</v>
      </c>
      <c r="AD31" s="147" t="str">
        <f>T( IF( Ott2022_RICHIESTE!AD28&lt;&gt;"",  IF(   AND(    (IFERROR(SEARCH("Ridotto",Ott2022_RICHIESTE!AD28),Ott2022_RICHIESTE!AD28))=1,    AD$26&lt;&gt;""   ),    _xlfn.CONCAT("Rid: ",HLOOKUP(AD$26,Tipologie!$B$2:$AM$10,6)  ),  Ott2022_RICHIESTE!AD28),HLOOKUP(AD$26,Tipologie!$B$2:$AM$10,6  ) ))</f>
        <v>.</v>
      </c>
      <c r="AE31" s="147" t="str">
        <f>T( IF( Ott2022_RICHIESTE!AE28&lt;&gt;"",  IF(   AND(    (IFERROR(SEARCH("Ridotto",Ott2022_RICHIESTE!AE28),Ott2022_RICHIESTE!AE28))=1,    AE$26&lt;&gt;""   ),    _xlfn.CONCAT("Rid: ",HLOOKUP(AE$26,Tipologie!$B$2:$AM$10,6)  ),  Ott2022_RICHIESTE!AE28),HLOOKUP(AE$26,Tipologie!$B$2:$AM$10,6  ) ))</f>
        <v>.</v>
      </c>
      <c r="AF31" s="147" t="str">
        <f>T( IF( Ott2022_RICHIESTE!AF28&lt;&gt;"",  IF(   AND(    (IFERROR(SEARCH("Ridotto",Ott2022_RICHIESTE!AF28),Ott2022_RICHIESTE!AF28))=1,    AF$26&lt;&gt;""   ),    _xlfn.CONCAT("Rid: ",HLOOKUP(AF$26,Tipologie!$B$2:$AM$10,6)  ),  Ott2022_RICHIESTE!AF28),HLOOKUP(AF$26,Tipologie!$B$2:$AM$10,6  ) ))</f>
        <v>.</v>
      </c>
      <c r="AG31" s="147" t="str">
        <f>T( IF( Ott2022_RICHIESTE!AG28&lt;&gt;"",  IF(   AND(    (IFERROR(SEARCH("Ridotto",Ott2022_RICHIESTE!AG28),Ott2022_RICHIESTE!AG28))=1,    AG$26&lt;&gt;""   ),    _xlfn.CONCAT("Rid: ",HLOOKUP(AG$26,Tipologie!$B$2:$AM$10,6)  ),  Ott2022_RICHIESTE!AG28),HLOOKUP(AG$26,Tipologie!$B$2:$AM$10,6  ) ))</f>
        <v>.</v>
      </c>
      <c r="AH31" s="147" t="str">
        <f>T( IF( Ott2022_RICHIESTE!AH28&lt;&gt;"",  IF(   AND(    (IFERROR(SEARCH("Ridotto",Ott2022_RICHIESTE!AH28),Ott2022_RICHIESTE!AH28))=1,    AH$26&lt;&gt;""   ),    _xlfn.CONCAT("Rid: ",HLOOKUP(AH$26,Tipologie!$B$2:$AM$10,6)  ),  Ott2022_RICHIESTE!AH28),HLOOKUP(AH$26,Tipologie!$B$2:$AM$10,6  ) ))</f>
        <v>.</v>
      </c>
      <c r="AI31" s="147" t="str">
        <f>T( IF( Ott2022_RICHIESTE!AI28&lt;&gt;"",  IF(   AND(    (IFERROR(SEARCH("Ridotto",Ott2022_RICHIESTE!AI28),Ott2022_RICHIESTE!AI28))=1,    AI$26&lt;&gt;""   ),    _xlfn.CONCAT("Rid: ",HLOOKUP(AI$26,Tipologie!$B$2:$AM$10,6)  ),  Ott2022_RICHIESTE!AI28),HLOOKUP(AI$26,Tipologie!$B$2:$AM$10,6  ) ))</f>
        <v>.</v>
      </c>
      <c r="AJ31" s="147" t="str">
        <f>T( IF( Ott2022_RICHIESTE!AJ28&lt;&gt;"",  IF(   AND(    (IFERROR(SEARCH("Ridotto",Ott2022_RICHIESTE!AJ28),Ott2022_RICHIESTE!AJ28))=1,    AJ$26&lt;&gt;""   ),    _xlfn.CONCAT("Rid: ",HLOOKUP(AJ$26,Tipologie!$B$2:$AM$10,6)  ),  Ott2022_RICHIESTE!AJ28),HLOOKUP(AJ$26,Tipologie!$B$2:$AM$10,6  ) ))</f>
        <v>.</v>
      </c>
      <c r="AK31" s="147" t="str">
        <f>T( IF( Ott2022_RICHIESTE!AK28&lt;&gt;"",  IF(   AND(    (IFERROR(SEARCH("Ridotto",Ott2022_RICHIESTE!AK28),Ott2022_RICHIESTE!AK28))=1,    AK$26&lt;&gt;""   ),    _xlfn.CONCAT("Rid: ",HLOOKUP(AK$26,Tipologie!$B$2:$AM$10,6)  ),  Ott2022_RICHIESTE!AK28),HLOOKUP(AK$26,Tipologie!$B$2:$AM$10,6  ) ))</f>
        <v>.</v>
      </c>
      <c r="AL31" s="147" t="str">
        <f>T( IF( Ott2022_RICHIESTE!AL28&lt;&gt;"",  IF(   AND(    (IFERROR(SEARCH("Ridotto",Ott2022_RICHIESTE!AL28),Ott2022_RICHIESTE!AL28))=1,    AL$26&lt;&gt;""   ),    _xlfn.CONCAT("Rid: ",HLOOKUP(AL$26,Tipologie!$B$2:$AM$10,6)  ),  Ott2022_RICHIESTE!AL28),HLOOKUP(AL$26,Tipologie!$B$2:$AM$10,6  ) ))</f>
        <v>.</v>
      </c>
      <c r="AM31" s="147" t="str">
        <f>T( IF( Ott2022_RICHIESTE!AM28&lt;&gt;"",  IF(   AND(    (IFERROR(SEARCH("Ridotto",Ott2022_RICHIESTE!AM28),Ott2022_RICHIESTE!AM28))=1,    AM$26&lt;&gt;""   ),    _xlfn.CONCAT("Rid: ",HLOOKUP(AM$26,Tipologie!$B$2:$AM$10,6)  ),  Ott2022_RICHIESTE!AM28),HLOOKUP(AM$26,Tipologie!$B$2:$AM$10,6  ) ))</f>
        <v>.</v>
      </c>
      <c r="AN31" s="147" t="str">
        <f>T( IF( Ott2022_RICHIESTE!AN28&lt;&gt;"",  IF(   AND(    (IFERROR(SEARCH("Ridotto",Ott2022_RICHIESTE!AN28),Ott2022_RICHIESTE!AN28))=1,    AN$26&lt;&gt;""   ),    _xlfn.CONCAT("Rid: ",HLOOKUP(AN$26,Tipologie!$B$2:$AM$10,6)  ),  Ott2022_RICHIESTE!AN28),HLOOKUP(AN$26,Tipologie!$B$2:$AM$10,6  ) ))</f>
        <v>.</v>
      </c>
      <c r="AO31" s="147" t="str">
        <f>T( IF( Ott2022_RICHIESTE!AO28&lt;&gt;"",  IF(   AND(    (IFERROR(SEARCH("Ridotto",Ott2022_RICHIESTE!AO28),Ott2022_RICHIESTE!AO28))=1,    AO$26&lt;&gt;""   ),    _xlfn.CONCAT("Rid: ",HLOOKUP(AO$26,Tipologie!$B$2:$AM$10,6)  ),  Ott2022_RICHIESTE!AO28),HLOOKUP(AO$26,Tipologie!$B$2:$AM$10,6  ) ))</f>
        <v>.</v>
      </c>
      <c r="AP31" s="147" t="str">
        <f>T( IF( Ott2022_RICHIESTE!AP28&lt;&gt;"",  IF(   AND(    (IFERROR(SEARCH("Ridotto",Ott2022_RICHIESTE!AP28),Ott2022_RICHIESTE!AP28))=1,    AP$26&lt;&gt;""   ),    _xlfn.CONCAT("Rid: ",HLOOKUP(AP$26,Tipologie!$B$2:$AM$10,6)  ),  Ott2022_RICHIESTE!AP28),HLOOKUP(AP$26,Tipologie!$B$2:$AM$10,6  ) ))</f>
        <v>.</v>
      </c>
      <c r="AQ31" s="147" t="str">
        <f>T( IF( Ott2022_RICHIESTE!AQ28&lt;&gt;"",  IF(   AND(    (IFERROR(SEARCH("Ridotto",Ott2022_RICHIESTE!AQ28),Ott2022_RICHIESTE!AQ28))=1,    AQ$26&lt;&gt;""   ),    _xlfn.CONCAT("Rid: ",HLOOKUP(AQ$26,Tipologie!$B$2:$AM$10,6)  ),  Ott2022_RICHIESTE!AQ28),HLOOKUP(AQ$26,Tipologie!$B$2:$AM$10,6  ) ))</f>
        <v>.</v>
      </c>
      <c r="AR31" s="147" t="str">
        <f>T( IF( Ott2022_RICHIESTE!AR28&lt;&gt;"",  IF(   AND(    (IFERROR(SEARCH("Ridotto",Ott2022_RICHIESTE!AR28),Ott2022_RICHIESTE!AR28))=1,    AR$26&lt;&gt;""   ),    _xlfn.CONCAT("Rid: ",HLOOKUP(AR$26,Tipologie!$B$2:$AM$10,6)  ),  Ott2022_RICHIESTE!AR28),HLOOKUP(AR$26,Tipologie!$B$2:$AM$10,6  ) ))</f>
        <v>.</v>
      </c>
      <c r="AS31" s="147" t="str">
        <f>T( IF( Ott2022_RICHIESTE!AS28&lt;&gt;"",  IF(   AND(    (IFERROR(SEARCH("Ridotto",Ott2022_RICHIESTE!AS28),Ott2022_RICHIESTE!AS28))=1,    AS$26&lt;&gt;""   ),    _xlfn.CONCAT("Rid: ",HLOOKUP(AS$26,Tipologie!$B$2:$AM$10,6)  ),  Ott2022_RICHIESTE!AS28),HLOOKUP(AS$26,Tipologie!$B$2:$AM$10,6  ) ))</f>
        <v>.</v>
      </c>
      <c r="AT31" s="224"/>
      <c r="AW31" s="159">
        <f>SUM(COUNTIFS(C31:AS31,{"Ex-accordo";"Ferie";"Ridotto Ex-Acc";"Ridotto Ferie";"Ridotto Maternità";"Malattia";"Esame";"Altro"}))</f>
        <v>0</v>
      </c>
      <c r="AX31" s="159">
        <f t="shared" si="13"/>
        <v>30</v>
      </c>
      <c r="AY31" s="91"/>
      <c r="BB31" s="147" t="str">
        <f>T( IF( Ott2022_RICHIESTE!BM28&lt;&gt;"",  IF(   AND(    (IFERROR(SEARCH("Ridotto",Ott2022_RICHIESTE!BM28),Ott2022_RICHIESTE!BM28))=1,    BB$26&lt;&gt;""   ),    _xlfn.CONCAT("Rid: ",HLOOKUP(BB$26,Tipologie!$B$2:$AM$10,6)  ),  Ott2022_RICHIESTE!BM28),HLOOKUP(BB$26,Tipologie!$B$2:$AM$10,6  ) ))</f>
        <v>.</v>
      </c>
      <c r="BC31" s="147" t="str">
        <f>T( IF( Ott2022_RICHIESTE!BN28&lt;&gt;"",  IF(   AND(    (IFERROR(SEARCH("Ridotto",Ott2022_RICHIESTE!BN28),Ott2022_RICHIESTE!BN28))=1,    BC$26&lt;&gt;""   ),    _xlfn.CONCAT("Rid: ",HLOOKUP(BC$26,Tipologie!$B$2:$AM$10,6)  ),  Ott2022_RICHIESTE!BN28),HLOOKUP(BC$26,Tipologie!$B$2:$AM$10,6  ) ))</f>
        <v>.</v>
      </c>
      <c r="BD31" s="147" t="str">
        <f>T( IF( Ott2022_RICHIESTE!BO28&lt;&gt;"",  IF(   AND(    (IFERROR(SEARCH("Ridotto",Ott2022_RICHIESTE!BO28),Ott2022_RICHIESTE!BO28))=1,    BD$26&lt;&gt;""   ),    _xlfn.CONCAT("Rid: ",HLOOKUP(BD$26,Tipologie!$B$2:$AM$10,6)  ),  Ott2022_RICHIESTE!BO28),HLOOKUP(BD$26,Tipologie!$B$2:$AM$10,6  ) ))</f>
        <v>.</v>
      </c>
      <c r="BE31" s="147" t="str">
        <f>T( IF( Ott2022_RICHIESTE!BP28&lt;&gt;"",  IF(   AND(    (IFERROR(SEARCH("Ridotto",Ott2022_RICHIESTE!BP28),Ott2022_RICHIESTE!BP28))=1,    BE$26&lt;&gt;""   ),    _xlfn.CONCAT("Rid: ",HLOOKUP(BE$26,Tipologie!$B$2:$AM$10,6)  ),  Ott2022_RICHIESTE!BP28),HLOOKUP(BE$26,Tipologie!$B$2:$AM$10,6  ) ))</f>
        <v>.</v>
      </c>
      <c r="BF31" s="147" t="str">
        <f>T( IF( Ott2022_RICHIESTE!BQ28&lt;&gt;"",  IF(   AND(    (IFERROR(SEARCH("Ridotto",Ott2022_RICHIESTE!BQ28),Ott2022_RICHIESTE!BQ28))=1,    BF$26&lt;&gt;""   ),    _xlfn.CONCAT("Rid: ",HLOOKUP(BF$26,Tipologie!$B$2:$AM$10,6)  ),  Ott2022_RICHIESTE!BQ28),HLOOKUP(BF$26,Tipologie!$B$2:$AM$10,6  ) ))</f>
        <v>.</v>
      </c>
      <c r="BG31" s="147" t="str">
        <f>T( IF( Ott2022_RICHIESTE!BR28&lt;&gt;"",  IF(   AND(    (IFERROR(SEARCH("Ridotto",Ott2022_RICHIESTE!BR28),Ott2022_RICHIESTE!BR28))=1,    BG$26&lt;&gt;""   ),    _xlfn.CONCAT("Rid: ",HLOOKUP(BG$26,Tipologie!$B$2:$AM$10,6)  ),  Ott2022_RICHIESTE!BR28),HLOOKUP(BG$26,Tipologie!$B$2:$AM$10,6  ) ))</f>
        <v>.</v>
      </c>
      <c r="BI31" s="45" t="str">
        <f t="shared" si="9"/>
        <v>gio</v>
      </c>
      <c r="BJ31" s="45">
        <f t="shared" si="12"/>
        <v>44854</v>
      </c>
      <c r="BK31" s="147" t="str">
        <f>T(IF(  Ott2022_RICHIESTE!BV28&lt;&gt;"",  Ott2022_RICHIESTE!BV28,  HLOOKUP(BK$26,Tipologie!$B$2:$AM$10,6) ))</f>
        <v>.</v>
      </c>
      <c r="BL31" s="147" t="str">
        <f>T(IF(  Ott2022_RICHIESTE!BW28&lt;&gt;"",  Ott2022_RICHIESTE!BW28,  HLOOKUP(BL$26,Tipologie!$B$2:$AM$10,6) ))</f>
        <v>.</v>
      </c>
      <c r="BM31" s="147" t="str">
        <f>T(IF(  Ott2022_RICHIESTE!BX28&lt;&gt;"",  Ott2022_RICHIESTE!BX28,  HLOOKUP(BM$26,Tipologie!$B$2:$AM$10,6) ))</f>
        <v>.</v>
      </c>
      <c r="BN31" s="147" t="str">
        <f>T(IF(  Ott2022_RICHIESTE!BY28&lt;&gt;"",  Ott2022_RICHIESTE!BY28,  HLOOKUP(BN$26,Tipologie!$B$2:$AM$10,6) ))</f>
        <v>.</v>
      </c>
      <c r="BO31" s="147" t="str">
        <f>T(IF(  Ott2022_RICHIESTE!BZ28&lt;&gt;"",  Ott2022_RICHIESTE!BZ28,  HLOOKUP(BO$26,Tipologie!$B$2:$AM$10,6) ))</f>
        <v>.</v>
      </c>
      <c r="BP31" s="147" t="str">
        <f>T(IF(  Ott2022_RICHIESTE!CA28&lt;&gt;"",  Ott2022_RICHIESTE!CA28,  HLOOKUP(BP$26,Tipologie!$B$2:$AM$10,6) ))</f>
        <v>.</v>
      </c>
      <c r="BQ31" s="147" t="str">
        <f>T(IF(  Ott2022_RICHIESTE!CB28&lt;&gt;"",  Ott2022_RICHIESTE!CB28,  HLOOKUP(BQ$26,Tipologie!$B$2:$AM$10,6) ))</f>
        <v>.</v>
      </c>
      <c r="BR31" s="147" t="str">
        <f>T(IF(  Ott2022_RICHIESTE!BW28&lt;&gt;"",  Ott2022_RICHIESTE!BW28,  HLOOKUP(BR$26,Tipologie!$B$2:$AM$10,6) ))</f>
        <v>.</v>
      </c>
      <c r="BS31" s="147" t="str">
        <f>T(IF(  Ott2022_RICHIESTE!BX28&lt;&gt;"",  Ott2022_RICHIESTE!BX28,  HLOOKUP(BS$26,Tipologie!$B$2:$AM$10,6) ))</f>
        <v>.</v>
      </c>
      <c r="BT31" s="147" t="str">
        <f>T(IF(  Ott2022_RICHIESTE!BY28&lt;&gt;"",  Ott2022_RICHIESTE!BY28,  HLOOKUP(BT$26,Tipologie!$B$2:$AM$10,6) ))</f>
        <v>.</v>
      </c>
    </row>
    <row r="32" spans="1:73" ht="11.25" customHeight="1" x14ac:dyDescent="0.25">
      <c r="A32" s="45" t="str">
        <f>IF(Ott2022_RICHIESTE!A29&lt;&gt;"",Ott2022_RICHIESTE!A29,"")</f>
        <v>ven</v>
      </c>
      <c r="B32" s="46">
        <f>IF(Ott2022_RICHIESTE!B29&lt;&gt;"",Ott2022_RICHIESTE!B29,"")</f>
        <v>44855</v>
      </c>
      <c r="C32" s="147" t="str">
        <f>T( IF( Ott2022_RICHIESTE!C29&lt;&gt;"",  IF(   AND(    (IFERROR(SEARCH("Ridotto",Ott2022_RICHIESTE!C29),Ott2022_RICHIESTE!C29))=1,    C$26&lt;&gt;""   ),    _xlfn.CONCAT("Rid: ",HLOOKUP(C$26,Tipologie!$B$2:$AM$10,7)  ),  Ott2022_RICHIESTE!C29),HLOOKUP(C$26,Tipologie!$B$2:$AM$10,7  ) ))</f>
        <v>.</v>
      </c>
      <c r="D32" s="147" t="str">
        <f>T( IF( Ott2022_RICHIESTE!D29&lt;&gt;"",  IF(   AND(    (IFERROR(SEARCH("Ridotto",Ott2022_RICHIESTE!D29),Ott2022_RICHIESTE!D29))=1,    D$26&lt;&gt;""   ),    _xlfn.CONCAT("Rid: ",HLOOKUP(D$26,Tipologie!$B$2:$AM$10,7)  ),  Ott2022_RICHIESTE!D29),HLOOKUP(D$26,Tipologie!$B$2:$AM$10,7  ) ))</f>
        <v>.</v>
      </c>
      <c r="E32" s="147" t="str">
        <f>T( IF( Ott2022_RICHIESTE!E29&lt;&gt;"",  IF(   AND(    (IFERROR(SEARCH("Ridotto",Ott2022_RICHIESTE!E29),Ott2022_RICHIESTE!E29))=1,    E$26&lt;&gt;""   ),    _xlfn.CONCAT("Rid: ",HLOOKUP(E$26,Tipologie!$B$2:$AM$10,7)  ),  Ott2022_RICHIESTE!E29),HLOOKUP(E$26,Tipologie!$B$2:$AM$10,7  ) ))</f>
        <v>.</v>
      </c>
      <c r="F32" s="147" t="str">
        <f>T( IF( Ott2022_RICHIESTE!F29&lt;&gt;"",  IF(   AND(    (IFERROR(SEARCH("Ridotto",Ott2022_RICHIESTE!F29),Ott2022_RICHIESTE!F29))=1,    F$26&lt;&gt;""   ),    _xlfn.CONCAT("Rid: ",HLOOKUP(F$26,Tipologie!$B$2:$AM$10,7)  ),  Ott2022_RICHIESTE!F29),HLOOKUP(F$26,Tipologie!$B$2:$AM$10,7  ) ))</f>
        <v>.</v>
      </c>
      <c r="G32" s="147" t="str">
        <f>T( IF( Ott2022_RICHIESTE!G29&lt;&gt;"",  IF(   AND(    (IFERROR(SEARCH("Ridotto",Ott2022_RICHIESTE!G29),Ott2022_RICHIESTE!G29))=1,    G$26&lt;&gt;""   ),    _xlfn.CONCAT("Rid: ",HLOOKUP(G$26,Tipologie!$B$2:$AM$10,7)  ),  Ott2022_RICHIESTE!G29),HLOOKUP(G$26,Tipologie!$B$2:$AM$10,7  ) ))</f>
        <v>.</v>
      </c>
      <c r="H32" s="147" t="str">
        <f>T( IF( Ott2022_RICHIESTE!H29&lt;&gt;"",  IF(   AND(    (IFERROR(SEARCH("Ridotto",Ott2022_RICHIESTE!H29),Ott2022_RICHIESTE!H29))=1,    H$26&lt;&gt;""   ),    _xlfn.CONCAT("Rid: ",HLOOKUP(H$26,Tipologie!$B$2:$AM$10,7)  ),  Ott2022_RICHIESTE!H29),HLOOKUP(H$26,Tipologie!$B$2:$AM$10,7  ) ))</f>
        <v>.</v>
      </c>
      <c r="I32" s="147" t="str">
        <f>T( IF( Ott2022_RICHIESTE!I29&lt;&gt;"",  IF(   AND(    (IFERROR(SEARCH("Ridotto",Ott2022_RICHIESTE!I29),Ott2022_RICHIESTE!I29))=1,    I$26&lt;&gt;""   ),    _xlfn.CONCAT("Rid: ",HLOOKUP(I$26,Tipologie!$B$2:$AM$10,7)  ),  Ott2022_RICHIESTE!I29),HLOOKUP(I$26,Tipologie!$B$2:$AM$10,7  ) ))</f>
        <v>.</v>
      </c>
      <c r="J32" s="147" t="str">
        <f>T( IF( Ott2022_RICHIESTE!J29&lt;&gt;"",  IF(   AND(    (IFERROR(SEARCH("Ridotto",Ott2022_RICHIESTE!J29),Ott2022_RICHIESTE!J29))=1,    J$26&lt;&gt;""   ),    _xlfn.CONCAT("Rid: ",HLOOKUP(J$26,Tipologie!$B$2:$AM$10,7)  ),  Ott2022_RICHIESTE!J29),HLOOKUP(J$26,Tipologie!$B$2:$AM$10,7  ) ))</f>
        <v>.</v>
      </c>
      <c r="K32" s="147" t="str">
        <f>T( IF( Ott2022_RICHIESTE!K29&lt;&gt;"",  IF(   AND(    (IFERROR(SEARCH("Ridotto",Ott2022_RICHIESTE!K29),Ott2022_RICHIESTE!K29))=1,    K$26&lt;&gt;""   ),    _xlfn.CONCAT("Rid: ",HLOOKUP(K$26,Tipologie!$B$2:$AM$10,7)  ),  Ott2022_RICHIESTE!K29),HLOOKUP(K$26,Tipologie!$B$2:$AM$10,7  ) ))</f>
        <v>.</v>
      </c>
      <c r="L32" s="147" t="str">
        <f>T( IF( Ott2022_RICHIESTE!L29&lt;&gt;"",  IF(   AND(    (IFERROR(SEARCH("Ridotto",Ott2022_RICHIESTE!L29),Ott2022_RICHIESTE!L29))=1,    L$26&lt;&gt;""   ),    _xlfn.CONCAT("Rid: ",HLOOKUP(L$26,Tipologie!$B$2:$AM$10,7)  ),  Ott2022_RICHIESTE!L29),HLOOKUP(L$26,Tipologie!$B$2:$AM$10,7  ) ))</f>
        <v>.</v>
      </c>
      <c r="M32" s="147" t="str">
        <f>T( IF( Ott2022_RICHIESTE!M29&lt;&gt;"",  IF(   AND(    (IFERROR(SEARCH("Ridotto",Ott2022_RICHIESTE!M29),Ott2022_RICHIESTE!M29))=1,    M$26&lt;&gt;""   ),    _xlfn.CONCAT("Rid: ",HLOOKUP(M$26,Tipologie!$B$2:$AM$10,7)  ),  Ott2022_RICHIESTE!M29),HLOOKUP(M$26,Tipologie!$B$2:$AM$10,7  ) ))</f>
        <v>.</v>
      </c>
      <c r="N32" s="147" t="str">
        <f>T( IF( Ott2022_RICHIESTE!N29&lt;&gt;"",  IF(   AND(    (IFERROR(SEARCH("Ridotto",Ott2022_RICHIESTE!N29),Ott2022_RICHIESTE!N29))=1,    N$26&lt;&gt;""   ),    _xlfn.CONCAT("Rid: ",HLOOKUP(N$26,Tipologie!$B$2:$AM$10,7)  ),  Ott2022_RICHIESTE!N29),HLOOKUP(N$26,Tipologie!$B$2:$AM$10,7  ) ))</f>
        <v>.</v>
      </c>
      <c r="O32" s="147" t="str">
        <f>T( IF( Ott2022_RICHIESTE!O29&lt;&gt;"",  IF(   AND(    (IFERROR(SEARCH("Ridotto",Ott2022_RICHIESTE!O29),Ott2022_RICHIESTE!O29))=1,    O$26&lt;&gt;""   ),    _xlfn.CONCAT("Rid: ",HLOOKUP(O$26,Tipologie!$B$2:$AM$10,7)  ),  Ott2022_RICHIESTE!O29),HLOOKUP(O$26,Tipologie!$B$2:$AM$10,7  ) ))</f>
        <v>.</v>
      </c>
      <c r="P32" s="147" t="str">
        <f>T( IF( Ott2022_RICHIESTE!P29&lt;&gt;"",  IF(   AND(    (IFERROR(SEARCH("Ridotto",Ott2022_RICHIESTE!P29),Ott2022_RICHIESTE!P29))=1,    P$26&lt;&gt;""   ),    _xlfn.CONCAT("Rid: ",HLOOKUP(P$26,Tipologie!$B$2:$AM$10,7)  ),  Ott2022_RICHIESTE!P29),HLOOKUP(P$26,Tipologie!$B$2:$AM$10,7  ) ))</f>
        <v>.</v>
      </c>
      <c r="Q32" s="28" t="str">
        <f>T( IF( Ott2022_RICHIESTE!Q29&lt;&gt;"",  IF(   AND(    (IFERROR(SEARCH("Ridotto",Ott2022_RICHIESTE!Q29),Ott2022_RICHIESTE!Q29))=1,    Q$26&lt;&gt;""   ),    _xlfn.CONCAT("Rid: ",HLOOKUP(Q$26,Tipologie!$B$2:$AM$10,7)  ),  Ott2022_RICHIESTE!Q29),HLOOKUP(Q$26,Tipologie!$B$2:$AM$10,7  ) ))</f>
        <v>.</v>
      </c>
      <c r="R32" s="28" t="str">
        <f>T( IF( Ott2022_RICHIESTE!R29&lt;&gt;"",  IF(   AND(    (IFERROR(SEARCH("Ridotto",Ott2022_RICHIESTE!R29),Ott2022_RICHIESTE!R29))=1,    R$26&lt;&gt;""   ),    _xlfn.CONCAT("Rid: ",HLOOKUP(R$26,Tipologie!$B$2:$AM$10,7)  ),  Ott2022_RICHIESTE!R29),HLOOKUP(R$26,Tipologie!$B$2:$AM$10,7  ) ))</f>
        <v>.</v>
      </c>
      <c r="S32" s="28" t="str">
        <f>T( IF( Ott2022_RICHIESTE!S29&lt;&gt;"",  IF(   AND(    (IFERROR(SEARCH("Ridotto",Ott2022_RICHIESTE!S29),Ott2022_RICHIESTE!S29))=1,    S$26&lt;&gt;""   ),    _xlfn.CONCAT("Rid: ",HLOOKUP(S$26,Tipologie!$B$2:$AM$10,7)  ),  Ott2022_RICHIESTE!S29),HLOOKUP(S$26,Tipologie!$B$2:$AM$10,7  ) ))</f>
        <v>.</v>
      </c>
      <c r="T32" s="142"/>
      <c r="U32" s="45" t="str">
        <f t="shared" si="7"/>
        <v>ven</v>
      </c>
      <c r="V32" s="46">
        <f t="shared" si="8"/>
        <v>44855</v>
      </c>
      <c r="W32" s="147" t="str">
        <f>T( IF( Ott2022_RICHIESTE!W29&lt;&gt;"",  IF(   AND(    (IFERROR(SEARCH("Ridotto",Ott2022_RICHIESTE!W29),Ott2022_RICHIESTE!W29))=1,    W$26&lt;&gt;""   ),    _xlfn.CONCAT("Rid: ",HLOOKUP(W$26,Tipologie!$B$2:$AM$10,7)  ),  Ott2022_RICHIESTE!W29),HLOOKUP(W$26,Tipologie!$B$2:$AM$10,7  ) ))</f>
        <v>.</v>
      </c>
      <c r="X32" s="147" t="str">
        <f>T( IF( Ott2022_RICHIESTE!X29&lt;&gt;"",  IF(   AND(    (IFERROR(SEARCH("Ridotto",Ott2022_RICHIESTE!X29),Ott2022_RICHIESTE!X29))=1,    X$26&lt;&gt;""   ),    _xlfn.CONCAT("Rid: ",HLOOKUP(X$26,Tipologie!$B$2:$AM$10,7)  ),  Ott2022_RICHIESTE!X29),HLOOKUP(X$26,Tipologie!$B$2:$AM$10,7  ) ))</f>
        <v>.</v>
      </c>
      <c r="Y32" s="147" t="str">
        <f>T( IF( Ott2022_RICHIESTE!Y29&lt;&gt;"",  IF(   AND(    (IFERROR(SEARCH("Ridotto",Ott2022_RICHIESTE!Y29),Ott2022_RICHIESTE!Y29))=1,    Y$26&lt;&gt;""   ),    _xlfn.CONCAT("Rid: ",HLOOKUP(Y$26,Tipologie!$B$2:$AM$10,7)  ),  Ott2022_RICHIESTE!Y29),HLOOKUP(Y$26,Tipologie!$B$2:$AM$10,7  ) ))</f>
        <v>.</v>
      </c>
      <c r="Z32" s="147" t="str">
        <f>T( IF( Ott2022_RICHIESTE!Z29&lt;&gt;"",  IF(   AND(    (IFERROR(SEARCH("Ridotto",Ott2022_RICHIESTE!Z29),Ott2022_RICHIESTE!Z29))=1,    Z$26&lt;&gt;""   ),    _xlfn.CONCAT("Rid: ",HLOOKUP(Z$26,Tipologie!$B$2:$AM$10,7)  ),  Ott2022_RICHIESTE!Z29),HLOOKUP(Z$26,Tipologie!$B$2:$AM$10,7  ) ))</f>
        <v>.</v>
      </c>
      <c r="AA32" s="147" t="str">
        <f>T( IF( Ott2022_RICHIESTE!AA29&lt;&gt;"",  IF(   AND(    (IFERROR(SEARCH("Ridotto",Ott2022_RICHIESTE!AA29),Ott2022_RICHIESTE!AA29))=1,    AA$26&lt;&gt;""   ),    _xlfn.CONCAT("Rid: ",HLOOKUP(AA$26,Tipologie!$B$2:$AM$10,7)  ),  Ott2022_RICHIESTE!AA29),HLOOKUP(AA$26,Tipologie!$B$2:$AM$10,7  ) ))</f>
        <v>.</v>
      </c>
      <c r="AB32" s="147" t="str">
        <f>T( IF( Ott2022_RICHIESTE!AB29&lt;&gt;"",  IF(   AND(    (IFERROR(SEARCH("Ridotto",Ott2022_RICHIESTE!AB29),Ott2022_RICHIESTE!AB29))=1,    AB$26&lt;&gt;""   ),    _xlfn.CONCAT("Rid: ",HLOOKUP(AB$26,Tipologie!$B$2:$AM$10,7)  ),  Ott2022_RICHIESTE!AB29),HLOOKUP(AB$26,Tipologie!$B$2:$AM$10,7  ) ))</f>
        <v>.</v>
      </c>
      <c r="AC32" s="147" t="str">
        <f>T( IF( Ott2022_RICHIESTE!AC29&lt;&gt;"",  IF(   AND(    (IFERROR(SEARCH("Ridotto",Ott2022_RICHIESTE!AC29),Ott2022_RICHIESTE!AC29))=1,    AC$26&lt;&gt;""   ),    _xlfn.CONCAT("Rid: ",HLOOKUP(AC$26,Tipologie!$B$2:$AM$10,7)  ),  Ott2022_RICHIESTE!AC29),HLOOKUP(AC$26,Tipologie!$B$2:$AM$10,7  ) ))</f>
        <v>.</v>
      </c>
      <c r="AD32" s="147" t="str">
        <f>T( IF( Ott2022_RICHIESTE!AD29&lt;&gt;"",  IF(   AND(    (IFERROR(SEARCH("Ridotto",Ott2022_RICHIESTE!AD29),Ott2022_RICHIESTE!AD29))=1,    AD$26&lt;&gt;""   ),    _xlfn.CONCAT("Rid: ",HLOOKUP(AD$26,Tipologie!$B$2:$AM$10,7)  ),  Ott2022_RICHIESTE!AD29),HLOOKUP(AD$26,Tipologie!$B$2:$AM$10,7  ) ))</f>
        <v>.</v>
      </c>
      <c r="AE32" s="147" t="str">
        <f>T( IF( Ott2022_RICHIESTE!AE29&lt;&gt;"",  IF(   AND(    (IFERROR(SEARCH("Ridotto",Ott2022_RICHIESTE!AE29),Ott2022_RICHIESTE!AE29))=1,    AE$26&lt;&gt;""   ),    _xlfn.CONCAT("Rid: ",HLOOKUP(AE$26,Tipologie!$B$2:$AM$10,7)  ),  Ott2022_RICHIESTE!AE29),HLOOKUP(AE$26,Tipologie!$B$2:$AM$10,7  ) ))</f>
        <v>.</v>
      </c>
      <c r="AF32" s="147" t="str">
        <f>T( IF( Ott2022_RICHIESTE!AF29&lt;&gt;"",  IF(   AND(    (IFERROR(SEARCH("Ridotto",Ott2022_RICHIESTE!AF29),Ott2022_RICHIESTE!AF29))=1,    AF$26&lt;&gt;""   ),    _xlfn.CONCAT("Rid: ",HLOOKUP(AF$26,Tipologie!$B$2:$AM$10,7)  ),  Ott2022_RICHIESTE!AF29),HLOOKUP(AF$26,Tipologie!$B$2:$AM$10,7  ) ))</f>
        <v>.</v>
      </c>
      <c r="AG32" s="147" t="str">
        <f>T( IF( Ott2022_RICHIESTE!AG29&lt;&gt;"",  IF(   AND(    (IFERROR(SEARCH("Ridotto",Ott2022_RICHIESTE!AG29),Ott2022_RICHIESTE!AG29))=1,    AG$26&lt;&gt;""   ),    _xlfn.CONCAT("Rid: ",HLOOKUP(AG$26,Tipologie!$B$2:$AM$10,7)  ),  Ott2022_RICHIESTE!AG29),HLOOKUP(AG$26,Tipologie!$B$2:$AM$10,7  ) ))</f>
        <v>.</v>
      </c>
      <c r="AH32" s="147" t="str">
        <f>T( IF( Ott2022_RICHIESTE!AH29&lt;&gt;"",  IF(   AND(    (IFERROR(SEARCH("Ridotto",Ott2022_RICHIESTE!AH29),Ott2022_RICHIESTE!AH29))=1,    AH$26&lt;&gt;""   ),    _xlfn.CONCAT("Rid: ",HLOOKUP(AH$26,Tipologie!$B$2:$AM$10,7)  ),  Ott2022_RICHIESTE!AH29),HLOOKUP(AH$26,Tipologie!$B$2:$AM$10,7  ) ))</f>
        <v>.</v>
      </c>
      <c r="AI32" s="147" t="str">
        <f>T( IF( Ott2022_RICHIESTE!AI29&lt;&gt;"",  IF(   AND(    (IFERROR(SEARCH("Ridotto",Ott2022_RICHIESTE!AI29),Ott2022_RICHIESTE!AI29))=1,    AI$26&lt;&gt;""   ),    _xlfn.CONCAT("Rid: ",HLOOKUP(AI$26,Tipologie!$B$2:$AM$10,7)  ),  Ott2022_RICHIESTE!AI29),HLOOKUP(AI$26,Tipologie!$B$2:$AM$10,7  ) ))</f>
        <v>.</v>
      </c>
      <c r="AJ32" s="147" t="str">
        <f>T( IF( Ott2022_RICHIESTE!AJ29&lt;&gt;"",  IF(   AND(    (IFERROR(SEARCH("Ridotto",Ott2022_RICHIESTE!AJ29),Ott2022_RICHIESTE!AJ29))=1,    AJ$26&lt;&gt;""   ),    _xlfn.CONCAT("Rid: ",HLOOKUP(AJ$26,Tipologie!$B$2:$AM$10,7)  ),  Ott2022_RICHIESTE!AJ29),HLOOKUP(AJ$26,Tipologie!$B$2:$AM$10,7  ) ))</f>
        <v>.</v>
      </c>
      <c r="AK32" s="147" t="str">
        <f>T( IF( Ott2022_RICHIESTE!AK29&lt;&gt;"",  IF(   AND(    (IFERROR(SEARCH("Ridotto",Ott2022_RICHIESTE!AK29),Ott2022_RICHIESTE!AK29))=1,    AK$26&lt;&gt;""   ),    _xlfn.CONCAT("Rid: ",HLOOKUP(AK$26,Tipologie!$B$2:$AM$10,7)  ),  Ott2022_RICHIESTE!AK29),HLOOKUP(AK$26,Tipologie!$B$2:$AM$10,7  ) ))</f>
        <v>.</v>
      </c>
      <c r="AL32" s="147" t="str">
        <f>T( IF( Ott2022_RICHIESTE!AL29&lt;&gt;"",  IF(   AND(    (IFERROR(SEARCH("Ridotto",Ott2022_RICHIESTE!AL29),Ott2022_RICHIESTE!AL29))=1,    AL$26&lt;&gt;""   ),    _xlfn.CONCAT("Rid: ",HLOOKUP(AL$26,Tipologie!$B$2:$AM$10,7)  ),  Ott2022_RICHIESTE!AL29),HLOOKUP(AL$26,Tipologie!$B$2:$AM$10,7  ) ))</f>
        <v>.</v>
      </c>
      <c r="AM32" s="147" t="str">
        <f>T( IF( Ott2022_RICHIESTE!AM29&lt;&gt;"",  IF(   AND(    (IFERROR(SEARCH("Ridotto",Ott2022_RICHIESTE!AM29),Ott2022_RICHIESTE!AM29))=1,    AM$26&lt;&gt;""   ),    _xlfn.CONCAT("Rid: ",HLOOKUP(AM$26,Tipologie!$B$2:$AM$10,7)  ),  Ott2022_RICHIESTE!AM29),HLOOKUP(AM$26,Tipologie!$B$2:$AM$10,7  ) ))</f>
        <v>.</v>
      </c>
      <c r="AN32" s="147" t="str">
        <f>T( IF( Ott2022_RICHIESTE!AN29&lt;&gt;"",  IF(   AND(    (IFERROR(SEARCH("Ridotto",Ott2022_RICHIESTE!AN29),Ott2022_RICHIESTE!AN29))=1,    AN$26&lt;&gt;""   ),    _xlfn.CONCAT("Rid: ",HLOOKUP(AN$26,Tipologie!$B$2:$AM$10,7)  ),  Ott2022_RICHIESTE!AN29),HLOOKUP(AN$26,Tipologie!$B$2:$AM$10,7  ) ))</f>
        <v>.</v>
      </c>
      <c r="AO32" s="147" t="str">
        <f>T( IF( Ott2022_RICHIESTE!AO29&lt;&gt;"",  IF(   AND(    (IFERROR(SEARCH("Ridotto",Ott2022_RICHIESTE!AO29),Ott2022_RICHIESTE!AO29))=1,    AO$26&lt;&gt;""   ),    _xlfn.CONCAT("Rid: ",HLOOKUP(AO$26,Tipologie!$B$2:$AM$10,7)  ),  Ott2022_RICHIESTE!AO29),HLOOKUP(AO$26,Tipologie!$B$2:$AM$10,7  ) ))</f>
        <v>.</v>
      </c>
      <c r="AP32" s="147" t="str">
        <f>T( IF( Ott2022_RICHIESTE!AP29&lt;&gt;"",  IF(   AND(    (IFERROR(SEARCH("Ridotto",Ott2022_RICHIESTE!AP29),Ott2022_RICHIESTE!AP29))=1,    AP$26&lt;&gt;""   ),    _xlfn.CONCAT("Rid: ",HLOOKUP(AP$26,Tipologie!$B$2:$AM$10,7)  ),  Ott2022_RICHIESTE!AP29),HLOOKUP(AP$26,Tipologie!$B$2:$AM$10,7  ) ))</f>
        <v>.</v>
      </c>
      <c r="AQ32" s="147" t="str">
        <f>T( IF( Ott2022_RICHIESTE!AQ29&lt;&gt;"",  IF(   AND(    (IFERROR(SEARCH("Ridotto",Ott2022_RICHIESTE!AQ29),Ott2022_RICHIESTE!AQ29))=1,    AQ$26&lt;&gt;""   ),    _xlfn.CONCAT("Rid: ",HLOOKUP(AQ$26,Tipologie!$B$2:$AM$10,7)  ),  Ott2022_RICHIESTE!AQ29),HLOOKUP(AQ$26,Tipologie!$B$2:$AM$10,7  ) ))</f>
        <v>.</v>
      </c>
      <c r="AR32" s="147" t="str">
        <f>T( IF( Ott2022_RICHIESTE!AR29&lt;&gt;"",  IF(   AND(    (IFERROR(SEARCH("Ridotto",Ott2022_RICHIESTE!AR29),Ott2022_RICHIESTE!AR29))=1,    AR$26&lt;&gt;""   ),    _xlfn.CONCAT("Rid: ",HLOOKUP(AR$26,Tipologie!$B$2:$AM$10,7)  ),  Ott2022_RICHIESTE!AR29),HLOOKUP(AR$26,Tipologie!$B$2:$AM$10,7  ) ))</f>
        <v>.</v>
      </c>
      <c r="AS32" s="147" t="str">
        <f>T( IF( Ott2022_RICHIESTE!AS29&lt;&gt;"",  IF(   AND(    (IFERROR(SEARCH("Ridotto",Ott2022_RICHIESTE!AS29),Ott2022_RICHIESTE!AS29))=1,    AS$26&lt;&gt;""   ),    _xlfn.CONCAT("Rid: ",HLOOKUP(AS$26,Tipologie!$B$2:$AM$10,7)  ),  Ott2022_RICHIESTE!AS29),HLOOKUP(AS$26,Tipologie!$B$2:$AM$10,7  ) ))</f>
        <v>.</v>
      </c>
      <c r="AT32" s="224"/>
      <c r="AW32" s="159">
        <f>SUM(COUNTIFS(C32:AS32,{"Ex-accordo";"Ferie";"Ridotto Ex-Acc";"Ridotto Ferie";"Ridotto Maternità";"Malattia";"Esame";"Altro"}))</f>
        <v>0</v>
      </c>
      <c r="AX32" s="159">
        <f t="shared" si="13"/>
        <v>30</v>
      </c>
      <c r="AY32" s="91"/>
      <c r="BB32" s="147" t="str">
        <f>T( IF( Ott2022_RICHIESTE!BM29&lt;&gt;"",  IF(   AND(    (IFERROR(SEARCH("Ridotto",Ott2022_RICHIESTE!BM29),Ott2022_RICHIESTE!BM29))=1,    BB$26&lt;&gt;""   ),    _xlfn.CONCAT("Rid: ",HLOOKUP(BB$26,Tipologie!$B$2:$AM$10,7)  ),  Ott2022_RICHIESTE!BM29),HLOOKUP(BB$26,Tipologie!$B$2:$AM$10,7  ) ))</f>
        <v>.</v>
      </c>
      <c r="BC32" s="147" t="str">
        <f>T( IF( Ott2022_RICHIESTE!BN29&lt;&gt;"",  IF(   AND(    (IFERROR(SEARCH("Ridotto",Ott2022_RICHIESTE!BN29),Ott2022_RICHIESTE!BN29))=1,    BC$26&lt;&gt;""   ),    _xlfn.CONCAT("Rid: ",HLOOKUP(BC$26,Tipologie!$B$2:$AM$10,7)  ),  Ott2022_RICHIESTE!BN29),HLOOKUP(BC$26,Tipologie!$B$2:$AM$10,7  ) ))</f>
        <v>.</v>
      </c>
      <c r="BD32" s="147" t="str">
        <f>T( IF( Ott2022_RICHIESTE!BO29&lt;&gt;"",  IF(   AND(    (IFERROR(SEARCH("Ridotto",Ott2022_RICHIESTE!BO29),Ott2022_RICHIESTE!BO29))=1,    BD$26&lt;&gt;""   ),    _xlfn.CONCAT("Rid: ",HLOOKUP(BD$26,Tipologie!$B$2:$AM$10,7)  ),  Ott2022_RICHIESTE!BO29),HLOOKUP(BD$26,Tipologie!$B$2:$AM$10,7  ) ))</f>
        <v>.</v>
      </c>
      <c r="BE32" s="147" t="str">
        <f>T( IF( Ott2022_RICHIESTE!BP29&lt;&gt;"",  IF(   AND(    (IFERROR(SEARCH("Ridotto",Ott2022_RICHIESTE!BP29),Ott2022_RICHIESTE!BP29))=1,    BE$26&lt;&gt;""   ),    _xlfn.CONCAT("Rid: ",HLOOKUP(BE$26,Tipologie!$B$2:$AM$10,7)  ),  Ott2022_RICHIESTE!BP29),HLOOKUP(BE$26,Tipologie!$B$2:$AM$10,7  ) ))</f>
        <v>.</v>
      </c>
      <c r="BF32" s="147" t="str">
        <f>T( IF( Ott2022_RICHIESTE!BQ29&lt;&gt;"",  IF(   AND(    (IFERROR(SEARCH("Ridotto",Ott2022_RICHIESTE!BQ29),Ott2022_RICHIESTE!BQ29))=1,    BF$26&lt;&gt;""   ),    _xlfn.CONCAT("Rid: ",HLOOKUP(BF$26,Tipologie!$B$2:$AM$10,7)  ),  Ott2022_RICHIESTE!BQ29),HLOOKUP(BF$26,Tipologie!$B$2:$AM$10,7  ) ))</f>
        <v>.</v>
      </c>
      <c r="BG32" s="147" t="str">
        <f>T( IF( Ott2022_RICHIESTE!BR29&lt;&gt;"",  IF(   AND(    (IFERROR(SEARCH("Ridotto",Ott2022_RICHIESTE!BR29),Ott2022_RICHIESTE!BR29))=1,    BG$26&lt;&gt;""   ),    _xlfn.CONCAT("Rid: ",HLOOKUP(BG$26,Tipologie!$B$2:$AM$10,7)  ),  Ott2022_RICHIESTE!BR29),HLOOKUP(BG$26,Tipologie!$B$2:$AM$10,7  ) ))</f>
        <v>.</v>
      </c>
      <c r="BI32" s="45" t="str">
        <f t="shared" si="9"/>
        <v>ven</v>
      </c>
      <c r="BJ32" s="45">
        <f t="shared" si="12"/>
        <v>44855</v>
      </c>
      <c r="BK32" s="147" t="str">
        <f>T(IF(  Ott2022_RICHIESTE!BV29&lt;&gt;"",  Ott2022_RICHIESTE!BV29,  HLOOKUP(BK$26,Tipologie!$B$2:$AM$10,7) ))</f>
        <v>.</v>
      </c>
      <c r="BL32" s="147" t="str">
        <f>T(IF(  Ott2022_RICHIESTE!BW29&lt;&gt;"",  Ott2022_RICHIESTE!BW29,  HLOOKUP(BL$26,Tipologie!$B$2:$AM$10,7) ))</f>
        <v>.</v>
      </c>
      <c r="BM32" s="147" t="str">
        <f>T(IF(  Ott2022_RICHIESTE!BX29&lt;&gt;"",  Ott2022_RICHIESTE!BX29,  HLOOKUP(BM$26,Tipologie!$B$2:$AM$10,7) ))</f>
        <v>.</v>
      </c>
      <c r="BN32" s="147" t="str">
        <f>T(IF(  Ott2022_RICHIESTE!BY29&lt;&gt;"",  Ott2022_RICHIESTE!BY29,  HLOOKUP(BN$26,Tipologie!$B$2:$AM$10,7) ))</f>
        <v>.</v>
      </c>
      <c r="BO32" s="147" t="str">
        <f>T(IF(  Ott2022_RICHIESTE!BZ29&lt;&gt;"",  Ott2022_RICHIESTE!BZ29,  HLOOKUP(BO$26,Tipologie!$B$2:$AM$10,7) ))</f>
        <v>.</v>
      </c>
      <c r="BP32" s="147" t="str">
        <f>T(IF(  Ott2022_RICHIESTE!CA29&lt;&gt;"",  Ott2022_RICHIESTE!CA29,  HLOOKUP(BP$26,Tipologie!$B$2:$AM$10,7) ))</f>
        <v>.</v>
      </c>
      <c r="BQ32" s="147" t="str">
        <f>T(IF(  Ott2022_RICHIESTE!CB29&lt;&gt;"",  Ott2022_RICHIESTE!CB29,  HLOOKUP(BQ$26,Tipologie!$B$2:$AM$10,7) ))</f>
        <v>.</v>
      </c>
      <c r="BR32" s="147" t="str">
        <f>T(IF(  Ott2022_RICHIESTE!BW29&lt;&gt;"",  Ott2022_RICHIESTE!BW29,  HLOOKUP(BR$26,Tipologie!$B$2:$AM$10,7) ))</f>
        <v>.</v>
      </c>
      <c r="BS32" s="147" t="str">
        <f>T(IF(  Ott2022_RICHIESTE!BX29&lt;&gt;"",  Ott2022_RICHIESTE!BX29,  HLOOKUP(BS$26,Tipologie!$B$2:$AM$10,7) ))</f>
        <v>.</v>
      </c>
      <c r="BT32" s="147" t="str">
        <f>T(IF(  Ott2022_RICHIESTE!BY29&lt;&gt;"",  Ott2022_RICHIESTE!BY29,  HLOOKUP(BT$26,Tipologie!$B$2:$AM$10,7) ))</f>
        <v>.</v>
      </c>
      <c r="BU32" s="20"/>
    </row>
    <row r="33" spans="1:73" ht="11.25" customHeight="1" x14ac:dyDescent="0.25">
      <c r="A33" s="45" t="str">
        <f>IF(Ott2022_RICHIESTE!A30&lt;&gt;"",Ott2022_RICHIESTE!A30,"")</f>
        <v>sab</v>
      </c>
      <c r="B33" s="46">
        <f>IF(Ott2022_RICHIESTE!B30&lt;&gt;"",Ott2022_RICHIESTE!B30,"")</f>
        <v>44856</v>
      </c>
      <c r="C33" s="147" t="str">
        <f>T( IF( Ott2022_RICHIESTE!C30&lt;&gt;"",  IF(   AND(    (IFERROR(SEARCH("Ridotto",Ott2022_RICHIESTE!C30),Ott2022_RICHIESTE!C30))=1,    C$26&lt;&gt;""   ),    _xlfn.CONCAT("Rid: ",HLOOKUP(C$26,Tipologie!$B$2:$AM$10,8)  ),  Ott2022_RICHIESTE!C30),HLOOKUP(C$26,Tipologie!$B$2:$AM$10,8  ) ))</f>
        <v>RIPOSO</v>
      </c>
      <c r="D33" s="147" t="str">
        <f>T( IF( Ott2022_RICHIESTE!D30&lt;&gt;"",  IF(   AND(    (IFERROR(SEARCH("Ridotto",Ott2022_RICHIESTE!D30),Ott2022_RICHIESTE!D30))=1,    D$26&lt;&gt;""   ),    _xlfn.CONCAT("Rid: ",HLOOKUP(D$26,Tipologie!$B$2:$AM$10,8)  ),  Ott2022_RICHIESTE!D30),HLOOKUP(D$26,Tipologie!$B$2:$AM$10,8  ) ))</f>
        <v>RIPOSO</v>
      </c>
      <c r="E33" s="147" t="str">
        <f>T( IF( Ott2022_RICHIESTE!E30&lt;&gt;"",  IF(   AND(    (IFERROR(SEARCH("Ridotto",Ott2022_RICHIESTE!E30),Ott2022_RICHIESTE!E30))=1,    E$26&lt;&gt;""   ),    _xlfn.CONCAT("Rid: ",HLOOKUP(E$26,Tipologie!$B$2:$AM$10,8)  ),  Ott2022_RICHIESTE!E30),HLOOKUP(E$26,Tipologie!$B$2:$AM$10,8  ) ))</f>
        <v>RIPOSO</v>
      </c>
      <c r="F33" s="147" t="str">
        <f>T( IF( Ott2022_RICHIESTE!F30&lt;&gt;"",  IF(   AND(    (IFERROR(SEARCH("Ridotto",Ott2022_RICHIESTE!F30),Ott2022_RICHIESTE!F30))=1,    F$26&lt;&gt;""   ),    _xlfn.CONCAT("Rid: ",HLOOKUP(F$26,Tipologie!$B$2:$AM$10,8)  ),  Ott2022_RICHIESTE!F30),HLOOKUP(F$26,Tipologie!$B$2:$AM$10,8  ) ))</f>
        <v>RIPOSO</v>
      </c>
      <c r="G33" s="147" t="str">
        <f>T( IF( Ott2022_RICHIESTE!G30&lt;&gt;"",  IF(   AND(    (IFERROR(SEARCH("Ridotto",Ott2022_RICHIESTE!G30),Ott2022_RICHIESTE!G30))=1,    G$26&lt;&gt;""   ),    _xlfn.CONCAT("Rid: ",HLOOKUP(G$26,Tipologie!$B$2:$AM$10,8)  ),  Ott2022_RICHIESTE!G30),HLOOKUP(G$26,Tipologie!$B$2:$AM$10,8  ) ))</f>
        <v>RIPOSO</v>
      </c>
      <c r="H33" s="147" t="str">
        <f>T( IF( Ott2022_RICHIESTE!H30&lt;&gt;"",  IF(   AND(    (IFERROR(SEARCH("Ridotto",Ott2022_RICHIESTE!H30),Ott2022_RICHIESTE!H30))=1,    H$26&lt;&gt;""   ),    _xlfn.CONCAT("Rid: ",HLOOKUP(H$26,Tipologie!$B$2:$AM$10,8)  ),  Ott2022_RICHIESTE!H30),HLOOKUP(H$26,Tipologie!$B$2:$AM$10,8  ) ))</f>
        <v>RIPOSO</v>
      </c>
      <c r="I33" s="147" t="str">
        <f>T( IF( Ott2022_RICHIESTE!I30&lt;&gt;"",  IF(   AND(    (IFERROR(SEARCH("Ridotto",Ott2022_RICHIESTE!I30),Ott2022_RICHIESTE!I30))=1,    I$26&lt;&gt;""   ),    _xlfn.CONCAT("Rid: ",HLOOKUP(I$26,Tipologie!$B$2:$AM$10,8)  ),  Ott2022_RICHIESTE!I30),HLOOKUP(I$26,Tipologie!$B$2:$AM$10,8  ) ))</f>
        <v>RIPOSO</v>
      </c>
      <c r="J33" s="147" t="str">
        <f>T( IF( Ott2022_RICHIESTE!J30&lt;&gt;"",  IF(   AND(    (IFERROR(SEARCH("Ridotto",Ott2022_RICHIESTE!J30),Ott2022_RICHIESTE!J30))=1,    J$26&lt;&gt;""   ),    _xlfn.CONCAT("Rid: ",HLOOKUP(J$26,Tipologie!$B$2:$AM$10,8)  ),  Ott2022_RICHIESTE!J30),HLOOKUP(J$26,Tipologie!$B$2:$AM$10,8  ) ))</f>
        <v>RIPOSO</v>
      </c>
      <c r="K33" s="147" t="str">
        <f>T( IF( Ott2022_RICHIESTE!K30&lt;&gt;"",  IF(   AND(    (IFERROR(SEARCH("Ridotto",Ott2022_RICHIESTE!K30),Ott2022_RICHIESTE!K30))=1,    K$26&lt;&gt;""   ),    _xlfn.CONCAT("Rid: ",HLOOKUP(K$26,Tipologie!$B$2:$AM$10,8)  ),  Ott2022_RICHIESTE!K30),HLOOKUP(K$26,Tipologie!$B$2:$AM$10,8  ) ))</f>
        <v>RIPOSO</v>
      </c>
      <c r="L33" s="147" t="str">
        <f>T( IF( Ott2022_RICHIESTE!L30&lt;&gt;"",  IF(   AND(    (IFERROR(SEARCH("Ridotto",Ott2022_RICHIESTE!L30),Ott2022_RICHIESTE!L30))=1,    L$26&lt;&gt;""   ),    _xlfn.CONCAT("Rid: ",HLOOKUP(L$26,Tipologie!$B$2:$AM$10,8)  ),  Ott2022_RICHIESTE!L30),HLOOKUP(L$26,Tipologie!$B$2:$AM$10,8  ) ))</f>
        <v>RIPOSO</v>
      </c>
      <c r="M33" s="147" t="str">
        <f>T( IF( Ott2022_RICHIESTE!M30&lt;&gt;"",  IF(   AND(    (IFERROR(SEARCH("Ridotto",Ott2022_RICHIESTE!M30),Ott2022_RICHIESTE!M30))=1,    M$26&lt;&gt;""   ),    _xlfn.CONCAT("Rid: ",HLOOKUP(M$26,Tipologie!$B$2:$AM$10,8)  ),  Ott2022_RICHIESTE!M30),HLOOKUP(M$26,Tipologie!$B$2:$AM$10,8  ) ))</f>
        <v>RIPOSO</v>
      </c>
      <c r="N33" s="147" t="str">
        <f>T( IF( Ott2022_RICHIESTE!N30&lt;&gt;"",  IF(   AND(    (IFERROR(SEARCH("Ridotto",Ott2022_RICHIESTE!N30),Ott2022_RICHIESTE!N30))=1,    N$26&lt;&gt;""   ),    _xlfn.CONCAT("Rid: ",HLOOKUP(N$26,Tipologie!$B$2:$AM$10,8)  ),  Ott2022_RICHIESTE!N30),HLOOKUP(N$26,Tipologie!$B$2:$AM$10,8  ) ))</f>
        <v>RIPOSO</v>
      </c>
      <c r="O33" s="147" t="str">
        <f>T( IF( Ott2022_RICHIESTE!O30&lt;&gt;"",  IF(   AND(    (IFERROR(SEARCH("Ridotto",Ott2022_RICHIESTE!O30),Ott2022_RICHIESTE!O30))=1,    O$26&lt;&gt;""   ),    _xlfn.CONCAT("Rid: ",HLOOKUP(O$26,Tipologie!$B$2:$AM$10,8)  ),  Ott2022_RICHIESTE!O30),HLOOKUP(O$26,Tipologie!$B$2:$AM$10,8  ) ))</f>
        <v>RIPOSO</v>
      </c>
      <c r="P33" s="147" t="str">
        <f>T( IF( Ott2022_RICHIESTE!P30&lt;&gt;"",  IF(   AND(    (IFERROR(SEARCH("Ridotto",Ott2022_RICHIESTE!P30),Ott2022_RICHIESTE!P30))=1,    P$26&lt;&gt;""   ),    _xlfn.CONCAT("Rid: ",HLOOKUP(P$26,Tipologie!$B$2:$AM$10,8)  ),  Ott2022_RICHIESTE!P30),HLOOKUP(P$26,Tipologie!$B$2:$AM$10,8  ) ))</f>
        <v>RIPOSO</v>
      </c>
      <c r="Q33" s="28" t="str">
        <f>T( IF( Ott2022_RICHIESTE!Q30&lt;&gt;"",  IF(   AND(    (IFERROR(SEARCH("Ridotto",Ott2022_RICHIESTE!Q30),Ott2022_RICHIESTE!Q30))=1,    Q$26&lt;&gt;""   ),    _xlfn.CONCAT("Rid: ",HLOOKUP(Q$26,Tipologie!$B$2:$AM$10,8)  ),  Ott2022_RICHIESTE!Q30),HLOOKUP(Q$26,Tipologie!$B$2:$AM$10,8  ) ))</f>
        <v>RIPOSO</v>
      </c>
      <c r="R33" s="28" t="str">
        <f>T( IF( Ott2022_RICHIESTE!R30&lt;&gt;"",  IF(   AND(    (IFERROR(SEARCH("Ridotto",Ott2022_RICHIESTE!R30),Ott2022_RICHIESTE!R30))=1,    R$26&lt;&gt;""   ),    _xlfn.CONCAT("Rid: ",HLOOKUP(R$26,Tipologie!$B$2:$AM$10,8)  ),  Ott2022_RICHIESTE!R30),HLOOKUP(R$26,Tipologie!$B$2:$AM$10,8  ) ))</f>
        <v>RIPOSO</v>
      </c>
      <c r="S33" s="28" t="str">
        <f>T( IF( Ott2022_RICHIESTE!S30&lt;&gt;"",  IF(   AND(    (IFERROR(SEARCH("Ridotto",Ott2022_RICHIESTE!S30),Ott2022_RICHIESTE!S30))=1,    S$26&lt;&gt;""   ),    _xlfn.CONCAT("Rid: ",HLOOKUP(S$26,Tipologie!$B$2:$AM$10,8)  ),  Ott2022_RICHIESTE!S30),HLOOKUP(S$26,Tipologie!$B$2:$AM$10,8  ) ))</f>
        <v>RIPOSO</v>
      </c>
      <c r="T33" s="142"/>
      <c r="U33" s="45" t="str">
        <f t="shared" si="7"/>
        <v>sab</v>
      </c>
      <c r="V33" s="46">
        <f t="shared" si="8"/>
        <v>44856</v>
      </c>
      <c r="W33" s="147" t="str">
        <f>T( IF( Ott2022_RICHIESTE!W30&lt;&gt;"",  IF(   AND(    (IFERROR(SEARCH("Ridotto",Ott2022_RICHIESTE!W30),Ott2022_RICHIESTE!W30))=1,    W$26&lt;&gt;""   ),    _xlfn.CONCAT("Rid: ",HLOOKUP(W$26,Tipologie!$B$2:$AM$10,8)  ),  Ott2022_RICHIESTE!W30),HLOOKUP(W$26,Tipologie!$B$2:$AM$10,8  ) ))</f>
        <v>RIPOSO</v>
      </c>
      <c r="X33" s="147" t="str">
        <f>T( IF( Ott2022_RICHIESTE!X30&lt;&gt;"",  IF(   AND(    (IFERROR(SEARCH("Ridotto",Ott2022_RICHIESTE!X30),Ott2022_RICHIESTE!X30))=1,    X$26&lt;&gt;""   ),    _xlfn.CONCAT("Rid: ",HLOOKUP(X$26,Tipologie!$B$2:$AM$10,8)  ),  Ott2022_RICHIESTE!X30),HLOOKUP(X$26,Tipologie!$B$2:$AM$10,8  ) ))</f>
        <v>RIPOSO</v>
      </c>
      <c r="Y33" s="147" t="str">
        <f>T( IF( Ott2022_RICHIESTE!Y30&lt;&gt;"",  IF(   AND(    (IFERROR(SEARCH("Ridotto",Ott2022_RICHIESTE!Y30),Ott2022_RICHIESTE!Y30))=1,    Y$26&lt;&gt;""   ),    _xlfn.CONCAT("Rid: ",HLOOKUP(Y$26,Tipologie!$B$2:$AM$10,8)  ),  Ott2022_RICHIESTE!Y30),HLOOKUP(Y$26,Tipologie!$B$2:$AM$10,8  ) ))</f>
        <v>RIPOSO</v>
      </c>
      <c r="Z33" s="147" t="str">
        <f>T( IF( Ott2022_RICHIESTE!Z30&lt;&gt;"",  IF(   AND(    (IFERROR(SEARCH("Ridotto",Ott2022_RICHIESTE!Z30),Ott2022_RICHIESTE!Z30))=1,    Z$26&lt;&gt;""   ),    _xlfn.CONCAT("Rid: ",HLOOKUP(Z$26,Tipologie!$B$2:$AM$10,8)  ),  Ott2022_RICHIESTE!Z30),HLOOKUP(Z$26,Tipologie!$B$2:$AM$10,8  ) ))</f>
        <v>RIPOSO</v>
      </c>
      <c r="AA33" s="147" t="str">
        <f>T( IF( Ott2022_RICHIESTE!AA30&lt;&gt;"",  IF(   AND(    (IFERROR(SEARCH("Ridotto",Ott2022_RICHIESTE!AA30),Ott2022_RICHIESTE!AA30))=1,    AA$26&lt;&gt;""   ),    _xlfn.CONCAT("Rid: ",HLOOKUP(AA$26,Tipologie!$B$2:$AM$10,8)  ),  Ott2022_RICHIESTE!AA30),HLOOKUP(AA$26,Tipologie!$B$2:$AM$10,8  ) ))</f>
        <v>RIPOSO</v>
      </c>
      <c r="AB33" s="147" t="str">
        <f>T( IF( Ott2022_RICHIESTE!AB30&lt;&gt;"",  IF(   AND(    (IFERROR(SEARCH("Ridotto",Ott2022_RICHIESTE!AB30),Ott2022_RICHIESTE!AB30))=1,    AB$26&lt;&gt;""   ),    _xlfn.CONCAT("Rid: ",HLOOKUP(AB$26,Tipologie!$B$2:$AM$10,8)  ),  Ott2022_RICHIESTE!AB30),HLOOKUP(AB$26,Tipologie!$B$2:$AM$10,8  ) ))</f>
        <v>RIPOSO</v>
      </c>
      <c r="AC33" s="147" t="str">
        <f>T( IF( Ott2022_RICHIESTE!AC30&lt;&gt;"",  IF(   AND(    (IFERROR(SEARCH("Ridotto",Ott2022_RICHIESTE!AC30),Ott2022_RICHIESTE!AC30))=1,    AC$26&lt;&gt;""   ),    _xlfn.CONCAT("Rid: ",HLOOKUP(AC$26,Tipologie!$B$2:$AM$10,8)  ),  Ott2022_RICHIESTE!AC30),HLOOKUP(AC$26,Tipologie!$B$2:$AM$10,8  ) ))</f>
        <v>RIPOSO</v>
      </c>
      <c r="AD33" s="147" t="str">
        <f>T( IF( Ott2022_RICHIESTE!AD30&lt;&gt;"",  IF(   AND(    (IFERROR(SEARCH("Ridotto",Ott2022_RICHIESTE!AD30),Ott2022_RICHIESTE!AD30))=1,    AD$26&lt;&gt;""   ),    _xlfn.CONCAT("Rid: ",HLOOKUP(AD$26,Tipologie!$B$2:$AM$10,8)  ),  Ott2022_RICHIESTE!AD30),HLOOKUP(AD$26,Tipologie!$B$2:$AM$10,8  ) ))</f>
        <v>RIPOSO</v>
      </c>
      <c r="AE33" s="147" t="str">
        <f>T( IF( Ott2022_RICHIESTE!AE30&lt;&gt;"",  IF(   AND(    (IFERROR(SEARCH("Ridotto",Ott2022_RICHIESTE!AE30),Ott2022_RICHIESTE!AE30))=1,    AE$26&lt;&gt;""   ),    _xlfn.CONCAT("Rid: ",HLOOKUP(AE$26,Tipologie!$B$2:$AM$10,8)  ),  Ott2022_RICHIESTE!AE30),HLOOKUP(AE$26,Tipologie!$B$2:$AM$10,8  ) ))</f>
        <v>RIPOSO</v>
      </c>
      <c r="AF33" s="147" t="str">
        <f>T( IF( Ott2022_RICHIESTE!AF30&lt;&gt;"",  IF(   AND(    (IFERROR(SEARCH("Ridotto",Ott2022_RICHIESTE!AF30),Ott2022_RICHIESTE!AF30))=1,    AF$26&lt;&gt;""   ),    _xlfn.CONCAT("Rid: ",HLOOKUP(AF$26,Tipologie!$B$2:$AM$10,8)  ),  Ott2022_RICHIESTE!AF30),HLOOKUP(AF$26,Tipologie!$B$2:$AM$10,8  ) ))</f>
        <v>RIPOSO</v>
      </c>
      <c r="AG33" s="147" t="str">
        <f>T( IF( Ott2022_RICHIESTE!AG30&lt;&gt;"",  IF(   AND(    (IFERROR(SEARCH("Ridotto",Ott2022_RICHIESTE!AG30),Ott2022_RICHIESTE!AG30))=1,    AG$26&lt;&gt;""   ),    _xlfn.CONCAT("Rid: ",HLOOKUP(AG$26,Tipologie!$B$2:$AM$10,8)  ),  Ott2022_RICHIESTE!AG30),HLOOKUP(AG$26,Tipologie!$B$2:$AM$10,8  ) ))</f>
        <v>RIPOSO</v>
      </c>
      <c r="AH33" s="147" t="str">
        <f>T( IF( Ott2022_RICHIESTE!AH30&lt;&gt;"",  IF(   AND(    (IFERROR(SEARCH("Ridotto",Ott2022_RICHIESTE!AH30),Ott2022_RICHIESTE!AH30))=1,    AH$26&lt;&gt;""   ),    _xlfn.CONCAT("Rid: ",HLOOKUP(AH$26,Tipologie!$B$2:$AM$10,8)  ),  Ott2022_RICHIESTE!AH30),HLOOKUP(AH$26,Tipologie!$B$2:$AM$10,8  ) ))</f>
        <v>RIPOSO</v>
      </c>
      <c r="AI33" s="147" t="str">
        <f>T( IF( Ott2022_RICHIESTE!AI30&lt;&gt;"",  IF(   AND(    (IFERROR(SEARCH("Ridotto",Ott2022_RICHIESTE!AI30),Ott2022_RICHIESTE!AI30))=1,    AI$26&lt;&gt;""   ),    _xlfn.CONCAT("Rid: ",HLOOKUP(AI$26,Tipologie!$B$2:$AM$10,8)  ),  Ott2022_RICHIESTE!AI30),HLOOKUP(AI$26,Tipologie!$B$2:$AM$10,8  ) ))</f>
        <v>RIPOSO</v>
      </c>
      <c r="AJ33" s="147" t="str">
        <f>T( IF( Ott2022_RICHIESTE!AJ30&lt;&gt;"",  IF(   AND(    (IFERROR(SEARCH("Ridotto",Ott2022_RICHIESTE!AJ30),Ott2022_RICHIESTE!AJ30))=1,    AJ$26&lt;&gt;""   ),    _xlfn.CONCAT("Rid: ",HLOOKUP(AJ$26,Tipologie!$B$2:$AM$10,8)  ),  Ott2022_RICHIESTE!AJ30),HLOOKUP(AJ$26,Tipologie!$B$2:$AM$10,8  ) ))</f>
        <v>RIPOSO</v>
      </c>
      <c r="AK33" s="147" t="str">
        <f>T( IF( Ott2022_RICHIESTE!AK30&lt;&gt;"",  IF(   AND(    (IFERROR(SEARCH("Ridotto",Ott2022_RICHIESTE!AK30),Ott2022_RICHIESTE!AK30))=1,    AK$26&lt;&gt;""   ),    _xlfn.CONCAT("Rid: ",HLOOKUP(AK$26,Tipologie!$B$2:$AM$10,8)  ),  Ott2022_RICHIESTE!AK30),HLOOKUP(AK$26,Tipologie!$B$2:$AM$10,8  ) ))</f>
        <v>RIPOSO</v>
      </c>
      <c r="AL33" s="147" t="str">
        <f>T( IF( Ott2022_RICHIESTE!AL30&lt;&gt;"",  IF(   AND(    (IFERROR(SEARCH("Ridotto",Ott2022_RICHIESTE!AL30),Ott2022_RICHIESTE!AL30))=1,    AL$26&lt;&gt;""   ),    _xlfn.CONCAT("Rid: ",HLOOKUP(AL$26,Tipologie!$B$2:$AM$10,8)  ),  Ott2022_RICHIESTE!AL30),HLOOKUP(AL$26,Tipologie!$B$2:$AM$10,8  ) ))</f>
        <v>RIPOSO</v>
      </c>
      <c r="AM33" s="147" t="str">
        <f>T( IF( Ott2022_RICHIESTE!AM30&lt;&gt;"",  IF(   AND(    (IFERROR(SEARCH("Ridotto",Ott2022_RICHIESTE!AM30),Ott2022_RICHIESTE!AM30))=1,    AM$26&lt;&gt;""   ),    _xlfn.CONCAT("Rid: ",HLOOKUP(AM$26,Tipologie!$B$2:$AM$10,8)  ),  Ott2022_RICHIESTE!AM30),HLOOKUP(AM$26,Tipologie!$B$2:$AM$10,8  ) ))</f>
        <v>RIPOSO</v>
      </c>
      <c r="AN33" s="147" t="str">
        <f>T( IF( Ott2022_RICHIESTE!AN30&lt;&gt;"",  IF(   AND(    (IFERROR(SEARCH("Ridotto",Ott2022_RICHIESTE!AN30),Ott2022_RICHIESTE!AN30))=1,    AN$26&lt;&gt;""   ),    _xlfn.CONCAT("Rid: ",HLOOKUP(AN$26,Tipologie!$B$2:$AM$10,8)  ),  Ott2022_RICHIESTE!AN30),HLOOKUP(AN$26,Tipologie!$B$2:$AM$10,8  ) ))</f>
        <v>RIPOSO</v>
      </c>
      <c r="AO33" s="147" t="str">
        <f>T( IF( Ott2022_RICHIESTE!AO30&lt;&gt;"",  IF(   AND(    (IFERROR(SEARCH("Ridotto",Ott2022_RICHIESTE!AO30),Ott2022_RICHIESTE!AO30))=1,    AO$26&lt;&gt;""   ),    _xlfn.CONCAT("Rid: ",HLOOKUP(AO$26,Tipologie!$B$2:$AM$10,8)  ),  Ott2022_RICHIESTE!AO30),HLOOKUP(AO$26,Tipologie!$B$2:$AM$10,8  ) ))</f>
        <v>RIPOSO</v>
      </c>
      <c r="AP33" s="147" t="str">
        <f>T( IF( Ott2022_RICHIESTE!AP30&lt;&gt;"",  IF(   AND(    (IFERROR(SEARCH("Ridotto",Ott2022_RICHIESTE!AP30),Ott2022_RICHIESTE!AP30))=1,    AP$26&lt;&gt;""   ),    _xlfn.CONCAT("Rid: ",HLOOKUP(AP$26,Tipologie!$B$2:$AM$10,8)  ),  Ott2022_RICHIESTE!AP30),HLOOKUP(AP$26,Tipologie!$B$2:$AM$10,8  ) ))</f>
        <v>RIPOSO</v>
      </c>
      <c r="AQ33" s="147" t="str">
        <f>T( IF( Ott2022_RICHIESTE!AQ30&lt;&gt;"",  IF(   AND(    (IFERROR(SEARCH("Ridotto",Ott2022_RICHIESTE!AQ30),Ott2022_RICHIESTE!AQ30))=1,    AQ$26&lt;&gt;""   ),    _xlfn.CONCAT("Rid: ",HLOOKUP(AQ$26,Tipologie!$B$2:$AM$10,8)  ),  Ott2022_RICHIESTE!AQ30),HLOOKUP(AQ$26,Tipologie!$B$2:$AM$10,8  ) ))</f>
        <v>RIPOSO</v>
      </c>
      <c r="AR33" s="147" t="str">
        <f>T( IF( Ott2022_RICHIESTE!AR30&lt;&gt;"",  IF(   AND(    (IFERROR(SEARCH("Ridotto",Ott2022_RICHIESTE!AR30),Ott2022_RICHIESTE!AR30))=1,    AR$26&lt;&gt;""   ),    _xlfn.CONCAT("Rid: ",HLOOKUP(AR$26,Tipologie!$B$2:$AM$10,8)  ),  Ott2022_RICHIESTE!AR30),HLOOKUP(AR$26,Tipologie!$B$2:$AM$10,8  ) ))</f>
        <v>RIPOSO</v>
      </c>
      <c r="AS33" s="147" t="str">
        <f>T( IF( Ott2022_RICHIESTE!AS30&lt;&gt;"",  IF(   AND(    (IFERROR(SEARCH("Ridotto",Ott2022_RICHIESTE!AS30),Ott2022_RICHIESTE!AS30))=1,    AS$26&lt;&gt;""   ),    _xlfn.CONCAT("Rid: ",HLOOKUP(AS$26,Tipologie!$B$2:$AM$10,8)  ),  Ott2022_RICHIESTE!AS30),HLOOKUP(AS$26,Tipologie!$B$2:$AM$10,8  ) ))</f>
        <v>RIPOSO</v>
      </c>
      <c r="AT33" s="224"/>
      <c r="AW33" s="87">
        <f>SUM(COUNTIFS(C33:AS33,{"Ex-accordo";"Ferie";"Ridotto Ex-Acc";"Ridotto Ferie";"Ridotto Maternità";"Malattia";"Esame";"Altro"}))</f>
        <v>0</v>
      </c>
      <c r="AX33" s="159">
        <f t="shared" si="13"/>
        <v>30</v>
      </c>
      <c r="AY33" s="91"/>
      <c r="BB33" s="147" t="str">
        <f>T( IF( Ott2022_RICHIESTE!BM30&lt;&gt;"",  IF(   AND(    (IFERROR(SEARCH("Ridotto",Ott2022_RICHIESTE!BM30),Ott2022_RICHIESTE!BM30))=1,    BB$26&lt;&gt;""   ),    _xlfn.CONCAT("Rid: ",HLOOKUP(BB$26,Tipologie!$B$2:$AM$10,8)  ),  Ott2022_RICHIESTE!BM30),HLOOKUP(BB$26,Tipologie!$B$2:$AM$10,8  ) ))</f>
        <v>RIPOSO</v>
      </c>
      <c r="BC33" s="147" t="str">
        <f>T( IF( Ott2022_RICHIESTE!BN30&lt;&gt;"",  IF(   AND(    (IFERROR(SEARCH("Ridotto",Ott2022_RICHIESTE!BN30),Ott2022_RICHIESTE!BN30))=1,    BC$26&lt;&gt;""   ),    _xlfn.CONCAT("Rid: ",HLOOKUP(BC$26,Tipologie!$B$2:$AM$10,8)  ),  Ott2022_RICHIESTE!BN30),HLOOKUP(BC$26,Tipologie!$B$2:$AM$10,8  ) ))</f>
        <v>RIPOSO</v>
      </c>
      <c r="BD33" s="147" t="str">
        <f>T( IF( Ott2022_RICHIESTE!BO30&lt;&gt;"",  IF(   AND(    (IFERROR(SEARCH("Ridotto",Ott2022_RICHIESTE!BO30),Ott2022_RICHIESTE!BO30))=1,    BD$26&lt;&gt;""   ),    _xlfn.CONCAT("Rid: ",HLOOKUP(BD$26,Tipologie!$B$2:$AM$10,8)  ),  Ott2022_RICHIESTE!BO30),HLOOKUP(BD$26,Tipologie!$B$2:$AM$10,8  ) ))</f>
        <v>RIPOSO</v>
      </c>
      <c r="BE33" s="147" t="str">
        <f>T( IF( Ott2022_RICHIESTE!BP30&lt;&gt;"",  IF(   AND(    (IFERROR(SEARCH("Ridotto",Ott2022_RICHIESTE!BP30),Ott2022_RICHIESTE!BP30))=1,    BE$26&lt;&gt;""   ),    _xlfn.CONCAT("Rid: ",HLOOKUP(BE$26,Tipologie!$B$2:$AM$10,8)  ),  Ott2022_RICHIESTE!BP30),HLOOKUP(BE$26,Tipologie!$B$2:$AM$10,8  ) ))</f>
        <v>RIPOSO</v>
      </c>
      <c r="BF33" s="147" t="str">
        <f>T( IF( Ott2022_RICHIESTE!BQ30&lt;&gt;"",  IF(   AND(    (IFERROR(SEARCH("Ridotto",Ott2022_RICHIESTE!BQ30),Ott2022_RICHIESTE!BQ30))=1,    BF$26&lt;&gt;""   ),    _xlfn.CONCAT("Rid: ",HLOOKUP(BF$26,Tipologie!$B$2:$AM$10,8)  ),  Ott2022_RICHIESTE!BQ30),HLOOKUP(BF$26,Tipologie!$B$2:$AM$10,8  ) ))</f>
        <v>RIPOSO</v>
      </c>
      <c r="BG33" s="147" t="str">
        <f>T( IF( Ott2022_RICHIESTE!BR30&lt;&gt;"",  IF(   AND(    (IFERROR(SEARCH("Ridotto",Ott2022_RICHIESTE!BR30),Ott2022_RICHIESTE!BR30))=1,    BG$26&lt;&gt;""   ),    _xlfn.CONCAT("Rid: ",HLOOKUP(BG$26,Tipologie!$B$2:$AM$10,8)  ),  Ott2022_RICHIESTE!BR30),HLOOKUP(BG$26,Tipologie!$B$2:$AM$10,8  ) ))</f>
        <v>RIPOSO</v>
      </c>
      <c r="BI33" s="45" t="str">
        <f t="shared" si="9"/>
        <v>sab</v>
      </c>
      <c r="BJ33" s="45">
        <f t="shared" si="12"/>
        <v>44856</v>
      </c>
      <c r="BK33" s="147" t="str">
        <f>T(IF(  Ott2022_RICHIESTE!BV30&lt;&gt;"",  Ott2022_RICHIESTE!BV30,  HLOOKUP(BK$26,Tipologie!$B$2:$AM$10,8) ))</f>
        <v>RIPOSO</v>
      </c>
      <c r="BL33" s="147" t="str">
        <f>T(IF(  Ott2022_RICHIESTE!BW30&lt;&gt;"",  Ott2022_RICHIESTE!BW30,  HLOOKUP(BL$26,Tipologie!$B$2:$AM$10,8) ))</f>
        <v>RIPOSO</v>
      </c>
      <c r="BM33" s="147" t="str">
        <f>T(IF(  Ott2022_RICHIESTE!BX30&lt;&gt;"",  Ott2022_RICHIESTE!BX30,  HLOOKUP(BM$26,Tipologie!$B$2:$AM$10,8) ))</f>
        <v>RIPOSO</v>
      </c>
      <c r="BN33" s="147" t="str">
        <f>T(IF(  Ott2022_RICHIESTE!BY30&lt;&gt;"",  Ott2022_RICHIESTE!BY30,  HLOOKUP(BN$26,Tipologie!$B$2:$AM$10,8) ))</f>
        <v>RIPOSO</v>
      </c>
      <c r="BO33" s="147" t="str">
        <f>T(IF(  Ott2022_RICHIESTE!BZ30&lt;&gt;"",  Ott2022_RICHIESTE!BZ30,  HLOOKUP(BO$26,Tipologie!$B$2:$AM$10,8) ))</f>
        <v>RIPOSO</v>
      </c>
      <c r="BP33" s="147" t="str">
        <f>T(IF(  Ott2022_RICHIESTE!CA30&lt;&gt;"",  Ott2022_RICHIESTE!CA30,  HLOOKUP(BP$26,Tipologie!$B$2:$AM$10,8) ))</f>
        <v>RIPOSO</v>
      </c>
      <c r="BQ33" s="147" t="str">
        <f>T(IF(  Ott2022_RICHIESTE!CB30&lt;&gt;"",  Ott2022_RICHIESTE!CB30,  HLOOKUP(BQ$26,Tipologie!$B$2:$AM$10,8) ))</f>
        <v>RIPOSO</v>
      </c>
      <c r="BR33" s="147" t="str">
        <f>T(IF(  Ott2022_RICHIESTE!BW30&lt;&gt;"",  Ott2022_RICHIESTE!BW30,  HLOOKUP(BR$26,Tipologie!$B$2:$AM$10,8) ))</f>
        <v>RIPOSO</v>
      </c>
      <c r="BS33" s="147" t="str">
        <f>T(IF(  Ott2022_RICHIESTE!BX30&lt;&gt;"",  Ott2022_RICHIESTE!BX30,  HLOOKUP(BS$26,Tipologie!$B$2:$AM$10,8) ))</f>
        <v>RIPOSO</v>
      </c>
      <c r="BT33" s="147" t="str">
        <f>T(IF(  Ott2022_RICHIESTE!BY30&lt;&gt;"",  Ott2022_RICHIESTE!BY30,  HLOOKUP(BT$26,Tipologie!$B$2:$AM$10,8) ))</f>
        <v>RIPOSO</v>
      </c>
    </row>
    <row r="34" spans="1:73" ht="11.25" customHeight="1" x14ac:dyDescent="0.25">
      <c r="A34" s="26" t="str">
        <f>IF(Ott2022_RICHIESTE!A31&lt;&gt;"",Ott2022_RICHIESTE!A31,"")</f>
        <v/>
      </c>
      <c r="B34" s="48">
        <f>IF(Ott2022_RICHIESTE!B31&lt;&gt;"",Ott2022_RICHIESTE!B31,"")</f>
        <v>44857</v>
      </c>
      <c r="C34" s="147" t="str">
        <f>T( IF( Ott2022_RICHIESTE!C31&lt;&gt;"",  IF(   AND(    (IFERROR(SEARCH("Ridotto",Ott2022_RICHIESTE!C31),Ott2022_RICHIESTE!C31))=1,    C$26&lt;&gt;""   ),    _xlfn.CONCAT("Rid: ",HLOOKUP(C$26,Tipologie!$B$2:$AM$10,9)  ),  Ott2022_RICHIESTE!C31),HLOOKUP(C$26,Tipologie!$B$2:$AM$10,9  ) ))</f>
        <v>DOMENICA</v>
      </c>
      <c r="D34" s="147" t="str">
        <f>T( IF( Ott2022_RICHIESTE!D31&lt;&gt;"",  IF(   AND(    (IFERROR(SEARCH("Ridotto",Ott2022_RICHIESTE!D31),Ott2022_RICHIESTE!D31))=1,    D$26&lt;&gt;""   ),    _xlfn.CONCAT("Rid: ",HLOOKUP(D$26,Tipologie!$B$2:$AM$10,9)  ),  Ott2022_RICHIESTE!D31),HLOOKUP(D$26,Tipologie!$B$2:$AM$10,9  ) ))</f>
        <v>DOMENICA</v>
      </c>
      <c r="E34" s="147" t="str">
        <f>T( IF( Ott2022_RICHIESTE!E31&lt;&gt;"",  IF(   AND(    (IFERROR(SEARCH("Ridotto",Ott2022_RICHIESTE!E31),Ott2022_RICHIESTE!E31))=1,    E$26&lt;&gt;""   ),    _xlfn.CONCAT("Rid: ",HLOOKUP(E$26,Tipologie!$B$2:$AM$10,9)  ),  Ott2022_RICHIESTE!E31),HLOOKUP(E$26,Tipologie!$B$2:$AM$10,9  ) ))</f>
        <v>DOMENICA</v>
      </c>
      <c r="F34" s="147" t="str">
        <f>T( IF( Ott2022_RICHIESTE!F31&lt;&gt;"",  IF(   AND(    (IFERROR(SEARCH("Ridotto",Ott2022_RICHIESTE!F31),Ott2022_RICHIESTE!F31))=1,    F$26&lt;&gt;""   ),    _xlfn.CONCAT("Rid: ",HLOOKUP(F$26,Tipologie!$B$2:$AM$10,9)  ),  Ott2022_RICHIESTE!F31),HLOOKUP(F$26,Tipologie!$B$2:$AM$10,9  ) ))</f>
        <v>DOMENICA</v>
      </c>
      <c r="G34" s="147" t="str">
        <f>T( IF( Ott2022_RICHIESTE!G31&lt;&gt;"",  IF(   AND(    (IFERROR(SEARCH("Ridotto",Ott2022_RICHIESTE!G31),Ott2022_RICHIESTE!G31))=1,    G$26&lt;&gt;""   ),    _xlfn.CONCAT("Rid: ",HLOOKUP(G$26,Tipologie!$B$2:$AM$10,9)  ),  Ott2022_RICHIESTE!G31),HLOOKUP(G$26,Tipologie!$B$2:$AM$10,9  ) ))</f>
        <v>DOMENICA</v>
      </c>
      <c r="H34" s="147" t="str">
        <f>T( IF( Ott2022_RICHIESTE!H31&lt;&gt;"",  IF(   AND(    (IFERROR(SEARCH("Ridotto",Ott2022_RICHIESTE!H31),Ott2022_RICHIESTE!H31))=1,    H$26&lt;&gt;""   ),    _xlfn.CONCAT("Rid: ",HLOOKUP(H$26,Tipologie!$B$2:$AM$10,9)  ),  Ott2022_RICHIESTE!H31),HLOOKUP(H$26,Tipologie!$B$2:$AM$10,9  ) ))</f>
        <v>DOMENICA</v>
      </c>
      <c r="I34" s="147" t="str">
        <f>T( IF( Ott2022_RICHIESTE!I31&lt;&gt;"",  IF(   AND(    (IFERROR(SEARCH("Ridotto",Ott2022_RICHIESTE!I31),Ott2022_RICHIESTE!I31))=1,    I$26&lt;&gt;""   ),    _xlfn.CONCAT("Rid: ",HLOOKUP(I$26,Tipologie!$B$2:$AM$10,9)  ),  Ott2022_RICHIESTE!I31),HLOOKUP(I$26,Tipologie!$B$2:$AM$10,9  ) ))</f>
        <v>DOMENICA</v>
      </c>
      <c r="J34" s="147" t="str">
        <f>T( IF( Ott2022_RICHIESTE!J31&lt;&gt;"",  IF(   AND(    (IFERROR(SEARCH("Ridotto",Ott2022_RICHIESTE!J31),Ott2022_RICHIESTE!J31))=1,    J$26&lt;&gt;""   ),    _xlfn.CONCAT("Rid: ",HLOOKUP(J$26,Tipologie!$B$2:$AM$10,9)  ),  Ott2022_RICHIESTE!J31),HLOOKUP(J$26,Tipologie!$B$2:$AM$10,9  ) ))</f>
        <v>DOMENICA</v>
      </c>
      <c r="K34" s="147" t="str">
        <f>T( IF( Ott2022_RICHIESTE!K31&lt;&gt;"",  IF(   AND(    (IFERROR(SEARCH("Ridotto",Ott2022_RICHIESTE!K31),Ott2022_RICHIESTE!K31))=1,    K$26&lt;&gt;""   ),    _xlfn.CONCAT("Rid: ",HLOOKUP(K$26,Tipologie!$B$2:$AM$10,9)  ),  Ott2022_RICHIESTE!K31),HLOOKUP(K$26,Tipologie!$B$2:$AM$10,9  ) ))</f>
        <v>DOMENICA</v>
      </c>
      <c r="L34" s="147" t="str">
        <f>T( IF( Ott2022_RICHIESTE!L31&lt;&gt;"",  IF(   AND(    (IFERROR(SEARCH("Ridotto",Ott2022_RICHIESTE!L31),Ott2022_RICHIESTE!L31))=1,    L$26&lt;&gt;""   ),    _xlfn.CONCAT("Rid: ",HLOOKUP(L$26,Tipologie!$B$2:$AM$10,9)  ),  Ott2022_RICHIESTE!L31),HLOOKUP(L$26,Tipologie!$B$2:$AM$10,9  ) ))</f>
        <v>DOMENICA</v>
      </c>
      <c r="M34" s="147" t="str">
        <f>T( IF( Ott2022_RICHIESTE!M31&lt;&gt;"",  IF(   AND(    (IFERROR(SEARCH("Ridotto",Ott2022_RICHIESTE!M31),Ott2022_RICHIESTE!M31))=1,    M$26&lt;&gt;""   ),    _xlfn.CONCAT("Rid: ",HLOOKUP(M$26,Tipologie!$B$2:$AM$10,9)  ),  Ott2022_RICHIESTE!M31),HLOOKUP(M$26,Tipologie!$B$2:$AM$10,9  ) ))</f>
        <v>DOMENICA</v>
      </c>
      <c r="N34" s="147" t="str">
        <f>T( IF( Ott2022_RICHIESTE!N31&lt;&gt;"",  IF(   AND(    (IFERROR(SEARCH("Ridotto",Ott2022_RICHIESTE!N31),Ott2022_RICHIESTE!N31))=1,    N$26&lt;&gt;""   ),    _xlfn.CONCAT("Rid: ",HLOOKUP(N$26,Tipologie!$B$2:$AM$10,9)  ),  Ott2022_RICHIESTE!N31),HLOOKUP(N$26,Tipologie!$B$2:$AM$10,9  ) ))</f>
        <v>DOMENICA</v>
      </c>
      <c r="O34" s="147" t="str">
        <f>T( IF( Ott2022_RICHIESTE!O31&lt;&gt;"",  IF(   AND(    (IFERROR(SEARCH("Ridotto",Ott2022_RICHIESTE!O31),Ott2022_RICHIESTE!O31))=1,    O$26&lt;&gt;""   ),    _xlfn.CONCAT("Rid: ",HLOOKUP(O$26,Tipologie!$B$2:$AM$10,9)  ),  Ott2022_RICHIESTE!O31),HLOOKUP(O$26,Tipologie!$B$2:$AM$10,9  ) ))</f>
        <v>DOMENICA</v>
      </c>
      <c r="P34" s="147" t="str">
        <f>T( IF( Ott2022_RICHIESTE!P31&lt;&gt;"",  IF(   AND(    (IFERROR(SEARCH("Ridotto",Ott2022_RICHIESTE!P31),Ott2022_RICHIESTE!P31))=1,    P$26&lt;&gt;""   ),    _xlfn.CONCAT("Rid: ",HLOOKUP(P$26,Tipologie!$B$2:$AM$10,9)  ),  Ott2022_RICHIESTE!P31),HLOOKUP(P$26,Tipologie!$B$2:$AM$10,9  ) ))</f>
        <v>DOMENICA</v>
      </c>
      <c r="Q34" s="28" t="str">
        <f>T( IF( Ott2022_RICHIESTE!Q31&lt;&gt;"",  IF(   AND(    (IFERROR(SEARCH("Ridotto",Ott2022_RICHIESTE!Q31),Ott2022_RICHIESTE!Q31))=1,    Q$26&lt;&gt;""   ),    _xlfn.CONCAT("Rid: ",HLOOKUP(Q$26,Tipologie!$B$2:$AM$10,9)  ),  Ott2022_RICHIESTE!Q31),HLOOKUP(Q$26,Tipologie!$B$2:$AM$10,9  ) ))</f>
        <v>DOMENICA</v>
      </c>
      <c r="R34" s="28" t="str">
        <f>T( IF( Ott2022_RICHIESTE!R31&lt;&gt;"",  IF(   AND(    (IFERROR(SEARCH("Ridotto",Ott2022_RICHIESTE!R31),Ott2022_RICHIESTE!R31))=1,    R$26&lt;&gt;""   ),    _xlfn.CONCAT("Rid: ",HLOOKUP(R$26,Tipologie!$B$2:$AM$10,9)  ),  Ott2022_RICHIESTE!R31),HLOOKUP(R$26,Tipologie!$B$2:$AM$10,9  ) ))</f>
        <v>DOMENICA</v>
      </c>
      <c r="S34" s="28" t="str">
        <f>T( IF( Ott2022_RICHIESTE!S31&lt;&gt;"",  IF(   AND(    (IFERROR(SEARCH("Ridotto",Ott2022_RICHIESTE!S31),Ott2022_RICHIESTE!S31))=1,    S$26&lt;&gt;""   ),    _xlfn.CONCAT("Rid: ",HLOOKUP(S$26,Tipologie!$B$2:$AM$10,9)  ),  Ott2022_RICHIESTE!S31),HLOOKUP(S$26,Tipologie!$B$2:$AM$10,9  ) ))</f>
        <v>DOMENICA</v>
      </c>
      <c r="T34" s="152"/>
      <c r="U34" s="26" t="str">
        <f t="shared" si="7"/>
        <v/>
      </c>
      <c r="V34" s="48">
        <f t="shared" si="8"/>
        <v>44857</v>
      </c>
      <c r="W34" s="147" t="str">
        <f>T( IF( Ott2022_RICHIESTE!W31&lt;&gt;"",  IF(   AND(    (IFERROR(SEARCH("Ridotto",Ott2022_RICHIESTE!W31),Ott2022_RICHIESTE!W31))=1,    W$26&lt;&gt;""   ),    _xlfn.CONCAT("Rid: ",HLOOKUP(W$26,Tipologie!$B$2:$AM$10,9)  ),  Ott2022_RICHIESTE!W31),HLOOKUP(W$26,Tipologie!$B$2:$AM$10,9  ) ))</f>
        <v>DOMENICA</v>
      </c>
      <c r="X34" s="147" t="str">
        <f>T( IF( Ott2022_RICHIESTE!X31&lt;&gt;"",  IF(   AND(    (IFERROR(SEARCH("Ridotto",Ott2022_RICHIESTE!X31),Ott2022_RICHIESTE!X31))=1,    X$26&lt;&gt;""   ),    _xlfn.CONCAT("Rid: ",HLOOKUP(X$26,Tipologie!$B$2:$AM$10,9)  ),  Ott2022_RICHIESTE!X31),HLOOKUP(X$26,Tipologie!$B$2:$AM$10,9  ) ))</f>
        <v>DOMENICA</v>
      </c>
      <c r="Y34" s="147" t="str">
        <f>T( IF( Ott2022_RICHIESTE!Y31&lt;&gt;"",  IF(   AND(    (IFERROR(SEARCH("Ridotto",Ott2022_RICHIESTE!Y31),Ott2022_RICHIESTE!Y31))=1,    Y$26&lt;&gt;""   ),    _xlfn.CONCAT("Rid: ",HLOOKUP(Y$26,Tipologie!$B$2:$AM$10,9)  ),  Ott2022_RICHIESTE!Y31),HLOOKUP(Y$26,Tipologie!$B$2:$AM$10,9  ) ))</f>
        <v>DOMENICA</v>
      </c>
      <c r="Z34" s="147" t="str">
        <f>T( IF( Ott2022_RICHIESTE!Z31&lt;&gt;"",  IF(   AND(    (IFERROR(SEARCH("Ridotto",Ott2022_RICHIESTE!Z31),Ott2022_RICHIESTE!Z31))=1,    Z$26&lt;&gt;""   ),    _xlfn.CONCAT("Rid: ",HLOOKUP(Z$26,Tipologie!$B$2:$AM$10,9)  ),  Ott2022_RICHIESTE!Z31),HLOOKUP(Z$26,Tipologie!$B$2:$AM$10,9  ) ))</f>
        <v>DOMENICA</v>
      </c>
      <c r="AA34" s="147" t="str">
        <f>T( IF( Ott2022_RICHIESTE!AA31&lt;&gt;"",  IF(   AND(    (IFERROR(SEARCH("Ridotto",Ott2022_RICHIESTE!AA31),Ott2022_RICHIESTE!AA31))=1,    AA$26&lt;&gt;""   ),    _xlfn.CONCAT("Rid: ",HLOOKUP(AA$26,Tipologie!$B$2:$AM$10,9)  ),  Ott2022_RICHIESTE!AA31),HLOOKUP(AA$26,Tipologie!$B$2:$AM$10,9  ) ))</f>
        <v>DOMENICA</v>
      </c>
      <c r="AB34" s="147" t="str">
        <f>T( IF( Ott2022_RICHIESTE!AB31&lt;&gt;"",  IF(   AND(    (IFERROR(SEARCH("Ridotto",Ott2022_RICHIESTE!AB31),Ott2022_RICHIESTE!AB31))=1,    AB$26&lt;&gt;""   ),    _xlfn.CONCAT("Rid: ",HLOOKUP(AB$26,Tipologie!$B$2:$AM$10,9)  ),  Ott2022_RICHIESTE!AB31),HLOOKUP(AB$26,Tipologie!$B$2:$AM$10,9  ) ))</f>
        <v>DOMENICA</v>
      </c>
      <c r="AC34" s="147" t="str">
        <f>T( IF( Ott2022_RICHIESTE!AC31&lt;&gt;"",  IF(   AND(    (IFERROR(SEARCH("Ridotto",Ott2022_RICHIESTE!AC31),Ott2022_RICHIESTE!AC31))=1,    AC$26&lt;&gt;""   ),    _xlfn.CONCAT("Rid: ",HLOOKUP(AC$26,Tipologie!$B$2:$AM$10,9)  ),  Ott2022_RICHIESTE!AC31),HLOOKUP(AC$26,Tipologie!$B$2:$AM$10,9  ) ))</f>
        <v>DOMENICA</v>
      </c>
      <c r="AD34" s="147" t="str">
        <f>T( IF( Ott2022_RICHIESTE!AD31&lt;&gt;"",  IF(   AND(    (IFERROR(SEARCH("Ridotto",Ott2022_RICHIESTE!AD31),Ott2022_RICHIESTE!AD31))=1,    AD$26&lt;&gt;""   ),    _xlfn.CONCAT("Rid: ",HLOOKUP(AD$26,Tipologie!$B$2:$AM$10,9)  ),  Ott2022_RICHIESTE!AD31),HLOOKUP(AD$26,Tipologie!$B$2:$AM$10,9  ) ))</f>
        <v>DOMENICA</v>
      </c>
      <c r="AE34" s="147" t="str">
        <f>T( IF( Ott2022_RICHIESTE!AE31&lt;&gt;"",  IF(   AND(    (IFERROR(SEARCH("Ridotto",Ott2022_RICHIESTE!AE31),Ott2022_RICHIESTE!AE31))=1,    AE$26&lt;&gt;""   ),    _xlfn.CONCAT("Rid: ",HLOOKUP(AE$26,Tipologie!$B$2:$AM$10,9)  ),  Ott2022_RICHIESTE!AE31),HLOOKUP(AE$26,Tipologie!$B$2:$AM$10,9  ) ))</f>
        <v>DOMENICA</v>
      </c>
      <c r="AF34" s="147" t="str">
        <f>T( IF( Ott2022_RICHIESTE!AF31&lt;&gt;"",  IF(   AND(    (IFERROR(SEARCH("Ridotto",Ott2022_RICHIESTE!AF31),Ott2022_RICHIESTE!AF31))=1,    AF$26&lt;&gt;""   ),    _xlfn.CONCAT("Rid: ",HLOOKUP(AF$26,Tipologie!$B$2:$AM$10,9)  ),  Ott2022_RICHIESTE!AF31),HLOOKUP(AF$26,Tipologie!$B$2:$AM$10,9  ) ))</f>
        <v>DOMENICA</v>
      </c>
      <c r="AG34" s="147" t="str">
        <f>T( IF( Ott2022_RICHIESTE!AG31&lt;&gt;"",  IF(   AND(    (IFERROR(SEARCH("Ridotto",Ott2022_RICHIESTE!AG31),Ott2022_RICHIESTE!AG31))=1,    AG$26&lt;&gt;""   ),    _xlfn.CONCAT("Rid: ",HLOOKUP(AG$26,Tipologie!$B$2:$AM$10,9)  ),  Ott2022_RICHIESTE!AG31),HLOOKUP(AG$26,Tipologie!$B$2:$AM$10,9  ) ))</f>
        <v>DOMENICA</v>
      </c>
      <c r="AH34" s="147" t="str">
        <f>T( IF( Ott2022_RICHIESTE!AH31&lt;&gt;"",  IF(   AND(    (IFERROR(SEARCH("Ridotto",Ott2022_RICHIESTE!AH31),Ott2022_RICHIESTE!AH31))=1,    AH$26&lt;&gt;""   ),    _xlfn.CONCAT("Rid: ",HLOOKUP(AH$26,Tipologie!$B$2:$AM$10,9)  ),  Ott2022_RICHIESTE!AH31),HLOOKUP(AH$26,Tipologie!$B$2:$AM$10,9  ) ))</f>
        <v>DOMENICA</v>
      </c>
      <c r="AI34" s="147" t="str">
        <f>T( IF( Ott2022_RICHIESTE!AI31&lt;&gt;"",  IF(   AND(    (IFERROR(SEARCH("Ridotto",Ott2022_RICHIESTE!AI31),Ott2022_RICHIESTE!AI31))=1,    AI$26&lt;&gt;""   ),    _xlfn.CONCAT("Rid: ",HLOOKUP(AI$26,Tipologie!$B$2:$AM$10,9)  ),  Ott2022_RICHIESTE!AI31),HLOOKUP(AI$26,Tipologie!$B$2:$AM$10,9  ) ))</f>
        <v>DOMENICA</v>
      </c>
      <c r="AJ34" s="147" t="str">
        <f>T( IF( Ott2022_RICHIESTE!AJ31&lt;&gt;"",  IF(   AND(    (IFERROR(SEARCH("Ridotto",Ott2022_RICHIESTE!AJ31),Ott2022_RICHIESTE!AJ31))=1,    AJ$26&lt;&gt;""   ),    _xlfn.CONCAT("Rid: ",HLOOKUP(AJ$26,Tipologie!$B$2:$AM$10,9)  ),  Ott2022_RICHIESTE!AJ31),HLOOKUP(AJ$26,Tipologie!$B$2:$AM$10,9  ) ))</f>
        <v>DOMENICA</v>
      </c>
      <c r="AK34" s="147" t="str">
        <f>T( IF( Ott2022_RICHIESTE!AK31&lt;&gt;"",  IF(   AND(    (IFERROR(SEARCH("Ridotto",Ott2022_RICHIESTE!AK31),Ott2022_RICHIESTE!AK31))=1,    AK$26&lt;&gt;""   ),    _xlfn.CONCAT("Rid: ",HLOOKUP(AK$26,Tipologie!$B$2:$AM$10,9)  ),  Ott2022_RICHIESTE!AK31),HLOOKUP(AK$26,Tipologie!$B$2:$AM$10,9  ) ))</f>
        <v>DOMENICA</v>
      </c>
      <c r="AL34" s="147" t="str">
        <f>T( IF( Ott2022_RICHIESTE!AL31&lt;&gt;"",  IF(   AND(    (IFERROR(SEARCH("Ridotto",Ott2022_RICHIESTE!AL31),Ott2022_RICHIESTE!AL31))=1,    AL$26&lt;&gt;""   ),    _xlfn.CONCAT("Rid: ",HLOOKUP(AL$26,Tipologie!$B$2:$AM$10,9)  ),  Ott2022_RICHIESTE!AL31),HLOOKUP(AL$26,Tipologie!$B$2:$AM$10,9  ) ))</f>
        <v>DOMENICA</v>
      </c>
      <c r="AM34" s="147" t="str">
        <f>T( IF( Ott2022_RICHIESTE!AM31&lt;&gt;"",  IF(   AND(    (IFERROR(SEARCH("Ridotto",Ott2022_RICHIESTE!AM31),Ott2022_RICHIESTE!AM31))=1,    AM$26&lt;&gt;""   ),    _xlfn.CONCAT("Rid: ",HLOOKUP(AM$26,Tipologie!$B$2:$AM$10,9)  ),  Ott2022_RICHIESTE!AM31),HLOOKUP(AM$26,Tipologie!$B$2:$AM$10,9  ) ))</f>
        <v>DOMENICA</v>
      </c>
      <c r="AN34" s="147" t="str">
        <f>T( IF( Ott2022_RICHIESTE!AN31&lt;&gt;"",  IF(   AND(    (IFERROR(SEARCH("Ridotto",Ott2022_RICHIESTE!AN31),Ott2022_RICHIESTE!AN31))=1,    AN$26&lt;&gt;""   ),    _xlfn.CONCAT("Rid: ",HLOOKUP(AN$26,Tipologie!$B$2:$AM$10,9)  ),  Ott2022_RICHIESTE!AN31),HLOOKUP(AN$26,Tipologie!$B$2:$AM$10,9  ) ))</f>
        <v>DOMENICA</v>
      </c>
      <c r="AO34" s="147" t="str">
        <f>T( IF( Ott2022_RICHIESTE!AO31&lt;&gt;"",  IF(   AND(    (IFERROR(SEARCH("Ridotto",Ott2022_RICHIESTE!AO31),Ott2022_RICHIESTE!AO31))=1,    AO$26&lt;&gt;""   ),    _xlfn.CONCAT("Rid: ",HLOOKUP(AO$26,Tipologie!$B$2:$AM$10,9)  ),  Ott2022_RICHIESTE!AO31),HLOOKUP(AO$26,Tipologie!$B$2:$AM$10,9  ) ))</f>
        <v>DOMENICA</v>
      </c>
      <c r="AP34" s="147" t="str">
        <f>T( IF( Ott2022_RICHIESTE!AP31&lt;&gt;"",  IF(   AND(    (IFERROR(SEARCH("Ridotto",Ott2022_RICHIESTE!AP31),Ott2022_RICHIESTE!AP31))=1,    AP$26&lt;&gt;""   ),    _xlfn.CONCAT("Rid: ",HLOOKUP(AP$26,Tipologie!$B$2:$AM$10,9)  ),  Ott2022_RICHIESTE!AP31),HLOOKUP(AP$26,Tipologie!$B$2:$AM$10,9  ) ))</f>
        <v>DOMENICA</v>
      </c>
      <c r="AQ34" s="147" t="str">
        <f>T( IF( Ott2022_RICHIESTE!AQ31&lt;&gt;"",  IF(   AND(    (IFERROR(SEARCH("Ridotto",Ott2022_RICHIESTE!AQ31),Ott2022_RICHIESTE!AQ31))=1,    AQ$26&lt;&gt;""   ),    _xlfn.CONCAT("Rid: ",HLOOKUP(AQ$26,Tipologie!$B$2:$AM$10,9)  ),  Ott2022_RICHIESTE!AQ31),HLOOKUP(AQ$26,Tipologie!$B$2:$AM$10,9  ) ))</f>
        <v>DOMENICA</v>
      </c>
      <c r="AR34" s="147" t="str">
        <f>T( IF( Ott2022_RICHIESTE!AR31&lt;&gt;"",  IF(   AND(    (IFERROR(SEARCH("Ridotto",Ott2022_RICHIESTE!AR31),Ott2022_RICHIESTE!AR31))=1,    AR$26&lt;&gt;""   ),    _xlfn.CONCAT("Rid: ",HLOOKUP(AR$26,Tipologie!$B$2:$AM$10,9)  ),  Ott2022_RICHIESTE!AR31),HLOOKUP(AR$26,Tipologie!$B$2:$AM$10,9  ) ))</f>
        <v>DOMENICA</v>
      </c>
      <c r="AS34" s="147" t="str">
        <f>T( IF( Ott2022_RICHIESTE!AS31&lt;&gt;"",  IF(   AND(    (IFERROR(SEARCH("Ridotto",Ott2022_RICHIESTE!AS31),Ott2022_RICHIESTE!AS31))=1,    AS$26&lt;&gt;""   ),    _xlfn.CONCAT("Rid: ",HLOOKUP(AS$26,Tipologie!$B$2:$AM$10,9)  ),  Ott2022_RICHIESTE!AS31),HLOOKUP(AS$26,Tipologie!$B$2:$AM$10,9  ) ))</f>
        <v>DOMENICA</v>
      </c>
      <c r="AT34" s="224"/>
      <c r="AW34" s="89"/>
      <c r="AX34" s="207"/>
      <c r="AY34" s="91"/>
      <c r="BB34" s="147" t="str">
        <f>T( IF( Ott2022_RICHIESTE!BM31&lt;&gt;"",  IF(   AND(    (IFERROR(SEARCH("Ridotto",Ott2022_RICHIESTE!BM31),Ott2022_RICHIESTE!BM31))=1,    BB$26&lt;&gt;""   ),    _xlfn.CONCAT("Rid: ",HLOOKUP(BB$26,Tipologie!$B$2:$AM$10,9)  ),  Ott2022_RICHIESTE!BM31),HLOOKUP(BB$26,Tipologie!$B$2:$AM$10,9  ) ))</f>
        <v>DOMENICA</v>
      </c>
      <c r="BC34" s="147" t="str">
        <f>T( IF( Ott2022_RICHIESTE!BN31&lt;&gt;"",  IF(   AND(    (IFERROR(SEARCH("Ridotto",Ott2022_RICHIESTE!BN31),Ott2022_RICHIESTE!BN31))=1,    BC$26&lt;&gt;""   ),    _xlfn.CONCAT("Rid: ",HLOOKUP(BC$26,Tipologie!$B$2:$AM$10,9)  ),  Ott2022_RICHIESTE!BN31),HLOOKUP(BC$26,Tipologie!$B$2:$AM$10,9  ) ))</f>
        <v>DOMENICA</v>
      </c>
      <c r="BD34" s="147" t="str">
        <f>T( IF( Ott2022_RICHIESTE!BO31&lt;&gt;"",  IF(   AND(    (IFERROR(SEARCH("Ridotto",Ott2022_RICHIESTE!BO31),Ott2022_RICHIESTE!BO31))=1,    BD$26&lt;&gt;""   ),    _xlfn.CONCAT("Rid: ",HLOOKUP(BD$26,Tipologie!$B$2:$AM$10,9)  ),  Ott2022_RICHIESTE!BO31),HLOOKUP(BD$26,Tipologie!$B$2:$AM$10,9  ) ))</f>
        <v>DOMENICA</v>
      </c>
      <c r="BE34" s="147" t="str">
        <f>T( IF( Ott2022_RICHIESTE!BP31&lt;&gt;"",  IF(   AND(    (IFERROR(SEARCH("Ridotto",Ott2022_RICHIESTE!BP31),Ott2022_RICHIESTE!BP31))=1,    BE$26&lt;&gt;""   ),    _xlfn.CONCAT("Rid: ",HLOOKUP(BE$26,Tipologie!$B$2:$AM$10,9)  ),  Ott2022_RICHIESTE!BP31),HLOOKUP(BE$26,Tipologie!$B$2:$AM$10,9  ) ))</f>
        <v>DOMENICA</v>
      </c>
      <c r="BF34" s="147" t="str">
        <f>T( IF( Ott2022_RICHIESTE!BQ31&lt;&gt;"",  IF(   AND(    (IFERROR(SEARCH("Ridotto",Ott2022_RICHIESTE!BQ31),Ott2022_RICHIESTE!BQ31))=1,    BF$26&lt;&gt;""   ),    _xlfn.CONCAT("Rid: ",HLOOKUP(BF$26,Tipologie!$B$2:$AM$10,9)  ),  Ott2022_RICHIESTE!BQ31),HLOOKUP(BF$26,Tipologie!$B$2:$AM$10,9  ) ))</f>
        <v>DOMENICA</v>
      </c>
      <c r="BG34" s="147" t="str">
        <f>T( IF( Ott2022_RICHIESTE!BR31&lt;&gt;"",  IF(   AND(    (IFERROR(SEARCH("Ridotto",Ott2022_RICHIESTE!BR31),Ott2022_RICHIESTE!BR31))=1,    BG$26&lt;&gt;""   ),    _xlfn.CONCAT("Rid: ",HLOOKUP(BG$26,Tipologie!$B$2:$AM$10,9)  ),  Ott2022_RICHIESTE!BR31),HLOOKUP(BG$26,Tipologie!$B$2:$AM$10,9  ) ))</f>
        <v>DOMENICA</v>
      </c>
      <c r="BI34" s="26" t="str">
        <f t="shared" si="9"/>
        <v/>
      </c>
      <c r="BJ34" s="136">
        <f t="shared" si="12"/>
        <v>44857</v>
      </c>
      <c r="BK34" s="147" t="str">
        <f>T(IF(  Ott2022_RICHIESTE!BV31&lt;&gt;"",  Ott2022_RICHIESTE!BV31,  HLOOKUP(BK$26,Tipologie!$B$2:$AM$10,9) ))</f>
        <v>DOMENICA</v>
      </c>
      <c r="BL34" s="147" t="str">
        <f>T(IF(  Ott2022_RICHIESTE!BW31&lt;&gt;"",  Ott2022_RICHIESTE!BW31,  HLOOKUP(BL$26,Tipologie!$B$2:$AM$10,9) ))</f>
        <v>DOMENICA</v>
      </c>
      <c r="BM34" s="147" t="str">
        <f>T(IF(  Ott2022_RICHIESTE!BX31&lt;&gt;"",  Ott2022_RICHIESTE!BX31,  HLOOKUP(BM$26,Tipologie!$B$2:$AM$10,9) ))</f>
        <v>DOMENICA</v>
      </c>
      <c r="BN34" s="147" t="str">
        <f>T(IF(  Ott2022_RICHIESTE!BY31&lt;&gt;"",  Ott2022_RICHIESTE!BY31,  HLOOKUP(BN$26,Tipologie!$B$2:$AM$10,9) ))</f>
        <v>DOMENICA</v>
      </c>
      <c r="BO34" s="147" t="str">
        <f>T(IF(  Ott2022_RICHIESTE!BZ31&lt;&gt;"",  Ott2022_RICHIESTE!BZ31,  HLOOKUP(BO$26,Tipologie!$B$2:$AM$10,9) ))</f>
        <v>DOMENICA</v>
      </c>
      <c r="BP34" s="147" t="str">
        <f>T(IF(  Ott2022_RICHIESTE!CA31&lt;&gt;"",  Ott2022_RICHIESTE!CA31,  HLOOKUP(BP$26,Tipologie!$B$2:$AM$10,9) ))</f>
        <v>DOMENICA</v>
      </c>
      <c r="BQ34" s="147" t="str">
        <f>T(IF(  Ott2022_RICHIESTE!CB31&lt;&gt;"",  Ott2022_RICHIESTE!CB31,  HLOOKUP(BQ$26,Tipologie!$B$2:$AM$10,9) ))</f>
        <v>DOMENICA</v>
      </c>
      <c r="BR34" s="147" t="str">
        <f>T(IF(  Ott2022_RICHIESTE!BW30&lt;&gt;"",  Ott2022_RICHIESTE!BW30,  HLOOKUP(BR$26,Tipologie!$B$2:$AM$10,9) ))</f>
        <v>DOMENICA</v>
      </c>
      <c r="BS34" s="147" t="str">
        <f>T(IF(  Ott2022_RICHIESTE!BX30&lt;&gt;"",  Ott2022_RICHIESTE!BX30,  HLOOKUP(BS$26,Tipologie!$B$2:$AM$10,9) ))</f>
        <v>DOMENICA</v>
      </c>
      <c r="BT34" s="147" t="str">
        <f>T(IF(  Ott2022_RICHIESTE!BY30&lt;&gt;"",  Ott2022_RICHIESTE!BY30,  HLOOKUP(BT$26,Tipologie!$B$2:$AM$10,9) ))</f>
        <v>DOMENICA</v>
      </c>
    </row>
    <row r="35" spans="1:73" ht="11.25" customHeight="1" x14ac:dyDescent="0.25">
      <c r="A35" s="91"/>
      <c r="B35" s="91"/>
      <c r="C35" s="27"/>
      <c r="D35" s="27"/>
      <c r="E35" s="27"/>
      <c r="F35" s="27"/>
      <c r="G35" s="27"/>
      <c r="H35" s="27"/>
      <c r="I35" s="27"/>
      <c r="J35" s="27"/>
      <c r="K35" s="27"/>
      <c r="L35" s="27"/>
      <c r="M35" s="27"/>
      <c r="N35" s="27"/>
      <c r="O35" s="27"/>
      <c r="P35" s="27"/>
      <c r="Q35" s="27"/>
      <c r="R35" s="27"/>
      <c r="S35" s="27"/>
      <c r="T35" s="152"/>
      <c r="U35" s="27" t="str">
        <f t="shared" si="7"/>
        <v/>
      </c>
      <c r="V35" s="27" t="str">
        <f t="shared" si="8"/>
        <v/>
      </c>
      <c r="W35" s="27"/>
      <c r="X35" s="199"/>
      <c r="Y35" s="199"/>
      <c r="Z35" s="199"/>
      <c r="AA35" s="199"/>
      <c r="AB35" s="199"/>
      <c r="AC35" s="199"/>
      <c r="AD35" s="199"/>
      <c r="AE35" s="199"/>
      <c r="AF35" s="199"/>
      <c r="AG35" s="199"/>
      <c r="AH35" s="199"/>
      <c r="AI35" s="199"/>
      <c r="AJ35" s="199"/>
      <c r="AK35" s="199"/>
      <c r="AL35" s="199"/>
      <c r="AM35" s="199"/>
      <c r="AN35" s="199"/>
      <c r="AO35" s="199"/>
      <c r="AP35" s="199"/>
      <c r="AQ35" s="199"/>
      <c r="AR35" s="199"/>
      <c r="AS35" s="199"/>
      <c r="AT35" s="224"/>
      <c r="AW35" s="88"/>
      <c r="AX35" s="88"/>
      <c r="AY35" s="91"/>
      <c r="BB35" s="199"/>
      <c r="BC35" s="199"/>
      <c r="BD35" s="199"/>
      <c r="BE35" s="199"/>
      <c r="BF35" s="199"/>
      <c r="BG35" s="199"/>
      <c r="BI35" s="93" t="str">
        <f t="shared" si="9"/>
        <v/>
      </c>
      <c r="BJ35" s="93" t="str">
        <f t="shared" si="12"/>
        <v/>
      </c>
      <c r="BK35" s="27"/>
      <c r="BL35" s="199"/>
      <c r="BM35" s="199"/>
      <c r="BN35" s="199"/>
      <c r="BO35" s="199"/>
      <c r="BP35" s="199"/>
      <c r="BQ35" s="199"/>
      <c r="BR35" s="27"/>
      <c r="BS35" s="27"/>
      <c r="BT35" s="27"/>
    </row>
    <row r="36" spans="1:73" ht="11.25" customHeight="1" x14ac:dyDescent="0.25">
      <c r="A36" s="44"/>
      <c r="B36" s="44" t="s">
        <v>15</v>
      </c>
      <c r="C36" s="79"/>
      <c r="D36" s="79"/>
      <c r="E36" s="79"/>
      <c r="F36" s="79"/>
      <c r="G36" s="79"/>
      <c r="H36" s="79"/>
      <c r="I36" s="79"/>
      <c r="J36" s="79"/>
      <c r="K36" s="79"/>
      <c r="L36" s="79"/>
      <c r="M36" s="79"/>
      <c r="N36" s="79"/>
      <c r="O36" s="79"/>
      <c r="P36" s="79"/>
      <c r="Q36" s="79"/>
      <c r="R36" s="79"/>
      <c r="S36" s="79"/>
      <c r="T36" s="152"/>
      <c r="U36" s="44" t="str">
        <f t="shared" si="7"/>
        <v/>
      </c>
      <c r="V36" s="44" t="str">
        <f t="shared" si="8"/>
        <v>Turno</v>
      </c>
      <c r="W36" s="79"/>
      <c r="X36" s="79"/>
      <c r="Y36" s="79"/>
      <c r="Z36" s="79"/>
      <c r="AA36" s="79"/>
      <c r="AB36" s="79"/>
      <c r="AC36" s="79"/>
      <c r="AD36" s="79"/>
      <c r="AE36" s="79"/>
      <c r="AF36" s="79"/>
      <c r="AG36" s="79"/>
      <c r="AH36" s="79"/>
      <c r="AI36" s="79"/>
      <c r="AJ36" s="79"/>
      <c r="AK36" s="79"/>
      <c r="AL36" s="79"/>
      <c r="AM36" s="79"/>
      <c r="AN36" s="79"/>
      <c r="AO36" s="79"/>
      <c r="AP36" s="79"/>
      <c r="AQ36" s="79"/>
      <c r="AR36" s="79"/>
      <c r="AS36" s="79"/>
      <c r="AT36" s="224"/>
      <c r="AW36" s="88"/>
      <c r="AX36" s="88"/>
      <c r="AY36" s="91"/>
      <c r="BB36" s="79"/>
      <c r="BC36" s="79"/>
      <c r="BD36" s="79"/>
      <c r="BE36" s="79"/>
      <c r="BF36" s="79"/>
      <c r="BG36" s="79"/>
      <c r="BI36" s="93" t="str">
        <f t="shared" si="9"/>
        <v/>
      </c>
      <c r="BJ36" s="93"/>
      <c r="BK36" s="79"/>
      <c r="BL36" s="79"/>
      <c r="BM36" s="79"/>
      <c r="BN36" s="79"/>
      <c r="BO36" s="79"/>
      <c r="BP36" s="79"/>
      <c r="BQ36" s="79"/>
      <c r="BR36" s="79"/>
      <c r="BS36" s="79"/>
      <c r="BT36" s="79"/>
    </row>
    <row r="37" spans="1:73" ht="11.25" customHeight="1" x14ac:dyDescent="0.25">
      <c r="A37" s="20"/>
      <c r="B37" s="20"/>
      <c r="C37" s="147" t="str">
        <f>T(IF(  Ott2022_RICHIESTE!C33&lt;&gt;"",  Ott2022_RICHIESTE!C33,  HLOOKUP(C$36,Tipologie!$B$2:$AM$10,2) ))</f>
        <v>-</v>
      </c>
      <c r="D37" s="147" t="str">
        <f>T(IF(  Ott2022_RICHIESTE!D33&lt;&gt;"",  Ott2022_RICHIESTE!D33,  HLOOKUP(D$36,Tipologie!$B$2:$AM$10,2) ))</f>
        <v>-</v>
      </c>
      <c r="E37" s="147" t="str">
        <f>T(IF(  Ott2022_RICHIESTE!E33&lt;&gt;"",  Ott2022_RICHIESTE!E33,  HLOOKUP(E$36,Tipologie!$B$2:$AM$10,2) ))</f>
        <v>-</v>
      </c>
      <c r="F37" s="147" t="str">
        <f>T(IF(  Ott2022_RICHIESTE!F33&lt;&gt;"",  Ott2022_RICHIESTE!F33,  HLOOKUP(F$36,Tipologie!$B$2:$AM$10,2) ))</f>
        <v>-</v>
      </c>
      <c r="G37" s="147" t="str">
        <f>T(IF(  Ott2022_RICHIESTE!G33&lt;&gt;"",  Ott2022_RICHIESTE!G33,  HLOOKUP(G$36,Tipologie!$B$2:$AM$10,2) ))</f>
        <v>-</v>
      </c>
      <c r="H37" s="147" t="str">
        <f>T(IF(  Ott2022_RICHIESTE!H33&lt;&gt;"",  Ott2022_RICHIESTE!H33,  HLOOKUP(H$36,Tipologie!$B$2:$AM$10,2) ))</f>
        <v>-</v>
      </c>
      <c r="I37" s="147" t="str">
        <f>T(IF(  Ott2022_RICHIESTE!I33&lt;&gt;"",  Ott2022_RICHIESTE!I33,  HLOOKUP(I$36,Tipologie!$B$2:$AM$10,2) ))</f>
        <v>-</v>
      </c>
      <c r="J37" s="147" t="str">
        <f>T(IF(  Ott2022_RICHIESTE!J33&lt;&gt;"",  Ott2022_RICHIESTE!J33,  HLOOKUP(J$36,Tipologie!$B$2:$AM$10,2) ))</f>
        <v>-</v>
      </c>
      <c r="K37" s="147" t="str">
        <f>T(IF(  Ott2022_RICHIESTE!K33&lt;&gt;"",  Ott2022_RICHIESTE!K33,  HLOOKUP(K$36,Tipologie!$B$2:$AM$10,2) ))</f>
        <v>-</v>
      </c>
      <c r="L37" s="147" t="str">
        <f>T(IF(  Ott2022_RICHIESTE!L33&lt;&gt;"",  Ott2022_RICHIESTE!L33,  HLOOKUP(L$36,Tipologie!$B$2:$AM$10,2) ))</f>
        <v>-</v>
      </c>
      <c r="M37" s="147" t="str">
        <f>T(IF(  Ott2022_RICHIESTE!M33&lt;&gt;"",  Ott2022_RICHIESTE!M33,  HLOOKUP(M$36,Tipologie!$B$2:$AM$10,2) ))</f>
        <v>-</v>
      </c>
      <c r="N37" s="147" t="str">
        <f>T(IF(  Ott2022_RICHIESTE!N33&lt;&gt;"",  Ott2022_RICHIESTE!N33,  HLOOKUP(N$36,Tipologie!$B$2:$AM$10,2) ))</f>
        <v>-</v>
      </c>
      <c r="O37" s="147" t="str">
        <f>T(IF(  Ott2022_RICHIESTE!O33&lt;&gt;"",  Ott2022_RICHIESTE!O33,  HLOOKUP(O$36,Tipologie!$B$2:$AM$10,2) ))</f>
        <v>-</v>
      </c>
      <c r="P37" s="147" t="str">
        <f>T(IF(  Ott2022_RICHIESTE!P33&lt;&gt;"",  Ott2022_RICHIESTE!P33,  HLOOKUP(P$36,Tipologie!$B$2:$AM$10,2) ))</f>
        <v>-</v>
      </c>
      <c r="Q37" s="47" t="str">
        <f>T(IF(  Ott2022_RICHIESTE!Q33&lt;&gt;"",  Ott2022_RICHIESTE!Q33,  HLOOKUP(Q$36,Tipologie!$B$2:$AM$10,2) ))</f>
        <v>-</v>
      </c>
      <c r="R37" s="47" t="str">
        <f>T(IF(  Ott2022_RICHIESTE!R33&lt;&gt;"",  Ott2022_RICHIESTE!R33,  HLOOKUP(R$36,Tipologie!$B$2:$AM$10,2) ))</f>
        <v>-</v>
      </c>
      <c r="S37" s="47" t="str">
        <f>T(IF(  Ott2022_RICHIESTE!S33&lt;&gt;"",  Ott2022_RICHIESTE!S33,  HLOOKUP(S$36,Tipologie!$B$2:$AM$10,2) ))</f>
        <v>-</v>
      </c>
      <c r="T37" s="152"/>
      <c r="U37" s="20" t="str">
        <f t="shared" si="7"/>
        <v/>
      </c>
      <c r="V37" s="20" t="str">
        <f t="shared" si="8"/>
        <v/>
      </c>
      <c r="W37" s="147" t="str">
        <f>T(IF(  Ott2022_RICHIESTE!W33&lt;&gt;"",  Ott2022_RICHIESTE!W33,  HLOOKUP(W$36,Tipologie!$B$2:$AM$10,2) ))</f>
        <v>-</v>
      </c>
      <c r="X37" s="147" t="str">
        <f>T(IF(  Ott2022_RICHIESTE!X33&lt;&gt;"",  Ott2022_RICHIESTE!X33,  HLOOKUP(X$36,Tipologie!$B$2:$AM$10,2) ))</f>
        <v>-</v>
      </c>
      <c r="Y37" s="147" t="str">
        <f>T(IF(  Ott2022_RICHIESTE!Y33&lt;&gt;"",  Ott2022_RICHIESTE!Y33,  HLOOKUP(Y$36,Tipologie!$B$2:$AM$10,2) ))</f>
        <v>-</v>
      </c>
      <c r="Z37" s="147" t="str">
        <f>T(IF(  Ott2022_RICHIESTE!Z33&lt;&gt;"",  Ott2022_RICHIESTE!Z33,  HLOOKUP(Z$36,Tipologie!$B$2:$AM$10,2) ))</f>
        <v>-</v>
      </c>
      <c r="AA37" s="147" t="str">
        <f>T(IF(  Ott2022_RICHIESTE!AA33&lt;&gt;"",  Ott2022_RICHIESTE!AA33,  HLOOKUP(AA$36,Tipologie!$B$2:$AM$10,2) ))</f>
        <v>-</v>
      </c>
      <c r="AB37" s="147" t="str">
        <f>T(IF(  Ott2022_RICHIESTE!AB33&lt;&gt;"",  Ott2022_RICHIESTE!AB33,  HLOOKUP(AB$36,Tipologie!$B$2:$AM$10,2) ))</f>
        <v>-</v>
      </c>
      <c r="AC37" s="147" t="str">
        <f>T(IF(  Ott2022_RICHIESTE!AC33&lt;&gt;"",  Ott2022_RICHIESTE!AC33,  HLOOKUP(AC$36,Tipologie!$B$2:$AM$10,2) ))</f>
        <v>-</v>
      </c>
      <c r="AD37" s="147" t="str">
        <f>T(IF(  Ott2022_RICHIESTE!AD33&lt;&gt;"",  Ott2022_RICHIESTE!AD33,  HLOOKUP(AD$36,Tipologie!$B$2:$AM$10,2) ))</f>
        <v>-</v>
      </c>
      <c r="AE37" s="147" t="str">
        <f>T(IF(  Ott2022_RICHIESTE!AE33&lt;&gt;"",  Ott2022_RICHIESTE!AE33,  HLOOKUP(AE$36,Tipologie!$B$2:$AM$10,2) ))</f>
        <v>-</v>
      </c>
      <c r="AF37" s="147" t="str">
        <f>T(IF(  Ott2022_RICHIESTE!AF33&lt;&gt;"",  Ott2022_RICHIESTE!AF33,  HLOOKUP(AF$36,Tipologie!$B$2:$AM$10,2) ))</f>
        <v>-</v>
      </c>
      <c r="AG37" s="147" t="str">
        <f>T(IF(  Ott2022_RICHIESTE!AG33&lt;&gt;"",  Ott2022_RICHIESTE!AG33,  HLOOKUP(AG$36,Tipologie!$B$2:$AM$10,2) ))</f>
        <v>-</v>
      </c>
      <c r="AH37" s="147" t="str">
        <f>T(IF(  Ott2022_RICHIESTE!AH33&lt;&gt;"",  Ott2022_RICHIESTE!AH33,  HLOOKUP(AH$36,Tipologie!$B$2:$AM$10,2) ))</f>
        <v>-</v>
      </c>
      <c r="AI37" s="147" t="str">
        <f>T(IF(  Ott2022_RICHIESTE!AI33&lt;&gt;"",  Ott2022_RICHIESTE!AI33,  HLOOKUP(AI$36,Tipologie!$B$2:$AM$10,2) ))</f>
        <v>-</v>
      </c>
      <c r="AJ37" s="147" t="str">
        <f>T(IF(  Ott2022_RICHIESTE!AJ33&lt;&gt;"",  Ott2022_RICHIESTE!AJ33,  HLOOKUP(AJ$36,Tipologie!$B$2:$AM$10,2) ))</f>
        <v>-</v>
      </c>
      <c r="AK37" s="147" t="str">
        <f>T(IF(  Ott2022_RICHIESTE!AK33&lt;&gt;"",  Ott2022_RICHIESTE!AK33,  HLOOKUP(AK$36,Tipologie!$B$2:$AM$10,2) ))</f>
        <v>-</v>
      </c>
      <c r="AL37" s="147" t="str">
        <f>T(IF(  Ott2022_RICHIESTE!AL33&lt;&gt;"",  Ott2022_RICHIESTE!AL33,  HLOOKUP(AL$36,Tipologie!$B$2:$AM$10,2) ))</f>
        <v>-</v>
      </c>
      <c r="AM37" s="147" t="str">
        <f>T(IF(  Ott2022_RICHIESTE!AM33&lt;&gt;"",  Ott2022_RICHIESTE!AM33,  HLOOKUP(AM$36,Tipologie!$B$2:$AM$10,2) ))</f>
        <v>-</v>
      </c>
      <c r="AN37" s="147" t="str">
        <f>T(IF(  Ott2022_RICHIESTE!AN33&lt;&gt;"",  Ott2022_RICHIESTE!AN33,  HLOOKUP(AN$36,Tipologie!$B$2:$AM$10,2) ))</f>
        <v>-</v>
      </c>
      <c r="AO37" s="147" t="str">
        <f>T(IF(  Ott2022_RICHIESTE!AO33&lt;&gt;"",  Ott2022_RICHIESTE!AO33,  HLOOKUP(AO$36,Tipologie!$B$2:$AM$10,2) ))</f>
        <v>-</v>
      </c>
      <c r="AP37" s="147" t="str">
        <f>T(IF(  Ott2022_RICHIESTE!AP33&lt;&gt;"",  Ott2022_RICHIESTE!AP33,  HLOOKUP(AP$36,Tipologie!$B$2:$AM$10,2) ))</f>
        <v>-</v>
      </c>
      <c r="AQ37" s="147" t="str">
        <f>T(IF(  Ott2022_RICHIESTE!AQ33&lt;&gt;"",  Ott2022_RICHIESTE!AQ33,  HLOOKUP(AQ$36,Tipologie!$B$2:$AM$10,2) ))</f>
        <v>-</v>
      </c>
      <c r="AR37" s="147" t="str">
        <f>T(IF(  Ott2022_RICHIESTE!AR33&lt;&gt;"",  Ott2022_RICHIESTE!AR33,  HLOOKUP(AR$36,Tipologie!$B$2:$AM$10,2) ))</f>
        <v>-</v>
      </c>
      <c r="AS37" s="147" t="str">
        <f>T(IF(  Ott2022_RICHIESTE!AS33&lt;&gt;"",  Ott2022_RICHIESTE!AS33,  HLOOKUP(AS$36,Tipologie!$B$2:$AM$10,2) ))</f>
        <v>-</v>
      </c>
      <c r="AT37" s="224"/>
      <c r="AW37" s="90"/>
      <c r="AX37" s="207"/>
      <c r="AY37" s="91"/>
      <c r="BB37" s="147" t="str">
        <f>T(IF(  Ott2022_RICHIESTE!BM33&lt;&gt;"",  Ott2022_RICHIESTE!BM33,  HLOOKUP(BB$36,Tipologie!$B$2:$AM$10,2) ))</f>
        <v>-</v>
      </c>
      <c r="BC37" s="147" t="str">
        <f>T(IF(  Ott2022_RICHIESTE!BN33&lt;&gt;"",  Ott2022_RICHIESTE!BN33,  HLOOKUP(BC$36,Tipologie!$B$2:$AM$10,2) ))</f>
        <v>-</v>
      </c>
      <c r="BD37" s="147" t="str">
        <f>T(IF(  Ott2022_RICHIESTE!BO33&lt;&gt;"",  Ott2022_RICHIESTE!BO33,  HLOOKUP(BD$36,Tipologie!$B$2:$AM$10,2) ))</f>
        <v>-</v>
      </c>
      <c r="BE37" s="147" t="str">
        <f>T(IF(  Ott2022_RICHIESTE!BP33&lt;&gt;"",  Ott2022_RICHIESTE!BP33,  HLOOKUP(BE$36,Tipologie!$B$2:$AM$10,2) ))</f>
        <v>-</v>
      </c>
      <c r="BF37" s="147" t="str">
        <f>T(IF(  Ott2022_RICHIESTE!BQ33&lt;&gt;"",  Ott2022_RICHIESTE!BQ33,  HLOOKUP(BF$36,Tipologie!$B$2:$AM$10,2) ))</f>
        <v>-</v>
      </c>
      <c r="BG37" s="147" t="str">
        <f>T(IF(  Ott2022_RICHIESTE!BR33&lt;&gt;"",  Ott2022_RICHIESTE!BR33,  HLOOKUP(BG$36,Tipologie!$B$2:$AM$10,2) ))</f>
        <v>-</v>
      </c>
      <c r="BI37" s="93" t="str">
        <f t="shared" si="9"/>
        <v/>
      </c>
      <c r="BJ37" s="93" t="str">
        <f t="shared" si="12"/>
        <v/>
      </c>
      <c r="BK37" s="147" t="str">
        <f>T(IF(  Ott2022_RICHIESTE!BV33&lt;&gt;"",  Ott2022_RICHIESTE!BV33,  HLOOKUP(BK$36,Tipologie!$B$2:$AM$10,2) ))</f>
        <v>-</v>
      </c>
      <c r="BL37" s="147" t="str">
        <f>T(IF(  Ott2022_RICHIESTE!BW33&lt;&gt;"",  Ott2022_RICHIESTE!BW33,  HLOOKUP(BL$36,Tipologie!$B$2:$AM$10,2) ))</f>
        <v>-</v>
      </c>
      <c r="BM37" s="147" t="str">
        <f>T(IF(  Ott2022_RICHIESTE!BX33&lt;&gt;"",  Ott2022_RICHIESTE!BX33,  HLOOKUP(BM$36,Tipologie!$B$2:$AM$10,2) ))</f>
        <v>-</v>
      </c>
      <c r="BN37" s="147" t="str">
        <f>T(IF(  Ott2022_RICHIESTE!BY33&lt;&gt;"",  Ott2022_RICHIESTE!BY33,  HLOOKUP(BN$36,Tipologie!$B$2:$AM$10,2) ))</f>
        <v>-</v>
      </c>
      <c r="BO37" s="147" t="str">
        <f>T(IF(  Ott2022_RICHIESTE!BZ33&lt;&gt;"",  Ott2022_RICHIESTE!BZ33,  HLOOKUP(BO$36,Tipologie!$B$2:$AM$10,2) ))</f>
        <v>-</v>
      </c>
      <c r="BP37" s="147" t="str">
        <f>T(IF(  Ott2022_RICHIESTE!CA33&lt;&gt;"",  Ott2022_RICHIESTE!CA33,  HLOOKUP(BP$36,Tipologie!$B$2:$AM$10,2) ))</f>
        <v>-</v>
      </c>
      <c r="BQ37" s="147" t="str">
        <f>T(IF(  Ott2022_RICHIESTE!CB33&lt;&gt;"",  Ott2022_RICHIESTE!CB33,  HLOOKUP(BQ$36,Tipologie!$B$2:$AM$10,2) ))</f>
        <v>-</v>
      </c>
      <c r="BR37" s="147" t="str">
        <f>T(IF(  Ott2022_RICHIESTE!BW33&lt;&gt;"",  Ott2022_RICHIESTE!BW33,  HLOOKUP(BR$36,Tipologie!$B$2:$AM$10,2) ))</f>
        <v>-</v>
      </c>
      <c r="BS37" s="147" t="str">
        <f>T(IF(  Ott2022_RICHIESTE!BX33&lt;&gt;"",  Ott2022_RICHIESTE!BX33,  HLOOKUP(BS$36,Tipologie!$B$2:$AM$10,2) ))</f>
        <v>-</v>
      </c>
      <c r="BT37" s="147" t="str">
        <f>T(IF(  Ott2022_RICHIESTE!BY33&lt;&gt;"",  Ott2022_RICHIESTE!BY33,  HLOOKUP(BT$36,Tipologie!$B$2:$AM$10,2) ))</f>
        <v>-</v>
      </c>
    </row>
    <row r="38" spans="1:73" ht="11.25" customHeight="1" x14ac:dyDescent="0.25">
      <c r="A38" s="45" t="str">
        <f>IF(Ott2022_RICHIESTE!A34&lt;&gt;"",Ott2022_RICHIESTE!A34,"")</f>
        <v>lun</v>
      </c>
      <c r="B38" s="46">
        <f>IF(Ott2022_RICHIESTE!B34&lt;&gt;"",Ott2022_RICHIESTE!B34,"")</f>
        <v>44858</v>
      </c>
      <c r="C38" s="147" t="str">
        <f>T( IF( Ott2022_RICHIESTE!C34&lt;&gt;"",  IF(   AND(    (IFERROR(SEARCH("Ridotto",Ott2022_RICHIESTE!C34),Ott2022_RICHIESTE!C34))=1,    C$36&lt;&gt;""   ),    _xlfn.CONCAT("Rid: ",HLOOKUP(C$36,Tipologie!$B$2:$AM$10,3)  ),  Ott2022_RICHIESTE!C34),HLOOKUP(C$36,Tipologie!$B$2:$AM$10,3  ) ))</f>
        <v>.</v>
      </c>
      <c r="D38" s="147" t="str">
        <f>T( IF( Ott2022_RICHIESTE!D34&lt;&gt;"",  IF(   AND(    (IFERROR(SEARCH("Ridotto",Ott2022_RICHIESTE!D34),Ott2022_RICHIESTE!D34))=1,    D$36&lt;&gt;""   ),    _xlfn.CONCAT("Rid: ",HLOOKUP(D$36,Tipologie!$B$2:$AM$10,3)  ),  Ott2022_RICHIESTE!D34),HLOOKUP(D$36,Tipologie!$B$2:$AM$10,3  ) ))</f>
        <v>.</v>
      </c>
      <c r="E38" s="147" t="str">
        <f>T( IF( Ott2022_RICHIESTE!E34&lt;&gt;"",  IF(   AND(    (IFERROR(SEARCH("Ridotto",Ott2022_RICHIESTE!E34),Ott2022_RICHIESTE!E34))=1,    E$36&lt;&gt;""   ),    _xlfn.CONCAT("Rid: ",HLOOKUP(E$36,Tipologie!$B$2:$AM$10,3)  ),  Ott2022_RICHIESTE!E34),HLOOKUP(E$36,Tipologie!$B$2:$AM$10,3  ) ))</f>
        <v>.</v>
      </c>
      <c r="F38" s="147" t="str">
        <f>T( IF( Ott2022_RICHIESTE!F34&lt;&gt;"",  IF(   AND(    (IFERROR(SEARCH("Ridotto",Ott2022_RICHIESTE!F34),Ott2022_RICHIESTE!F34))=1,    F$36&lt;&gt;""   ),    _xlfn.CONCAT("Rid: ",HLOOKUP(F$36,Tipologie!$B$2:$AM$10,3)  ),  Ott2022_RICHIESTE!F34),HLOOKUP(F$36,Tipologie!$B$2:$AM$10,3  ) ))</f>
        <v>.</v>
      </c>
      <c r="G38" s="147" t="str">
        <f>T( IF( Ott2022_RICHIESTE!G34&lt;&gt;"",  IF(   AND(    (IFERROR(SEARCH("Ridotto",Ott2022_RICHIESTE!G34),Ott2022_RICHIESTE!G34))=1,    G$36&lt;&gt;""   ),    _xlfn.CONCAT("Rid: ",HLOOKUP(G$36,Tipologie!$B$2:$AM$10,3)  ),  Ott2022_RICHIESTE!G34),HLOOKUP(G$36,Tipologie!$B$2:$AM$10,3  ) ))</f>
        <v>.</v>
      </c>
      <c r="H38" s="147" t="str">
        <f>T( IF( Ott2022_RICHIESTE!H34&lt;&gt;"",  IF(   AND(    (IFERROR(SEARCH("Ridotto",Ott2022_RICHIESTE!H34),Ott2022_RICHIESTE!H34))=1,    H$36&lt;&gt;""   ),    _xlfn.CONCAT("Rid: ",HLOOKUP(H$36,Tipologie!$B$2:$AM$10,3)  ),  Ott2022_RICHIESTE!H34),HLOOKUP(H$36,Tipologie!$B$2:$AM$10,3  ) ))</f>
        <v>.</v>
      </c>
      <c r="I38" s="147" t="str">
        <f>T( IF( Ott2022_RICHIESTE!I34&lt;&gt;"",  IF(   AND(    (IFERROR(SEARCH("Ridotto",Ott2022_RICHIESTE!I34),Ott2022_RICHIESTE!I34))=1,    I$36&lt;&gt;""   ),    _xlfn.CONCAT("Rid: ",HLOOKUP(I$36,Tipologie!$B$2:$AM$10,3)  ),  Ott2022_RICHIESTE!I34),HLOOKUP(I$36,Tipologie!$B$2:$AM$10,3  ) ))</f>
        <v>.</v>
      </c>
      <c r="J38" s="147" t="str">
        <f>T( IF( Ott2022_RICHIESTE!J34&lt;&gt;"",  IF(   AND(    (IFERROR(SEARCH("Ridotto",Ott2022_RICHIESTE!J34),Ott2022_RICHIESTE!J34))=1,    J$36&lt;&gt;""   ),    _xlfn.CONCAT("Rid: ",HLOOKUP(J$36,Tipologie!$B$2:$AM$10,3)  ),  Ott2022_RICHIESTE!J34),HLOOKUP(J$36,Tipologie!$B$2:$AM$10,3  ) ))</f>
        <v>.</v>
      </c>
      <c r="K38" s="147" t="str">
        <f>T( IF( Ott2022_RICHIESTE!K34&lt;&gt;"",  IF(   AND(    (IFERROR(SEARCH("Ridotto",Ott2022_RICHIESTE!K34),Ott2022_RICHIESTE!K34))=1,    K$36&lt;&gt;""   ),    _xlfn.CONCAT("Rid: ",HLOOKUP(K$36,Tipologie!$B$2:$AM$10,3)  ),  Ott2022_RICHIESTE!K34),HLOOKUP(K$36,Tipologie!$B$2:$AM$10,3  ) ))</f>
        <v>.</v>
      </c>
      <c r="L38" s="147" t="str">
        <f>T( IF( Ott2022_RICHIESTE!L34&lt;&gt;"",  IF(   AND(    (IFERROR(SEARCH("Ridotto",Ott2022_RICHIESTE!L34),Ott2022_RICHIESTE!L34))=1,    L$36&lt;&gt;""   ),    _xlfn.CONCAT("Rid: ",HLOOKUP(L$36,Tipologie!$B$2:$AM$10,3)  ),  Ott2022_RICHIESTE!L34),HLOOKUP(L$36,Tipologie!$B$2:$AM$10,3  ) ))</f>
        <v>.</v>
      </c>
      <c r="M38" s="147" t="str">
        <f>T( IF( Ott2022_RICHIESTE!M34&lt;&gt;"",  IF(   AND(    (IFERROR(SEARCH("Ridotto",Ott2022_RICHIESTE!M34),Ott2022_RICHIESTE!M34))=1,    M$36&lt;&gt;""   ),    _xlfn.CONCAT("Rid: ",HLOOKUP(M$36,Tipologie!$B$2:$AM$10,3)  ),  Ott2022_RICHIESTE!M34),HLOOKUP(M$36,Tipologie!$B$2:$AM$10,3  ) ))</f>
        <v>.</v>
      </c>
      <c r="N38" s="147" t="str">
        <f>T( IF( Ott2022_RICHIESTE!N34&lt;&gt;"",  IF(   AND(    (IFERROR(SEARCH("Ridotto",Ott2022_RICHIESTE!N34),Ott2022_RICHIESTE!N34))=1,    N$36&lt;&gt;""   ),    _xlfn.CONCAT("Rid: ",HLOOKUP(N$36,Tipologie!$B$2:$AM$10,3)  ),  Ott2022_RICHIESTE!N34),HLOOKUP(N$36,Tipologie!$B$2:$AM$10,3  ) ))</f>
        <v>.</v>
      </c>
      <c r="O38" s="147" t="str">
        <f>T( IF( Ott2022_RICHIESTE!O34&lt;&gt;"",  IF(   AND(    (IFERROR(SEARCH("Ridotto",Ott2022_RICHIESTE!O34),Ott2022_RICHIESTE!O34))=1,    O$36&lt;&gt;""   ),    _xlfn.CONCAT("Rid: ",HLOOKUP(O$36,Tipologie!$B$2:$AM$10,3)  ),  Ott2022_RICHIESTE!O34),HLOOKUP(O$36,Tipologie!$B$2:$AM$10,3  ) ))</f>
        <v>.</v>
      </c>
      <c r="P38" s="147" t="str">
        <f>T( IF( Ott2022_RICHIESTE!P34&lt;&gt;"",  IF(   AND(    (IFERROR(SEARCH("Ridotto",Ott2022_RICHIESTE!P34),Ott2022_RICHIESTE!P34))=1,    P$36&lt;&gt;""   ),    _xlfn.CONCAT("Rid: ",HLOOKUP(P$36,Tipologie!$B$2:$AM$10,3)  ),  Ott2022_RICHIESTE!P34),HLOOKUP(P$36,Tipologie!$B$2:$AM$10,3  ) ))</f>
        <v>.</v>
      </c>
      <c r="Q38" s="28" t="str">
        <f>T( IF( Ott2022_RICHIESTE!Q34&lt;&gt;"",  IF(   AND(    (IFERROR(SEARCH("Ridotto",Ott2022_RICHIESTE!Q34),Ott2022_RICHIESTE!Q34))=1,    Q$36&lt;&gt;""   ),    _xlfn.CONCAT("Rid: ",HLOOKUP(Q$36,Tipologie!$B$2:$AM$10,3)  ),  Ott2022_RICHIESTE!Q34),HLOOKUP(Q$36,Tipologie!$B$2:$AM$10,3  ) ))</f>
        <v>.</v>
      </c>
      <c r="R38" s="28" t="str">
        <f>T( IF( Ott2022_RICHIESTE!R34&lt;&gt;"",  IF(   AND(    (IFERROR(SEARCH("Ridotto",Ott2022_RICHIESTE!R34),Ott2022_RICHIESTE!R34))=1,    R$36&lt;&gt;""   ),    _xlfn.CONCAT("Rid: ",HLOOKUP(R$36,Tipologie!$B$2:$AM$10,3)  ),  Ott2022_RICHIESTE!R34),HLOOKUP(R$36,Tipologie!$B$2:$AM$10,3  ) ))</f>
        <v>.</v>
      </c>
      <c r="S38" s="28" t="str">
        <f>T( IF( Ott2022_RICHIESTE!S34&lt;&gt;"",  IF(   AND(    (IFERROR(SEARCH("Ridotto",Ott2022_RICHIESTE!S34),Ott2022_RICHIESTE!S34))=1,    S$36&lt;&gt;""   ),    _xlfn.CONCAT("Rid: ",HLOOKUP(S$36,Tipologie!$B$2:$AM$10,3)  ),  Ott2022_RICHIESTE!S34),HLOOKUP(S$36,Tipologie!$B$2:$AM$10,3  ) ))</f>
        <v>.</v>
      </c>
      <c r="T38" s="152"/>
      <c r="U38" s="45" t="str">
        <f t="shared" si="7"/>
        <v>lun</v>
      </c>
      <c r="V38" s="46">
        <f t="shared" si="8"/>
        <v>44858</v>
      </c>
      <c r="W38" s="147" t="str">
        <f>T( IF( Ott2022_RICHIESTE!W34&lt;&gt;"",  IF(   AND(    (IFERROR(SEARCH("Ridotto",Ott2022_RICHIESTE!W34),Ott2022_RICHIESTE!W34))=1,    W$36&lt;&gt;""   ),    _xlfn.CONCAT("Rid: ",HLOOKUP(W$36,Tipologie!$B$2:$AM$10,3)  ),  Ott2022_RICHIESTE!W34),HLOOKUP(W$36,Tipologie!$B$2:$AM$10,3  ) ))</f>
        <v>.</v>
      </c>
      <c r="X38" s="147" t="str">
        <f>T( IF( Ott2022_RICHIESTE!X34&lt;&gt;"",  IF(   AND(    (IFERROR(SEARCH("Ridotto",Ott2022_RICHIESTE!X34),Ott2022_RICHIESTE!X34))=1,    X$36&lt;&gt;""   ),    _xlfn.CONCAT("Rid: ",HLOOKUP(X$36,Tipologie!$B$2:$AM$10,3)  ),  Ott2022_RICHIESTE!X34),HLOOKUP(X$36,Tipologie!$B$2:$AM$10,3  ) ))</f>
        <v>.</v>
      </c>
      <c r="Y38" s="147" t="str">
        <f>T( IF( Ott2022_RICHIESTE!Y34&lt;&gt;"",  IF(   AND(    (IFERROR(SEARCH("Ridotto",Ott2022_RICHIESTE!Y34),Ott2022_RICHIESTE!Y34))=1,    Y$36&lt;&gt;""   ),    _xlfn.CONCAT("Rid: ",HLOOKUP(Y$36,Tipologie!$B$2:$AM$10,3)  ),  Ott2022_RICHIESTE!Y34),HLOOKUP(Y$36,Tipologie!$B$2:$AM$10,3  ) ))</f>
        <v>.</v>
      </c>
      <c r="Z38" s="147" t="str">
        <f>T( IF( Ott2022_RICHIESTE!Z34&lt;&gt;"",  IF(   AND(    (IFERROR(SEARCH("Ridotto",Ott2022_RICHIESTE!Z34),Ott2022_RICHIESTE!Z34))=1,    Z$36&lt;&gt;""   ),    _xlfn.CONCAT("Rid: ",HLOOKUP(Z$36,Tipologie!$B$2:$AM$10,3)  ),  Ott2022_RICHIESTE!Z34),HLOOKUP(Z$36,Tipologie!$B$2:$AM$10,3  ) ))</f>
        <v>.</v>
      </c>
      <c r="AA38" s="147" t="str">
        <f>T( IF( Ott2022_RICHIESTE!AA34&lt;&gt;"",  IF(   AND(    (IFERROR(SEARCH("Ridotto",Ott2022_RICHIESTE!AA34),Ott2022_RICHIESTE!AA34))=1,    AA$36&lt;&gt;""   ),    _xlfn.CONCAT("Rid: ",HLOOKUP(AA$36,Tipologie!$B$2:$AM$10,3)  ),  Ott2022_RICHIESTE!AA34),HLOOKUP(AA$36,Tipologie!$B$2:$AM$10,3  ) ))</f>
        <v>.</v>
      </c>
      <c r="AB38" s="147" t="str">
        <f>T( IF( Ott2022_RICHIESTE!AB34&lt;&gt;"",  IF(   AND(    (IFERROR(SEARCH("Ridotto",Ott2022_RICHIESTE!AB34),Ott2022_RICHIESTE!AB34))=1,    AB$36&lt;&gt;""   ),    _xlfn.CONCAT("Rid: ",HLOOKUP(AB$36,Tipologie!$B$2:$AM$10,3)  ),  Ott2022_RICHIESTE!AB34),HLOOKUP(AB$36,Tipologie!$B$2:$AM$10,3  ) ))</f>
        <v>.</v>
      </c>
      <c r="AC38" s="147" t="str">
        <f>T( IF( Ott2022_RICHIESTE!AC34&lt;&gt;"",  IF(   AND(    (IFERROR(SEARCH("Ridotto",Ott2022_RICHIESTE!AC34),Ott2022_RICHIESTE!AC34))=1,    AC$36&lt;&gt;""   ),    _xlfn.CONCAT("Rid: ",HLOOKUP(AC$36,Tipologie!$B$2:$AM$10,3)  ),  Ott2022_RICHIESTE!AC34),HLOOKUP(AC$36,Tipologie!$B$2:$AM$10,3  ) ))</f>
        <v>.</v>
      </c>
      <c r="AD38" s="147" t="str">
        <f>T( IF( Ott2022_RICHIESTE!AD34&lt;&gt;"",  IF(   AND(    (IFERROR(SEARCH("Ridotto",Ott2022_RICHIESTE!AD34),Ott2022_RICHIESTE!AD34))=1,    AD$36&lt;&gt;""   ),    _xlfn.CONCAT("Rid: ",HLOOKUP(AD$36,Tipologie!$B$2:$AM$10,3)  ),  Ott2022_RICHIESTE!AD34),HLOOKUP(AD$36,Tipologie!$B$2:$AM$10,3  ) ))</f>
        <v>.</v>
      </c>
      <c r="AE38" s="147" t="str">
        <f>T( IF( Ott2022_RICHIESTE!AE34&lt;&gt;"",  IF(   AND(    (IFERROR(SEARCH("Ridotto",Ott2022_RICHIESTE!AE34),Ott2022_RICHIESTE!AE34))=1,    AE$36&lt;&gt;""   ),    _xlfn.CONCAT("Rid: ",HLOOKUP(AE$36,Tipologie!$B$2:$AM$10,3)  ),  Ott2022_RICHIESTE!AE34),HLOOKUP(AE$36,Tipologie!$B$2:$AM$10,3  ) ))</f>
        <v>.</v>
      </c>
      <c r="AF38" s="147" t="str">
        <f>T( IF( Ott2022_RICHIESTE!AF34&lt;&gt;"",  IF(   AND(    (IFERROR(SEARCH("Ridotto",Ott2022_RICHIESTE!AF34),Ott2022_RICHIESTE!AF34))=1,    AF$36&lt;&gt;""   ),    _xlfn.CONCAT("Rid: ",HLOOKUP(AF$36,Tipologie!$B$2:$AM$10,3)  ),  Ott2022_RICHIESTE!AF34),HLOOKUP(AF$36,Tipologie!$B$2:$AM$10,3  ) ))</f>
        <v>.</v>
      </c>
      <c r="AG38" s="147" t="str">
        <f>T( IF( Ott2022_RICHIESTE!AG34&lt;&gt;"",  IF(   AND(    (IFERROR(SEARCH("Ridotto",Ott2022_RICHIESTE!AG34),Ott2022_RICHIESTE!AG34))=1,    AG$36&lt;&gt;""   ),    _xlfn.CONCAT("Rid: ",HLOOKUP(AG$36,Tipologie!$B$2:$AM$10,3)  ),  Ott2022_RICHIESTE!AG34),HLOOKUP(AG$36,Tipologie!$B$2:$AM$10,3  ) ))</f>
        <v>.</v>
      </c>
      <c r="AH38" s="147" t="str">
        <f>T( IF( Ott2022_RICHIESTE!AH34&lt;&gt;"",  IF(   AND(    (IFERROR(SEARCH("Ridotto",Ott2022_RICHIESTE!AH34),Ott2022_RICHIESTE!AH34))=1,    AH$36&lt;&gt;""   ),    _xlfn.CONCAT("Rid: ",HLOOKUP(AH$36,Tipologie!$B$2:$AM$10,3)  ),  Ott2022_RICHIESTE!AH34),HLOOKUP(AH$36,Tipologie!$B$2:$AM$10,3  ) ))</f>
        <v>.</v>
      </c>
      <c r="AI38" s="147" t="str">
        <f>T( IF( Ott2022_RICHIESTE!AI34&lt;&gt;"",  IF(   AND(    (IFERROR(SEARCH("Ridotto",Ott2022_RICHIESTE!AI34),Ott2022_RICHIESTE!AI34))=1,    AI$36&lt;&gt;""   ),    _xlfn.CONCAT("Rid: ",HLOOKUP(AI$36,Tipologie!$B$2:$AM$10,3)  ),  Ott2022_RICHIESTE!AI34),HLOOKUP(AI$36,Tipologie!$B$2:$AM$10,3  ) ))</f>
        <v>.</v>
      </c>
      <c r="AJ38" s="147" t="str">
        <f>T( IF( Ott2022_RICHIESTE!AJ34&lt;&gt;"",  IF(   AND(    (IFERROR(SEARCH("Ridotto",Ott2022_RICHIESTE!AJ34),Ott2022_RICHIESTE!AJ34))=1,    AJ$36&lt;&gt;""   ),    _xlfn.CONCAT("Rid: ",HLOOKUP(AJ$36,Tipologie!$B$2:$AM$10,3)  ),  Ott2022_RICHIESTE!AJ34),HLOOKUP(AJ$36,Tipologie!$B$2:$AM$10,3  ) ))</f>
        <v>.</v>
      </c>
      <c r="AK38" s="147" t="str">
        <f>T( IF( Ott2022_RICHIESTE!AK34&lt;&gt;"",  IF(   AND(    (IFERROR(SEARCH("Ridotto",Ott2022_RICHIESTE!AK34),Ott2022_RICHIESTE!AK34))=1,    AK$36&lt;&gt;""   ),    _xlfn.CONCAT("Rid: ",HLOOKUP(AK$36,Tipologie!$B$2:$AM$10,3)  ),  Ott2022_RICHIESTE!AK34),HLOOKUP(AK$36,Tipologie!$B$2:$AM$10,3  ) ))</f>
        <v>.</v>
      </c>
      <c r="AL38" s="147" t="str">
        <f>T( IF( Ott2022_RICHIESTE!AL34&lt;&gt;"",  IF(   AND(    (IFERROR(SEARCH("Ridotto",Ott2022_RICHIESTE!AL34),Ott2022_RICHIESTE!AL34))=1,    AL$36&lt;&gt;""   ),    _xlfn.CONCAT("Rid: ",HLOOKUP(AL$36,Tipologie!$B$2:$AM$10,3)  ),  Ott2022_RICHIESTE!AL34),HLOOKUP(AL$36,Tipologie!$B$2:$AM$10,3  ) ))</f>
        <v>.</v>
      </c>
      <c r="AM38" s="147" t="str">
        <f>T( IF( Ott2022_RICHIESTE!AM34&lt;&gt;"",  IF(   AND(    (IFERROR(SEARCH("Ridotto",Ott2022_RICHIESTE!AM34),Ott2022_RICHIESTE!AM34))=1,    AM$36&lt;&gt;""   ),    _xlfn.CONCAT("Rid: ",HLOOKUP(AM$36,Tipologie!$B$2:$AM$10,3)  ),  Ott2022_RICHIESTE!AM34),HLOOKUP(AM$36,Tipologie!$B$2:$AM$10,3  ) ))</f>
        <v>.</v>
      </c>
      <c r="AN38" s="147" t="str">
        <f>T( IF( Ott2022_RICHIESTE!AN34&lt;&gt;"",  IF(   AND(    (IFERROR(SEARCH("Ridotto",Ott2022_RICHIESTE!AN34),Ott2022_RICHIESTE!AN34))=1,    AN$36&lt;&gt;""   ),    _xlfn.CONCAT("Rid: ",HLOOKUP(AN$36,Tipologie!$B$2:$AM$10,3)  ),  Ott2022_RICHIESTE!AN34),HLOOKUP(AN$36,Tipologie!$B$2:$AM$10,3  ) ))</f>
        <v>.</v>
      </c>
      <c r="AO38" s="147" t="str">
        <f>T( IF( Ott2022_RICHIESTE!AO34&lt;&gt;"",  IF(   AND(    (IFERROR(SEARCH("Ridotto",Ott2022_RICHIESTE!AO34),Ott2022_RICHIESTE!AO34))=1,    AO$36&lt;&gt;""   ),    _xlfn.CONCAT("Rid: ",HLOOKUP(AO$36,Tipologie!$B$2:$AM$10,3)  ),  Ott2022_RICHIESTE!AO34),HLOOKUP(AO$36,Tipologie!$B$2:$AM$10,3  ) ))</f>
        <v>.</v>
      </c>
      <c r="AP38" s="147" t="str">
        <f>T( IF( Ott2022_RICHIESTE!AP34&lt;&gt;"",  IF(   AND(    (IFERROR(SEARCH("Ridotto",Ott2022_RICHIESTE!AP34),Ott2022_RICHIESTE!AP34))=1,    AP$36&lt;&gt;""   ),    _xlfn.CONCAT("Rid: ",HLOOKUP(AP$36,Tipologie!$B$2:$AM$10,3)  ),  Ott2022_RICHIESTE!AP34),HLOOKUP(AP$36,Tipologie!$B$2:$AM$10,3  ) ))</f>
        <v>.</v>
      </c>
      <c r="AQ38" s="147" t="str">
        <f>T( IF( Ott2022_RICHIESTE!AQ34&lt;&gt;"",  IF(   AND(    (IFERROR(SEARCH("Ridotto",Ott2022_RICHIESTE!AQ34),Ott2022_RICHIESTE!AQ34))=1,    AQ$36&lt;&gt;""   ),    _xlfn.CONCAT("Rid: ",HLOOKUP(AQ$36,Tipologie!$B$2:$AM$10,3)  ),  Ott2022_RICHIESTE!AQ34),HLOOKUP(AQ$36,Tipologie!$B$2:$AM$10,3  ) ))</f>
        <v>.</v>
      </c>
      <c r="AR38" s="147" t="str">
        <f>T( IF( Ott2022_RICHIESTE!AR34&lt;&gt;"",  IF(   AND(    (IFERROR(SEARCH("Ridotto",Ott2022_RICHIESTE!AR34),Ott2022_RICHIESTE!AR34))=1,    AR$36&lt;&gt;""   ),    _xlfn.CONCAT("Rid: ",HLOOKUP(AR$36,Tipologie!$B$2:$AM$10,3)  ),  Ott2022_RICHIESTE!AR34),HLOOKUP(AR$36,Tipologie!$B$2:$AM$10,3  ) ))</f>
        <v>.</v>
      </c>
      <c r="AS38" s="147" t="str">
        <f>T( IF( Ott2022_RICHIESTE!AS34&lt;&gt;"",  IF(   AND(    (IFERROR(SEARCH("Ridotto",Ott2022_RICHIESTE!AS34),Ott2022_RICHIESTE!AS34))=1,    AS$36&lt;&gt;""   ),    _xlfn.CONCAT("Rid: ",HLOOKUP(AS$36,Tipologie!$B$2:$AM$10,3)  ),  Ott2022_RICHIESTE!AS34),HLOOKUP(AS$36,Tipologie!$B$2:$AM$10,3  ) ))</f>
        <v>.</v>
      </c>
      <c r="AT38" s="224"/>
      <c r="AW38" s="22">
        <f>SUM(COUNTIFS(C38:AS38,{"Ex-accordo";"Ferie";"Ridotto Ex-Acc";"Ridotto Ferie";"Ridotto Maternità";"Malattia";"Esame";"Altro"}))</f>
        <v>0</v>
      </c>
      <c r="AX38" s="159">
        <f t="shared" ref="AX38:AX43" si="14">$AZ$1-AW38</f>
        <v>30</v>
      </c>
      <c r="AY38" s="91"/>
      <c r="BB38" s="147" t="str">
        <f>T( IF( Ott2022_RICHIESTE!BM34&lt;&gt;"",  IF(   AND(    (IFERROR(SEARCH("Ridotto",Ott2022_RICHIESTE!BM34),Ott2022_RICHIESTE!BM34))=1,    BB$36&lt;&gt;""   ),    _xlfn.CONCAT("Rid: ",HLOOKUP(BB$36,Tipologie!$B$2:$AM$10,3)  ),  Ott2022_RICHIESTE!BM34),HLOOKUP(BB$36,Tipologie!$B$2:$AM$10,3  ) ))</f>
        <v>.</v>
      </c>
      <c r="BC38" s="147" t="str">
        <f>T( IF( Ott2022_RICHIESTE!BN34&lt;&gt;"",  IF(   AND(    (IFERROR(SEARCH("Ridotto",Ott2022_RICHIESTE!BN34),Ott2022_RICHIESTE!BN34))=1,    BC$36&lt;&gt;""   ),    _xlfn.CONCAT("Rid: ",HLOOKUP(BC$36,Tipologie!$B$2:$AM$10,3)  ),  Ott2022_RICHIESTE!BN34),HLOOKUP(BC$36,Tipologie!$B$2:$AM$10,3  ) ))</f>
        <v>.</v>
      </c>
      <c r="BD38" s="147" t="str">
        <f>T( IF( Ott2022_RICHIESTE!BO34&lt;&gt;"",  IF(   AND(    (IFERROR(SEARCH("Ridotto",Ott2022_RICHIESTE!BO34),Ott2022_RICHIESTE!BO34))=1,    BD$36&lt;&gt;""   ),    _xlfn.CONCAT("Rid: ",HLOOKUP(BD$36,Tipologie!$B$2:$AM$10,3)  ),  Ott2022_RICHIESTE!BO34),HLOOKUP(BD$36,Tipologie!$B$2:$AM$10,3  ) ))</f>
        <v>.</v>
      </c>
      <c r="BE38" s="147" t="str">
        <f>T( IF( Ott2022_RICHIESTE!BP34&lt;&gt;"",  IF(   AND(    (IFERROR(SEARCH("Ridotto",Ott2022_RICHIESTE!BP34),Ott2022_RICHIESTE!BP34))=1,    BE$36&lt;&gt;""   ),    _xlfn.CONCAT("Rid: ",HLOOKUP(BE$36,Tipologie!$B$2:$AM$10,3)  ),  Ott2022_RICHIESTE!BP34),HLOOKUP(BE$36,Tipologie!$B$2:$AM$10,3  ) ))</f>
        <v>.</v>
      </c>
      <c r="BF38" s="147" t="str">
        <f>T( IF( Ott2022_RICHIESTE!BQ34&lt;&gt;"",  IF(   AND(    (IFERROR(SEARCH("Ridotto",Ott2022_RICHIESTE!BQ34),Ott2022_RICHIESTE!BQ34))=1,    BF$36&lt;&gt;""   ),    _xlfn.CONCAT("Rid: ",HLOOKUP(BF$36,Tipologie!$B$2:$AM$10,3)  ),  Ott2022_RICHIESTE!BQ34),HLOOKUP(BF$36,Tipologie!$B$2:$AM$10,3  ) ))</f>
        <v>.</v>
      </c>
      <c r="BG38" s="147" t="str">
        <f>T( IF( Ott2022_RICHIESTE!BR34&lt;&gt;"",  IF(   AND(    (IFERROR(SEARCH("Ridotto",Ott2022_RICHIESTE!BR34),Ott2022_RICHIESTE!BR34))=1,    BG$36&lt;&gt;""   ),    _xlfn.CONCAT("Rid: ",HLOOKUP(BG$36,Tipologie!$B$2:$AM$10,3)  ),  Ott2022_RICHIESTE!BR34),HLOOKUP(BG$36,Tipologie!$B$2:$AM$10,3  ) ))</f>
        <v>.</v>
      </c>
      <c r="BI38" s="45" t="str">
        <f t="shared" si="9"/>
        <v>lun</v>
      </c>
      <c r="BJ38" s="45">
        <f t="shared" si="12"/>
        <v>44858</v>
      </c>
      <c r="BK38" s="147" t="str">
        <f>T(IF(  Ott2022_RICHIESTE!BV34&lt;&gt;"",  Ott2022_RICHIESTE!BV34,  HLOOKUP(BK$36,Tipologie!$B$2:$AM$10,3) ))</f>
        <v>.</v>
      </c>
      <c r="BL38" s="147" t="str">
        <f>T(IF(  Ott2022_RICHIESTE!BW34&lt;&gt;"",  Ott2022_RICHIESTE!BW34,  HLOOKUP(BL$36,Tipologie!$B$2:$AM$10,3) ))</f>
        <v>.</v>
      </c>
      <c r="BM38" s="147" t="str">
        <f>T(IF(  Ott2022_RICHIESTE!BX34&lt;&gt;"",  Ott2022_RICHIESTE!BX34,  HLOOKUP(BM$36,Tipologie!$B$2:$AM$10,3) ))</f>
        <v>.</v>
      </c>
      <c r="BN38" s="147" t="str">
        <f>T(IF(  Ott2022_RICHIESTE!BY34&lt;&gt;"",  Ott2022_RICHIESTE!BY34,  HLOOKUP(BN$36,Tipologie!$B$2:$AM$10,3) ))</f>
        <v>.</v>
      </c>
      <c r="BO38" s="147" t="str">
        <f>T(IF(  Ott2022_RICHIESTE!BZ34&lt;&gt;"",  Ott2022_RICHIESTE!BZ34,  HLOOKUP(BO$36,Tipologie!$B$2:$AM$10,3) ))</f>
        <v>.</v>
      </c>
      <c r="BP38" s="147" t="str">
        <f>T(IF(  Ott2022_RICHIESTE!CA34&lt;&gt;"",  Ott2022_RICHIESTE!CA34,  HLOOKUP(BP$36,Tipologie!$B$2:$AM$10,3) ))</f>
        <v>.</v>
      </c>
      <c r="BQ38" s="147" t="str">
        <f>T(IF(  Ott2022_RICHIESTE!CB34&lt;&gt;"",  Ott2022_RICHIESTE!CB34,  HLOOKUP(BQ$36,Tipologie!$B$2:$AM$10,3) ))</f>
        <v>.</v>
      </c>
      <c r="BR38" s="147" t="str">
        <f>T(IF(  Ott2022_RICHIESTE!BW34&lt;&gt;"",  Ott2022_RICHIESTE!BW34,  HLOOKUP(BR$36,Tipologie!$B$2:$AM$10,3) ))</f>
        <v>.</v>
      </c>
      <c r="BS38" s="147" t="str">
        <f>T(IF(  Ott2022_RICHIESTE!BX34&lt;&gt;"",  Ott2022_RICHIESTE!BX34,  HLOOKUP(BS$36,Tipologie!$B$2:$AM$10,3) ))</f>
        <v>.</v>
      </c>
      <c r="BT38" s="147" t="str">
        <f>T(IF(  Ott2022_RICHIESTE!BY34&lt;&gt;"",  Ott2022_RICHIESTE!BY34,  HLOOKUP(BT$36,Tipologie!$B$2:$AM$10,3) ))</f>
        <v>.</v>
      </c>
      <c r="BU38" s="20"/>
    </row>
    <row r="39" spans="1:73" ht="11.25" customHeight="1" x14ac:dyDescent="0.25">
      <c r="A39" s="45" t="str">
        <f>IF(Ott2022_RICHIESTE!A35&lt;&gt;"",Ott2022_RICHIESTE!A35,"")</f>
        <v>mar</v>
      </c>
      <c r="B39" s="46">
        <f>IF(Ott2022_RICHIESTE!B35&lt;&gt;"",Ott2022_RICHIESTE!B35,"")</f>
        <v>44859</v>
      </c>
      <c r="C39" s="147" t="str">
        <f>T( IF( Ott2022_RICHIESTE!C35&lt;&gt;"",  IF(   AND(    (IFERROR(SEARCH("Ridotto",Ott2022_RICHIESTE!C35),Ott2022_RICHIESTE!C35))=1,    C$36&lt;&gt;""   ),    _xlfn.CONCAT("Rid: ",HLOOKUP(C$36,Tipologie!$B$2:$AM$10,4)  ),  Ott2022_RICHIESTE!C35),HLOOKUP(C$36,Tipologie!$B$2:$AM$10,4  ) ))</f>
        <v>.</v>
      </c>
      <c r="D39" s="147" t="str">
        <f>T( IF( Ott2022_RICHIESTE!D35&lt;&gt;"",  IF(   AND(    (IFERROR(SEARCH("Ridotto",Ott2022_RICHIESTE!D35),Ott2022_RICHIESTE!D35))=1,    D$36&lt;&gt;""   ),    _xlfn.CONCAT("Rid: ",HLOOKUP(D$36,Tipologie!$B$2:$AM$10,4)  ),  Ott2022_RICHIESTE!D35),HLOOKUP(D$36,Tipologie!$B$2:$AM$10,4  ) ))</f>
        <v>.</v>
      </c>
      <c r="E39" s="147" t="str">
        <f>T( IF( Ott2022_RICHIESTE!E35&lt;&gt;"",  IF(   AND(    (IFERROR(SEARCH("Ridotto",Ott2022_RICHIESTE!E35),Ott2022_RICHIESTE!E35))=1,    E$36&lt;&gt;""   ),    _xlfn.CONCAT("Rid: ",HLOOKUP(E$36,Tipologie!$B$2:$AM$10,4)  ),  Ott2022_RICHIESTE!E35),HLOOKUP(E$36,Tipologie!$B$2:$AM$10,4  ) ))</f>
        <v>.</v>
      </c>
      <c r="F39" s="147" t="str">
        <f>T( IF( Ott2022_RICHIESTE!F35&lt;&gt;"",  IF(   AND(    (IFERROR(SEARCH("Ridotto",Ott2022_RICHIESTE!F35),Ott2022_RICHIESTE!F35))=1,    F$36&lt;&gt;""   ),    _xlfn.CONCAT("Rid: ",HLOOKUP(F$36,Tipologie!$B$2:$AM$10,4)  ),  Ott2022_RICHIESTE!F35),HLOOKUP(F$36,Tipologie!$B$2:$AM$10,4  ) ))</f>
        <v>.</v>
      </c>
      <c r="G39" s="147" t="str">
        <f>T( IF( Ott2022_RICHIESTE!G35&lt;&gt;"",  IF(   AND(    (IFERROR(SEARCH("Ridotto",Ott2022_RICHIESTE!G35),Ott2022_RICHIESTE!G35))=1,    G$36&lt;&gt;""   ),    _xlfn.CONCAT("Rid: ",HLOOKUP(G$36,Tipologie!$B$2:$AM$10,4)  ),  Ott2022_RICHIESTE!G35),HLOOKUP(G$36,Tipologie!$B$2:$AM$10,4  ) ))</f>
        <v>.</v>
      </c>
      <c r="H39" s="147" t="str">
        <f>T( IF( Ott2022_RICHIESTE!H35&lt;&gt;"",  IF(   AND(    (IFERROR(SEARCH("Ridotto",Ott2022_RICHIESTE!H35),Ott2022_RICHIESTE!H35))=1,    H$36&lt;&gt;""   ),    _xlfn.CONCAT("Rid: ",HLOOKUP(H$36,Tipologie!$B$2:$AM$10,4)  ),  Ott2022_RICHIESTE!H35),HLOOKUP(H$36,Tipologie!$B$2:$AM$10,4  ) ))</f>
        <v>.</v>
      </c>
      <c r="I39" s="147" t="str">
        <f>T( IF( Ott2022_RICHIESTE!I35&lt;&gt;"",  IF(   AND(    (IFERROR(SEARCH("Ridotto",Ott2022_RICHIESTE!I35),Ott2022_RICHIESTE!I35))=1,    I$36&lt;&gt;""   ),    _xlfn.CONCAT("Rid: ",HLOOKUP(I$36,Tipologie!$B$2:$AM$10,4)  ),  Ott2022_RICHIESTE!I35),HLOOKUP(I$36,Tipologie!$B$2:$AM$10,4  ) ))</f>
        <v>.</v>
      </c>
      <c r="J39" s="147" t="str">
        <f>T( IF( Ott2022_RICHIESTE!J35&lt;&gt;"",  IF(   AND(    (IFERROR(SEARCH("Ridotto",Ott2022_RICHIESTE!J35),Ott2022_RICHIESTE!J35))=1,    J$36&lt;&gt;""   ),    _xlfn.CONCAT("Rid: ",HLOOKUP(J$36,Tipologie!$B$2:$AM$10,4)  ),  Ott2022_RICHIESTE!J35),HLOOKUP(J$36,Tipologie!$B$2:$AM$10,4  ) ))</f>
        <v>.</v>
      </c>
      <c r="K39" s="147" t="str">
        <f>T( IF( Ott2022_RICHIESTE!K35&lt;&gt;"",  IF(   AND(    (IFERROR(SEARCH("Ridotto",Ott2022_RICHIESTE!K35),Ott2022_RICHIESTE!K35))=1,    K$36&lt;&gt;""   ),    _xlfn.CONCAT("Rid: ",HLOOKUP(K$36,Tipologie!$B$2:$AM$10,4)  ),  Ott2022_RICHIESTE!K35),HLOOKUP(K$36,Tipologie!$B$2:$AM$10,4  ) ))</f>
        <v>.</v>
      </c>
      <c r="L39" s="147" t="str">
        <f>T( IF( Ott2022_RICHIESTE!L35&lt;&gt;"",  IF(   AND(    (IFERROR(SEARCH("Ridotto",Ott2022_RICHIESTE!L35),Ott2022_RICHIESTE!L35))=1,    L$36&lt;&gt;""   ),    _xlfn.CONCAT("Rid: ",HLOOKUP(L$36,Tipologie!$B$2:$AM$10,4)  ),  Ott2022_RICHIESTE!L35),HLOOKUP(L$36,Tipologie!$B$2:$AM$10,4  ) ))</f>
        <v>.</v>
      </c>
      <c r="M39" s="147" t="str">
        <f>T( IF( Ott2022_RICHIESTE!M35&lt;&gt;"",  IF(   AND(    (IFERROR(SEARCH("Ridotto",Ott2022_RICHIESTE!M35),Ott2022_RICHIESTE!M35))=1,    M$36&lt;&gt;""   ),    _xlfn.CONCAT("Rid: ",HLOOKUP(M$36,Tipologie!$B$2:$AM$10,4)  ),  Ott2022_RICHIESTE!M35),HLOOKUP(M$36,Tipologie!$B$2:$AM$10,4  ) ))</f>
        <v>.</v>
      </c>
      <c r="N39" s="147" t="str">
        <f>T( IF( Ott2022_RICHIESTE!N35&lt;&gt;"",  IF(   AND(    (IFERROR(SEARCH("Ridotto",Ott2022_RICHIESTE!N35),Ott2022_RICHIESTE!N35))=1,    N$36&lt;&gt;""   ),    _xlfn.CONCAT("Rid: ",HLOOKUP(N$36,Tipologie!$B$2:$AM$10,4)  ),  Ott2022_RICHIESTE!N35),HLOOKUP(N$36,Tipologie!$B$2:$AM$10,4  ) ))</f>
        <v>.</v>
      </c>
      <c r="O39" s="147" t="str">
        <f>T( IF( Ott2022_RICHIESTE!O35&lt;&gt;"",  IF(   AND(    (IFERROR(SEARCH("Ridotto",Ott2022_RICHIESTE!O35),Ott2022_RICHIESTE!O35))=1,    O$36&lt;&gt;""   ),    _xlfn.CONCAT("Rid: ",HLOOKUP(O$36,Tipologie!$B$2:$AM$10,4)  ),  Ott2022_RICHIESTE!O35),HLOOKUP(O$36,Tipologie!$B$2:$AM$10,4  ) ))</f>
        <v>.</v>
      </c>
      <c r="P39" s="147" t="str">
        <f>T( IF( Ott2022_RICHIESTE!P35&lt;&gt;"",  IF(   AND(    (IFERROR(SEARCH("Ridotto",Ott2022_RICHIESTE!P35),Ott2022_RICHIESTE!P35))=1,    P$36&lt;&gt;""   ),    _xlfn.CONCAT("Rid: ",HLOOKUP(P$36,Tipologie!$B$2:$AM$10,4)  ),  Ott2022_RICHIESTE!P35),HLOOKUP(P$36,Tipologie!$B$2:$AM$10,4  ) ))</f>
        <v>.</v>
      </c>
      <c r="Q39" s="28" t="str">
        <f>T( IF( Ott2022_RICHIESTE!Q35&lt;&gt;"",  IF(   AND(    (IFERROR(SEARCH("Ridotto",Ott2022_RICHIESTE!Q35),Ott2022_RICHIESTE!Q35))=1,    Q$36&lt;&gt;""   ),    _xlfn.CONCAT("Rid: ",HLOOKUP(Q$36,Tipologie!$B$2:$AM$10,4)  ),  Ott2022_RICHIESTE!Q35),HLOOKUP(Q$36,Tipologie!$B$2:$AM$10,4  ) ))</f>
        <v>.</v>
      </c>
      <c r="R39" s="28" t="str">
        <f>T( IF( Ott2022_RICHIESTE!R35&lt;&gt;"",  IF(   AND(    (IFERROR(SEARCH("Ridotto",Ott2022_RICHIESTE!R35),Ott2022_RICHIESTE!R35))=1,    R$36&lt;&gt;""   ),    _xlfn.CONCAT("Rid: ",HLOOKUP(R$36,Tipologie!$B$2:$AM$10,4)  ),  Ott2022_RICHIESTE!R35),HLOOKUP(R$36,Tipologie!$B$2:$AM$10,4  ) ))</f>
        <v>.</v>
      </c>
      <c r="S39" s="28" t="str">
        <f>T( IF( Ott2022_RICHIESTE!S35&lt;&gt;"",  IF(   AND(    (IFERROR(SEARCH("Ridotto",Ott2022_RICHIESTE!S35),Ott2022_RICHIESTE!S35))=1,    S$36&lt;&gt;""   ),    _xlfn.CONCAT("Rid: ",HLOOKUP(S$36,Tipologie!$B$2:$AM$10,4)  ),  Ott2022_RICHIESTE!S35),HLOOKUP(S$36,Tipologie!$B$2:$AM$10,4  ) ))</f>
        <v>.</v>
      </c>
      <c r="T39" s="152"/>
      <c r="U39" s="45" t="str">
        <f t="shared" si="7"/>
        <v>mar</v>
      </c>
      <c r="V39" s="46">
        <f t="shared" si="8"/>
        <v>44859</v>
      </c>
      <c r="W39" s="147" t="str">
        <f>T( IF( Ott2022_RICHIESTE!W35&lt;&gt;"",  IF(   AND(    (IFERROR(SEARCH("Ridotto",Ott2022_RICHIESTE!W35),Ott2022_RICHIESTE!W35))=1,    W$36&lt;&gt;""   ),    _xlfn.CONCAT("Rid: ",HLOOKUP(W$36,Tipologie!$B$2:$AM$10,4)  ),  Ott2022_RICHIESTE!W35),HLOOKUP(W$36,Tipologie!$B$2:$AM$10,4  ) ))</f>
        <v>.</v>
      </c>
      <c r="X39" s="147" t="str">
        <f>T( IF( Ott2022_RICHIESTE!X35&lt;&gt;"",  IF(   AND(    (IFERROR(SEARCH("Ridotto",Ott2022_RICHIESTE!X35),Ott2022_RICHIESTE!X35))=1,    X$36&lt;&gt;""   ),    _xlfn.CONCAT("Rid: ",HLOOKUP(X$36,Tipologie!$B$2:$AM$10,4)  ),  Ott2022_RICHIESTE!X35),HLOOKUP(X$36,Tipologie!$B$2:$AM$10,4  ) ))</f>
        <v>.</v>
      </c>
      <c r="Y39" s="147" t="str">
        <f>T( IF( Ott2022_RICHIESTE!Y35&lt;&gt;"",  IF(   AND(    (IFERROR(SEARCH("Ridotto",Ott2022_RICHIESTE!Y35),Ott2022_RICHIESTE!Y35))=1,    Y$36&lt;&gt;""   ),    _xlfn.CONCAT("Rid: ",HLOOKUP(Y$36,Tipologie!$B$2:$AM$10,4)  ),  Ott2022_RICHIESTE!Y35),HLOOKUP(Y$36,Tipologie!$B$2:$AM$10,4  ) ))</f>
        <v>.</v>
      </c>
      <c r="Z39" s="147" t="str">
        <f>T( IF( Ott2022_RICHIESTE!Z35&lt;&gt;"",  IF(   AND(    (IFERROR(SEARCH("Ridotto",Ott2022_RICHIESTE!Z35),Ott2022_RICHIESTE!Z35))=1,    Z$36&lt;&gt;""   ),    _xlfn.CONCAT("Rid: ",HLOOKUP(Z$36,Tipologie!$B$2:$AM$10,4)  ),  Ott2022_RICHIESTE!Z35),HLOOKUP(Z$36,Tipologie!$B$2:$AM$10,4  ) ))</f>
        <v>.</v>
      </c>
      <c r="AA39" s="147" t="str">
        <f>T( IF( Ott2022_RICHIESTE!AA35&lt;&gt;"",  IF(   AND(    (IFERROR(SEARCH("Ridotto",Ott2022_RICHIESTE!AA35),Ott2022_RICHIESTE!AA35))=1,    AA$36&lt;&gt;""   ),    _xlfn.CONCAT("Rid: ",HLOOKUP(AA$36,Tipologie!$B$2:$AM$10,4)  ),  Ott2022_RICHIESTE!AA35),HLOOKUP(AA$36,Tipologie!$B$2:$AM$10,4  ) ))</f>
        <v>.</v>
      </c>
      <c r="AB39" s="147" t="str">
        <f>T( IF( Ott2022_RICHIESTE!AB35&lt;&gt;"",  IF(   AND(    (IFERROR(SEARCH("Ridotto",Ott2022_RICHIESTE!AB35),Ott2022_RICHIESTE!AB35))=1,    AB$36&lt;&gt;""   ),    _xlfn.CONCAT("Rid: ",HLOOKUP(AB$36,Tipologie!$B$2:$AM$10,4)  ),  Ott2022_RICHIESTE!AB35),HLOOKUP(AB$36,Tipologie!$B$2:$AM$10,4  ) ))</f>
        <v>.</v>
      </c>
      <c r="AC39" s="147" t="str">
        <f>T( IF( Ott2022_RICHIESTE!AC35&lt;&gt;"",  IF(   AND(    (IFERROR(SEARCH("Ridotto",Ott2022_RICHIESTE!AC35),Ott2022_RICHIESTE!AC35))=1,    AC$36&lt;&gt;""   ),    _xlfn.CONCAT("Rid: ",HLOOKUP(AC$36,Tipologie!$B$2:$AM$10,4)  ),  Ott2022_RICHIESTE!AC35),HLOOKUP(AC$36,Tipologie!$B$2:$AM$10,4  ) ))</f>
        <v>.</v>
      </c>
      <c r="AD39" s="147" t="str">
        <f>T( IF( Ott2022_RICHIESTE!AD35&lt;&gt;"",  IF(   AND(    (IFERROR(SEARCH("Ridotto",Ott2022_RICHIESTE!AD35),Ott2022_RICHIESTE!AD35))=1,    AD$36&lt;&gt;""   ),    _xlfn.CONCAT("Rid: ",HLOOKUP(AD$36,Tipologie!$B$2:$AM$10,4)  ),  Ott2022_RICHIESTE!AD35),HLOOKUP(AD$36,Tipologie!$B$2:$AM$10,4  ) ))</f>
        <v>.</v>
      </c>
      <c r="AE39" s="147" t="str">
        <f>T( IF( Ott2022_RICHIESTE!AE35&lt;&gt;"",  IF(   AND(    (IFERROR(SEARCH("Ridotto",Ott2022_RICHIESTE!AE35),Ott2022_RICHIESTE!AE35))=1,    AE$36&lt;&gt;""   ),    _xlfn.CONCAT("Rid: ",HLOOKUP(AE$36,Tipologie!$B$2:$AM$10,4)  ),  Ott2022_RICHIESTE!AE35),HLOOKUP(AE$36,Tipologie!$B$2:$AM$10,4  ) ))</f>
        <v>.</v>
      </c>
      <c r="AF39" s="147" t="str">
        <f>T( IF( Ott2022_RICHIESTE!AF35&lt;&gt;"",  IF(   AND(    (IFERROR(SEARCH("Ridotto",Ott2022_RICHIESTE!AF35),Ott2022_RICHIESTE!AF35))=1,    AF$36&lt;&gt;""   ),    _xlfn.CONCAT("Rid: ",HLOOKUP(AF$36,Tipologie!$B$2:$AM$10,4)  ),  Ott2022_RICHIESTE!AF35),HLOOKUP(AF$36,Tipologie!$B$2:$AM$10,4  ) ))</f>
        <v>.</v>
      </c>
      <c r="AG39" s="147" t="str">
        <f>T( IF( Ott2022_RICHIESTE!AG35&lt;&gt;"",  IF(   AND(    (IFERROR(SEARCH("Ridotto",Ott2022_RICHIESTE!AG35),Ott2022_RICHIESTE!AG35))=1,    AG$36&lt;&gt;""   ),    _xlfn.CONCAT("Rid: ",HLOOKUP(AG$36,Tipologie!$B$2:$AM$10,4)  ),  Ott2022_RICHIESTE!AG35),HLOOKUP(AG$36,Tipologie!$B$2:$AM$10,4  ) ))</f>
        <v>.</v>
      </c>
      <c r="AH39" s="147" t="str">
        <f>T( IF( Ott2022_RICHIESTE!AH35&lt;&gt;"",  IF(   AND(    (IFERROR(SEARCH("Ridotto",Ott2022_RICHIESTE!AH35),Ott2022_RICHIESTE!AH35))=1,    AH$36&lt;&gt;""   ),    _xlfn.CONCAT("Rid: ",HLOOKUP(AH$36,Tipologie!$B$2:$AM$10,4)  ),  Ott2022_RICHIESTE!AH35),HLOOKUP(AH$36,Tipologie!$B$2:$AM$10,4  ) ))</f>
        <v>.</v>
      </c>
      <c r="AI39" s="147" t="str">
        <f>T( IF( Ott2022_RICHIESTE!AI35&lt;&gt;"",  IF(   AND(    (IFERROR(SEARCH("Ridotto",Ott2022_RICHIESTE!AI35),Ott2022_RICHIESTE!AI35))=1,    AI$36&lt;&gt;""   ),    _xlfn.CONCAT("Rid: ",HLOOKUP(AI$36,Tipologie!$B$2:$AM$10,4)  ),  Ott2022_RICHIESTE!AI35),HLOOKUP(AI$36,Tipologie!$B$2:$AM$10,4  ) ))</f>
        <v>.</v>
      </c>
      <c r="AJ39" s="147" t="str">
        <f>T( IF( Ott2022_RICHIESTE!AJ35&lt;&gt;"",  IF(   AND(    (IFERROR(SEARCH("Ridotto",Ott2022_RICHIESTE!AJ35),Ott2022_RICHIESTE!AJ35))=1,    AJ$36&lt;&gt;""   ),    _xlfn.CONCAT("Rid: ",HLOOKUP(AJ$36,Tipologie!$B$2:$AM$10,4)  ),  Ott2022_RICHIESTE!AJ35),HLOOKUP(AJ$36,Tipologie!$B$2:$AM$10,4  ) ))</f>
        <v>.</v>
      </c>
      <c r="AK39" s="147" t="str">
        <f>T( IF( Ott2022_RICHIESTE!AK35&lt;&gt;"",  IF(   AND(    (IFERROR(SEARCH("Ridotto",Ott2022_RICHIESTE!AK35),Ott2022_RICHIESTE!AK35))=1,    AK$36&lt;&gt;""   ),    _xlfn.CONCAT("Rid: ",HLOOKUP(AK$36,Tipologie!$B$2:$AM$10,4)  ),  Ott2022_RICHIESTE!AK35),HLOOKUP(AK$36,Tipologie!$B$2:$AM$10,4  ) ))</f>
        <v>.</v>
      </c>
      <c r="AL39" s="147" t="str">
        <f>T( IF( Ott2022_RICHIESTE!AL35&lt;&gt;"",  IF(   AND(    (IFERROR(SEARCH("Ridotto",Ott2022_RICHIESTE!AL35),Ott2022_RICHIESTE!AL35))=1,    AL$36&lt;&gt;""   ),    _xlfn.CONCAT("Rid: ",HLOOKUP(AL$36,Tipologie!$B$2:$AM$10,4)  ),  Ott2022_RICHIESTE!AL35),HLOOKUP(AL$36,Tipologie!$B$2:$AM$10,4  ) ))</f>
        <v>.</v>
      </c>
      <c r="AM39" s="147" t="str">
        <f>T( IF( Ott2022_RICHIESTE!AM35&lt;&gt;"",  IF(   AND(    (IFERROR(SEARCH("Ridotto",Ott2022_RICHIESTE!AM35),Ott2022_RICHIESTE!AM35))=1,    AM$36&lt;&gt;""   ),    _xlfn.CONCAT("Rid: ",HLOOKUP(AM$36,Tipologie!$B$2:$AM$10,4)  ),  Ott2022_RICHIESTE!AM35),HLOOKUP(AM$36,Tipologie!$B$2:$AM$10,4  ) ))</f>
        <v>.</v>
      </c>
      <c r="AN39" s="147" t="str">
        <f>T( IF( Ott2022_RICHIESTE!AN35&lt;&gt;"",  IF(   AND(    (IFERROR(SEARCH("Ridotto",Ott2022_RICHIESTE!AN35),Ott2022_RICHIESTE!AN35))=1,    AN$36&lt;&gt;""   ),    _xlfn.CONCAT("Rid: ",HLOOKUP(AN$36,Tipologie!$B$2:$AM$10,4)  ),  Ott2022_RICHIESTE!AN35),HLOOKUP(AN$36,Tipologie!$B$2:$AM$10,4  ) ))</f>
        <v>.</v>
      </c>
      <c r="AO39" s="147" t="str">
        <f>T( IF( Ott2022_RICHIESTE!AO35&lt;&gt;"",  IF(   AND(    (IFERROR(SEARCH("Ridotto",Ott2022_RICHIESTE!AO35),Ott2022_RICHIESTE!AO35))=1,    AO$36&lt;&gt;""   ),    _xlfn.CONCAT("Rid: ",HLOOKUP(AO$36,Tipologie!$B$2:$AM$10,4)  ),  Ott2022_RICHIESTE!AO35),HLOOKUP(AO$36,Tipologie!$B$2:$AM$10,4  ) ))</f>
        <v>.</v>
      </c>
      <c r="AP39" s="147" t="str">
        <f>T( IF( Ott2022_RICHIESTE!AP35&lt;&gt;"",  IF(   AND(    (IFERROR(SEARCH("Ridotto",Ott2022_RICHIESTE!AP35),Ott2022_RICHIESTE!AP35))=1,    AP$36&lt;&gt;""   ),    _xlfn.CONCAT("Rid: ",HLOOKUP(AP$36,Tipologie!$B$2:$AM$10,4)  ),  Ott2022_RICHIESTE!AP35),HLOOKUP(AP$36,Tipologie!$B$2:$AM$10,4  ) ))</f>
        <v>.</v>
      </c>
      <c r="AQ39" s="147" t="str">
        <f>T( IF( Ott2022_RICHIESTE!AQ35&lt;&gt;"",  IF(   AND(    (IFERROR(SEARCH("Ridotto",Ott2022_RICHIESTE!AQ35),Ott2022_RICHIESTE!AQ35))=1,    AQ$36&lt;&gt;""   ),    _xlfn.CONCAT("Rid: ",HLOOKUP(AQ$36,Tipologie!$B$2:$AM$10,4)  ),  Ott2022_RICHIESTE!AQ35),HLOOKUP(AQ$36,Tipologie!$B$2:$AM$10,4  ) ))</f>
        <v>.</v>
      </c>
      <c r="AR39" s="147" t="str">
        <f>T( IF( Ott2022_RICHIESTE!AR35&lt;&gt;"",  IF(   AND(    (IFERROR(SEARCH("Ridotto",Ott2022_RICHIESTE!AR35),Ott2022_RICHIESTE!AR35))=1,    AR$36&lt;&gt;""   ),    _xlfn.CONCAT("Rid: ",HLOOKUP(AR$36,Tipologie!$B$2:$AM$10,4)  ),  Ott2022_RICHIESTE!AR35),HLOOKUP(AR$36,Tipologie!$B$2:$AM$10,4  ) ))</f>
        <v>.</v>
      </c>
      <c r="AS39" s="147" t="str">
        <f>T( IF( Ott2022_RICHIESTE!AS35&lt;&gt;"",  IF(   AND(    (IFERROR(SEARCH("Ridotto",Ott2022_RICHIESTE!AS35),Ott2022_RICHIESTE!AS35))=1,    AS$36&lt;&gt;""   ),    _xlfn.CONCAT("Rid: ",HLOOKUP(AS$36,Tipologie!$B$2:$AM$10,4)  ),  Ott2022_RICHIESTE!AS35),HLOOKUP(AS$36,Tipologie!$B$2:$AM$10,4  ) ))</f>
        <v>.</v>
      </c>
      <c r="AT39" s="224"/>
      <c r="AW39" s="159">
        <f>SUM(COUNTIFS(C39:AS39,{"Ex-accordo";"Ferie";"Ridotto Ex-Acc";"Ridotto Ferie";"Ridotto Maternità";"Malattia";"Esame";"Altro"}))</f>
        <v>0</v>
      </c>
      <c r="AX39" s="159">
        <f t="shared" si="14"/>
        <v>30</v>
      </c>
      <c r="AY39" s="91"/>
      <c r="BB39" s="147" t="str">
        <f>T( IF( Ott2022_RICHIESTE!BM35&lt;&gt;"",  IF(   AND(    (IFERROR(SEARCH("Ridotto",Ott2022_RICHIESTE!BM35),Ott2022_RICHIESTE!BM35))=1,    BB$36&lt;&gt;""   ),    _xlfn.CONCAT("Rid: ",HLOOKUP(BB$36,Tipologie!$B$2:$AM$10,4)  ),  Ott2022_RICHIESTE!BM35),HLOOKUP(BB$36,Tipologie!$B$2:$AM$10,4  ) ))</f>
        <v>.</v>
      </c>
      <c r="BC39" s="147" t="str">
        <f>T( IF( Ott2022_RICHIESTE!BN35&lt;&gt;"",  IF(   AND(    (IFERROR(SEARCH("Ridotto",Ott2022_RICHIESTE!BN35),Ott2022_RICHIESTE!BN35))=1,    BC$36&lt;&gt;""   ),    _xlfn.CONCAT("Rid: ",HLOOKUP(BC$36,Tipologie!$B$2:$AM$10,4)  ),  Ott2022_RICHIESTE!BN35),HLOOKUP(BC$36,Tipologie!$B$2:$AM$10,4  ) ))</f>
        <v>.</v>
      </c>
      <c r="BD39" s="147" t="str">
        <f>T( IF( Ott2022_RICHIESTE!BO35&lt;&gt;"",  IF(   AND(    (IFERROR(SEARCH("Ridotto",Ott2022_RICHIESTE!BO35),Ott2022_RICHIESTE!BO35))=1,    BD$36&lt;&gt;""   ),    _xlfn.CONCAT("Rid: ",HLOOKUP(BD$36,Tipologie!$B$2:$AM$10,4)  ),  Ott2022_RICHIESTE!BO35),HLOOKUP(BD$36,Tipologie!$B$2:$AM$10,4  ) ))</f>
        <v>.</v>
      </c>
      <c r="BE39" s="147" t="str">
        <f>T( IF( Ott2022_RICHIESTE!BP35&lt;&gt;"",  IF(   AND(    (IFERROR(SEARCH("Ridotto",Ott2022_RICHIESTE!BP35),Ott2022_RICHIESTE!BP35))=1,    BE$36&lt;&gt;""   ),    _xlfn.CONCAT("Rid: ",HLOOKUP(BE$36,Tipologie!$B$2:$AM$10,4)  ),  Ott2022_RICHIESTE!BP35),HLOOKUP(BE$36,Tipologie!$B$2:$AM$10,4  ) ))</f>
        <v>.</v>
      </c>
      <c r="BF39" s="147" t="str">
        <f>T( IF( Ott2022_RICHIESTE!BQ35&lt;&gt;"",  IF(   AND(    (IFERROR(SEARCH("Ridotto",Ott2022_RICHIESTE!BQ35),Ott2022_RICHIESTE!BQ35))=1,    BF$36&lt;&gt;""   ),    _xlfn.CONCAT("Rid: ",HLOOKUP(BF$36,Tipologie!$B$2:$AM$10,4)  ),  Ott2022_RICHIESTE!BQ35),HLOOKUP(BF$36,Tipologie!$B$2:$AM$10,4  ) ))</f>
        <v>.</v>
      </c>
      <c r="BG39" s="147" t="str">
        <f>T( IF( Ott2022_RICHIESTE!BR35&lt;&gt;"",  IF(   AND(    (IFERROR(SEARCH("Ridotto",Ott2022_RICHIESTE!BR35),Ott2022_RICHIESTE!BR35))=1,    BG$36&lt;&gt;""   ),    _xlfn.CONCAT("Rid: ",HLOOKUP(BG$36,Tipologie!$B$2:$AM$10,4)  ),  Ott2022_RICHIESTE!BR35),HLOOKUP(BG$36,Tipologie!$B$2:$AM$10,4  ) ))</f>
        <v>.</v>
      </c>
      <c r="BI39" s="45" t="str">
        <f t="shared" si="9"/>
        <v>mar</v>
      </c>
      <c r="BJ39" s="45">
        <f t="shared" si="12"/>
        <v>44859</v>
      </c>
      <c r="BK39" s="147" t="str">
        <f>T(IF(  Ott2022_RICHIESTE!BV35&lt;&gt;"",  Ott2022_RICHIESTE!BV35,  HLOOKUP(BK$36,Tipologie!$B$2:$AM$10,4) ))</f>
        <v>.</v>
      </c>
      <c r="BL39" s="147" t="str">
        <f>T(IF(  Ott2022_RICHIESTE!BW35&lt;&gt;"",  Ott2022_RICHIESTE!BW35,  HLOOKUP(BL$36,Tipologie!$B$2:$AM$10,4) ))</f>
        <v>.</v>
      </c>
      <c r="BM39" s="147" t="str">
        <f>T(IF(  Ott2022_RICHIESTE!BX35&lt;&gt;"",  Ott2022_RICHIESTE!BX35,  HLOOKUP(BM$36,Tipologie!$B$2:$AM$10,4) ))</f>
        <v>.</v>
      </c>
      <c r="BN39" s="147" t="str">
        <f>T(IF(  Ott2022_RICHIESTE!BY35&lt;&gt;"",  Ott2022_RICHIESTE!BY35,  HLOOKUP(BN$36,Tipologie!$B$2:$AM$10,4) ))</f>
        <v>.</v>
      </c>
      <c r="BO39" s="147" t="str">
        <f>T(IF(  Ott2022_RICHIESTE!BZ35&lt;&gt;"",  Ott2022_RICHIESTE!BZ35,  HLOOKUP(BO$36,Tipologie!$B$2:$AM$10,4) ))</f>
        <v>.</v>
      </c>
      <c r="BP39" s="147" t="str">
        <f>T(IF(  Ott2022_RICHIESTE!CA35&lt;&gt;"",  Ott2022_RICHIESTE!CA35,  HLOOKUP(BP$36,Tipologie!$B$2:$AM$10,4) ))</f>
        <v>.</v>
      </c>
      <c r="BQ39" s="147" t="str">
        <f>T(IF(  Ott2022_RICHIESTE!CB35&lt;&gt;"",  Ott2022_RICHIESTE!CB35,  HLOOKUP(BQ$36,Tipologie!$B$2:$AM$10,4) ))</f>
        <v>.</v>
      </c>
      <c r="BR39" s="147" t="str">
        <f>T(IF(  Ott2022_RICHIESTE!BW35&lt;&gt;"",  Ott2022_RICHIESTE!BW35,  HLOOKUP(BR$36,Tipologie!$B$2:$AM$10,4) ))</f>
        <v>.</v>
      </c>
      <c r="BS39" s="147" t="str">
        <f>T(IF(  Ott2022_RICHIESTE!BX35&lt;&gt;"",  Ott2022_RICHIESTE!BX35,  HLOOKUP(BS$36,Tipologie!$B$2:$AM$10,4) ))</f>
        <v>.</v>
      </c>
      <c r="BT39" s="147" t="str">
        <f>T(IF(  Ott2022_RICHIESTE!BY35&lt;&gt;"",  Ott2022_RICHIESTE!BY35,  HLOOKUP(BT$36,Tipologie!$B$2:$AM$10,4) ))</f>
        <v>.</v>
      </c>
    </row>
    <row r="40" spans="1:73" ht="11.25" customHeight="1" x14ac:dyDescent="0.25">
      <c r="A40" s="45" t="str">
        <f>IF(Ott2022_RICHIESTE!A36&lt;&gt;"",Ott2022_RICHIESTE!A36,"")</f>
        <v>mer</v>
      </c>
      <c r="B40" s="46">
        <f>IF(Ott2022_RICHIESTE!B36&lt;&gt;"",Ott2022_RICHIESTE!B36,"")</f>
        <v>44860</v>
      </c>
      <c r="C40" s="147" t="str">
        <f>T( IF( Ott2022_RICHIESTE!C36&lt;&gt;"",  IF(   AND(    (IFERROR(SEARCH("Ridotto",Ott2022_RICHIESTE!C36),Ott2022_RICHIESTE!C36))=1,    C$36&lt;&gt;""   ),    _xlfn.CONCAT("Rid: ",HLOOKUP(C$36,Tipologie!$B$2:$AM$10,5)  ),  Ott2022_RICHIESTE!C36),HLOOKUP(C$36,Tipologie!$B$2:$AM$10,5  ) ))</f>
        <v>.</v>
      </c>
      <c r="D40" s="147" t="str">
        <f>T( IF( Ott2022_RICHIESTE!D36&lt;&gt;"",  IF(   AND(    (IFERROR(SEARCH("Ridotto",Ott2022_RICHIESTE!D36),Ott2022_RICHIESTE!D36))=1,    D$36&lt;&gt;""   ),    _xlfn.CONCAT("Rid: ",HLOOKUP(D$36,Tipologie!$B$2:$AM$10,5)  ),  Ott2022_RICHIESTE!D36),HLOOKUP(D$36,Tipologie!$B$2:$AM$10,5  ) ))</f>
        <v>.</v>
      </c>
      <c r="E40" s="147" t="str">
        <f>T( IF( Ott2022_RICHIESTE!E36&lt;&gt;"",  IF(   AND(    (IFERROR(SEARCH("Ridotto",Ott2022_RICHIESTE!E36),Ott2022_RICHIESTE!E36))=1,    E$36&lt;&gt;""   ),    _xlfn.CONCAT("Rid: ",HLOOKUP(E$36,Tipologie!$B$2:$AM$10,5)  ),  Ott2022_RICHIESTE!E36),HLOOKUP(E$36,Tipologie!$B$2:$AM$10,5  ) ))</f>
        <v>.</v>
      </c>
      <c r="F40" s="147" t="str">
        <f>T( IF( Ott2022_RICHIESTE!F36&lt;&gt;"",  IF(   AND(    (IFERROR(SEARCH("Ridotto",Ott2022_RICHIESTE!F36),Ott2022_RICHIESTE!F36))=1,    F$36&lt;&gt;""   ),    _xlfn.CONCAT("Rid: ",HLOOKUP(F$36,Tipologie!$B$2:$AM$10,5)  ),  Ott2022_RICHIESTE!F36),HLOOKUP(F$36,Tipologie!$B$2:$AM$10,5  ) ))</f>
        <v>.</v>
      </c>
      <c r="G40" s="147" t="str">
        <f>T( IF( Ott2022_RICHIESTE!G36&lt;&gt;"",  IF(   AND(    (IFERROR(SEARCH("Ridotto",Ott2022_RICHIESTE!G36),Ott2022_RICHIESTE!G36))=1,    G$36&lt;&gt;""   ),    _xlfn.CONCAT("Rid: ",HLOOKUP(G$36,Tipologie!$B$2:$AM$10,5)  ),  Ott2022_RICHIESTE!G36),HLOOKUP(G$36,Tipologie!$B$2:$AM$10,5  ) ))</f>
        <v>.</v>
      </c>
      <c r="H40" s="147" t="str">
        <f>T( IF( Ott2022_RICHIESTE!H36&lt;&gt;"",  IF(   AND(    (IFERROR(SEARCH("Ridotto",Ott2022_RICHIESTE!H36),Ott2022_RICHIESTE!H36))=1,    H$36&lt;&gt;""   ),    _xlfn.CONCAT("Rid: ",HLOOKUP(H$36,Tipologie!$B$2:$AM$10,5)  ),  Ott2022_RICHIESTE!H36),HLOOKUP(H$36,Tipologie!$B$2:$AM$10,5  ) ))</f>
        <v>.</v>
      </c>
      <c r="I40" s="147" t="str">
        <f>T( IF( Ott2022_RICHIESTE!I36&lt;&gt;"",  IF(   AND(    (IFERROR(SEARCH("Ridotto",Ott2022_RICHIESTE!I36),Ott2022_RICHIESTE!I36))=1,    I$36&lt;&gt;""   ),    _xlfn.CONCAT("Rid: ",HLOOKUP(I$36,Tipologie!$B$2:$AM$10,5)  ),  Ott2022_RICHIESTE!I36),HLOOKUP(I$36,Tipologie!$B$2:$AM$10,5  ) ))</f>
        <v>.</v>
      </c>
      <c r="J40" s="147" t="str">
        <f>T( IF( Ott2022_RICHIESTE!J36&lt;&gt;"",  IF(   AND(    (IFERROR(SEARCH("Ridotto",Ott2022_RICHIESTE!J36),Ott2022_RICHIESTE!J36))=1,    J$36&lt;&gt;""   ),    _xlfn.CONCAT("Rid: ",HLOOKUP(J$36,Tipologie!$B$2:$AM$10,5)  ),  Ott2022_RICHIESTE!J36),HLOOKUP(J$36,Tipologie!$B$2:$AM$10,5  ) ))</f>
        <v>.</v>
      </c>
      <c r="K40" s="147" t="str">
        <f>T( IF( Ott2022_RICHIESTE!K36&lt;&gt;"",  IF(   AND(    (IFERROR(SEARCH("Ridotto",Ott2022_RICHIESTE!K36),Ott2022_RICHIESTE!K36))=1,    K$36&lt;&gt;""   ),    _xlfn.CONCAT("Rid: ",HLOOKUP(K$36,Tipologie!$B$2:$AM$10,5)  ),  Ott2022_RICHIESTE!K36),HLOOKUP(K$36,Tipologie!$B$2:$AM$10,5  ) ))</f>
        <v>.</v>
      </c>
      <c r="L40" s="147" t="str">
        <f>T( IF( Ott2022_RICHIESTE!L36&lt;&gt;"",  IF(   AND(    (IFERROR(SEARCH("Ridotto",Ott2022_RICHIESTE!L36),Ott2022_RICHIESTE!L36))=1,    L$36&lt;&gt;""   ),    _xlfn.CONCAT("Rid: ",HLOOKUP(L$36,Tipologie!$B$2:$AM$10,5)  ),  Ott2022_RICHIESTE!L36),HLOOKUP(L$36,Tipologie!$B$2:$AM$10,5  ) ))</f>
        <v>.</v>
      </c>
      <c r="M40" s="147" t="str">
        <f>T( IF( Ott2022_RICHIESTE!M36&lt;&gt;"",  IF(   AND(    (IFERROR(SEARCH("Ridotto",Ott2022_RICHIESTE!M36),Ott2022_RICHIESTE!M36))=1,    M$36&lt;&gt;""   ),    _xlfn.CONCAT("Rid: ",HLOOKUP(M$36,Tipologie!$B$2:$AM$10,5)  ),  Ott2022_RICHIESTE!M36),HLOOKUP(M$36,Tipologie!$B$2:$AM$10,5  ) ))</f>
        <v>.</v>
      </c>
      <c r="N40" s="147" t="str">
        <f>T( IF( Ott2022_RICHIESTE!N36&lt;&gt;"",  IF(   AND(    (IFERROR(SEARCH("Ridotto",Ott2022_RICHIESTE!N36),Ott2022_RICHIESTE!N36))=1,    N$36&lt;&gt;""   ),    _xlfn.CONCAT("Rid: ",HLOOKUP(N$36,Tipologie!$B$2:$AM$10,5)  ),  Ott2022_RICHIESTE!N36),HLOOKUP(N$36,Tipologie!$B$2:$AM$10,5  ) ))</f>
        <v>.</v>
      </c>
      <c r="O40" s="147" t="str">
        <f>T( IF( Ott2022_RICHIESTE!O36&lt;&gt;"",  IF(   AND(    (IFERROR(SEARCH("Ridotto",Ott2022_RICHIESTE!O36),Ott2022_RICHIESTE!O36))=1,    O$36&lt;&gt;""   ),    _xlfn.CONCAT("Rid: ",HLOOKUP(O$36,Tipologie!$B$2:$AM$10,5)  ),  Ott2022_RICHIESTE!O36),HLOOKUP(O$36,Tipologie!$B$2:$AM$10,5  ) ))</f>
        <v>.</v>
      </c>
      <c r="P40" s="147" t="str">
        <f>T( IF( Ott2022_RICHIESTE!P36&lt;&gt;"",  IF(   AND(    (IFERROR(SEARCH("Ridotto",Ott2022_RICHIESTE!P36),Ott2022_RICHIESTE!P36))=1,    P$36&lt;&gt;""   ),    _xlfn.CONCAT("Rid: ",HLOOKUP(P$36,Tipologie!$B$2:$AM$10,5)  ),  Ott2022_RICHIESTE!P36),HLOOKUP(P$36,Tipologie!$B$2:$AM$10,5  ) ))</f>
        <v>.</v>
      </c>
      <c r="Q40" s="28" t="str">
        <f>T( IF( Ott2022_RICHIESTE!Q36&lt;&gt;"",  IF(   AND(    (IFERROR(SEARCH("Ridotto",Ott2022_RICHIESTE!Q36),Ott2022_RICHIESTE!Q36))=1,    Q$36&lt;&gt;""   ),    _xlfn.CONCAT("Rid: ",HLOOKUP(Q$36,Tipologie!$B$2:$AM$10,5)  ),  Ott2022_RICHIESTE!Q36),HLOOKUP(Q$36,Tipologie!$B$2:$AM$10,5  ) ))</f>
        <v>.</v>
      </c>
      <c r="R40" s="28" t="str">
        <f>T( IF( Ott2022_RICHIESTE!R36&lt;&gt;"",  IF(   AND(    (IFERROR(SEARCH("Ridotto",Ott2022_RICHIESTE!R36),Ott2022_RICHIESTE!R36))=1,    R$36&lt;&gt;""   ),    _xlfn.CONCAT("Rid: ",HLOOKUP(R$36,Tipologie!$B$2:$AM$10,5)  ),  Ott2022_RICHIESTE!R36),HLOOKUP(R$36,Tipologie!$B$2:$AM$10,5  ) ))</f>
        <v>.</v>
      </c>
      <c r="S40" s="28" t="str">
        <f>T( IF( Ott2022_RICHIESTE!S36&lt;&gt;"",  IF(   AND(    (IFERROR(SEARCH("Ridotto",Ott2022_RICHIESTE!S36),Ott2022_RICHIESTE!S36))=1,    S$36&lt;&gt;""   ),    _xlfn.CONCAT("Rid: ",HLOOKUP(S$36,Tipologie!$B$2:$AM$10,5)  ),  Ott2022_RICHIESTE!S36),HLOOKUP(S$36,Tipologie!$B$2:$AM$10,5  ) ))</f>
        <v>.</v>
      </c>
      <c r="T40" s="153"/>
      <c r="U40" s="45" t="str">
        <f t="shared" si="7"/>
        <v>mer</v>
      </c>
      <c r="V40" s="46">
        <f t="shared" si="8"/>
        <v>44860</v>
      </c>
      <c r="W40" s="147" t="str">
        <f>T( IF( Ott2022_RICHIESTE!W36&lt;&gt;"",  IF(   AND(    (IFERROR(SEARCH("Ridotto",Ott2022_RICHIESTE!W36),Ott2022_RICHIESTE!W36))=1,    W$36&lt;&gt;""   ),    _xlfn.CONCAT("Rid: ",HLOOKUP(W$36,Tipologie!$B$2:$AM$10,5)  ),  Ott2022_RICHIESTE!W36),HLOOKUP(W$36,Tipologie!$B$2:$AM$10,5  ) ))</f>
        <v>.</v>
      </c>
      <c r="X40" s="147" t="str">
        <f>T( IF( Ott2022_RICHIESTE!X36&lt;&gt;"",  IF(   AND(    (IFERROR(SEARCH("Ridotto",Ott2022_RICHIESTE!X36),Ott2022_RICHIESTE!X36))=1,    X$36&lt;&gt;""   ),    _xlfn.CONCAT("Rid: ",HLOOKUP(X$36,Tipologie!$B$2:$AM$10,5)  ),  Ott2022_RICHIESTE!X36),HLOOKUP(X$36,Tipologie!$B$2:$AM$10,5  ) ))</f>
        <v>.</v>
      </c>
      <c r="Y40" s="147" t="str">
        <f>T( IF( Ott2022_RICHIESTE!Y36&lt;&gt;"",  IF(   AND(    (IFERROR(SEARCH("Ridotto",Ott2022_RICHIESTE!Y36),Ott2022_RICHIESTE!Y36))=1,    Y$36&lt;&gt;""   ),    _xlfn.CONCAT("Rid: ",HLOOKUP(Y$36,Tipologie!$B$2:$AM$10,5)  ),  Ott2022_RICHIESTE!Y36),HLOOKUP(Y$36,Tipologie!$B$2:$AM$10,5  ) ))</f>
        <v>.</v>
      </c>
      <c r="Z40" s="147" t="str">
        <f>T( IF( Ott2022_RICHIESTE!Z36&lt;&gt;"",  IF(   AND(    (IFERROR(SEARCH("Ridotto",Ott2022_RICHIESTE!Z36),Ott2022_RICHIESTE!Z36))=1,    Z$36&lt;&gt;""   ),    _xlfn.CONCAT("Rid: ",HLOOKUP(Z$36,Tipologie!$B$2:$AM$10,5)  ),  Ott2022_RICHIESTE!Z36),HLOOKUP(Z$36,Tipologie!$B$2:$AM$10,5  ) ))</f>
        <v>.</v>
      </c>
      <c r="AA40" s="147" t="str">
        <f>T( IF( Ott2022_RICHIESTE!AA36&lt;&gt;"",  IF(   AND(    (IFERROR(SEARCH("Ridotto",Ott2022_RICHIESTE!AA36),Ott2022_RICHIESTE!AA36))=1,    AA$36&lt;&gt;""   ),    _xlfn.CONCAT("Rid: ",HLOOKUP(AA$36,Tipologie!$B$2:$AM$10,5)  ),  Ott2022_RICHIESTE!AA36),HLOOKUP(AA$36,Tipologie!$B$2:$AM$10,5  ) ))</f>
        <v>.</v>
      </c>
      <c r="AB40" s="147" t="str">
        <f>T( IF( Ott2022_RICHIESTE!AB36&lt;&gt;"",  IF(   AND(    (IFERROR(SEARCH("Ridotto",Ott2022_RICHIESTE!AB36),Ott2022_RICHIESTE!AB36))=1,    AB$36&lt;&gt;""   ),    _xlfn.CONCAT("Rid: ",HLOOKUP(AB$36,Tipologie!$B$2:$AM$10,5)  ),  Ott2022_RICHIESTE!AB36),HLOOKUP(AB$36,Tipologie!$B$2:$AM$10,5  ) ))</f>
        <v>.</v>
      </c>
      <c r="AC40" s="147" t="str">
        <f>T( IF( Ott2022_RICHIESTE!AC36&lt;&gt;"",  IF(   AND(    (IFERROR(SEARCH("Ridotto",Ott2022_RICHIESTE!AC36),Ott2022_RICHIESTE!AC36))=1,    AC$36&lt;&gt;""   ),    _xlfn.CONCAT("Rid: ",HLOOKUP(AC$36,Tipologie!$B$2:$AM$10,5)  ),  Ott2022_RICHIESTE!AC36),HLOOKUP(AC$36,Tipologie!$B$2:$AM$10,5  ) ))</f>
        <v>.</v>
      </c>
      <c r="AD40" s="147" t="str">
        <f>T( IF( Ott2022_RICHIESTE!AD36&lt;&gt;"",  IF(   AND(    (IFERROR(SEARCH("Ridotto",Ott2022_RICHIESTE!AD36),Ott2022_RICHIESTE!AD36))=1,    AD$36&lt;&gt;""   ),    _xlfn.CONCAT("Rid: ",HLOOKUP(AD$36,Tipologie!$B$2:$AM$10,5)  ),  Ott2022_RICHIESTE!AD36),HLOOKUP(AD$36,Tipologie!$B$2:$AM$10,5  ) ))</f>
        <v>.</v>
      </c>
      <c r="AE40" s="147" t="str">
        <f>T( IF( Ott2022_RICHIESTE!AE36&lt;&gt;"",  IF(   AND(    (IFERROR(SEARCH("Ridotto",Ott2022_RICHIESTE!AE36),Ott2022_RICHIESTE!AE36))=1,    AE$36&lt;&gt;""   ),    _xlfn.CONCAT("Rid: ",HLOOKUP(AE$36,Tipologie!$B$2:$AM$10,5)  ),  Ott2022_RICHIESTE!AE36),HLOOKUP(AE$36,Tipologie!$B$2:$AM$10,5  ) ))</f>
        <v>.</v>
      </c>
      <c r="AF40" s="147" t="str">
        <f>T( IF( Ott2022_RICHIESTE!AF36&lt;&gt;"",  IF(   AND(    (IFERROR(SEARCH("Ridotto",Ott2022_RICHIESTE!AF36),Ott2022_RICHIESTE!AF36))=1,    AF$36&lt;&gt;""   ),    _xlfn.CONCAT("Rid: ",HLOOKUP(AF$36,Tipologie!$B$2:$AM$10,5)  ),  Ott2022_RICHIESTE!AF36),HLOOKUP(AF$36,Tipologie!$B$2:$AM$10,5  ) ))</f>
        <v>.</v>
      </c>
      <c r="AG40" s="147" t="str">
        <f>T( IF( Ott2022_RICHIESTE!AG36&lt;&gt;"",  IF(   AND(    (IFERROR(SEARCH("Ridotto",Ott2022_RICHIESTE!AG36),Ott2022_RICHIESTE!AG36))=1,    AG$36&lt;&gt;""   ),    _xlfn.CONCAT("Rid: ",HLOOKUP(AG$36,Tipologie!$B$2:$AM$10,5)  ),  Ott2022_RICHIESTE!AG36),HLOOKUP(AG$36,Tipologie!$B$2:$AM$10,5  ) ))</f>
        <v>.</v>
      </c>
      <c r="AH40" s="147" t="str">
        <f>T( IF( Ott2022_RICHIESTE!AH36&lt;&gt;"",  IF(   AND(    (IFERROR(SEARCH("Ridotto",Ott2022_RICHIESTE!AH36),Ott2022_RICHIESTE!AH36))=1,    AH$36&lt;&gt;""   ),    _xlfn.CONCAT("Rid: ",HLOOKUP(AH$36,Tipologie!$B$2:$AM$10,5)  ),  Ott2022_RICHIESTE!AH36),HLOOKUP(AH$36,Tipologie!$B$2:$AM$10,5  ) ))</f>
        <v>.</v>
      </c>
      <c r="AI40" s="147" t="str">
        <f>T( IF( Ott2022_RICHIESTE!AI36&lt;&gt;"",  IF(   AND(    (IFERROR(SEARCH("Ridotto",Ott2022_RICHIESTE!AI36),Ott2022_RICHIESTE!AI36))=1,    AI$36&lt;&gt;""   ),    _xlfn.CONCAT("Rid: ",HLOOKUP(AI$36,Tipologie!$B$2:$AM$10,5)  ),  Ott2022_RICHIESTE!AI36),HLOOKUP(AI$36,Tipologie!$B$2:$AM$10,5  ) ))</f>
        <v>.</v>
      </c>
      <c r="AJ40" s="147" t="str">
        <f>T( IF( Ott2022_RICHIESTE!AJ36&lt;&gt;"",  IF(   AND(    (IFERROR(SEARCH("Ridotto",Ott2022_RICHIESTE!AJ36),Ott2022_RICHIESTE!AJ36))=1,    AJ$36&lt;&gt;""   ),    _xlfn.CONCAT("Rid: ",HLOOKUP(AJ$36,Tipologie!$B$2:$AM$10,5)  ),  Ott2022_RICHIESTE!AJ36),HLOOKUP(AJ$36,Tipologie!$B$2:$AM$10,5  ) ))</f>
        <v>.</v>
      </c>
      <c r="AK40" s="147" t="str">
        <f>T( IF( Ott2022_RICHIESTE!AK36&lt;&gt;"",  IF(   AND(    (IFERROR(SEARCH("Ridotto",Ott2022_RICHIESTE!AK36),Ott2022_RICHIESTE!AK36))=1,    AK$36&lt;&gt;""   ),    _xlfn.CONCAT("Rid: ",HLOOKUP(AK$36,Tipologie!$B$2:$AM$10,5)  ),  Ott2022_RICHIESTE!AK36),HLOOKUP(AK$36,Tipologie!$B$2:$AM$10,5  ) ))</f>
        <v>.</v>
      </c>
      <c r="AL40" s="147" t="str">
        <f>T( IF( Ott2022_RICHIESTE!AL36&lt;&gt;"",  IF(   AND(    (IFERROR(SEARCH("Ridotto",Ott2022_RICHIESTE!AL36),Ott2022_RICHIESTE!AL36))=1,    AL$36&lt;&gt;""   ),    _xlfn.CONCAT("Rid: ",HLOOKUP(AL$36,Tipologie!$B$2:$AM$10,5)  ),  Ott2022_RICHIESTE!AL36),HLOOKUP(AL$36,Tipologie!$B$2:$AM$10,5  ) ))</f>
        <v>.</v>
      </c>
      <c r="AM40" s="147" t="str">
        <f>T( IF( Ott2022_RICHIESTE!AM36&lt;&gt;"",  IF(   AND(    (IFERROR(SEARCH("Ridotto",Ott2022_RICHIESTE!AM36),Ott2022_RICHIESTE!AM36))=1,    AM$36&lt;&gt;""   ),    _xlfn.CONCAT("Rid: ",HLOOKUP(AM$36,Tipologie!$B$2:$AM$10,5)  ),  Ott2022_RICHIESTE!AM36),HLOOKUP(AM$36,Tipologie!$B$2:$AM$10,5  ) ))</f>
        <v>.</v>
      </c>
      <c r="AN40" s="147" t="str">
        <f>T( IF( Ott2022_RICHIESTE!AN36&lt;&gt;"",  IF(   AND(    (IFERROR(SEARCH("Ridotto",Ott2022_RICHIESTE!AN36),Ott2022_RICHIESTE!AN36))=1,    AN$36&lt;&gt;""   ),    _xlfn.CONCAT("Rid: ",HLOOKUP(AN$36,Tipologie!$B$2:$AM$10,5)  ),  Ott2022_RICHIESTE!AN36),HLOOKUP(AN$36,Tipologie!$B$2:$AM$10,5  ) ))</f>
        <v>.</v>
      </c>
      <c r="AO40" s="147" t="str">
        <f>T( IF( Ott2022_RICHIESTE!AO36&lt;&gt;"",  IF(   AND(    (IFERROR(SEARCH("Ridotto",Ott2022_RICHIESTE!AO36),Ott2022_RICHIESTE!AO36))=1,    AO$36&lt;&gt;""   ),    _xlfn.CONCAT("Rid: ",HLOOKUP(AO$36,Tipologie!$B$2:$AM$10,5)  ),  Ott2022_RICHIESTE!AO36),HLOOKUP(AO$36,Tipologie!$B$2:$AM$10,5  ) ))</f>
        <v>.</v>
      </c>
      <c r="AP40" s="147" t="str">
        <f>T( IF( Ott2022_RICHIESTE!AP36&lt;&gt;"",  IF(   AND(    (IFERROR(SEARCH("Ridotto",Ott2022_RICHIESTE!AP36),Ott2022_RICHIESTE!AP36))=1,    AP$36&lt;&gt;""   ),    _xlfn.CONCAT("Rid: ",HLOOKUP(AP$36,Tipologie!$B$2:$AM$10,5)  ),  Ott2022_RICHIESTE!AP36),HLOOKUP(AP$36,Tipologie!$B$2:$AM$10,5  ) ))</f>
        <v>.</v>
      </c>
      <c r="AQ40" s="147" t="str">
        <f>T( IF( Ott2022_RICHIESTE!AQ36&lt;&gt;"",  IF(   AND(    (IFERROR(SEARCH("Ridotto",Ott2022_RICHIESTE!AQ36),Ott2022_RICHIESTE!AQ36))=1,    AQ$36&lt;&gt;""   ),    _xlfn.CONCAT("Rid: ",HLOOKUP(AQ$36,Tipologie!$B$2:$AM$10,5)  ),  Ott2022_RICHIESTE!AQ36),HLOOKUP(AQ$36,Tipologie!$B$2:$AM$10,5  ) ))</f>
        <v>.</v>
      </c>
      <c r="AR40" s="147" t="str">
        <f>T( IF( Ott2022_RICHIESTE!AR36&lt;&gt;"",  IF(   AND(    (IFERROR(SEARCH("Ridotto",Ott2022_RICHIESTE!AR36),Ott2022_RICHIESTE!AR36))=1,    AR$36&lt;&gt;""   ),    _xlfn.CONCAT("Rid: ",HLOOKUP(AR$36,Tipologie!$B$2:$AM$10,5)  ),  Ott2022_RICHIESTE!AR36),HLOOKUP(AR$36,Tipologie!$B$2:$AM$10,5  ) ))</f>
        <v>.</v>
      </c>
      <c r="AS40" s="147" t="str">
        <f>T( IF( Ott2022_RICHIESTE!AS36&lt;&gt;"",  IF(   AND(    (IFERROR(SEARCH("Ridotto",Ott2022_RICHIESTE!AS36),Ott2022_RICHIESTE!AS36))=1,    AS$36&lt;&gt;""   ),    _xlfn.CONCAT("Rid: ",HLOOKUP(AS$36,Tipologie!$B$2:$AM$10,5)  ),  Ott2022_RICHIESTE!AS36),HLOOKUP(AS$36,Tipologie!$B$2:$AM$10,5  ) ))</f>
        <v>.</v>
      </c>
      <c r="AT40" s="224"/>
      <c r="AW40" s="159">
        <f>SUM(COUNTIFS(C40:AS40,{"Ex-accordo";"Ferie";"Ridotto Ex-Acc";"Ridotto Ferie";"Ridotto Maternità";"Malattia";"Esame";"Altro"}))</f>
        <v>0</v>
      </c>
      <c r="AX40" s="159">
        <f t="shared" si="14"/>
        <v>30</v>
      </c>
      <c r="AY40" s="91"/>
      <c r="BB40" s="147" t="str">
        <f>T( IF( Ott2022_RICHIESTE!BM36&lt;&gt;"",  IF(   AND(    (IFERROR(SEARCH("Ridotto",Ott2022_RICHIESTE!BM36),Ott2022_RICHIESTE!BM36))=1,    BB$36&lt;&gt;""   ),    _xlfn.CONCAT("Rid: ",HLOOKUP(BB$36,Tipologie!$B$2:$AM$10,5)  ),  Ott2022_RICHIESTE!BM36),HLOOKUP(BB$36,Tipologie!$B$2:$AM$10,5  ) ))</f>
        <v>.</v>
      </c>
      <c r="BC40" s="147" t="str">
        <f>T( IF( Ott2022_RICHIESTE!BN36&lt;&gt;"",  IF(   AND(    (IFERROR(SEARCH("Ridotto",Ott2022_RICHIESTE!BN36),Ott2022_RICHIESTE!BN36))=1,    BC$36&lt;&gt;""   ),    _xlfn.CONCAT("Rid: ",HLOOKUP(BC$36,Tipologie!$B$2:$AM$10,5)  ),  Ott2022_RICHIESTE!BN36),HLOOKUP(BC$36,Tipologie!$B$2:$AM$10,5  ) ))</f>
        <v>.</v>
      </c>
      <c r="BD40" s="147" t="str">
        <f>T( IF( Ott2022_RICHIESTE!BO36&lt;&gt;"",  IF(   AND(    (IFERROR(SEARCH("Ridotto",Ott2022_RICHIESTE!BO36),Ott2022_RICHIESTE!BO36))=1,    BD$36&lt;&gt;""   ),    _xlfn.CONCAT("Rid: ",HLOOKUP(BD$36,Tipologie!$B$2:$AM$10,5)  ),  Ott2022_RICHIESTE!BO36),HLOOKUP(BD$36,Tipologie!$B$2:$AM$10,5  ) ))</f>
        <v>.</v>
      </c>
      <c r="BE40" s="147" t="str">
        <f>T( IF( Ott2022_RICHIESTE!BP36&lt;&gt;"",  IF(   AND(    (IFERROR(SEARCH("Ridotto",Ott2022_RICHIESTE!BP36),Ott2022_RICHIESTE!BP36))=1,    BE$36&lt;&gt;""   ),    _xlfn.CONCAT("Rid: ",HLOOKUP(BE$36,Tipologie!$B$2:$AM$10,5)  ),  Ott2022_RICHIESTE!BP36),HLOOKUP(BE$36,Tipologie!$B$2:$AM$10,5  ) ))</f>
        <v>.</v>
      </c>
      <c r="BF40" s="147" t="str">
        <f>T( IF( Ott2022_RICHIESTE!BQ36&lt;&gt;"",  IF(   AND(    (IFERROR(SEARCH("Ridotto",Ott2022_RICHIESTE!BQ36),Ott2022_RICHIESTE!BQ36))=1,    BF$36&lt;&gt;""   ),    _xlfn.CONCAT("Rid: ",HLOOKUP(BF$36,Tipologie!$B$2:$AM$10,5)  ),  Ott2022_RICHIESTE!BQ36),HLOOKUP(BF$36,Tipologie!$B$2:$AM$10,5  ) ))</f>
        <v>.</v>
      </c>
      <c r="BG40" s="147" t="str">
        <f>T( IF( Ott2022_RICHIESTE!BR36&lt;&gt;"",  IF(   AND(    (IFERROR(SEARCH("Ridotto",Ott2022_RICHIESTE!BR36),Ott2022_RICHIESTE!BR36))=1,    BG$36&lt;&gt;""   ),    _xlfn.CONCAT("Rid: ",HLOOKUP(BG$36,Tipologie!$B$2:$AM$10,5)  ),  Ott2022_RICHIESTE!BR36),HLOOKUP(BG$36,Tipologie!$B$2:$AM$10,5  ) ))</f>
        <v>.</v>
      </c>
      <c r="BI40" s="45" t="str">
        <f t="shared" si="9"/>
        <v>mer</v>
      </c>
      <c r="BJ40" s="45">
        <f t="shared" si="12"/>
        <v>44860</v>
      </c>
      <c r="BK40" s="147" t="str">
        <f>T(IF(  Ott2022_RICHIESTE!BV36&lt;&gt;"",  Ott2022_RICHIESTE!BV36,  HLOOKUP(BK$36,Tipologie!$B$2:$AM$10,5) ))</f>
        <v>.</v>
      </c>
      <c r="BL40" s="147" t="str">
        <f>T(IF(  Ott2022_RICHIESTE!BW36&lt;&gt;"",  Ott2022_RICHIESTE!BW36,  HLOOKUP(BL$36,Tipologie!$B$2:$AM$10,5) ))</f>
        <v>.</v>
      </c>
      <c r="BM40" s="147" t="str">
        <f>T(IF(  Ott2022_RICHIESTE!BX36&lt;&gt;"",  Ott2022_RICHIESTE!BX36,  HLOOKUP(BM$36,Tipologie!$B$2:$AM$10,5) ))</f>
        <v>.</v>
      </c>
      <c r="BN40" s="147" t="str">
        <f>T(IF(  Ott2022_RICHIESTE!BY36&lt;&gt;"",  Ott2022_RICHIESTE!BY36,  HLOOKUP(BN$36,Tipologie!$B$2:$AM$10,5) ))</f>
        <v>.</v>
      </c>
      <c r="BO40" s="147" t="str">
        <f>T(IF(  Ott2022_RICHIESTE!BZ36&lt;&gt;"",  Ott2022_RICHIESTE!BZ36,  HLOOKUP(BO$36,Tipologie!$B$2:$AM$10,5) ))</f>
        <v>.</v>
      </c>
      <c r="BP40" s="147" t="str">
        <f>T(IF(  Ott2022_RICHIESTE!CA36&lt;&gt;"",  Ott2022_RICHIESTE!CA36,  HLOOKUP(BP$36,Tipologie!$B$2:$AM$10,5) ))</f>
        <v>.</v>
      </c>
      <c r="BQ40" s="147" t="str">
        <f>T(IF(  Ott2022_RICHIESTE!CB36&lt;&gt;"",  Ott2022_RICHIESTE!CB36,  HLOOKUP(BQ$36,Tipologie!$B$2:$AM$10,5) ))</f>
        <v>.</v>
      </c>
      <c r="BR40" s="147" t="str">
        <f>T(IF(  Ott2022_RICHIESTE!BW36&lt;&gt;"",  Ott2022_RICHIESTE!BW36,  HLOOKUP(BR$36,Tipologie!$B$2:$AM$10,5) ))</f>
        <v>.</v>
      </c>
      <c r="BS40" s="147" t="str">
        <f>T(IF(  Ott2022_RICHIESTE!BX36&lt;&gt;"",  Ott2022_RICHIESTE!BX36,  HLOOKUP(BS$36,Tipologie!$B$2:$AM$10,5) ))</f>
        <v>.</v>
      </c>
      <c r="BT40" s="147" t="str">
        <f>T(IF(  Ott2022_RICHIESTE!BY36&lt;&gt;"",  Ott2022_RICHIESTE!BY36,  HLOOKUP(BT$36,Tipologie!$B$2:$AM$10,5) ))</f>
        <v>.</v>
      </c>
      <c r="BU40" s="20"/>
    </row>
    <row r="41" spans="1:73" ht="11.25" customHeight="1" x14ac:dyDescent="0.25">
      <c r="A41" s="45" t="str">
        <f>IF(Ott2022_RICHIESTE!A37&lt;&gt;"",Ott2022_RICHIESTE!A37,"")</f>
        <v>gio</v>
      </c>
      <c r="B41" s="46">
        <f>IF(Ott2022_RICHIESTE!B37&lt;&gt;"",Ott2022_RICHIESTE!B37,"")</f>
        <v>44861</v>
      </c>
      <c r="C41" s="147" t="str">
        <f>T( IF( Ott2022_RICHIESTE!C37&lt;&gt;"",  IF(   AND(    (IFERROR(SEARCH("Ridotto",Ott2022_RICHIESTE!C37),Ott2022_RICHIESTE!C37))=1,    C$36&lt;&gt;""   ),    _xlfn.CONCAT("Rid: ",HLOOKUP(C$36,Tipologie!$B$2:$AM$10,6)  ),  Ott2022_RICHIESTE!C37),HLOOKUP(C$36,Tipologie!$B$2:$AM$10,6  ) ))</f>
        <v>.</v>
      </c>
      <c r="D41" s="147" t="str">
        <f>T( IF( Ott2022_RICHIESTE!D37&lt;&gt;"",  IF(   AND(    (IFERROR(SEARCH("Ridotto",Ott2022_RICHIESTE!D37),Ott2022_RICHIESTE!D37))=1,    D$36&lt;&gt;""   ),    _xlfn.CONCAT("Rid: ",HLOOKUP(D$36,Tipologie!$B$2:$AM$10,6)  ),  Ott2022_RICHIESTE!D37),HLOOKUP(D$36,Tipologie!$B$2:$AM$10,6  ) ))</f>
        <v>.</v>
      </c>
      <c r="E41" s="147" t="str">
        <f>T( IF( Ott2022_RICHIESTE!E37&lt;&gt;"",  IF(   AND(    (IFERROR(SEARCH("Ridotto",Ott2022_RICHIESTE!E37),Ott2022_RICHIESTE!E37))=1,    E$36&lt;&gt;""   ),    _xlfn.CONCAT("Rid: ",HLOOKUP(E$36,Tipologie!$B$2:$AM$10,6)  ),  Ott2022_RICHIESTE!E37),HLOOKUP(E$36,Tipologie!$B$2:$AM$10,6  ) ))</f>
        <v>.</v>
      </c>
      <c r="F41" s="147" t="str">
        <f>T( IF( Ott2022_RICHIESTE!F37&lt;&gt;"",  IF(   AND(    (IFERROR(SEARCH("Ridotto",Ott2022_RICHIESTE!F37),Ott2022_RICHIESTE!F37))=1,    F$36&lt;&gt;""   ),    _xlfn.CONCAT("Rid: ",HLOOKUP(F$36,Tipologie!$B$2:$AM$10,6)  ),  Ott2022_RICHIESTE!F37),HLOOKUP(F$36,Tipologie!$B$2:$AM$10,6  ) ))</f>
        <v>.</v>
      </c>
      <c r="G41" s="147" t="str">
        <f>T( IF( Ott2022_RICHIESTE!G37&lt;&gt;"",  IF(   AND(    (IFERROR(SEARCH("Ridotto",Ott2022_RICHIESTE!G37),Ott2022_RICHIESTE!G37))=1,    G$36&lt;&gt;""   ),    _xlfn.CONCAT("Rid: ",HLOOKUP(G$36,Tipologie!$B$2:$AM$10,6)  ),  Ott2022_RICHIESTE!G37),HLOOKUP(G$36,Tipologie!$B$2:$AM$10,6  ) ))</f>
        <v>.</v>
      </c>
      <c r="H41" s="147" t="str">
        <f>T( IF( Ott2022_RICHIESTE!H37&lt;&gt;"",  IF(   AND(    (IFERROR(SEARCH("Ridotto",Ott2022_RICHIESTE!H37),Ott2022_RICHIESTE!H37))=1,    H$36&lt;&gt;""   ),    _xlfn.CONCAT("Rid: ",HLOOKUP(H$36,Tipologie!$B$2:$AM$10,6)  ),  Ott2022_RICHIESTE!H37),HLOOKUP(H$36,Tipologie!$B$2:$AM$10,6  ) ))</f>
        <v>.</v>
      </c>
      <c r="I41" s="147" t="str">
        <f>T( IF( Ott2022_RICHIESTE!I37&lt;&gt;"",  IF(   AND(    (IFERROR(SEARCH("Ridotto",Ott2022_RICHIESTE!I37),Ott2022_RICHIESTE!I37))=1,    I$36&lt;&gt;""   ),    _xlfn.CONCAT("Rid: ",HLOOKUP(I$36,Tipologie!$B$2:$AM$10,6)  ),  Ott2022_RICHIESTE!I37),HLOOKUP(I$36,Tipologie!$B$2:$AM$10,6  ) ))</f>
        <v>.</v>
      </c>
      <c r="J41" s="147" t="str">
        <f>T( IF( Ott2022_RICHIESTE!J37&lt;&gt;"",  IF(   AND(    (IFERROR(SEARCH("Ridotto",Ott2022_RICHIESTE!J37),Ott2022_RICHIESTE!J37))=1,    J$36&lt;&gt;""   ),    _xlfn.CONCAT("Rid: ",HLOOKUP(J$36,Tipologie!$B$2:$AM$10,6)  ),  Ott2022_RICHIESTE!J37),HLOOKUP(J$36,Tipologie!$B$2:$AM$10,6  ) ))</f>
        <v>.</v>
      </c>
      <c r="K41" s="147" t="str">
        <f>T( IF( Ott2022_RICHIESTE!K37&lt;&gt;"",  IF(   AND(    (IFERROR(SEARCH("Ridotto",Ott2022_RICHIESTE!K37),Ott2022_RICHIESTE!K37))=1,    K$36&lt;&gt;""   ),    _xlfn.CONCAT("Rid: ",HLOOKUP(K$36,Tipologie!$B$2:$AM$10,6)  ),  Ott2022_RICHIESTE!K37),HLOOKUP(K$36,Tipologie!$B$2:$AM$10,6  ) ))</f>
        <v>.</v>
      </c>
      <c r="L41" s="147" t="str">
        <f>T( IF( Ott2022_RICHIESTE!L37&lt;&gt;"",  IF(   AND(    (IFERROR(SEARCH("Ridotto",Ott2022_RICHIESTE!L37),Ott2022_RICHIESTE!L37))=1,    L$36&lt;&gt;""   ),    _xlfn.CONCAT("Rid: ",HLOOKUP(L$36,Tipologie!$B$2:$AM$10,6)  ),  Ott2022_RICHIESTE!L37),HLOOKUP(L$36,Tipologie!$B$2:$AM$10,6  ) ))</f>
        <v>.</v>
      </c>
      <c r="M41" s="147" t="str">
        <f>T( IF( Ott2022_RICHIESTE!M37&lt;&gt;"",  IF(   AND(    (IFERROR(SEARCH("Ridotto",Ott2022_RICHIESTE!M37),Ott2022_RICHIESTE!M37))=1,    M$36&lt;&gt;""   ),    _xlfn.CONCAT("Rid: ",HLOOKUP(M$36,Tipologie!$B$2:$AM$10,6)  ),  Ott2022_RICHIESTE!M37),HLOOKUP(M$36,Tipologie!$B$2:$AM$10,6  ) ))</f>
        <v>.</v>
      </c>
      <c r="N41" s="147" t="str">
        <f>T( IF( Ott2022_RICHIESTE!N37&lt;&gt;"",  IF(   AND(    (IFERROR(SEARCH("Ridotto",Ott2022_RICHIESTE!N37),Ott2022_RICHIESTE!N37))=1,    N$36&lt;&gt;""   ),    _xlfn.CONCAT("Rid: ",HLOOKUP(N$36,Tipologie!$B$2:$AM$10,6)  ),  Ott2022_RICHIESTE!N37),HLOOKUP(N$36,Tipologie!$B$2:$AM$10,6  ) ))</f>
        <v>.</v>
      </c>
      <c r="O41" s="147" t="str">
        <f>T( IF( Ott2022_RICHIESTE!O37&lt;&gt;"",  IF(   AND(    (IFERROR(SEARCH("Ridotto",Ott2022_RICHIESTE!O37),Ott2022_RICHIESTE!O37))=1,    O$36&lt;&gt;""   ),    _xlfn.CONCAT("Rid: ",HLOOKUP(O$36,Tipologie!$B$2:$AM$10,6)  ),  Ott2022_RICHIESTE!O37),HLOOKUP(O$36,Tipologie!$B$2:$AM$10,6  ) ))</f>
        <v>.</v>
      </c>
      <c r="P41" s="147" t="str">
        <f>T( IF( Ott2022_RICHIESTE!P37&lt;&gt;"",  IF(   AND(    (IFERROR(SEARCH("Ridotto",Ott2022_RICHIESTE!P37),Ott2022_RICHIESTE!P37))=1,    P$36&lt;&gt;""   ),    _xlfn.CONCAT("Rid: ",HLOOKUP(P$36,Tipologie!$B$2:$AM$10,6)  ),  Ott2022_RICHIESTE!P37),HLOOKUP(P$36,Tipologie!$B$2:$AM$10,6  ) ))</f>
        <v>.</v>
      </c>
      <c r="Q41" s="28" t="str">
        <f>T( IF( Ott2022_RICHIESTE!Q37&lt;&gt;"",  IF(   AND(    (IFERROR(SEARCH("Ridotto",Ott2022_RICHIESTE!Q37),Ott2022_RICHIESTE!Q37))=1,    Q$36&lt;&gt;""   ),    _xlfn.CONCAT("Rid: ",HLOOKUP(Q$36,Tipologie!$B$2:$AM$10,6)  ),  Ott2022_RICHIESTE!Q37),HLOOKUP(Q$36,Tipologie!$B$2:$AM$10,6  ) ))</f>
        <v>.</v>
      </c>
      <c r="R41" s="28" t="str">
        <f>T( IF( Ott2022_RICHIESTE!R37&lt;&gt;"",  IF(   AND(    (IFERROR(SEARCH("Ridotto",Ott2022_RICHIESTE!R37),Ott2022_RICHIESTE!R37))=1,    R$36&lt;&gt;""   ),    _xlfn.CONCAT("Rid: ",HLOOKUP(R$36,Tipologie!$B$2:$AM$10,6)  ),  Ott2022_RICHIESTE!R37),HLOOKUP(R$36,Tipologie!$B$2:$AM$10,6  ) ))</f>
        <v>.</v>
      </c>
      <c r="S41" s="28" t="str">
        <f>T( IF( Ott2022_RICHIESTE!S37&lt;&gt;"",  IF(   AND(    (IFERROR(SEARCH("Ridotto",Ott2022_RICHIESTE!S37),Ott2022_RICHIESTE!S37))=1,    S$36&lt;&gt;""   ),    _xlfn.CONCAT("Rid: ",HLOOKUP(S$36,Tipologie!$B$2:$AM$10,6)  ),  Ott2022_RICHIESTE!S37),HLOOKUP(S$36,Tipologie!$B$2:$AM$10,6  ) ))</f>
        <v>.</v>
      </c>
      <c r="T41" s="142"/>
      <c r="U41" s="45" t="str">
        <f t="shared" si="7"/>
        <v>gio</v>
      </c>
      <c r="V41" s="46">
        <f t="shared" si="8"/>
        <v>44861</v>
      </c>
      <c r="W41" s="147" t="str">
        <f>T( IF( Ott2022_RICHIESTE!W37&lt;&gt;"",  IF(   AND(    (IFERROR(SEARCH("Ridotto",Ott2022_RICHIESTE!W37),Ott2022_RICHIESTE!W37))=1,    W$36&lt;&gt;""   ),    _xlfn.CONCAT("Rid: ",HLOOKUP(W$36,Tipologie!$B$2:$AM$10,6)  ),  Ott2022_RICHIESTE!W37),HLOOKUP(W$36,Tipologie!$B$2:$AM$10,6  ) ))</f>
        <v>.</v>
      </c>
      <c r="X41" s="147" t="str">
        <f>T( IF( Ott2022_RICHIESTE!X37&lt;&gt;"",  IF(   AND(    (IFERROR(SEARCH("Ridotto",Ott2022_RICHIESTE!X37),Ott2022_RICHIESTE!X37))=1,    X$36&lt;&gt;""   ),    _xlfn.CONCAT("Rid: ",HLOOKUP(X$36,Tipologie!$B$2:$AM$10,6)  ),  Ott2022_RICHIESTE!X37),HLOOKUP(X$36,Tipologie!$B$2:$AM$10,6  ) ))</f>
        <v>.</v>
      </c>
      <c r="Y41" s="147" t="str">
        <f>T( IF( Ott2022_RICHIESTE!Y37&lt;&gt;"",  IF(   AND(    (IFERROR(SEARCH("Ridotto",Ott2022_RICHIESTE!Y37),Ott2022_RICHIESTE!Y37))=1,    Y$36&lt;&gt;""   ),    _xlfn.CONCAT("Rid: ",HLOOKUP(Y$36,Tipologie!$B$2:$AM$10,6)  ),  Ott2022_RICHIESTE!Y37),HLOOKUP(Y$36,Tipologie!$B$2:$AM$10,6  ) ))</f>
        <v>.</v>
      </c>
      <c r="Z41" s="147" t="str">
        <f>T( IF( Ott2022_RICHIESTE!Z37&lt;&gt;"",  IF(   AND(    (IFERROR(SEARCH("Ridotto",Ott2022_RICHIESTE!Z37),Ott2022_RICHIESTE!Z37))=1,    Z$36&lt;&gt;""   ),    _xlfn.CONCAT("Rid: ",HLOOKUP(Z$36,Tipologie!$B$2:$AM$10,6)  ),  Ott2022_RICHIESTE!Z37),HLOOKUP(Z$36,Tipologie!$B$2:$AM$10,6  ) ))</f>
        <v>.</v>
      </c>
      <c r="AA41" s="147" t="str">
        <f>T( IF( Ott2022_RICHIESTE!AA37&lt;&gt;"",  IF(   AND(    (IFERROR(SEARCH("Ridotto",Ott2022_RICHIESTE!AA37),Ott2022_RICHIESTE!AA37))=1,    AA$36&lt;&gt;""   ),    _xlfn.CONCAT("Rid: ",HLOOKUP(AA$36,Tipologie!$B$2:$AM$10,6)  ),  Ott2022_RICHIESTE!AA37),HLOOKUP(AA$36,Tipologie!$B$2:$AM$10,6  ) ))</f>
        <v>.</v>
      </c>
      <c r="AB41" s="147" t="str">
        <f>T( IF( Ott2022_RICHIESTE!AB37&lt;&gt;"",  IF(   AND(    (IFERROR(SEARCH("Ridotto",Ott2022_RICHIESTE!AB37),Ott2022_RICHIESTE!AB37))=1,    AB$36&lt;&gt;""   ),    _xlfn.CONCAT("Rid: ",HLOOKUP(AB$36,Tipologie!$B$2:$AM$10,6)  ),  Ott2022_RICHIESTE!AB37),HLOOKUP(AB$36,Tipologie!$B$2:$AM$10,6  ) ))</f>
        <v>.</v>
      </c>
      <c r="AC41" s="147" t="str">
        <f>T( IF( Ott2022_RICHIESTE!AC37&lt;&gt;"",  IF(   AND(    (IFERROR(SEARCH("Ridotto",Ott2022_RICHIESTE!AC37),Ott2022_RICHIESTE!AC37))=1,    AC$36&lt;&gt;""   ),    _xlfn.CONCAT("Rid: ",HLOOKUP(AC$36,Tipologie!$B$2:$AM$10,6)  ),  Ott2022_RICHIESTE!AC37),HLOOKUP(AC$36,Tipologie!$B$2:$AM$10,6  ) ))</f>
        <v>.</v>
      </c>
      <c r="AD41" s="147" t="str">
        <f>T( IF( Ott2022_RICHIESTE!AD37&lt;&gt;"",  IF(   AND(    (IFERROR(SEARCH("Ridotto",Ott2022_RICHIESTE!AD37),Ott2022_RICHIESTE!AD37))=1,    AD$36&lt;&gt;""   ),    _xlfn.CONCAT("Rid: ",HLOOKUP(AD$36,Tipologie!$B$2:$AM$10,6)  ),  Ott2022_RICHIESTE!AD37),HLOOKUP(AD$36,Tipologie!$B$2:$AM$10,6  ) ))</f>
        <v>.</v>
      </c>
      <c r="AE41" s="147" t="str">
        <f>T( IF( Ott2022_RICHIESTE!AE37&lt;&gt;"",  IF(   AND(    (IFERROR(SEARCH("Ridotto",Ott2022_RICHIESTE!AE37),Ott2022_RICHIESTE!AE37))=1,    AE$36&lt;&gt;""   ),    _xlfn.CONCAT("Rid: ",HLOOKUP(AE$36,Tipologie!$B$2:$AM$10,6)  ),  Ott2022_RICHIESTE!AE37),HLOOKUP(AE$36,Tipologie!$B$2:$AM$10,6  ) ))</f>
        <v>.</v>
      </c>
      <c r="AF41" s="147" t="str">
        <f>T( IF( Ott2022_RICHIESTE!AF37&lt;&gt;"",  IF(   AND(    (IFERROR(SEARCH("Ridotto",Ott2022_RICHIESTE!AF37),Ott2022_RICHIESTE!AF37))=1,    AF$36&lt;&gt;""   ),    _xlfn.CONCAT("Rid: ",HLOOKUP(AF$36,Tipologie!$B$2:$AM$10,6)  ),  Ott2022_RICHIESTE!AF37),HLOOKUP(AF$36,Tipologie!$B$2:$AM$10,6  ) ))</f>
        <v>.</v>
      </c>
      <c r="AG41" s="147" t="str">
        <f>T( IF( Ott2022_RICHIESTE!AG37&lt;&gt;"",  IF(   AND(    (IFERROR(SEARCH("Ridotto",Ott2022_RICHIESTE!AG37),Ott2022_RICHIESTE!AG37))=1,    AG$36&lt;&gt;""   ),    _xlfn.CONCAT("Rid: ",HLOOKUP(AG$36,Tipologie!$B$2:$AM$10,6)  ),  Ott2022_RICHIESTE!AG37),HLOOKUP(AG$36,Tipologie!$B$2:$AM$10,6  ) ))</f>
        <v>.</v>
      </c>
      <c r="AH41" s="147" t="str">
        <f>T( IF( Ott2022_RICHIESTE!AH37&lt;&gt;"",  IF(   AND(    (IFERROR(SEARCH("Ridotto",Ott2022_RICHIESTE!AH37),Ott2022_RICHIESTE!AH37))=1,    AH$36&lt;&gt;""   ),    _xlfn.CONCAT("Rid: ",HLOOKUP(AH$36,Tipologie!$B$2:$AM$10,6)  ),  Ott2022_RICHIESTE!AH37),HLOOKUP(AH$36,Tipologie!$B$2:$AM$10,6  ) ))</f>
        <v>.</v>
      </c>
      <c r="AI41" s="147" t="str">
        <f>T( IF( Ott2022_RICHIESTE!AI37&lt;&gt;"",  IF(   AND(    (IFERROR(SEARCH("Ridotto",Ott2022_RICHIESTE!AI37),Ott2022_RICHIESTE!AI37))=1,    AI$36&lt;&gt;""   ),    _xlfn.CONCAT("Rid: ",HLOOKUP(AI$36,Tipologie!$B$2:$AM$10,6)  ),  Ott2022_RICHIESTE!AI37),HLOOKUP(AI$36,Tipologie!$B$2:$AM$10,6  ) ))</f>
        <v>.</v>
      </c>
      <c r="AJ41" s="147" t="str">
        <f>T( IF( Ott2022_RICHIESTE!AJ37&lt;&gt;"",  IF(   AND(    (IFERROR(SEARCH("Ridotto",Ott2022_RICHIESTE!AJ37),Ott2022_RICHIESTE!AJ37))=1,    AJ$36&lt;&gt;""   ),    _xlfn.CONCAT("Rid: ",HLOOKUP(AJ$36,Tipologie!$B$2:$AM$10,6)  ),  Ott2022_RICHIESTE!AJ37),HLOOKUP(AJ$36,Tipologie!$B$2:$AM$10,6  ) ))</f>
        <v>.</v>
      </c>
      <c r="AK41" s="147" t="str">
        <f>T( IF( Ott2022_RICHIESTE!AK37&lt;&gt;"",  IF(   AND(    (IFERROR(SEARCH("Ridotto",Ott2022_RICHIESTE!AK37),Ott2022_RICHIESTE!AK37))=1,    AK$36&lt;&gt;""   ),    _xlfn.CONCAT("Rid: ",HLOOKUP(AK$36,Tipologie!$B$2:$AM$10,6)  ),  Ott2022_RICHIESTE!AK37),HLOOKUP(AK$36,Tipologie!$B$2:$AM$10,6  ) ))</f>
        <v>.</v>
      </c>
      <c r="AL41" s="147" t="str">
        <f>T( IF( Ott2022_RICHIESTE!AL37&lt;&gt;"",  IF(   AND(    (IFERROR(SEARCH("Ridotto",Ott2022_RICHIESTE!AL37),Ott2022_RICHIESTE!AL37))=1,    AL$36&lt;&gt;""   ),    _xlfn.CONCAT("Rid: ",HLOOKUP(AL$36,Tipologie!$B$2:$AM$10,6)  ),  Ott2022_RICHIESTE!AL37),HLOOKUP(AL$36,Tipologie!$B$2:$AM$10,6  ) ))</f>
        <v>.</v>
      </c>
      <c r="AM41" s="147" t="str">
        <f>T( IF( Ott2022_RICHIESTE!AM37&lt;&gt;"",  IF(   AND(    (IFERROR(SEARCH("Ridotto",Ott2022_RICHIESTE!AM37),Ott2022_RICHIESTE!AM37))=1,    AM$36&lt;&gt;""   ),    _xlfn.CONCAT("Rid: ",HLOOKUP(AM$36,Tipologie!$B$2:$AM$10,6)  ),  Ott2022_RICHIESTE!AM37),HLOOKUP(AM$36,Tipologie!$B$2:$AM$10,6  ) ))</f>
        <v>.</v>
      </c>
      <c r="AN41" s="147" t="str">
        <f>T( IF( Ott2022_RICHIESTE!AN37&lt;&gt;"",  IF(   AND(    (IFERROR(SEARCH("Ridotto",Ott2022_RICHIESTE!AN37),Ott2022_RICHIESTE!AN37))=1,    AN$36&lt;&gt;""   ),    _xlfn.CONCAT("Rid: ",HLOOKUP(AN$36,Tipologie!$B$2:$AM$10,6)  ),  Ott2022_RICHIESTE!AN37),HLOOKUP(AN$36,Tipologie!$B$2:$AM$10,6  ) ))</f>
        <v>.</v>
      </c>
      <c r="AO41" s="147" t="str">
        <f>T( IF( Ott2022_RICHIESTE!AO37&lt;&gt;"",  IF(   AND(    (IFERROR(SEARCH("Ridotto",Ott2022_RICHIESTE!AO37),Ott2022_RICHIESTE!AO37))=1,    AO$36&lt;&gt;""   ),    _xlfn.CONCAT("Rid: ",HLOOKUP(AO$36,Tipologie!$B$2:$AM$10,6)  ),  Ott2022_RICHIESTE!AO37),HLOOKUP(AO$36,Tipologie!$B$2:$AM$10,6  ) ))</f>
        <v>.</v>
      </c>
      <c r="AP41" s="147" t="str">
        <f>T( IF( Ott2022_RICHIESTE!AP37&lt;&gt;"",  IF(   AND(    (IFERROR(SEARCH("Ridotto",Ott2022_RICHIESTE!AP37),Ott2022_RICHIESTE!AP37))=1,    AP$36&lt;&gt;""   ),    _xlfn.CONCAT("Rid: ",HLOOKUP(AP$36,Tipologie!$B$2:$AM$10,6)  ),  Ott2022_RICHIESTE!AP37),HLOOKUP(AP$36,Tipologie!$B$2:$AM$10,6  ) ))</f>
        <v>.</v>
      </c>
      <c r="AQ41" s="147" t="str">
        <f>T( IF( Ott2022_RICHIESTE!AQ37&lt;&gt;"",  IF(   AND(    (IFERROR(SEARCH("Ridotto",Ott2022_RICHIESTE!AQ37),Ott2022_RICHIESTE!AQ37))=1,    AQ$36&lt;&gt;""   ),    _xlfn.CONCAT("Rid: ",HLOOKUP(AQ$36,Tipologie!$B$2:$AM$10,6)  ),  Ott2022_RICHIESTE!AQ37),HLOOKUP(AQ$36,Tipologie!$B$2:$AM$10,6  ) ))</f>
        <v>.</v>
      </c>
      <c r="AR41" s="147" t="str">
        <f>T( IF( Ott2022_RICHIESTE!AR37&lt;&gt;"",  IF(   AND(    (IFERROR(SEARCH("Ridotto",Ott2022_RICHIESTE!AR37),Ott2022_RICHIESTE!AR37))=1,    AR$36&lt;&gt;""   ),    _xlfn.CONCAT("Rid: ",HLOOKUP(AR$36,Tipologie!$B$2:$AM$10,6)  ),  Ott2022_RICHIESTE!AR37),HLOOKUP(AR$36,Tipologie!$B$2:$AM$10,6  ) ))</f>
        <v>.</v>
      </c>
      <c r="AS41" s="147" t="str">
        <f>T( IF( Ott2022_RICHIESTE!AS37&lt;&gt;"",  IF(   AND(    (IFERROR(SEARCH("Ridotto",Ott2022_RICHIESTE!AS37),Ott2022_RICHIESTE!AS37))=1,    AS$36&lt;&gt;""   ),    _xlfn.CONCAT("Rid: ",HLOOKUP(AS$36,Tipologie!$B$2:$AM$10,6)  ),  Ott2022_RICHIESTE!AS37),HLOOKUP(AS$36,Tipologie!$B$2:$AM$10,6  ) ))</f>
        <v>.</v>
      </c>
      <c r="AT41" s="224"/>
      <c r="AW41" s="159">
        <f>SUM(COUNTIFS(C41:AS41,{"Ex-accordo";"Ferie";"Ridotto Ex-Acc";"Ridotto Ferie";"Ridotto Maternità";"Malattia";"Esame";"Altro"}))</f>
        <v>0</v>
      </c>
      <c r="AX41" s="159">
        <f t="shared" si="14"/>
        <v>30</v>
      </c>
      <c r="AY41" s="91"/>
      <c r="BB41" s="147" t="str">
        <f>T( IF( Ott2022_RICHIESTE!BM37&lt;&gt;"",  IF(   AND(    (IFERROR(SEARCH("Ridotto",Ott2022_RICHIESTE!BM37),Ott2022_RICHIESTE!BM37))=1,    BB$36&lt;&gt;""   ),    _xlfn.CONCAT("Rid: ",HLOOKUP(BB$36,Tipologie!$B$2:$AM$10,6)  ),  Ott2022_RICHIESTE!BM37),HLOOKUP(BB$36,Tipologie!$B$2:$AM$10,6  ) ))</f>
        <v>.</v>
      </c>
      <c r="BC41" s="147" t="str">
        <f>T( IF( Ott2022_RICHIESTE!BN37&lt;&gt;"",  IF(   AND(    (IFERROR(SEARCH("Ridotto",Ott2022_RICHIESTE!BN37),Ott2022_RICHIESTE!BN37))=1,    BC$36&lt;&gt;""   ),    _xlfn.CONCAT("Rid: ",HLOOKUP(BC$36,Tipologie!$B$2:$AM$10,6)  ),  Ott2022_RICHIESTE!BN37),HLOOKUP(BC$36,Tipologie!$B$2:$AM$10,6  ) ))</f>
        <v>.</v>
      </c>
      <c r="BD41" s="147" t="str">
        <f>T( IF( Ott2022_RICHIESTE!BO37&lt;&gt;"",  IF(   AND(    (IFERROR(SEARCH("Ridotto",Ott2022_RICHIESTE!BO37),Ott2022_RICHIESTE!BO37))=1,    BD$36&lt;&gt;""   ),    _xlfn.CONCAT("Rid: ",HLOOKUP(BD$36,Tipologie!$B$2:$AM$10,6)  ),  Ott2022_RICHIESTE!BO37),HLOOKUP(BD$36,Tipologie!$B$2:$AM$10,6  ) ))</f>
        <v>.</v>
      </c>
      <c r="BE41" s="147" t="str">
        <f>T( IF( Ott2022_RICHIESTE!BP37&lt;&gt;"",  IF(   AND(    (IFERROR(SEARCH("Ridotto",Ott2022_RICHIESTE!BP37),Ott2022_RICHIESTE!BP37))=1,    BE$36&lt;&gt;""   ),    _xlfn.CONCAT("Rid: ",HLOOKUP(BE$36,Tipologie!$B$2:$AM$10,6)  ),  Ott2022_RICHIESTE!BP37),HLOOKUP(BE$36,Tipologie!$B$2:$AM$10,6  ) ))</f>
        <v>.</v>
      </c>
      <c r="BF41" s="147" t="str">
        <f>T( IF( Ott2022_RICHIESTE!BQ37&lt;&gt;"",  IF(   AND(    (IFERROR(SEARCH("Ridotto",Ott2022_RICHIESTE!BQ37),Ott2022_RICHIESTE!BQ37))=1,    BF$36&lt;&gt;""   ),    _xlfn.CONCAT("Rid: ",HLOOKUP(BF$36,Tipologie!$B$2:$AM$10,6)  ),  Ott2022_RICHIESTE!BQ37),HLOOKUP(BF$36,Tipologie!$B$2:$AM$10,6  ) ))</f>
        <v>.</v>
      </c>
      <c r="BG41" s="147" t="str">
        <f>T( IF( Ott2022_RICHIESTE!BR37&lt;&gt;"",  IF(   AND(    (IFERROR(SEARCH("Ridotto",Ott2022_RICHIESTE!BR37),Ott2022_RICHIESTE!BR37))=1,    BG$36&lt;&gt;""   ),    _xlfn.CONCAT("Rid: ",HLOOKUP(BG$36,Tipologie!$B$2:$AM$10,6)  ),  Ott2022_RICHIESTE!BR37),HLOOKUP(BG$36,Tipologie!$B$2:$AM$10,6  ) ))</f>
        <v>.</v>
      </c>
      <c r="BI41" s="45" t="str">
        <f t="shared" si="9"/>
        <v>gio</v>
      </c>
      <c r="BJ41" s="45">
        <f t="shared" si="12"/>
        <v>44861</v>
      </c>
      <c r="BK41" s="147" t="str">
        <f>T(IF(  Ott2022_RICHIESTE!BV37&lt;&gt;"",  Ott2022_RICHIESTE!BV37,  HLOOKUP(BK$36,Tipologie!$B$2:$AM$10,6) ))</f>
        <v>.</v>
      </c>
      <c r="BL41" s="147" t="str">
        <f>T(IF(  Ott2022_RICHIESTE!BW37&lt;&gt;"",  Ott2022_RICHIESTE!BW37,  HLOOKUP(BL$36,Tipologie!$B$2:$AM$10,6) ))</f>
        <v>.</v>
      </c>
      <c r="BM41" s="147" t="str">
        <f>T(IF(  Ott2022_RICHIESTE!BX37&lt;&gt;"",  Ott2022_RICHIESTE!BX37,  HLOOKUP(BM$36,Tipologie!$B$2:$AM$10,6) ))</f>
        <v>.</v>
      </c>
      <c r="BN41" s="147" t="str">
        <f>T(IF(  Ott2022_RICHIESTE!BY37&lt;&gt;"",  Ott2022_RICHIESTE!BY37,  HLOOKUP(BN$36,Tipologie!$B$2:$AM$10,6) ))</f>
        <v>.</v>
      </c>
      <c r="BO41" s="147" t="str">
        <f>T(IF(  Ott2022_RICHIESTE!BZ37&lt;&gt;"",  Ott2022_RICHIESTE!BZ37,  HLOOKUP(BO$36,Tipologie!$B$2:$AM$10,6) ))</f>
        <v>.</v>
      </c>
      <c r="BP41" s="147" t="str">
        <f>T(IF(  Ott2022_RICHIESTE!CA37&lt;&gt;"",  Ott2022_RICHIESTE!CA37,  HLOOKUP(BP$36,Tipologie!$B$2:$AM$10,6) ))</f>
        <v>.</v>
      </c>
      <c r="BQ41" s="147" t="str">
        <f>T(IF(  Ott2022_RICHIESTE!CB37&lt;&gt;"",  Ott2022_RICHIESTE!CB37,  HLOOKUP(BQ$36,Tipologie!$B$2:$AM$10,6) ))</f>
        <v>.</v>
      </c>
      <c r="BR41" s="147" t="str">
        <f>T(IF(  Ott2022_RICHIESTE!BW37&lt;&gt;"",  Ott2022_RICHIESTE!BW37,  HLOOKUP(BR$36,Tipologie!$B$2:$AM$10,6) ))</f>
        <v>.</v>
      </c>
      <c r="BS41" s="147" t="str">
        <f>T(IF(  Ott2022_RICHIESTE!BX37&lt;&gt;"",  Ott2022_RICHIESTE!BX37,  HLOOKUP(BS$36,Tipologie!$B$2:$AM$10,6) ))</f>
        <v>.</v>
      </c>
      <c r="BT41" s="147" t="str">
        <f>T(IF(  Ott2022_RICHIESTE!BY37&lt;&gt;"",  Ott2022_RICHIESTE!BY37,  HLOOKUP(BT$36,Tipologie!$B$2:$AM$10,6) ))</f>
        <v>.</v>
      </c>
    </row>
    <row r="42" spans="1:73" ht="11.25" customHeight="1" x14ac:dyDescent="0.25">
      <c r="A42" s="45" t="str">
        <f>IF(Ott2022_RICHIESTE!A38&lt;&gt;"",Ott2022_RICHIESTE!A38,"")</f>
        <v>ven</v>
      </c>
      <c r="B42" s="46">
        <f>IF(Ott2022_RICHIESTE!B38&lt;&gt;"",Ott2022_RICHIESTE!B38,"")</f>
        <v>44862</v>
      </c>
      <c r="C42" s="147" t="str">
        <f>T( IF( Ott2022_RICHIESTE!C38&lt;&gt;"",  IF(   AND(    (IFERROR(SEARCH("Ridotto",Ott2022_RICHIESTE!C38),Ott2022_RICHIESTE!C38))=1,    C$36&lt;&gt;""   ),    _xlfn.CONCAT("Rid: ",HLOOKUP(C$36,Tipologie!$B$2:$AM$10,7)  ),  Ott2022_RICHIESTE!C38),HLOOKUP(C$36,Tipologie!$B$2:$AM$10,7  ) ))</f>
        <v>.</v>
      </c>
      <c r="D42" s="147" t="str">
        <f>T( IF( Ott2022_RICHIESTE!D38&lt;&gt;"",  IF(   AND(    (IFERROR(SEARCH("Ridotto",Ott2022_RICHIESTE!D38),Ott2022_RICHIESTE!D38))=1,    D$36&lt;&gt;""   ),    _xlfn.CONCAT("Rid: ",HLOOKUP(D$36,Tipologie!$B$2:$AM$10,7)  ),  Ott2022_RICHIESTE!D38),HLOOKUP(D$36,Tipologie!$B$2:$AM$10,7  ) ))</f>
        <v>.</v>
      </c>
      <c r="E42" s="147" t="str">
        <f>T( IF( Ott2022_RICHIESTE!E38&lt;&gt;"",  IF(   AND(    (IFERROR(SEARCH("Ridotto",Ott2022_RICHIESTE!E38),Ott2022_RICHIESTE!E38))=1,    E$36&lt;&gt;""   ),    _xlfn.CONCAT("Rid: ",HLOOKUP(E$36,Tipologie!$B$2:$AM$10,7)  ),  Ott2022_RICHIESTE!E38),HLOOKUP(E$36,Tipologie!$B$2:$AM$10,7  ) ))</f>
        <v>.</v>
      </c>
      <c r="F42" s="147" t="str">
        <f>T( IF( Ott2022_RICHIESTE!F38&lt;&gt;"",  IF(   AND(    (IFERROR(SEARCH("Ridotto",Ott2022_RICHIESTE!F38),Ott2022_RICHIESTE!F38))=1,    F$36&lt;&gt;""   ),    _xlfn.CONCAT("Rid: ",HLOOKUP(F$36,Tipologie!$B$2:$AM$10,7)  ),  Ott2022_RICHIESTE!F38),HLOOKUP(F$36,Tipologie!$B$2:$AM$10,7  ) ))</f>
        <v>.</v>
      </c>
      <c r="G42" s="147" t="str">
        <f>T( IF( Ott2022_RICHIESTE!G38&lt;&gt;"",  IF(   AND(    (IFERROR(SEARCH("Ridotto",Ott2022_RICHIESTE!G38),Ott2022_RICHIESTE!G38))=1,    G$36&lt;&gt;""   ),    _xlfn.CONCAT("Rid: ",HLOOKUP(G$36,Tipologie!$B$2:$AM$10,7)  ),  Ott2022_RICHIESTE!G38),HLOOKUP(G$36,Tipologie!$B$2:$AM$10,7  ) ))</f>
        <v>.</v>
      </c>
      <c r="H42" s="147" t="str">
        <f>T( IF( Ott2022_RICHIESTE!H38&lt;&gt;"",  IF(   AND(    (IFERROR(SEARCH("Ridotto",Ott2022_RICHIESTE!H38),Ott2022_RICHIESTE!H38))=1,    H$36&lt;&gt;""   ),    _xlfn.CONCAT("Rid: ",HLOOKUP(H$36,Tipologie!$B$2:$AM$10,7)  ),  Ott2022_RICHIESTE!H38),HLOOKUP(H$36,Tipologie!$B$2:$AM$10,7  ) ))</f>
        <v>.</v>
      </c>
      <c r="I42" s="147" t="str">
        <f>T( IF( Ott2022_RICHIESTE!I38&lt;&gt;"",  IF(   AND(    (IFERROR(SEARCH("Ridotto",Ott2022_RICHIESTE!I38),Ott2022_RICHIESTE!I38))=1,    I$36&lt;&gt;""   ),    _xlfn.CONCAT("Rid: ",HLOOKUP(I$36,Tipologie!$B$2:$AM$10,7)  ),  Ott2022_RICHIESTE!I38),HLOOKUP(I$36,Tipologie!$B$2:$AM$10,7  ) ))</f>
        <v>.</v>
      </c>
      <c r="J42" s="147" t="str">
        <f>T( IF( Ott2022_RICHIESTE!J38&lt;&gt;"",  IF(   AND(    (IFERROR(SEARCH("Ridotto",Ott2022_RICHIESTE!J38),Ott2022_RICHIESTE!J38))=1,    J$36&lt;&gt;""   ),    _xlfn.CONCAT("Rid: ",HLOOKUP(J$36,Tipologie!$B$2:$AM$10,7)  ),  Ott2022_RICHIESTE!J38),HLOOKUP(J$36,Tipologie!$B$2:$AM$10,7  ) ))</f>
        <v>.</v>
      </c>
      <c r="K42" s="147" t="str">
        <f>T( IF( Ott2022_RICHIESTE!K38&lt;&gt;"",  IF(   AND(    (IFERROR(SEARCH("Ridotto",Ott2022_RICHIESTE!K38),Ott2022_RICHIESTE!K38))=1,    K$36&lt;&gt;""   ),    _xlfn.CONCAT("Rid: ",HLOOKUP(K$36,Tipologie!$B$2:$AM$10,7)  ),  Ott2022_RICHIESTE!K38),HLOOKUP(K$36,Tipologie!$B$2:$AM$10,7  ) ))</f>
        <v>.</v>
      </c>
      <c r="L42" s="147" t="str">
        <f>T( IF( Ott2022_RICHIESTE!L38&lt;&gt;"",  IF(   AND(    (IFERROR(SEARCH("Ridotto",Ott2022_RICHIESTE!L38),Ott2022_RICHIESTE!L38))=1,    L$36&lt;&gt;""   ),    _xlfn.CONCAT("Rid: ",HLOOKUP(L$36,Tipologie!$B$2:$AM$10,7)  ),  Ott2022_RICHIESTE!L38),HLOOKUP(L$36,Tipologie!$B$2:$AM$10,7  ) ))</f>
        <v>.</v>
      </c>
      <c r="M42" s="147" t="str">
        <f>T( IF( Ott2022_RICHIESTE!M38&lt;&gt;"",  IF(   AND(    (IFERROR(SEARCH("Ridotto",Ott2022_RICHIESTE!M38),Ott2022_RICHIESTE!M38))=1,    M$36&lt;&gt;""   ),    _xlfn.CONCAT("Rid: ",HLOOKUP(M$36,Tipologie!$B$2:$AM$10,7)  ),  Ott2022_RICHIESTE!M38),HLOOKUP(M$36,Tipologie!$B$2:$AM$10,7  ) ))</f>
        <v>.</v>
      </c>
      <c r="N42" s="147" t="str">
        <f>T( IF( Ott2022_RICHIESTE!N38&lt;&gt;"",  IF(   AND(    (IFERROR(SEARCH("Ridotto",Ott2022_RICHIESTE!N38),Ott2022_RICHIESTE!N38))=1,    N$36&lt;&gt;""   ),    _xlfn.CONCAT("Rid: ",HLOOKUP(N$36,Tipologie!$B$2:$AM$10,7)  ),  Ott2022_RICHIESTE!N38),HLOOKUP(N$36,Tipologie!$B$2:$AM$10,7  ) ))</f>
        <v>.</v>
      </c>
      <c r="O42" s="147" t="str">
        <f>T( IF( Ott2022_RICHIESTE!O38&lt;&gt;"",  IF(   AND(    (IFERROR(SEARCH("Ridotto",Ott2022_RICHIESTE!O38),Ott2022_RICHIESTE!O38))=1,    O$36&lt;&gt;""   ),    _xlfn.CONCAT("Rid: ",HLOOKUP(O$36,Tipologie!$B$2:$AM$10,7)  ),  Ott2022_RICHIESTE!O38),HLOOKUP(O$36,Tipologie!$B$2:$AM$10,7  ) ))</f>
        <v>.</v>
      </c>
      <c r="P42" s="147" t="str">
        <f>T( IF( Ott2022_RICHIESTE!P38&lt;&gt;"",  IF(   AND(    (IFERROR(SEARCH("Ridotto",Ott2022_RICHIESTE!P38),Ott2022_RICHIESTE!P38))=1,    P$36&lt;&gt;""   ),    _xlfn.CONCAT("Rid: ",HLOOKUP(P$36,Tipologie!$B$2:$AM$10,7)  ),  Ott2022_RICHIESTE!P38),HLOOKUP(P$36,Tipologie!$B$2:$AM$10,7  ) ))</f>
        <v>.</v>
      </c>
      <c r="Q42" s="28" t="str">
        <f>T( IF( Ott2022_RICHIESTE!Q38&lt;&gt;"",  IF(   AND(    (IFERROR(SEARCH("Ridotto",Ott2022_RICHIESTE!Q38),Ott2022_RICHIESTE!Q38))=1,    Q$36&lt;&gt;""   ),    _xlfn.CONCAT("Rid: ",HLOOKUP(Q$36,Tipologie!$B$2:$AM$10,7)  ),  Ott2022_RICHIESTE!Q38),HLOOKUP(Q$36,Tipologie!$B$2:$AM$10,7  ) ))</f>
        <v>.</v>
      </c>
      <c r="R42" s="28" t="str">
        <f>T( IF( Ott2022_RICHIESTE!R38&lt;&gt;"",  IF(   AND(    (IFERROR(SEARCH("Ridotto",Ott2022_RICHIESTE!R38),Ott2022_RICHIESTE!R38))=1,    R$36&lt;&gt;""   ),    _xlfn.CONCAT("Rid: ",HLOOKUP(R$36,Tipologie!$B$2:$AM$10,7)  ),  Ott2022_RICHIESTE!R38),HLOOKUP(R$36,Tipologie!$B$2:$AM$10,7  ) ))</f>
        <v>.</v>
      </c>
      <c r="S42" s="28" t="str">
        <f>T( IF( Ott2022_RICHIESTE!S38&lt;&gt;"",  IF(   AND(    (IFERROR(SEARCH("Ridotto",Ott2022_RICHIESTE!S38),Ott2022_RICHIESTE!S38))=1,    S$36&lt;&gt;""   ),    _xlfn.CONCAT("Rid: ",HLOOKUP(S$36,Tipologie!$B$2:$AM$10,7)  ),  Ott2022_RICHIESTE!S38),HLOOKUP(S$36,Tipologie!$B$2:$AM$10,7  ) ))</f>
        <v>.</v>
      </c>
      <c r="T42" s="142"/>
      <c r="U42" s="45" t="str">
        <f t="shared" si="7"/>
        <v>ven</v>
      </c>
      <c r="V42" s="46">
        <f t="shared" si="8"/>
        <v>44862</v>
      </c>
      <c r="W42" s="147" t="str">
        <f>T( IF( Ott2022_RICHIESTE!W38&lt;&gt;"",  IF(   AND(    (IFERROR(SEARCH("Ridotto",Ott2022_RICHIESTE!W38),Ott2022_RICHIESTE!W38))=1,    W$36&lt;&gt;""   ),    _xlfn.CONCAT("Rid: ",HLOOKUP(W$36,Tipologie!$B$2:$AM$10,7)  ),  Ott2022_RICHIESTE!W38),HLOOKUP(W$36,Tipologie!$B$2:$AM$10,7  ) ))</f>
        <v>.</v>
      </c>
      <c r="X42" s="147" t="str">
        <f>T( IF( Ott2022_RICHIESTE!X38&lt;&gt;"",  IF(   AND(    (IFERROR(SEARCH("Ridotto",Ott2022_RICHIESTE!X38),Ott2022_RICHIESTE!X38))=1,    X$36&lt;&gt;""   ),    _xlfn.CONCAT("Rid: ",HLOOKUP(X$36,Tipologie!$B$2:$AM$10,7)  ),  Ott2022_RICHIESTE!X38),HLOOKUP(X$36,Tipologie!$B$2:$AM$10,7  ) ))</f>
        <v>.</v>
      </c>
      <c r="Y42" s="147" t="str">
        <f>T( IF( Ott2022_RICHIESTE!Y38&lt;&gt;"",  IF(   AND(    (IFERROR(SEARCH("Ridotto",Ott2022_RICHIESTE!Y38),Ott2022_RICHIESTE!Y38))=1,    Y$36&lt;&gt;""   ),    _xlfn.CONCAT("Rid: ",HLOOKUP(Y$36,Tipologie!$B$2:$AM$10,7)  ),  Ott2022_RICHIESTE!Y38),HLOOKUP(Y$36,Tipologie!$B$2:$AM$10,7  ) ))</f>
        <v>.</v>
      </c>
      <c r="Z42" s="147" t="str">
        <f>T( IF( Ott2022_RICHIESTE!Z38&lt;&gt;"",  IF(   AND(    (IFERROR(SEARCH("Ridotto",Ott2022_RICHIESTE!Z38),Ott2022_RICHIESTE!Z38))=1,    Z$36&lt;&gt;""   ),    _xlfn.CONCAT("Rid: ",HLOOKUP(Z$36,Tipologie!$B$2:$AM$10,7)  ),  Ott2022_RICHIESTE!Z38),HLOOKUP(Z$36,Tipologie!$B$2:$AM$10,7  ) ))</f>
        <v>.</v>
      </c>
      <c r="AA42" s="147" t="str">
        <f>T( IF( Ott2022_RICHIESTE!AA38&lt;&gt;"",  IF(   AND(    (IFERROR(SEARCH("Ridotto",Ott2022_RICHIESTE!AA38),Ott2022_RICHIESTE!AA38))=1,    AA$36&lt;&gt;""   ),    _xlfn.CONCAT("Rid: ",HLOOKUP(AA$36,Tipologie!$B$2:$AM$10,7)  ),  Ott2022_RICHIESTE!AA38),HLOOKUP(AA$36,Tipologie!$B$2:$AM$10,7  ) ))</f>
        <v>.</v>
      </c>
      <c r="AB42" s="147" t="str">
        <f>T( IF( Ott2022_RICHIESTE!AB38&lt;&gt;"",  IF(   AND(    (IFERROR(SEARCH("Ridotto",Ott2022_RICHIESTE!AB38),Ott2022_RICHIESTE!AB38))=1,    AB$36&lt;&gt;""   ),    _xlfn.CONCAT("Rid: ",HLOOKUP(AB$36,Tipologie!$B$2:$AM$10,7)  ),  Ott2022_RICHIESTE!AB38),HLOOKUP(AB$36,Tipologie!$B$2:$AM$10,7  ) ))</f>
        <v>.</v>
      </c>
      <c r="AC42" s="147" t="str">
        <f>T( IF( Ott2022_RICHIESTE!AC38&lt;&gt;"",  IF(   AND(    (IFERROR(SEARCH("Ridotto",Ott2022_RICHIESTE!AC38),Ott2022_RICHIESTE!AC38))=1,    AC$36&lt;&gt;""   ),    _xlfn.CONCAT("Rid: ",HLOOKUP(AC$36,Tipologie!$B$2:$AM$10,7)  ),  Ott2022_RICHIESTE!AC38),HLOOKUP(AC$36,Tipologie!$B$2:$AM$10,7  ) ))</f>
        <v>.</v>
      </c>
      <c r="AD42" s="147" t="str">
        <f>T( IF( Ott2022_RICHIESTE!AD38&lt;&gt;"",  IF(   AND(    (IFERROR(SEARCH("Ridotto",Ott2022_RICHIESTE!AD38),Ott2022_RICHIESTE!AD38))=1,    AD$36&lt;&gt;""   ),    _xlfn.CONCAT("Rid: ",HLOOKUP(AD$36,Tipologie!$B$2:$AM$10,7)  ),  Ott2022_RICHIESTE!AD38),HLOOKUP(AD$36,Tipologie!$B$2:$AM$10,7  ) ))</f>
        <v>.</v>
      </c>
      <c r="AE42" s="147" t="str">
        <f>T( IF( Ott2022_RICHIESTE!AE38&lt;&gt;"",  IF(   AND(    (IFERROR(SEARCH("Ridotto",Ott2022_RICHIESTE!AE38),Ott2022_RICHIESTE!AE38))=1,    AE$36&lt;&gt;""   ),    _xlfn.CONCAT("Rid: ",HLOOKUP(AE$36,Tipologie!$B$2:$AM$10,7)  ),  Ott2022_RICHIESTE!AE38),HLOOKUP(AE$36,Tipologie!$B$2:$AM$10,7  ) ))</f>
        <v>.</v>
      </c>
      <c r="AF42" s="147" t="str">
        <f>T( IF( Ott2022_RICHIESTE!AF38&lt;&gt;"",  IF(   AND(    (IFERROR(SEARCH("Ridotto",Ott2022_RICHIESTE!AF38),Ott2022_RICHIESTE!AF38))=1,    AF$36&lt;&gt;""   ),    _xlfn.CONCAT("Rid: ",HLOOKUP(AF$36,Tipologie!$B$2:$AM$10,7)  ),  Ott2022_RICHIESTE!AF38),HLOOKUP(AF$36,Tipologie!$B$2:$AM$10,7  ) ))</f>
        <v>.</v>
      </c>
      <c r="AG42" s="147" t="str">
        <f>T( IF( Ott2022_RICHIESTE!AG38&lt;&gt;"",  IF(   AND(    (IFERROR(SEARCH("Ridotto",Ott2022_RICHIESTE!AG38),Ott2022_RICHIESTE!AG38))=1,    AG$36&lt;&gt;""   ),    _xlfn.CONCAT("Rid: ",HLOOKUP(AG$36,Tipologie!$B$2:$AM$10,7)  ),  Ott2022_RICHIESTE!AG38),HLOOKUP(AG$36,Tipologie!$B$2:$AM$10,7  ) ))</f>
        <v>.</v>
      </c>
      <c r="AH42" s="147" t="str">
        <f>T( IF( Ott2022_RICHIESTE!AH38&lt;&gt;"",  IF(   AND(    (IFERROR(SEARCH("Ridotto",Ott2022_RICHIESTE!AH38),Ott2022_RICHIESTE!AH38))=1,    AH$36&lt;&gt;""   ),    _xlfn.CONCAT("Rid: ",HLOOKUP(AH$36,Tipologie!$B$2:$AM$10,7)  ),  Ott2022_RICHIESTE!AH38),HLOOKUP(AH$36,Tipologie!$B$2:$AM$10,7  ) ))</f>
        <v>.</v>
      </c>
      <c r="AI42" s="147" t="str">
        <f>T( IF( Ott2022_RICHIESTE!AI38&lt;&gt;"",  IF(   AND(    (IFERROR(SEARCH("Ridotto",Ott2022_RICHIESTE!AI38),Ott2022_RICHIESTE!AI38))=1,    AI$36&lt;&gt;""   ),    _xlfn.CONCAT("Rid: ",HLOOKUP(AI$36,Tipologie!$B$2:$AM$10,7)  ),  Ott2022_RICHIESTE!AI38),HLOOKUP(AI$36,Tipologie!$B$2:$AM$10,7  ) ))</f>
        <v>.</v>
      </c>
      <c r="AJ42" s="147" t="str">
        <f>T( IF( Ott2022_RICHIESTE!AJ38&lt;&gt;"",  IF(   AND(    (IFERROR(SEARCH("Ridotto",Ott2022_RICHIESTE!AJ38),Ott2022_RICHIESTE!AJ38))=1,    AJ$36&lt;&gt;""   ),    _xlfn.CONCAT("Rid: ",HLOOKUP(AJ$36,Tipologie!$B$2:$AM$10,7)  ),  Ott2022_RICHIESTE!AJ38),HLOOKUP(AJ$36,Tipologie!$B$2:$AM$10,7  ) ))</f>
        <v>.</v>
      </c>
      <c r="AK42" s="147" t="str">
        <f>T( IF( Ott2022_RICHIESTE!AK38&lt;&gt;"",  IF(   AND(    (IFERROR(SEARCH("Ridotto",Ott2022_RICHIESTE!AK38),Ott2022_RICHIESTE!AK38))=1,    AK$36&lt;&gt;""   ),    _xlfn.CONCAT("Rid: ",HLOOKUP(AK$36,Tipologie!$B$2:$AM$10,7)  ),  Ott2022_RICHIESTE!AK38),HLOOKUP(AK$36,Tipologie!$B$2:$AM$10,7  ) ))</f>
        <v>.</v>
      </c>
      <c r="AL42" s="147" t="str">
        <f>T( IF( Ott2022_RICHIESTE!AL38&lt;&gt;"",  IF(   AND(    (IFERROR(SEARCH("Ridotto",Ott2022_RICHIESTE!AL38),Ott2022_RICHIESTE!AL38))=1,    AL$36&lt;&gt;""   ),    _xlfn.CONCAT("Rid: ",HLOOKUP(AL$36,Tipologie!$B$2:$AM$10,7)  ),  Ott2022_RICHIESTE!AL38),HLOOKUP(AL$36,Tipologie!$B$2:$AM$10,7  ) ))</f>
        <v>.</v>
      </c>
      <c r="AM42" s="147" t="str">
        <f>T( IF( Ott2022_RICHIESTE!AM38&lt;&gt;"",  IF(   AND(    (IFERROR(SEARCH("Ridotto",Ott2022_RICHIESTE!AM38),Ott2022_RICHIESTE!AM38))=1,    AM$36&lt;&gt;""   ),    _xlfn.CONCAT("Rid: ",HLOOKUP(AM$36,Tipologie!$B$2:$AM$10,7)  ),  Ott2022_RICHIESTE!AM38),HLOOKUP(AM$36,Tipologie!$B$2:$AM$10,7  ) ))</f>
        <v>.</v>
      </c>
      <c r="AN42" s="147" t="str">
        <f>T( IF( Ott2022_RICHIESTE!AN38&lt;&gt;"",  IF(   AND(    (IFERROR(SEARCH("Ridotto",Ott2022_RICHIESTE!AN38),Ott2022_RICHIESTE!AN38))=1,    AN$36&lt;&gt;""   ),    _xlfn.CONCAT("Rid: ",HLOOKUP(AN$36,Tipologie!$B$2:$AM$10,7)  ),  Ott2022_RICHIESTE!AN38),HLOOKUP(AN$36,Tipologie!$B$2:$AM$10,7  ) ))</f>
        <v>.</v>
      </c>
      <c r="AO42" s="147" t="str">
        <f>T( IF( Ott2022_RICHIESTE!AO38&lt;&gt;"",  IF(   AND(    (IFERROR(SEARCH("Ridotto",Ott2022_RICHIESTE!AO38),Ott2022_RICHIESTE!AO38))=1,    AO$36&lt;&gt;""   ),    _xlfn.CONCAT("Rid: ",HLOOKUP(AO$36,Tipologie!$B$2:$AM$10,7)  ),  Ott2022_RICHIESTE!AO38),HLOOKUP(AO$36,Tipologie!$B$2:$AM$10,7  ) ))</f>
        <v>.</v>
      </c>
      <c r="AP42" s="147" t="str">
        <f>T( IF( Ott2022_RICHIESTE!AP38&lt;&gt;"",  IF(   AND(    (IFERROR(SEARCH("Ridotto",Ott2022_RICHIESTE!AP38),Ott2022_RICHIESTE!AP38))=1,    AP$36&lt;&gt;""   ),    _xlfn.CONCAT("Rid: ",HLOOKUP(AP$36,Tipologie!$B$2:$AM$10,7)  ),  Ott2022_RICHIESTE!AP38),HLOOKUP(AP$36,Tipologie!$B$2:$AM$10,7  ) ))</f>
        <v>.</v>
      </c>
      <c r="AQ42" s="147" t="str">
        <f>T( IF( Ott2022_RICHIESTE!AQ38&lt;&gt;"",  IF(   AND(    (IFERROR(SEARCH("Ridotto",Ott2022_RICHIESTE!AQ38),Ott2022_RICHIESTE!AQ38))=1,    AQ$36&lt;&gt;""   ),    _xlfn.CONCAT("Rid: ",HLOOKUP(AQ$36,Tipologie!$B$2:$AM$10,7)  ),  Ott2022_RICHIESTE!AQ38),HLOOKUP(AQ$36,Tipologie!$B$2:$AM$10,7  ) ))</f>
        <v>.</v>
      </c>
      <c r="AR42" s="147" t="str">
        <f>T( IF( Ott2022_RICHIESTE!AR38&lt;&gt;"",  IF(   AND(    (IFERROR(SEARCH("Ridotto",Ott2022_RICHIESTE!AR38),Ott2022_RICHIESTE!AR38))=1,    AR$36&lt;&gt;""   ),    _xlfn.CONCAT("Rid: ",HLOOKUP(AR$36,Tipologie!$B$2:$AM$10,7)  ),  Ott2022_RICHIESTE!AR38),HLOOKUP(AR$36,Tipologie!$B$2:$AM$10,7  ) ))</f>
        <v>.</v>
      </c>
      <c r="AS42" s="147" t="str">
        <f>T( IF( Ott2022_RICHIESTE!AS38&lt;&gt;"",  IF(   AND(    (IFERROR(SEARCH("Ridotto",Ott2022_RICHIESTE!AS38),Ott2022_RICHIESTE!AS38))=1,    AS$36&lt;&gt;""   ),    _xlfn.CONCAT("Rid: ",HLOOKUP(AS$36,Tipologie!$B$2:$AM$10,7)  ),  Ott2022_RICHIESTE!AS38),HLOOKUP(AS$36,Tipologie!$B$2:$AM$10,7  ) ))</f>
        <v>.</v>
      </c>
      <c r="AT42" s="224"/>
      <c r="AW42" s="159">
        <f>SUM(COUNTIFS(C42:AS42,{"Ex-accordo";"Ferie";"Ridotto Ex-Acc";"Ridotto Ferie";"Ridotto Maternità";"Malattia";"Esame";"Altro"}))</f>
        <v>0</v>
      </c>
      <c r="AX42" s="159">
        <f t="shared" si="14"/>
        <v>30</v>
      </c>
      <c r="AY42" s="91"/>
      <c r="BB42" s="147" t="str">
        <f>T( IF( Ott2022_RICHIESTE!BM38&lt;&gt;"",  IF(   AND(    (IFERROR(SEARCH("Ridotto",Ott2022_RICHIESTE!BM38),Ott2022_RICHIESTE!BM38))=1,    BB$36&lt;&gt;""   ),    _xlfn.CONCAT("Rid: ",HLOOKUP(BB$36,Tipologie!$B$2:$AM$10,7)  ),  Ott2022_RICHIESTE!BM38),HLOOKUP(BB$36,Tipologie!$B$2:$AM$10,7  ) ))</f>
        <v>.</v>
      </c>
      <c r="BC42" s="147" t="str">
        <f>T( IF( Ott2022_RICHIESTE!BN38&lt;&gt;"",  IF(   AND(    (IFERROR(SEARCH("Ridotto",Ott2022_RICHIESTE!BN38),Ott2022_RICHIESTE!BN38))=1,    BC$36&lt;&gt;""   ),    _xlfn.CONCAT("Rid: ",HLOOKUP(BC$36,Tipologie!$B$2:$AM$10,7)  ),  Ott2022_RICHIESTE!BN38),HLOOKUP(BC$36,Tipologie!$B$2:$AM$10,7  ) ))</f>
        <v>.</v>
      </c>
      <c r="BD42" s="147" t="str">
        <f>T( IF( Ott2022_RICHIESTE!BO38&lt;&gt;"",  IF(   AND(    (IFERROR(SEARCH("Ridotto",Ott2022_RICHIESTE!BO38),Ott2022_RICHIESTE!BO38))=1,    BD$36&lt;&gt;""   ),    _xlfn.CONCAT("Rid: ",HLOOKUP(BD$36,Tipologie!$B$2:$AM$10,7)  ),  Ott2022_RICHIESTE!BO38),HLOOKUP(BD$36,Tipologie!$B$2:$AM$10,7  ) ))</f>
        <v>.</v>
      </c>
      <c r="BE42" s="147" t="str">
        <f>T( IF( Ott2022_RICHIESTE!BP38&lt;&gt;"",  IF(   AND(    (IFERROR(SEARCH("Ridotto",Ott2022_RICHIESTE!BP38),Ott2022_RICHIESTE!BP38))=1,    BE$36&lt;&gt;""   ),    _xlfn.CONCAT("Rid: ",HLOOKUP(BE$36,Tipologie!$B$2:$AM$10,7)  ),  Ott2022_RICHIESTE!BP38),HLOOKUP(BE$36,Tipologie!$B$2:$AM$10,7  ) ))</f>
        <v>.</v>
      </c>
      <c r="BF42" s="147" t="str">
        <f>T( IF( Ott2022_RICHIESTE!BQ38&lt;&gt;"",  IF(   AND(    (IFERROR(SEARCH("Ridotto",Ott2022_RICHIESTE!BQ38),Ott2022_RICHIESTE!BQ38))=1,    BF$36&lt;&gt;""   ),    _xlfn.CONCAT("Rid: ",HLOOKUP(BF$36,Tipologie!$B$2:$AM$10,7)  ),  Ott2022_RICHIESTE!BQ38),HLOOKUP(BF$36,Tipologie!$B$2:$AM$10,7  ) ))</f>
        <v>.</v>
      </c>
      <c r="BG42" s="147" t="str">
        <f>T( IF( Ott2022_RICHIESTE!BR38&lt;&gt;"",  IF(   AND(    (IFERROR(SEARCH("Ridotto",Ott2022_RICHIESTE!BR38),Ott2022_RICHIESTE!BR38))=1,    BG$36&lt;&gt;""   ),    _xlfn.CONCAT("Rid: ",HLOOKUP(BG$36,Tipologie!$B$2:$AM$10,7)  ),  Ott2022_RICHIESTE!BR38),HLOOKUP(BG$36,Tipologie!$B$2:$AM$10,7  ) ))</f>
        <v>.</v>
      </c>
      <c r="BI42" s="45" t="str">
        <f t="shared" si="9"/>
        <v>ven</v>
      </c>
      <c r="BJ42" s="45">
        <f t="shared" si="12"/>
        <v>44862</v>
      </c>
      <c r="BK42" s="147" t="str">
        <f>T(IF(  Ott2022_RICHIESTE!BV38&lt;&gt;"",  Ott2022_RICHIESTE!BV38,  HLOOKUP(BK$36,Tipologie!$B$2:$AM$10,7) ))</f>
        <v>.</v>
      </c>
      <c r="BL42" s="147" t="str">
        <f>T(IF(  Ott2022_RICHIESTE!BW38&lt;&gt;"",  Ott2022_RICHIESTE!BW38,  HLOOKUP(BL$36,Tipologie!$B$2:$AM$10,7) ))</f>
        <v>.</v>
      </c>
      <c r="BM42" s="147" t="str">
        <f>T(IF(  Ott2022_RICHIESTE!BX38&lt;&gt;"",  Ott2022_RICHIESTE!BX38,  HLOOKUP(BM$36,Tipologie!$B$2:$AM$10,7) ))</f>
        <v>.</v>
      </c>
      <c r="BN42" s="147" t="str">
        <f>T(IF(  Ott2022_RICHIESTE!BY38&lt;&gt;"",  Ott2022_RICHIESTE!BY38,  HLOOKUP(BN$36,Tipologie!$B$2:$AM$10,7) ))</f>
        <v>.</v>
      </c>
      <c r="BO42" s="147" t="str">
        <f>T(IF(  Ott2022_RICHIESTE!BZ38&lt;&gt;"",  Ott2022_RICHIESTE!BZ38,  HLOOKUP(BO$36,Tipologie!$B$2:$AM$10,7) ))</f>
        <v>.</v>
      </c>
      <c r="BP42" s="147" t="str">
        <f>T(IF(  Ott2022_RICHIESTE!CA38&lt;&gt;"",  Ott2022_RICHIESTE!CA38,  HLOOKUP(BP$36,Tipologie!$B$2:$AM$10,7) ))</f>
        <v>.</v>
      </c>
      <c r="BQ42" s="147" t="str">
        <f>T(IF(  Ott2022_RICHIESTE!CB38&lt;&gt;"",  Ott2022_RICHIESTE!CB38,  HLOOKUP(BQ$36,Tipologie!$B$2:$AM$10,7) ))</f>
        <v>.</v>
      </c>
      <c r="BR42" s="147" t="str">
        <f>T(IF(  Ott2022_RICHIESTE!BW38&lt;&gt;"",  Ott2022_RICHIESTE!BW38,  HLOOKUP(BR$36,Tipologie!$B$2:$AM$10,7) ))</f>
        <v>.</v>
      </c>
      <c r="BS42" s="147" t="str">
        <f>T(IF(  Ott2022_RICHIESTE!BX38&lt;&gt;"",  Ott2022_RICHIESTE!BX38,  HLOOKUP(BS$36,Tipologie!$B$2:$AM$10,7) ))</f>
        <v>.</v>
      </c>
      <c r="BT42" s="147" t="str">
        <f>T(IF(  Ott2022_RICHIESTE!BY38&lt;&gt;"",  Ott2022_RICHIESTE!BY38,  HLOOKUP(BT$36,Tipologie!$B$2:$AM$10,7) ))</f>
        <v>.</v>
      </c>
      <c r="BU42" s="20"/>
    </row>
    <row r="43" spans="1:73" ht="11.25" customHeight="1" x14ac:dyDescent="0.25">
      <c r="A43" s="45" t="str">
        <f>IF(Ott2022_RICHIESTE!A39&lt;&gt;"",Ott2022_RICHIESTE!A39,"")</f>
        <v>sab</v>
      </c>
      <c r="B43" s="46">
        <f>IF(Ott2022_RICHIESTE!B39&lt;&gt;"",Ott2022_RICHIESTE!B39,"")</f>
        <v>44863</v>
      </c>
      <c r="C43" s="147" t="str">
        <f>T( IF( Ott2022_RICHIESTE!C39&lt;&gt;"",  IF(   AND(    (IFERROR(SEARCH("Ridotto",Ott2022_RICHIESTE!C39),Ott2022_RICHIESTE!C39))=1,    C$36&lt;&gt;""   ),    _xlfn.CONCAT("Rid: ",HLOOKUP(C$36,Tipologie!$B$2:$AM$10,8)  ),  Ott2022_RICHIESTE!C39),HLOOKUP(C$36,Tipologie!$B$2:$AM$10,8  ) ))</f>
        <v>RIPOSO</v>
      </c>
      <c r="D43" s="147" t="str">
        <f>T( IF( Ott2022_RICHIESTE!D39&lt;&gt;"",  IF(   AND(    (IFERROR(SEARCH("Ridotto",Ott2022_RICHIESTE!D39),Ott2022_RICHIESTE!D39))=1,    D$36&lt;&gt;""   ),    _xlfn.CONCAT("Rid: ",HLOOKUP(D$36,Tipologie!$B$2:$AM$10,8)  ),  Ott2022_RICHIESTE!D39),HLOOKUP(D$36,Tipologie!$B$2:$AM$10,8  ) ))</f>
        <v>RIPOSO</v>
      </c>
      <c r="E43" s="147" t="str">
        <f>T( IF( Ott2022_RICHIESTE!E39&lt;&gt;"",  IF(   AND(    (IFERROR(SEARCH("Ridotto",Ott2022_RICHIESTE!E39),Ott2022_RICHIESTE!E39))=1,    E$36&lt;&gt;""   ),    _xlfn.CONCAT("Rid: ",HLOOKUP(E$36,Tipologie!$B$2:$AM$10,8)  ),  Ott2022_RICHIESTE!E39),HLOOKUP(E$36,Tipologie!$B$2:$AM$10,8  ) ))</f>
        <v>RIPOSO</v>
      </c>
      <c r="F43" s="147" t="str">
        <f>T( IF( Ott2022_RICHIESTE!F39&lt;&gt;"",  IF(   AND(    (IFERROR(SEARCH("Ridotto",Ott2022_RICHIESTE!F39),Ott2022_RICHIESTE!F39))=1,    F$36&lt;&gt;""   ),    _xlfn.CONCAT("Rid: ",HLOOKUP(F$36,Tipologie!$B$2:$AM$10,8)  ),  Ott2022_RICHIESTE!F39),HLOOKUP(F$36,Tipologie!$B$2:$AM$10,8  ) ))</f>
        <v>RIPOSO</v>
      </c>
      <c r="G43" s="147" t="str">
        <f>T( IF( Ott2022_RICHIESTE!G39&lt;&gt;"",  IF(   AND(    (IFERROR(SEARCH("Ridotto",Ott2022_RICHIESTE!G39),Ott2022_RICHIESTE!G39))=1,    G$36&lt;&gt;""   ),    _xlfn.CONCAT("Rid: ",HLOOKUP(G$36,Tipologie!$B$2:$AM$10,8)  ),  Ott2022_RICHIESTE!G39),HLOOKUP(G$36,Tipologie!$B$2:$AM$10,8  ) ))</f>
        <v>RIPOSO</v>
      </c>
      <c r="H43" s="147" t="str">
        <f>T( IF( Ott2022_RICHIESTE!H39&lt;&gt;"",  IF(   AND(    (IFERROR(SEARCH("Ridotto",Ott2022_RICHIESTE!H39),Ott2022_RICHIESTE!H39))=1,    H$36&lt;&gt;""   ),    _xlfn.CONCAT("Rid: ",HLOOKUP(H$36,Tipologie!$B$2:$AM$10,8)  ),  Ott2022_RICHIESTE!H39),HLOOKUP(H$36,Tipologie!$B$2:$AM$10,8  ) ))</f>
        <v>RIPOSO</v>
      </c>
      <c r="I43" s="147" t="str">
        <f>T( IF( Ott2022_RICHIESTE!I39&lt;&gt;"",  IF(   AND(    (IFERROR(SEARCH("Ridotto",Ott2022_RICHIESTE!I39),Ott2022_RICHIESTE!I39))=1,    I$36&lt;&gt;""   ),    _xlfn.CONCAT("Rid: ",HLOOKUP(I$36,Tipologie!$B$2:$AM$10,8)  ),  Ott2022_RICHIESTE!I39),HLOOKUP(I$36,Tipologie!$B$2:$AM$10,8  ) ))</f>
        <v>RIPOSO</v>
      </c>
      <c r="J43" s="147" t="str">
        <f>T( IF( Ott2022_RICHIESTE!J39&lt;&gt;"",  IF(   AND(    (IFERROR(SEARCH("Ridotto",Ott2022_RICHIESTE!J39),Ott2022_RICHIESTE!J39))=1,    J$36&lt;&gt;""   ),    _xlfn.CONCAT("Rid: ",HLOOKUP(J$36,Tipologie!$B$2:$AM$10,8)  ),  Ott2022_RICHIESTE!J39),HLOOKUP(J$36,Tipologie!$B$2:$AM$10,8  ) ))</f>
        <v>RIPOSO</v>
      </c>
      <c r="K43" s="147" t="str">
        <f>T( IF( Ott2022_RICHIESTE!K39&lt;&gt;"",  IF(   AND(    (IFERROR(SEARCH("Ridotto",Ott2022_RICHIESTE!K39),Ott2022_RICHIESTE!K39))=1,    K$36&lt;&gt;""   ),    _xlfn.CONCAT("Rid: ",HLOOKUP(K$36,Tipologie!$B$2:$AM$10,8)  ),  Ott2022_RICHIESTE!K39),HLOOKUP(K$36,Tipologie!$B$2:$AM$10,8  ) ))</f>
        <v>RIPOSO</v>
      </c>
      <c r="L43" s="147" t="str">
        <f>T( IF( Ott2022_RICHIESTE!L39&lt;&gt;"",  IF(   AND(    (IFERROR(SEARCH("Ridotto",Ott2022_RICHIESTE!L39),Ott2022_RICHIESTE!L39))=1,    L$36&lt;&gt;""   ),    _xlfn.CONCAT("Rid: ",HLOOKUP(L$36,Tipologie!$B$2:$AM$10,8)  ),  Ott2022_RICHIESTE!L39),HLOOKUP(L$36,Tipologie!$B$2:$AM$10,8  ) ))</f>
        <v>RIPOSO</v>
      </c>
      <c r="M43" s="147" t="str">
        <f>T( IF( Ott2022_RICHIESTE!M39&lt;&gt;"",  IF(   AND(    (IFERROR(SEARCH("Ridotto",Ott2022_RICHIESTE!M39),Ott2022_RICHIESTE!M39))=1,    M$36&lt;&gt;""   ),    _xlfn.CONCAT("Rid: ",HLOOKUP(M$36,Tipologie!$B$2:$AM$10,8)  ),  Ott2022_RICHIESTE!M39),HLOOKUP(M$36,Tipologie!$B$2:$AM$10,8  ) ))</f>
        <v>RIPOSO</v>
      </c>
      <c r="N43" s="147" t="str">
        <f>T( IF( Ott2022_RICHIESTE!N39&lt;&gt;"",  IF(   AND(    (IFERROR(SEARCH("Ridotto",Ott2022_RICHIESTE!N39),Ott2022_RICHIESTE!N39))=1,    N$36&lt;&gt;""   ),    _xlfn.CONCAT("Rid: ",HLOOKUP(N$36,Tipologie!$B$2:$AM$10,8)  ),  Ott2022_RICHIESTE!N39),HLOOKUP(N$36,Tipologie!$B$2:$AM$10,8  ) ))</f>
        <v>RIPOSO</v>
      </c>
      <c r="O43" s="147" t="str">
        <f>T( IF( Ott2022_RICHIESTE!O39&lt;&gt;"",  IF(   AND(    (IFERROR(SEARCH("Ridotto",Ott2022_RICHIESTE!O39),Ott2022_RICHIESTE!O39))=1,    O$36&lt;&gt;""   ),    _xlfn.CONCAT("Rid: ",HLOOKUP(O$36,Tipologie!$B$2:$AM$10,8)  ),  Ott2022_RICHIESTE!O39),HLOOKUP(O$36,Tipologie!$B$2:$AM$10,8  ) ))</f>
        <v>RIPOSO</v>
      </c>
      <c r="P43" s="147" t="str">
        <f>T( IF( Ott2022_RICHIESTE!P39&lt;&gt;"",  IF(   AND(    (IFERROR(SEARCH("Ridotto",Ott2022_RICHIESTE!P39),Ott2022_RICHIESTE!P39))=1,    P$36&lt;&gt;""   ),    _xlfn.CONCAT("Rid: ",HLOOKUP(P$36,Tipologie!$B$2:$AM$10,8)  ),  Ott2022_RICHIESTE!P39),HLOOKUP(P$36,Tipologie!$B$2:$AM$10,8  ) ))</f>
        <v>RIPOSO</v>
      </c>
      <c r="Q43" s="28" t="str">
        <f>T( IF( Ott2022_RICHIESTE!Q39&lt;&gt;"",  IF(   AND(    (IFERROR(SEARCH("Ridotto",Ott2022_RICHIESTE!Q39),Ott2022_RICHIESTE!Q39))=1,    Q$36&lt;&gt;""   ),    _xlfn.CONCAT("Rid: ",HLOOKUP(Q$36,Tipologie!$B$2:$AM$10,8)  ),  Ott2022_RICHIESTE!Q39),HLOOKUP(Q$36,Tipologie!$B$2:$AM$10,8  ) ))</f>
        <v>RIPOSO</v>
      </c>
      <c r="R43" s="28" t="str">
        <f>T( IF( Ott2022_RICHIESTE!R39&lt;&gt;"",  IF(   AND(    (IFERROR(SEARCH("Ridotto",Ott2022_RICHIESTE!R39),Ott2022_RICHIESTE!R39))=1,    R$36&lt;&gt;""   ),    _xlfn.CONCAT("Rid: ",HLOOKUP(R$36,Tipologie!$B$2:$AM$10,8)  ),  Ott2022_RICHIESTE!R39),HLOOKUP(R$36,Tipologie!$B$2:$AM$10,8  ) ))</f>
        <v>RIPOSO</v>
      </c>
      <c r="S43" s="28" t="str">
        <f>T( IF( Ott2022_RICHIESTE!S39&lt;&gt;"",  IF(   AND(    (IFERROR(SEARCH("Ridotto",Ott2022_RICHIESTE!S39),Ott2022_RICHIESTE!S39))=1,    S$36&lt;&gt;""   ),    _xlfn.CONCAT("Rid: ",HLOOKUP(S$36,Tipologie!$B$2:$AM$10,8)  ),  Ott2022_RICHIESTE!S39),HLOOKUP(S$36,Tipologie!$B$2:$AM$10,8  ) ))</f>
        <v>RIPOSO</v>
      </c>
      <c r="T43" s="152"/>
      <c r="U43" s="45" t="str">
        <f t="shared" si="7"/>
        <v>sab</v>
      </c>
      <c r="V43" s="46">
        <f t="shared" si="8"/>
        <v>44863</v>
      </c>
      <c r="W43" s="147" t="str">
        <f>T( IF( Ott2022_RICHIESTE!W39&lt;&gt;"",  IF(   AND(    (IFERROR(SEARCH("Ridotto",Ott2022_RICHIESTE!W39),Ott2022_RICHIESTE!W39))=1,    W$36&lt;&gt;""   ),    _xlfn.CONCAT("Rid: ",HLOOKUP(W$36,Tipologie!$B$2:$AM$10,8)  ),  Ott2022_RICHIESTE!W39),HLOOKUP(W$36,Tipologie!$B$2:$AM$10,8  ) ))</f>
        <v>RIPOSO</v>
      </c>
      <c r="X43" s="147" t="str">
        <f>T( IF( Ott2022_RICHIESTE!X39&lt;&gt;"",  IF(   AND(    (IFERROR(SEARCH("Ridotto",Ott2022_RICHIESTE!X39),Ott2022_RICHIESTE!X39))=1,    X$36&lt;&gt;""   ),    _xlfn.CONCAT("Rid: ",HLOOKUP(X$36,Tipologie!$B$2:$AM$10,8)  ),  Ott2022_RICHIESTE!X39),HLOOKUP(X$36,Tipologie!$B$2:$AM$10,8  ) ))</f>
        <v>RIPOSO</v>
      </c>
      <c r="Y43" s="147" t="str">
        <f>T( IF( Ott2022_RICHIESTE!Y39&lt;&gt;"",  IF(   AND(    (IFERROR(SEARCH("Ridotto",Ott2022_RICHIESTE!Y39),Ott2022_RICHIESTE!Y39))=1,    Y$36&lt;&gt;""   ),    _xlfn.CONCAT("Rid: ",HLOOKUP(Y$36,Tipologie!$B$2:$AM$10,8)  ),  Ott2022_RICHIESTE!Y39),HLOOKUP(Y$36,Tipologie!$B$2:$AM$10,8  ) ))</f>
        <v>RIPOSO</v>
      </c>
      <c r="Z43" s="147" t="str">
        <f>T( IF( Ott2022_RICHIESTE!Z39&lt;&gt;"",  IF(   AND(    (IFERROR(SEARCH("Ridotto",Ott2022_RICHIESTE!Z39),Ott2022_RICHIESTE!Z39))=1,    Z$36&lt;&gt;""   ),    _xlfn.CONCAT("Rid: ",HLOOKUP(Z$36,Tipologie!$B$2:$AM$10,8)  ),  Ott2022_RICHIESTE!Z39),HLOOKUP(Z$36,Tipologie!$B$2:$AM$10,8  ) ))</f>
        <v>RIPOSO</v>
      </c>
      <c r="AA43" s="147" t="str">
        <f>T( IF( Ott2022_RICHIESTE!AA39&lt;&gt;"",  IF(   AND(    (IFERROR(SEARCH("Ridotto",Ott2022_RICHIESTE!AA39),Ott2022_RICHIESTE!AA39))=1,    AA$36&lt;&gt;""   ),    _xlfn.CONCAT("Rid: ",HLOOKUP(AA$36,Tipologie!$B$2:$AM$10,8)  ),  Ott2022_RICHIESTE!AA39),HLOOKUP(AA$36,Tipologie!$B$2:$AM$10,8  ) ))</f>
        <v>RIPOSO</v>
      </c>
      <c r="AB43" s="147" t="str">
        <f>T( IF( Ott2022_RICHIESTE!AB39&lt;&gt;"",  IF(   AND(    (IFERROR(SEARCH("Ridotto",Ott2022_RICHIESTE!AB39),Ott2022_RICHIESTE!AB39))=1,    AB$36&lt;&gt;""   ),    _xlfn.CONCAT("Rid: ",HLOOKUP(AB$36,Tipologie!$B$2:$AM$10,8)  ),  Ott2022_RICHIESTE!AB39),HLOOKUP(AB$36,Tipologie!$B$2:$AM$10,8  ) ))</f>
        <v>RIPOSO</v>
      </c>
      <c r="AC43" s="147" t="str">
        <f>T( IF( Ott2022_RICHIESTE!AC39&lt;&gt;"",  IF(   AND(    (IFERROR(SEARCH("Ridotto",Ott2022_RICHIESTE!AC39),Ott2022_RICHIESTE!AC39))=1,    AC$36&lt;&gt;""   ),    _xlfn.CONCAT("Rid: ",HLOOKUP(AC$36,Tipologie!$B$2:$AM$10,8)  ),  Ott2022_RICHIESTE!AC39),HLOOKUP(AC$36,Tipologie!$B$2:$AM$10,8  ) ))</f>
        <v>RIPOSO</v>
      </c>
      <c r="AD43" s="147" t="str">
        <f>T( IF( Ott2022_RICHIESTE!AD39&lt;&gt;"",  IF(   AND(    (IFERROR(SEARCH("Ridotto",Ott2022_RICHIESTE!AD39),Ott2022_RICHIESTE!AD39))=1,    AD$36&lt;&gt;""   ),    _xlfn.CONCAT("Rid: ",HLOOKUP(AD$36,Tipologie!$B$2:$AM$10,8)  ),  Ott2022_RICHIESTE!AD39),HLOOKUP(AD$36,Tipologie!$B$2:$AM$10,8  ) ))</f>
        <v>RIPOSO</v>
      </c>
      <c r="AE43" s="147" t="str">
        <f>T( IF( Ott2022_RICHIESTE!AE39&lt;&gt;"",  IF(   AND(    (IFERROR(SEARCH("Ridotto",Ott2022_RICHIESTE!AE39),Ott2022_RICHIESTE!AE39))=1,    AE$36&lt;&gt;""   ),    _xlfn.CONCAT("Rid: ",HLOOKUP(AE$36,Tipologie!$B$2:$AM$10,8)  ),  Ott2022_RICHIESTE!AE39),HLOOKUP(AE$36,Tipologie!$B$2:$AM$10,8  ) ))</f>
        <v>RIPOSO</v>
      </c>
      <c r="AF43" s="147" t="str">
        <f>T( IF( Ott2022_RICHIESTE!AF39&lt;&gt;"",  IF(   AND(    (IFERROR(SEARCH("Ridotto",Ott2022_RICHIESTE!AF39),Ott2022_RICHIESTE!AF39))=1,    AF$36&lt;&gt;""   ),    _xlfn.CONCAT("Rid: ",HLOOKUP(AF$36,Tipologie!$B$2:$AM$10,8)  ),  Ott2022_RICHIESTE!AF39),HLOOKUP(AF$36,Tipologie!$B$2:$AM$10,8  ) ))</f>
        <v>RIPOSO</v>
      </c>
      <c r="AG43" s="147" t="str">
        <f>T( IF( Ott2022_RICHIESTE!AG39&lt;&gt;"",  IF(   AND(    (IFERROR(SEARCH("Ridotto",Ott2022_RICHIESTE!AG39),Ott2022_RICHIESTE!AG39))=1,    AG$36&lt;&gt;""   ),    _xlfn.CONCAT("Rid: ",HLOOKUP(AG$36,Tipologie!$B$2:$AM$10,8)  ),  Ott2022_RICHIESTE!AG39),HLOOKUP(AG$36,Tipologie!$B$2:$AM$10,8  ) ))</f>
        <v>RIPOSO</v>
      </c>
      <c r="AH43" s="147" t="str">
        <f>T( IF( Ott2022_RICHIESTE!AH39&lt;&gt;"",  IF(   AND(    (IFERROR(SEARCH("Ridotto",Ott2022_RICHIESTE!AH39),Ott2022_RICHIESTE!AH39))=1,    AH$36&lt;&gt;""   ),    _xlfn.CONCAT("Rid: ",HLOOKUP(AH$36,Tipologie!$B$2:$AM$10,8)  ),  Ott2022_RICHIESTE!AH39),HLOOKUP(AH$36,Tipologie!$B$2:$AM$10,8  ) ))</f>
        <v>RIPOSO</v>
      </c>
      <c r="AI43" s="147" t="str">
        <f>T( IF( Ott2022_RICHIESTE!AI39&lt;&gt;"",  IF(   AND(    (IFERROR(SEARCH("Ridotto",Ott2022_RICHIESTE!AI39),Ott2022_RICHIESTE!AI39))=1,    AI$36&lt;&gt;""   ),    _xlfn.CONCAT("Rid: ",HLOOKUP(AI$36,Tipologie!$B$2:$AM$10,8)  ),  Ott2022_RICHIESTE!AI39),HLOOKUP(AI$36,Tipologie!$B$2:$AM$10,8  ) ))</f>
        <v>RIPOSO</v>
      </c>
      <c r="AJ43" s="147" t="str">
        <f>T( IF( Ott2022_RICHIESTE!AJ39&lt;&gt;"",  IF(   AND(    (IFERROR(SEARCH("Ridotto",Ott2022_RICHIESTE!AJ39),Ott2022_RICHIESTE!AJ39))=1,    AJ$36&lt;&gt;""   ),    _xlfn.CONCAT("Rid: ",HLOOKUP(AJ$36,Tipologie!$B$2:$AM$10,8)  ),  Ott2022_RICHIESTE!AJ39),HLOOKUP(AJ$36,Tipologie!$B$2:$AM$10,8  ) ))</f>
        <v>RIPOSO</v>
      </c>
      <c r="AK43" s="147" t="str">
        <f>T( IF( Ott2022_RICHIESTE!AK39&lt;&gt;"",  IF(   AND(    (IFERROR(SEARCH("Ridotto",Ott2022_RICHIESTE!AK39),Ott2022_RICHIESTE!AK39))=1,    AK$36&lt;&gt;""   ),    _xlfn.CONCAT("Rid: ",HLOOKUP(AK$36,Tipologie!$B$2:$AM$10,8)  ),  Ott2022_RICHIESTE!AK39),HLOOKUP(AK$36,Tipologie!$B$2:$AM$10,8  ) ))</f>
        <v>RIPOSO</v>
      </c>
      <c r="AL43" s="147" t="str">
        <f>T( IF( Ott2022_RICHIESTE!AL39&lt;&gt;"",  IF(   AND(    (IFERROR(SEARCH("Ridotto",Ott2022_RICHIESTE!AL39),Ott2022_RICHIESTE!AL39))=1,    AL$36&lt;&gt;""   ),    _xlfn.CONCAT("Rid: ",HLOOKUP(AL$36,Tipologie!$B$2:$AM$10,8)  ),  Ott2022_RICHIESTE!AL39),HLOOKUP(AL$36,Tipologie!$B$2:$AM$10,8  ) ))</f>
        <v>RIPOSO</v>
      </c>
      <c r="AM43" s="147" t="str">
        <f>T( IF( Ott2022_RICHIESTE!AM39&lt;&gt;"",  IF(   AND(    (IFERROR(SEARCH("Ridotto",Ott2022_RICHIESTE!AM39),Ott2022_RICHIESTE!AM39))=1,    AM$36&lt;&gt;""   ),    _xlfn.CONCAT("Rid: ",HLOOKUP(AM$36,Tipologie!$B$2:$AM$10,8)  ),  Ott2022_RICHIESTE!AM39),HLOOKUP(AM$36,Tipologie!$B$2:$AM$10,8  ) ))</f>
        <v>RIPOSO</v>
      </c>
      <c r="AN43" s="147" t="str">
        <f>T( IF( Ott2022_RICHIESTE!AN39&lt;&gt;"",  IF(   AND(    (IFERROR(SEARCH("Ridotto",Ott2022_RICHIESTE!AN39),Ott2022_RICHIESTE!AN39))=1,    AN$36&lt;&gt;""   ),    _xlfn.CONCAT("Rid: ",HLOOKUP(AN$36,Tipologie!$B$2:$AM$10,8)  ),  Ott2022_RICHIESTE!AN39),HLOOKUP(AN$36,Tipologie!$B$2:$AM$10,8  ) ))</f>
        <v>RIPOSO</v>
      </c>
      <c r="AO43" s="147" t="str">
        <f>T( IF( Ott2022_RICHIESTE!AO39&lt;&gt;"",  IF(   AND(    (IFERROR(SEARCH("Ridotto",Ott2022_RICHIESTE!AO39),Ott2022_RICHIESTE!AO39))=1,    AO$36&lt;&gt;""   ),    _xlfn.CONCAT("Rid: ",HLOOKUP(AO$36,Tipologie!$B$2:$AM$10,8)  ),  Ott2022_RICHIESTE!AO39),HLOOKUP(AO$36,Tipologie!$B$2:$AM$10,8  ) ))</f>
        <v>RIPOSO</v>
      </c>
      <c r="AP43" s="147" t="str">
        <f>T( IF( Ott2022_RICHIESTE!AP39&lt;&gt;"",  IF(   AND(    (IFERROR(SEARCH("Ridotto",Ott2022_RICHIESTE!AP39),Ott2022_RICHIESTE!AP39))=1,    AP$36&lt;&gt;""   ),    _xlfn.CONCAT("Rid: ",HLOOKUP(AP$36,Tipologie!$B$2:$AM$10,8)  ),  Ott2022_RICHIESTE!AP39),HLOOKUP(AP$36,Tipologie!$B$2:$AM$10,8  ) ))</f>
        <v>RIPOSO</v>
      </c>
      <c r="AQ43" s="147" t="str">
        <f>T( IF( Ott2022_RICHIESTE!AQ39&lt;&gt;"",  IF(   AND(    (IFERROR(SEARCH("Ridotto",Ott2022_RICHIESTE!AQ39),Ott2022_RICHIESTE!AQ39))=1,    AQ$36&lt;&gt;""   ),    _xlfn.CONCAT("Rid: ",HLOOKUP(AQ$36,Tipologie!$B$2:$AM$10,8)  ),  Ott2022_RICHIESTE!AQ39),HLOOKUP(AQ$36,Tipologie!$B$2:$AM$10,8  ) ))</f>
        <v>RIPOSO</v>
      </c>
      <c r="AR43" s="147" t="str">
        <f>T( IF( Ott2022_RICHIESTE!AR39&lt;&gt;"",  IF(   AND(    (IFERROR(SEARCH("Ridotto",Ott2022_RICHIESTE!AR39),Ott2022_RICHIESTE!AR39))=1,    AR$36&lt;&gt;""   ),    _xlfn.CONCAT("Rid: ",HLOOKUP(AR$36,Tipologie!$B$2:$AM$10,8)  ),  Ott2022_RICHIESTE!AR39),HLOOKUP(AR$36,Tipologie!$B$2:$AM$10,8  ) ))</f>
        <v>RIPOSO</v>
      </c>
      <c r="AS43" s="147" t="str">
        <f>T( IF( Ott2022_RICHIESTE!AS39&lt;&gt;"",  IF(   AND(    (IFERROR(SEARCH("Ridotto",Ott2022_RICHIESTE!AS39),Ott2022_RICHIESTE!AS39))=1,    AS$36&lt;&gt;""   ),    _xlfn.CONCAT("Rid: ",HLOOKUP(AS$36,Tipologie!$B$2:$AM$10,8)  ),  Ott2022_RICHIESTE!AS39),HLOOKUP(AS$36,Tipologie!$B$2:$AM$10,8  ) ))</f>
        <v>RIPOSO</v>
      </c>
      <c r="AT43" s="224"/>
      <c r="AW43" s="87">
        <f>SUM(COUNTIFS(C43:AS43,{"Ex-accordo";"Ferie";"Ridotto Ex-Acc";"Ridotto Ferie";"Ridotto Maternità";"Malattia";"Esame";"Altro"}))</f>
        <v>0</v>
      </c>
      <c r="AX43" s="159">
        <f t="shared" si="14"/>
        <v>30</v>
      </c>
      <c r="AY43" s="91"/>
      <c r="BB43" s="147" t="str">
        <f>T( IF( Ott2022_RICHIESTE!BM39&lt;&gt;"",  IF(   AND(    (IFERROR(SEARCH("Ridotto",Ott2022_RICHIESTE!BM39),Ott2022_RICHIESTE!BM39))=1,    BB$36&lt;&gt;""   ),    _xlfn.CONCAT("Rid: ",HLOOKUP(BB$36,Tipologie!$B$2:$AM$10,8)  ),  Ott2022_RICHIESTE!BM39),HLOOKUP(BB$36,Tipologie!$B$2:$AM$10,8  ) ))</f>
        <v>RIPOSO</v>
      </c>
      <c r="BC43" s="147" t="str">
        <f>T( IF( Ott2022_RICHIESTE!BN39&lt;&gt;"",  IF(   AND(    (IFERROR(SEARCH("Ridotto",Ott2022_RICHIESTE!BN39),Ott2022_RICHIESTE!BN39))=1,    BC$36&lt;&gt;""   ),    _xlfn.CONCAT("Rid: ",HLOOKUP(BC$36,Tipologie!$B$2:$AM$10,8)  ),  Ott2022_RICHIESTE!BN39),HLOOKUP(BC$36,Tipologie!$B$2:$AM$10,8  ) ))</f>
        <v>RIPOSO</v>
      </c>
      <c r="BD43" s="147" t="str">
        <f>T( IF( Ott2022_RICHIESTE!BO39&lt;&gt;"",  IF(   AND(    (IFERROR(SEARCH("Ridotto",Ott2022_RICHIESTE!BO39),Ott2022_RICHIESTE!BO39))=1,    BD$36&lt;&gt;""   ),    _xlfn.CONCAT("Rid: ",HLOOKUP(BD$36,Tipologie!$B$2:$AM$10,8)  ),  Ott2022_RICHIESTE!BO39),HLOOKUP(BD$36,Tipologie!$B$2:$AM$10,8  ) ))</f>
        <v>RIPOSO</v>
      </c>
      <c r="BE43" s="147" t="str">
        <f>T( IF( Ott2022_RICHIESTE!BP39&lt;&gt;"",  IF(   AND(    (IFERROR(SEARCH("Ridotto",Ott2022_RICHIESTE!BP39),Ott2022_RICHIESTE!BP39))=1,    BE$36&lt;&gt;""   ),    _xlfn.CONCAT("Rid: ",HLOOKUP(BE$36,Tipologie!$B$2:$AM$10,8)  ),  Ott2022_RICHIESTE!BP39),HLOOKUP(BE$36,Tipologie!$B$2:$AM$10,8  ) ))</f>
        <v>RIPOSO</v>
      </c>
      <c r="BF43" s="147" t="str">
        <f>T( IF( Ott2022_RICHIESTE!BQ39&lt;&gt;"",  IF(   AND(    (IFERROR(SEARCH("Ridotto",Ott2022_RICHIESTE!BQ39),Ott2022_RICHIESTE!BQ39))=1,    BF$36&lt;&gt;""   ),    _xlfn.CONCAT("Rid: ",HLOOKUP(BF$36,Tipologie!$B$2:$AM$10,8)  ),  Ott2022_RICHIESTE!BQ39),HLOOKUP(BF$36,Tipologie!$B$2:$AM$10,8  ) ))</f>
        <v>RIPOSO</v>
      </c>
      <c r="BG43" s="147" t="str">
        <f>T( IF( Ott2022_RICHIESTE!BR39&lt;&gt;"",  IF(   AND(    (IFERROR(SEARCH("Ridotto",Ott2022_RICHIESTE!BR39),Ott2022_RICHIESTE!BR39))=1,    BG$36&lt;&gt;""   ),    _xlfn.CONCAT("Rid: ",HLOOKUP(BG$36,Tipologie!$B$2:$AM$10,8)  ),  Ott2022_RICHIESTE!BR39),HLOOKUP(BG$36,Tipologie!$B$2:$AM$10,8  ) ))</f>
        <v>RIPOSO</v>
      </c>
      <c r="BI43" s="45" t="str">
        <f t="shared" si="9"/>
        <v>sab</v>
      </c>
      <c r="BJ43" s="45">
        <f t="shared" si="12"/>
        <v>44863</v>
      </c>
      <c r="BK43" s="147" t="str">
        <f>T(IF(  Ott2022_RICHIESTE!BV39&lt;&gt;"",  Ott2022_RICHIESTE!BV39,  HLOOKUP(BK$36,Tipologie!$B$2:$AM$10,8) ))</f>
        <v>RIPOSO</v>
      </c>
      <c r="BL43" s="147" t="str">
        <f>T(IF(  Ott2022_RICHIESTE!BW39&lt;&gt;"",  Ott2022_RICHIESTE!BW39,  HLOOKUP(BL$36,Tipologie!$B$2:$AM$10,8) ))</f>
        <v>RIPOSO</v>
      </c>
      <c r="BM43" s="147" t="str">
        <f>T(IF(  Ott2022_RICHIESTE!BX39&lt;&gt;"",  Ott2022_RICHIESTE!BX39,  HLOOKUP(BM$36,Tipologie!$B$2:$AM$10,8) ))</f>
        <v>RIPOSO</v>
      </c>
      <c r="BN43" s="147" t="str">
        <f>T(IF(  Ott2022_RICHIESTE!BY39&lt;&gt;"",  Ott2022_RICHIESTE!BY39,  HLOOKUP(BN$36,Tipologie!$B$2:$AM$10,8) ))</f>
        <v>RIPOSO</v>
      </c>
      <c r="BO43" s="147" t="str">
        <f>T(IF(  Ott2022_RICHIESTE!BZ39&lt;&gt;"",  Ott2022_RICHIESTE!BZ39,  HLOOKUP(BO$36,Tipologie!$B$2:$AM$10,8) ))</f>
        <v>RIPOSO</v>
      </c>
      <c r="BP43" s="147" t="str">
        <f>T(IF(  Ott2022_RICHIESTE!CA39&lt;&gt;"",  Ott2022_RICHIESTE!CA39,  HLOOKUP(BP$36,Tipologie!$B$2:$AM$10,8) ))</f>
        <v>RIPOSO</v>
      </c>
      <c r="BQ43" s="147" t="str">
        <f>T(IF(  Ott2022_RICHIESTE!CB39&lt;&gt;"",  Ott2022_RICHIESTE!CB39,  HLOOKUP(BQ$36,Tipologie!$B$2:$AM$10,8) ))</f>
        <v>RIPOSO</v>
      </c>
      <c r="BR43" s="147" t="str">
        <f>T(IF(  Ott2022_RICHIESTE!BW39&lt;&gt;"",  Ott2022_RICHIESTE!BW39,  HLOOKUP(BR$36,Tipologie!$B$2:$AM$10,8) ))</f>
        <v>RIPOSO</v>
      </c>
      <c r="BS43" s="147" t="str">
        <f>T(IF(  Ott2022_RICHIESTE!BX39&lt;&gt;"",  Ott2022_RICHIESTE!BX39,  HLOOKUP(BS$36,Tipologie!$B$2:$AM$10,8) ))</f>
        <v>RIPOSO</v>
      </c>
      <c r="BT43" s="147" t="str">
        <f>T(IF(  Ott2022_RICHIESTE!BY39&lt;&gt;"",  Ott2022_RICHIESTE!BY39,  HLOOKUP(BT$36,Tipologie!$B$2:$AM$10,8) ))</f>
        <v>RIPOSO</v>
      </c>
    </row>
    <row r="44" spans="1:73" ht="11.25" customHeight="1" x14ac:dyDescent="0.25">
      <c r="A44" s="26" t="str">
        <f>IF(Ott2022_RICHIESTE!A40&lt;&gt;"",Ott2022_RICHIESTE!A40,"")</f>
        <v/>
      </c>
      <c r="B44" s="48">
        <f>IF(Ott2022_RICHIESTE!B40&lt;&gt;"",Ott2022_RICHIESTE!B40,"")</f>
        <v>44864</v>
      </c>
      <c r="C44" s="147" t="str">
        <f>T( IF( Ott2022_RICHIESTE!C40&lt;&gt;"",  IF(   AND(    (IFERROR(SEARCH("Ridotto",Ott2022_RICHIESTE!C40),Ott2022_RICHIESTE!C40))=1,    C$36&lt;&gt;""   ),    _xlfn.CONCAT("Rid: ",HLOOKUP(C$36,Tipologie!$B$2:$AM$10,9)  ),  Ott2022_RICHIESTE!C40),HLOOKUP(C$36,Tipologie!$B$2:$AM$10,9  ) ))</f>
        <v>DOMENICA</v>
      </c>
      <c r="D44" s="147" t="str">
        <f>T( IF( Ott2022_RICHIESTE!D40&lt;&gt;"",  IF(   AND(    (IFERROR(SEARCH("Ridotto",Ott2022_RICHIESTE!D40),Ott2022_RICHIESTE!D40))=1,    D$36&lt;&gt;""   ),    _xlfn.CONCAT("Rid: ",HLOOKUP(D$36,Tipologie!$B$2:$AM$10,9)  ),  Ott2022_RICHIESTE!D40),HLOOKUP(D$36,Tipologie!$B$2:$AM$10,9  ) ))</f>
        <v>DOMENICA</v>
      </c>
      <c r="E44" s="147" t="str">
        <f>T( IF( Ott2022_RICHIESTE!E40&lt;&gt;"",  IF(   AND(    (IFERROR(SEARCH("Ridotto",Ott2022_RICHIESTE!E40),Ott2022_RICHIESTE!E40))=1,    E$36&lt;&gt;""   ),    _xlfn.CONCAT("Rid: ",HLOOKUP(E$36,Tipologie!$B$2:$AM$10,9)  ),  Ott2022_RICHIESTE!E40),HLOOKUP(E$36,Tipologie!$B$2:$AM$10,9  ) ))</f>
        <v>DOMENICA</v>
      </c>
      <c r="F44" s="147" t="str">
        <f>T( IF( Ott2022_RICHIESTE!F40&lt;&gt;"",  IF(   AND(    (IFERROR(SEARCH("Ridotto",Ott2022_RICHIESTE!F40),Ott2022_RICHIESTE!F40))=1,    F$36&lt;&gt;""   ),    _xlfn.CONCAT("Rid: ",HLOOKUP(F$36,Tipologie!$B$2:$AM$10,9)  ),  Ott2022_RICHIESTE!F40),HLOOKUP(F$36,Tipologie!$B$2:$AM$10,9  ) ))</f>
        <v>DOMENICA</v>
      </c>
      <c r="G44" s="147" t="str">
        <f>T( IF( Ott2022_RICHIESTE!G40&lt;&gt;"",  IF(   AND(    (IFERROR(SEARCH("Ridotto",Ott2022_RICHIESTE!G40),Ott2022_RICHIESTE!G40))=1,    G$36&lt;&gt;""   ),    _xlfn.CONCAT("Rid: ",HLOOKUP(G$36,Tipologie!$B$2:$AM$10,9)  ),  Ott2022_RICHIESTE!G40),HLOOKUP(G$36,Tipologie!$B$2:$AM$10,9  ) ))</f>
        <v>DOMENICA</v>
      </c>
      <c r="H44" s="147" t="str">
        <f>T( IF( Ott2022_RICHIESTE!H40&lt;&gt;"",  IF(   AND(    (IFERROR(SEARCH("Ridotto",Ott2022_RICHIESTE!H40),Ott2022_RICHIESTE!H40))=1,    H$36&lt;&gt;""   ),    _xlfn.CONCAT("Rid: ",HLOOKUP(H$36,Tipologie!$B$2:$AM$10,9)  ),  Ott2022_RICHIESTE!H40),HLOOKUP(H$36,Tipologie!$B$2:$AM$10,9  ) ))</f>
        <v>DOMENICA</v>
      </c>
      <c r="I44" s="147" t="str">
        <f>T( IF( Ott2022_RICHIESTE!I40&lt;&gt;"",  IF(   AND(    (IFERROR(SEARCH("Ridotto",Ott2022_RICHIESTE!I40),Ott2022_RICHIESTE!I40))=1,    I$36&lt;&gt;""   ),    _xlfn.CONCAT("Rid: ",HLOOKUP(I$36,Tipologie!$B$2:$AM$10,9)  ),  Ott2022_RICHIESTE!I40),HLOOKUP(I$36,Tipologie!$B$2:$AM$10,9  ) ))</f>
        <v>DOMENICA</v>
      </c>
      <c r="J44" s="147" t="str">
        <f>T( IF( Ott2022_RICHIESTE!J40&lt;&gt;"",  IF(   AND(    (IFERROR(SEARCH("Ridotto",Ott2022_RICHIESTE!J40),Ott2022_RICHIESTE!J40))=1,    J$36&lt;&gt;""   ),    _xlfn.CONCAT("Rid: ",HLOOKUP(J$36,Tipologie!$B$2:$AM$10,9)  ),  Ott2022_RICHIESTE!J40),HLOOKUP(J$36,Tipologie!$B$2:$AM$10,9  ) ))</f>
        <v>DOMENICA</v>
      </c>
      <c r="K44" s="147" t="str">
        <f>T( IF( Ott2022_RICHIESTE!K40&lt;&gt;"",  IF(   AND(    (IFERROR(SEARCH("Ridotto",Ott2022_RICHIESTE!K40),Ott2022_RICHIESTE!K40))=1,    K$36&lt;&gt;""   ),    _xlfn.CONCAT("Rid: ",HLOOKUP(K$36,Tipologie!$B$2:$AM$10,9)  ),  Ott2022_RICHIESTE!K40),HLOOKUP(K$36,Tipologie!$B$2:$AM$10,9  ) ))</f>
        <v>DOMENICA</v>
      </c>
      <c r="L44" s="147" t="str">
        <f>T( IF( Ott2022_RICHIESTE!L40&lt;&gt;"",  IF(   AND(    (IFERROR(SEARCH("Ridotto",Ott2022_RICHIESTE!L40),Ott2022_RICHIESTE!L40))=1,    L$36&lt;&gt;""   ),    _xlfn.CONCAT("Rid: ",HLOOKUP(L$36,Tipologie!$B$2:$AM$10,9)  ),  Ott2022_RICHIESTE!L40),HLOOKUP(L$36,Tipologie!$B$2:$AM$10,9  ) ))</f>
        <v>DOMENICA</v>
      </c>
      <c r="M44" s="147" t="str">
        <f>T( IF( Ott2022_RICHIESTE!M40&lt;&gt;"",  IF(   AND(    (IFERROR(SEARCH("Ridotto",Ott2022_RICHIESTE!M40),Ott2022_RICHIESTE!M40))=1,    M$36&lt;&gt;""   ),    _xlfn.CONCAT("Rid: ",HLOOKUP(M$36,Tipologie!$B$2:$AM$10,9)  ),  Ott2022_RICHIESTE!M40),HLOOKUP(M$36,Tipologie!$B$2:$AM$10,9  ) ))</f>
        <v>DOMENICA</v>
      </c>
      <c r="N44" s="147" t="str">
        <f>T( IF( Ott2022_RICHIESTE!N40&lt;&gt;"",  IF(   AND(    (IFERROR(SEARCH("Ridotto",Ott2022_RICHIESTE!N40),Ott2022_RICHIESTE!N40))=1,    N$36&lt;&gt;""   ),    _xlfn.CONCAT("Rid: ",HLOOKUP(N$36,Tipologie!$B$2:$AM$10,9)  ),  Ott2022_RICHIESTE!N40),HLOOKUP(N$36,Tipologie!$B$2:$AM$10,9  ) ))</f>
        <v>DOMENICA</v>
      </c>
      <c r="O44" s="147" t="str">
        <f>T( IF( Ott2022_RICHIESTE!O40&lt;&gt;"",  IF(   AND(    (IFERROR(SEARCH("Ridotto",Ott2022_RICHIESTE!O40),Ott2022_RICHIESTE!O40))=1,    O$36&lt;&gt;""   ),    _xlfn.CONCAT("Rid: ",HLOOKUP(O$36,Tipologie!$B$2:$AM$10,9)  ),  Ott2022_RICHIESTE!O40),HLOOKUP(O$36,Tipologie!$B$2:$AM$10,9  ) ))</f>
        <v>DOMENICA</v>
      </c>
      <c r="P44" s="147" t="str">
        <f>T( IF( Ott2022_RICHIESTE!P40&lt;&gt;"",  IF(   AND(    (IFERROR(SEARCH("Ridotto",Ott2022_RICHIESTE!P40),Ott2022_RICHIESTE!P40))=1,    P$36&lt;&gt;""   ),    _xlfn.CONCAT("Rid: ",HLOOKUP(P$36,Tipologie!$B$2:$AM$10,9)  ),  Ott2022_RICHIESTE!P40),HLOOKUP(P$36,Tipologie!$B$2:$AM$10,9  ) ))</f>
        <v>DOMENICA</v>
      </c>
      <c r="Q44" s="28" t="str">
        <f>T( IF( Ott2022_RICHIESTE!Q40&lt;&gt;"",  IF(   AND(    (IFERROR(SEARCH("Ridotto",Ott2022_RICHIESTE!Q40),Ott2022_RICHIESTE!Q40))=1,    Q$36&lt;&gt;""   ),    _xlfn.CONCAT("Rid: ",HLOOKUP(Q$36,Tipologie!$B$2:$AM$10,9)  ),  Ott2022_RICHIESTE!Q40),HLOOKUP(Q$36,Tipologie!$B$2:$AM$10,9  ) ))</f>
        <v>DOMENICA</v>
      </c>
      <c r="R44" s="28" t="str">
        <f>T( IF( Ott2022_RICHIESTE!R40&lt;&gt;"",  IF(   AND(    (IFERROR(SEARCH("Ridotto",Ott2022_RICHIESTE!R40),Ott2022_RICHIESTE!R40))=1,    R$36&lt;&gt;""   ),    _xlfn.CONCAT("Rid: ",HLOOKUP(R$36,Tipologie!$B$2:$AM$10,9)  ),  Ott2022_RICHIESTE!R40),HLOOKUP(R$36,Tipologie!$B$2:$AM$10,9  ) ))</f>
        <v>DOMENICA</v>
      </c>
      <c r="S44" s="28" t="str">
        <f>T( IF( Ott2022_RICHIESTE!S40&lt;&gt;"",  IF(   AND(    (IFERROR(SEARCH("Ridotto",Ott2022_RICHIESTE!S40),Ott2022_RICHIESTE!S40))=1,    S$36&lt;&gt;""   ),    _xlfn.CONCAT("Rid: ",HLOOKUP(S$36,Tipologie!$B$2:$AM$10,9)  ),  Ott2022_RICHIESTE!S40),HLOOKUP(S$36,Tipologie!$B$2:$AM$10,9  ) ))</f>
        <v>DOMENICA</v>
      </c>
      <c r="T44" s="152"/>
      <c r="U44" s="26" t="str">
        <f t="shared" si="7"/>
        <v/>
      </c>
      <c r="V44" s="48">
        <f t="shared" si="8"/>
        <v>44864</v>
      </c>
      <c r="W44" s="147" t="str">
        <f>T( IF( Ott2022_RICHIESTE!W40&lt;&gt;"",  IF(   AND(    (IFERROR(SEARCH("Ridotto",Ott2022_RICHIESTE!W40),Ott2022_RICHIESTE!W40))=1,    W$36&lt;&gt;""   ),    _xlfn.CONCAT("Rid: ",HLOOKUP(W$36,Tipologie!$B$2:$AM$10,9)  ),  Ott2022_RICHIESTE!W40),HLOOKUP(W$36,Tipologie!$B$2:$AM$10,9  ) ))</f>
        <v>DOMENICA</v>
      </c>
      <c r="X44" s="147" t="str">
        <f>T( IF( Ott2022_RICHIESTE!X40&lt;&gt;"",  IF(   AND(    (IFERROR(SEARCH("Ridotto",Ott2022_RICHIESTE!X40),Ott2022_RICHIESTE!X40))=1,    X$36&lt;&gt;""   ),    _xlfn.CONCAT("Rid: ",HLOOKUP(X$36,Tipologie!$B$2:$AM$10,9)  ),  Ott2022_RICHIESTE!X40),HLOOKUP(X$36,Tipologie!$B$2:$AM$10,9  ) ))</f>
        <v>DOMENICA</v>
      </c>
      <c r="Y44" s="147" t="str">
        <f>T( IF( Ott2022_RICHIESTE!Y40&lt;&gt;"",  IF(   AND(    (IFERROR(SEARCH("Ridotto",Ott2022_RICHIESTE!Y40),Ott2022_RICHIESTE!Y40))=1,    Y$36&lt;&gt;""   ),    _xlfn.CONCAT("Rid: ",HLOOKUP(Y$36,Tipologie!$B$2:$AM$10,9)  ),  Ott2022_RICHIESTE!Y40),HLOOKUP(Y$36,Tipologie!$B$2:$AM$10,9  ) ))</f>
        <v>DOMENICA</v>
      </c>
      <c r="Z44" s="147" t="str">
        <f>T( IF( Ott2022_RICHIESTE!Z40&lt;&gt;"",  IF(   AND(    (IFERROR(SEARCH("Ridotto",Ott2022_RICHIESTE!Z40),Ott2022_RICHIESTE!Z40))=1,    Z$36&lt;&gt;""   ),    _xlfn.CONCAT("Rid: ",HLOOKUP(Z$36,Tipologie!$B$2:$AM$10,9)  ),  Ott2022_RICHIESTE!Z40),HLOOKUP(Z$36,Tipologie!$B$2:$AM$10,9  ) ))</f>
        <v>DOMENICA</v>
      </c>
      <c r="AA44" s="147" t="str">
        <f>T( IF( Ott2022_RICHIESTE!AA40&lt;&gt;"",  IF(   AND(    (IFERROR(SEARCH("Ridotto",Ott2022_RICHIESTE!AA40),Ott2022_RICHIESTE!AA40))=1,    AA$36&lt;&gt;""   ),    _xlfn.CONCAT("Rid: ",HLOOKUP(AA$36,Tipologie!$B$2:$AM$10,9)  ),  Ott2022_RICHIESTE!AA40),HLOOKUP(AA$36,Tipologie!$B$2:$AM$10,9  ) ))</f>
        <v>DOMENICA</v>
      </c>
      <c r="AB44" s="147" t="str">
        <f>T( IF( Ott2022_RICHIESTE!AB40&lt;&gt;"",  IF(   AND(    (IFERROR(SEARCH("Ridotto",Ott2022_RICHIESTE!AB40),Ott2022_RICHIESTE!AB40))=1,    AB$36&lt;&gt;""   ),    _xlfn.CONCAT("Rid: ",HLOOKUP(AB$36,Tipologie!$B$2:$AM$10,9)  ),  Ott2022_RICHIESTE!AB40),HLOOKUP(AB$36,Tipologie!$B$2:$AM$10,9  ) ))</f>
        <v>DOMENICA</v>
      </c>
      <c r="AC44" s="147" t="str">
        <f>T( IF( Ott2022_RICHIESTE!AC40&lt;&gt;"",  IF(   AND(    (IFERROR(SEARCH("Ridotto",Ott2022_RICHIESTE!AC40),Ott2022_RICHIESTE!AC40))=1,    AC$36&lt;&gt;""   ),    _xlfn.CONCAT("Rid: ",HLOOKUP(AC$36,Tipologie!$B$2:$AM$10,9)  ),  Ott2022_RICHIESTE!AC40),HLOOKUP(AC$36,Tipologie!$B$2:$AM$10,9  ) ))</f>
        <v>DOMENICA</v>
      </c>
      <c r="AD44" s="147" t="str">
        <f>T( IF( Ott2022_RICHIESTE!AD40&lt;&gt;"",  IF(   AND(    (IFERROR(SEARCH("Ridotto",Ott2022_RICHIESTE!AD40),Ott2022_RICHIESTE!AD40))=1,    AD$36&lt;&gt;""   ),    _xlfn.CONCAT("Rid: ",HLOOKUP(AD$36,Tipologie!$B$2:$AM$10,9)  ),  Ott2022_RICHIESTE!AD40),HLOOKUP(AD$36,Tipologie!$B$2:$AM$10,9  ) ))</f>
        <v>DOMENICA</v>
      </c>
      <c r="AE44" s="147" t="str">
        <f>T( IF( Ott2022_RICHIESTE!AE40&lt;&gt;"",  IF(   AND(    (IFERROR(SEARCH("Ridotto",Ott2022_RICHIESTE!AE40),Ott2022_RICHIESTE!AE40))=1,    AE$36&lt;&gt;""   ),    _xlfn.CONCAT("Rid: ",HLOOKUP(AE$36,Tipologie!$B$2:$AM$10,9)  ),  Ott2022_RICHIESTE!AE40),HLOOKUP(AE$36,Tipologie!$B$2:$AM$10,9  ) ))</f>
        <v>DOMENICA</v>
      </c>
      <c r="AF44" s="147" t="str">
        <f>T( IF( Ott2022_RICHIESTE!AF40&lt;&gt;"",  IF(   AND(    (IFERROR(SEARCH("Ridotto",Ott2022_RICHIESTE!AF40),Ott2022_RICHIESTE!AF40))=1,    AF$36&lt;&gt;""   ),    _xlfn.CONCAT("Rid: ",HLOOKUP(AF$36,Tipologie!$B$2:$AM$10,9)  ),  Ott2022_RICHIESTE!AF40),HLOOKUP(AF$36,Tipologie!$B$2:$AM$10,9  ) ))</f>
        <v>DOMENICA</v>
      </c>
      <c r="AG44" s="147" t="str">
        <f>T( IF( Ott2022_RICHIESTE!AG40&lt;&gt;"",  IF(   AND(    (IFERROR(SEARCH("Ridotto",Ott2022_RICHIESTE!AG40),Ott2022_RICHIESTE!AG40))=1,    AG$36&lt;&gt;""   ),    _xlfn.CONCAT("Rid: ",HLOOKUP(AG$36,Tipologie!$B$2:$AM$10,9)  ),  Ott2022_RICHIESTE!AG40),HLOOKUP(AG$36,Tipologie!$B$2:$AM$10,9  ) ))</f>
        <v>DOMENICA</v>
      </c>
      <c r="AH44" s="147" t="str">
        <f>T( IF( Ott2022_RICHIESTE!AH40&lt;&gt;"",  IF(   AND(    (IFERROR(SEARCH("Ridotto",Ott2022_RICHIESTE!AH40),Ott2022_RICHIESTE!AH40))=1,    AH$36&lt;&gt;""   ),    _xlfn.CONCAT("Rid: ",HLOOKUP(AH$36,Tipologie!$B$2:$AM$10,9)  ),  Ott2022_RICHIESTE!AH40),HLOOKUP(AH$36,Tipologie!$B$2:$AM$10,9  ) ))</f>
        <v>DOMENICA</v>
      </c>
      <c r="AI44" s="147" t="str">
        <f>T( IF( Ott2022_RICHIESTE!AI40&lt;&gt;"",  IF(   AND(    (IFERROR(SEARCH("Ridotto",Ott2022_RICHIESTE!AI40),Ott2022_RICHIESTE!AI40))=1,    AI$36&lt;&gt;""   ),    _xlfn.CONCAT("Rid: ",HLOOKUP(AI$36,Tipologie!$B$2:$AM$10,9)  ),  Ott2022_RICHIESTE!AI40),HLOOKUP(AI$36,Tipologie!$B$2:$AM$10,9  ) ))</f>
        <v>DOMENICA</v>
      </c>
      <c r="AJ44" s="147" t="str">
        <f>T( IF( Ott2022_RICHIESTE!AJ40&lt;&gt;"",  IF(   AND(    (IFERROR(SEARCH("Ridotto",Ott2022_RICHIESTE!AJ40),Ott2022_RICHIESTE!AJ40))=1,    AJ$36&lt;&gt;""   ),    _xlfn.CONCAT("Rid: ",HLOOKUP(AJ$36,Tipologie!$B$2:$AM$10,9)  ),  Ott2022_RICHIESTE!AJ40),HLOOKUP(AJ$36,Tipologie!$B$2:$AM$10,9  ) ))</f>
        <v>DOMENICA</v>
      </c>
      <c r="AK44" s="147" t="str">
        <f>T( IF( Ott2022_RICHIESTE!AK40&lt;&gt;"",  IF(   AND(    (IFERROR(SEARCH("Ridotto",Ott2022_RICHIESTE!AK40),Ott2022_RICHIESTE!AK40))=1,    AK$36&lt;&gt;""   ),    _xlfn.CONCAT("Rid: ",HLOOKUP(AK$36,Tipologie!$B$2:$AM$10,9)  ),  Ott2022_RICHIESTE!AK40),HLOOKUP(AK$36,Tipologie!$B$2:$AM$10,9  ) ))</f>
        <v>DOMENICA</v>
      </c>
      <c r="AL44" s="147" t="str">
        <f>T( IF( Ott2022_RICHIESTE!AL40&lt;&gt;"",  IF(   AND(    (IFERROR(SEARCH("Ridotto",Ott2022_RICHIESTE!AL40),Ott2022_RICHIESTE!AL40))=1,    AL$36&lt;&gt;""   ),    _xlfn.CONCAT("Rid: ",HLOOKUP(AL$36,Tipologie!$B$2:$AM$10,9)  ),  Ott2022_RICHIESTE!AL40),HLOOKUP(AL$36,Tipologie!$B$2:$AM$10,9  ) ))</f>
        <v>DOMENICA</v>
      </c>
      <c r="AM44" s="147" t="str">
        <f>T( IF( Ott2022_RICHIESTE!AM40&lt;&gt;"",  IF(   AND(    (IFERROR(SEARCH("Ridotto",Ott2022_RICHIESTE!AM40),Ott2022_RICHIESTE!AM40))=1,    AM$36&lt;&gt;""   ),    _xlfn.CONCAT("Rid: ",HLOOKUP(AM$36,Tipologie!$B$2:$AM$10,9)  ),  Ott2022_RICHIESTE!AM40),HLOOKUP(AM$36,Tipologie!$B$2:$AM$10,9  ) ))</f>
        <v>DOMENICA</v>
      </c>
      <c r="AN44" s="147" t="str">
        <f>T( IF( Ott2022_RICHIESTE!AN40&lt;&gt;"",  IF(   AND(    (IFERROR(SEARCH("Ridotto",Ott2022_RICHIESTE!AN40),Ott2022_RICHIESTE!AN40))=1,    AN$36&lt;&gt;""   ),    _xlfn.CONCAT("Rid: ",HLOOKUP(AN$36,Tipologie!$B$2:$AM$10,9)  ),  Ott2022_RICHIESTE!AN40),HLOOKUP(AN$36,Tipologie!$B$2:$AM$10,9  ) ))</f>
        <v>DOMENICA</v>
      </c>
      <c r="AO44" s="147" t="str">
        <f>T( IF( Ott2022_RICHIESTE!AO40&lt;&gt;"",  IF(   AND(    (IFERROR(SEARCH("Ridotto",Ott2022_RICHIESTE!AO40),Ott2022_RICHIESTE!AO40))=1,    AO$36&lt;&gt;""   ),    _xlfn.CONCAT("Rid: ",HLOOKUP(AO$36,Tipologie!$B$2:$AM$10,9)  ),  Ott2022_RICHIESTE!AO40),HLOOKUP(AO$36,Tipologie!$B$2:$AM$10,9  ) ))</f>
        <v>DOMENICA</v>
      </c>
      <c r="AP44" s="147" t="str">
        <f>T( IF( Ott2022_RICHIESTE!AP40&lt;&gt;"",  IF(   AND(    (IFERROR(SEARCH("Ridotto",Ott2022_RICHIESTE!AP40),Ott2022_RICHIESTE!AP40))=1,    AP$36&lt;&gt;""   ),    _xlfn.CONCAT("Rid: ",HLOOKUP(AP$36,Tipologie!$B$2:$AM$10,9)  ),  Ott2022_RICHIESTE!AP40),HLOOKUP(AP$36,Tipologie!$B$2:$AM$10,9  ) ))</f>
        <v>DOMENICA</v>
      </c>
      <c r="AQ44" s="147" t="str">
        <f>T( IF( Ott2022_RICHIESTE!AQ40&lt;&gt;"",  IF(   AND(    (IFERROR(SEARCH("Ridotto",Ott2022_RICHIESTE!AQ40),Ott2022_RICHIESTE!AQ40))=1,    AQ$36&lt;&gt;""   ),    _xlfn.CONCAT("Rid: ",HLOOKUP(AQ$36,Tipologie!$B$2:$AM$10,9)  ),  Ott2022_RICHIESTE!AQ40),HLOOKUP(AQ$36,Tipologie!$B$2:$AM$10,9  ) ))</f>
        <v>DOMENICA</v>
      </c>
      <c r="AR44" s="147" t="str">
        <f>T( IF( Ott2022_RICHIESTE!AR40&lt;&gt;"",  IF(   AND(    (IFERROR(SEARCH("Ridotto",Ott2022_RICHIESTE!AR40),Ott2022_RICHIESTE!AR40))=1,    AR$36&lt;&gt;""   ),    _xlfn.CONCAT("Rid: ",HLOOKUP(AR$36,Tipologie!$B$2:$AM$10,9)  ),  Ott2022_RICHIESTE!AR40),HLOOKUP(AR$36,Tipologie!$B$2:$AM$10,9  ) ))</f>
        <v>DOMENICA</v>
      </c>
      <c r="AS44" s="147" t="str">
        <f>T( IF( Ott2022_RICHIESTE!AS40&lt;&gt;"",  IF(   AND(    (IFERROR(SEARCH("Ridotto",Ott2022_RICHIESTE!AS40),Ott2022_RICHIESTE!AS40))=1,    AS$36&lt;&gt;""   ),    _xlfn.CONCAT("Rid: ",HLOOKUP(AS$36,Tipologie!$B$2:$AM$10,9)  ),  Ott2022_RICHIESTE!AS40),HLOOKUP(AS$36,Tipologie!$B$2:$AM$10,9  ) ))</f>
        <v>DOMENICA</v>
      </c>
      <c r="AT44" s="224"/>
      <c r="AW44" s="89"/>
      <c r="AX44" s="207"/>
      <c r="AY44" s="91"/>
      <c r="BB44" s="147" t="str">
        <f>T( IF( Ott2022_RICHIESTE!BM40&lt;&gt;"",  IF(   AND(    (IFERROR(SEARCH("Ridotto",Ott2022_RICHIESTE!BM40),Ott2022_RICHIESTE!BM40))=1,    BB$36&lt;&gt;""   ),    _xlfn.CONCAT("Rid: ",HLOOKUP(BB$36,Tipologie!$B$2:$AM$10,9)  ),  Ott2022_RICHIESTE!BM40),HLOOKUP(BB$36,Tipologie!$B$2:$AM$10,9  ) ))</f>
        <v>DOMENICA</v>
      </c>
      <c r="BC44" s="147" t="str">
        <f>T( IF( Ott2022_RICHIESTE!BN40&lt;&gt;"",  IF(   AND(    (IFERROR(SEARCH("Ridotto",Ott2022_RICHIESTE!BN40),Ott2022_RICHIESTE!BN40))=1,    BC$36&lt;&gt;""   ),    _xlfn.CONCAT("Rid: ",HLOOKUP(BC$36,Tipologie!$B$2:$AM$10,9)  ),  Ott2022_RICHIESTE!BN40),HLOOKUP(BC$36,Tipologie!$B$2:$AM$10,9  ) ))</f>
        <v>DOMENICA</v>
      </c>
      <c r="BD44" s="147" t="str">
        <f>T( IF( Ott2022_RICHIESTE!BO40&lt;&gt;"",  IF(   AND(    (IFERROR(SEARCH("Ridotto",Ott2022_RICHIESTE!BO40),Ott2022_RICHIESTE!BO40))=1,    BD$36&lt;&gt;""   ),    _xlfn.CONCAT("Rid: ",HLOOKUP(BD$36,Tipologie!$B$2:$AM$10,9)  ),  Ott2022_RICHIESTE!BO40),HLOOKUP(BD$36,Tipologie!$B$2:$AM$10,9  ) ))</f>
        <v>DOMENICA</v>
      </c>
      <c r="BE44" s="147" t="str">
        <f>T( IF( Ott2022_RICHIESTE!BP40&lt;&gt;"",  IF(   AND(    (IFERROR(SEARCH("Ridotto",Ott2022_RICHIESTE!BP40),Ott2022_RICHIESTE!BP40))=1,    BE$36&lt;&gt;""   ),    _xlfn.CONCAT("Rid: ",HLOOKUP(BE$36,Tipologie!$B$2:$AM$10,9)  ),  Ott2022_RICHIESTE!BP40),HLOOKUP(BE$36,Tipologie!$B$2:$AM$10,9  ) ))</f>
        <v>DOMENICA</v>
      </c>
      <c r="BF44" s="147" t="str">
        <f>T( IF( Ott2022_RICHIESTE!BQ40&lt;&gt;"",  IF(   AND(    (IFERROR(SEARCH("Ridotto",Ott2022_RICHIESTE!BQ40),Ott2022_RICHIESTE!BQ40))=1,    BF$36&lt;&gt;""   ),    _xlfn.CONCAT("Rid: ",HLOOKUP(BF$36,Tipologie!$B$2:$AM$10,9)  ),  Ott2022_RICHIESTE!BQ40),HLOOKUP(BF$36,Tipologie!$B$2:$AM$10,9  ) ))</f>
        <v>DOMENICA</v>
      </c>
      <c r="BG44" s="147" t="str">
        <f>T( IF( Ott2022_RICHIESTE!BR40&lt;&gt;"",  IF(   AND(    (IFERROR(SEARCH("Ridotto",Ott2022_RICHIESTE!BR40),Ott2022_RICHIESTE!BR40))=1,    BG$36&lt;&gt;""   ),    _xlfn.CONCAT("Rid: ",HLOOKUP(BG$36,Tipologie!$B$2:$AM$10,9)  ),  Ott2022_RICHIESTE!BR40),HLOOKUP(BG$36,Tipologie!$B$2:$AM$10,9  ) ))</f>
        <v>DOMENICA</v>
      </c>
      <c r="BI44" s="26" t="str">
        <f t="shared" si="9"/>
        <v/>
      </c>
      <c r="BJ44" s="136">
        <f t="shared" si="12"/>
        <v>44864</v>
      </c>
      <c r="BK44" s="147" t="str">
        <f>T(IF(  Ott2022_RICHIESTE!BV40&lt;&gt;"",  Ott2022_RICHIESTE!BV40,  HLOOKUP(BK$36,Tipologie!$B$2:$AM$10,9) ))</f>
        <v>DOMENICA</v>
      </c>
      <c r="BL44" s="147" t="str">
        <f>T(IF(  Ott2022_RICHIESTE!BW40&lt;&gt;"",  Ott2022_RICHIESTE!BW40,  HLOOKUP(BL$36,Tipologie!$B$2:$AM$10,9) ))</f>
        <v>DOMENICA</v>
      </c>
      <c r="BM44" s="147" t="str">
        <f>T(IF(  Ott2022_RICHIESTE!BX40&lt;&gt;"",  Ott2022_RICHIESTE!BX40,  HLOOKUP(BM$36,Tipologie!$B$2:$AM$10,9) ))</f>
        <v>DOMENICA</v>
      </c>
      <c r="BN44" s="147" t="str">
        <f>T(IF(  Ott2022_RICHIESTE!BY40&lt;&gt;"",  Ott2022_RICHIESTE!BY40,  HLOOKUP(BN$36,Tipologie!$B$2:$AM$10,9) ))</f>
        <v>DOMENICA</v>
      </c>
      <c r="BO44" s="147" t="str">
        <f>T(IF(  Ott2022_RICHIESTE!BZ40&lt;&gt;"",  Ott2022_RICHIESTE!BZ40,  HLOOKUP(BO$36,Tipologie!$B$2:$AM$10,9) ))</f>
        <v>DOMENICA</v>
      </c>
      <c r="BP44" s="147" t="str">
        <f>T(IF(  Ott2022_RICHIESTE!CA40&lt;&gt;"",  Ott2022_RICHIESTE!CA40,  HLOOKUP(BP$36,Tipologie!$B$2:$AM$10,9) ))</f>
        <v>DOMENICA</v>
      </c>
      <c r="BQ44" s="147" t="str">
        <f>T(IF(  Ott2022_RICHIESTE!CB40&lt;&gt;"",  Ott2022_RICHIESTE!CB40,  HLOOKUP(BQ$36,Tipologie!$B$2:$AM$10,9) ))</f>
        <v>DOMENICA</v>
      </c>
      <c r="BR44" s="147" t="str">
        <f>T(IF(  Ott2022_RICHIESTE!BW40&lt;&gt;"",  Ott2022_RICHIESTE!BW40,  HLOOKUP(BR$36,Tipologie!$B$2:$AM$10,9) ))</f>
        <v>DOMENICA</v>
      </c>
      <c r="BS44" s="147" t="str">
        <f>T(IF(  Ott2022_RICHIESTE!BX40&lt;&gt;"",  Ott2022_RICHIESTE!BX40,  HLOOKUP(BS$36,Tipologie!$B$2:$AM$10,9) ))</f>
        <v>DOMENICA</v>
      </c>
      <c r="BT44" s="147" t="str">
        <f>T(IF(  Ott2022_RICHIESTE!BY40&lt;&gt;"",  Ott2022_RICHIESTE!BY40,  HLOOKUP(BT$36,Tipologie!$B$2:$AM$10,9) ))</f>
        <v>DOMENICA</v>
      </c>
    </row>
    <row r="45" spans="1:73" ht="11.25" customHeight="1" x14ac:dyDescent="0.25">
      <c r="A45" s="91"/>
      <c r="B45" s="91"/>
      <c r="C45" s="162"/>
      <c r="D45" s="27"/>
      <c r="E45" s="27"/>
      <c r="F45" s="27"/>
      <c r="G45" s="27"/>
      <c r="H45" s="27"/>
      <c r="I45" s="27"/>
      <c r="J45" s="27"/>
      <c r="K45" s="27"/>
      <c r="L45" s="27"/>
      <c r="M45" s="27"/>
      <c r="N45" s="27"/>
      <c r="O45" s="27"/>
      <c r="P45" s="27"/>
      <c r="Q45" s="27"/>
      <c r="R45" s="27"/>
      <c r="S45" s="27"/>
      <c r="T45" s="152"/>
      <c r="U45" s="27"/>
      <c r="V45" s="27"/>
      <c r="W45" s="27"/>
      <c r="X45" s="199"/>
      <c r="Y45" s="199"/>
      <c r="Z45" s="199"/>
      <c r="AA45" s="199"/>
      <c r="AB45" s="199"/>
      <c r="AC45" s="199"/>
      <c r="AD45" s="199"/>
      <c r="AE45" s="199"/>
      <c r="AF45" s="199"/>
      <c r="AG45" s="199"/>
      <c r="AH45" s="199"/>
      <c r="AI45" s="199"/>
      <c r="AJ45" s="199"/>
      <c r="AK45" s="199"/>
      <c r="AL45" s="199"/>
      <c r="AM45" s="199"/>
      <c r="AN45" s="199"/>
      <c r="AO45" s="199"/>
      <c r="AP45" s="199"/>
      <c r="AQ45" s="199"/>
      <c r="AR45" s="199"/>
      <c r="AS45" s="199"/>
      <c r="AT45" s="199"/>
      <c r="AW45" s="88"/>
      <c r="AX45" s="88"/>
      <c r="AY45" s="91"/>
      <c r="BB45" s="199"/>
      <c r="BC45" s="199"/>
      <c r="BD45" s="199"/>
      <c r="BE45" s="199"/>
      <c r="BF45" s="199"/>
      <c r="BG45" s="199"/>
      <c r="BI45" s="93"/>
      <c r="BJ45" s="93"/>
      <c r="BK45" s="27"/>
      <c r="BL45" s="199"/>
      <c r="BM45" s="199"/>
      <c r="BN45" s="199"/>
      <c r="BO45" s="199"/>
      <c r="BP45" s="199"/>
      <c r="BQ45" s="199"/>
      <c r="BR45" s="27"/>
      <c r="BS45" s="27"/>
      <c r="BT45" s="27"/>
    </row>
    <row r="46" spans="1:73" ht="11.25" customHeight="1" x14ac:dyDescent="0.25">
      <c r="A46" s="44"/>
      <c r="B46" s="44" t="s">
        <v>15</v>
      </c>
      <c r="C46" s="79"/>
      <c r="D46" s="79"/>
      <c r="E46" s="79"/>
      <c r="F46" s="79"/>
      <c r="G46" s="79"/>
      <c r="H46" s="79"/>
      <c r="I46" s="79"/>
      <c r="J46" s="79"/>
      <c r="K46" s="79"/>
      <c r="L46" s="79"/>
      <c r="M46" s="79"/>
      <c r="N46" s="79"/>
      <c r="O46" s="79"/>
      <c r="P46" s="79"/>
      <c r="Q46" s="79"/>
      <c r="R46" s="79"/>
      <c r="S46" s="79"/>
      <c r="T46" s="152"/>
      <c r="U46" s="44" t="str">
        <f t="shared" si="7"/>
        <v/>
      </c>
      <c r="V46" s="44" t="str">
        <f t="shared" si="8"/>
        <v>Turno</v>
      </c>
      <c r="W46" s="79"/>
      <c r="X46" s="79"/>
      <c r="Y46" s="79"/>
      <c r="Z46" s="79"/>
      <c r="AA46" s="79"/>
      <c r="AB46" s="79"/>
      <c r="AC46" s="79"/>
      <c r="AD46" s="79"/>
      <c r="AE46" s="79"/>
      <c r="AF46" s="79"/>
      <c r="AG46" s="79"/>
      <c r="AH46" s="79"/>
      <c r="AI46" s="79"/>
      <c r="AJ46" s="79"/>
      <c r="AK46" s="79"/>
      <c r="AL46" s="79"/>
      <c r="AM46" s="79"/>
      <c r="AN46" s="79"/>
      <c r="AO46" s="79"/>
      <c r="AP46" s="79"/>
      <c r="AQ46" s="79"/>
      <c r="AR46" s="79"/>
      <c r="AS46" s="79"/>
      <c r="AT46" s="224"/>
      <c r="AW46" s="88"/>
      <c r="AX46" s="88"/>
      <c r="AY46" s="91"/>
      <c r="BB46" s="79"/>
      <c r="BC46" s="79"/>
      <c r="BD46" s="79"/>
      <c r="BE46" s="79"/>
      <c r="BF46" s="79"/>
      <c r="BG46" s="79"/>
      <c r="BI46" s="93" t="str">
        <f t="shared" si="9"/>
        <v/>
      </c>
      <c r="BJ46" s="93"/>
      <c r="BK46" s="79"/>
      <c r="BL46" s="79"/>
      <c r="BM46" s="79"/>
      <c r="BN46" s="79"/>
      <c r="BO46" s="79"/>
      <c r="BP46" s="79"/>
      <c r="BQ46" s="79"/>
      <c r="BR46" s="79"/>
      <c r="BS46" s="79"/>
      <c r="BT46" s="79"/>
    </row>
    <row r="47" spans="1:73" ht="11.25" customHeight="1" x14ac:dyDescent="0.25">
      <c r="A47" s="20"/>
      <c r="B47" s="20"/>
      <c r="C47" s="147" t="str">
        <f>T(IF(  Ott2022_RICHIESTE!C42&lt;&gt;"",  Ott2022_RICHIESTE!C42,  HLOOKUP(C$46,Tipologie!$B$2:$AM$10,2) ))</f>
        <v>-</v>
      </c>
      <c r="D47" s="147" t="str">
        <f>T(IF(  Ott2022_RICHIESTE!D42&lt;&gt;"",  Ott2022_RICHIESTE!D42,  HLOOKUP(D$46,Tipologie!$B$2:$AM$10,2) ))</f>
        <v>-</v>
      </c>
      <c r="E47" s="147" t="str">
        <f>T(IF(  Ott2022_RICHIESTE!E42&lt;&gt;"",  Ott2022_RICHIESTE!E42,  HLOOKUP(E$46,Tipologie!$B$2:$AM$10,2) ))</f>
        <v>-</v>
      </c>
      <c r="F47" s="147" t="str">
        <f>T(IF(  Ott2022_RICHIESTE!F42&lt;&gt;"",  Ott2022_RICHIESTE!F42,  HLOOKUP(F$46,Tipologie!$B$2:$AM$10,2) ))</f>
        <v>-</v>
      </c>
      <c r="G47" s="147" t="str">
        <f>T(IF(  Ott2022_RICHIESTE!G42&lt;&gt;"",  Ott2022_RICHIESTE!G42,  HLOOKUP(G$46,Tipologie!$B$2:$AM$10,2) ))</f>
        <v>-</v>
      </c>
      <c r="H47" s="147" t="str">
        <f>T(IF(  Ott2022_RICHIESTE!H42&lt;&gt;"",  Ott2022_RICHIESTE!H42,  HLOOKUP(H$46,Tipologie!$B$2:$AM$10,2) ))</f>
        <v>-</v>
      </c>
      <c r="I47" s="147" t="str">
        <f>T(IF(  Ott2022_RICHIESTE!I42&lt;&gt;"",  Ott2022_RICHIESTE!I42,  HLOOKUP(I$46,Tipologie!$B$2:$AM$10,2) ))</f>
        <v>-</v>
      </c>
      <c r="J47" s="147" t="str">
        <f>T(IF(  Ott2022_RICHIESTE!J42&lt;&gt;"",  Ott2022_RICHIESTE!J42,  HLOOKUP(J$46,Tipologie!$B$2:$AM$10,2) ))</f>
        <v>-</v>
      </c>
      <c r="K47" s="147" t="str">
        <f>T(IF(  Ott2022_RICHIESTE!K42&lt;&gt;"",  Ott2022_RICHIESTE!K42,  HLOOKUP(K$46,Tipologie!$B$2:$AM$10,2) ))</f>
        <v>-</v>
      </c>
      <c r="L47" s="147" t="str">
        <f>T(IF(  Ott2022_RICHIESTE!L42&lt;&gt;"",  Ott2022_RICHIESTE!L42,  HLOOKUP(L$46,Tipologie!$B$2:$AM$10,2) ))</f>
        <v>-</v>
      </c>
      <c r="M47" s="147" t="str">
        <f>T(IF(  Ott2022_RICHIESTE!M42&lt;&gt;"",  Ott2022_RICHIESTE!M42,  HLOOKUP(M$46,Tipologie!$B$2:$AM$10,2) ))</f>
        <v>-</v>
      </c>
      <c r="N47" s="147" t="str">
        <f>T(IF(  Ott2022_RICHIESTE!N42&lt;&gt;"",  Ott2022_RICHIESTE!N42,  HLOOKUP(N$46,Tipologie!$B$2:$AM$10,2) ))</f>
        <v>-</v>
      </c>
      <c r="O47" s="147" t="str">
        <f>T(IF(  Ott2022_RICHIESTE!O42&lt;&gt;"",  Ott2022_RICHIESTE!O42,  HLOOKUP(O$46,Tipologie!$B$2:$AM$10,2) ))</f>
        <v>-</v>
      </c>
      <c r="P47" s="147" t="str">
        <f>T(IF(  Ott2022_RICHIESTE!P42&lt;&gt;"",  Ott2022_RICHIESTE!P42,  HLOOKUP(P$46,Tipologie!$B$2:$AM$10,2) ))</f>
        <v>-</v>
      </c>
      <c r="Q47" s="47" t="str">
        <f>T(IF(  Ott2022_RICHIESTE!Q42&lt;&gt;"",  Ott2022_RICHIESTE!Q42,  HLOOKUP(Q$46,Tipologie!$B$2:$AM$10,2) ))</f>
        <v>-</v>
      </c>
      <c r="R47" s="47" t="str">
        <f>T(IF(  Ott2022_RICHIESTE!R42&lt;&gt;"",  Ott2022_RICHIESTE!R42,  HLOOKUP(R$46,Tipologie!$B$2:$AM$10,2) ))</f>
        <v>-</v>
      </c>
      <c r="S47" s="47" t="str">
        <f>T(IF(  Ott2022_RICHIESTE!S42&lt;&gt;"",  Ott2022_RICHIESTE!S42,  HLOOKUP(S$46,Tipologie!$B$2:$AM$10,2) ))</f>
        <v>-</v>
      </c>
      <c r="T47" s="152"/>
      <c r="U47" s="20" t="str">
        <f t="shared" si="7"/>
        <v/>
      </c>
      <c r="V47" s="20" t="str">
        <f t="shared" si="8"/>
        <v/>
      </c>
      <c r="W47" s="147" t="str">
        <f>T(IF(  Ott2022_RICHIESTE!W42&lt;&gt;"",  Ott2022_RICHIESTE!W42,  HLOOKUP(W$46,Tipologie!$B$2:$AM$10,2) ))</f>
        <v>-</v>
      </c>
      <c r="X47" s="147" t="str">
        <f>T(IF(  Ott2022_RICHIESTE!X42&lt;&gt;"",  Ott2022_RICHIESTE!X42,  HLOOKUP(X$46,Tipologie!$B$2:$AM$10,2) ))</f>
        <v>-</v>
      </c>
      <c r="Y47" s="147" t="str">
        <f>T(IF(  Ott2022_RICHIESTE!Y42&lt;&gt;"",  Ott2022_RICHIESTE!Y42,  HLOOKUP(Y$46,Tipologie!$B$2:$AM$10,2) ))</f>
        <v>-</v>
      </c>
      <c r="Z47" s="147" t="str">
        <f>T(IF(  Ott2022_RICHIESTE!Z42&lt;&gt;"",  Ott2022_RICHIESTE!Z42,  HLOOKUP(Z$46,Tipologie!$B$2:$AM$10,2) ))</f>
        <v>-</v>
      </c>
      <c r="AA47" s="147" t="str">
        <f>T(IF(  Ott2022_RICHIESTE!AA42&lt;&gt;"",  Ott2022_RICHIESTE!AA42,  HLOOKUP(AA$46,Tipologie!$B$2:$AM$10,2) ))</f>
        <v>-</v>
      </c>
      <c r="AB47" s="147" t="str">
        <f>T(IF(  Ott2022_RICHIESTE!AB42&lt;&gt;"",  Ott2022_RICHIESTE!AB42,  HLOOKUP(AB$46,Tipologie!$B$2:$AM$10,2) ))</f>
        <v>-</v>
      </c>
      <c r="AC47" s="147" t="str">
        <f>T(IF(  Ott2022_RICHIESTE!AC42&lt;&gt;"",  Ott2022_RICHIESTE!AC42,  HLOOKUP(AC$46,Tipologie!$B$2:$AM$10,2) ))</f>
        <v>-</v>
      </c>
      <c r="AD47" s="147" t="str">
        <f>T(IF(  Ott2022_RICHIESTE!AD42&lt;&gt;"",  Ott2022_RICHIESTE!AD42,  HLOOKUP(AD$46,Tipologie!$B$2:$AM$10,2) ))</f>
        <v>-</v>
      </c>
      <c r="AE47" s="147" t="str">
        <f>T(IF(  Ott2022_RICHIESTE!AE42&lt;&gt;"",  Ott2022_RICHIESTE!AE42,  HLOOKUP(AE$46,Tipologie!$B$2:$AM$10,2) ))</f>
        <v>-</v>
      </c>
      <c r="AF47" s="147" t="str">
        <f>T(IF(  Ott2022_RICHIESTE!AF42&lt;&gt;"",  Ott2022_RICHIESTE!AF42,  HLOOKUP(AF$46,Tipologie!$B$2:$AM$10,2) ))</f>
        <v>-</v>
      </c>
      <c r="AG47" s="147" t="str">
        <f>T(IF(  Ott2022_RICHIESTE!AG42&lt;&gt;"",  Ott2022_RICHIESTE!AG42,  HLOOKUP(AG$46,Tipologie!$B$2:$AM$10,2) ))</f>
        <v>-</v>
      </c>
      <c r="AH47" s="147" t="str">
        <f>T(IF(  Ott2022_RICHIESTE!AH42&lt;&gt;"",  Ott2022_RICHIESTE!AH42,  HLOOKUP(AH$46,Tipologie!$B$2:$AM$10,2) ))</f>
        <v>-</v>
      </c>
      <c r="AI47" s="147" t="str">
        <f>T(IF(  Ott2022_RICHIESTE!AI42&lt;&gt;"",  Ott2022_RICHIESTE!AI42,  HLOOKUP(AI$46,Tipologie!$B$2:$AM$10,2) ))</f>
        <v>-</v>
      </c>
      <c r="AJ47" s="147" t="str">
        <f>T(IF(  Ott2022_RICHIESTE!AJ42&lt;&gt;"",  Ott2022_RICHIESTE!AJ42,  HLOOKUP(AJ$46,Tipologie!$B$2:$AM$10,2) ))</f>
        <v>-</v>
      </c>
      <c r="AK47" s="147" t="str">
        <f>T(IF(  Ott2022_RICHIESTE!AK42&lt;&gt;"",  Ott2022_RICHIESTE!AK42,  HLOOKUP(AK$46,Tipologie!$B$2:$AM$10,2) ))</f>
        <v>-</v>
      </c>
      <c r="AL47" s="147" t="str">
        <f>T(IF(  Ott2022_RICHIESTE!AL42&lt;&gt;"",  Ott2022_RICHIESTE!AL42,  HLOOKUP(AL$46,Tipologie!$B$2:$AM$10,2) ))</f>
        <v>-</v>
      </c>
      <c r="AM47" s="147" t="str">
        <f>T(IF(  Ott2022_RICHIESTE!AM42&lt;&gt;"",  Ott2022_RICHIESTE!AM42,  HLOOKUP(AM$46,Tipologie!$B$2:$AM$10,2) ))</f>
        <v>-</v>
      </c>
      <c r="AN47" s="147" t="str">
        <f>T(IF(  Ott2022_RICHIESTE!AN42&lt;&gt;"",  Ott2022_RICHIESTE!AN42,  HLOOKUP(AN$46,Tipologie!$B$2:$AM$10,2) ))</f>
        <v>-</v>
      </c>
      <c r="AO47" s="147" t="str">
        <f>T(IF(  Ott2022_RICHIESTE!AO42&lt;&gt;"",  Ott2022_RICHIESTE!AO42,  HLOOKUP(AO$46,Tipologie!$B$2:$AM$10,2) ))</f>
        <v>-</v>
      </c>
      <c r="AP47" s="147" t="str">
        <f>T(IF(  Ott2022_RICHIESTE!AP42&lt;&gt;"",  Ott2022_RICHIESTE!AP42,  HLOOKUP(AP$46,Tipologie!$B$2:$AM$10,2) ))</f>
        <v>-</v>
      </c>
      <c r="AQ47" s="147" t="str">
        <f>T(IF(  Ott2022_RICHIESTE!AQ42&lt;&gt;"",  Ott2022_RICHIESTE!AQ42,  HLOOKUP(AQ$46,Tipologie!$B$2:$AM$10,2) ))</f>
        <v>-</v>
      </c>
      <c r="AR47" s="147" t="str">
        <f>T(IF(  Ott2022_RICHIESTE!AR42&lt;&gt;"",  Ott2022_RICHIESTE!AR42,  HLOOKUP(AR$46,Tipologie!$B$2:$AM$10,2) ))</f>
        <v>-</v>
      </c>
      <c r="AS47" s="147" t="str">
        <f>T(IF(  Ott2022_RICHIESTE!AS42&lt;&gt;"",  Ott2022_RICHIESTE!AS42,  HLOOKUP(AS$46,Tipologie!$B$2:$AM$10,2) ))</f>
        <v>-</v>
      </c>
      <c r="AT47" s="224"/>
      <c r="AW47" s="90"/>
      <c r="AX47" s="207"/>
      <c r="AY47" s="91"/>
      <c r="BB47" s="147" t="str">
        <f>T(IF(  Ott2022_RICHIESTE!BM42&lt;&gt;"",  Ott2022_RICHIESTE!BM42,  HLOOKUP(BB$46,Tipologie!$B$2:$AM$10,2) ))</f>
        <v>-</v>
      </c>
      <c r="BC47" s="147" t="str">
        <f>T(IF(  Ott2022_RICHIESTE!BN42&lt;&gt;"",  Ott2022_RICHIESTE!BN42,  HLOOKUP(BC$46,Tipologie!$B$2:$AM$10,2) ))</f>
        <v>-</v>
      </c>
      <c r="BD47" s="147" t="str">
        <f>T(IF(  Ott2022_RICHIESTE!BO42&lt;&gt;"",  Ott2022_RICHIESTE!BO42,  HLOOKUP(BD$46,Tipologie!$B$2:$AM$10,2) ))</f>
        <v>-</v>
      </c>
      <c r="BE47" s="147" t="str">
        <f>T(IF(  Ott2022_RICHIESTE!BP42&lt;&gt;"",  Ott2022_RICHIESTE!BP42,  HLOOKUP(BE$46,Tipologie!$B$2:$AM$10,2) ))</f>
        <v>-</v>
      </c>
      <c r="BF47" s="147" t="str">
        <f>T(IF(  Ott2022_RICHIESTE!BQ42&lt;&gt;"",  Ott2022_RICHIESTE!BQ42,  HLOOKUP(BF$46,Tipologie!$B$2:$AM$10,2) ))</f>
        <v>-</v>
      </c>
      <c r="BG47" s="147" t="str">
        <f>T(IF(  Ott2022_RICHIESTE!BR42&lt;&gt;"",  Ott2022_RICHIESTE!BR42,  HLOOKUP(BG$46,Tipologie!$B$2:$AM$10,2) ))</f>
        <v>-</v>
      </c>
      <c r="BI47" s="93" t="str">
        <f t="shared" si="9"/>
        <v/>
      </c>
      <c r="BJ47" s="93" t="str">
        <f t="shared" si="12"/>
        <v/>
      </c>
      <c r="BK47" s="147" t="str">
        <f>T(IF(  Ott2022_RICHIESTE!BV42&lt;&gt;"",  Ott2022_RICHIESTE!BV42,  HLOOKUP(BK$46,Tipologie!$B$2:$AM$10,2) ))</f>
        <v>-</v>
      </c>
      <c r="BL47" s="147" t="str">
        <f>T(IF(  Ott2022_RICHIESTE!BW42&lt;&gt;"",  Ott2022_RICHIESTE!BW42,  HLOOKUP(BL$46,Tipologie!$B$2:$AM$10,2) ))</f>
        <v>-</v>
      </c>
      <c r="BM47" s="147" t="str">
        <f>T(IF(  Ott2022_RICHIESTE!BX42&lt;&gt;"",  Ott2022_RICHIESTE!BX42,  HLOOKUP(BM$46,Tipologie!$B$2:$AM$10,2) ))</f>
        <v>-</v>
      </c>
      <c r="BN47" s="147" t="str">
        <f>T(IF(  Ott2022_RICHIESTE!BY42&lt;&gt;"",  Ott2022_RICHIESTE!BY42,  HLOOKUP(BN$46,Tipologie!$B$2:$AM$10,2) ))</f>
        <v>-</v>
      </c>
      <c r="BO47" s="147" t="str">
        <f>T(IF(  Ott2022_RICHIESTE!BZ42&lt;&gt;"",  Ott2022_RICHIESTE!BZ42,  HLOOKUP(BO$46,Tipologie!$B$2:$AM$10,2) ))</f>
        <v>-</v>
      </c>
      <c r="BP47" s="147" t="str">
        <f>T(IF(  Ott2022_RICHIESTE!CA42&lt;&gt;"",  Ott2022_RICHIESTE!CA42,  HLOOKUP(BP$46,Tipologie!$B$2:$AM$10,2) ))</f>
        <v>-</v>
      </c>
      <c r="BQ47" s="147" t="str">
        <f>T(IF(  Ott2022_RICHIESTE!CB42&lt;&gt;"",  Ott2022_RICHIESTE!CB42,  HLOOKUP(BQ$46,Tipologie!$B$2:$AM$10,2) ))</f>
        <v>-</v>
      </c>
      <c r="BR47" s="147" t="str">
        <f>T(IF(  Ott2022_RICHIESTE!BW42&lt;&gt;"",  Ott2022_RICHIESTE!BW42,  HLOOKUP(BR$46,Tipologie!$B$2:$AM$10,2) ))</f>
        <v>-</v>
      </c>
      <c r="BS47" s="147" t="str">
        <f>T(IF(  Ott2022_RICHIESTE!BX42&lt;&gt;"",  Ott2022_RICHIESTE!BX42,  HLOOKUP(BS$46,Tipologie!$B$2:$AM$10,2) ))</f>
        <v>-</v>
      </c>
      <c r="BT47" s="147" t="str">
        <f>T(IF(  Ott2022_RICHIESTE!BY42&lt;&gt;"",  Ott2022_RICHIESTE!BY42,  HLOOKUP(BT$46,Tipologie!$B$2:$AM$10,2) ))</f>
        <v>-</v>
      </c>
    </row>
    <row r="48" spans="1:73" ht="11.25" customHeight="1" x14ac:dyDescent="0.25">
      <c r="A48" s="45" t="str">
        <f>IF(Ott2022_RICHIESTE!A43&lt;&gt;"",Ott2022_RICHIESTE!A43,"")</f>
        <v>lun</v>
      </c>
      <c r="B48" s="46">
        <f>IF(Ott2022_RICHIESTE!B43&lt;&gt;"",Ott2022_RICHIESTE!B43,"")</f>
        <v>44865</v>
      </c>
      <c r="C48" s="147" t="str">
        <f>T( IF( Ott2022_RICHIESTE!C43&lt;&gt;"",  IF(   AND(    (IFERROR(SEARCH("Ridotto",Ott2022_RICHIESTE!C43),Ott2022_RICHIESTE!C43))=1,    C$46&lt;&gt;""   ),    _xlfn.CONCAT("Rid: ",HLOOKUP(C$46,Tipologie!$B$2:$AM$10,3)  ),  Ott2022_RICHIESTE!C43),HLOOKUP(C$46,Tipologie!$B$2:$AM$10,3  ) ))</f>
        <v>.</v>
      </c>
      <c r="D48" s="147" t="str">
        <f>T( IF( Ott2022_RICHIESTE!D43&lt;&gt;"",  IF(   AND(    (IFERROR(SEARCH("Ridotto",Ott2022_RICHIESTE!D43),Ott2022_RICHIESTE!D43))=1,    D$46&lt;&gt;""   ),    _xlfn.CONCAT("Rid: ",HLOOKUP(D$46,Tipologie!$B$2:$AM$10,3)  ),  Ott2022_RICHIESTE!D43),HLOOKUP(D$46,Tipologie!$B$2:$AM$10,3  ) ))</f>
        <v>.</v>
      </c>
      <c r="E48" s="147" t="str">
        <f>T( IF( Ott2022_RICHIESTE!E43&lt;&gt;"",  IF(   AND(    (IFERROR(SEARCH("Ridotto",Ott2022_RICHIESTE!E43),Ott2022_RICHIESTE!E43))=1,    E$46&lt;&gt;""   ),    _xlfn.CONCAT("Rid: ",HLOOKUP(E$46,Tipologie!$B$2:$AM$10,3)  ),  Ott2022_RICHIESTE!E43),HLOOKUP(E$46,Tipologie!$B$2:$AM$10,3  ) ))</f>
        <v>.</v>
      </c>
      <c r="F48" s="147" t="str">
        <f>T( IF( Ott2022_RICHIESTE!F43&lt;&gt;"",  IF(   AND(    (IFERROR(SEARCH("Ridotto",Ott2022_RICHIESTE!F43),Ott2022_RICHIESTE!F43))=1,    F$46&lt;&gt;""   ),    _xlfn.CONCAT("Rid: ",HLOOKUP(F$46,Tipologie!$B$2:$AM$10,3)  ),  Ott2022_RICHIESTE!F43),HLOOKUP(F$46,Tipologie!$B$2:$AM$10,3  ) ))</f>
        <v>.</v>
      </c>
      <c r="G48" s="147" t="str">
        <f>T( IF( Ott2022_RICHIESTE!G43&lt;&gt;"",  IF(   AND(    (IFERROR(SEARCH("Ridotto",Ott2022_RICHIESTE!G43),Ott2022_RICHIESTE!G43))=1,    G$46&lt;&gt;""   ),    _xlfn.CONCAT("Rid: ",HLOOKUP(G$46,Tipologie!$B$2:$AM$10,3)  ),  Ott2022_RICHIESTE!G43),HLOOKUP(G$46,Tipologie!$B$2:$AM$10,3  ) ))</f>
        <v>.</v>
      </c>
      <c r="H48" s="147" t="str">
        <f>T( IF( Ott2022_RICHIESTE!H43&lt;&gt;"",  IF(   AND(    (IFERROR(SEARCH("Ridotto",Ott2022_RICHIESTE!H43),Ott2022_RICHIESTE!H43))=1,    H$46&lt;&gt;""   ),    _xlfn.CONCAT("Rid: ",HLOOKUP(H$46,Tipologie!$B$2:$AM$10,3)  ),  Ott2022_RICHIESTE!H43),HLOOKUP(H$46,Tipologie!$B$2:$AM$10,3  ) ))</f>
        <v>.</v>
      </c>
      <c r="I48" s="147" t="str">
        <f>T( IF( Ott2022_RICHIESTE!I43&lt;&gt;"",  IF(   AND(    (IFERROR(SEARCH("Ridotto",Ott2022_RICHIESTE!I43),Ott2022_RICHIESTE!I43))=1,    I$46&lt;&gt;""   ),    _xlfn.CONCAT("Rid: ",HLOOKUP(I$46,Tipologie!$B$2:$AM$10,3)  ),  Ott2022_RICHIESTE!I43),HLOOKUP(I$46,Tipologie!$B$2:$AM$10,3  ) ))</f>
        <v>.</v>
      </c>
      <c r="J48" s="147" t="str">
        <f>T( IF( Ott2022_RICHIESTE!J43&lt;&gt;"",  IF(   AND(    (IFERROR(SEARCH("Ridotto",Ott2022_RICHIESTE!J43),Ott2022_RICHIESTE!J43))=1,    J$46&lt;&gt;""   ),    _xlfn.CONCAT("Rid: ",HLOOKUP(J$46,Tipologie!$B$2:$AM$10,3)  ),  Ott2022_RICHIESTE!J43),HLOOKUP(J$46,Tipologie!$B$2:$AM$10,3  ) ))</f>
        <v>.</v>
      </c>
      <c r="K48" s="147" t="str">
        <f>T( IF( Ott2022_RICHIESTE!K43&lt;&gt;"",  IF(   AND(    (IFERROR(SEARCH("Ridotto",Ott2022_RICHIESTE!K43),Ott2022_RICHIESTE!K43))=1,    K$46&lt;&gt;""   ),    _xlfn.CONCAT("Rid: ",HLOOKUP(K$46,Tipologie!$B$2:$AM$10,3)  ),  Ott2022_RICHIESTE!K43),HLOOKUP(K$46,Tipologie!$B$2:$AM$10,3  ) ))</f>
        <v>.</v>
      </c>
      <c r="L48" s="147" t="str">
        <f>T( IF( Ott2022_RICHIESTE!L43&lt;&gt;"",  IF(   AND(    (IFERROR(SEARCH("Ridotto",Ott2022_RICHIESTE!L43),Ott2022_RICHIESTE!L43))=1,    L$46&lt;&gt;""   ),    _xlfn.CONCAT("Rid: ",HLOOKUP(L$46,Tipologie!$B$2:$AM$10,3)  ),  Ott2022_RICHIESTE!L43),HLOOKUP(L$46,Tipologie!$B$2:$AM$10,3  ) ))</f>
        <v>.</v>
      </c>
      <c r="M48" s="147" t="str">
        <f>T( IF( Ott2022_RICHIESTE!M43&lt;&gt;"",  IF(   AND(    (IFERROR(SEARCH("Ridotto",Ott2022_RICHIESTE!M43),Ott2022_RICHIESTE!M43))=1,    M$46&lt;&gt;""   ),    _xlfn.CONCAT("Rid: ",HLOOKUP(M$46,Tipologie!$B$2:$AM$10,3)  ),  Ott2022_RICHIESTE!M43),HLOOKUP(M$46,Tipologie!$B$2:$AM$10,3  ) ))</f>
        <v>.</v>
      </c>
      <c r="N48" s="147" t="str">
        <f>T( IF( Ott2022_RICHIESTE!N43&lt;&gt;"",  IF(   AND(    (IFERROR(SEARCH("Ridotto",Ott2022_RICHIESTE!N43),Ott2022_RICHIESTE!N43))=1,    N$46&lt;&gt;""   ),    _xlfn.CONCAT("Rid: ",HLOOKUP(N$46,Tipologie!$B$2:$AM$10,3)  ),  Ott2022_RICHIESTE!N43),HLOOKUP(N$46,Tipologie!$B$2:$AM$10,3  ) ))</f>
        <v>.</v>
      </c>
      <c r="O48" s="147" t="str">
        <f>T( IF( Ott2022_RICHIESTE!O43&lt;&gt;"",  IF(   AND(    (IFERROR(SEARCH("Ridotto",Ott2022_RICHIESTE!O43),Ott2022_RICHIESTE!O43))=1,    O$46&lt;&gt;""   ),    _xlfn.CONCAT("Rid: ",HLOOKUP(O$46,Tipologie!$B$2:$AM$10,3)  ),  Ott2022_RICHIESTE!O43),HLOOKUP(O$46,Tipologie!$B$2:$AM$10,3  ) ))</f>
        <v>.</v>
      </c>
      <c r="P48" s="147" t="str">
        <f>T( IF( Ott2022_RICHIESTE!P43&lt;&gt;"",  IF(   AND(    (IFERROR(SEARCH("Ridotto",Ott2022_RICHIESTE!P43),Ott2022_RICHIESTE!P43))=1,    P$46&lt;&gt;""   ),    _xlfn.CONCAT("Rid: ",HLOOKUP(P$46,Tipologie!$B$2:$AM$10,3)  ),  Ott2022_RICHIESTE!P43),HLOOKUP(P$46,Tipologie!$B$2:$AM$10,3  ) ))</f>
        <v>.</v>
      </c>
      <c r="Q48" s="28" t="str">
        <f>T( IF( Ott2022_RICHIESTE!Q43&lt;&gt;"",  IF(   AND(    (IFERROR(SEARCH("Ridotto",Ott2022_RICHIESTE!Q43),Ott2022_RICHIESTE!Q43))=1,    Q$46&lt;&gt;""   ),    _xlfn.CONCAT("Rid: ",HLOOKUP(Q$46,Tipologie!$B$2:$AM$10,3)  ),  Ott2022_RICHIESTE!Q43),HLOOKUP(Q$46,Tipologie!$B$2:$AM$10,3  ) ))</f>
        <v>.</v>
      </c>
      <c r="R48" s="28" t="str">
        <f>T( IF( Ott2022_RICHIESTE!R43&lt;&gt;"",  IF(   AND(    (IFERROR(SEARCH("Ridotto",Ott2022_RICHIESTE!R43),Ott2022_RICHIESTE!R43))=1,    R$46&lt;&gt;""   ),    _xlfn.CONCAT("Rid: ",HLOOKUP(R$46,Tipologie!$B$2:$AM$10,3)  ),  Ott2022_RICHIESTE!R43),HLOOKUP(R$46,Tipologie!$B$2:$AM$10,3  ) ))</f>
        <v>.</v>
      </c>
      <c r="S48" s="28" t="str">
        <f>T( IF( Ott2022_RICHIESTE!S43&lt;&gt;"",  IF(   AND(    (IFERROR(SEARCH("Ridotto",Ott2022_RICHIESTE!S43),Ott2022_RICHIESTE!S43))=1,    S$46&lt;&gt;""   ),    _xlfn.CONCAT("Rid: ",HLOOKUP(S$46,Tipologie!$B$2:$AM$10,3)  ),  Ott2022_RICHIESTE!S43),HLOOKUP(S$46,Tipologie!$B$2:$AM$10,3  ) ))</f>
        <v>.</v>
      </c>
      <c r="T48" s="152"/>
      <c r="U48" s="45" t="str">
        <f t="shared" si="7"/>
        <v>lun</v>
      </c>
      <c r="V48" s="46">
        <f t="shared" si="8"/>
        <v>44865</v>
      </c>
      <c r="W48" s="147" t="str">
        <f>T( IF( Ott2022_RICHIESTE!W43&lt;&gt;"",  IF(   AND(    (IFERROR(SEARCH("Ridotto",Ott2022_RICHIESTE!W43),Ott2022_RICHIESTE!W43))=1,    W$46&lt;&gt;""   ),    _xlfn.CONCAT("Rid: ",HLOOKUP(W$46,Tipologie!$B$2:$AM$10,3)  ),  Ott2022_RICHIESTE!W43),HLOOKUP(W$46,Tipologie!$B$2:$AM$10,3  ) ))</f>
        <v>.</v>
      </c>
      <c r="X48" s="147" t="str">
        <f>T( IF( Ott2022_RICHIESTE!X43&lt;&gt;"",  IF(   AND(    (IFERROR(SEARCH("Ridotto",Ott2022_RICHIESTE!X43),Ott2022_RICHIESTE!X43))=1,    X$46&lt;&gt;""   ),    _xlfn.CONCAT("Rid: ",HLOOKUP(X$46,Tipologie!$B$2:$AM$10,3)  ),  Ott2022_RICHIESTE!X43),HLOOKUP(X$46,Tipologie!$B$2:$AM$10,3  ) ))</f>
        <v>.</v>
      </c>
      <c r="Y48" s="147" t="str">
        <f>T( IF( Ott2022_RICHIESTE!Y43&lt;&gt;"",  IF(   AND(    (IFERROR(SEARCH("Ridotto",Ott2022_RICHIESTE!Y43),Ott2022_RICHIESTE!Y43))=1,    Y$46&lt;&gt;""   ),    _xlfn.CONCAT("Rid: ",HLOOKUP(Y$46,Tipologie!$B$2:$AM$10,3)  ),  Ott2022_RICHIESTE!Y43),HLOOKUP(Y$46,Tipologie!$B$2:$AM$10,3  ) ))</f>
        <v>.</v>
      </c>
      <c r="Z48" s="147" t="str">
        <f>T( IF( Ott2022_RICHIESTE!Z43&lt;&gt;"",  IF(   AND(    (IFERROR(SEARCH("Ridotto",Ott2022_RICHIESTE!Z43),Ott2022_RICHIESTE!Z43))=1,    Z$46&lt;&gt;""   ),    _xlfn.CONCAT("Rid: ",HLOOKUP(Z$46,Tipologie!$B$2:$AM$10,3)  ),  Ott2022_RICHIESTE!Z43),HLOOKUP(Z$46,Tipologie!$B$2:$AM$10,3  ) ))</f>
        <v>.</v>
      </c>
      <c r="AA48" s="147" t="str">
        <f>T( IF( Ott2022_RICHIESTE!AA43&lt;&gt;"",  IF(   AND(    (IFERROR(SEARCH("Ridotto",Ott2022_RICHIESTE!AA43),Ott2022_RICHIESTE!AA43))=1,    AA$46&lt;&gt;""   ),    _xlfn.CONCAT("Rid: ",HLOOKUP(AA$46,Tipologie!$B$2:$AM$10,3)  ),  Ott2022_RICHIESTE!AA43),HLOOKUP(AA$46,Tipologie!$B$2:$AM$10,3  ) ))</f>
        <v>.</v>
      </c>
      <c r="AB48" s="147" t="str">
        <f>T( IF( Ott2022_RICHIESTE!AB43&lt;&gt;"",  IF(   AND(    (IFERROR(SEARCH("Ridotto",Ott2022_RICHIESTE!AB43),Ott2022_RICHIESTE!AB43))=1,    AB$46&lt;&gt;""   ),    _xlfn.CONCAT("Rid: ",HLOOKUP(AB$46,Tipologie!$B$2:$AM$10,3)  ),  Ott2022_RICHIESTE!AB43),HLOOKUP(AB$46,Tipologie!$B$2:$AM$10,3  ) ))</f>
        <v>.</v>
      </c>
      <c r="AC48" s="147" t="str">
        <f>T( IF( Ott2022_RICHIESTE!AC43&lt;&gt;"",  IF(   AND(    (IFERROR(SEARCH("Ridotto",Ott2022_RICHIESTE!AC43),Ott2022_RICHIESTE!AC43))=1,    AC$46&lt;&gt;""   ),    _xlfn.CONCAT("Rid: ",HLOOKUP(AC$46,Tipologie!$B$2:$AM$10,3)  ),  Ott2022_RICHIESTE!AC43),HLOOKUP(AC$46,Tipologie!$B$2:$AM$10,3  ) ))</f>
        <v>.</v>
      </c>
      <c r="AD48" s="147" t="str">
        <f>T( IF( Ott2022_RICHIESTE!AD43&lt;&gt;"",  IF(   AND(    (IFERROR(SEARCH("Ridotto",Ott2022_RICHIESTE!AD43),Ott2022_RICHIESTE!AD43))=1,    AD$46&lt;&gt;""   ),    _xlfn.CONCAT("Rid: ",HLOOKUP(AD$46,Tipologie!$B$2:$AM$10,3)  ),  Ott2022_RICHIESTE!AD43),HLOOKUP(AD$46,Tipologie!$B$2:$AM$10,3  ) ))</f>
        <v>.</v>
      </c>
      <c r="AE48" s="147" t="str">
        <f>T( IF( Ott2022_RICHIESTE!AE43&lt;&gt;"",  IF(   AND(    (IFERROR(SEARCH("Ridotto",Ott2022_RICHIESTE!AE43),Ott2022_RICHIESTE!AE43))=1,    AE$46&lt;&gt;""   ),    _xlfn.CONCAT("Rid: ",HLOOKUP(AE$46,Tipologie!$B$2:$AM$10,3)  ),  Ott2022_RICHIESTE!AE43),HLOOKUP(AE$46,Tipologie!$B$2:$AM$10,3  ) ))</f>
        <v>.</v>
      </c>
      <c r="AF48" s="147" t="str">
        <f>T( IF( Ott2022_RICHIESTE!AF43&lt;&gt;"",  IF(   AND(    (IFERROR(SEARCH("Ridotto",Ott2022_RICHIESTE!AF43),Ott2022_RICHIESTE!AF43))=1,    AF$46&lt;&gt;""   ),    _xlfn.CONCAT("Rid: ",HLOOKUP(AF$46,Tipologie!$B$2:$AM$10,3)  ),  Ott2022_RICHIESTE!AF43),HLOOKUP(AF$46,Tipologie!$B$2:$AM$10,3  ) ))</f>
        <v>.</v>
      </c>
      <c r="AG48" s="147" t="str">
        <f>T( IF( Ott2022_RICHIESTE!AG43&lt;&gt;"",  IF(   AND(    (IFERROR(SEARCH("Ridotto",Ott2022_RICHIESTE!AG43),Ott2022_RICHIESTE!AG43))=1,    AG$46&lt;&gt;""   ),    _xlfn.CONCAT("Rid: ",HLOOKUP(AG$46,Tipologie!$B$2:$AM$10,3)  ),  Ott2022_RICHIESTE!AG43),HLOOKUP(AG$46,Tipologie!$B$2:$AM$10,3  ) ))</f>
        <v>.</v>
      </c>
      <c r="AH48" s="147" t="str">
        <f>T( IF( Ott2022_RICHIESTE!AH43&lt;&gt;"",  IF(   AND(    (IFERROR(SEARCH("Ridotto",Ott2022_RICHIESTE!AH43),Ott2022_RICHIESTE!AH43))=1,    AH$46&lt;&gt;""   ),    _xlfn.CONCAT("Rid: ",HLOOKUP(AH$46,Tipologie!$B$2:$AM$10,3)  ),  Ott2022_RICHIESTE!AH43),HLOOKUP(AH$46,Tipologie!$B$2:$AM$10,3  ) ))</f>
        <v>.</v>
      </c>
      <c r="AI48" s="147" t="str">
        <f>T( IF( Ott2022_RICHIESTE!AI43&lt;&gt;"",  IF(   AND(    (IFERROR(SEARCH("Ridotto",Ott2022_RICHIESTE!AI43),Ott2022_RICHIESTE!AI43))=1,    AI$46&lt;&gt;""   ),    _xlfn.CONCAT("Rid: ",HLOOKUP(AI$46,Tipologie!$B$2:$AM$10,3)  ),  Ott2022_RICHIESTE!AI43),HLOOKUP(AI$46,Tipologie!$B$2:$AM$10,3  ) ))</f>
        <v>.</v>
      </c>
      <c r="AJ48" s="147" t="str">
        <f>T( IF( Ott2022_RICHIESTE!AJ43&lt;&gt;"",  IF(   AND(    (IFERROR(SEARCH("Ridotto",Ott2022_RICHIESTE!AJ43),Ott2022_RICHIESTE!AJ43))=1,    AJ$46&lt;&gt;""   ),    _xlfn.CONCAT("Rid: ",HLOOKUP(AJ$46,Tipologie!$B$2:$AM$10,3)  ),  Ott2022_RICHIESTE!AJ43),HLOOKUP(AJ$46,Tipologie!$B$2:$AM$10,3  ) ))</f>
        <v>.</v>
      </c>
      <c r="AK48" s="147" t="str">
        <f>T( IF( Ott2022_RICHIESTE!AK43&lt;&gt;"",  IF(   AND(    (IFERROR(SEARCH("Ridotto",Ott2022_RICHIESTE!AK43),Ott2022_RICHIESTE!AK43))=1,    AK$46&lt;&gt;""   ),    _xlfn.CONCAT("Rid: ",HLOOKUP(AK$46,Tipologie!$B$2:$AM$10,3)  ),  Ott2022_RICHIESTE!AK43),HLOOKUP(AK$46,Tipologie!$B$2:$AM$10,3  ) ))</f>
        <v>.</v>
      </c>
      <c r="AL48" s="147" t="str">
        <f>T( IF( Ott2022_RICHIESTE!AL43&lt;&gt;"",  IF(   AND(    (IFERROR(SEARCH("Ridotto",Ott2022_RICHIESTE!AL43),Ott2022_RICHIESTE!AL43))=1,    AL$46&lt;&gt;""   ),    _xlfn.CONCAT("Rid: ",HLOOKUP(AL$46,Tipologie!$B$2:$AM$10,3)  ),  Ott2022_RICHIESTE!AL43),HLOOKUP(AL$46,Tipologie!$B$2:$AM$10,3  ) ))</f>
        <v>.</v>
      </c>
      <c r="AM48" s="147" t="str">
        <f>T( IF( Ott2022_RICHIESTE!AM43&lt;&gt;"",  IF(   AND(    (IFERROR(SEARCH("Ridotto",Ott2022_RICHIESTE!AM43),Ott2022_RICHIESTE!AM43))=1,    AM$46&lt;&gt;""   ),    _xlfn.CONCAT("Rid: ",HLOOKUP(AM$46,Tipologie!$B$2:$AM$10,3)  ),  Ott2022_RICHIESTE!AM43),HLOOKUP(AM$46,Tipologie!$B$2:$AM$10,3  ) ))</f>
        <v>.</v>
      </c>
      <c r="AN48" s="147" t="str">
        <f>T( IF( Ott2022_RICHIESTE!AN43&lt;&gt;"",  IF(   AND(    (IFERROR(SEARCH("Ridotto",Ott2022_RICHIESTE!AN43),Ott2022_RICHIESTE!AN43))=1,    AN$46&lt;&gt;""   ),    _xlfn.CONCAT("Rid: ",HLOOKUP(AN$46,Tipologie!$B$2:$AM$10,3)  ),  Ott2022_RICHIESTE!AN43),HLOOKUP(AN$46,Tipologie!$B$2:$AM$10,3  ) ))</f>
        <v>.</v>
      </c>
      <c r="AO48" s="147" t="str">
        <f>T( IF( Ott2022_RICHIESTE!AO43&lt;&gt;"",  IF(   AND(    (IFERROR(SEARCH("Ridotto",Ott2022_RICHIESTE!AO43),Ott2022_RICHIESTE!AO43))=1,    AO$46&lt;&gt;""   ),    _xlfn.CONCAT("Rid: ",HLOOKUP(AO$46,Tipologie!$B$2:$AM$10,3)  ),  Ott2022_RICHIESTE!AO43),HLOOKUP(AO$46,Tipologie!$B$2:$AM$10,3  ) ))</f>
        <v>.</v>
      </c>
      <c r="AP48" s="147" t="str">
        <f>T( IF( Ott2022_RICHIESTE!AP43&lt;&gt;"",  IF(   AND(    (IFERROR(SEARCH("Ridotto",Ott2022_RICHIESTE!AP43),Ott2022_RICHIESTE!AP43))=1,    AP$46&lt;&gt;""   ),    _xlfn.CONCAT("Rid: ",HLOOKUP(AP$46,Tipologie!$B$2:$AM$10,3)  ),  Ott2022_RICHIESTE!AP43),HLOOKUP(AP$46,Tipologie!$B$2:$AM$10,3  ) ))</f>
        <v>.</v>
      </c>
      <c r="AQ48" s="147" t="str">
        <f>T( IF( Ott2022_RICHIESTE!AQ43&lt;&gt;"",  IF(   AND(    (IFERROR(SEARCH("Ridotto",Ott2022_RICHIESTE!AQ43),Ott2022_RICHIESTE!AQ43))=1,    AQ$46&lt;&gt;""   ),    _xlfn.CONCAT("Rid: ",HLOOKUP(AQ$46,Tipologie!$B$2:$AM$10,3)  ),  Ott2022_RICHIESTE!AQ43),HLOOKUP(AQ$46,Tipologie!$B$2:$AM$10,3  ) ))</f>
        <v>.</v>
      </c>
      <c r="AR48" s="147" t="str">
        <f>T( IF( Ott2022_RICHIESTE!AR43&lt;&gt;"",  IF(   AND(    (IFERROR(SEARCH("Ridotto",Ott2022_RICHIESTE!AR43),Ott2022_RICHIESTE!AR43))=1,    AR$46&lt;&gt;""   ),    _xlfn.CONCAT("Rid: ",HLOOKUP(AR$46,Tipologie!$B$2:$AM$10,3)  ),  Ott2022_RICHIESTE!AR43),HLOOKUP(AR$46,Tipologie!$B$2:$AM$10,3  ) ))</f>
        <v>.</v>
      </c>
      <c r="AS48" s="147" t="str">
        <f>T( IF( Ott2022_RICHIESTE!AS43&lt;&gt;"",  IF(   AND(    (IFERROR(SEARCH("Ridotto",Ott2022_RICHIESTE!AS43),Ott2022_RICHIESTE!AS43))=1,    AS$46&lt;&gt;""   ),    _xlfn.CONCAT("Rid: ",HLOOKUP(AS$46,Tipologie!$B$2:$AM$10,3)  ),  Ott2022_RICHIESTE!AS43),HLOOKUP(AS$46,Tipologie!$B$2:$AM$10,3  ) ))</f>
        <v>.</v>
      </c>
      <c r="AT48" s="224"/>
      <c r="AW48" s="22">
        <f>SUM(COUNTIFS(C48:AS48,{"Ex-accordo";"Ferie";"Ridotto Ex-Acc";"Ridotto Ferie";"Ridotto Maternità";"Malattia";"Esame";"Altro"}))</f>
        <v>0</v>
      </c>
      <c r="AX48" s="159">
        <f t="shared" ref="AX48:AX53" si="15">$AZ$1-AW48</f>
        <v>30</v>
      </c>
      <c r="AY48" s="91"/>
      <c r="BB48" s="147" t="str">
        <f>T( IF( Ott2022_RICHIESTE!BM43&lt;&gt;"",  IF(   AND(    (IFERROR(SEARCH("Ridotto",Ott2022_RICHIESTE!BM43),Ott2022_RICHIESTE!BM43))=1,    BB$46&lt;&gt;""   ),    _xlfn.CONCAT("Rid: ",HLOOKUP(BB$46,Tipologie!$B$2:$AM$10,3)  ),  Ott2022_RICHIESTE!BM43),HLOOKUP(BB$46,Tipologie!$B$2:$AM$10,3  ) ))</f>
        <v>.</v>
      </c>
      <c r="BC48" s="147" t="str">
        <f>T( IF( Ott2022_RICHIESTE!BN43&lt;&gt;"",  IF(   AND(    (IFERROR(SEARCH("Ridotto",Ott2022_RICHIESTE!BN43),Ott2022_RICHIESTE!BN43))=1,    BC$46&lt;&gt;""   ),    _xlfn.CONCAT("Rid: ",HLOOKUP(BC$46,Tipologie!$B$2:$AM$10,3)  ),  Ott2022_RICHIESTE!BN43),HLOOKUP(BC$46,Tipologie!$B$2:$AM$10,3  ) ))</f>
        <v>.</v>
      </c>
      <c r="BD48" s="147" t="str">
        <f>T( IF( Ott2022_RICHIESTE!BO43&lt;&gt;"",  IF(   AND(    (IFERROR(SEARCH("Ridotto",Ott2022_RICHIESTE!BO43),Ott2022_RICHIESTE!BO43))=1,    BD$46&lt;&gt;""   ),    _xlfn.CONCAT("Rid: ",HLOOKUP(BD$46,Tipologie!$B$2:$AM$10,3)  ),  Ott2022_RICHIESTE!BO43),HLOOKUP(BD$46,Tipologie!$B$2:$AM$10,3  ) ))</f>
        <v>.</v>
      </c>
      <c r="BE48" s="147" t="str">
        <f>T( IF( Ott2022_RICHIESTE!BP43&lt;&gt;"",  IF(   AND(    (IFERROR(SEARCH("Ridotto",Ott2022_RICHIESTE!BP43),Ott2022_RICHIESTE!BP43))=1,    BE$46&lt;&gt;""   ),    _xlfn.CONCAT("Rid: ",HLOOKUP(BE$46,Tipologie!$B$2:$AM$10,3)  ),  Ott2022_RICHIESTE!BP43),HLOOKUP(BE$46,Tipologie!$B$2:$AM$10,3  ) ))</f>
        <v>.</v>
      </c>
      <c r="BF48" s="147" t="str">
        <f>T( IF( Ott2022_RICHIESTE!BQ43&lt;&gt;"",  IF(   AND(    (IFERROR(SEARCH("Ridotto",Ott2022_RICHIESTE!BQ43),Ott2022_RICHIESTE!BQ43))=1,    BF$46&lt;&gt;""   ),    _xlfn.CONCAT("Rid: ",HLOOKUP(BF$46,Tipologie!$B$2:$AM$10,3)  ),  Ott2022_RICHIESTE!BQ43),HLOOKUP(BF$46,Tipologie!$B$2:$AM$10,3  ) ))</f>
        <v>.</v>
      </c>
      <c r="BG48" s="147" t="str">
        <f>T( IF( Ott2022_RICHIESTE!BR43&lt;&gt;"",  IF(   AND(    (IFERROR(SEARCH("Ridotto",Ott2022_RICHIESTE!BR43),Ott2022_RICHIESTE!BR43))=1,    BG$46&lt;&gt;""   ),    _xlfn.CONCAT("Rid: ",HLOOKUP(BG$46,Tipologie!$B$2:$AM$10,3)  ),  Ott2022_RICHIESTE!BR43),HLOOKUP(BG$46,Tipologie!$B$2:$AM$10,3  ) ))</f>
        <v>.</v>
      </c>
      <c r="BI48" s="45" t="str">
        <f t="shared" si="9"/>
        <v>lun</v>
      </c>
      <c r="BJ48" s="45">
        <f t="shared" si="12"/>
        <v>44865</v>
      </c>
      <c r="BK48" s="147" t="str">
        <f>T( IF( Ott2022_RICHIESTE!BV43&lt;&gt;"",  IF(   AND(    (IFERROR(SEARCH("Ridotto",Ott2022_RICHIESTE!BV43),Ott2022_RICHIESTE!BV43))=1,    BK$46&lt;&gt;""   ),    _xlfn.CONCAT("Rid: ",HLOOKUP(BK$46,Tipologie!$B$2:$AM$10,3)  ),  Ott2022_RICHIESTE!BV43),HLOOKUP(BK$46,Tipologie!$B$2:$AM$10,3  ) ))</f>
        <v>.</v>
      </c>
      <c r="BL48" s="147" t="str">
        <f>T( IF( Ott2022_RICHIESTE!BW43&lt;&gt;"",  IF(   AND(    (IFERROR(SEARCH("Ridotto",Ott2022_RICHIESTE!BW43),Ott2022_RICHIESTE!BW43))=1,    BL$46&lt;&gt;""   ),    _xlfn.CONCAT("Rid: ",HLOOKUP(BL$46,Tipologie!$B$2:$AM$10,3)  ),  Ott2022_RICHIESTE!BW43),HLOOKUP(BL$46,Tipologie!$B$2:$AM$10,3  ) ))</f>
        <v>.</v>
      </c>
      <c r="BM48" s="147" t="str">
        <f>T( IF( Ott2022_RICHIESTE!BX43&lt;&gt;"",  IF(   AND(    (IFERROR(SEARCH("Ridotto",Ott2022_RICHIESTE!BX43),Ott2022_RICHIESTE!BX43))=1,    BM$46&lt;&gt;""   ),    _xlfn.CONCAT("Rid: ",HLOOKUP(BM$46,Tipologie!$B$2:$AM$10,3)  ),  Ott2022_RICHIESTE!BX43),HLOOKUP(BM$46,Tipologie!$B$2:$AM$10,3  ) ))</f>
        <v>.</v>
      </c>
      <c r="BN48" s="147" t="str">
        <f>T( IF( Ott2022_RICHIESTE!BY43&lt;&gt;"",  IF(   AND(    (IFERROR(SEARCH("Ridotto",Ott2022_RICHIESTE!BY43),Ott2022_RICHIESTE!BY43))=1,    BN$46&lt;&gt;""   ),    _xlfn.CONCAT("Rid: ",HLOOKUP(BN$46,Tipologie!$B$2:$AM$10,3)  ),  Ott2022_RICHIESTE!BY43),HLOOKUP(BN$46,Tipologie!$B$2:$AM$10,3  ) ))</f>
        <v>.</v>
      </c>
      <c r="BO48" s="147" t="str">
        <f>T( IF( Ott2022_RICHIESTE!BZ43&lt;&gt;"",  IF(   AND(    (IFERROR(SEARCH("Ridotto",Ott2022_RICHIESTE!BZ43),Ott2022_RICHIESTE!BZ43))=1,    BO$46&lt;&gt;""   ),    _xlfn.CONCAT("Rid: ",HLOOKUP(BO$46,Tipologie!$B$2:$AM$10,3)  ),  Ott2022_RICHIESTE!BZ43),HLOOKUP(BO$46,Tipologie!$B$2:$AM$10,3  ) ))</f>
        <v>.</v>
      </c>
      <c r="BP48" s="147" t="str">
        <f>T( IF( Ott2022_RICHIESTE!CA43&lt;&gt;"",  IF(   AND(    (IFERROR(SEARCH("Ridotto",Ott2022_RICHIESTE!CA43),Ott2022_RICHIESTE!CA43))=1,    BP$46&lt;&gt;""   ),    _xlfn.CONCAT("Rid: ",HLOOKUP(BP$46,Tipologie!$B$2:$AM$10,3)  ),  Ott2022_RICHIESTE!CA43),HLOOKUP(BP$46,Tipologie!$B$2:$AM$10,3  ) ))</f>
        <v>.</v>
      </c>
      <c r="BQ48" s="147" t="str">
        <f>T( IF( Ott2022_RICHIESTE!CB43&lt;&gt;"",  IF(   AND(    (IFERROR(SEARCH("Ridotto",Ott2022_RICHIESTE!CB43),Ott2022_RICHIESTE!CB43))=1,    BQ$46&lt;&gt;""   ),    _xlfn.CONCAT("Rid: ",HLOOKUP(BQ$46,Tipologie!$B$2:$AM$10,3)  ),  Ott2022_RICHIESTE!CB43),HLOOKUP(BQ$46,Tipologie!$B$2:$AM$10,3  ) ))</f>
        <v>.</v>
      </c>
      <c r="BR48" s="147" t="str">
        <f>T(IF(  Ott2022_RICHIESTE!BW43&lt;&gt;"",  Ott2022_RICHIESTE!BW43,  HLOOKUP(BR$46,Tipologie!$B$2:$AM$10,3) ))</f>
        <v>.</v>
      </c>
      <c r="BS48" s="147" t="str">
        <f>T(IF(  Ott2022_RICHIESTE!BX43&lt;&gt;"",  Ott2022_RICHIESTE!BX43,  HLOOKUP(BS$46,Tipologie!$B$2:$AM$10,3) ))</f>
        <v>.</v>
      </c>
      <c r="BT48" s="147" t="str">
        <f>T(IF(  Ott2022_RICHIESTE!BY43&lt;&gt;"",  Ott2022_RICHIESTE!BY43,  HLOOKUP(BT$46,Tipologie!$B$2:$AM$10,3) ))</f>
        <v>.</v>
      </c>
      <c r="BU48" s="20"/>
    </row>
    <row r="49" spans="1:73" ht="11.25" customHeight="1" x14ac:dyDescent="0.25">
      <c r="A49" s="45" t="str">
        <f>IF(Ott2022_RICHIESTE!A44&lt;&gt;"",Ott2022_RICHIESTE!A44,"")</f>
        <v>mar</v>
      </c>
      <c r="B49" s="46">
        <f>IF(Ott2022_RICHIESTE!B44&lt;&gt;"",Ott2022_RICHIESTE!B44,"")</f>
        <v>44866</v>
      </c>
      <c r="C49" s="147" t="str">
        <f>T( IF( Ott2022_RICHIESTE!C44&lt;&gt;"",  IF(   AND(    (IFERROR(SEARCH("Ridotto",Ott2022_RICHIESTE!C44),Ott2022_RICHIESTE!C44))=1,    C$46&lt;&gt;""   ),    _xlfn.CONCAT("Rid: ",HLOOKUP(C$46,Tipologie!$B$2:$AM$10,4)  ),  Ott2022_RICHIESTE!C44),HLOOKUP(C$46,Tipologie!$B$2:$AM$10,4  ) ))</f>
        <v>.</v>
      </c>
      <c r="D49" s="147" t="str">
        <f>T( IF( Ott2022_RICHIESTE!D44&lt;&gt;"",  IF(   AND(    (IFERROR(SEARCH("Ridotto",Ott2022_RICHIESTE!D44),Ott2022_RICHIESTE!D44))=1,    D$46&lt;&gt;""   ),    _xlfn.CONCAT("Rid: ",HLOOKUP(D$46,Tipologie!$B$2:$AM$10,4)  ),  Ott2022_RICHIESTE!D44),HLOOKUP(D$46,Tipologie!$B$2:$AM$10,4  ) ))</f>
        <v>.</v>
      </c>
      <c r="E49" s="147" t="str">
        <f>T( IF( Ott2022_RICHIESTE!E44&lt;&gt;"",  IF(   AND(    (IFERROR(SEARCH("Ridotto",Ott2022_RICHIESTE!E44),Ott2022_RICHIESTE!E44))=1,    E$46&lt;&gt;""   ),    _xlfn.CONCAT("Rid: ",HLOOKUP(E$46,Tipologie!$B$2:$AM$10,4)  ),  Ott2022_RICHIESTE!E44),HLOOKUP(E$46,Tipologie!$B$2:$AM$10,4  ) ))</f>
        <v>.</v>
      </c>
      <c r="F49" s="147" t="str">
        <f>T( IF( Ott2022_RICHIESTE!F44&lt;&gt;"",  IF(   AND(    (IFERROR(SEARCH("Ridotto",Ott2022_RICHIESTE!F44),Ott2022_RICHIESTE!F44))=1,    F$46&lt;&gt;""   ),    _xlfn.CONCAT("Rid: ",HLOOKUP(F$46,Tipologie!$B$2:$AM$10,4)  ),  Ott2022_RICHIESTE!F44),HLOOKUP(F$46,Tipologie!$B$2:$AM$10,4  ) ))</f>
        <v>.</v>
      </c>
      <c r="G49" s="147" t="str">
        <f>T( IF( Ott2022_RICHIESTE!G44&lt;&gt;"",  IF(   AND(    (IFERROR(SEARCH("Ridotto",Ott2022_RICHIESTE!G44),Ott2022_RICHIESTE!G44))=1,    G$46&lt;&gt;""   ),    _xlfn.CONCAT("Rid: ",HLOOKUP(G$46,Tipologie!$B$2:$AM$10,4)  ),  Ott2022_RICHIESTE!G44),HLOOKUP(G$46,Tipologie!$B$2:$AM$10,4  ) ))</f>
        <v>.</v>
      </c>
      <c r="H49" s="147" t="str">
        <f>T( IF( Ott2022_RICHIESTE!H44&lt;&gt;"",  IF(   AND(    (IFERROR(SEARCH("Ridotto",Ott2022_RICHIESTE!H44),Ott2022_RICHIESTE!H44))=1,    H$46&lt;&gt;""   ),    _xlfn.CONCAT("Rid: ",HLOOKUP(H$46,Tipologie!$B$2:$AM$10,4)  ),  Ott2022_RICHIESTE!H44),HLOOKUP(H$46,Tipologie!$B$2:$AM$10,4  ) ))</f>
        <v>.</v>
      </c>
      <c r="I49" s="147" t="str">
        <f>T( IF( Ott2022_RICHIESTE!I44&lt;&gt;"",  IF(   AND(    (IFERROR(SEARCH("Ridotto",Ott2022_RICHIESTE!I44),Ott2022_RICHIESTE!I44))=1,    I$46&lt;&gt;""   ),    _xlfn.CONCAT("Rid: ",HLOOKUP(I$46,Tipologie!$B$2:$AM$10,4)  ),  Ott2022_RICHIESTE!I44),HLOOKUP(I$46,Tipologie!$B$2:$AM$10,4  ) ))</f>
        <v>.</v>
      </c>
      <c r="J49" s="147" t="str">
        <f>T( IF( Ott2022_RICHIESTE!J44&lt;&gt;"",  IF(   AND(    (IFERROR(SEARCH("Ridotto",Ott2022_RICHIESTE!J44),Ott2022_RICHIESTE!J44))=1,    J$46&lt;&gt;""   ),    _xlfn.CONCAT("Rid: ",HLOOKUP(J$46,Tipologie!$B$2:$AM$10,4)  ),  Ott2022_RICHIESTE!J44),HLOOKUP(J$46,Tipologie!$B$2:$AM$10,4  ) ))</f>
        <v>.</v>
      </c>
      <c r="K49" s="147" t="str">
        <f>T( IF( Ott2022_RICHIESTE!K44&lt;&gt;"",  IF(   AND(    (IFERROR(SEARCH("Ridotto",Ott2022_RICHIESTE!K44),Ott2022_RICHIESTE!K44))=1,    K$46&lt;&gt;""   ),    _xlfn.CONCAT("Rid: ",HLOOKUP(K$46,Tipologie!$B$2:$AM$10,4)  ),  Ott2022_RICHIESTE!K44),HLOOKUP(K$46,Tipologie!$B$2:$AM$10,4  ) ))</f>
        <v>.</v>
      </c>
      <c r="L49" s="147" t="str">
        <f>T( IF( Ott2022_RICHIESTE!L44&lt;&gt;"",  IF(   AND(    (IFERROR(SEARCH("Ridotto",Ott2022_RICHIESTE!L44),Ott2022_RICHIESTE!L44))=1,    L$46&lt;&gt;""   ),    _xlfn.CONCAT("Rid: ",HLOOKUP(L$46,Tipologie!$B$2:$AM$10,4)  ),  Ott2022_RICHIESTE!L44),HLOOKUP(L$46,Tipologie!$B$2:$AM$10,4  ) ))</f>
        <v>.</v>
      </c>
      <c r="M49" s="147" t="str">
        <f>T( IF( Ott2022_RICHIESTE!M44&lt;&gt;"",  IF(   AND(    (IFERROR(SEARCH("Ridotto",Ott2022_RICHIESTE!M44),Ott2022_RICHIESTE!M44))=1,    M$46&lt;&gt;""   ),    _xlfn.CONCAT("Rid: ",HLOOKUP(M$46,Tipologie!$B$2:$AM$10,4)  ),  Ott2022_RICHIESTE!M44),HLOOKUP(M$46,Tipologie!$B$2:$AM$10,4  ) ))</f>
        <v>.</v>
      </c>
      <c r="N49" s="147" t="str">
        <f>T( IF( Ott2022_RICHIESTE!N44&lt;&gt;"",  IF(   AND(    (IFERROR(SEARCH("Ridotto",Ott2022_RICHIESTE!N44),Ott2022_RICHIESTE!N44))=1,    N$46&lt;&gt;""   ),    _xlfn.CONCAT("Rid: ",HLOOKUP(N$46,Tipologie!$B$2:$AM$10,4)  ),  Ott2022_RICHIESTE!N44),HLOOKUP(N$46,Tipologie!$B$2:$AM$10,4  ) ))</f>
        <v>.</v>
      </c>
      <c r="O49" s="147" t="str">
        <f>T( IF( Ott2022_RICHIESTE!O44&lt;&gt;"",  IF(   AND(    (IFERROR(SEARCH("Ridotto",Ott2022_RICHIESTE!O44),Ott2022_RICHIESTE!O44))=1,    O$46&lt;&gt;""   ),    _xlfn.CONCAT("Rid: ",HLOOKUP(O$46,Tipologie!$B$2:$AM$10,4)  ),  Ott2022_RICHIESTE!O44),HLOOKUP(O$46,Tipologie!$B$2:$AM$10,4  ) ))</f>
        <v>.</v>
      </c>
      <c r="P49" s="147" t="str">
        <f>T( IF( Ott2022_RICHIESTE!P44&lt;&gt;"",  IF(   AND(    (IFERROR(SEARCH("Ridotto",Ott2022_RICHIESTE!P44),Ott2022_RICHIESTE!P44))=1,    P$46&lt;&gt;""   ),    _xlfn.CONCAT("Rid: ",HLOOKUP(P$46,Tipologie!$B$2:$AM$10,4)  ),  Ott2022_RICHIESTE!P44),HLOOKUP(P$46,Tipologie!$B$2:$AM$10,4  ) ))</f>
        <v>.</v>
      </c>
      <c r="Q49" s="28" t="str">
        <f>T( IF( Ott2022_RICHIESTE!Q44&lt;&gt;"",  IF(   AND(    (IFERROR(SEARCH("Ridotto",Ott2022_RICHIESTE!Q44),Ott2022_RICHIESTE!Q44))=1,    Q$46&lt;&gt;""   ),    _xlfn.CONCAT("Rid: ",HLOOKUP(Q$46,Tipologie!$B$2:$AM$10,4)  ),  Ott2022_RICHIESTE!Q44),HLOOKUP(Q$46,Tipologie!$B$2:$AM$10,4  ) ))</f>
        <v>.</v>
      </c>
      <c r="R49" s="28" t="str">
        <f>T( IF( Ott2022_RICHIESTE!R44&lt;&gt;"",  IF(   AND(    (IFERROR(SEARCH("Ridotto",Ott2022_RICHIESTE!R44),Ott2022_RICHIESTE!R44))=1,    R$46&lt;&gt;""   ),    _xlfn.CONCAT("Rid: ",HLOOKUP(R$46,Tipologie!$B$2:$AM$10,4)  ),  Ott2022_RICHIESTE!R44),HLOOKUP(R$46,Tipologie!$B$2:$AM$10,4  ) ))</f>
        <v>.</v>
      </c>
      <c r="S49" s="28" t="str">
        <f>T( IF( Ott2022_RICHIESTE!S44&lt;&gt;"",  IF(   AND(    (IFERROR(SEARCH("Ridotto",Ott2022_RICHIESTE!S44),Ott2022_RICHIESTE!S44))=1,    S$46&lt;&gt;""   ),    _xlfn.CONCAT("Rid: ",HLOOKUP(S$46,Tipologie!$B$2:$AM$10,4)  ),  Ott2022_RICHIESTE!S44),HLOOKUP(S$46,Tipologie!$B$2:$AM$10,4  ) ))</f>
        <v>.</v>
      </c>
      <c r="T49" s="153"/>
      <c r="U49" s="45" t="str">
        <f t="shared" si="7"/>
        <v>mar</v>
      </c>
      <c r="V49" s="46">
        <f t="shared" si="8"/>
        <v>44866</v>
      </c>
      <c r="W49" s="147" t="str">
        <f>T( IF( Ott2022_RICHIESTE!W44&lt;&gt;"",  IF(   AND(    (IFERROR(SEARCH("Ridotto",Ott2022_RICHIESTE!W44),Ott2022_RICHIESTE!W44))=1,    W$46&lt;&gt;""   ),    _xlfn.CONCAT("Rid: ",HLOOKUP(W$46,Tipologie!$B$2:$AM$10,4)  ),  Ott2022_RICHIESTE!W44),HLOOKUP(W$46,Tipologie!$B$2:$AM$10,4  ) ))</f>
        <v>.</v>
      </c>
      <c r="X49" s="147" t="str">
        <f>T( IF( Ott2022_RICHIESTE!X44&lt;&gt;"",  IF(   AND(    (IFERROR(SEARCH("Ridotto",Ott2022_RICHIESTE!X44),Ott2022_RICHIESTE!X44))=1,    X$46&lt;&gt;""   ),    _xlfn.CONCAT("Rid: ",HLOOKUP(X$46,Tipologie!$B$2:$AM$10,4)  ),  Ott2022_RICHIESTE!X44),HLOOKUP(X$46,Tipologie!$B$2:$AM$10,4  ) ))</f>
        <v>.</v>
      </c>
      <c r="Y49" s="147" t="str">
        <f>T( IF( Ott2022_RICHIESTE!Y44&lt;&gt;"",  IF(   AND(    (IFERROR(SEARCH("Ridotto",Ott2022_RICHIESTE!Y44),Ott2022_RICHIESTE!Y44))=1,    Y$46&lt;&gt;""   ),    _xlfn.CONCAT("Rid: ",HLOOKUP(Y$46,Tipologie!$B$2:$AM$10,4)  ),  Ott2022_RICHIESTE!Y44),HLOOKUP(Y$46,Tipologie!$B$2:$AM$10,4  ) ))</f>
        <v>.</v>
      </c>
      <c r="Z49" s="147" t="str">
        <f>T( IF( Ott2022_RICHIESTE!Z44&lt;&gt;"",  IF(   AND(    (IFERROR(SEARCH("Ridotto",Ott2022_RICHIESTE!Z44),Ott2022_RICHIESTE!Z44))=1,    Z$46&lt;&gt;""   ),    _xlfn.CONCAT("Rid: ",HLOOKUP(Z$46,Tipologie!$B$2:$AM$10,4)  ),  Ott2022_RICHIESTE!Z44),HLOOKUP(Z$46,Tipologie!$B$2:$AM$10,4  ) ))</f>
        <v>.</v>
      </c>
      <c r="AA49" s="147" t="str">
        <f>T( IF( Ott2022_RICHIESTE!AA44&lt;&gt;"",  IF(   AND(    (IFERROR(SEARCH("Ridotto",Ott2022_RICHIESTE!AA44),Ott2022_RICHIESTE!AA44))=1,    AA$46&lt;&gt;""   ),    _xlfn.CONCAT("Rid: ",HLOOKUP(AA$46,Tipologie!$B$2:$AM$10,4)  ),  Ott2022_RICHIESTE!AA44),HLOOKUP(AA$46,Tipologie!$B$2:$AM$10,4  ) ))</f>
        <v>.</v>
      </c>
      <c r="AB49" s="147" t="str">
        <f>T( IF( Ott2022_RICHIESTE!AB44&lt;&gt;"",  IF(   AND(    (IFERROR(SEARCH("Ridotto",Ott2022_RICHIESTE!AB44),Ott2022_RICHIESTE!AB44))=1,    AB$46&lt;&gt;""   ),    _xlfn.CONCAT("Rid: ",HLOOKUP(AB$46,Tipologie!$B$2:$AM$10,4)  ),  Ott2022_RICHIESTE!AB44),HLOOKUP(AB$46,Tipologie!$B$2:$AM$10,4  ) ))</f>
        <v>.</v>
      </c>
      <c r="AC49" s="147" t="str">
        <f>T( IF( Ott2022_RICHIESTE!AC44&lt;&gt;"",  IF(   AND(    (IFERROR(SEARCH("Ridotto",Ott2022_RICHIESTE!AC44),Ott2022_RICHIESTE!AC44))=1,    AC$46&lt;&gt;""   ),    _xlfn.CONCAT("Rid: ",HLOOKUP(AC$46,Tipologie!$B$2:$AM$10,4)  ),  Ott2022_RICHIESTE!AC44),HLOOKUP(AC$46,Tipologie!$B$2:$AM$10,4  ) ))</f>
        <v>.</v>
      </c>
      <c r="AD49" s="147" t="str">
        <f>T( IF( Ott2022_RICHIESTE!AD44&lt;&gt;"",  IF(   AND(    (IFERROR(SEARCH("Ridotto",Ott2022_RICHIESTE!AD44),Ott2022_RICHIESTE!AD44))=1,    AD$46&lt;&gt;""   ),    _xlfn.CONCAT("Rid: ",HLOOKUP(AD$46,Tipologie!$B$2:$AM$10,4)  ),  Ott2022_RICHIESTE!AD44),HLOOKUP(AD$46,Tipologie!$B$2:$AM$10,4  ) ))</f>
        <v>.</v>
      </c>
      <c r="AE49" s="147" t="str">
        <f>T( IF( Ott2022_RICHIESTE!AE44&lt;&gt;"",  IF(   AND(    (IFERROR(SEARCH("Ridotto",Ott2022_RICHIESTE!AE44),Ott2022_RICHIESTE!AE44))=1,    AE$46&lt;&gt;""   ),    _xlfn.CONCAT("Rid: ",HLOOKUP(AE$46,Tipologie!$B$2:$AM$10,4)  ),  Ott2022_RICHIESTE!AE44),HLOOKUP(AE$46,Tipologie!$B$2:$AM$10,4  ) ))</f>
        <v>.</v>
      </c>
      <c r="AF49" s="147" t="str">
        <f>T( IF( Ott2022_RICHIESTE!AF44&lt;&gt;"",  IF(   AND(    (IFERROR(SEARCH("Ridotto",Ott2022_RICHIESTE!AF44),Ott2022_RICHIESTE!AF44))=1,    AF$46&lt;&gt;""   ),    _xlfn.CONCAT("Rid: ",HLOOKUP(AF$46,Tipologie!$B$2:$AM$10,4)  ),  Ott2022_RICHIESTE!AF44),HLOOKUP(AF$46,Tipologie!$B$2:$AM$10,4  ) ))</f>
        <v>.</v>
      </c>
      <c r="AG49" s="147" t="str">
        <f>T( IF( Ott2022_RICHIESTE!AG44&lt;&gt;"",  IF(   AND(    (IFERROR(SEARCH("Ridotto",Ott2022_RICHIESTE!AG44),Ott2022_RICHIESTE!AG44))=1,    AG$46&lt;&gt;""   ),    _xlfn.CONCAT("Rid: ",HLOOKUP(AG$46,Tipologie!$B$2:$AM$10,4)  ),  Ott2022_RICHIESTE!AG44),HLOOKUP(AG$46,Tipologie!$B$2:$AM$10,4  ) ))</f>
        <v>.</v>
      </c>
      <c r="AH49" s="147" t="str">
        <f>T( IF( Ott2022_RICHIESTE!AH44&lt;&gt;"",  IF(   AND(    (IFERROR(SEARCH("Ridotto",Ott2022_RICHIESTE!AH44),Ott2022_RICHIESTE!AH44))=1,    AH$46&lt;&gt;""   ),    _xlfn.CONCAT("Rid: ",HLOOKUP(AH$46,Tipologie!$B$2:$AM$10,4)  ),  Ott2022_RICHIESTE!AH44),HLOOKUP(AH$46,Tipologie!$B$2:$AM$10,4  ) ))</f>
        <v>.</v>
      </c>
      <c r="AI49" s="147" t="str">
        <f>T( IF( Ott2022_RICHIESTE!AI44&lt;&gt;"",  IF(   AND(    (IFERROR(SEARCH("Ridotto",Ott2022_RICHIESTE!AI44),Ott2022_RICHIESTE!AI44))=1,    AI$46&lt;&gt;""   ),    _xlfn.CONCAT("Rid: ",HLOOKUP(AI$46,Tipologie!$B$2:$AM$10,4)  ),  Ott2022_RICHIESTE!AI44),HLOOKUP(AI$46,Tipologie!$B$2:$AM$10,4  ) ))</f>
        <v>.</v>
      </c>
      <c r="AJ49" s="147" t="str">
        <f>T( IF( Ott2022_RICHIESTE!AJ44&lt;&gt;"",  IF(   AND(    (IFERROR(SEARCH("Ridotto",Ott2022_RICHIESTE!AJ44),Ott2022_RICHIESTE!AJ44))=1,    AJ$46&lt;&gt;""   ),    _xlfn.CONCAT("Rid: ",HLOOKUP(AJ$46,Tipologie!$B$2:$AM$10,4)  ),  Ott2022_RICHIESTE!AJ44),HLOOKUP(AJ$46,Tipologie!$B$2:$AM$10,4  ) ))</f>
        <v>.</v>
      </c>
      <c r="AK49" s="147" t="str">
        <f>T( IF( Ott2022_RICHIESTE!AK44&lt;&gt;"",  IF(   AND(    (IFERROR(SEARCH("Ridotto",Ott2022_RICHIESTE!AK44),Ott2022_RICHIESTE!AK44))=1,    AK$46&lt;&gt;""   ),    _xlfn.CONCAT("Rid: ",HLOOKUP(AK$46,Tipologie!$B$2:$AM$10,4)  ),  Ott2022_RICHIESTE!AK44),HLOOKUP(AK$46,Tipologie!$B$2:$AM$10,4  ) ))</f>
        <v>.</v>
      </c>
      <c r="AL49" s="147" t="str">
        <f>T( IF( Ott2022_RICHIESTE!AL44&lt;&gt;"",  IF(   AND(    (IFERROR(SEARCH("Ridotto",Ott2022_RICHIESTE!AL44),Ott2022_RICHIESTE!AL44))=1,    AL$46&lt;&gt;""   ),    _xlfn.CONCAT("Rid: ",HLOOKUP(AL$46,Tipologie!$B$2:$AM$10,4)  ),  Ott2022_RICHIESTE!AL44),HLOOKUP(AL$46,Tipologie!$B$2:$AM$10,4  ) ))</f>
        <v>.</v>
      </c>
      <c r="AM49" s="147" t="str">
        <f>T( IF( Ott2022_RICHIESTE!AM44&lt;&gt;"",  IF(   AND(    (IFERROR(SEARCH("Ridotto",Ott2022_RICHIESTE!AM44),Ott2022_RICHIESTE!AM44))=1,    AM$46&lt;&gt;""   ),    _xlfn.CONCAT("Rid: ",HLOOKUP(AM$46,Tipologie!$B$2:$AM$10,4)  ),  Ott2022_RICHIESTE!AM44),HLOOKUP(AM$46,Tipologie!$B$2:$AM$10,4  ) ))</f>
        <v>.</v>
      </c>
      <c r="AN49" s="147" t="str">
        <f>T( IF( Ott2022_RICHIESTE!AN44&lt;&gt;"",  IF(   AND(    (IFERROR(SEARCH("Ridotto",Ott2022_RICHIESTE!AN44),Ott2022_RICHIESTE!AN44))=1,    AN$46&lt;&gt;""   ),    _xlfn.CONCAT("Rid: ",HLOOKUP(AN$46,Tipologie!$B$2:$AM$10,4)  ),  Ott2022_RICHIESTE!AN44),HLOOKUP(AN$46,Tipologie!$B$2:$AM$10,4  ) ))</f>
        <v>.</v>
      </c>
      <c r="AO49" s="147" t="str">
        <f>T( IF( Ott2022_RICHIESTE!AO44&lt;&gt;"",  IF(   AND(    (IFERROR(SEARCH("Ridotto",Ott2022_RICHIESTE!AO44),Ott2022_RICHIESTE!AO44))=1,    AO$46&lt;&gt;""   ),    _xlfn.CONCAT("Rid: ",HLOOKUP(AO$46,Tipologie!$B$2:$AM$10,4)  ),  Ott2022_RICHIESTE!AO44),HLOOKUP(AO$46,Tipologie!$B$2:$AM$10,4  ) ))</f>
        <v>.</v>
      </c>
      <c r="AP49" s="147" t="str">
        <f>T( IF( Ott2022_RICHIESTE!AP44&lt;&gt;"",  IF(   AND(    (IFERROR(SEARCH("Ridotto",Ott2022_RICHIESTE!AP44),Ott2022_RICHIESTE!AP44))=1,    AP$46&lt;&gt;""   ),    _xlfn.CONCAT("Rid: ",HLOOKUP(AP$46,Tipologie!$B$2:$AM$10,4)  ),  Ott2022_RICHIESTE!AP44),HLOOKUP(AP$46,Tipologie!$B$2:$AM$10,4  ) ))</f>
        <v>.</v>
      </c>
      <c r="AQ49" s="147" t="str">
        <f>T( IF( Ott2022_RICHIESTE!AQ44&lt;&gt;"",  IF(   AND(    (IFERROR(SEARCH("Ridotto",Ott2022_RICHIESTE!AQ44),Ott2022_RICHIESTE!AQ44))=1,    AQ$46&lt;&gt;""   ),    _xlfn.CONCAT("Rid: ",HLOOKUP(AQ$46,Tipologie!$B$2:$AM$10,4)  ),  Ott2022_RICHIESTE!AQ44),HLOOKUP(AQ$46,Tipologie!$B$2:$AM$10,4  ) ))</f>
        <v>.</v>
      </c>
      <c r="AR49" s="147" t="str">
        <f>T( IF( Ott2022_RICHIESTE!AR44&lt;&gt;"",  IF(   AND(    (IFERROR(SEARCH("Ridotto",Ott2022_RICHIESTE!AR44),Ott2022_RICHIESTE!AR44))=1,    AR$46&lt;&gt;""   ),    _xlfn.CONCAT("Rid: ",HLOOKUP(AR$46,Tipologie!$B$2:$AM$10,4)  ),  Ott2022_RICHIESTE!AR44),HLOOKUP(AR$46,Tipologie!$B$2:$AM$10,4  ) ))</f>
        <v>.</v>
      </c>
      <c r="AS49" s="147" t="str">
        <f>T( IF( Ott2022_RICHIESTE!AS44&lt;&gt;"",  IF(   AND(    (IFERROR(SEARCH("Ridotto",Ott2022_RICHIESTE!AS44),Ott2022_RICHIESTE!AS44))=1,    AS$46&lt;&gt;""   ),    _xlfn.CONCAT("Rid: ",HLOOKUP(AS$46,Tipologie!$B$2:$AM$10,4)  ),  Ott2022_RICHIESTE!AS44),HLOOKUP(AS$46,Tipologie!$B$2:$AM$10,4  ) ))</f>
        <v>.</v>
      </c>
      <c r="AT49" s="224"/>
      <c r="AW49" s="159">
        <f>SUM(COUNTIFS(C49:AS49,{"Ex-accordo";"Ferie";"Ridotto Ex-Acc";"Ridotto Ferie";"Ridotto Maternità";"Malattia";"Esame";"Altro"}))</f>
        <v>0</v>
      </c>
      <c r="AX49" s="159">
        <f t="shared" si="15"/>
        <v>30</v>
      </c>
      <c r="AY49" s="91"/>
      <c r="BB49" s="147" t="str">
        <f>T( IF( Ott2022_RICHIESTE!BM44&lt;&gt;"",  IF(   AND(    (IFERROR(SEARCH("Ridotto",Ott2022_RICHIESTE!BM44),Ott2022_RICHIESTE!BM44))=1,    BB$46&lt;&gt;""   ),    _xlfn.CONCAT("Rid: ",HLOOKUP(BB$46,Tipologie!$B$2:$AM$10,4)  ),  Ott2022_RICHIESTE!BM44),HLOOKUP(BB$46,Tipologie!$B$2:$AM$10,4  ) ))</f>
        <v>.</v>
      </c>
      <c r="BC49" s="147" t="str">
        <f>T( IF( Ott2022_RICHIESTE!BN44&lt;&gt;"",  IF(   AND(    (IFERROR(SEARCH("Ridotto",Ott2022_RICHIESTE!BN44),Ott2022_RICHIESTE!BN44))=1,    BC$46&lt;&gt;""   ),    _xlfn.CONCAT("Rid: ",HLOOKUP(BC$46,Tipologie!$B$2:$AM$10,4)  ),  Ott2022_RICHIESTE!BN44),HLOOKUP(BC$46,Tipologie!$B$2:$AM$10,4  ) ))</f>
        <v>.</v>
      </c>
      <c r="BD49" s="147" t="str">
        <f>T( IF( Ott2022_RICHIESTE!BO44&lt;&gt;"",  IF(   AND(    (IFERROR(SEARCH("Ridotto",Ott2022_RICHIESTE!BO44),Ott2022_RICHIESTE!BO44))=1,    BD$46&lt;&gt;""   ),    _xlfn.CONCAT("Rid: ",HLOOKUP(BD$46,Tipologie!$B$2:$AM$10,4)  ),  Ott2022_RICHIESTE!BO44),HLOOKUP(BD$46,Tipologie!$B$2:$AM$10,4  ) ))</f>
        <v>.</v>
      </c>
      <c r="BE49" s="147" t="str">
        <f>T( IF( Ott2022_RICHIESTE!BP44&lt;&gt;"",  IF(   AND(    (IFERROR(SEARCH("Ridotto",Ott2022_RICHIESTE!BP44),Ott2022_RICHIESTE!BP44))=1,    BE$46&lt;&gt;""   ),    _xlfn.CONCAT("Rid: ",HLOOKUP(BE$46,Tipologie!$B$2:$AM$10,4)  ),  Ott2022_RICHIESTE!BP44),HLOOKUP(BE$46,Tipologie!$B$2:$AM$10,4  ) ))</f>
        <v>.</v>
      </c>
      <c r="BF49" s="147" t="str">
        <f>T( IF( Ott2022_RICHIESTE!BQ44&lt;&gt;"",  IF(   AND(    (IFERROR(SEARCH("Ridotto",Ott2022_RICHIESTE!BQ44),Ott2022_RICHIESTE!BQ44))=1,    BF$46&lt;&gt;""   ),    _xlfn.CONCAT("Rid: ",HLOOKUP(BF$46,Tipologie!$B$2:$AM$10,4)  ),  Ott2022_RICHIESTE!BQ44),HLOOKUP(BF$46,Tipologie!$B$2:$AM$10,4  ) ))</f>
        <v>.</v>
      </c>
      <c r="BG49" s="147" t="str">
        <f>T( IF( Ott2022_RICHIESTE!BR44&lt;&gt;"",  IF(   AND(    (IFERROR(SEARCH("Ridotto",Ott2022_RICHIESTE!BR44),Ott2022_RICHIESTE!BR44))=1,    BG$46&lt;&gt;""   ),    _xlfn.CONCAT("Rid: ",HLOOKUP(BG$46,Tipologie!$B$2:$AM$10,4)  ),  Ott2022_RICHIESTE!BR44),HLOOKUP(BG$46,Tipologie!$B$2:$AM$10,4  ) ))</f>
        <v>.</v>
      </c>
      <c r="BI49" s="45" t="str">
        <f t="shared" si="9"/>
        <v>mar</v>
      </c>
      <c r="BJ49" s="45">
        <f t="shared" si="12"/>
        <v>44866</v>
      </c>
      <c r="BK49" s="147" t="str">
        <f>T( IF( Ott2022_RICHIESTE!BV44&lt;&gt;"",  IF(   AND(    (IFERROR(SEARCH("Ridotto",Ott2022_RICHIESTE!BV44),Ott2022_RICHIESTE!BV44))=1,    BK$46&lt;&gt;""   ),    _xlfn.CONCAT("Rid: ",HLOOKUP(BK$46,Tipologie!$B$2:$AM$10,4)  ),  Ott2022_RICHIESTE!BV44),HLOOKUP(BK$46,Tipologie!$B$2:$AM$10,4  ) ))</f>
        <v>.</v>
      </c>
      <c r="BL49" s="147" t="str">
        <f>T( IF( Ott2022_RICHIESTE!BW44&lt;&gt;"",  IF(   AND(    (IFERROR(SEARCH("Ridotto",Ott2022_RICHIESTE!BW44),Ott2022_RICHIESTE!BW44))=1,    BL$46&lt;&gt;""   ),    _xlfn.CONCAT("Rid: ",HLOOKUP(BL$46,Tipologie!$B$2:$AM$10,4)  ),  Ott2022_RICHIESTE!BW44),HLOOKUP(BL$46,Tipologie!$B$2:$AM$10,4  ) ))</f>
        <v>.</v>
      </c>
      <c r="BM49" s="147" t="str">
        <f>T( IF( Ott2022_RICHIESTE!BX44&lt;&gt;"",  IF(   AND(    (IFERROR(SEARCH("Ridotto",Ott2022_RICHIESTE!BX44),Ott2022_RICHIESTE!BX44))=1,    BM$46&lt;&gt;""   ),    _xlfn.CONCAT("Rid: ",HLOOKUP(BM$46,Tipologie!$B$2:$AM$10,4)  ),  Ott2022_RICHIESTE!BX44),HLOOKUP(BM$46,Tipologie!$B$2:$AM$10,4  ) ))</f>
        <v>.</v>
      </c>
      <c r="BN49" s="147" t="str">
        <f>T( IF( Ott2022_RICHIESTE!BY44&lt;&gt;"",  IF(   AND(    (IFERROR(SEARCH("Ridotto",Ott2022_RICHIESTE!BY44),Ott2022_RICHIESTE!BY44))=1,    BN$46&lt;&gt;""   ),    _xlfn.CONCAT("Rid: ",HLOOKUP(BN$46,Tipologie!$B$2:$AM$10,4)  ),  Ott2022_RICHIESTE!BY44),HLOOKUP(BN$46,Tipologie!$B$2:$AM$10,4  ) ))</f>
        <v>.</v>
      </c>
      <c r="BO49" s="147" t="str">
        <f>T( IF( Ott2022_RICHIESTE!BZ44&lt;&gt;"",  IF(   AND(    (IFERROR(SEARCH("Ridotto",Ott2022_RICHIESTE!BZ44),Ott2022_RICHIESTE!BZ44))=1,    BO$46&lt;&gt;""   ),    _xlfn.CONCAT("Rid: ",HLOOKUP(BO$46,Tipologie!$B$2:$AM$10,4)  ),  Ott2022_RICHIESTE!BZ44),HLOOKUP(BO$46,Tipologie!$B$2:$AM$10,4  ) ))</f>
        <v>.</v>
      </c>
      <c r="BP49" s="147" t="str">
        <f>T( IF( Ott2022_RICHIESTE!CA44&lt;&gt;"",  IF(   AND(    (IFERROR(SEARCH("Ridotto",Ott2022_RICHIESTE!CA44),Ott2022_RICHIESTE!CA44))=1,    BP$46&lt;&gt;""   ),    _xlfn.CONCAT("Rid: ",HLOOKUP(BP$46,Tipologie!$B$2:$AM$10,4)  ),  Ott2022_RICHIESTE!CA44),HLOOKUP(BP$46,Tipologie!$B$2:$AM$10,4  ) ))</f>
        <v>.</v>
      </c>
      <c r="BQ49" s="147" t="str">
        <f>T( IF( Ott2022_RICHIESTE!CB44&lt;&gt;"",  IF(   AND(    (IFERROR(SEARCH("Ridotto",Ott2022_RICHIESTE!CB44),Ott2022_RICHIESTE!CB44))=1,    BQ$46&lt;&gt;""   ),    _xlfn.CONCAT("Rid: ",HLOOKUP(BQ$46,Tipologie!$B$2:$AM$10,4)  ),  Ott2022_RICHIESTE!CB44),HLOOKUP(BQ$46,Tipologie!$B$2:$AM$10,4  ) ))</f>
        <v>.</v>
      </c>
      <c r="BR49" s="147" t="str">
        <f>T(IF(  Ott2022_RICHIESTE!BW44&lt;&gt;"",  Ott2022_RICHIESTE!BW44,  HLOOKUP(BR$46,Tipologie!$B$2:$AM$10,4) ))</f>
        <v>.</v>
      </c>
      <c r="BS49" s="147" t="str">
        <f>T(IF(  Ott2022_RICHIESTE!BX44&lt;&gt;"",  Ott2022_RICHIESTE!BX44,  HLOOKUP(BS$46,Tipologie!$B$2:$AM$10,4) ))</f>
        <v>.</v>
      </c>
      <c r="BT49" s="147" t="str">
        <f>T(IF(  Ott2022_RICHIESTE!BY44&lt;&gt;"",  Ott2022_RICHIESTE!BY44,  HLOOKUP(BT$46,Tipologie!$B$2:$AM$10,4) ))</f>
        <v>.</v>
      </c>
    </row>
    <row r="50" spans="1:73" ht="11.25" customHeight="1" x14ac:dyDescent="0.25">
      <c r="A50" s="45" t="str">
        <f>IF(Ott2022_RICHIESTE!A45&lt;&gt;"",Ott2022_RICHIESTE!A45,"")</f>
        <v>mer</v>
      </c>
      <c r="B50" s="46">
        <f>IF(Ott2022_RICHIESTE!B45&lt;&gt;"",Ott2022_RICHIESTE!B45,"")</f>
        <v>44867</v>
      </c>
      <c r="C50" s="147" t="str">
        <f>T( IF( Ott2022_RICHIESTE!C45&lt;&gt;"",  IF(   AND(    (IFERROR(SEARCH("Ridotto",Ott2022_RICHIESTE!C45),Ott2022_RICHIESTE!C45))=1,    C$46&lt;&gt;""   ),    _xlfn.CONCAT("Rid: ",HLOOKUP(C$46,Tipologie!$B$2:$AM$10,5)  ),  Ott2022_RICHIESTE!C45),HLOOKUP(C$46,Tipologie!$B$2:$AM$10,5  ) ))</f>
        <v>FESTIVITÁ</v>
      </c>
      <c r="D50" s="147" t="str">
        <f>T( IF( Ott2022_RICHIESTE!D45&lt;&gt;"",  IF(   AND(    (IFERROR(SEARCH("Ridotto",Ott2022_RICHIESTE!D45),Ott2022_RICHIESTE!D45))=1,    D$46&lt;&gt;""   ),    _xlfn.CONCAT("Rid: ",HLOOKUP(D$46,Tipologie!$B$2:$AM$10,5)  ),  Ott2022_RICHIESTE!D45),HLOOKUP(D$46,Tipologie!$B$2:$AM$10,5  ) ))</f>
        <v>FESTIVITÁ</v>
      </c>
      <c r="E50" s="147" t="str">
        <f>T( IF( Ott2022_RICHIESTE!E45&lt;&gt;"",  IF(   AND(    (IFERROR(SEARCH("Ridotto",Ott2022_RICHIESTE!E45),Ott2022_RICHIESTE!E45))=1,    E$46&lt;&gt;""   ),    _xlfn.CONCAT("Rid: ",HLOOKUP(E$46,Tipologie!$B$2:$AM$10,5)  ),  Ott2022_RICHIESTE!E45),HLOOKUP(E$46,Tipologie!$B$2:$AM$10,5  ) ))</f>
        <v>FESTIVITÁ</v>
      </c>
      <c r="F50" s="147" t="str">
        <f>T( IF( Ott2022_RICHIESTE!F45&lt;&gt;"",  IF(   AND(    (IFERROR(SEARCH("Ridotto",Ott2022_RICHIESTE!F45),Ott2022_RICHIESTE!F45))=1,    F$46&lt;&gt;""   ),    _xlfn.CONCAT("Rid: ",HLOOKUP(F$46,Tipologie!$B$2:$AM$10,5)  ),  Ott2022_RICHIESTE!F45),HLOOKUP(F$46,Tipologie!$B$2:$AM$10,5  ) ))</f>
        <v>FESTIVITÁ</v>
      </c>
      <c r="G50" s="147" t="str">
        <f>T( IF( Ott2022_RICHIESTE!G45&lt;&gt;"",  IF(   AND(    (IFERROR(SEARCH("Ridotto",Ott2022_RICHIESTE!G45),Ott2022_RICHIESTE!G45))=1,    G$46&lt;&gt;""   ),    _xlfn.CONCAT("Rid: ",HLOOKUP(G$46,Tipologie!$B$2:$AM$10,5)  ),  Ott2022_RICHIESTE!G45),HLOOKUP(G$46,Tipologie!$B$2:$AM$10,5  ) ))</f>
        <v>FESTIVITÁ</v>
      </c>
      <c r="H50" s="147" t="str">
        <f>T( IF( Ott2022_RICHIESTE!H45&lt;&gt;"",  IF(   AND(    (IFERROR(SEARCH("Ridotto",Ott2022_RICHIESTE!H45),Ott2022_RICHIESTE!H45))=1,    H$46&lt;&gt;""   ),    _xlfn.CONCAT("Rid: ",HLOOKUP(H$46,Tipologie!$B$2:$AM$10,5)  ),  Ott2022_RICHIESTE!H45),HLOOKUP(H$46,Tipologie!$B$2:$AM$10,5  ) ))</f>
        <v>FESTIVITÁ</v>
      </c>
      <c r="I50" s="147" t="str">
        <f>T( IF( Ott2022_RICHIESTE!I45&lt;&gt;"",  IF(   AND(    (IFERROR(SEARCH("Ridotto",Ott2022_RICHIESTE!I45),Ott2022_RICHIESTE!I45))=1,    I$46&lt;&gt;""   ),    _xlfn.CONCAT("Rid: ",HLOOKUP(I$46,Tipologie!$B$2:$AM$10,5)  ),  Ott2022_RICHIESTE!I45),HLOOKUP(I$46,Tipologie!$B$2:$AM$10,5  ) ))</f>
        <v>FESTIVITÁ</v>
      </c>
      <c r="J50" s="147" t="str">
        <f>T( IF( Ott2022_RICHIESTE!J45&lt;&gt;"",  IF(   AND(    (IFERROR(SEARCH("Ridotto",Ott2022_RICHIESTE!J45),Ott2022_RICHIESTE!J45))=1,    J$46&lt;&gt;""   ),    _xlfn.CONCAT("Rid: ",HLOOKUP(J$46,Tipologie!$B$2:$AM$10,5)  ),  Ott2022_RICHIESTE!J45),HLOOKUP(J$46,Tipologie!$B$2:$AM$10,5  ) ))</f>
        <v>FESTIVITÁ</v>
      </c>
      <c r="K50" s="147" t="str">
        <f>T( IF( Ott2022_RICHIESTE!K45&lt;&gt;"",  IF(   AND(    (IFERROR(SEARCH("Ridotto",Ott2022_RICHIESTE!K45),Ott2022_RICHIESTE!K45))=1,    K$46&lt;&gt;""   ),    _xlfn.CONCAT("Rid: ",HLOOKUP(K$46,Tipologie!$B$2:$AM$10,5)  ),  Ott2022_RICHIESTE!K45),HLOOKUP(K$46,Tipologie!$B$2:$AM$10,5  ) ))</f>
        <v>FESTIVITÁ</v>
      </c>
      <c r="L50" s="147" t="str">
        <f>T( IF( Ott2022_RICHIESTE!L45&lt;&gt;"",  IF(   AND(    (IFERROR(SEARCH("Ridotto",Ott2022_RICHIESTE!L45),Ott2022_RICHIESTE!L45))=1,    L$46&lt;&gt;""   ),    _xlfn.CONCAT("Rid: ",HLOOKUP(L$46,Tipologie!$B$2:$AM$10,5)  ),  Ott2022_RICHIESTE!L45),HLOOKUP(L$46,Tipologie!$B$2:$AM$10,5  ) ))</f>
        <v>FESTIVITÁ</v>
      </c>
      <c r="M50" s="147" t="str">
        <f>T( IF( Ott2022_RICHIESTE!M45&lt;&gt;"",  IF(   AND(    (IFERROR(SEARCH("Ridotto",Ott2022_RICHIESTE!M45),Ott2022_RICHIESTE!M45))=1,    M$46&lt;&gt;""   ),    _xlfn.CONCAT("Rid: ",HLOOKUP(M$46,Tipologie!$B$2:$AM$10,5)  ),  Ott2022_RICHIESTE!M45),HLOOKUP(M$46,Tipologie!$B$2:$AM$10,5  ) ))</f>
        <v>FESTIVITÁ</v>
      </c>
      <c r="N50" s="147" t="str">
        <f>T( IF( Ott2022_RICHIESTE!N45&lt;&gt;"",  IF(   AND(    (IFERROR(SEARCH("Ridotto",Ott2022_RICHIESTE!N45),Ott2022_RICHIESTE!N45))=1,    N$46&lt;&gt;""   ),    _xlfn.CONCAT("Rid: ",HLOOKUP(N$46,Tipologie!$B$2:$AM$10,5)  ),  Ott2022_RICHIESTE!N45),HLOOKUP(N$46,Tipologie!$B$2:$AM$10,5  ) ))</f>
        <v>.</v>
      </c>
      <c r="O50" s="147" t="str">
        <f>T( IF( Ott2022_RICHIESTE!O45&lt;&gt;"",  IF(   AND(    (IFERROR(SEARCH("Ridotto",Ott2022_RICHIESTE!O45),Ott2022_RICHIESTE!O45))=1,    O$46&lt;&gt;""   ),    _xlfn.CONCAT("Rid: ",HLOOKUP(O$46,Tipologie!$B$2:$AM$10,5)  ),  Ott2022_RICHIESTE!O45),HLOOKUP(O$46,Tipologie!$B$2:$AM$10,5  ) ))</f>
        <v>.</v>
      </c>
      <c r="P50" s="147" t="str">
        <f>T( IF( Ott2022_RICHIESTE!P45&lt;&gt;"",  IF(   AND(    (IFERROR(SEARCH("Ridotto",Ott2022_RICHIESTE!P45),Ott2022_RICHIESTE!P45))=1,    P$46&lt;&gt;""   ),    _xlfn.CONCAT("Rid: ",HLOOKUP(P$46,Tipologie!$B$2:$AM$10,5)  ),  Ott2022_RICHIESTE!P45),HLOOKUP(P$46,Tipologie!$B$2:$AM$10,5  ) ))</f>
        <v>.</v>
      </c>
      <c r="Q50" s="28" t="str">
        <f>T( IF( Ott2022_RICHIESTE!Q45&lt;&gt;"",  IF(   AND(    (IFERROR(SEARCH("Ridotto",Ott2022_RICHIESTE!Q45),Ott2022_RICHIESTE!Q45))=1,    Q$46&lt;&gt;""   ),    _xlfn.CONCAT("Rid: ",HLOOKUP(Q$46,Tipologie!$B$2:$AM$10,5)  ),  Ott2022_RICHIESTE!Q45),HLOOKUP(Q$46,Tipologie!$B$2:$AM$10,5  ) ))</f>
        <v>.</v>
      </c>
      <c r="R50" s="28" t="str">
        <f>T( IF( Ott2022_RICHIESTE!R45&lt;&gt;"",  IF(   AND(    (IFERROR(SEARCH("Ridotto",Ott2022_RICHIESTE!R45),Ott2022_RICHIESTE!R45))=1,    R$46&lt;&gt;""   ),    _xlfn.CONCAT("Rid: ",HLOOKUP(R$46,Tipologie!$B$2:$AM$10,5)  ),  Ott2022_RICHIESTE!R45),HLOOKUP(R$46,Tipologie!$B$2:$AM$10,5  ) ))</f>
        <v>.</v>
      </c>
      <c r="S50" s="28" t="str">
        <f>T( IF( Ott2022_RICHIESTE!S45&lt;&gt;"",  IF(   AND(    (IFERROR(SEARCH("Ridotto",Ott2022_RICHIESTE!S45),Ott2022_RICHIESTE!S45))=1,    S$46&lt;&gt;""   ),    _xlfn.CONCAT("Rid: ",HLOOKUP(S$46,Tipologie!$B$2:$AM$10,5)  ),  Ott2022_RICHIESTE!S45),HLOOKUP(S$46,Tipologie!$B$2:$AM$10,5  ) ))</f>
        <v>.</v>
      </c>
      <c r="T50" s="91"/>
      <c r="U50" s="45" t="str">
        <f t="shared" si="7"/>
        <v>mer</v>
      </c>
      <c r="V50" s="46">
        <f t="shared" si="8"/>
        <v>44867</v>
      </c>
      <c r="W50" s="147" t="str">
        <f>T( IF( Ott2022_RICHIESTE!W45&lt;&gt;"",  IF(   AND(    (IFERROR(SEARCH("Ridotto",Ott2022_RICHIESTE!W45),Ott2022_RICHIESTE!W45))=1,    W$46&lt;&gt;""   ),    _xlfn.CONCAT("Rid: ",HLOOKUP(W$46,Tipologie!$B$2:$AM$10,5)  ),  Ott2022_RICHIESTE!W45),HLOOKUP(W$46,Tipologie!$B$2:$AM$10,5  ) ))</f>
        <v>FESTIVITÁ</v>
      </c>
      <c r="X50" s="147" t="str">
        <f>T( IF( Ott2022_RICHIESTE!X45&lt;&gt;"",  IF(   AND(    (IFERROR(SEARCH("Ridotto",Ott2022_RICHIESTE!X45),Ott2022_RICHIESTE!X45))=1,    X$46&lt;&gt;""   ),    _xlfn.CONCAT("Rid: ",HLOOKUP(X$46,Tipologie!$B$2:$AM$10,5)  ),  Ott2022_RICHIESTE!X45),HLOOKUP(X$46,Tipologie!$B$2:$AM$10,5  ) ))</f>
        <v>FESTIVITÁ</v>
      </c>
      <c r="Y50" s="147" t="str">
        <f>T( IF( Ott2022_RICHIESTE!Y45&lt;&gt;"",  IF(   AND(    (IFERROR(SEARCH("Ridotto",Ott2022_RICHIESTE!Y45),Ott2022_RICHIESTE!Y45))=1,    Y$46&lt;&gt;""   ),    _xlfn.CONCAT("Rid: ",HLOOKUP(Y$46,Tipologie!$B$2:$AM$10,5)  ),  Ott2022_RICHIESTE!Y45),HLOOKUP(Y$46,Tipologie!$B$2:$AM$10,5  ) ))</f>
        <v>FESTIVITÁ</v>
      </c>
      <c r="Z50" s="147" t="str">
        <f>T( IF( Ott2022_RICHIESTE!Z45&lt;&gt;"",  IF(   AND(    (IFERROR(SEARCH("Ridotto",Ott2022_RICHIESTE!Z45),Ott2022_RICHIESTE!Z45))=1,    Z$46&lt;&gt;""   ),    _xlfn.CONCAT("Rid: ",HLOOKUP(Z$46,Tipologie!$B$2:$AM$10,5)  ),  Ott2022_RICHIESTE!Z45),HLOOKUP(Z$46,Tipologie!$B$2:$AM$10,5  ) ))</f>
        <v>FESTIVITÁ</v>
      </c>
      <c r="AA50" s="147" t="str">
        <f>T( IF( Ott2022_RICHIESTE!AA45&lt;&gt;"",  IF(   AND(    (IFERROR(SEARCH("Ridotto",Ott2022_RICHIESTE!AA45),Ott2022_RICHIESTE!AA45))=1,    AA$46&lt;&gt;""   ),    _xlfn.CONCAT("Rid: ",HLOOKUP(AA$46,Tipologie!$B$2:$AM$10,5)  ),  Ott2022_RICHIESTE!AA45),HLOOKUP(AA$46,Tipologie!$B$2:$AM$10,5  ) ))</f>
        <v>FESTIVITÁ</v>
      </c>
      <c r="AB50" s="147" t="str">
        <f>T( IF( Ott2022_RICHIESTE!AB45&lt;&gt;"",  IF(   AND(    (IFERROR(SEARCH("Ridotto",Ott2022_RICHIESTE!AB45),Ott2022_RICHIESTE!AB45))=1,    AB$46&lt;&gt;""   ),    _xlfn.CONCAT("Rid: ",HLOOKUP(AB$46,Tipologie!$B$2:$AM$10,5)  ),  Ott2022_RICHIESTE!AB45),HLOOKUP(AB$46,Tipologie!$B$2:$AM$10,5  ) ))</f>
        <v>FESTIVITÁ</v>
      </c>
      <c r="AC50" s="147" t="str">
        <f>T( IF( Ott2022_RICHIESTE!AC45&lt;&gt;"",  IF(   AND(    (IFERROR(SEARCH("Ridotto",Ott2022_RICHIESTE!AC45),Ott2022_RICHIESTE!AC45))=1,    AC$46&lt;&gt;""   ),    _xlfn.CONCAT("Rid: ",HLOOKUP(AC$46,Tipologie!$B$2:$AM$10,5)  ),  Ott2022_RICHIESTE!AC45),HLOOKUP(AC$46,Tipologie!$B$2:$AM$10,5  ) ))</f>
        <v>FESTIVITÁ</v>
      </c>
      <c r="AD50" s="147" t="str">
        <f>T( IF( Ott2022_RICHIESTE!AD45&lt;&gt;"",  IF(   AND(    (IFERROR(SEARCH("Ridotto",Ott2022_RICHIESTE!AD45),Ott2022_RICHIESTE!AD45))=1,    AD$46&lt;&gt;""   ),    _xlfn.CONCAT("Rid: ",HLOOKUP(AD$46,Tipologie!$B$2:$AM$10,5)  ),  Ott2022_RICHIESTE!AD45),HLOOKUP(AD$46,Tipologie!$B$2:$AM$10,5  ) ))</f>
        <v>FESTIVITÁ</v>
      </c>
      <c r="AE50" s="147" t="str">
        <f>T( IF( Ott2022_RICHIESTE!AE45&lt;&gt;"",  IF(   AND(    (IFERROR(SEARCH("Ridotto",Ott2022_RICHIESTE!AE45),Ott2022_RICHIESTE!AE45))=1,    AE$46&lt;&gt;""   ),    _xlfn.CONCAT("Rid: ",HLOOKUP(AE$46,Tipologie!$B$2:$AM$10,5)  ),  Ott2022_RICHIESTE!AE45),HLOOKUP(AE$46,Tipologie!$B$2:$AM$10,5  ) ))</f>
        <v>FESTIVITÁ</v>
      </c>
      <c r="AF50" s="147" t="str">
        <f>T( IF( Ott2022_RICHIESTE!AF45&lt;&gt;"",  IF(   AND(    (IFERROR(SEARCH("Ridotto",Ott2022_RICHIESTE!AF45),Ott2022_RICHIESTE!AF45))=1,    AF$46&lt;&gt;""   ),    _xlfn.CONCAT("Rid: ",HLOOKUP(AF$46,Tipologie!$B$2:$AM$10,5)  ),  Ott2022_RICHIESTE!AF45),HLOOKUP(AF$46,Tipologie!$B$2:$AM$10,5  ) ))</f>
        <v>FESTIVITÁ</v>
      </c>
      <c r="AG50" s="147" t="str">
        <f>T( IF( Ott2022_RICHIESTE!AG45&lt;&gt;"",  IF(   AND(    (IFERROR(SEARCH("Ridotto",Ott2022_RICHIESTE!AG45),Ott2022_RICHIESTE!AG45))=1,    AG$46&lt;&gt;""   ),    _xlfn.CONCAT("Rid: ",HLOOKUP(AG$46,Tipologie!$B$2:$AM$10,5)  ),  Ott2022_RICHIESTE!AG45),HLOOKUP(AG$46,Tipologie!$B$2:$AM$10,5  ) ))</f>
        <v>FESTIVITÁ</v>
      </c>
      <c r="AH50" s="147" t="str">
        <f>T( IF( Ott2022_RICHIESTE!AH45&lt;&gt;"",  IF(   AND(    (IFERROR(SEARCH("Ridotto",Ott2022_RICHIESTE!AH45),Ott2022_RICHIESTE!AH45))=1,    AH$46&lt;&gt;""   ),    _xlfn.CONCAT("Rid: ",HLOOKUP(AH$46,Tipologie!$B$2:$AM$10,5)  ),  Ott2022_RICHIESTE!AH45),HLOOKUP(AH$46,Tipologie!$B$2:$AM$10,5  ) ))</f>
        <v>FESTIVITÁ</v>
      </c>
      <c r="AI50" s="147" t="str">
        <f>T( IF( Ott2022_RICHIESTE!AI45&lt;&gt;"",  IF(   AND(    (IFERROR(SEARCH("Ridotto",Ott2022_RICHIESTE!AI45),Ott2022_RICHIESTE!AI45))=1,    AI$46&lt;&gt;""   ),    _xlfn.CONCAT("Rid: ",HLOOKUP(AI$46,Tipologie!$B$2:$AM$10,5)  ),  Ott2022_RICHIESTE!AI45),HLOOKUP(AI$46,Tipologie!$B$2:$AM$10,5  ) ))</f>
        <v>FESTIVITÁ</v>
      </c>
      <c r="AJ50" s="147" t="str">
        <f>T( IF( Ott2022_RICHIESTE!AJ45&lt;&gt;"",  IF(   AND(    (IFERROR(SEARCH("Ridotto",Ott2022_RICHIESTE!AJ45),Ott2022_RICHIESTE!AJ45))=1,    AJ$46&lt;&gt;""   ),    _xlfn.CONCAT("Rid: ",HLOOKUP(AJ$46,Tipologie!$B$2:$AM$10,5)  ),  Ott2022_RICHIESTE!AJ45),HLOOKUP(AJ$46,Tipologie!$B$2:$AM$10,5  ) ))</f>
        <v>FESTIVITÁ</v>
      </c>
      <c r="AK50" s="147" t="str">
        <f>T( IF( Ott2022_RICHIESTE!AK45&lt;&gt;"",  IF(   AND(    (IFERROR(SEARCH("Ridotto",Ott2022_RICHIESTE!AK45),Ott2022_RICHIESTE!AK45))=1,    AK$46&lt;&gt;""   ),    _xlfn.CONCAT("Rid: ",HLOOKUP(AK$46,Tipologie!$B$2:$AM$10,5)  ),  Ott2022_RICHIESTE!AK45),HLOOKUP(AK$46,Tipologie!$B$2:$AM$10,5  ) ))</f>
        <v>FESTIVITÁ</v>
      </c>
      <c r="AL50" s="147" t="str">
        <f>T( IF( Ott2022_RICHIESTE!AL45&lt;&gt;"",  IF(   AND(    (IFERROR(SEARCH("Ridotto",Ott2022_RICHIESTE!AL45),Ott2022_RICHIESTE!AL45))=1,    AL$46&lt;&gt;""   ),    _xlfn.CONCAT("Rid: ",HLOOKUP(AL$46,Tipologie!$B$2:$AM$10,5)  ),  Ott2022_RICHIESTE!AL45),HLOOKUP(AL$46,Tipologie!$B$2:$AM$10,5  ) ))</f>
        <v>FESTIVITÁ</v>
      </c>
      <c r="AM50" s="147" t="str">
        <f>T( IF( Ott2022_RICHIESTE!AM45&lt;&gt;"",  IF(   AND(    (IFERROR(SEARCH("Ridotto",Ott2022_RICHIESTE!AM45),Ott2022_RICHIESTE!AM45))=1,    AM$46&lt;&gt;""   ),    _xlfn.CONCAT("Rid: ",HLOOKUP(AM$46,Tipologie!$B$2:$AM$10,5)  ),  Ott2022_RICHIESTE!AM45),HLOOKUP(AM$46,Tipologie!$B$2:$AM$10,5  ) ))</f>
        <v>FESTIVITÁ</v>
      </c>
      <c r="AN50" s="147" t="str">
        <f>T( IF( Ott2022_RICHIESTE!AN45&lt;&gt;"",  IF(   AND(    (IFERROR(SEARCH("Ridotto",Ott2022_RICHIESTE!AN45),Ott2022_RICHIESTE!AN45))=1,    AN$46&lt;&gt;""   ),    _xlfn.CONCAT("Rid: ",HLOOKUP(AN$46,Tipologie!$B$2:$AM$10,5)  ),  Ott2022_RICHIESTE!AN45),HLOOKUP(AN$46,Tipologie!$B$2:$AM$10,5  ) ))</f>
        <v>FESTIVITÁ</v>
      </c>
      <c r="AO50" s="147" t="str">
        <f>T( IF( Ott2022_RICHIESTE!AO45&lt;&gt;"",  IF(   AND(    (IFERROR(SEARCH("Ridotto",Ott2022_RICHIESTE!AO45),Ott2022_RICHIESTE!AO45))=1,    AO$46&lt;&gt;""   ),    _xlfn.CONCAT("Rid: ",HLOOKUP(AO$46,Tipologie!$B$2:$AM$10,5)  ),  Ott2022_RICHIESTE!AO45),HLOOKUP(AO$46,Tipologie!$B$2:$AM$10,5  ) ))</f>
        <v>FESTIVITÁ</v>
      </c>
      <c r="AP50" s="147" t="str">
        <f>T( IF( Ott2022_RICHIESTE!AP45&lt;&gt;"",  IF(   AND(    (IFERROR(SEARCH("Ridotto",Ott2022_RICHIESTE!AP45),Ott2022_RICHIESTE!AP45))=1,    AP$46&lt;&gt;""   ),    _xlfn.CONCAT("Rid: ",HLOOKUP(AP$46,Tipologie!$B$2:$AM$10,5)  ),  Ott2022_RICHIESTE!AP45),HLOOKUP(AP$46,Tipologie!$B$2:$AM$10,5  ) ))</f>
        <v>FESTIVITÁ</v>
      </c>
      <c r="AQ50" s="147" t="str">
        <f>T( IF( Ott2022_RICHIESTE!AQ45&lt;&gt;"",  IF(   AND(    (IFERROR(SEARCH("Ridotto",Ott2022_RICHIESTE!AQ45),Ott2022_RICHIESTE!AQ45))=1,    AQ$46&lt;&gt;""   ),    _xlfn.CONCAT("Rid: ",HLOOKUP(AQ$46,Tipologie!$B$2:$AM$10,5)  ),  Ott2022_RICHIESTE!AQ45),HLOOKUP(AQ$46,Tipologie!$B$2:$AM$10,5  ) ))</f>
        <v>FESTIVITÁ</v>
      </c>
      <c r="AR50" s="147" t="str">
        <f>T( IF( Ott2022_RICHIESTE!AR45&lt;&gt;"",  IF(   AND(    (IFERROR(SEARCH("Ridotto",Ott2022_RICHIESTE!AR45),Ott2022_RICHIESTE!AR45))=1,    AR$46&lt;&gt;""   ),    _xlfn.CONCAT("Rid: ",HLOOKUP(AR$46,Tipologie!$B$2:$AM$10,5)  ),  Ott2022_RICHIESTE!AR45),HLOOKUP(AR$46,Tipologie!$B$2:$AM$10,5  ) ))</f>
        <v>FESTIVITÁ</v>
      </c>
      <c r="AS50" s="147" t="str">
        <f>T( IF( Ott2022_RICHIESTE!AS45&lt;&gt;"",  IF(   AND(    (IFERROR(SEARCH("Ridotto",Ott2022_RICHIESTE!AS45),Ott2022_RICHIESTE!AS45))=1,    AS$46&lt;&gt;""   ),    _xlfn.CONCAT("Rid: ",HLOOKUP(AS$46,Tipologie!$B$2:$AM$10,5)  ),  Ott2022_RICHIESTE!AS45),HLOOKUP(AS$46,Tipologie!$B$2:$AM$10,5  ) ))</f>
        <v>FESTIVITÁ</v>
      </c>
      <c r="AT50" s="224"/>
      <c r="AW50" s="159">
        <f>SUM(COUNTIFS(C50:AS50,{"Ex-accordo";"Ferie";"Ridotto Ex-Acc";"Ridotto Ferie";"Ridotto Maternità";"Malattia";"Esame";"Altro"}))</f>
        <v>0</v>
      </c>
      <c r="AX50" s="159">
        <f t="shared" si="15"/>
        <v>30</v>
      </c>
      <c r="AY50" s="91"/>
      <c r="BB50" s="147" t="str">
        <f>T( IF( Ott2022_RICHIESTE!BM45&lt;&gt;"",  IF(   AND(    (IFERROR(SEARCH("Ridotto",Ott2022_RICHIESTE!BM45),Ott2022_RICHIESTE!BM45))=1,    BB$46&lt;&gt;""   ),    _xlfn.CONCAT("Rid: ",HLOOKUP(BB$46,Tipologie!$B$2:$AM$10,5)  ),  Ott2022_RICHIESTE!BM45),HLOOKUP(BB$46,Tipologie!$B$2:$AM$10,5  ) ))</f>
        <v>.</v>
      </c>
      <c r="BC50" s="147" t="str">
        <f>T( IF( Ott2022_RICHIESTE!BN45&lt;&gt;"",  IF(   AND(    (IFERROR(SEARCH("Ridotto",Ott2022_RICHIESTE!BN45),Ott2022_RICHIESTE!BN45))=1,    BC$46&lt;&gt;""   ),    _xlfn.CONCAT("Rid: ",HLOOKUP(BC$46,Tipologie!$B$2:$AM$10,5)  ),  Ott2022_RICHIESTE!BN45),HLOOKUP(BC$46,Tipologie!$B$2:$AM$10,5  ) ))</f>
        <v>.</v>
      </c>
      <c r="BD50" s="147" t="str">
        <f>T( IF( Ott2022_RICHIESTE!BO45&lt;&gt;"",  IF(   AND(    (IFERROR(SEARCH("Ridotto",Ott2022_RICHIESTE!BO45),Ott2022_RICHIESTE!BO45))=1,    BD$46&lt;&gt;""   ),    _xlfn.CONCAT("Rid: ",HLOOKUP(BD$46,Tipologie!$B$2:$AM$10,5)  ),  Ott2022_RICHIESTE!BO45),HLOOKUP(BD$46,Tipologie!$B$2:$AM$10,5  ) ))</f>
        <v>.</v>
      </c>
      <c r="BE50" s="147" t="str">
        <f>T( IF( Ott2022_RICHIESTE!BP45&lt;&gt;"",  IF(   AND(    (IFERROR(SEARCH("Ridotto",Ott2022_RICHIESTE!BP45),Ott2022_RICHIESTE!BP45))=1,    BE$46&lt;&gt;""   ),    _xlfn.CONCAT("Rid: ",HLOOKUP(BE$46,Tipologie!$B$2:$AM$10,5)  ),  Ott2022_RICHIESTE!BP45),HLOOKUP(BE$46,Tipologie!$B$2:$AM$10,5  ) ))</f>
        <v>.</v>
      </c>
      <c r="BF50" s="147" t="str">
        <f>T( IF( Ott2022_RICHIESTE!BQ45&lt;&gt;"",  IF(   AND(    (IFERROR(SEARCH("Ridotto",Ott2022_RICHIESTE!BQ45),Ott2022_RICHIESTE!BQ45))=1,    BF$46&lt;&gt;""   ),    _xlfn.CONCAT("Rid: ",HLOOKUP(BF$46,Tipologie!$B$2:$AM$10,5)  ),  Ott2022_RICHIESTE!BQ45),HLOOKUP(BF$46,Tipologie!$B$2:$AM$10,5  ) ))</f>
        <v>.</v>
      </c>
      <c r="BG50" s="147" t="str">
        <f>T( IF( Ott2022_RICHIESTE!BR45&lt;&gt;"",  IF(   AND(    (IFERROR(SEARCH("Ridotto",Ott2022_RICHIESTE!BR45),Ott2022_RICHIESTE!BR45))=1,    BG$46&lt;&gt;""   ),    _xlfn.CONCAT("Rid: ",HLOOKUP(BG$46,Tipologie!$B$2:$AM$10,5)  ),  Ott2022_RICHIESTE!BR45),HLOOKUP(BG$46,Tipologie!$B$2:$AM$10,5  ) ))</f>
        <v>.</v>
      </c>
      <c r="BI50" s="45" t="str">
        <f t="shared" si="9"/>
        <v>mer</v>
      </c>
      <c r="BJ50" s="45">
        <f t="shared" si="12"/>
        <v>44867</v>
      </c>
      <c r="BK50" s="147" t="str">
        <f>T( IF( Ott2022_RICHIESTE!BV45&lt;&gt;"",  IF(   AND(    (IFERROR(SEARCH("Ridotto",Ott2022_RICHIESTE!BV45),Ott2022_RICHIESTE!BV45))=1,    BK$46&lt;&gt;""   ),    _xlfn.CONCAT("Rid: ",HLOOKUP(BK$46,Tipologie!$B$2:$AM$10,5)  ),  Ott2022_RICHIESTE!BV45),HLOOKUP(BK$46,Tipologie!$B$2:$AM$10,5  ) ))</f>
        <v>.</v>
      </c>
      <c r="BL50" s="147" t="str">
        <f>T( IF( Ott2022_RICHIESTE!BW45&lt;&gt;"",  IF(   AND(    (IFERROR(SEARCH("Ridotto",Ott2022_RICHIESTE!BW45),Ott2022_RICHIESTE!BW45))=1,    BL$46&lt;&gt;""   ),    _xlfn.CONCAT("Rid: ",HLOOKUP(BL$46,Tipologie!$B$2:$AM$10,5)  ),  Ott2022_RICHIESTE!BW45),HLOOKUP(BL$46,Tipologie!$B$2:$AM$10,5  ) ))</f>
        <v>.</v>
      </c>
      <c r="BM50" s="147" t="str">
        <f>T( IF( Ott2022_RICHIESTE!BX45&lt;&gt;"",  IF(   AND(    (IFERROR(SEARCH("Ridotto",Ott2022_RICHIESTE!BX45),Ott2022_RICHIESTE!BX45))=1,    BM$46&lt;&gt;""   ),    _xlfn.CONCAT("Rid: ",HLOOKUP(BM$46,Tipologie!$B$2:$AM$10,5)  ),  Ott2022_RICHIESTE!BX45),HLOOKUP(BM$46,Tipologie!$B$2:$AM$10,5  ) ))</f>
        <v>.</v>
      </c>
      <c r="BN50" s="147" t="str">
        <f>T( IF( Ott2022_RICHIESTE!BY45&lt;&gt;"",  IF(   AND(    (IFERROR(SEARCH("Ridotto",Ott2022_RICHIESTE!BY45),Ott2022_RICHIESTE!BY45))=1,    BN$46&lt;&gt;""   ),    _xlfn.CONCAT("Rid: ",HLOOKUP(BN$46,Tipologie!$B$2:$AM$10,5)  ),  Ott2022_RICHIESTE!BY45),HLOOKUP(BN$46,Tipologie!$B$2:$AM$10,5  ) ))</f>
        <v>.</v>
      </c>
      <c r="BO50" s="147" t="str">
        <f>T( IF( Ott2022_RICHIESTE!BZ45&lt;&gt;"",  IF(   AND(    (IFERROR(SEARCH("Ridotto",Ott2022_RICHIESTE!BZ45),Ott2022_RICHIESTE!BZ45))=1,    BO$46&lt;&gt;""   ),    _xlfn.CONCAT("Rid: ",HLOOKUP(BO$46,Tipologie!$B$2:$AM$10,5)  ),  Ott2022_RICHIESTE!BZ45),HLOOKUP(BO$46,Tipologie!$B$2:$AM$10,5  ) ))</f>
        <v>.</v>
      </c>
      <c r="BP50" s="147" t="str">
        <f>T( IF( Ott2022_RICHIESTE!CA45&lt;&gt;"",  IF(   AND(    (IFERROR(SEARCH("Ridotto",Ott2022_RICHIESTE!CA45),Ott2022_RICHIESTE!CA45))=1,    BP$46&lt;&gt;""   ),    _xlfn.CONCAT("Rid: ",HLOOKUP(BP$46,Tipologie!$B$2:$AM$10,5)  ),  Ott2022_RICHIESTE!CA45),HLOOKUP(BP$46,Tipologie!$B$2:$AM$10,5  ) ))</f>
        <v>.</v>
      </c>
      <c r="BQ50" s="147" t="str">
        <f>T( IF( Ott2022_RICHIESTE!CB45&lt;&gt;"",  IF(   AND(    (IFERROR(SEARCH("Ridotto",Ott2022_RICHIESTE!CB45),Ott2022_RICHIESTE!CB45))=1,    BQ$46&lt;&gt;""   ),    _xlfn.CONCAT("Rid: ",HLOOKUP(BQ$46,Tipologie!$B$2:$AM$10,5)  ),  Ott2022_RICHIESTE!CB45),HLOOKUP(BQ$46,Tipologie!$B$2:$AM$10,5  ) ))</f>
        <v>.</v>
      </c>
      <c r="BR50" s="147" t="str">
        <f>T(IF(  Ott2022_RICHIESTE!BW45&lt;&gt;"",  Ott2022_RICHIESTE!BW45,  HLOOKUP(BR$46,Tipologie!$B$2:$AM$10,5) ))</f>
        <v>.</v>
      </c>
      <c r="BS50" s="147" t="str">
        <f>T(IF(  Ott2022_RICHIESTE!BX45&lt;&gt;"",  Ott2022_RICHIESTE!BX45,  HLOOKUP(BS$46,Tipologie!$B$2:$AM$10,5) ))</f>
        <v>.</v>
      </c>
      <c r="BT50" s="147" t="str">
        <f>T(IF(  Ott2022_RICHIESTE!BY45&lt;&gt;"",  Ott2022_RICHIESTE!BY45,  HLOOKUP(BT$46,Tipologie!$B$2:$AM$10,5) ))</f>
        <v>.</v>
      </c>
      <c r="BU50" s="20"/>
    </row>
    <row r="51" spans="1:73" ht="11.25" customHeight="1" x14ac:dyDescent="0.25">
      <c r="A51" s="45" t="str">
        <f>IF(Ott2022_RICHIESTE!A46&lt;&gt;"",Ott2022_RICHIESTE!A46,"")</f>
        <v>gio</v>
      </c>
      <c r="B51" s="46">
        <f>IF(Ott2022_RICHIESTE!B46&lt;&gt;"",Ott2022_RICHIESTE!B46,"")</f>
        <v>44868</v>
      </c>
      <c r="C51" s="147" t="str">
        <f>T( IF( Ott2022_RICHIESTE!C46&lt;&gt;"",  IF(   AND(    (IFERROR(SEARCH("Ridotto",Ott2022_RICHIESTE!C46),Ott2022_RICHIESTE!C46))=1,    C$46&lt;&gt;""   ),    _xlfn.CONCAT("Rid: ",HLOOKUP(C$46,Tipologie!$B$2:$AM$10,6)  ),  Ott2022_RICHIESTE!C46),HLOOKUP(C$46,Tipologie!$B$2:$AM$10,6  ) ))</f>
        <v>.</v>
      </c>
      <c r="D51" s="147" t="str">
        <f>T( IF( Ott2022_RICHIESTE!D46&lt;&gt;"",  IF(   AND(    (IFERROR(SEARCH("Ridotto",Ott2022_RICHIESTE!D46),Ott2022_RICHIESTE!D46))=1,    D$46&lt;&gt;""   ),    _xlfn.CONCAT("Rid: ",HLOOKUP(D$46,Tipologie!$B$2:$AM$10,6)  ),  Ott2022_RICHIESTE!D46),HLOOKUP(D$46,Tipologie!$B$2:$AM$10,6  ) ))</f>
        <v>.</v>
      </c>
      <c r="E51" s="147" t="str">
        <f>T( IF( Ott2022_RICHIESTE!E46&lt;&gt;"",  IF(   AND(    (IFERROR(SEARCH("Ridotto",Ott2022_RICHIESTE!E46),Ott2022_RICHIESTE!E46))=1,    E$46&lt;&gt;""   ),    _xlfn.CONCAT("Rid: ",HLOOKUP(E$46,Tipologie!$B$2:$AM$10,6)  ),  Ott2022_RICHIESTE!E46),HLOOKUP(E$46,Tipologie!$B$2:$AM$10,6  ) ))</f>
        <v>.</v>
      </c>
      <c r="F51" s="147" t="str">
        <f>T( IF( Ott2022_RICHIESTE!F46&lt;&gt;"",  IF(   AND(    (IFERROR(SEARCH("Ridotto",Ott2022_RICHIESTE!F46),Ott2022_RICHIESTE!F46))=1,    F$46&lt;&gt;""   ),    _xlfn.CONCAT("Rid: ",HLOOKUP(F$46,Tipologie!$B$2:$AM$10,6)  ),  Ott2022_RICHIESTE!F46),HLOOKUP(F$46,Tipologie!$B$2:$AM$10,6  ) ))</f>
        <v>.</v>
      </c>
      <c r="G51" s="147" t="str">
        <f>T( IF( Ott2022_RICHIESTE!G46&lt;&gt;"",  IF(   AND(    (IFERROR(SEARCH("Ridotto",Ott2022_RICHIESTE!G46),Ott2022_RICHIESTE!G46))=1,    G$46&lt;&gt;""   ),    _xlfn.CONCAT("Rid: ",HLOOKUP(G$46,Tipologie!$B$2:$AM$10,6)  ),  Ott2022_RICHIESTE!G46),HLOOKUP(G$46,Tipologie!$B$2:$AM$10,6  ) ))</f>
        <v>.</v>
      </c>
      <c r="H51" s="147" t="str">
        <f>T( IF( Ott2022_RICHIESTE!H46&lt;&gt;"",  IF(   AND(    (IFERROR(SEARCH("Ridotto",Ott2022_RICHIESTE!H46),Ott2022_RICHIESTE!H46))=1,    H$46&lt;&gt;""   ),    _xlfn.CONCAT("Rid: ",HLOOKUP(H$46,Tipologie!$B$2:$AM$10,6)  ),  Ott2022_RICHIESTE!H46),HLOOKUP(H$46,Tipologie!$B$2:$AM$10,6  ) ))</f>
        <v>.</v>
      </c>
      <c r="I51" s="147" t="str">
        <f>T( IF( Ott2022_RICHIESTE!I46&lt;&gt;"",  IF(   AND(    (IFERROR(SEARCH("Ridotto",Ott2022_RICHIESTE!I46),Ott2022_RICHIESTE!I46))=1,    I$46&lt;&gt;""   ),    _xlfn.CONCAT("Rid: ",HLOOKUP(I$46,Tipologie!$B$2:$AM$10,6)  ),  Ott2022_RICHIESTE!I46),HLOOKUP(I$46,Tipologie!$B$2:$AM$10,6  ) ))</f>
        <v>.</v>
      </c>
      <c r="J51" s="147" t="str">
        <f>T( IF( Ott2022_RICHIESTE!J46&lt;&gt;"",  IF(   AND(    (IFERROR(SEARCH("Ridotto",Ott2022_RICHIESTE!J46),Ott2022_RICHIESTE!J46))=1,    J$46&lt;&gt;""   ),    _xlfn.CONCAT("Rid: ",HLOOKUP(J$46,Tipologie!$B$2:$AM$10,6)  ),  Ott2022_RICHIESTE!J46),HLOOKUP(J$46,Tipologie!$B$2:$AM$10,6  ) ))</f>
        <v>.</v>
      </c>
      <c r="K51" s="147" t="str">
        <f>T( IF( Ott2022_RICHIESTE!K46&lt;&gt;"",  IF(   AND(    (IFERROR(SEARCH("Ridotto",Ott2022_RICHIESTE!K46),Ott2022_RICHIESTE!K46))=1,    K$46&lt;&gt;""   ),    _xlfn.CONCAT("Rid: ",HLOOKUP(K$46,Tipologie!$B$2:$AM$10,6)  ),  Ott2022_RICHIESTE!K46),HLOOKUP(K$46,Tipologie!$B$2:$AM$10,6  ) ))</f>
        <v>.</v>
      </c>
      <c r="L51" s="147" t="str">
        <f>T( IF( Ott2022_RICHIESTE!L46&lt;&gt;"",  IF(   AND(    (IFERROR(SEARCH("Ridotto",Ott2022_RICHIESTE!L46),Ott2022_RICHIESTE!L46))=1,    L$46&lt;&gt;""   ),    _xlfn.CONCAT("Rid: ",HLOOKUP(L$46,Tipologie!$B$2:$AM$10,6)  ),  Ott2022_RICHIESTE!L46),HLOOKUP(L$46,Tipologie!$B$2:$AM$10,6  ) ))</f>
        <v>.</v>
      </c>
      <c r="M51" s="147" t="str">
        <f>T( IF( Ott2022_RICHIESTE!M46&lt;&gt;"",  IF(   AND(    (IFERROR(SEARCH("Ridotto",Ott2022_RICHIESTE!M46),Ott2022_RICHIESTE!M46))=1,    M$46&lt;&gt;""   ),    _xlfn.CONCAT("Rid: ",HLOOKUP(M$46,Tipologie!$B$2:$AM$10,6)  ),  Ott2022_RICHIESTE!M46),HLOOKUP(M$46,Tipologie!$B$2:$AM$10,6  ) ))</f>
        <v>.</v>
      </c>
      <c r="N51" s="147" t="str">
        <f>T( IF( Ott2022_RICHIESTE!N46&lt;&gt;"",  IF(   AND(    (IFERROR(SEARCH("Ridotto",Ott2022_RICHIESTE!N46),Ott2022_RICHIESTE!N46))=1,    N$46&lt;&gt;""   ),    _xlfn.CONCAT("Rid: ",HLOOKUP(N$46,Tipologie!$B$2:$AM$10,6)  ),  Ott2022_RICHIESTE!N46),HLOOKUP(N$46,Tipologie!$B$2:$AM$10,6  ) ))</f>
        <v>.</v>
      </c>
      <c r="O51" s="147" t="str">
        <f>T( IF( Ott2022_RICHIESTE!O46&lt;&gt;"",  IF(   AND(    (IFERROR(SEARCH("Ridotto",Ott2022_RICHIESTE!O46),Ott2022_RICHIESTE!O46))=1,    O$46&lt;&gt;""   ),    _xlfn.CONCAT("Rid: ",HLOOKUP(O$46,Tipologie!$B$2:$AM$10,6)  ),  Ott2022_RICHIESTE!O46),HLOOKUP(O$46,Tipologie!$B$2:$AM$10,6  ) ))</f>
        <v>.</v>
      </c>
      <c r="P51" s="147" t="str">
        <f>T( IF( Ott2022_RICHIESTE!P46&lt;&gt;"",  IF(   AND(    (IFERROR(SEARCH("Ridotto",Ott2022_RICHIESTE!P46),Ott2022_RICHIESTE!P46))=1,    P$46&lt;&gt;""   ),    _xlfn.CONCAT("Rid: ",HLOOKUP(P$46,Tipologie!$B$2:$AM$10,6)  ),  Ott2022_RICHIESTE!P46),HLOOKUP(P$46,Tipologie!$B$2:$AM$10,6  ) ))</f>
        <v>.</v>
      </c>
      <c r="Q51" s="28" t="str">
        <f>T( IF( Ott2022_RICHIESTE!Q46&lt;&gt;"",  IF(   AND(    (IFERROR(SEARCH("Ridotto",Ott2022_RICHIESTE!Q46),Ott2022_RICHIESTE!Q46))=1,    Q$46&lt;&gt;""   ),    _xlfn.CONCAT("Rid: ",HLOOKUP(Q$46,Tipologie!$B$2:$AM$10,6)  ),  Ott2022_RICHIESTE!Q46),HLOOKUP(Q$46,Tipologie!$B$2:$AM$10,6  ) ))</f>
        <v>.</v>
      </c>
      <c r="R51" s="28" t="str">
        <f>T( IF( Ott2022_RICHIESTE!R46&lt;&gt;"",  IF(   AND(    (IFERROR(SEARCH("Ridotto",Ott2022_RICHIESTE!R46),Ott2022_RICHIESTE!R46))=1,    R$46&lt;&gt;""   ),    _xlfn.CONCAT("Rid: ",HLOOKUP(R$46,Tipologie!$B$2:$AM$10,6)  ),  Ott2022_RICHIESTE!R46),HLOOKUP(R$46,Tipologie!$B$2:$AM$10,6  ) ))</f>
        <v>.</v>
      </c>
      <c r="S51" s="28" t="str">
        <f>T( IF( Ott2022_RICHIESTE!S46&lt;&gt;"",  IF(   AND(    (IFERROR(SEARCH("Ridotto",Ott2022_RICHIESTE!S46),Ott2022_RICHIESTE!S46))=1,    S$46&lt;&gt;""   ),    _xlfn.CONCAT("Rid: ",HLOOKUP(S$46,Tipologie!$B$2:$AM$10,6)  ),  Ott2022_RICHIESTE!S46),HLOOKUP(S$46,Tipologie!$B$2:$AM$10,6  ) ))</f>
        <v>.</v>
      </c>
      <c r="T51" s="91"/>
      <c r="U51" s="45" t="str">
        <f t="shared" si="7"/>
        <v>gio</v>
      </c>
      <c r="V51" s="46">
        <f t="shared" si="8"/>
        <v>44868</v>
      </c>
      <c r="W51" s="147" t="str">
        <f>T( IF( Ott2022_RICHIESTE!W46&lt;&gt;"",  IF(   AND(    (IFERROR(SEARCH("Ridotto",Ott2022_RICHIESTE!W46),Ott2022_RICHIESTE!W46))=1,    W$46&lt;&gt;""   ),    _xlfn.CONCAT("Rid: ",HLOOKUP(W$46,Tipologie!$B$2:$AM$10,6)  ),  Ott2022_RICHIESTE!W46),HLOOKUP(W$46,Tipologie!$B$2:$AM$10,6  ) ))</f>
        <v>.</v>
      </c>
      <c r="X51" s="147" t="str">
        <f>T( IF( Ott2022_RICHIESTE!X46&lt;&gt;"",  IF(   AND(    (IFERROR(SEARCH("Ridotto",Ott2022_RICHIESTE!X46),Ott2022_RICHIESTE!X46))=1,    X$46&lt;&gt;""   ),    _xlfn.CONCAT("Rid: ",HLOOKUP(X$46,Tipologie!$B$2:$AM$10,6)  ),  Ott2022_RICHIESTE!X46),HLOOKUP(X$46,Tipologie!$B$2:$AM$10,6  ) ))</f>
        <v>.</v>
      </c>
      <c r="Y51" s="147" t="str">
        <f>T( IF( Ott2022_RICHIESTE!Y46&lt;&gt;"",  IF(   AND(    (IFERROR(SEARCH("Ridotto",Ott2022_RICHIESTE!Y46),Ott2022_RICHIESTE!Y46))=1,    Y$46&lt;&gt;""   ),    _xlfn.CONCAT("Rid: ",HLOOKUP(Y$46,Tipologie!$B$2:$AM$10,6)  ),  Ott2022_RICHIESTE!Y46),HLOOKUP(Y$46,Tipologie!$B$2:$AM$10,6  ) ))</f>
        <v>.</v>
      </c>
      <c r="Z51" s="147" t="str">
        <f>T( IF( Ott2022_RICHIESTE!Z46&lt;&gt;"",  IF(   AND(    (IFERROR(SEARCH("Ridotto",Ott2022_RICHIESTE!Z46),Ott2022_RICHIESTE!Z46))=1,    Z$46&lt;&gt;""   ),    _xlfn.CONCAT("Rid: ",HLOOKUP(Z$46,Tipologie!$B$2:$AM$10,6)  ),  Ott2022_RICHIESTE!Z46),HLOOKUP(Z$46,Tipologie!$B$2:$AM$10,6  ) ))</f>
        <v>.</v>
      </c>
      <c r="AA51" s="147" t="str">
        <f>T( IF( Ott2022_RICHIESTE!AA46&lt;&gt;"",  IF(   AND(    (IFERROR(SEARCH("Ridotto",Ott2022_RICHIESTE!AA46),Ott2022_RICHIESTE!AA46))=1,    AA$46&lt;&gt;""   ),    _xlfn.CONCAT("Rid: ",HLOOKUP(AA$46,Tipologie!$B$2:$AM$10,6)  ),  Ott2022_RICHIESTE!AA46),HLOOKUP(AA$46,Tipologie!$B$2:$AM$10,6  ) ))</f>
        <v>.</v>
      </c>
      <c r="AB51" s="147" t="str">
        <f>T( IF( Ott2022_RICHIESTE!AB46&lt;&gt;"",  IF(   AND(    (IFERROR(SEARCH("Ridotto",Ott2022_RICHIESTE!AB46),Ott2022_RICHIESTE!AB46))=1,    AB$46&lt;&gt;""   ),    _xlfn.CONCAT("Rid: ",HLOOKUP(AB$46,Tipologie!$B$2:$AM$10,6)  ),  Ott2022_RICHIESTE!AB46),HLOOKUP(AB$46,Tipologie!$B$2:$AM$10,6  ) ))</f>
        <v>.</v>
      </c>
      <c r="AC51" s="147" t="str">
        <f>T( IF( Ott2022_RICHIESTE!AC46&lt;&gt;"",  IF(   AND(    (IFERROR(SEARCH("Ridotto",Ott2022_RICHIESTE!AC46),Ott2022_RICHIESTE!AC46))=1,    AC$46&lt;&gt;""   ),    _xlfn.CONCAT("Rid: ",HLOOKUP(AC$46,Tipologie!$B$2:$AM$10,6)  ),  Ott2022_RICHIESTE!AC46),HLOOKUP(AC$46,Tipologie!$B$2:$AM$10,6  ) ))</f>
        <v>.</v>
      </c>
      <c r="AD51" s="147" t="str">
        <f>T( IF( Ott2022_RICHIESTE!AD46&lt;&gt;"",  IF(   AND(    (IFERROR(SEARCH("Ridotto",Ott2022_RICHIESTE!AD46),Ott2022_RICHIESTE!AD46))=1,    AD$46&lt;&gt;""   ),    _xlfn.CONCAT("Rid: ",HLOOKUP(AD$46,Tipologie!$B$2:$AM$10,6)  ),  Ott2022_RICHIESTE!AD46),HLOOKUP(AD$46,Tipologie!$B$2:$AM$10,6  ) ))</f>
        <v>.</v>
      </c>
      <c r="AE51" s="147" t="str">
        <f>T( IF( Ott2022_RICHIESTE!AE46&lt;&gt;"",  IF(   AND(    (IFERROR(SEARCH("Ridotto",Ott2022_RICHIESTE!AE46),Ott2022_RICHIESTE!AE46))=1,    AE$46&lt;&gt;""   ),    _xlfn.CONCAT("Rid: ",HLOOKUP(AE$46,Tipologie!$B$2:$AM$10,6)  ),  Ott2022_RICHIESTE!AE46),HLOOKUP(AE$46,Tipologie!$B$2:$AM$10,6  ) ))</f>
        <v>.</v>
      </c>
      <c r="AF51" s="147" t="str">
        <f>T( IF( Ott2022_RICHIESTE!AF46&lt;&gt;"",  IF(   AND(    (IFERROR(SEARCH("Ridotto",Ott2022_RICHIESTE!AF46),Ott2022_RICHIESTE!AF46))=1,    AF$46&lt;&gt;""   ),    _xlfn.CONCAT("Rid: ",HLOOKUP(AF$46,Tipologie!$B$2:$AM$10,6)  ),  Ott2022_RICHIESTE!AF46),HLOOKUP(AF$46,Tipologie!$B$2:$AM$10,6  ) ))</f>
        <v>.</v>
      </c>
      <c r="AG51" s="147" t="str">
        <f>T( IF( Ott2022_RICHIESTE!AG46&lt;&gt;"",  IF(   AND(    (IFERROR(SEARCH("Ridotto",Ott2022_RICHIESTE!AG46),Ott2022_RICHIESTE!AG46))=1,    AG$46&lt;&gt;""   ),    _xlfn.CONCAT("Rid: ",HLOOKUP(AG$46,Tipologie!$B$2:$AM$10,6)  ),  Ott2022_RICHIESTE!AG46),HLOOKUP(AG$46,Tipologie!$B$2:$AM$10,6  ) ))</f>
        <v>.</v>
      </c>
      <c r="AH51" s="147" t="str">
        <f>T( IF( Ott2022_RICHIESTE!AH46&lt;&gt;"",  IF(   AND(    (IFERROR(SEARCH("Ridotto",Ott2022_RICHIESTE!AH46),Ott2022_RICHIESTE!AH46))=1,    AH$46&lt;&gt;""   ),    _xlfn.CONCAT("Rid: ",HLOOKUP(AH$46,Tipologie!$B$2:$AM$10,6)  ),  Ott2022_RICHIESTE!AH46),HLOOKUP(AH$46,Tipologie!$B$2:$AM$10,6  ) ))</f>
        <v>.</v>
      </c>
      <c r="AI51" s="147" t="str">
        <f>T( IF( Ott2022_RICHIESTE!AI46&lt;&gt;"",  IF(   AND(    (IFERROR(SEARCH("Ridotto",Ott2022_RICHIESTE!AI46),Ott2022_RICHIESTE!AI46))=1,    AI$46&lt;&gt;""   ),    _xlfn.CONCAT("Rid: ",HLOOKUP(AI$46,Tipologie!$B$2:$AM$10,6)  ),  Ott2022_RICHIESTE!AI46),HLOOKUP(AI$46,Tipologie!$B$2:$AM$10,6  ) ))</f>
        <v>.</v>
      </c>
      <c r="AJ51" s="147" t="str">
        <f>T( IF( Ott2022_RICHIESTE!AJ46&lt;&gt;"",  IF(   AND(    (IFERROR(SEARCH("Ridotto",Ott2022_RICHIESTE!AJ46),Ott2022_RICHIESTE!AJ46))=1,    AJ$46&lt;&gt;""   ),    _xlfn.CONCAT("Rid: ",HLOOKUP(AJ$46,Tipologie!$B$2:$AM$10,6)  ),  Ott2022_RICHIESTE!AJ46),HLOOKUP(AJ$46,Tipologie!$B$2:$AM$10,6  ) ))</f>
        <v>.</v>
      </c>
      <c r="AK51" s="147" t="str">
        <f>T( IF( Ott2022_RICHIESTE!AK46&lt;&gt;"",  IF(   AND(    (IFERROR(SEARCH("Ridotto",Ott2022_RICHIESTE!AK46),Ott2022_RICHIESTE!AK46))=1,    AK$46&lt;&gt;""   ),    _xlfn.CONCAT("Rid: ",HLOOKUP(AK$46,Tipologie!$B$2:$AM$10,6)  ),  Ott2022_RICHIESTE!AK46),HLOOKUP(AK$46,Tipologie!$B$2:$AM$10,6  ) ))</f>
        <v>.</v>
      </c>
      <c r="AL51" s="147" t="str">
        <f>T( IF( Ott2022_RICHIESTE!AL46&lt;&gt;"",  IF(   AND(    (IFERROR(SEARCH("Ridotto",Ott2022_RICHIESTE!AL46),Ott2022_RICHIESTE!AL46))=1,    AL$46&lt;&gt;""   ),    _xlfn.CONCAT("Rid: ",HLOOKUP(AL$46,Tipologie!$B$2:$AM$10,6)  ),  Ott2022_RICHIESTE!AL46),HLOOKUP(AL$46,Tipologie!$B$2:$AM$10,6  ) ))</f>
        <v>.</v>
      </c>
      <c r="AM51" s="147" t="str">
        <f>T( IF( Ott2022_RICHIESTE!AM46&lt;&gt;"",  IF(   AND(    (IFERROR(SEARCH("Ridotto",Ott2022_RICHIESTE!AM46),Ott2022_RICHIESTE!AM46))=1,    AM$46&lt;&gt;""   ),    _xlfn.CONCAT("Rid: ",HLOOKUP(AM$46,Tipologie!$B$2:$AM$10,6)  ),  Ott2022_RICHIESTE!AM46),HLOOKUP(AM$46,Tipologie!$B$2:$AM$10,6  ) ))</f>
        <v>.</v>
      </c>
      <c r="AN51" s="147" t="str">
        <f>T( IF( Ott2022_RICHIESTE!AN46&lt;&gt;"",  IF(   AND(    (IFERROR(SEARCH("Ridotto",Ott2022_RICHIESTE!AN46),Ott2022_RICHIESTE!AN46))=1,    AN$46&lt;&gt;""   ),    _xlfn.CONCAT("Rid: ",HLOOKUP(AN$46,Tipologie!$B$2:$AM$10,6)  ),  Ott2022_RICHIESTE!AN46),HLOOKUP(AN$46,Tipologie!$B$2:$AM$10,6  ) ))</f>
        <v>.</v>
      </c>
      <c r="AO51" s="147" t="str">
        <f>T( IF( Ott2022_RICHIESTE!AO46&lt;&gt;"",  IF(   AND(    (IFERROR(SEARCH("Ridotto",Ott2022_RICHIESTE!AO46),Ott2022_RICHIESTE!AO46))=1,    AO$46&lt;&gt;""   ),    _xlfn.CONCAT("Rid: ",HLOOKUP(AO$46,Tipologie!$B$2:$AM$10,6)  ),  Ott2022_RICHIESTE!AO46),HLOOKUP(AO$46,Tipologie!$B$2:$AM$10,6  ) ))</f>
        <v>.</v>
      </c>
      <c r="AP51" s="147" t="str">
        <f>T( IF( Ott2022_RICHIESTE!AP46&lt;&gt;"",  IF(   AND(    (IFERROR(SEARCH("Ridotto",Ott2022_RICHIESTE!AP46),Ott2022_RICHIESTE!AP46))=1,    AP$46&lt;&gt;""   ),    _xlfn.CONCAT("Rid: ",HLOOKUP(AP$46,Tipologie!$B$2:$AM$10,6)  ),  Ott2022_RICHIESTE!AP46),HLOOKUP(AP$46,Tipologie!$B$2:$AM$10,6  ) ))</f>
        <v>.</v>
      </c>
      <c r="AQ51" s="147" t="str">
        <f>T( IF( Ott2022_RICHIESTE!AQ46&lt;&gt;"",  IF(   AND(    (IFERROR(SEARCH("Ridotto",Ott2022_RICHIESTE!AQ46),Ott2022_RICHIESTE!AQ46))=1,    AQ$46&lt;&gt;""   ),    _xlfn.CONCAT("Rid: ",HLOOKUP(AQ$46,Tipologie!$B$2:$AM$10,6)  ),  Ott2022_RICHIESTE!AQ46),HLOOKUP(AQ$46,Tipologie!$B$2:$AM$10,6  ) ))</f>
        <v>.</v>
      </c>
      <c r="AR51" s="147" t="str">
        <f>T( IF( Ott2022_RICHIESTE!AR46&lt;&gt;"",  IF(   AND(    (IFERROR(SEARCH("Ridotto",Ott2022_RICHIESTE!AR46),Ott2022_RICHIESTE!AR46))=1,    AR$46&lt;&gt;""   ),    _xlfn.CONCAT("Rid: ",HLOOKUP(AR$46,Tipologie!$B$2:$AM$10,6)  ),  Ott2022_RICHIESTE!AR46),HLOOKUP(AR$46,Tipologie!$B$2:$AM$10,6  ) ))</f>
        <v>.</v>
      </c>
      <c r="AS51" s="147" t="str">
        <f>T( IF( Ott2022_RICHIESTE!AS46&lt;&gt;"",  IF(   AND(    (IFERROR(SEARCH("Ridotto",Ott2022_RICHIESTE!AS46),Ott2022_RICHIESTE!AS46))=1,    AS$46&lt;&gt;""   ),    _xlfn.CONCAT("Rid: ",HLOOKUP(AS$46,Tipologie!$B$2:$AM$10,6)  ),  Ott2022_RICHIESTE!AS46),HLOOKUP(AS$46,Tipologie!$B$2:$AM$10,6  ) ))</f>
        <v>.</v>
      </c>
      <c r="AT51" s="224"/>
      <c r="AW51" s="159">
        <f>SUM(COUNTIFS(C51:AS51,{"Ex-accordo";"Ferie";"Ridotto Ex-Acc";"Ridotto Ferie";"Ridotto Maternità";"Malattia";"Esame";"Altro"}))</f>
        <v>0</v>
      </c>
      <c r="AX51" s="159">
        <f t="shared" si="15"/>
        <v>30</v>
      </c>
      <c r="AY51" s="91"/>
      <c r="BB51" s="147" t="str">
        <f>T( IF( Ott2022_RICHIESTE!BM46&lt;&gt;"",  IF(   AND(    (IFERROR(SEARCH("Ridotto",Ott2022_RICHIESTE!BM46),Ott2022_RICHIESTE!BM46))=1,    BB$46&lt;&gt;""   ),    _xlfn.CONCAT("Rid: ",HLOOKUP(BB$46,Tipologie!$B$2:$AM$10,6)  ),  Ott2022_RICHIESTE!BM46),HLOOKUP(BB$46,Tipologie!$B$2:$AM$10,6  ) ))</f>
        <v>.</v>
      </c>
      <c r="BC51" s="147" t="str">
        <f>T( IF( Ott2022_RICHIESTE!BN46&lt;&gt;"",  IF(   AND(    (IFERROR(SEARCH("Ridotto",Ott2022_RICHIESTE!BN46),Ott2022_RICHIESTE!BN46))=1,    BC$46&lt;&gt;""   ),    _xlfn.CONCAT("Rid: ",HLOOKUP(BC$46,Tipologie!$B$2:$AM$10,6)  ),  Ott2022_RICHIESTE!BN46),HLOOKUP(BC$46,Tipologie!$B$2:$AM$10,6  ) ))</f>
        <v>.</v>
      </c>
      <c r="BD51" s="147" t="str">
        <f>T( IF( Ott2022_RICHIESTE!BO46&lt;&gt;"",  IF(   AND(    (IFERROR(SEARCH("Ridotto",Ott2022_RICHIESTE!BO46),Ott2022_RICHIESTE!BO46))=1,    BD$46&lt;&gt;""   ),    _xlfn.CONCAT("Rid: ",HLOOKUP(BD$46,Tipologie!$B$2:$AM$10,6)  ),  Ott2022_RICHIESTE!BO46),HLOOKUP(BD$46,Tipologie!$B$2:$AM$10,6  ) ))</f>
        <v>.</v>
      </c>
      <c r="BE51" s="147" t="str">
        <f>T( IF( Ott2022_RICHIESTE!BP46&lt;&gt;"",  IF(   AND(    (IFERROR(SEARCH("Ridotto",Ott2022_RICHIESTE!BP46),Ott2022_RICHIESTE!BP46))=1,    BE$46&lt;&gt;""   ),    _xlfn.CONCAT("Rid: ",HLOOKUP(BE$46,Tipologie!$B$2:$AM$10,6)  ),  Ott2022_RICHIESTE!BP46),HLOOKUP(BE$46,Tipologie!$B$2:$AM$10,6  ) ))</f>
        <v>.</v>
      </c>
      <c r="BF51" s="147" t="str">
        <f>T( IF( Ott2022_RICHIESTE!BQ46&lt;&gt;"",  IF(   AND(    (IFERROR(SEARCH("Ridotto",Ott2022_RICHIESTE!BQ46),Ott2022_RICHIESTE!BQ46))=1,    BF$46&lt;&gt;""   ),    _xlfn.CONCAT("Rid: ",HLOOKUP(BF$46,Tipologie!$B$2:$AM$10,6)  ),  Ott2022_RICHIESTE!BQ46),HLOOKUP(BF$46,Tipologie!$B$2:$AM$10,6  ) ))</f>
        <v>.</v>
      </c>
      <c r="BG51" s="147" t="str">
        <f>T( IF( Ott2022_RICHIESTE!BR46&lt;&gt;"",  IF(   AND(    (IFERROR(SEARCH("Ridotto",Ott2022_RICHIESTE!BR46),Ott2022_RICHIESTE!BR46))=1,    BG$46&lt;&gt;""   ),    _xlfn.CONCAT("Rid: ",HLOOKUP(BG$46,Tipologie!$B$2:$AM$10,6)  ),  Ott2022_RICHIESTE!BR46),HLOOKUP(BG$46,Tipologie!$B$2:$AM$10,6  ) ))</f>
        <v>.</v>
      </c>
      <c r="BI51" s="45" t="str">
        <f t="shared" si="9"/>
        <v>gio</v>
      </c>
      <c r="BJ51" s="45">
        <f t="shared" si="12"/>
        <v>44868</v>
      </c>
      <c r="BK51" s="147" t="str">
        <f>T( IF( Ott2022_RICHIESTE!BV46&lt;&gt;"",  IF(   AND(    (IFERROR(SEARCH("Ridotto",Ott2022_RICHIESTE!BV46),Ott2022_RICHIESTE!BV46))=1,    BK$46&lt;&gt;""   ),    _xlfn.CONCAT("Rid: ",HLOOKUP(BK$46,Tipologie!$B$2:$AM$10,6)  ),  Ott2022_RICHIESTE!BV46),HLOOKUP(BK$46,Tipologie!$B$2:$AM$10,6  ) ))</f>
        <v>.</v>
      </c>
      <c r="BL51" s="147" t="str">
        <f>T( IF( Ott2022_RICHIESTE!BW46&lt;&gt;"",  IF(   AND(    (IFERROR(SEARCH("Ridotto",Ott2022_RICHIESTE!BW46),Ott2022_RICHIESTE!BW46))=1,    BL$46&lt;&gt;""   ),    _xlfn.CONCAT("Rid: ",HLOOKUP(BL$46,Tipologie!$B$2:$AM$10,6)  ),  Ott2022_RICHIESTE!BW46),HLOOKUP(BL$46,Tipologie!$B$2:$AM$10,6  ) ))</f>
        <v>.</v>
      </c>
      <c r="BM51" s="147" t="str">
        <f>T( IF( Ott2022_RICHIESTE!BX46&lt;&gt;"",  IF(   AND(    (IFERROR(SEARCH("Ridotto",Ott2022_RICHIESTE!BX46),Ott2022_RICHIESTE!BX46))=1,    BM$46&lt;&gt;""   ),    _xlfn.CONCAT("Rid: ",HLOOKUP(BM$46,Tipologie!$B$2:$AM$10,6)  ),  Ott2022_RICHIESTE!BX46),HLOOKUP(BM$46,Tipologie!$B$2:$AM$10,6  ) ))</f>
        <v>.</v>
      </c>
      <c r="BN51" s="147" t="str">
        <f>T( IF( Ott2022_RICHIESTE!BY46&lt;&gt;"",  IF(   AND(    (IFERROR(SEARCH("Ridotto",Ott2022_RICHIESTE!BY46),Ott2022_RICHIESTE!BY46))=1,    BN$46&lt;&gt;""   ),    _xlfn.CONCAT("Rid: ",HLOOKUP(BN$46,Tipologie!$B$2:$AM$10,6)  ),  Ott2022_RICHIESTE!BY46),HLOOKUP(BN$46,Tipologie!$B$2:$AM$10,6  ) ))</f>
        <v>.</v>
      </c>
      <c r="BO51" s="147" t="str">
        <f>T( IF( Ott2022_RICHIESTE!BZ46&lt;&gt;"",  IF(   AND(    (IFERROR(SEARCH("Ridotto",Ott2022_RICHIESTE!BZ46),Ott2022_RICHIESTE!BZ46))=1,    BO$46&lt;&gt;""   ),    _xlfn.CONCAT("Rid: ",HLOOKUP(BO$46,Tipologie!$B$2:$AM$10,6)  ),  Ott2022_RICHIESTE!BZ46),HLOOKUP(BO$46,Tipologie!$B$2:$AM$10,6  ) ))</f>
        <v>.</v>
      </c>
      <c r="BP51" s="147" t="str">
        <f>T( IF( Ott2022_RICHIESTE!CA46&lt;&gt;"",  IF(   AND(    (IFERROR(SEARCH("Ridotto",Ott2022_RICHIESTE!CA46),Ott2022_RICHIESTE!CA46))=1,    BP$46&lt;&gt;""   ),    _xlfn.CONCAT("Rid: ",HLOOKUP(BP$46,Tipologie!$B$2:$AM$10,6)  ),  Ott2022_RICHIESTE!CA46),HLOOKUP(BP$46,Tipologie!$B$2:$AM$10,6  ) ))</f>
        <v>.</v>
      </c>
      <c r="BQ51" s="147" t="str">
        <f>T( IF( Ott2022_RICHIESTE!CB46&lt;&gt;"",  IF(   AND(    (IFERROR(SEARCH("Ridotto",Ott2022_RICHIESTE!CB46),Ott2022_RICHIESTE!CB46))=1,    BQ$46&lt;&gt;""   ),    _xlfn.CONCAT("Rid: ",HLOOKUP(BQ$46,Tipologie!$B$2:$AM$10,6)  ),  Ott2022_RICHIESTE!CB46),HLOOKUP(BQ$46,Tipologie!$B$2:$AM$10,6  ) ))</f>
        <v>.</v>
      </c>
      <c r="BR51" s="147" t="str">
        <f>T(IF(  Ott2022_RICHIESTE!BW46&lt;&gt;"",  Ott2022_RICHIESTE!BW46,  HLOOKUP(BR$46,Tipologie!$B$2:$AM$10,6) ))</f>
        <v>.</v>
      </c>
      <c r="BS51" s="147" t="str">
        <f>T(IF(  Ott2022_RICHIESTE!BX46&lt;&gt;"",  Ott2022_RICHIESTE!BX46,  HLOOKUP(BS$46,Tipologie!$B$2:$AM$10,6) ))</f>
        <v>.</v>
      </c>
      <c r="BT51" s="147" t="str">
        <f>T(IF(  Ott2022_RICHIESTE!BY46&lt;&gt;"",  Ott2022_RICHIESTE!BY46,  HLOOKUP(BT$46,Tipologie!$B$2:$AM$10,6) ))</f>
        <v>.</v>
      </c>
    </row>
    <row r="52" spans="1:73" ht="11.25" customHeight="1" x14ac:dyDescent="0.25">
      <c r="A52" s="45" t="str">
        <f>IF(Ott2022_RICHIESTE!A47&lt;&gt;"",Ott2022_RICHIESTE!A47,"")</f>
        <v>ven</v>
      </c>
      <c r="B52" s="46">
        <f>IF(Ott2022_RICHIESTE!B47&lt;&gt;"",Ott2022_RICHIESTE!B47,"")</f>
        <v>44869</v>
      </c>
      <c r="C52" s="147" t="str">
        <f>T( IF( Ott2022_RICHIESTE!C47&lt;&gt;"",  IF(   AND(    (IFERROR(SEARCH("Ridotto",Ott2022_RICHIESTE!C47),Ott2022_RICHIESTE!C47))=1,    C$46&lt;&gt;""   ),    _xlfn.CONCAT("Rid: ",HLOOKUP(C$46,Tipologie!$B$2:$AM$10,7)  ),  Ott2022_RICHIESTE!C47),HLOOKUP(C$46,Tipologie!$B$2:$AM$10,7  ) ))</f>
        <v>.</v>
      </c>
      <c r="D52" s="147" t="str">
        <f>T( IF( Ott2022_RICHIESTE!D47&lt;&gt;"",  IF(   AND(    (IFERROR(SEARCH("Ridotto",Ott2022_RICHIESTE!D47),Ott2022_RICHIESTE!D47))=1,    D$46&lt;&gt;""   ),    _xlfn.CONCAT("Rid: ",HLOOKUP(D$46,Tipologie!$B$2:$AM$10,7)  ),  Ott2022_RICHIESTE!D47),HLOOKUP(D$46,Tipologie!$B$2:$AM$10,7  ) ))</f>
        <v>.</v>
      </c>
      <c r="E52" s="147" t="str">
        <f>T( IF( Ott2022_RICHIESTE!E47&lt;&gt;"",  IF(   AND(    (IFERROR(SEARCH("Ridotto",Ott2022_RICHIESTE!E47),Ott2022_RICHIESTE!E47))=1,    E$46&lt;&gt;""   ),    _xlfn.CONCAT("Rid: ",HLOOKUP(E$46,Tipologie!$B$2:$AM$10,7)  ),  Ott2022_RICHIESTE!E47),HLOOKUP(E$46,Tipologie!$B$2:$AM$10,7  ) ))</f>
        <v>.</v>
      </c>
      <c r="F52" s="147" t="str">
        <f>T( IF( Ott2022_RICHIESTE!F47&lt;&gt;"",  IF(   AND(    (IFERROR(SEARCH("Ridotto",Ott2022_RICHIESTE!F47),Ott2022_RICHIESTE!F47))=1,    F$46&lt;&gt;""   ),    _xlfn.CONCAT("Rid: ",HLOOKUP(F$46,Tipologie!$B$2:$AM$10,7)  ),  Ott2022_RICHIESTE!F47),HLOOKUP(F$46,Tipologie!$B$2:$AM$10,7  ) ))</f>
        <v>.</v>
      </c>
      <c r="G52" s="147" t="str">
        <f>T( IF( Ott2022_RICHIESTE!G47&lt;&gt;"",  IF(   AND(    (IFERROR(SEARCH("Ridotto",Ott2022_RICHIESTE!G47),Ott2022_RICHIESTE!G47))=1,    G$46&lt;&gt;""   ),    _xlfn.CONCAT("Rid: ",HLOOKUP(G$46,Tipologie!$B$2:$AM$10,7)  ),  Ott2022_RICHIESTE!G47),HLOOKUP(G$46,Tipologie!$B$2:$AM$10,7  ) ))</f>
        <v>.</v>
      </c>
      <c r="H52" s="147" t="str">
        <f>T( IF( Ott2022_RICHIESTE!H47&lt;&gt;"",  IF(   AND(    (IFERROR(SEARCH("Ridotto",Ott2022_RICHIESTE!H47),Ott2022_RICHIESTE!H47))=1,    H$46&lt;&gt;""   ),    _xlfn.CONCAT("Rid: ",HLOOKUP(H$46,Tipologie!$B$2:$AM$10,7)  ),  Ott2022_RICHIESTE!H47),HLOOKUP(H$46,Tipologie!$B$2:$AM$10,7  ) ))</f>
        <v>.</v>
      </c>
      <c r="I52" s="147" t="str">
        <f>T( IF( Ott2022_RICHIESTE!I47&lt;&gt;"",  IF(   AND(    (IFERROR(SEARCH("Ridotto",Ott2022_RICHIESTE!I47),Ott2022_RICHIESTE!I47))=1,    I$46&lt;&gt;""   ),    _xlfn.CONCAT("Rid: ",HLOOKUP(I$46,Tipologie!$B$2:$AM$10,7)  ),  Ott2022_RICHIESTE!I47),HLOOKUP(I$46,Tipologie!$B$2:$AM$10,7  ) ))</f>
        <v>.</v>
      </c>
      <c r="J52" s="147" t="str">
        <f>T( IF( Ott2022_RICHIESTE!J47&lt;&gt;"",  IF(   AND(    (IFERROR(SEARCH("Ridotto",Ott2022_RICHIESTE!J47),Ott2022_RICHIESTE!J47))=1,    J$46&lt;&gt;""   ),    _xlfn.CONCAT("Rid: ",HLOOKUP(J$46,Tipologie!$B$2:$AM$10,7)  ),  Ott2022_RICHIESTE!J47),HLOOKUP(J$46,Tipologie!$B$2:$AM$10,7  ) ))</f>
        <v>.</v>
      </c>
      <c r="K52" s="147" t="str">
        <f>T( IF( Ott2022_RICHIESTE!K47&lt;&gt;"",  IF(   AND(    (IFERROR(SEARCH("Ridotto",Ott2022_RICHIESTE!K47),Ott2022_RICHIESTE!K47))=1,    K$46&lt;&gt;""   ),    _xlfn.CONCAT("Rid: ",HLOOKUP(K$46,Tipologie!$B$2:$AM$10,7)  ),  Ott2022_RICHIESTE!K47),HLOOKUP(K$46,Tipologie!$B$2:$AM$10,7  ) ))</f>
        <v>.</v>
      </c>
      <c r="L52" s="147" t="str">
        <f>T( IF( Ott2022_RICHIESTE!L47&lt;&gt;"",  IF(   AND(    (IFERROR(SEARCH("Ridotto",Ott2022_RICHIESTE!L47),Ott2022_RICHIESTE!L47))=1,    L$46&lt;&gt;""   ),    _xlfn.CONCAT("Rid: ",HLOOKUP(L$46,Tipologie!$B$2:$AM$10,7)  ),  Ott2022_RICHIESTE!L47),HLOOKUP(L$46,Tipologie!$B$2:$AM$10,7  ) ))</f>
        <v>.</v>
      </c>
      <c r="M52" s="147" t="str">
        <f>T( IF( Ott2022_RICHIESTE!M47&lt;&gt;"",  IF(   AND(    (IFERROR(SEARCH("Ridotto",Ott2022_RICHIESTE!M47),Ott2022_RICHIESTE!M47))=1,    M$46&lt;&gt;""   ),    _xlfn.CONCAT("Rid: ",HLOOKUP(M$46,Tipologie!$B$2:$AM$10,7)  ),  Ott2022_RICHIESTE!M47),HLOOKUP(M$46,Tipologie!$B$2:$AM$10,7  ) ))</f>
        <v>.</v>
      </c>
      <c r="N52" s="147" t="str">
        <f>T( IF( Ott2022_RICHIESTE!N47&lt;&gt;"",  IF(   AND(    (IFERROR(SEARCH("Ridotto",Ott2022_RICHIESTE!N47),Ott2022_RICHIESTE!N47))=1,    N$46&lt;&gt;""   ),    _xlfn.CONCAT("Rid: ",HLOOKUP(N$46,Tipologie!$B$2:$AM$10,7)  ),  Ott2022_RICHIESTE!N47),HLOOKUP(N$46,Tipologie!$B$2:$AM$10,7  ) ))</f>
        <v>.</v>
      </c>
      <c r="O52" s="147" t="str">
        <f>T( IF( Ott2022_RICHIESTE!O47&lt;&gt;"",  IF(   AND(    (IFERROR(SEARCH("Ridotto",Ott2022_RICHIESTE!O47),Ott2022_RICHIESTE!O47))=1,    O$46&lt;&gt;""   ),    _xlfn.CONCAT("Rid: ",HLOOKUP(O$46,Tipologie!$B$2:$AM$10,7)  ),  Ott2022_RICHIESTE!O47),HLOOKUP(O$46,Tipologie!$B$2:$AM$10,7  ) ))</f>
        <v>.</v>
      </c>
      <c r="P52" s="147" t="str">
        <f>T( IF( Ott2022_RICHIESTE!P47&lt;&gt;"",  IF(   AND(    (IFERROR(SEARCH("Ridotto",Ott2022_RICHIESTE!P47),Ott2022_RICHIESTE!P47))=1,    P$46&lt;&gt;""   ),    _xlfn.CONCAT("Rid: ",HLOOKUP(P$46,Tipologie!$B$2:$AM$10,7)  ),  Ott2022_RICHIESTE!P47),HLOOKUP(P$46,Tipologie!$B$2:$AM$10,7  ) ))</f>
        <v>.</v>
      </c>
      <c r="Q52" s="28" t="str">
        <f>T( IF( Ott2022_RICHIESTE!Q47&lt;&gt;"",  IF(   AND(    (IFERROR(SEARCH("Ridotto",Ott2022_RICHIESTE!Q47),Ott2022_RICHIESTE!Q47))=1,    Q$46&lt;&gt;""   ),    _xlfn.CONCAT("Rid: ",HLOOKUP(Q$46,Tipologie!$B$2:$AM$10,7)  ),  Ott2022_RICHIESTE!Q47),HLOOKUP(Q$46,Tipologie!$B$2:$AM$10,7  ) ))</f>
        <v>.</v>
      </c>
      <c r="R52" s="28" t="str">
        <f>T( IF( Ott2022_RICHIESTE!R47&lt;&gt;"",  IF(   AND(    (IFERROR(SEARCH("Ridotto",Ott2022_RICHIESTE!R47),Ott2022_RICHIESTE!R47))=1,    R$46&lt;&gt;""   ),    _xlfn.CONCAT("Rid: ",HLOOKUP(R$46,Tipologie!$B$2:$AM$10,7)  ),  Ott2022_RICHIESTE!R47),HLOOKUP(R$46,Tipologie!$B$2:$AM$10,7  ) ))</f>
        <v>.</v>
      </c>
      <c r="S52" s="28" t="str">
        <f>T( IF( Ott2022_RICHIESTE!S47&lt;&gt;"",  IF(   AND(    (IFERROR(SEARCH("Ridotto",Ott2022_RICHIESTE!S47),Ott2022_RICHIESTE!S47))=1,    S$46&lt;&gt;""   ),    _xlfn.CONCAT("Rid: ",HLOOKUP(S$46,Tipologie!$B$2:$AM$10,7)  ),  Ott2022_RICHIESTE!S47),HLOOKUP(S$46,Tipologie!$B$2:$AM$10,7  ) ))</f>
        <v>.</v>
      </c>
      <c r="T52" s="91"/>
      <c r="U52" s="45" t="str">
        <f t="shared" si="7"/>
        <v>ven</v>
      </c>
      <c r="V52" s="46">
        <f t="shared" si="8"/>
        <v>44869</v>
      </c>
      <c r="W52" s="147" t="str">
        <f>T( IF( Ott2022_RICHIESTE!W47&lt;&gt;"",  IF(   AND(    (IFERROR(SEARCH("Ridotto",Ott2022_RICHIESTE!W47),Ott2022_RICHIESTE!W47))=1,    W$46&lt;&gt;""   ),    _xlfn.CONCAT("Rid: ",HLOOKUP(W$46,Tipologie!$B$2:$AM$10,7)  ),  Ott2022_RICHIESTE!W47),HLOOKUP(W$46,Tipologie!$B$2:$AM$10,7  ) ))</f>
        <v>.</v>
      </c>
      <c r="X52" s="147" t="str">
        <f>T( IF( Ott2022_RICHIESTE!X47&lt;&gt;"",  IF(   AND(    (IFERROR(SEARCH("Ridotto",Ott2022_RICHIESTE!X47),Ott2022_RICHIESTE!X47))=1,    X$46&lt;&gt;""   ),    _xlfn.CONCAT("Rid: ",HLOOKUP(X$46,Tipologie!$B$2:$AM$10,7)  ),  Ott2022_RICHIESTE!X47),HLOOKUP(X$46,Tipologie!$B$2:$AM$10,7  ) ))</f>
        <v>.</v>
      </c>
      <c r="Y52" s="147" t="str">
        <f>T( IF( Ott2022_RICHIESTE!Y47&lt;&gt;"",  IF(   AND(    (IFERROR(SEARCH("Ridotto",Ott2022_RICHIESTE!Y47),Ott2022_RICHIESTE!Y47))=1,    Y$46&lt;&gt;""   ),    _xlfn.CONCAT("Rid: ",HLOOKUP(Y$46,Tipologie!$B$2:$AM$10,7)  ),  Ott2022_RICHIESTE!Y47),HLOOKUP(Y$46,Tipologie!$B$2:$AM$10,7  ) ))</f>
        <v>.</v>
      </c>
      <c r="Z52" s="147" t="str">
        <f>T( IF( Ott2022_RICHIESTE!Z47&lt;&gt;"",  IF(   AND(    (IFERROR(SEARCH("Ridotto",Ott2022_RICHIESTE!Z47),Ott2022_RICHIESTE!Z47))=1,    Z$46&lt;&gt;""   ),    _xlfn.CONCAT("Rid: ",HLOOKUP(Z$46,Tipologie!$B$2:$AM$10,7)  ),  Ott2022_RICHIESTE!Z47),HLOOKUP(Z$46,Tipologie!$B$2:$AM$10,7  ) ))</f>
        <v>.</v>
      </c>
      <c r="AA52" s="147" t="str">
        <f>T( IF( Ott2022_RICHIESTE!AA47&lt;&gt;"",  IF(   AND(    (IFERROR(SEARCH("Ridotto",Ott2022_RICHIESTE!AA47),Ott2022_RICHIESTE!AA47))=1,    AA$46&lt;&gt;""   ),    _xlfn.CONCAT("Rid: ",HLOOKUP(AA$46,Tipologie!$B$2:$AM$10,7)  ),  Ott2022_RICHIESTE!AA47),HLOOKUP(AA$46,Tipologie!$B$2:$AM$10,7  ) ))</f>
        <v>.</v>
      </c>
      <c r="AB52" s="147" t="str">
        <f>T( IF( Ott2022_RICHIESTE!AB47&lt;&gt;"",  IF(   AND(    (IFERROR(SEARCH("Ridotto",Ott2022_RICHIESTE!AB47),Ott2022_RICHIESTE!AB47))=1,    AB$46&lt;&gt;""   ),    _xlfn.CONCAT("Rid: ",HLOOKUP(AB$46,Tipologie!$B$2:$AM$10,7)  ),  Ott2022_RICHIESTE!AB47),HLOOKUP(AB$46,Tipologie!$B$2:$AM$10,7  ) ))</f>
        <v>.</v>
      </c>
      <c r="AC52" s="147" t="str">
        <f>T( IF( Ott2022_RICHIESTE!AC47&lt;&gt;"",  IF(   AND(    (IFERROR(SEARCH("Ridotto",Ott2022_RICHIESTE!AC47),Ott2022_RICHIESTE!AC47))=1,    AC$46&lt;&gt;""   ),    _xlfn.CONCAT("Rid: ",HLOOKUP(AC$46,Tipologie!$B$2:$AM$10,7)  ),  Ott2022_RICHIESTE!AC47),HLOOKUP(AC$46,Tipologie!$B$2:$AM$10,7  ) ))</f>
        <v>.</v>
      </c>
      <c r="AD52" s="147" t="str">
        <f>T( IF( Ott2022_RICHIESTE!AD47&lt;&gt;"",  IF(   AND(    (IFERROR(SEARCH("Ridotto",Ott2022_RICHIESTE!AD47),Ott2022_RICHIESTE!AD47))=1,    AD$46&lt;&gt;""   ),    _xlfn.CONCAT("Rid: ",HLOOKUP(AD$46,Tipologie!$B$2:$AM$10,7)  ),  Ott2022_RICHIESTE!AD47),HLOOKUP(AD$46,Tipologie!$B$2:$AM$10,7  ) ))</f>
        <v>.</v>
      </c>
      <c r="AE52" s="147" t="str">
        <f>T( IF( Ott2022_RICHIESTE!AE47&lt;&gt;"",  IF(   AND(    (IFERROR(SEARCH("Ridotto",Ott2022_RICHIESTE!AE47),Ott2022_RICHIESTE!AE47))=1,    AE$46&lt;&gt;""   ),    _xlfn.CONCAT("Rid: ",HLOOKUP(AE$46,Tipologie!$B$2:$AM$10,7)  ),  Ott2022_RICHIESTE!AE47),HLOOKUP(AE$46,Tipologie!$B$2:$AM$10,7  ) ))</f>
        <v>.</v>
      </c>
      <c r="AF52" s="147" t="str">
        <f>T( IF( Ott2022_RICHIESTE!AF47&lt;&gt;"",  IF(   AND(    (IFERROR(SEARCH("Ridotto",Ott2022_RICHIESTE!AF47),Ott2022_RICHIESTE!AF47))=1,    AF$46&lt;&gt;""   ),    _xlfn.CONCAT("Rid: ",HLOOKUP(AF$46,Tipologie!$B$2:$AM$10,7)  ),  Ott2022_RICHIESTE!AF47),HLOOKUP(AF$46,Tipologie!$B$2:$AM$10,7  ) ))</f>
        <v>.</v>
      </c>
      <c r="AG52" s="147" t="str">
        <f>T( IF( Ott2022_RICHIESTE!AG47&lt;&gt;"",  IF(   AND(    (IFERROR(SEARCH("Ridotto",Ott2022_RICHIESTE!AG47),Ott2022_RICHIESTE!AG47))=1,    AG$46&lt;&gt;""   ),    _xlfn.CONCAT("Rid: ",HLOOKUP(AG$46,Tipologie!$B$2:$AM$10,7)  ),  Ott2022_RICHIESTE!AG47),HLOOKUP(AG$46,Tipologie!$B$2:$AM$10,7  ) ))</f>
        <v>.</v>
      </c>
      <c r="AH52" s="147" t="str">
        <f>T( IF( Ott2022_RICHIESTE!AH47&lt;&gt;"",  IF(   AND(    (IFERROR(SEARCH("Ridotto",Ott2022_RICHIESTE!AH47),Ott2022_RICHIESTE!AH47))=1,    AH$46&lt;&gt;""   ),    _xlfn.CONCAT("Rid: ",HLOOKUP(AH$46,Tipologie!$B$2:$AM$10,7)  ),  Ott2022_RICHIESTE!AH47),HLOOKUP(AH$46,Tipologie!$B$2:$AM$10,7  ) ))</f>
        <v>.</v>
      </c>
      <c r="AI52" s="147" t="str">
        <f>T( IF( Ott2022_RICHIESTE!AI47&lt;&gt;"",  IF(   AND(    (IFERROR(SEARCH("Ridotto",Ott2022_RICHIESTE!AI47),Ott2022_RICHIESTE!AI47))=1,    AI$46&lt;&gt;""   ),    _xlfn.CONCAT("Rid: ",HLOOKUP(AI$46,Tipologie!$B$2:$AM$10,7)  ),  Ott2022_RICHIESTE!AI47),HLOOKUP(AI$46,Tipologie!$B$2:$AM$10,7  ) ))</f>
        <v>.</v>
      </c>
      <c r="AJ52" s="147" t="str">
        <f>T( IF( Ott2022_RICHIESTE!AJ47&lt;&gt;"",  IF(   AND(    (IFERROR(SEARCH("Ridotto",Ott2022_RICHIESTE!AJ47),Ott2022_RICHIESTE!AJ47))=1,    AJ$46&lt;&gt;""   ),    _xlfn.CONCAT("Rid: ",HLOOKUP(AJ$46,Tipologie!$B$2:$AM$10,7)  ),  Ott2022_RICHIESTE!AJ47),HLOOKUP(AJ$46,Tipologie!$B$2:$AM$10,7  ) ))</f>
        <v>.</v>
      </c>
      <c r="AK52" s="147" t="str">
        <f>T( IF( Ott2022_RICHIESTE!AK47&lt;&gt;"",  IF(   AND(    (IFERROR(SEARCH("Ridotto",Ott2022_RICHIESTE!AK47),Ott2022_RICHIESTE!AK47))=1,    AK$46&lt;&gt;""   ),    _xlfn.CONCAT("Rid: ",HLOOKUP(AK$46,Tipologie!$B$2:$AM$10,7)  ),  Ott2022_RICHIESTE!AK47),HLOOKUP(AK$46,Tipologie!$B$2:$AM$10,7  ) ))</f>
        <v>.</v>
      </c>
      <c r="AL52" s="147" t="str">
        <f>T( IF( Ott2022_RICHIESTE!AL47&lt;&gt;"",  IF(   AND(    (IFERROR(SEARCH("Ridotto",Ott2022_RICHIESTE!AL47),Ott2022_RICHIESTE!AL47))=1,    AL$46&lt;&gt;""   ),    _xlfn.CONCAT("Rid: ",HLOOKUP(AL$46,Tipologie!$B$2:$AM$10,7)  ),  Ott2022_RICHIESTE!AL47),HLOOKUP(AL$46,Tipologie!$B$2:$AM$10,7  ) ))</f>
        <v>.</v>
      </c>
      <c r="AM52" s="147" t="str">
        <f>T( IF( Ott2022_RICHIESTE!AM47&lt;&gt;"",  IF(   AND(    (IFERROR(SEARCH("Ridotto",Ott2022_RICHIESTE!AM47),Ott2022_RICHIESTE!AM47))=1,    AM$46&lt;&gt;""   ),    _xlfn.CONCAT("Rid: ",HLOOKUP(AM$46,Tipologie!$B$2:$AM$10,7)  ),  Ott2022_RICHIESTE!AM47),HLOOKUP(AM$46,Tipologie!$B$2:$AM$10,7  ) ))</f>
        <v>.</v>
      </c>
      <c r="AN52" s="147" t="str">
        <f>T( IF( Ott2022_RICHIESTE!AN47&lt;&gt;"",  IF(   AND(    (IFERROR(SEARCH("Ridotto",Ott2022_RICHIESTE!AN47),Ott2022_RICHIESTE!AN47))=1,    AN$46&lt;&gt;""   ),    _xlfn.CONCAT("Rid: ",HLOOKUP(AN$46,Tipologie!$B$2:$AM$10,7)  ),  Ott2022_RICHIESTE!AN47),HLOOKUP(AN$46,Tipologie!$B$2:$AM$10,7  ) ))</f>
        <v>.</v>
      </c>
      <c r="AO52" s="147" t="str">
        <f>T( IF( Ott2022_RICHIESTE!AO47&lt;&gt;"",  IF(   AND(    (IFERROR(SEARCH("Ridotto",Ott2022_RICHIESTE!AO47),Ott2022_RICHIESTE!AO47))=1,    AO$46&lt;&gt;""   ),    _xlfn.CONCAT("Rid: ",HLOOKUP(AO$46,Tipologie!$B$2:$AM$10,7)  ),  Ott2022_RICHIESTE!AO47),HLOOKUP(AO$46,Tipologie!$B$2:$AM$10,7  ) ))</f>
        <v>.</v>
      </c>
      <c r="AP52" s="147" t="str">
        <f>T( IF( Ott2022_RICHIESTE!AP47&lt;&gt;"",  IF(   AND(    (IFERROR(SEARCH("Ridotto",Ott2022_RICHIESTE!AP47),Ott2022_RICHIESTE!AP47))=1,    AP$46&lt;&gt;""   ),    _xlfn.CONCAT("Rid: ",HLOOKUP(AP$46,Tipologie!$B$2:$AM$10,7)  ),  Ott2022_RICHIESTE!AP47),HLOOKUP(AP$46,Tipologie!$B$2:$AM$10,7  ) ))</f>
        <v>.</v>
      </c>
      <c r="AQ52" s="147" t="str">
        <f>T( IF( Ott2022_RICHIESTE!AQ47&lt;&gt;"",  IF(   AND(    (IFERROR(SEARCH("Ridotto",Ott2022_RICHIESTE!AQ47),Ott2022_RICHIESTE!AQ47))=1,    AQ$46&lt;&gt;""   ),    _xlfn.CONCAT("Rid: ",HLOOKUP(AQ$46,Tipologie!$B$2:$AM$10,7)  ),  Ott2022_RICHIESTE!AQ47),HLOOKUP(AQ$46,Tipologie!$B$2:$AM$10,7  ) ))</f>
        <v>.</v>
      </c>
      <c r="AR52" s="147" t="str">
        <f>T( IF( Ott2022_RICHIESTE!AR47&lt;&gt;"",  IF(   AND(    (IFERROR(SEARCH("Ridotto",Ott2022_RICHIESTE!AR47),Ott2022_RICHIESTE!AR47))=1,    AR$46&lt;&gt;""   ),    _xlfn.CONCAT("Rid: ",HLOOKUP(AR$46,Tipologie!$B$2:$AM$10,7)  ),  Ott2022_RICHIESTE!AR47),HLOOKUP(AR$46,Tipologie!$B$2:$AM$10,7  ) ))</f>
        <v>.</v>
      </c>
      <c r="AS52" s="147" t="str">
        <f>T( IF( Ott2022_RICHIESTE!AS47&lt;&gt;"",  IF(   AND(    (IFERROR(SEARCH("Ridotto",Ott2022_RICHIESTE!AS47),Ott2022_RICHIESTE!AS47))=1,    AS$46&lt;&gt;""   ),    _xlfn.CONCAT("Rid: ",HLOOKUP(AS$46,Tipologie!$B$2:$AM$10,7)  ),  Ott2022_RICHIESTE!AS47),HLOOKUP(AS$46,Tipologie!$B$2:$AM$10,7  ) ))</f>
        <v>.</v>
      </c>
      <c r="AT52" s="224"/>
      <c r="AW52" s="159">
        <f>SUM(COUNTIFS(C52:AS52,{"Ex-accordo";"Ferie";"Ridotto Ex-Acc";"Ridotto Ferie";"Ridotto Maternità";"Malattia";"Esame";"Altro"}))</f>
        <v>0</v>
      </c>
      <c r="AX52" s="159">
        <f t="shared" si="15"/>
        <v>30</v>
      </c>
      <c r="AY52" s="91"/>
      <c r="BB52" s="147" t="str">
        <f>T( IF( Ott2022_RICHIESTE!BM47&lt;&gt;"",  IF(   AND(    (IFERROR(SEARCH("Ridotto",Ott2022_RICHIESTE!BM47),Ott2022_RICHIESTE!BM47))=1,    BB$46&lt;&gt;""   ),    _xlfn.CONCAT("Rid: ",HLOOKUP(BB$46,Tipologie!$B$2:$AM$10,7)  ),  Ott2022_RICHIESTE!BM47),HLOOKUP(BB$46,Tipologie!$B$2:$AM$10,7  ) ))</f>
        <v>.</v>
      </c>
      <c r="BC52" s="147" t="str">
        <f>T( IF( Ott2022_RICHIESTE!BN47&lt;&gt;"",  IF(   AND(    (IFERROR(SEARCH("Ridotto",Ott2022_RICHIESTE!BN47),Ott2022_RICHIESTE!BN47))=1,    BC$46&lt;&gt;""   ),    _xlfn.CONCAT("Rid: ",HLOOKUP(BC$46,Tipologie!$B$2:$AM$10,7)  ),  Ott2022_RICHIESTE!BN47),HLOOKUP(BC$46,Tipologie!$B$2:$AM$10,7  ) ))</f>
        <v>.</v>
      </c>
      <c r="BD52" s="147" t="str">
        <f>T( IF( Ott2022_RICHIESTE!BO47&lt;&gt;"",  IF(   AND(    (IFERROR(SEARCH("Ridotto",Ott2022_RICHIESTE!BO47),Ott2022_RICHIESTE!BO47))=1,    BD$46&lt;&gt;""   ),    _xlfn.CONCAT("Rid: ",HLOOKUP(BD$46,Tipologie!$B$2:$AM$10,7)  ),  Ott2022_RICHIESTE!BO47),HLOOKUP(BD$46,Tipologie!$B$2:$AM$10,7  ) ))</f>
        <v>.</v>
      </c>
      <c r="BE52" s="147" t="str">
        <f>T( IF( Ott2022_RICHIESTE!BP47&lt;&gt;"",  IF(   AND(    (IFERROR(SEARCH("Ridotto",Ott2022_RICHIESTE!BP47),Ott2022_RICHIESTE!BP47))=1,    BE$46&lt;&gt;""   ),    _xlfn.CONCAT("Rid: ",HLOOKUP(BE$46,Tipologie!$B$2:$AM$10,7)  ),  Ott2022_RICHIESTE!BP47),HLOOKUP(BE$46,Tipologie!$B$2:$AM$10,7  ) ))</f>
        <v>.</v>
      </c>
      <c r="BF52" s="147" t="str">
        <f>T( IF( Ott2022_RICHIESTE!BQ47&lt;&gt;"",  IF(   AND(    (IFERROR(SEARCH("Ridotto",Ott2022_RICHIESTE!BQ47),Ott2022_RICHIESTE!BQ47))=1,    BF$46&lt;&gt;""   ),    _xlfn.CONCAT("Rid: ",HLOOKUP(BF$46,Tipologie!$B$2:$AM$10,7)  ),  Ott2022_RICHIESTE!BQ47),HLOOKUP(BF$46,Tipologie!$B$2:$AM$10,7  ) ))</f>
        <v>.</v>
      </c>
      <c r="BG52" s="147" t="str">
        <f>T( IF( Ott2022_RICHIESTE!BR47&lt;&gt;"",  IF(   AND(    (IFERROR(SEARCH("Ridotto",Ott2022_RICHIESTE!BR47),Ott2022_RICHIESTE!BR47))=1,    BG$46&lt;&gt;""   ),    _xlfn.CONCAT("Rid: ",HLOOKUP(BG$46,Tipologie!$B$2:$AM$10,7)  ),  Ott2022_RICHIESTE!BR47),HLOOKUP(BG$46,Tipologie!$B$2:$AM$10,7  ) ))</f>
        <v>.</v>
      </c>
      <c r="BI52" s="45" t="str">
        <f t="shared" si="9"/>
        <v>ven</v>
      </c>
      <c r="BJ52" s="45">
        <f t="shared" si="12"/>
        <v>44869</v>
      </c>
      <c r="BK52" s="147" t="str">
        <f>T( IF( Ott2022_RICHIESTE!BV47&lt;&gt;"",  IF(   AND(    (IFERROR(SEARCH("Ridotto",Ott2022_RICHIESTE!BV47),Ott2022_RICHIESTE!BV47))=1,    BK$46&lt;&gt;""   ),    _xlfn.CONCAT("Rid: ",HLOOKUP(BK$46,Tipologie!$B$2:$AM$10,7)  ),  Ott2022_RICHIESTE!BV47),HLOOKUP(BK$46,Tipologie!$B$2:$AM$10,7  ) ))</f>
        <v>.</v>
      </c>
      <c r="BL52" s="147" t="str">
        <f>T( IF( Ott2022_RICHIESTE!BW47&lt;&gt;"",  IF(   AND(    (IFERROR(SEARCH("Ridotto",Ott2022_RICHIESTE!BW47),Ott2022_RICHIESTE!BW47))=1,    BL$46&lt;&gt;""   ),    _xlfn.CONCAT("Rid: ",HLOOKUP(BL$46,Tipologie!$B$2:$AM$10,7)  ),  Ott2022_RICHIESTE!BW47),HLOOKUP(BL$46,Tipologie!$B$2:$AM$10,7  ) ))</f>
        <v>.</v>
      </c>
      <c r="BM52" s="147" t="str">
        <f>T( IF( Ott2022_RICHIESTE!BX47&lt;&gt;"",  IF(   AND(    (IFERROR(SEARCH("Ridotto",Ott2022_RICHIESTE!BX47),Ott2022_RICHIESTE!BX47))=1,    BM$46&lt;&gt;""   ),    _xlfn.CONCAT("Rid: ",HLOOKUP(BM$46,Tipologie!$B$2:$AM$10,7)  ),  Ott2022_RICHIESTE!BX47),HLOOKUP(BM$46,Tipologie!$B$2:$AM$10,7  ) ))</f>
        <v>.</v>
      </c>
      <c r="BN52" s="147" t="str">
        <f>T( IF( Ott2022_RICHIESTE!BY47&lt;&gt;"",  IF(   AND(    (IFERROR(SEARCH("Ridotto",Ott2022_RICHIESTE!BY47),Ott2022_RICHIESTE!BY47))=1,    BN$46&lt;&gt;""   ),    _xlfn.CONCAT("Rid: ",HLOOKUP(BN$46,Tipologie!$B$2:$AM$10,7)  ),  Ott2022_RICHIESTE!BY47),HLOOKUP(BN$46,Tipologie!$B$2:$AM$10,7  ) ))</f>
        <v>.</v>
      </c>
      <c r="BO52" s="147" t="str">
        <f>T( IF( Ott2022_RICHIESTE!BZ47&lt;&gt;"",  IF(   AND(    (IFERROR(SEARCH("Ridotto",Ott2022_RICHIESTE!BZ47),Ott2022_RICHIESTE!BZ47))=1,    BO$46&lt;&gt;""   ),    _xlfn.CONCAT("Rid: ",HLOOKUP(BO$46,Tipologie!$B$2:$AM$10,7)  ),  Ott2022_RICHIESTE!BZ47),HLOOKUP(BO$46,Tipologie!$B$2:$AM$10,7  ) ))</f>
        <v>.</v>
      </c>
      <c r="BP52" s="147" t="str">
        <f>T( IF( Ott2022_RICHIESTE!CA47&lt;&gt;"",  IF(   AND(    (IFERROR(SEARCH("Ridotto",Ott2022_RICHIESTE!CA47),Ott2022_RICHIESTE!CA47))=1,    BP$46&lt;&gt;""   ),    _xlfn.CONCAT("Rid: ",HLOOKUP(BP$46,Tipologie!$B$2:$AM$10,7)  ),  Ott2022_RICHIESTE!CA47),HLOOKUP(BP$46,Tipologie!$B$2:$AM$10,7  ) ))</f>
        <v>.</v>
      </c>
      <c r="BQ52" s="147" t="str">
        <f>T( IF( Ott2022_RICHIESTE!CB47&lt;&gt;"",  IF(   AND(    (IFERROR(SEARCH("Ridotto",Ott2022_RICHIESTE!CB47),Ott2022_RICHIESTE!CB47))=1,    BQ$46&lt;&gt;""   ),    _xlfn.CONCAT("Rid: ",HLOOKUP(BQ$46,Tipologie!$B$2:$AM$10,7)  ),  Ott2022_RICHIESTE!CB47),HLOOKUP(BQ$46,Tipologie!$B$2:$AM$10,7  ) ))</f>
        <v>.</v>
      </c>
      <c r="BR52" s="147" t="str">
        <f>T(IF(  Ott2022_RICHIESTE!BW47&lt;&gt;"",  Ott2022_RICHIESTE!BW47,  HLOOKUP(BR$46,Tipologie!$B$2:$AM$10,7) ))</f>
        <v>.</v>
      </c>
      <c r="BS52" s="147" t="str">
        <f>T(IF(  Ott2022_RICHIESTE!BX47&lt;&gt;"",  Ott2022_RICHIESTE!BX47,  HLOOKUP(BS$46,Tipologie!$B$2:$AM$10,7) ))</f>
        <v>.</v>
      </c>
      <c r="BT52" s="147" t="str">
        <f>T(IF(  Ott2022_RICHIESTE!BY47&lt;&gt;"",  Ott2022_RICHIESTE!BY47,  HLOOKUP(BT$46,Tipologie!$B$2:$AM$10,7) ))</f>
        <v>.</v>
      </c>
      <c r="BU52" s="20"/>
    </row>
    <row r="53" spans="1:73" ht="11.25" customHeight="1" x14ac:dyDescent="0.25">
      <c r="A53" s="45" t="str">
        <f>IF(Ott2022_RICHIESTE!A48&lt;&gt;"",Ott2022_RICHIESTE!A48,"")</f>
        <v>sab</v>
      </c>
      <c r="B53" s="46">
        <f>IF(Ott2022_RICHIESTE!B48&lt;&gt;"",Ott2022_RICHIESTE!B48,"")</f>
        <v>44870</v>
      </c>
      <c r="C53" s="147" t="str">
        <f>T( IF( Ott2022_RICHIESTE!C48&lt;&gt;"",  IF(   AND(    (IFERROR(SEARCH("Ridotto",Ott2022_RICHIESTE!C48),Ott2022_RICHIESTE!C48))=1,    C$46&lt;&gt;""   ),    _xlfn.CONCAT("Rid: ",HLOOKUP(C$46,Tipologie!$B$2:$AM$10,8)  ),  Ott2022_RICHIESTE!C48),HLOOKUP(C$46,Tipologie!$B$2:$AM$10,8  ) ))</f>
        <v>RIPOSO</v>
      </c>
      <c r="D53" s="147" t="str">
        <f>T( IF( Ott2022_RICHIESTE!D48&lt;&gt;"",  IF(   AND(    (IFERROR(SEARCH("Ridotto",Ott2022_RICHIESTE!D48),Ott2022_RICHIESTE!D48))=1,    D$46&lt;&gt;""   ),    _xlfn.CONCAT("Rid: ",HLOOKUP(D$46,Tipologie!$B$2:$AM$10,8)  ),  Ott2022_RICHIESTE!D48),HLOOKUP(D$46,Tipologie!$B$2:$AM$10,8  ) ))</f>
        <v>RIPOSO</v>
      </c>
      <c r="E53" s="147" t="str">
        <f>T( IF( Ott2022_RICHIESTE!E48&lt;&gt;"",  IF(   AND(    (IFERROR(SEARCH("Ridotto",Ott2022_RICHIESTE!E48),Ott2022_RICHIESTE!E48))=1,    E$46&lt;&gt;""   ),    _xlfn.CONCAT("Rid: ",HLOOKUP(E$46,Tipologie!$B$2:$AM$10,8)  ),  Ott2022_RICHIESTE!E48),HLOOKUP(E$46,Tipologie!$B$2:$AM$10,8  ) ))</f>
        <v>RIPOSO</v>
      </c>
      <c r="F53" s="147" t="str">
        <f>T( IF( Ott2022_RICHIESTE!F48&lt;&gt;"",  IF(   AND(    (IFERROR(SEARCH("Ridotto",Ott2022_RICHIESTE!F48),Ott2022_RICHIESTE!F48))=1,    F$46&lt;&gt;""   ),    _xlfn.CONCAT("Rid: ",HLOOKUP(F$46,Tipologie!$B$2:$AM$10,8)  ),  Ott2022_RICHIESTE!F48),HLOOKUP(F$46,Tipologie!$B$2:$AM$10,8  ) ))</f>
        <v>RIPOSO</v>
      </c>
      <c r="G53" s="147" t="str">
        <f>T( IF( Ott2022_RICHIESTE!G48&lt;&gt;"",  IF(   AND(    (IFERROR(SEARCH("Ridotto",Ott2022_RICHIESTE!G48),Ott2022_RICHIESTE!G48))=1,    G$46&lt;&gt;""   ),    _xlfn.CONCAT("Rid: ",HLOOKUP(G$46,Tipologie!$B$2:$AM$10,8)  ),  Ott2022_RICHIESTE!G48),HLOOKUP(G$46,Tipologie!$B$2:$AM$10,8  ) ))</f>
        <v>RIPOSO</v>
      </c>
      <c r="H53" s="147" t="str">
        <f>T( IF( Ott2022_RICHIESTE!H48&lt;&gt;"",  IF(   AND(    (IFERROR(SEARCH("Ridotto",Ott2022_RICHIESTE!H48),Ott2022_RICHIESTE!H48))=1,    H$46&lt;&gt;""   ),    _xlfn.CONCAT("Rid: ",HLOOKUP(H$46,Tipologie!$B$2:$AM$10,8)  ),  Ott2022_RICHIESTE!H48),HLOOKUP(H$46,Tipologie!$B$2:$AM$10,8  ) ))</f>
        <v>RIPOSO</v>
      </c>
      <c r="I53" s="147" t="str">
        <f>T( IF( Ott2022_RICHIESTE!I48&lt;&gt;"",  IF(   AND(    (IFERROR(SEARCH("Ridotto",Ott2022_RICHIESTE!I48),Ott2022_RICHIESTE!I48))=1,    I$46&lt;&gt;""   ),    _xlfn.CONCAT("Rid: ",HLOOKUP(I$46,Tipologie!$B$2:$AM$10,8)  ),  Ott2022_RICHIESTE!I48),HLOOKUP(I$46,Tipologie!$B$2:$AM$10,8  ) ))</f>
        <v>RIPOSO</v>
      </c>
      <c r="J53" s="147" t="str">
        <f>T( IF( Ott2022_RICHIESTE!J48&lt;&gt;"",  IF(   AND(    (IFERROR(SEARCH("Ridotto",Ott2022_RICHIESTE!J48),Ott2022_RICHIESTE!J48))=1,    J$46&lt;&gt;""   ),    _xlfn.CONCAT("Rid: ",HLOOKUP(J$46,Tipologie!$B$2:$AM$10,8)  ),  Ott2022_RICHIESTE!J48),HLOOKUP(J$46,Tipologie!$B$2:$AM$10,8  ) ))</f>
        <v>RIPOSO</v>
      </c>
      <c r="K53" s="147" t="str">
        <f>T( IF( Ott2022_RICHIESTE!K48&lt;&gt;"",  IF(   AND(    (IFERROR(SEARCH("Ridotto",Ott2022_RICHIESTE!K48),Ott2022_RICHIESTE!K48))=1,    K$46&lt;&gt;""   ),    _xlfn.CONCAT("Rid: ",HLOOKUP(K$46,Tipologie!$B$2:$AM$10,8)  ),  Ott2022_RICHIESTE!K48),HLOOKUP(K$46,Tipologie!$B$2:$AM$10,8  ) ))</f>
        <v>RIPOSO</v>
      </c>
      <c r="L53" s="147" t="str">
        <f>T( IF( Ott2022_RICHIESTE!L48&lt;&gt;"",  IF(   AND(    (IFERROR(SEARCH("Ridotto",Ott2022_RICHIESTE!L48),Ott2022_RICHIESTE!L48))=1,    L$46&lt;&gt;""   ),    _xlfn.CONCAT("Rid: ",HLOOKUP(L$46,Tipologie!$B$2:$AM$10,8)  ),  Ott2022_RICHIESTE!L48),HLOOKUP(L$46,Tipologie!$B$2:$AM$10,8  ) ))</f>
        <v>RIPOSO</v>
      </c>
      <c r="M53" s="147" t="str">
        <f>T( IF( Ott2022_RICHIESTE!M48&lt;&gt;"",  IF(   AND(    (IFERROR(SEARCH("Ridotto",Ott2022_RICHIESTE!M48),Ott2022_RICHIESTE!M48))=1,    M$46&lt;&gt;""   ),    _xlfn.CONCAT("Rid: ",HLOOKUP(M$46,Tipologie!$B$2:$AM$10,8)  ),  Ott2022_RICHIESTE!M48),HLOOKUP(M$46,Tipologie!$B$2:$AM$10,8  ) ))</f>
        <v>RIPOSO</v>
      </c>
      <c r="N53" s="147" t="str">
        <f>T( IF( Ott2022_RICHIESTE!N48&lt;&gt;"",  IF(   AND(    (IFERROR(SEARCH("Ridotto",Ott2022_RICHIESTE!N48),Ott2022_RICHIESTE!N48))=1,    N$46&lt;&gt;""   ),    _xlfn.CONCAT("Rid: ",HLOOKUP(N$46,Tipologie!$B$2:$AM$10,8)  ),  Ott2022_RICHIESTE!N48),HLOOKUP(N$46,Tipologie!$B$2:$AM$10,8  ) ))</f>
        <v>RIPOSO</v>
      </c>
      <c r="O53" s="147" t="str">
        <f>T( IF( Ott2022_RICHIESTE!O48&lt;&gt;"",  IF(   AND(    (IFERROR(SEARCH("Ridotto",Ott2022_RICHIESTE!O48),Ott2022_RICHIESTE!O48))=1,    O$46&lt;&gt;""   ),    _xlfn.CONCAT("Rid: ",HLOOKUP(O$46,Tipologie!$B$2:$AM$10,8)  ),  Ott2022_RICHIESTE!O48),HLOOKUP(O$46,Tipologie!$B$2:$AM$10,8  ) ))</f>
        <v>RIPOSO</v>
      </c>
      <c r="P53" s="147" t="str">
        <f>T( IF( Ott2022_RICHIESTE!P48&lt;&gt;"",  IF(   AND(    (IFERROR(SEARCH("Ridotto",Ott2022_RICHIESTE!P48),Ott2022_RICHIESTE!P48))=1,    P$46&lt;&gt;""   ),    _xlfn.CONCAT("Rid: ",HLOOKUP(P$46,Tipologie!$B$2:$AM$10,8)  ),  Ott2022_RICHIESTE!P48),HLOOKUP(P$46,Tipologie!$B$2:$AM$10,8  ) ))</f>
        <v>RIPOSO</v>
      </c>
      <c r="Q53" s="28" t="str">
        <f>T( IF( Ott2022_RICHIESTE!Q48&lt;&gt;"",  IF(   AND(    (IFERROR(SEARCH("Ridotto",Ott2022_RICHIESTE!Q48),Ott2022_RICHIESTE!Q48))=1,    Q$46&lt;&gt;""   ),    _xlfn.CONCAT("Rid: ",HLOOKUP(Q$46,Tipologie!$B$2:$AM$10,8)  ),  Ott2022_RICHIESTE!Q48),HLOOKUP(Q$46,Tipologie!$B$2:$AM$10,8  ) ))</f>
        <v>RIPOSO</v>
      </c>
      <c r="R53" s="28" t="str">
        <f>T( IF( Ott2022_RICHIESTE!R48&lt;&gt;"",  IF(   AND(    (IFERROR(SEARCH("Ridotto",Ott2022_RICHIESTE!R48),Ott2022_RICHIESTE!R48))=1,    R$46&lt;&gt;""   ),    _xlfn.CONCAT("Rid: ",HLOOKUP(R$46,Tipologie!$B$2:$AM$10,8)  ),  Ott2022_RICHIESTE!R48),HLOOKUP(R$46,Tipologie!$B$2:$AM$10,8  ) ))</f>
        <v>RIPOSO</v>
      </c>
      <c r="S53" s="28" t="str">
        <f>T( IF( Ott2022_RICHIESTE!S48&lt;&gt;"",  IF(   AND(    (IFERROR(SEARCH("Ridotto",Ott2022_RICHIESTE!S48),Ott2022_RICHIESTE!S48))=1,    S$46&lt;&gt;""   ),    _xlfn.CONCAT("Rid: ",HLOOKUP(S$46,Tipologie!$B$2:$AM$10,8)  ),  Ott2022_RICHIESTE!S48),HLOOKUP(S$46,Tipologie!$B$2:$AM$10,8  ) ))</f>
        <v>RIPOSO</v>
      </c>
      <c r="T53" s="91"/>
      <c r="U53" s="45" t="str">
        <f t="shared" si="7"/>
        <v>sab</v>
      </c>
      <c r="V53" s="46">
        <f t="shared" si="8"/>
        <v>44870</v>
      </c>
      <c r="W53" s="147" t="str">
        <f>T( IF( Ott2022_RICHIESTE!W48&lt;&gt;"",  IF(   AND(    (IFERROR(SEARCH("Ridotto",Ott2022_RICHIESTE!W48),Ott2022_RICHIESTE!W48))=1,    W$46&lt;&gt;""   ),    _xlfn.CONCAT("Rid: ",HLOOKUP(W$46,Tipologie!$B$2:$AM$10,8)  ),  Ott2022_RICHIESTE!W48),HLOOKUP(W$46,Tipologie!$B$2:$AM$10,8  ) ))</f>
        <v>RIPOSO</v>
      </c>
      <c r="X53" s="147" t="str">
        <f>T( IF( Ott2022_RICHIESTE!X48&lt;&gt;"",  IF(   AND(    (IFERROR(SEARCH("Ridotto",Ott2022_RICHIESTE!X48),Ott2022_RICHIESTE!X48))=1,    X$46&lt;&gt;""   ),    _xlfn.CONCAT("Rid: ",HLOOKUP(X$46,Tipologie!$B$2:$AM$10,8)  ),  Ott2022_RICHIESTE!X48),HLOOKUP(X$46,Tipologie!$B$2:$AM$10,8  ) ))</f>
        <v>RIPOSO</v>
      </c>
      <c r="Y53" s="147" t="str">
        <f>T( IF( Ott2022_RICHIESTE!Y48&lt;&gt;"",  IF(   AND(    (IFERROR(SEARCH("Ridotto",Ott2022_RICHIESTE!Y48),Ott2022_RICHIESTE!Y48))=1,    Y$46&lt;&gt;""   ),    _xlfn.CONCAT("Rid: ",HLOOKUP(Y$46,Tipologie!$B$2:$AM$10,8)  ),  Ott2022_RICHIESTE!Y48),HLOOKUP(Y$46,Tipologie!$B$2:$AM$10,8  ) ))</f>
        <v>RIPOSO</v>
      </c>
      <c r="Z53" s="147" t="str">
        <f>T( IF( Ott2022_RICHIESTE!Z48&lt;&gt;"",  IF(   AND(    (IFERROR(SEARCH("Ridotto",Ott2022_RICHIESTE!Z48),Ott2022_RICHIESTE!Z48))=1,    Z$46&lt;&gt;""   ),    _xlfn.CONCAT("Rid: ",HLOOKUP(Z$46,Tipologie!$B$2:$AM$10,8)  ),  Ott2022_RICHIESTE!Z48),HLOOKUP(Z$46,Tipologie!$B$2:$AM$10,8  ) ))</f>
        <v>RIPOSO</v>
      </c>
      <c r="AA53" s="147" t="str">
        <f>T( IF( Ott2022_RICHIESTE!AA48&lt;&gt;"",  IF(   AND(    (IFERROR(SEARCH("Ridotto",Ott2022_RICHIESTE!AA48),Ott2022_RICHIESTE!AA48))=1,    AA$46&lt;&gt;""   ),    _xlfn.CONCAT("Rid: ",HLOOKUP(AA$46,Tipologie!$B$2:$AM$10,8)  ),  Ott2022_RICHIESTE!AA48),HLOOKUP(AA$46,Tipologie!$B$2:$AM$10,8  ) ))</f>
        <v>RIPOSO</v>
      </c>
      <c r="AB53" s="147" t="str">
        <f>T( IF( Ott2022_RICHIESTE!AB48&lt;&gt;"",  IF(   AND(    (IFERROR(SEARCH("Ridotto",Ott2022_RICHIESTE!AB48),Ott2022_RICHIESTE!AB48))=1,    AB$46&lt;&gt;""   ),    _xlfn.CONCAT("Rid: ",HLOOKUP(AB$46,Tipologie!$B$2:$AM$10,8)  ),  Ott2022_RICHIESTE!AB48),HLOOKUP(AB$46,Tipologie!$B$2:$AM$10,8  ) ))</f>
        <v>RIPOSO</v>
      </c>
      <c r="AC53" s="147" t="str">
        <f>T( IF( Ott2022_RICHIESTE!AC48&lt;&gt;"",  IF(   AND(    (IFERROR(SEARCH("Ridotto",Ott2022_RICHIESTE!AC48),Ott2022_RICHIESTE!AC48))=1,    AC$46&lt;&gt;""   ),    _xlfn.CONCAT("Rid: ",HLOOKUP(AC$46,Tipologie!$B$2:$AM$10,8)  ),  Ott2022_RICHIESTE!AC48),HLOOKUP(AC$46,Tipologie!$B$2:$AM$10,8  ) ))</f>
        <v>RIPOSO</v>
      </c>
      <c r="AD53" s="147" t="str">
        <f>T( IF( Ott2022_RICHIESTE!AD48&lt;&gt;"",  IF(   AND(    (IFERROR(SEARCH("Ridotto",Ott2022_RICHIESTE!AD48),Ott2022_RICHIESTE!AD48))=1,    AD$46&lt;&gt;""   ),    _xlfn.CONCAT("Rid: ",HLOOKUP(AD$46,Tipologie!$B$2:$AM$10,8)  ),  Ott2022_RICHIESTE!AD48),HLOOKUP(AD$46,Tipologie!$B$2:$AM$10,8  ) ))</f>
        <v>RIPOSO</v>
      </c>
      <c r="AE53" s="147" t="str">
        <f>T( IF( Ott2022_RICHIESTE!AE48&lt;&gt;"",  IF(   AND(    (IFERROR(SEARCH("Ridotto",Ott2022_RICHIESTE!AE48),Ott2022_RICHIESTE!AE48))=1,    AE$46&lt;&gt;""   ),    _xlfn.CONCAT("Rid: ",HLOOKUP(AE$46,Tipologie!$B$2:$AM$10,8)  ),  Ott2022_RICHIESTE!AE48),HLOOKUP(AE$46,Tipologie!$B$2:$AM$10,8  ) ))</f>
        <v>RIPOSO</v>
      </c>
      <c r="AF53" s="147" t="str">
        <f>T( IF( Ott2022_RICHIESTE!AF48&lt;&gt;"",  IF(   AND(    (IFERROR(SEARCH("Ridotto",Ott2022_RICHIESTE!AF48),Ott2022_RICHIESTE!AF48))=1,    AF$46&lt;&gt;""   ),    _xlfn.CONCAT("Rid: ",HLOOKUP(AF$46,Tipologie!$B$2:$AM$10,8)  ),  Ott2022_RICHIESTE!AF48),HLOOKUP(AF$46,Tipologie!$B$2:$AM$10,8  ) ))</f>
        <v>RIPOSO</v>
      </c>
      <c r="AG53" s="147" t="str">
        <f>T( IF( Ott2022_RICHIESTE!AG48&lt;&gt;"",  IF(   AND(    (IFERROR(SEARCH("Ridotto",Ott2022_RICHIESTE!AG48),Ott2022_RICHIESTE!AG48))=1,    AG$46&lt;&gt;""   ),    _xlfn.CONCAT("Rid: ",HLOOKUP(AG$46,Tipologie!$B$2:$AM$10,8)  ),  Ott2022_RICHIESTE!AG48),HLOOKUP(AG$46,Tipologie!$B$2:$AM$10,8  ) ))</f>
        <v>RIPOSO</v>
      </c>
      <c r="AH53" s="147" t="str">
        <f>T( IF( Ott2022_RICHIESTE!AH48&lt;&gt;"",  IF(   AND(    (IFERROR(SEARCH("Ridotto",Ott2022_RICHIESTE!AH48),Ott2022_RICHIESTE!AH48))=1,    AH$46&lt;&gt;""   ),    _xlfn.CONCAT("Rid: ",HLOOKUP(AH$46,Tipologie!$B$2:$AM$10,8)  ),  Ott2022_RICHIESTE!AH48),HLOOKUP(AH$46,Tipologie!$B$2:$AM$10,8  ) ))</f>
        <v>RIPOSO</v>
      </c>
      <c r="AI53" s="147" t="str">
        <f>T( IF( Ott2022_RICHIESTE!AI48&lt;&gt;"",  IF(   AND(    (IFERROR(SEARCH("Ridotto",Ott2022_RICHIESTE!AI48),Ott2022_RICHIESTE!AI48))=1,    AI$46&lt;&gt;""   ),    _xlfn.CONCAT("Rid: ",HLOOKUP(AI$46,Tipologie!$B$2:$AM$10,8)  ),  Ott2022_RICHIESTE!AI48),HLOOKUP(AI$46,Tipologie!$B$2:$AM$10,8  ) ))</f>
        <v>RIPOSO</v>
      </c>
      <c r="AJ53" s="147" t="str">
        <f>T( IF( Ott2022_RICHIESTE!AJ48&lt;&gt;"",  IF(   AND(    (IFERROR(SEARCH("Ridotto",Ott2022_RICHIESTE!AJ48),Ott2022_RICHIESTE!AJ48))=1,    AJ$46&lt;&gt;""   ),    _xlfn.CONCAT("Rid: ",HLOOKUP(AJ$46,Tipologie!$B$2:$AM$10,8)  ),  Ott2022_RICHIESTE!AJ48),HLOOKUP(AJ$46,Tipologie!$B$2:$AM$10,8  ) ))</f>
        <v>RIPOSO</v>
      </c>
      <c r="AK53" s="147" t="str">
        <f>T( IF( Ott2022_RICHIESTE!AK48&lt;&gt;"",  IF(   AND(    (IFERROR(SEARCH("Ridotto",Ott2022_RICHIESTE!AK48),Ott2022_RICHIESTE!AK48))=1,    AK$46&lt;&gt;""   ),    _xlfn.CONCAT("Rid: ",HLOOKUP(AK$46,Tipologie!$B$2:$AM$10,8)  ),  Ott2022_RICHIESTE!AK48),HLOOKUP(AK$46,Tipologie!$B$2:$AM$10,8  ) ))</f>
        <v>RIPOSO</v>
      </c>
      <c r="AL53" s="147" t="str">
        <f>T( IF( Ott2022_RICHIESTE!AL48&lt;&gt;"",  IF(   AND(    (IFERROR(SEARCH("Ridotto",Ott2022_RICHIESTE!AL48),Ott2022_RICHIESTE!AL48))=1,    AL$46&lt;&gt;""   ),    _xlfn.CONCAT("Rid: ",HLOOKUP(AL$46,Tipologie!$B$2:$AM$10,8)  ),  Ott2022_RICHIESTE!AL48),HLOOKUP(AL$46,Tipologie!$B$2:$AM$10,8  ) ))</f>
        <v>RIPOSO</v>
      </c>
      <c r="AM53" s="147" t="str">
        <f>T( IF( Ott2022_RICHIESTE!AM48&lt;&gt;"",  IF(   AND(    (IFERROR(SEARCH("Ridotto",Ott2022_RICHIESTE!AM48),Ott2022_RICHIESTE!AM48))=1,    AM$46&lt;&gt;""   ),    _xlfn.CONCAT("Rid: ",HLOOKUP(AM$46,Tipologie!$B$2:$AM$10,8)  ),  Ott2022_RICHIESTE!AM48),HLOOKUP(AM$46,Tipologie!$B$2:$AM$10,8  ) ))</f>
        <v>RIPOSO</v>
      </c>
      <c r="AN53" s="147" t="str">
        <f>T( IF( Ott2022_RICHIESTE!AN48&lt;&gt;"",  IF(   AND(    (IFERROR(SEARCH("Ridotto",Ott2022_RICHIESTE!AN48),Ott2022_RICHIESTE!AN48))=1,    AN$46&lt;&gt;""   ),    _xlfn.CONCAT("Rid: ",HLOOKUP(AN$46,Tipologie!$B$2:$AM$10,8)  ),  Ott2022_RICHIESTE!AN48),HLOOKUP(AN$46,Tipologie!$B$2:$AM$10,8  ) ))</f>
        <v>RIPOSO</v>
      </c>
      <c r="AO53" s="147" t="str">
        <f>T( IF( Ott2022_RICHIESTE!AO48&lt;&gt;"",  IF(   AND(    (IFERROR(SEARCH("Ridotto",Ott2022_RICHIESTE!AO48),Ott2022_RICHIESTE!AO48))=1,    AO$46&lt;&gt;""   ),    _xlfn.CONCAT("Rid: ",HLOOKUP(AO$46,Tipologie!$B$2:$AM$10,8)  ),  Ott2022_RICHIESTE!AO48),HLOOKUP(AO$46,Tipologie!$B$2:$AM$10,8  ) ))</f>
        <v>RIPOSO</v>
      </c>
      <c r="AP53" s="147" t="str">
        <f>T( IF( Ott2022_RICHIESTE!AP48&lt;&gt;"",  IF(   AND(    (IFERROR(SEARCH("Ridotto",Ott2022_RICHIESTE!AP48),Ott2022_RICHIESTE!AP48))=1,    AP$46&lt;&gt;""   ),    _xlfn.CONCAT("Rid: ",HLOOKUP(AP$46,Tipologie!$B$2:$AM$10,8)  ),  Ott2022_RICHIESTE!AP48),HLOOKUP(AP$46,Tipologie!$B$2:$AM$10,8  ) ))</f>
        <v>RIPOSO</v>
      </c>
      <c r="AQ53" s="147" t="str">
        <f>T( IF( Ott2022_RICHIESTE!AQ48&lt;&gt;"",  IF(   AND(    (IFERROR(SEARCH("Ridotto",Ott2022_RICHIESTE!AQ48),Ott2022_RICHIESTE!AQ48))=1,    AQ$46&lt;&gt;""   ),    _xlfn.CONCAT("Rid: ",HLOOKUP(AQ$46,Tipologie!$B$2:$AM$10,8)  ),  Ott2022_RICHIESTE!AQ48),HLOOKUP(AQ$46,Tipologie!$B$2:$AM$10,8  ) ))</f>
        <v>RIPOSO</v>
      </c>
      <c r="AR53" s="147" t="str">
        <f>T( IF( Ott2022_RICHIESTE!AR48&lt;&gt;"",  IF(   AND(    (IFERROR(SEARCH("Ridotto",Ott2022_RICHIESTE!AR48),Ott2022_RICHIESTE!AR48))=1,    AR$46&lt;&gt;""   ),    _xlfn.CONCAT("Rid: ",HLOOKUP(AR$46,Tipologie!$B$2:$AM$10,8)  ),  Ott2022_RICHIESTE!AR48),HLOOKUP(AR$46,Tipologie!$B$2:$AM$10,8  ) ))</f>
        <v>RIPOSO</v>
      </c>
      <c r="AS53" s="147" t="str">
        <f>T( IF( Ott2022_RICHIESTE!AS48&lt;&gt;"",  IF(   AND(    (IFERROR(SEARCH("Ridotto",Ott2022_RICHIESTE!AS48),Ott2022_RICHIESTE!AS48))=1,    AS$46&lt;&gt;""   ),    _xlfn.CONCAT("Rid: ",HLOOKUP(AS$46,Tipologie!$B$2:$AM$10,8)  ),  Ott2022_RICHIESTE!AS48),HLOOKUP(AS$46,Tipologie!$B$2:$AM$10,8  ) ))</f>
        <v>RIPOSO</v>
      </c>
      <c r="AT53" s="224"/>
      <c r="AW53" s="87">
        <f>SUM(COUNTIFS(C53:AS53,{"Ex-accordo";"Ferie";"Ridotto Ex-Acc";"Ridotto Ferie";"Ridotto Maternità";"Malattia";"Esame";"Altro"}))</f>
        <v>0</v>
      </c>
      <c r="AX53" s="159">
        <f t="shared" si="15"/>
        <v>30</v>
      </c>
      <c r="AY53" s="91"/>
      <c r="BB53" s="147" t="str">
        <f>T( IF( Ott2022_RICHIESTE!BM48&lt;&gt;"",  IF(   AND(    (IFERROR(SEARCH("Ridotto",Ott2022_RICHIESTE!BM48),Ott2022_RICHIESTE!BM48))=1,    BB$46&lt;&gt;""   ),    _xlfn.CONCAT("Rid: ",HLOOKUP(BB$46,Tipologie!$B$2:$AM$10,8)  ),  Ott2022_RICHIESTE!BM48),HLOOKUP(BB$46,Tipologie!$B$2:$AM$10,8  ) ))</f>
        <v>RIPOSO</v>
      </c>
      <c r="BC53" s="147" t="str">
        <f>T( IF( Ott2022_RICHIESTE!BN48&lt;&gt;"",  IF(   AND(    (IFERROR(SEARCH("Ridotto",Ott2022_RICHIESTE!BN48),Ott2022_RICHIESTE!BN48))=1,    BC$46&lt;&gt;""   ),    _xlfn.CONCAT("Rid: ",HLOOKUP(BC$46,Tipologie!$B$2:$AM$10,8)  ),  Ott2022_RICHIESTE!BN48),HLOOKUP(BC$46,Tipologie!$B$2:$AM$10,8  ) ))</f>
        <v>RIPOSO</v>
      </c>
      <c r="BD53" s="147" t="str">
        <f>T( IF( Ott2022_RICHIESTE!BO48&lt;&gt;"",  IF(   AND(    (IFERROR(SEARCH("Ridotto",Ott2022_RICHIESTE!BO48),Ott2022_RICHIESTE!BO48))=1,    BD$46&lt;&gt;""   ),    _xlfn.CONCAT("Rid: ",HLOOKUP(BD$46,Tipologie!$B$2:$AM$10,8)  ),  Ott2022_RICHIESTE!BO48),HLOOKUP(BD$46,Tipologie!$B$2:$AM$10,8  ) ))</f>
        <v>RIPOSO</v>
      </c>
      <c r="BE53" s="147" t="str">
        <f>T( IF( Ott2022_RICHIESTE!BP48&lt;&gt;"",  IF(   AND(    (IFERROR(SEARCH("Ridotto",Ott2022_RICHIESTE!BP48),Ott2022_RICHIESTE!BP48))=1,    BE$46&lt;&gt;""   ),    _xlfn.CONCAT("Rid: ",HLOOKUP(BE$46,Tipologie!$B$2:$AM$10,8)  ),  Ott2022_RICHIESTE!BP48),HLOOKUP(BE$46,Tipologie!$B$2:$AM$10,8  ) ))</f>
        <v>RIPOSO</v>
      </c>
      <c r="BF53" s="147" t="str">
        <f>T( IF( Ott2022_RICHIESTE!BQ48&lt;&gt;"",  IF(   AND(    (IFERROR(SEARCH("Ridotto",Ott2022_RICHIESTE!BQ48),Ott2022_RICHIESTE!BQ48))=1,    BF$46&lt;&gt;""   ),    _xlfn.CONCAT("Rid: ",HLOOKUP(BF$46,Tipologie!$B$2:$AM$10,8)  ),  Ott2022_RICHIESTE!BQ48),HLOOKUP(BF$46,Tipologie!$B$2:$AM$10,8  ) ))</f>
        <v>RIPOSO</v>
      </c>
      <c r="BG53" s="147" t="str">
        <f>T( IF( Ott2022_RICHIESTE!BR48&lt;&gt;"",  IF(   AND(    (IFERROR(SEARCH("Ridotto",Ott2022_RICHIESTE!BR48),Ott2022_RICHIESTE!BR48))=1,    BG$46&lt;&gt;""   ),    _xlfn.CONCAT("Rid: ",HLOOKUP(BG$46,Tipologie!$B$2:$AM$10,8)  ),  Ott2022_RICHIESTE!BR48),HLOOKUP(BG$46,Tipologie!$B$2:$AM$10,8  ) ))</f>
        <v>RIPOSO</v>
      </c>
      <c r="BI53" s="45" t="str">
        <f t="shared" si="9"/>
        <v>sab</v>
      </c>
      <c r="BJ53" s="45">
        <f t="shared" si="12"/>
        <v>44870</v>
      </c>
      <c r="BK53" s="147" t="str">
        <f>T( IF( Ott2022_RICHIESTE!BV48&lt;&gt;"",  IF(   AND(    (IFERROR(SEARCH("Ridotto",Ott2022_RICHIESTE!BV48),Ott2022_RICHIESTE!BV48))=1,    BK$46&lt;&gt;""   ),    _xlfn.CONCAT("Rid: ",HLOOKUP(BK$46,Tipologie!$B$2:$AM$10,8)  ),  Ott2022_RICHIESTE!BV48),HLOOKUP(BK$46,Tipologie!$B$2:$AM$10,8  ) ))</f>
        <v>RIPOSO</v>
      </c>
      <c r="BL53" s="147" t="str">
        <f>T( IF( Ott2022_RICHIESTE!BW48&lt;&gt;"",  IF(   AND(    (IFERROR(SEARCH("Ridotto",Ott2022_RICHIESTE!BW48),Ott2022_RICHIESTE!BW48))=1,    BL$46&lt;&gt;""   ),    _xlfn.CONCAT("Rid: ",HLOOKUP(BL$46,Tipologie!$B$2:$AM$10,8)  ),  Ott2022_RICHIESTE!BW48),HLOOKUP(BL$46,Tipologie!$B$2:$AM$10,8  ) ))</f>
        <v>RIPOSO</v>
      </c>
      <c r="BM53" s="147" t="str">
        <f>T( IF( Ott2022_RICHIESTE!BX48&lt;&gt;"",  IF(   AND(    (IFERROR(SEARCH("Ridotto",Ott2022_RICHIESTE!BX48),Ott2022_RICHIESTE!BX48))=1,    BM$46&lt;&gt;""   ),    _xlfn.CONCAT("Rid: ",HLOOKUP(BM$46,Tipologie!$B$2:$AM$10,8)  ),  Ott2022_RICHIESTE!BX48),HLOOKUP(BM$46,Tipologie!$B$2:$AM$10,8  ) ))</f>
        <v>RIPOSO</v>
      </c>
      <c r="BN53" s="147" t="str">
        <f>T( IF( Ott2022_RICHIESTE!BY48&lt;&gt;"",  IF(   AND(    (IFERROR(SEARCH("Ridotto",Ott2022_RICHIESTE!BY48),Ott2022_RICHIESTE!BY48))=1,    BN$46&lt;&gt;""   ),    _xlfn.CONCAT("Rid: ",HLOOKUP(BN$46,Tipologie!$B$2:$AM$10,8)  ),  Ott2022_RICHIESTE!BY48),HLOOKUP(BN$46,Tipologie!$B$2:$AM$10,8  ) ))</f>
        <v>RIPOSO</v>
      </c>
      <c r="BO53" s="147" t="str">
        <f>T( IF( Ott2022_RICHIESTE!BZ48&lt;&gt;"",  IF(   AND(    (IFERROR(SEARCH("Ridotto",Ott2022_RICHIESTE!BZ48),Ott2022_RICHIESTE!BZ48))=1,    BO$46&lt;&gt;""   ),    _xlfn.CONCAT("Rid: ",HLOOKUP(BO$46,Tipologie!$B$2:$AM$10,8)  ),  Ott2022_RICHIESTE!BZ48),HLOOKUP(BO$46,Tipologie!$B$2:$AM$10,8  ) ))</f>
        <v>RIPOSO</v>
      </c>
      <c r="BP53" s="147" t="str">
        <f>T( IF( Ott2022_RICHIESTE!CA48&lt;&gt;"",  IF(   AND(    (IFERROR(SEARCH("Ridotto",Ott2022_RICHIESTE!CA48),Ott2022_RICHIESTE!CA48))=1,    BP$46&lt;&gt;""   ),    _xlfn.CONCAT("Rid: ",HLOOKUP(BP$46,Tipologie!$B$2:$AM$10,8)  ),  Ott2022_RICHIESTE!CA48),HLOOKUP(BP$46,Tipologie!$B$2:$AM$10,8  ) ))</f>
        <v>RIPOSO</v>
      </c>
      <c r="BQ53" s="147" t="str">
        <f>T( IF( Ott2022_RICHIESTE!CB48&lt;&gt;"",  IF(   AND(    (IFERROR(SEARCH("Ridotto",Ott2022_RICHIESTE!CB48),Ott2022_RICHIESTE!CB48))=1,    BQ$46&lt;&gt;""   ),    _xlfn.CONCAT("Rid: ",HLOOKUP(BQ$46,Tipologie!$B$2:$AM$10,8)  ),  Ott2022_RICHIESTE!CB48),HLOOKUP(BQ$46,Tipologie!$B$2:$AM$10,8  ) ))</f>
        <v>RIPOSO</v>
      </c>
      <c r="BR53" s="147" t="str">
        <f>T(IF(  Ott2022_RICHIESTE!BW48&lt;&gt;"",  Ott2022_RICHIESTE!BW48,  HLOOKUP(BR$46,Tipologie!$B$2:$AM$10,8) ))</f>
        <v>RIPOSO</v>
      </c>
      <c r="BS53" s="147" t="str">
        <f>T(IF(  Ott2022_RICHIESTE!BX48&lt;&gt;"",  Ott2022_RICHIESTE!BX48,  HLOOKUP(BS$46,Tipologie!$B$2:$AM$10,8) ))</f>
        <v>RIPOSO</v>
      </c>
      <c r="BT53" s="147" t="str">
        <f>T(IF(  Ott2022_RICHIESTE!BY48&lt;&gt;"",  Ott2022_RICHIESTE!BY48,  HLOOKUP(BT$46,Tipologie!$B$2:$AM$10,8) ))</f>
        <v>RIPOSO</v>
      </c>
    </row>
    <row r="54" spans="1:73" ht="11.25" customHeight="1" x14ac:dyDescent="0.25">
      <c r="A54" s="26" t="str">
        <f>IF(Ott2022_RICHIESTE!A49&lt;&gt;"",Ott2022_RICHIESTE!A49,"")</f>
        <v/>
      </c>
      <c r="B54" s="48">
        <f>IF(Ott2022_RICHIESTE!B49&lt;&gt;"",Ott2022_RICHIESTE!B49,"")</f>
        <v>44871</v>
      </c>
      <c r="C54" s="147" t="str">
        <f>T( IF( Ott2022_RICHIESTE!C49&lt;&gt;"",  IF(   AND(    (IFERROR(SEARCH("Ridotto",Ott2022_RICHIESTE!C49),Ott2022_RICHIESTE!C49))=1,    C$46&lt;&gt;""   ),    _xlfn.CONCAT("Rid: ",HLOOKUP(C$46,Tipologie!$B$2:$AM$10,9)  ),  Ott2022_RICHIESTE!C49),HLOOKUP(C$46,Tipologie!$B$2:$AM$10,9  ) ))</f>
        <v>DOMENICA</v>
      </c>
      <c r="D54" s="147" t="str">
        <f>T( IF( Ott2022_RICHIESTE!D49&lt;&gt;"",  IF(   AND(    (IFERROR(SEARCH("Ridotto",Ott2022_RICHIESTE!D49),Ott2022_RICHIESTE!D49))=1,    D$46&lt;&gt;""   ),    _xlfn.CONCAT("Rid: ",HLOOKUP(D$46,Tipologie!$B$2:$AM$10,9)  ),  Ott2022_RICHIESTE!D49),HLOOKUP(D$46,Tipologie!$B$2:$AM$10,9  ) ))</f>
        <v>DOMENICA</v>
      </c>
      <c r="E54" s="147" t="str">
        <f>T( IF( Ott2022_RICHIESTE!E49&lt;&gt;"",  IF(   AND(    (IFERROR(SEARCH("Ridotto",Ott2022_RICHIESTE!E49),Ott2022_RICHIESTE!E49))=1,    E$46&lt;&gt;""   ),    _xlfn.CONCAT("Rid: ",HLOOKUP(E$46,Tipologie!$B$2:$AM$10,9)  ),  Ott2022_RICHIESTE!E49),HLOOKUP(E$46,Tipologie!$B$2:$AM$10,9  ) ))</f>
        <v>DOMENICA</v>
      </c>
      <c r="F54" s="147" t="str">
        <f>T( IF( Ott2022_RICHIESTE!F49&lt;&gt;"",  IF(   AND(    (IFERROR(SEARCH("Ridotto",Ott2022_RICHIESTE!F49),Ott2022_RICHIESTE!F49))=1,    F$46&lt;&gt;""   ),    _xlfn.CONCAT("Rid: ",HLOOKUP(F$46,Tipologie!$B$2:$AM$10,9)  ),  Ott2022_RICHIESTE!F49),HLOOKUP(F$46,Tipologie!$B$2:$AM$10,9  ) ))</f>
        <v>DOMENICA</v>
      </c>
      <c r="G54" s="147" t="str">
        <f>T( IF( Ott2022_RICHIESTE!G49&lt;&gt;"",  IF(   AND(    (IFERROR(SEARCH("Ridotto",Ott2022_RICHIESTE!G49),Ott2022_RICHIESTE!G49))=1,    G$46&lt;&gt;""   ),    _xlfn.CONCAT("Rid: ",HLOOKUP(G$46,Tipologie!$B$2:$AM$10,9)  ),  Ott2022_RICHIESTE!G49),HLOOKUP(G$46,Tipologie!$B$2:$AM$10,9  ) ))</f>
        <v>DOMENICA</v>
      </c>
      <c r="H54" s="147" t="str">
        <f>T( IF( Ott2022_RICHIESTE!H49&lt;&gt;"",  IF(   AND(    (IFERROR(SEARCH("Ridotto",Ott2022_RICHIESTE!H49),Ott2022_RICHIESTE!H49))=1,    H$46&lt;&gt;""   ),    _xlfn.CONCAT("Rid: ",HLOOKUP(H$46,Tipologie!$B$2:$AM$10,9)  ),  Ott2022_RICHIESTE!H49),HLOOKUP(H$46,Tipologie!$B$2:$AM$10,9  ) ))</f>
        <v>DOMENICA</v>
      </c>
      <c r="I54" s="147" t="str">
        <f>T( IF( Ott2022_RICHIESTE!I49&lt;&gt;"",  IF(   AND(    (IFERROR(SEARCH("Ridotto",Ott2022_RICHIESTE!I49),Ott2022_RICHIESTE!I49))=1,    I$46&lt;&gt;""   ),    _xlfn.CONCAT("Rid: ",HLOOKUP(I$46,Tipologie!$B$2:$AM$10,9)  ),  Ott2022_RICHIESTE!I49),HLOOKUP(I$46,Tipologie!$B$2:$AM$10,9  ) ))</f>
        <v>DOMENICA</v>
      </c>
      <c r="J54" s="147" t="str">
        <f>T( IF( Ott2022_RICHIESTE!J49&lt;&gt;"",  IF(   AND(    (IFERROR(SEARCH("Ridotto",Ott2022_RICHIESTE!J49),Ott2022_RICHIESTE!J49))=1,    J$46&lt;&gt;""   ),    _xlfn.CONCAT("Rid: ",HLOOKUP(J$46,Tipologie!$B$2:$AM$10,9)  ),  Ott2022_RICHIESTE!J49),HLOOKUP(J$46,Tipologie!$B$2:$AM$10,9  ) ))</f>
        <v>DOMENICA</v>
      </c>
      <c r="K54" s="147" t="str">
        <f>T( IF( Ott2022_RICHIESTE!K49&lt;&gt;"",  IF(   AND(    (IFERROR(SEARCH("Ridotto",Ott2022_RICHIESTE!K49),Ott2022_RICHIESTE!K49))=1,    K$46&lt;&gt;""   ),    _xlfn.CONCAT("Rid: ",HLOOKUP(K$46,Tipologie!$B$2:$AM$10,9)  ),  Ott2022_RICHIESTE!K49),HLOOKUP(K$46,Tipologie!$B$2:$AM$10,9  ) ))</f>
        <v>DOMENICA</v>
      </c>
      <c r="L54" s="147" t="str">
        <f>T( IF( Ott2022_RICHIESTE!L49&lt;&gt;"",  IF(   AND(    (IFERROR(SEARCH("Ridotto",Ott2022_RICHIESTE!L49),Ott2022_RICHIESTE!L49))=1,    L$46&lt;&gt;""   ),    _xlfn.CONCAT("Rid: ",HLOOKUP(L$46,Tipologie!$B$2:$AM$10,9)  ),  Ott2022_RICHIESTE!L49),HLOOKUP(L$46,Tipologie!$B$2:$AM$10,9  ) ))</f>
        <v>DOMENICA</v>
      </c>
      <c r="M54" s="147" t="str">
        <f>T( IF( Ott2022_RICHIESTE!M49&lt;&gt;"",  IF(   AND(    (IFERROR(SEARCH("Ridotto",Ott2022_RICHIESTE!M49),Ott2022_RICHIESTE!M49))=1,    M$46&lt;&gt;""   ),    _xlfn.CONCAT("Rid: ",HLOOKUP(M$46,Tipologie!$B$2:$AM$10,9)  ),  Ott2022_RICHIESTE!M49),HLOOKUP(M$46,Tipologie!$B$2:$AM$10,9  ) ))</f>
        <v>DOMENICA</v>
      </c>
      <c r="N54" s="147" t="str">
        <f>T( IF( Ott2022_RICHIESTE!N49&lt;&gt;"",  IF(   AND(    (IFERROR(SEARCH("Ridotto",Ott2022_RICHIESTE!N49),Ott2022_RICHIESTE!N49))=1,    N$46&lt;&gt;""   ),    _xlfn.CONCAT("Rid: ",HLOOKUP(N$46,Tipologie!$B$2:$AM$10,9)  ),  Ott2022_RICHIESTE!N49),HLOOKUP(N$46,Tipologie!$B$2:$AM$10,9  ) ))</f>
        <v>DOMENICA</v>
      </c>
      <c r="O54" s="147" t="str">
        <f>T( IF( Ott2022_RICHIESTE!O49&lt;&gt;"",  IF(   AND(    (IFERROR(SEARCH("Ridotto",Ott2022_RICHIESTE!O49),Ott2022_RICHIESTE!O49))=1,    O$46&lt;&gt;""   ),    _xlfn.CONCAT("Rid: ",HLOOKUP(O$46,Tipologie!$B$2:$AM$10,9)  ),  Ott2022_RICHIESTE!O49),HLOOKUP(O$46,Tipologie!$B$2:$AM$10,9  ) ))</f>
        <v>DOMENICA</v>
      </c>
      <c r="P54" s="147" t="str">
        <f>T( IF( Ott2022_RICHIESTE!P49&lt;&gt;"",  IF(   AND(    (IFERROR(SEARCH("Ridotto",Ott2022_RICHIESTE!P49),Ott2022_RICHIESTE!P49))=1,    P$46&lt;&gt;""   ),    _xlfn.CONCAT("Rid: ",HLOOKUP(P$46,Tipologie!$B$2:$AM$10,9)  ),  Ott2022_RICHIESTE!P49),HLOOKUP(P$46,Tipologie!$B$2:$AM$10,9  ) ))</f>
        <v>DOMENICA</v>
      </c>
      <c r="Q54" s="28" t="str">
        <f>T( IF( Ott2022_RICHIESTE!Q49&lt;&gt;"",  IF(   AND(    (IFERROR(SEARCH("Ridotto",Ott2022_RICHIESTE!Q49),Ott2022_RICHIESTE!Q49))=1,    Q$46&lt;&gt;""   ),    _xlfn.CONCAT("Rid: ",HLOOKUP(Q$46,Tipologie!$B$2:$AM$10,9)  ),  Ott2022_RICHIESTE!Q49),HLOOKUP(Q$46,Tipologie!$B$2:$AM$10,9  ) ))</f>
        <v>DOMENICA</v>
      </c>
      <c r="R54" s="28" t="str">
        <f>T( IF( Ott2022_RICHIESTE!R49&lt;&gt;"",  IF(   AND(    (IFERROR(SEARCH("Ridotto",Ott2022_RICHIESTE!R49),Ott2022_RICHIESTE!R49))=1,    R$46&lt;&gt;""   ),    _xlfn.CONCAT("Rid: ",HLOOKUP(R$46,Tipologie!$B$2:$AM$10,9)  ),  Ott2022_RICHIESTE!R49),HLOOKUP(R$46,Tipologie!$B$2:$AM$10,9  ) ))</f>
        <v>DOMENICA</v>
      </c>
      <c r="S54" s="28" t="str">
        <f>T( IF( Ott2022_RICHIESTE!S49&lt;&gt;"",  IF(   AND(    (IFERROR(SEARCH("Ridotto",Ott2022_RICHIESTE!S49),Ott2022_RICHIESTE!S49))=1,    S$46&lt;&gt;""   ),    _xlfn.CONCAT("Rid: ",HLOOKUP(S$46,Tipologie!$B$2:$AM$10,9)  ),  Ott2022_RICHIESTE!S49),HLOOKUP(S$46,Tipologie!$B$2:$AM$10,9  ) ))</f>
        <v>DOMENICA</v>
      </c>
      <c r="T54" s="91"/>
      <c r="U54" s="26" t="str">
        <f t="shared" si="7"/>
        <v/>
      </c>
      <c r="V54" s="48">
        <f t="shared" si="8"/>
        <v>44871</v>
      </c>
      <c r="W54" s="147" t="str">
        <f>T( IF( Ott2022_RICHIESTE!W49&lt;&gt;"",  IF(   AND(    (IFERROR(SEARCH("Ridotto",Ott2022_RICHIESTE!W49),Ott2022_RICHIESTE!W49))=1,    W$46&lt;&gt;""   ),    _xlfn.CONCAT("Rid: ",HLOOKUP(W$46,Tipologie!$B$2:$AM$10,9)  ),  Ott2022_RICHIESTE!W49),HLOOKUP(W$46,Tipologie!$B$2:$AM$10,9  ) ))</f>
        <v>DOMENICA</v>
      </c>
      <c r="X54" s="147" t="str">
        <f>T( IF( Ott2022_RICHIESTE!X49&lt;&gt;"",  IF(   AND(    (IFERROR(SEARCH("Ridotto",Ott2022_RICHIESTE!X49),Ott2022_RICHIESTE!X49))=1,    X$46&lt;&gt;""   ),    _xlfn.CONCAT("Rid: ",HLOOKUP(X$46,Tipologie!$B$2:$AM$10,9)  ),  Ott2022_RICHIESTE!X49),HLOOKUP(X$46,Tipologie!$B$2:$AM$10,9  ) ))</f>
        <v>DOMENICA</v>
      </c>
      <c r="Y54" s="147" t="str">
        <f>T( IF( Ott2022_RICHIESTE!Y49&lt;&gt;"",  IF(   AND(    (IFERROR(SEARCH("Ridotto",Ott2022_RICHIESTE!Y49),Ott2022_RICHIESTE!Y49))=1,    Y$46&lt;&gt;""   ),    _xlfn.CONCAT("Rid: ",HLOOKUP(Y$46,Tipologie!$B$2:$AM$10,9)  ),  Ott2022_RICHIESTE!Y49),HLOOKUP(Y$46,Tipologie!$B$2:$AM$10,9  ) ))</f>
        <v>DOMENICA</v>
      </c>
      <c r="Z54" s="147" t="str">
        <f>T( IF( Ott2022_RICHIESTE!Z49&lt;&gt;"",  IF(   AND(    (IFERROR(SEARCH("Ridotto",Ott2022_RICHIESTE!Z49),Ott2022_RICHIESTE!Z49))=1,    Z$46&lt;&gt;""   ),    _xlfn.CONCAT("Rid: ",HLOOKUP(Z$46,Tipologie!$B$2:$AM$10,9)  ),  Ott2022_RICHIESTE!Z49),HLOOKUP(Z$46,Tipologie!$B$2:$AM$10,9  ) ))</f>
        <v>DOMENICA</v>
      </c>
      <c r="AA54" s="147" t="str">
        <f>T( IF( Ott2022_RICHIESTE!AA49&lt;&gt;"",  IF(   AND(    (IFERROR(SEARCH("Ridotto",Ott2022_RICHIESTE!AA49),Ott2022_RICHIESTE!AA49))=1,    AA$46&lt;&gt;""   ),    _xlfn.CONCAT("Rid: ",HLOOKUP(AA$46,Tipologie!$B$2:$AM$10,9)  ),  Ott2022_RICHIESTE!AA49),HLOOKUP(AA$46,Tipologie!$B$2:$AM$10,9  ) ))</f>
        <v>DOMENICA</v>
      </c>
      <c r="AB54" s="147" t="str">
        <f>T( IF( Ott2022_RICHIESTE!AB49&lt;&gt;"",  IF(   AND(    (IFERROR(SEARCH("Ridotto",Ott2022_RICHIESTE!AB49),Ott2022_RICHIESTE!AB49))=1,    AB$46&lt;&gt;""   ),    _xlfn.CONCAT("Rid: ",HLOOKUP(AB$46,Tipologie!$B$2:$AM$10,9)  ),  Ott2022_RICHIESTE!AB49),HLOOKUP(AB$46,Tipologie!$B$2:$AM$10,9  ) ))</f>
        <v>DOMENICA</v>
      </c>
      <c r="AC54" s="147" t="str">
        <f>T( IF( Ott2022_RICHIESTE!AC49&lt;&gt;"",  IF(   AND(    (IFERROR(SEARCH("Ridotto",Ott2022_RICHIESTE!AC49),Ott2022_RICHIESTE!AC49))=1,    AC$46&lt;&gt;""   ),    _xlfn.CONCAT("Rid: ",HLOOKUP(AC$46,Tipologie!$B$2:$AM$10,9)  ),  Ott2022_RICHIESTE!AC49),HLOOKUP(AC$46,Tipologie!$B$2:$AM$10,9  ) ))</f>
        <v>DOMENICA</v>
      </c>
      <c r="AD54" s="147" t="str">
        <f>T( IF( Ott2022_RICHIESTE!AD49&lt;&gt;"",  IF(   AND(    (IFERROR(SEARCH("Ridotto",Ott2022_RICHIESTE!AD49),Ott2022_RICHIESTE!AD49))=1,    AD$46&lt;&gt;""   ),    _xlfn.CONCAT("Rid: ",HLOOKUP(AD$46,Tipologie!$B$2:$AM$10,9)  ),  Ott2022_RICHIESTE!AD49),HLOOKUP(AD$46,Tipologie!$B$2:$AM$10,9  ) ))</f>
        <v>DOMENICA</v>
      </c>
      <c r="AE54" s="147" t="str">
        <f>T( IF( Ott2022_RICHIESTE!AE49&lt;&gt;"",  IF(   AND(    (IFERROR(SEARCH("Ridotto",Ott2022_RICHIESTE!AE49),Ott2022_RICHIESTE!AE49))=1,    AE$46&lt;&gt;""   ),    _xlfn.CONCAT("Rid: ",HLOOKUP(AE$46,Tipologie!$B$2:$AM$10,9)  ),  Ott2022_RICHIESTE!AE49),HLOOKUP(AE$46,Tipologie!$B$2:$AM$10,9  ) ))</f>
        <v>DOMENICA</v>
      </c>
      <c r="AF54" s="147" t="str">
        <f>T( IF( Ott2022_RICHIESTE!AF49&lt;&gt;"",  IF(   AND(    (IFERROR(SEARCH("Ridotto",Ott2022_RICHIESTE!AF49),Ott2022_RICHIESTE!AF49))=1,    AF$46&lt;&gt;""   ),    _xlfn.CONCAT("Rid: ",HLOOKUP(AF$46,Tipologie!$B$2:$AM$10,9)  ),  Ott2022_RICHIESTE!AF49),HLOOKUP(AF$46,Tipologie!$B$2:$AM$10,9  ) ))</f>
        <v>DOMENICA</v>
      </c>
      <c r="AG54" s="147" t="str">
        <f>T( IF( Ott2022_RICHIESTE!AG49&lt;&gt;"",  IF(   AND(    (IFERROR(SEARCH("Ridotto",Ott2022_RICHIESTE!AG49),Ott2022_RICHIESTE!AG49))=1,    AG$46&lt;&gt;""   ),    _xlfn.CONCAT("Rid: ",HLOOKUP(AG$46,Tipologie!$B$2:$AM$10,9)  ),  Ott2022_RICHIESTE!AG49),HLOOKUP(AG$46,Tipologie!$B$2:$AM$10,9  ) ))</f>
        <v>DOMENICA</v>
      </c>
      <c r="AH54" s="147" t="str">
        <f>T( IF( Ott2022_RICHIESTE!AH49&lt;&gt;"",  IF(   AND(    (IFERROR(SEARCH("Ridotto",Ott2022_RICHIESTE!AH49),Ott2022_RICHIESTE!AH49))=1,    AH$46&lt;&gt;""   ),    _xlfn.CONCAT("Rid: ",HLOOKUP(AH$46,Tipologie!$B$2:$AM$10,9)  ),  Ott2022_RICHIESTE!AH49),HLOOKUP(AH$46,Tipologie!$B$2:$AM$10,9  ) ))</f>
        <v>DOMENICA</v>
      </c>
      <c r="AI54" s="147" t="str">
        <f>T( IF( Ott2022_RICHIESTE!AI49&lt;&gt;"",  IF(   AND(    (IFERROR(SEARCH("Ridotto",Ott2022_RICHIESTE!AI49),Ott2022_RICHIESTE!AI49))=1,    AI$46&lt;&gt;""   ),    _xlfn.CONCAT("Rid: ",HLOOKUP(AI$46,Tipologie!$B$2:$AM$10,9)  ),  Ott2022_RICHIESTE!AI49),HLOOKUP(AI$46,Tipologie!$B$2:$AM$10,9  ) ))</f>
        <v>DOMENICA</v>
      </c>
      <c r="AJ54" s="147" t="str">
        <f>T( IF( Ott2022_RICHIESTE!AJ49&lt;&gt;"",  IF(   AND(    (IFERROR(SEARCH("Ridotto",Ott2022_RICHIESTE!AJ49),Ott2022_RICHIESTE!AJ49))=1,    AJ$46&lt;&gt;""   ),    _xlfn.CONCAT("Rid: ",HLOOKUP(AJ$46,Tipologie!$B$2:$AM$10,9)  ),  Ott2022_RICHIESTE!AJ49),HLOOKUP(AJ$46,Tipologie!$B$2:$AM$10,9  ) ))</f>
        <v>DOMENICA</v>
      </c>
      <c r="AK54" s="147" t="str">
        <f>T( IF( Ott2022_RICHIESTE!AK49&lt;&gt;"",  IF(   AND(    (IFERROR(SEARCH("Ridotto",Ott2022_RICHIESTE!AK49),Ott2022_RICHIESTE!AK49))=1,    AK$46&lt;&gt;""   ),    _xlfn.CONCAT("Rid: ",HLOOKUP(AK$46,Tipologie!$B$2:$AM$10,9)  ),  Ott2022_RICHIESTE!AK49),HLOOKUP(AK$46,Tipologie!$B$2:$AM$10,9  ) ))</f>
        <v>DOMENICA</v>
      </c>
      <c r="AL54" s="147" t="str">
        <f>T( IF( Ott2022_RICHIESTE!AL49&lt;&gt;"",  IF(   AND(    (IFERROR(SEARCH("Ridotto",Ott2022_RICHIESTE!AL49),Ott2022_RICHIESTE!AL49))=1,    AL$46&lt;&gt;""   ),    _xlfn.CONCAT("Rid: ",HLOOKUP(AL$46,Tipologie!$B$2:$AM$10,9)  ),  Ott2022_RICHIESTE!AL49),HLOOKUP(AL$46,Tipologie!$B$2:$AM$10,9  ) ))</f>
        <v>DOMENICA</v>
      </c>
      <c r="AM54" s="147" t="str">
        <f>T( IF( Ott2022_RICHIESTE!AM49&lt;&gt;"",  IF(   AND(    (IFERROR(SEARCH("Ridotto",Ott2022_RICHIESTE!AM49),Ott2022_RICHIESTE!AM49))=1,    AM$46&lt;&gt;""   ),    _xlfn.CONCAT("Rid: ",HLOOKUP(AM$46,Tipologie!$B$2:$AM$10,9)  ),  Ott2022_RICHIESTE!AM49),HLOOKUP(AM$46,Tipologie!$B$2:$AM$10,9  ) ))</f>
        <v>DOMENICA</v>
      </c>
      <c r="AN54" s="147" t="str">
        <f>T( IF( Ott2022_RICHIESTE!AN49&lt;&gt;"",  IF(   AND(    (IFERROR(SEARCH("Ridotto",Ott2022_RICHIESTE!AN49),Ott2022_RICHIESTE!AN49))=1,    AN$46&lt;&gt;""   ),    _xlfn.CONCAT("Rid: ",HLOOKUP(AN$46,Tipologie!$B$2:$AM$10,9)  ),  Ott2022_RICHIESTE!AN49),HLOOKUP(AN$46,Tipologie!$B$2:$AM$10,9  ) ))</f>
        <v>DOMENICA</v>
      </c>
      <c r="AO54" s="147" t="str">
        <f>T( IF( Ott2022_RICHIESTE!AO49&lt;&gt;"",  IF(   AND(    (IFERROR(SEARCH("Ridotto",Ott2022_RICHIESTE!AO49),Ott2022_RICHIESTE!AO49))=1,    AO$46&lt;&gt;""   ),    _xlfn.CONCAT("Rid: ",HLOOKUP(AO$46,Tipologie!$B$2:$AM$10,9)  ),  Ott2022_RICHIESTE!AO49),HLOOKUP(AO$46,Tipologie!$B$2:$AM$10,9  ) ))</f>
        <v>DOMENICA</v>
      </c>
      <c r="AP54" s="147" t="str">
        <f>T( IF( Ott2022_RICHIESTE!AP49&lt;&gt;"",  IF(   AND(    (IFERROR(SEARCH("Ridotto",Ott2022_RICHIESTE!AP49),Ott2022_RICHIESTE!AP49))=1,    AP$46&lt;&gt;""   ),    _xlfn.CONCAT("Rid: ",HLOOKUP(AP$46,Tipologie!$B$2:$AM$10,9)  ),  Ott2022_RICHIESTE!AP49),HLOOKUP(AP$46,Tipologie!$B$2:$AM$10,9  ) ))</f>
        <v>DOMENICA</v>
      </c>
      <c r="AQ54" s="147" t="str">
        <f>T( IF( Ott2022_RICHIESTE!AQ49&lt;&gt;"",  IF(   AND(    (IFERROR(SEARCH("Ridotto",Ott2022_RICHIESTE!AQ49),Ott2022_RICHIESTE!AQ49))=1,    AQ$46&lt;&gt;""   ),    _xlfn.CONCAT("Rid: ",HLOOKUP(AQ$46,Tipologie!$B$2:$AM$10,9)  ),  Ott2022_RICHIESTE!AQ49),HLOOKUP(AQ$46,Tipologie!$B$2:$AM$10,9  ) ))</f>
        <v>DOMENICA</v>
      </c>
      <c r="AR54" s="147" t="str">
        <f>T( IF( Ott2022_RICHIESTE!AR49&lt;&gt;"",  IF(   AND(    (IFERROR(SEARCH("Ridotto",Ott2022_RICHIESTE!AR49),Ott2022_RICHIESTE!AR49))=1,    AR$46&lt;&gt;""   ),    _xlfn.CONCAT("Rid: ",HLOOKUP(AR$46,Tipologie!$B$2:$AM$10,9)  ),  Ott2022_RICHIESTE!AR49),HLOOKUP(AR$46,Tipologie!$B$2:$AM$10,9  ) ))</f>
        <v>DOMENICA</v>
      </c>
      <c r="AS54" s="147" t="str">
        <f>T( IF( Ott2022_RICHIESTE!AS49&lt;&gt;"",  IF(   AND(    (IFERROR(SEARCH("Ridotto",Ott2022_RICHIESTE!AS49),Ott2022_RICHIESTE!AS49))=1,    AS$46&lt;&gt;""   ),    _xlfn.CONCAT("Rid: ",HLOOKUP(AS$46,Tipologie!$B$2:$AM$10,9)  ),  Ott2022_RICHIESTE!AS49),HLOOKUP(AS$46,Tipologie!$B$2:$AM$10,9  ) ))</f>
        <v>DOMENICA</v>
      </c>
      <c r="AT54" s="224"/>
      <c r="AW54" s="89"/>
      <c r="AX54" s="207"/>
      <c r="AY54" s="91"/>
      <c r="BB54" s="147" t="str">
        <f>T( IF( Ott2022_RICHIESTE!BM49&lt;&gt;"",  IF(   AND(    (IFERROR(SEARCH("Ridotto",Ott2022_RICHIESTE!BM49),Ott2022_RICHIESTE!BM49))=1,    BB$46&lt;&gt;""   ),    _xlfn.CONCAT("Rid: ",HLOOKUP(BB$46,Tipologie!$B$2:$AM$10,9)  ),  Ott2022_RICHIESTE!BM49),HLOOKUP(BB$46,Tipologie!$B$2:$AM$10,9  ) ))</f>
        <v>DOMENICA</v>
      </c>
      <c r="BC54" s="147" t="str">
        <f>T( IF( Ott2022_RICHIESTE!BN49&lt;&gt;"",  IF(   AND(    (IFERROR(SEARCH("Ridotto",Ott2022_RICHIESTE!BN49),Ott2022_RICHIESTE!BN49))=1,    BC$46&lt;&gt;""   ),    _xlfn.CONCAT("Rid: ",HLOOKUP(BC$46,Tipologie!$B$2:$AM$10,9)  ),  Ott2022_RICHIESTE!BN49),HLOOKUP(BC$46,Tipologie!$B$2:$AM$10,9  ) ))</f>
        <v>DOMENICA</v>
      </c>
      <c r="BD54" s="147" t="str">
        <f>T( IF( Ott2022_RICHIESTE!BO49&lt;&gt;"",  IF(   AND(    (IFERROR(SEARCH("Ridotto",Ott2022_RICHIESTE!BO49),Ott2022_RICHIESTE!BO49))=1,    BD$46&lt;&gt;""   ),    _xlfn.CONCAT("Rid: ",HLOOKUP(BD$46,Tipologie!$B$2:$AM$10,9)  ),  Ott2022_RICHIESTE!BO49),HLOOKUP(BD$46,Tipologie!$B$2:$AM$10,9  ) ))</f>
        <v>DOMENICA</v>
      </c>
      <c r="BE54" s="147" t="str">
        <f>T( IF( Ott2022_RICHIESTE!BP49&lt;&gt;"",  IF(   AND(    (IFERROR(SEARCH("Ridotto",Ott2022_RICHIESTE!BP49),Ott2022_RICHIESTE!BP49))=1,    BE$46&lt;&gt;""   ),    _xlfn.CONCAT("Rid: ",HLOOKUP(BE$46,Tipologie!$B$2:$AM$10,9)  ),  Ott2022_RICHIESTE!BP49),HLOOKUP(BE$46,Tipologie!$B$2:$AM$10,9  ) ))</f>
        <v>DOMENICA</v>
      </c>
      <c r="BF54" s="147" t="str">
        <f>T( IF( Ott2022_RICHIESTE!BQ49&lt;&gt;"",  IF(   AND(    (IFERROR(SEARCH("Ridotto",Ott2022_RICHIESTE!BQ49),Ott2022_RICHIESTE!BQ49))=1,    BF$46&lt;&gt;""   ),    _xlfn.CONCAT("Rid: ",HLOOKUP(BF$46,Tipologie!$B$2:$AM$10,9)  ),  Ott2022_RICHIESTE!BQ49),HLOOKUP(BF$46,Tipologie!$B$2:$AM$10,9  ) ))</f>
        <v>DOMENICA</v>
      </c>
      <c r="BG54" s="147" t="str">
        <f>T( IF( Ott2022_RICHIESTE!BR49&lt;&gt;"",  IF(   AND(    (IFERROR(SEARCH("Ridotto",Ott2022_RICHIESTE!BR49),Ott2022_RICHIESTE!BR49))=1,    BG$46&lt;&gt;""   ),    _xlfn.CONCAT("Rid: ",HLOOKUP(BG$46,Tipologie!$B$2:$AM$10,9)  ),  Ott2022_RICHIESTE!BR49),HLOOKUP(BG$46,Tipologie!$B$2:$AM$10,9  ) ))</f>
        <v>DOMENICA</v>
      </c>
      <c r="BI54" s="26" t="str">
        <f t="shared" si="9"/>
        <v/>
      </c>
      <c r="BJ54" s="136">
        <f t="shared" si="12"/>
        <v>44871</v>
      </c>
      <c r="BK54" s="147" t="str">
        <f>T( IF( Ott2022_RICHIESTE!BV49&lt;&gt;"",  IF(   AND(    (IFERROR(SEARCH("Ridotto",Ott2022_RICHIESTE!BV49),Ott2022_RICHIESTE!BV49))=1,    BK$46&lt;&gt;""   ),    _xlfn.CONCAT("Rid: ",HLOOKUP(BK$46,Tipologie!$B$2:$AM$10,9)  ),  Ott2022_RICHIESTE!BV49),HLOOKUP(BK$46,Tipologie!$B$2:$AM$10,9  ) ))</f>
        <v>DOMENICA</v>
      </c>
      <c r="BL54" s="147" t="str">
        <f>T( IF( Ott2022_RICHIESTE!BW49&lt;&gt;"",  IF(   AND(    (IFERROR(SEARCH("Ridotto",Ott2022_RICHIESTE!BW49),Ott2022_RICHIESTE!BW49))=1,    BL$46&lt;&gt;""   ),    _xlfn.CONCAT("Rid: ",HLOOKUP(BL$46,Tipologie!$B$2:$AM$10,9)  ),  Ott2022_RICHIESTE!BW49),HLOOKUP(BL$46,Tipologie!$B$2:$AM$10,9  ) ))</f>
        <v>DOMENICA</v>
      </c>
      <c r="BM54" s="147" t="str">
        <f>T( IF( Ott2022_RICHIESTE!BX49&lt;&gt;"",  IF(   AND(    (IFERROR(SEARCH("Ridotto",Ott2022_RICHIESTE!BX49),Ott2022_RICHIESTE!BX49))=1,    BM$46&lt;&gt;""   ),    _xlfn.CONCAT("Rid: ",HLOOKUP(BM$46,Tipologie!$B$2:$AM$10,9)  ),  Ott2022_RICHIESTE!BX49),HLOOKUP(BM$46,Tipologie!$B$2:$AM$10,9  ) ))</f>
        <v>DOMENICA</v>
      </c>
      <c r="BN54" s="147" t="str">
        <f>T( IF( Ott2022_RICHIESTE!BY49&lt;&gt;"",  IF(   AND(    (IFERROR(SEARCH("Ridotto",Ott2022_RICHIESTE!BY49),Ott2022_RICHIESTE!BY49))=1,    BN$46&lt;&gt;""   ),    _xlfn.CONCAT("Rid: ",HLOOKUP(BN$46,Tipologie!$B$2:$AM$10,9)  ),  Ott2022_RICHIESTE!BY49),HLOOKUP(BN$46,Tipologie!$B$2:$AM$10,9  ) ))</f>
        <v>DOMENICA</v>
      </c>
      <c r="BO54" s="147" t="str">
        <f>T( IF( Ott2022_RICHIESTE!BZ49&lt;&gt;"",  IF(   AND(    (IFERROR(SEARCH("Ridotto",Ott2022_RICHIESTE!BZ49),Ott2022_RICHIESTE!BZ49))=1,    BO$46&lt;&gt;""   ),    _xlfn.CONCAT("Rid: ",HLOOKUP(BO$46,Tipologie!$B$2:$AM$10,9)  ),  Ott2022_RICHIESTE!BZ49),HLOOKUP(BO$46,Tipologie!$B$2:$AM$10,9  ) ))</f>
        <v>DOMENICA</v>
      </c>
      <c r="BP54" s="147" t="str">
        <f>T( IF( Ott2022_RICHIESTE!CA49&lt;&gt;"",  IF(   AND(    (IFERROR(SEARCH("Ridotto",Ott2022_RICHIESTE!CA49),Ott2022_RICHIESTE!CA49))=1,    BP$46&lt;&gt;""   ),    _xlfn.CONCAT("Rid: ",HLOOKUP(BP$46,Tipologie!$B$2:$AM$10,9)  ),  Ott2022_RICHIESTE!CA49),HLOOKUP(BP$46,Tipologie!$B$2:$AM$10,9  ) ))</f>
        <v>DOMENICA</v>
      </c>
      <c r="BQ54" s="147" t="str">
        <f>T( IF( Ott2022_RICHIESTE!CB49&lt;&gt;"",  IF(   AND(    (IFERROR(SEARCH("Ridotto",Ott2022_RICHIESTE!CB49),Ott2022_RICHIESTE!CB49))=1,    BQ$46&lt;&gt;""   ),    _xlfn.CONCAT("Rid: ",HLOOKUP(BQ$46,Tipologie!$B$2:$AM$10,9)  ),  Ott2022_RICHIESTE!CB49),HLOOKUP(BQ$46,Tipologie!$B$2:$AM$10,9  ) ))</f>
        <v>DOMENICA</v>
      </c>
      <c r="BR54" s="147" t="str">
        <f>T(IF(  Ott2022_RICHIESTE!BW49&lt;&gt;"",  Ott2022_RICHIESTE!BW49,  HLOOKUP(BR$46,Tipologie!$B$2:$AM$10,9) ))</f>
        <v>DOMENICA</v>
      </c>
      <c r="BS54" s="147" t="str">
        <f>T(IF(  Ott2022_RICHIESTE!BX49&lt;&gt;"",  Ott2022_RICHIESTE!BX49,  HLOOKUP(BS$46,Tipologie!$B$2:$AM$10,9) ))</f>
        <v>DOMENICA</v>
      </c>
      <c r="BT54" s="147" t="str">
        <f>T(IF(  Ott2022_RICHIESTE!BY49&lt;&gt;"",  Ott2022_RICHIESTE!BY49,  HLOOKUP(BT$46,Tipologie!$B$2:$AM$10,9) ))</f>
        <v>DOMENICA</v>
      </c>
    </row>
    <row r="55" spans="1:73" x14ac:dyDescent="0.25">
      <c r="T55" s="91"/>
      <c r="U55" t="str">
        <f>IF($A55&lt;&gt;"",$A55,"")</f>
        <v/>
      </c>
      <c r="V55" t="str">
        <f>IF($B55&lt;&gt;"",$B55,"")</f>
        <v/>
      </c>
      <c r="AT55" s="224"/>
    </row>
    <row r="56" spans="1:73" ht="11.25" customHeight="1" x14ac:dyDescent="0.25">
      <c r="C56" s="202">
        <f>Nov2022_RICHIESTE!C2</f>
        <v>1</v>
      </c>
      <c r="D56" s="202">
        <f>Nov2022_RICHIESTE!D2</f>
        <v>2</v>
      </c>
      <c r="E56" s="202">
        <f>Nov2022_RICHIESTE!E2</f>
        <v>3</v>
      </c>
      <c r="F56" s="202">
        <f>Nov2022_RICHIESTE!F2</f>
        <v>4</v>
      </c>
      <c r="G56" s="202">
        <f>Nov2022_RICHIESTE!G2</f>
        <v>5</v>
      </c>
      <c r="H56" s="202">
        <f>Nov2022_RICHIESTE!H2</f>
        <v>6</v>
      </c>
      <c r="I56" s="202">
        <f>Nov2022_RICHIESTE!I2</f>
        <v>7</v>
      </c>
      <c r="J56" s="202">
        <f>Nov2022_RICHIESTE!J2</f>
        <v>8</v>
      </c>
      <c r="K56" s="202">
        <f>Nov2022_RICHIESTE!K2</f>
        <v>9</v>
      </c>
      <c r="L56" s="202">
        <f>Nov2022_RICHIESTE!L2</f>
        <v>0</v>
      </c>
      <c r="M56" s="202">
        <f>Nov2022_RICHIESTE!M2</f>
        <v>0</v>
      </c>
      <c r="N56" s="6">
        <f>Nov2022_RICHIESTE!N2</f>
        <v>0</v>
      </c>
      <c r="O56" s="6">
        <f>O2</f>
        <v>0</v>
      </c>
      <c r="P56" s="6">
        <f>P2</f>
        <v>1</v>
      </c>
      <c r="Q56" s="6"/>
      <c r="R56" s="6"/>
      <c r="S56" s="6"/>
      <c r="T56" s="91"/>
      <c r="V56" s="91"/>
      <c r="W56" s="201">
        <f>Nov2022_RICHIESTE!W2</f>
        <v>1</v>
      </c>
      <c r="X56" s="201">
        <f>Nov2022_RICHIESTE!X2</f>
        <v>2</v>
      </c>
      <c r="Y56" s="201">
        <f>Nov2022_RICHIESTE!Y2</f>
        <v>3</v>
      </c>
      <c r="Z56" s="201">
        <f>Nov2022_RICHIESTE!Z2</f>
        <v>4</v>
      </c>
      <c r="AA56" s="201">
        <f>Nov2022_RICHIESTE!AA2</f>
        <v>5</v>
      </c>
      <c r="AB56" s="201">
        <f>Nov2022_RICHIESTE!AB2</f>
        <v>6</v>
      </c>
      <c r="AC56" s="201">
        <f>Nov2022_RICHIESTE!AC2</f>
        <v>7</v>
      </c>
      <c r="AD56" s="201">
        <f>Nov2022_RICHIESTE!AD2</f>
        <v>8</v>
      </c>
      <c r="AE56" s="201">
        <f>Nov2022_RICHIESTE!AE2</f>
        <v>9</v>
      </c>
      <c r="AF56" s="201">
        <f>Nov2022_RICHIESTE!AF2</f>
        <v>10</v>
      </c>
      <c r="AG56" s="201">
        <f>Nov2022_RICHIESTE!AG2</f>
        <v>11</v>
      </c>
      <c r="AH56" s="6">
        <f>Nov2022_RICHIESTE!AH2</f>
        <v>0</v>
      </c>
      <c r="AI56" s="6">
        <f>Nov2022_RICHIESTE!AI2</f>
        <v>0</v>
      </c>
      <c r="AJ56" s="200">
        <f>Nov2022_RICHIESTE!AJ2</f>
        <v>1</v>
      </c>
      <c r="AK56" s="200">
        <f>Nov2022_RICHIESTE!AK2</f>
        <v>2</v>
      </c>
      <c r="AL56" s="200">
        <f>Nov2022_RICHIESTE!AL2</f>
        <v>3</v>
      </c>
      <c r="AM56" s="200">
        <f>Nov2022_RICHIESTE!AM2</f>
        <v>4</v>
      </c>
      <c r="AN56" s="200">
        <f>Nov2022_RICHIESTE!AN2</f>
        <v>5</v>
      </c>
      <c r="AO56" s="200">
        <f>Nov2022_RICHIESTE!AO2</f>
        <v>6</v>
      </c>
      <c r="AP56" s="200">
        <f>Nov2022_RICHIESTE!AP2</f>
        <v>7</v>
      </c>
      <c r="AQ56" s="200">
        <f>Nov2022_RICHIESTE!AQ2</f>
        <v>8</v>
      </c>
      <c r="AR56" s="200">
        <f>Nov2022_RICHIESTE!AR2</f>
        <v>9</v>
      </c>
      <c r="AS56" s="200">
        <f>AS2</f>
        <v>10</v>
      </c>
      <c r="AT56" s="224"/>
      <c r="BB56" s="202">
        <f>IF(BB57&lt;&gt;"",BA56+1,0)</f>
        <v>1</v>
      </c>
      <c r="BC56" s="202">
        <f>IF(BC57&lt;&gt;"",BB56+1,0)</f>
        <v>2</v>
      </c>
      <c r="BD56" s="201">
        <f>IF(BD57&lt;&gt;"",BB56+1,0)</f>
        <v>0</v>
      </c>
      <c r="BE56" s="201">
        <f>IF(BE57&lt;&gt;"",BC56+1,0)</f>
        <v>0</v>
      </c>
      <c r="BF56" s="200">
        <f>IF(BF57&lt;&gt;"",BD56+1,0)</f>
        <v>0</v>
      </c>
      <c r="BG56" s="200">
        <f>IF(BG57&lt;&gt;"",BE56+1,0)</f>
        <v>0</v>
      </c>
    </row>
    <row r="57" spans="1:73" s="41" customFormat="1" ht="11.25" customHeight="1" x14ac:dyDescent="0.25">
      <c r="A57" s="306"/>
      <c r="B57" s="307"/>
      <c r="C57" s="262" t="str">
        <f>Nov2022_RICHIESTE!C3</f>
        <v>Operatore1</v>
      </c>
      <c r="D57" s="262" t="str">
        <f>Nov2022_RICHIESTE!D3</f>
        <v>Operatore2</v>
      </c>
      <c r="E57" s="262" t="str">
        <f>Nov2022_RICHIESTE!E3</f>
        <v>Operatore3</v>
      </c>
      <c r="F57" s="262" t="str">
        <f>Nov2022_RICHIESTE!F3</f>
        <v>Operatore4</v>
      </c>
      <c r="G57" s="262" t="str">
        <f>Nov2022_RICHIESTE!G3</f>
        <v>Operatore5</v>
      </c>
      <c r="H57" s="262" t="str">
        <f>Nov2022_RICHIESTE!H3</f>
        <v>Operatore6</v>
      </c>
      <c r="I57" s="262" t="str">
        <f>Nov2022_RICHIESTE!I3</f>
        <v>Operatore7</v>
      </c>
      <c r="J57" s="262" t="str">
        <f>Nov2022_RICHIESTE!J3</f>
        <v>Operatore8</v>
      </c>
      <c r="K57" s="262" t="str">
        <f>Nov2022_RICHIESTE!K3</f>
        <v>Operatore9</v>
      </c>
      <c r="L57" s="262" t="str">
        <f>Nov2022_RICHIESTE!L3</f>
        <v/>
      </c>
      <c r="M57" s="262" t="str">
        <f>Nov2022_RICHIESTE!M3</f>
        <v/>
      </c>
      <c r="N57" s="239" t="str">
        <f>Nov2022_RICHIESTE!N3</f>
        <v/>
      </c>
      <c r="O57" s="239" t="str">
        <f>Nov2022_RICHIESTE!O3</f>
        <v/>
      </c>
      <c r="P57" s="239" t="str">
        <f>Nov2022_RICHIESTE!P3</f>
        <v>1° Liv. - Outbound</v>
      </c>
      <c r="Q57" s="239" t="str">
        <f>Nov2022_RICHIESTE!Q3</f>
        <v>Operatore35</v>
      </c>
      <c r="R57" s="239" t="str">
        <f>Nov2022_RICHIESTE!R3</f>
        <v>Operatore36</v>
      </c>
      <c r="S57" s="239" t="str">
        <f>Nov2022_RICHIESTE!S3</f>
        <v/>
      </c>
      <c r="T57" s="91"/>
      <c r="U57" s="276"/>
      <c r="V57" s="307"/>
      <c r="W57" s="241" t="str">
        <f>Nov2022_RICHIESTE!W3</f>
        <v>Operatore10</v>
      </c>
      <c r="X57" s="241" t="str">
        <f>Nov2022_RICHIESTE!X3</f>
        <v>Operatore11</v>
      </c>
      <c r="Y57" s="241" t="str">
        <f>Nov2022_RICHIESTE!Y3</f>
        <v>Operatore12</v>
      </c>
      <c r="Z57" s="241" t="str">
        <f>Nov2022_RICHIESTE!Z3</f>
        <v>Operatore13</v>
      </c>
      <c r="AA57" s="241" t="str">
        <f>Nov2022_RICHIESTE!AA3</f>
        <v>Operatore14</v>
      </c>
      <c r="AB57" s="241" t="str">
        <f>Nov2022_RICHIESTE!AB3</f>
        <v>Operatore26</v>
      </c>
      <c r="AC57" s="241" t="str">
        <f>Nov2022_RICHIESTE!AC3</f>
        <v>Operatore16</v>
      </c>
      <c r="AD57" s="241" t="str">
        <f>Nov2022_RICHIESTE!AD3</f>
        <v>Operatore17</v>
      </c>
      <c r="AE57" s="241" t="str">
        <f>Nov2022_RICHIESTE!AE3</f>
        <v>Operatore18</v>
      </c>
      <c r="AF57" s="241" t="str">
        <f>Nov2022_RICHIESTE!AF3</f>
        <v>Operatore19</v>
      </c>
      <c r="AG57" s="241" t="str">
        <f>Nov2022_RICHIESTE!AG3</f>
        <v>Operatore20</v>
      </c>
      <c r="AH57" s="256" t="str">
        <f>Nov2022_RICHIESTE!AH3</f>
        <v/>
      </c>
      <c r="AI57" s="256" t="str">
        <f>Nov2022_RICHIESTE!AI3</f>
        <v/>
      </c>
      <c r="AJ57" s="240" t="str">
        <f>Nov2022_RICHIESTE!AJ3</f>
        <v>Operatore21</v>
      </c>
      <c r="AK57" s="240" t="str">
        <f>Nov2022_RICHIESTE!AK3</f>
        <v>Operatore22</v>
      </c>
      <c r="AL57" s="240" t="str">
        <f>Nov2022_RICHIESTE!AL3</f>
        <v>Operatore23</v>
      </c>
      <c r="AM57" s="240" t="str">
        <f>Nov2022_RICHIESTE!AM3</f>
        <v>Operatore24</v>
      </c>
      <c r="AN57" s="240" t="str">
        <f>Nov2022_RICHIESTE!AN3</f>
        <v>Operatore25</v>
      </c>
      <c r="AO57" s="240" t="str">
        <f>Nov2022_RICHIESTE!AO3</f>
        <v>Operatore26</v>
      </c>
      <c r="AP57" s="240" t="str">
        <f>Nov2022_RICHIESTE!AP3</f>
        <v>Operatore27</v>
      </c>
      <c r="AQ57" s="240" t="str">
        <f>Nov2022_RICHIESTE!AQ3</f>
        <v>Operatore28</v>
      </c>
      <c r="AR57" s="240" t="str">
        <f>Nov2022_RICHIESTE!AR3</f>
        <v>Operatore29</v>
      </c>
      <c r="AS57" s="240" t="str">
        <f>Nov2022_RICHIESTE!AS3</f>
        <v>Operatore30</v>
      </c>
      <c r="AT57" s="224"/>
      <c r="AU57"/>
      <c r="AV57"/>
      <c r="AW57" s="227" t="str">
        <f>AW3</f>
        <v>Assenti</v>
      </c>
      <c r="AX57" s="227" t="s">
        <v>210</v>
      </c>
      <c r="AY57" s="160"/>
      <c r="BB57" s="262" t="str">
        <f t="shared" ref="BB57:BG57" si="16">BB3</f>
        <v>Operatore35</v>
      </c>
      <c r="BC57" s="262" t="str">
        <f t="shared" si="16"/>
        <v>Operatore36</v>
      </c>
      <c r="BD57" s="241" t="str">
        <f t="shared" si="16"/>
        <v/>
      </c>
      <c r="BE57" s="241" t="str">
        <f t="shared" si="16"/>
        <v/>
      </c>
      <c r="BF57" s="240" t="str">
        <f t="shared" si="16"/>
        <v/>
      </c>
      <c r="BG57" s="240" t="str">
        <f t="shared" si="16"/>
        <v/>
      </c>
      <c r="BI57" s="276"/>
      <c r="BJ57" s="308"/>
      <c r="BK57" s="295" t="str">
        <f>BK3</f>
        <v>TeamLeader1</v>
      </c>
      <c r="BL57" s="294" t="str">
        <f t="shared" ref="BL57:BT57" si="17">BL3</f>
        <v>Operatore31</v>
      </c>
      <c r="BM57" s="294" t="str">
        <f t="shared" si="17"/>
        <v>Operatore32</v>
      </c>
      <c r="BN57" s="243" t="str">
        <f t="shared" si="17"/>
        <v>TeamLeader2</v>
      </c>
      <c r="BO57" s="244" t="str">
        <f t="shared" si="17"/>
        <v>Operatore33</v>
      </c>
      <c r="BP57" s="245" t="str">
        <f t="shared" si="17"/>
        <v>TeamLeader3</v>
      </c>
      <c r="BQ57" s="246" t="str">
        <f t="shared" si="17"/>
        <v>Operatore34</v>
      </c>
      <c r="BR57" s="234" t="str">
        <f t="shared" si="17"/>
        <v/>
      </c>
      <c r="BS57" s="234" t="str">
        <f t="shared" si="17"/>
        <v/>
      </c>
      <c r="BT57" s="234" t="str">
        <f t="shared" si="17"/>
        <v/>
      </c>
    </row>
    <row r="58" spans="1:73" s="41" customFormat="1" ht="23.25" customHeight="1" x14ac:dyDescent="0.25">
      <c r="A58" s="306"/>
      <c r="B58" s="307"/>
      <c r="C58" s="263"/>
      <c r="D58" s="263"/>
      <c r="E58" s="263"/>
      <c r="F58" s="263"/>
      <c r="G58" s="263"/>
      <c r="H58" s="263"/>
      <c r="I58" s="263"/>
      <c r="J58" s="263"/>
      <c r="K58" s="263"/>
      <c r="L58" s="263"/>
      <c r="M58" s="263"/>
      <c r="N58" s="239"/>
      <c r="O58" s="239"/>
      <c r="P58" s="239"/>
      <c r="Q58" s="239"/>
      <c r="R58" s="239"/>
      <c r="S58" s="239"/>
      <c r="T58" s="91"/>
      <c r="U58" s="276"/>
      <c r="V58" s="307"/>
      <c r="W58" s="241"/>
      <c r="X58" s="241"/>
      <c r="Y58" s="241"/>
      <c r="Z58" s="241"/>
      <c r="AA58" s="241"/>
      <c r="AB58" s="241"/>
      <c r="AC58" s="241"/>
      <c r="AD58" s="241"/>
      <c r="AE58" s="241"/>
      <c r="AF58" s="241"/>
      <c r="AG58" s="241"/>
      <c r="AH58" s="256"/>
      <c r="AI58" s="256"/>
      <c r="AJ58" s="240"/>
      <c r="AK58" s="240"/>
      <c r="AL58" s="240"/>
      <c r="AM58" s="240"/>
      <c r="AN58" s="240"/>
      <c r="AO58" s="240"/>
      <c r="AP58" s="240"/>
      <c r="AQ58" s="240"/>
      <c r="AR58" s="240"/>
      <c r="AS58" s="240"/>
      <c r="AT58" s="224"/>
      <c r="AU58"/>
      <c r="AV58"/>
      <c r="AW58" s="310"/>
      <c r="AX58" s="228"/>
      <c r="AY58" s="160"/>
      <c r="BB58" s="263"/>
      <c r="BC58" s="263"/>
      <c r="BD58" s="241"/>
      <c r="BE58" s="241"/>
      <c r="BF58" s="240"/>
      <c r="BG58" s="240"/>
      <c r="BI58" s="276"/>
      <c r="BJ58" s="308"/>
      <c r="BK58" s="295"/>
      <c r="BL58" s="294"/>
      <c r="BM58" s="294"/>
      <c r="BN58" s="243"/>
      <c r="BO58" s="244"/>
      <c r="BP58" s="245"/>
      <c r="BQ58" s="246"/>
      <c r="BR58" s="234"/>
      <c r="BS58" s="234"/>
      <c r="BT58" s="234"/>
    </row>
    <row r="59" spans="1:73" ht="11.25" customHeight="1" x14ac:dyDescent="0.25">
      <c r="A59" s="305" t="s">
        <v>14</v>
      </c>
      <c r="B59" s="305"/>
      <c r="C59" s="118"/>
      <c r="D59" s="118"/>
      <c r="E59" s="118"/>
      <c r="F59" s="118"/>
      <c r="G59" s="118"/>
      <c r="H59" s="118"/>
      <c r="I59" s="118"/>
      <c r="J59" s="118"/>
      <c r="K59" s="118"/>
      <c r="L59" s="118"/>
      <c r="M59" s="118"/>
      <c r="N59" s="118"/>
      <c r="O59" s="118"/>
      <c r="P59" s="118"/>
      <c r="Q59" s="118"/>
      <c r="R59" s="118"/>
      <c r="S59" s="118"/>
      <c r="T59" s="91"/>
      <c r="U59" s="305" t="str">
        <f>A59</f>
        <v>Prec. SERE:</v>
      </c>
      <c r="V59" s="305"/>
      <c r="W59" s="118"/>
      <c r="X59" s="118"/>
      <c r="Y59" s="118"/>
      <c r="Z59" s="118"/>
      <c r="AA59" s="118"/>
      <c r="AB59" s="118"/>
      <c r="AC59" s="118"/>
      <c r="AD59" s="118"/>
      <c r="AE59" s="118"/>
      <c r="AF59" s="118"/>
      <c r="AG59" s="118"/>
      <c r="AH59" s="118"/>
      <c r="AI59" s="118"/>
      <c r="AJ59" s="118"/>
      <c r="AK59" s="118"/>
      <c r="AL59" s="118"/>
      <c r="AM59" s="118"/>
      <c r="AN59" s="118"/>
      <c r="AO59" s="118"/>
      <c r="AP59" s="118"/>
      <c r="AQ59" s="118"/>
      <c r="AR59" s="118"/>
      <c r="AS59" s="118"/>
      <c r="AT59" s="224"/>
      <c r="AW59" s="89"/>
      <c r="AX59" s="207"/>
      <c r="AY59" s="91"/>
      <c r="BB59" s="118"/>
      <c r="BC59" s="118"/>
      <c r="BD59" s="118"/>
      <c r="BE59" s="118"/>
      <c r="BF59" s="118"/>
      <c r="BG59" s="118"/>
      <c r="BI59" s="20"/>
      <c r="BJ59" s="20"/>
      <c r="BK59" s="94"/>
      <c r="BL59" s="94"/>
      <c r="BM59" s="94"/>
      <c r="BN59" s="94"/>
      <c r="BO59" s="94"/>
      <c r="BP59" s="94"/>
      <c r="BQ59" s="94"/>
      <c r="BR59" s="86"/>
      <c r="BS59" s="86"/>
      <c r="BT59" s="86"/>
    </row>
    <row r="60" spans="1:73" ht="11.25" customHeight="1" x14ac:dyDescent="0.25">
      <c r="A60" s="44"/>
      <c r="B60" s="44" t="s">
        <v>15</v>
      </c>
      <c r="C60" s="79"/>
      <c r="D60" s="79"/>
      <c r="E60" s="79"/>
      <c r="F60" s="79"/>
      <c r="G60" s="79"/>
      <c r="H60" s="79"/>
      <c r="I60" s="79"/>
      <c r="J60" s="79"/>
      <c r="K60" s="79"/>
      <c r="L60" s="79"/>
      <c r="M60" s="79"/>
      <c r="N60" s="79"/>
      <c r="O60" s="79"/>
      <c r="P60" s="79"/>
      <c r="Q60" s="79"/>
      <c r="R60" s="79"/>
      <c r="S60" s="79"/>
      <c r="T60" s="91"/>
      <c r="U60" s="44"/>
      <c r="V60" s="44" t="str">
        <f t="shared" ref="V60:V91" si="18">IF($B60&lt;&gt;"",$B60,"")</f>
        <v>Turno</v>
      </c>
      <c r="W60" s="79"/>
      <c r="X60" s="79"/>
      <c r="Y60" s="79"/>
      <c r="Z60" s="79"/>
      <c r="AA60" s="79"/>
      <c r="AB60" s="79"/>
      <c r="AC60" s="79"/>
      <c r="AD60" s="79"/>
      <c r="AE60" s="79"/>
      <c r="AF60" s="79"/>
      <c r="AG60" s="79"/>
      <c r="AH60" s="79"/>
      <c r="AI60" s="79"/>
      <c r="AJ60" s="79"/>
      <c r="AK60" s="79"/>
      <c r="AL60" s="79"/>
      <c r="AM60" s="79"/>
      <c r="AN60" s="79"/>
      <c r="AO60" s="79"/>
      <c r="AP60" s="79"/>
      <c r="AQ60" s="79"/>
      <c r="AR60" s="79"/>
      <c r="AS60" s="79"/>
      <c r="AT60" s="224"/>
      <c r="AW60" s="88"/>
      <c r="AX60" s="88"/>
      <c r="AY60" s="91"/>
      <c r="BB60" s="79"/>
      <c r="BC60" s="79"/>
      <c r="BD60" s="79"/>
      <c r="BE60" s="79"/>
      <c r="BF60" s="79"/>
      <c r="BG60" s="79"/>
      <c r="BI60" s="93"/>
      <c r="BJ60" s="93"/>
      <c r="BK60" s="79"/>
      <c r="BL60" s="79"/>
      <c r="BM60" s="79"/>
      <c r="BN60" s="79"/>
      <c r="BO60" s="79"/>
      <c r="BP60" s="79"/>
      <c r="BQ60" s="79"/>
      <c r="BR60" s="79"/>
      <c r="BS60" s="79"/>
      <c r="BT60" s="79"/>
    </row>
    <row r="61" spans="1:73" ht="11.25" customHeight="1" x14ac:dyDescent="0.25">
      <c r="A61" s="20"/>
      <c r="B61" s="20"/>
      <c r="C61" s="147" t="str">
        <f>T(IF(  Nov2022_RICHIESTE!C6&lt;&gt;"",  Nov2022_RICHIESTE!C6,  HLOOKUP(C$60,Tipologie!$B$2:$AM$10,2) ))</f>
        <v>-</v>
      </c>
      <c r="D61" s="147" t="str">
        <f>T(IF(  Nov2022_RICHIESTE!D6&lt;&gt;"",  Nov2022_RICHIESTE!D6,  HLOOKUP(D$60,Tipologie!$B$2:$AM$10,2) ))</f>
        <v>-</v>
      </c>
      <c r="E61" s="147" t="str">
        <f>T(IF(  Nov2022_RICHIESTE!E6&lt;&gt;"",  Nov2022_RICHIESTE!E6,  HLOOKUP(E$60,Tipologie!$B$2:$AM$10,2) ))</f>
        <v>-</v>
      </c>
      <c r="F61" s="147" t="str">
        <f>T(IF(  Nov2022_RICHIESTE!F6&lt;&gt;"",  Nov2022_RICHIESTE!F6,  HLOOKUP(F$60,Tipologie!$B$2:$AM$10,2) ))</f>
        <v>-</v>
      </c>
      <c r="G61" s="147" t="str">
        <f>T(IF(  Nov2022_RICHIESTE!G6&lt;&gt;"",  Nov2022_RICHIESTE!G6,  HLOOKUP(G$60,Tipologie!$B$2:$AM$10,2) ))</f>
        <v>-</v>
      </c>
      <c r="H61" s="147" t="str">
        <f>T(IF(  Nov2022_RICHIESTE!H6&lt;&gt;"",  Nov2022_RICHIESTE!H6,  HLOOKUP(H$60,Tipologie!$B$2:$AM$10,2) ))</f>
        <v>-</v>
      </c>
      <c r="I61" s="147" t="str">
        <f>T(IF(  Nov2022_RICHIESTE!I6&lt;&gt;"",  Nov2022_RICHIESTE!I6,  HLOOKUP(I$60,Tipologie!$B$2:$AM$10,2) ))</f>
        <v>-</v>
      </c>
      <c r="J61" s="147" t="str">
        <f>T(IF(  Nov2022_RICHIESTE!J6&lt;&gt;"",  Nov2022_RICHIESTE!J6,  HLOOKUP(J$60,Tipologie!$B$2:$AM$10,2) ))</f>
        <v>-</v>
      </c>
      <c r="K61" s="147" t="str">
        <f>T(IF(  Nov2022_RICHIESTE!K6&lt;&gt;"",  Nov2022_RICHIESTE!K6,  HLOOKUP(K$60,Tipologie!$B$2:$AM$10,2) ))</f>
        <v>-</v>
      </c>
      <c r="L61" s="147" t="str">
        <f>T(IF(  Nov2022_RICHIESTE!L6&lt;&gt;"",  Nov2022_RICHIESTE!L6,  HLOOKUP(L$60,Tipologie!$B$2:$AM$10,2) ))</f>
        <v>-</v>
      </c>
      <c r="M61" s="147" t="str">
        <f>T(IF(  Nov2022_RICHIESTE!M6&lt;&gt;"",  Nov2022_RICHIESTE!M6,  HLOOKUP(M$60,Tipologie!$B$2:$AM$10,2) ))</f>
        <v>-</v>
      </c>
      <c r="N61" s="147" t="str">
        <f>T(IF(  Nov2022_RICHIESTE!N6&lt;&gt;"",  Nov2022_RICHIESTE!N6,  HLOOKUP(N$60,Tipologie!$B$2:$AM$10,2) ))</f>
        <v>-</v>
      </c>
      <c r="O61" s="147" t="str">
        <f>T(IF(  Nov2022_RICHIESTE!O6&lt;&gt;"",  Nov2022_RICHIESTE!O6,  HLOOKUP(O$60,Tipologie!$B$2:$AM$10,2) ))</f>
        <v>-</v>
      </c>
      <c r="P61" s="147" t="str">
        <f>T(IF(  Nov2022_RICHIESTE!P6&lt;&gt;"",  Nov2022_RICHIESTE!P6,  HLOOKUP(P$60,Tipologie!$B$2:$AM$10,2) ))</f>
        <v>-</v>
      </c>
      <c r="Q61" s="47" t="str">
        <f>T(IF(  Nov2022_RICHIESTE!Q6&lt;&gt;"",  Nov2022_RICHIESTE!Q6,  HLOOKUP(Q$60,Tipologie!$B$2:$AM$10,2) ))</f>
        <v>-</v>
      </c>
      <c r="R61" s="47" t="str">
        <f>T(IF(  Nov2022_RICHIESTE!R6&lt;&gt;"",  Nov2022_RICHIESTE!R6,  HLOOKUP(R$60,Tipologie!$B$2:$AM$10,2) ))</f>
        <v>-</v>
      </c>
      <c r="S61" s="47" t="str">
        <f>T(IF(  Nov2022_RICHIESTE!S6&lt;&gt;"",  Nov2022_RICHIESTE!S6,  HLOOKUP(S$60,Tipologie!$B$2:$AM$10,2) ))</f>
        <v>-</v>
      </c>
      <c r="T61" s="91"/>
      <c r="U61" s="20" t="str">
        <f t="shared" ref="U61:U69" si="19">IF($A61&lt;&gt;"",$A61,"")</f>
        <v/>
      </c>
      <c r="V61" s="20" t="str">
        <f t="shared" si="18"/>
        <v/>
      </c>
      <c r="W61" s="147" t="str">
        <f>T(IF(  Nov2022_RICHIESTE!W6&lt;&gt;"",  Nov2022_RICHIESTE!W6,  HLOOKUP(W$60,Tipologie!$B$2:$AM$10,2) ))</f>
        <v>-</v>
      </c>
      <c r="X61" s="147" t="str">
        <f>T(IF(  Nov2022_RICHIESTE!X6&lt;&gt;"",  Nov2022_RICHIESTE!X6,  HLOOKUP(X$60,Tipologie!$B$2:$AM$10,2) ))</f>
        <v>-</v>
      </c>
      <c r="Y61" s="147" t="str">
        <f>T(IF(  Nov2022_RICHIESTE!Y6&lt;&gt;"",  Nov2022_RICHIESTE!Y6,  HLOOKUP(Y$60,Tipologie!$B$2:$AM$10,2) ))</f>
        <v>-</v>
      </c>
      <c r="Z61" s="147" t="str">
        <f>T(IF(  Nov2022_RICHIESTE!Z6&lt;&gt;"",  Nov2022_RICHIESTE!Z6,  HLOOKUP(Z$60,Tipologie!$B$2:$AM$10,2) ))</f>
        <v>-</v>
      </c>
      <c r="AA61" s="147" t="str">
        <f>T(IF(  Nov2022_RICHIESTE!AA6&lt;&gt;"",  Nov2022_RICHIESTE!AA6,  HLOOKUP(AA$60,Tipologie!$B$2:$AM$10,2) ))</f>
        <v>-</v>
      </c>
      <c r="AB61" s="147" t="str">
        <f>T(IF(  Nov2022_RICHIESTE!AB6&lt;&gt;"",  Nov2022_RICHIESTE!AB6,  HLOOKUP(AB$60,Tipologie!$B$2:$AM$10,2) ))</f>
        <v>-</v>
      </c>
      <c r="AC61" s="147" t="str">
        <f>T(IF(  Nov2022_RICHIESTE!AC6&lt;&gt;"",  Nov2022_RICHIESTE!AC6,  HLOOKUP(AC$60,Tipologie!$B$2:$AM$10,2) ))</f>
        <v>-</v>
      </c>
      <c r="AD61" s="147" t="str">
        <f>T(IF(  Nov2022_RICHIESTE!AD6&lt;&gt;"",  Nov2022_RICHIESTE!AD6,  HLOOKUP(AD$60,Tipologie!$B$2:$AM$10,2) ))</f>
        <v>-</v>
      </c>
      <c r="AE61" s="147" t="str">
        <f>T(IF(  Nov2022_RICHIESTE!AE6&lt;&gt;"",  Nov2022_RICHIESTE!AE6,  HLOOKUP(AE$60,Tipologie!$B$2:$AM$10,2) ))</f>
        <v>-</v>
      </c>
      <c r="AF61" s="147" t="str">
        <f>T(IF(  Nov2022_RICHIESTE!AF6&lt;&gt;"",  Nov2022_RICHIESTE!AF6,  HLOOKUP(AF$60,Tipologie!$B$2:$AM$10,2) ))</f>
        <v>-</v>
      </c>
      <c r="AG61" s="147" t="str">
        <f>T(IF(  Nov2022_RICHIESTE!AG6&lt;&gt;"",  Nov2022_RICHIESTE!AG6,  HLOOKUP(AG$60,Tipologie!$B$2:$AM$10,2) ))</f>
        <v>-</v>
      </c>
      <c r="AH61" s="147" t="str">
        <f>T(IF(  Nov2022_RICHIESTE!AH6&lt;&gt;"",  Nov2022_RICHIESTE!AH6,  HLOOKUP(AH$60,Tipologie!$B$2:$AM$10,2) ))</f>
        <v>-</v>
      </c>
      <c r="AI61" s="147" t="str">
        <f>T(IF(  Nov2022_RICHIESTE!AI6&lt;&gt;"",  Nov2022_RICHIESTE!AI6,  HLOOKUP(AI$60,Tipologie!$B$2:$AM$10,2) ))</f>
        <v>-</v>
      </c>
      <c r="AJ61" s="147" t="str">
        <f>T(IF(  Nov2022_RICHIESTE!AJ6&lt;&gt;"",  Nov2022_RICHIESTE!AJ6,  HLOOKUP(AJ$60,Tipologie!$B$2:$AM$10,2) ))</f>
        <v>-</v>
      </c>
      <c r="AK61" s="147" t="str">
        <f>T(IF(  Nov2022_RICHIESTE!AK6&lt;&gt;"",  Nov2022_RICHIESTE!AK6,  HLOOKUP(AK$60,Tipologie!$B$2:$AM$10,2) ))</f>
        <v>-</v>
      </c>
      <c r="AL61" s="147" t="str">
        <f>T(IF(  Nov2022_RICHIESTE!AL6&lt;&gt;"",  Nov2022_RICHIESTE!AL6,  HLOOKUP(AL$60,Tipologie!$B$2:$AM$10,2) ))</f>
        <v>-</v>
      </c>
      <c r="AM61" s="147" t="str">
        <f>T(IF(  Nov2022_RICHIESTE!AM6&lt;&gt;"",  Nov2022_RICHIESTE!AM6,  HLOOKUP(AM$60,Tipologie!$B$2:$AM$10,2) ))</f>
        <v>-</v>
      </c>
      <c r="AN61" s="147" t="str">
        <f>T(IF(  Nov2022_RICHIESTE!AN6&lt;&gt;"",  Nov2022_RICHIESTE!AN6,  HLOOKUP(AN$60,Tipologie!$B$2:$AM$10,2) ))</f>
        <v>-</v>
      </c>
      <c r="AO61" s="147" t="str">
        <f>T(IF(  Nov2022_RICHIESTE!AO6&lt;&gt;"",  Nov2022_RICHIESTE!AO6,  HLOOKUP(AO$60,Tipologie!$B$2:$AM$10,2) ))</f>
        <v>-</v>
      </c>
      <c r="AP61" s="147" t="str">
        <f>T(IF(  Nov2022_RICHIESTE!AP6&lt;&gt;"",  Nov2022_RICHIESTE!AP6,  HLOOKUP(AP$60,Tipologie!$B$2:$AM$10,2) ))</f>
        <v>-</v>
      </c>
      <c r="AQ61" s="147" t="str">
        <f>T(IF(  Nov2022_RICHIESTE!AQ6&lt;&gt;"",  Nov2022_RICHIESTE!AQ6,  HLOOKUP(AQ$60,Tipologie!$B$2:$AM$10,2) ))</f>
        <v>-</v>
      </c>
      <c r="AR61" s="147" t="str">
        <f>T(IF(  Nov2022_RICHIESTE!AR6&lt;&gt;"",  Nov2022_RICHIESTE!AR6,  HLOOKUP(AR$60,Tipologie!$B$2:$AM$10,2) ))</f>
        <v>-</v>
      </c>
      <c r="AS61" s="147" t="str">
        <f>T(IF(  Nov2022_RICHIESTE!AS6&lt;&gt;"",  Nov2022_RICHIESTE!AS6,  HLOOKUP(AS$60,Tipologie!$B$2:$AM$10,2) ))</f>
        <v>-</v>
      </c>
      <c r="AT61" s="224"/>
      <c r="AW61" s="90"/>
      <c r="AX61" s="207"/>
      <c r="AY61" s="91"/>
      <c r="BB61" s="147" t="str">
        <f>T(IF(  Nov2022_RICHIESTE!BM6&lt;&gt;"",  Nov2022_RICHIESTE!BM6,  HLOOKUP(BB$60,Tipologie!$B$2:$AM$10,2) ))</f>
        <v>-</v>
      </c>
      <c r="BC61" s="147" t="str">
        <f>T(IF(  Nov2022_RICHIESTE!BN6&lt;&gt;"",  Nov2022_RICHIESTE!BN6,  HLOOKUP(BC$60,Tipologie!$B$2:$AM$10,2) ))</f>
        <v>-</v>
      </c>
      <c r="BD61" s="147" t="str">
        <f>T(IF(  Nov2022_RICHIESTE!BO6&lt;&gt;"",  Nov2022_RICHIESTE!BO6,  HLOOKUP(BD$60,Tipologie!$B$2:$AM$10,2) ))</f>
        <v>-</v>
      </c>
      <c r="BE61" s="147" t="str">
        <f>T(IF(  Nov2022_RICHIESTE!BP6&lt;&gt;"",  Nov2022_RICHIESTE!BP6,  HLOOKUP(BE$60,Tipologie!$B$2:$AM$10,2) ))</f>
        <v>-</v>
      </c>
      <c r="BF61" s="147" t="str">
        <f>T(IF(  Nov2022_RICHIESTE!BQ6&lt;&gt;"",  Nov2022_RICHIESTE!BQ6,  HLOOKUP(BF$60,Tipologie!$B$2:$AM$10,2) ))</f>
        <v>-</v>
      </c>
      <c r="BG61" s="147" t="str">
        <f>T(IF(  Nov2022_RICHIESTE!BR6&lt;&gt;"",  Nov2022_RICHIESTE!BR6,  HLOOKUP(BG$60,Tipologie!$B$2:$AM$10,2) ))</f>
        <v>-</v>
      </c>
      <c r="BI61" s="93" t="str">
        <f t="shared" ref="BI61:BI69" si="20">IF($A61&lt;&gt;"",$A61,"")</f>
        <v/>
      </c>
      <c r="BJ61" s="93" t="str">
        <f t="shared" ref="BJ61:BJ69" si="21">IF($B61&lt;&gt;"",$B61,"")</f>
        <v/>
      </c>
      <c r="BK61" s="147" t="str">
        <f>T(IF(  Nov2022_RICHIESTE!BV6&lt;&gt;"",  Nov2022_RICHIESTE!BV6,  HLOOKUP(BK$60,Tipologie!$B$2:$AM$10,2) ))</f>
        <v>-</v>
      </c>
      <c r="BL61" s="147" t="str">
        <f>T(IF(  Nov2022_RICHIESTE!BW6&lt;&gt;"",  Nov2022_RICHIESTE!BW6,  HLOOKUP(BL$60,Tipologie!$B$2:$AM$10,2) ))</f>
        <v>-</v>
      </c>
      <c r="BM61" s="147" t="str">
        <f>T(IF(  Nov2022_RICHIESTE!BX6&lt;&gt;"",  Nov2022_RICHIESTE!BX6,  HLOOKUP(BM$60,Tipologie!$B$2:$AM$10,2) ))</f>
        <v>-</v>
      </c>
      <c r="BN61" s="147" t="str">
        <f>T(IF(  Nov2022_RICHIESTE!BY6&lt;&gt;"",  Nov2022_RICHIESTE!BY6,  HLOOKUP(BN$60,Tipologie!$B$2:$AM$10,2) ))</f>
        <v>-</v>
      </c>
      <c r="BO61" s="147" t="str">
        <f>T(IF(  Nov2022_RICHIESTE!BZ6&lt;&gt;"",  Nov2022_RICHIESTE!BZ6,  HLOOKUP(BO$60,Tipologie!$B$2:$AM$10,2) ))</f>
        <v>-</v>
      </c>
      <c r="BP61" s="147" t="str">
        <f>T(IF(  Nov2022_RICHIESTE!CA6&lt;&gt;"",  Nov2022_RICHIESTE!CA6,  HLOOKUP(BP$60,Tipologie!$B$2:$AM$10,2) ))</f>
        <v>-</v>
      </c>
      <c r="BQ61" s="147" t="str">
        <f>T(IF(  Nov2022_RICHIESTE!CB6&lt;&gt;"",  Nov2022_RICHIESTE!CB6,  HLOOKUP(BQ$60,Tipologie!$B$2:$AM$10,2) ))</f>
        <v>-</v>
      </c>
      <c r="BR61" s="147" t="str">
        <f>T(IF(  Nov2022_RICHIESTE!CC6&lt;&gt;"",  Nov2022_RICHIESTE!CC6,  HLOOKUP(BR$60,Tipologie!$B$2:$AM$10,2) ))</f>
        <v>-</v>
      </c>
      <c r="BS61" s="147" t="str">
        <f>T(IF(  Nov2022_RICHIESTE!CD6&lt;&gt;"",  Nov2022_RICHIESTE!CD6,  HLOOKUP(BS$60,Tipologie!$B$2:$AM$10,2) ))</f>
        <v>-</v>
      </c>
      <c r="BT61" s="147" t="str">
        <f>T(IF(  Nov2022_RICHIESTE!CE6&lt;&gt;"",  Nov2022_RICHIESTE!CE6,  HLOOKUP(BT$60,Tipologie!$B$2:$AM$10,2) ))</f>
        <v>-</v>
      </c>
    </row>
    <row r="62" spans="1:73" ht="11.25" customHeight="1" x14ac:dyDescent="0.25">
      <c r="A62" s="45" t="str">
        <f>IF(Nov2022_RICHIESTE!A7&lt;&gt;"",Nov2022_RICHIESTE!A7,"")</f>
        <v>lun</v>
      </c>
      <c r="B62" s="46">
        <f>IF(Nov2022_RICHIESTE!B7&lt;&gt;"",Nov2022_RICHIESTE!B7,"")</f>
        <v>44872</v>
      </c>
      <c r="C62" s="147" t="str">
        <f>T( IF( Nov2022_RICHIESTE!C7&lt;&gt;"",  IF(   AND(    (IFERROR(SEARCH("Ridotto",Nov2022_RICHIESTE!C7),Nov2022_RICHIESTE!C7))=1,    C$60&lt;&gt;""   ),    _xlfn.CONCAT("Rid: ",HLOOKUP(C$60,Tipologie!$B$2:$AM$10,3)  ),  Nov2022_RICHIESTE!C7),HLOOKUP(C$60,Tipologie!$B$2:$AM$10,3  ) ))</f>
        <v>.</v>
      </c>
      <c r="D62" s="147" t="str">
        <f>T( IF( Nov2022_RICHIESTE!D7&lt;&gt;"",  IF(   AND(    (IFERROR(SEARCH("Ridotto",Nov2022_RICHIESTE!D7),Nov2022_RICHIESTE!D7))=1,    D$60&lt;&gt;""   ),    _xlfn.CONCAT("Rid: ",HLOOKUP(D$60,Tipologie!$B$2:$AM$10,3)  ),  Nov2022_RICHIESTE!D7),HLOOKUP(D$60,Tipologie!$B$2:$AM$10,3  ) ))</f>
        <v>.</v>
      </c>
      <c r="E62" s="147" t="str">
        <f>T( IF( Nov2022_RICHIESTE!E7&lt;&gt;"",  IF(   AND(    (IFERROR(SEARCH("Ridotto",Nov2022_RICHIESTE!E7),Nov2022_RICHIESTE!E7))=1,    E$60&lt;&gt;""   ),    _xlfn.CONCAT("Rid: ",HLOOKUP(E$60,Tipologie!$B$2:$AM$10,3)  ),  Nov2022_RICHIESTE!E7),HLOOKUP(E$60,Tipologie!$B$2:$AM$10,3  ) ))</f>
        <v>.</v>
      </c>
      <c r="F62" s="147" t="str">
        <f>T( IF( Nov2022_RICHIESTE!F7&lt;&gt;"",  IF(   AND(    (IFERROR(SEARCH("Ridotto",Nov2022_RICHIESTE!F7),Nov2022_RICHIESTE!F7))=1,    F$60&lt;&gt;""   ),    _xlfn.CONCAT("Rid: ",HLOOKUP(F$60,Tipologie!$B$2:$AM$10,3)  ),  Nov2022_RICHIESTE!F7),HLOOKUP(F$60,Tipologie!$B$2:$AM$10,3  ) ))</f>
        <v>.</v>
      </c>
      <c r="G62" s="147" t="str">
        <f>T( IF( Nov2022_RICHIESTE!G7&lt;&gt;"",  IF(   AND(    (IFERROR(SEARCH("Ridotto",Nov2022_RICHIESTE!G7),Nov2022_RICHIESTE!G7))=1,    G$60&lt;&gt;""   ),    _xlfn.CONCAT("Rid: ",HLOOKUP(G$60,Tipologie!$B$2:$AM$10,3)  ),  Nov2022_RICHIESTE!G7),HLOOKUP(G$60,Tipologie!$B$2:$AM$10,3  ) ))</f>
        <v>.</v>
      </c>
      <c r="H62" s="147" t="str">
        <f>T( IF( Nov2022_RICHIESTE!H7&lt;&gt;"",  IF(   AND(    (IFERROR(SEARCH("Ridotto",Nov2022_RICHIESTE!H7),Nov2022_RICHIESTE!H7))=1,    H$60&lt;&gt;""   ),    _xlfn.CONCAT("Rid: ",HLOOKUP(H$60,Tipologie!$B$2:$AM$10,3)  ),  Nov2022_RICHIESTE!H7),HLOOKUP(H$60,Tipologie!$B$2:$AM$10,3  ) ))</f>
        <v>.</v>
      </c>
      <c r="I62" s="147" t="str">
        <f>T( IF( Nov2022_RICHIESTE!I7&lt;&gt;"",  IF(   AND(    (IFERROR(SEARCH("Ridotto",Nov2022_RICHIESTE!I7),Nov2022_RICHIESTE!I7))=1,    I$60&lt;&gt;""   ),    _xlfn.CONCAT("Rid: ",HLOOKUP(I$60,Tipologie!$B$2:$AM$10,3)  ),  Nov2022_RICHIESTE!I7),HLOOKUP(I$60,Tipologie!$B$2:$AM$10,3  ) ))</f>
        <v>.</v>
      </c>
      <c r="J62" s="147" t="str">
        <f>T( IF( Nov2022_RICHIESTE!J7&lt;&gt;"",  IF(   AND(    (IFERROR(SEARCH("Ridotto",Nov2022_RICHIESTE!J7),Nov2022_RICHIESTE!J7))=1,    J$60&lt;&gt;""   ),    _xlfn.CONCAT("Rid: ",HLOOKUP(J$60,Tipologie!$B$2:$AM$10,3)  ),  Nov2022_RICHIESTE!J7),HLOOKUP(J$60,Tipologie!$B$2:$AM$10,3  ) ))</f>
        <v>.</v>
      </c>
      <c r="K62" s="147" t="str">
        <f>T( IF( Nov2022_RICHIESTE!K7&lt;&gt;"",  IF(   AND(    (IFERROR(SEARCH("Ridotto",Nov2022_RICHIESTE!K7),Nov2022_RICHIESTE!K7))=1,    K$60&lt;&gt;""   ),    _xlfn.CONCAT("Rid: ",HLOOKUP(K$60,Tipologie!$B$2:$AM$10,3)  ),  Nov2022_RICHIESTE!K7),HLOOKUP(K$60,Tipologie!$B$2:$AM$10,3  ) ))</f>
        <v>.</v>
      </c>
      <c r="L62" s="147" t="str">
        <f>T( IF( Nov2022_RICHIESTE!L7&lt;&gt;"",  IF(   AND(    (IFERROR(SEARCH("Ridotto",Nov2022_RICHIESTE!L7),Nov2022_RICHIESTE!L7))=1,    L$60&lt;&gt;""   ),    _xlfn.CONCAT("Rid: ",HLOOKUP(L$60,Tipologie!$B$2:$AM$10,3)  ),  Nov2022_RICHIESTE!L7),HLOOKUP(L$60,Tipologie!$B$2:$AM$10,3  ) ))</f>
        <v>.</v>
      </c>
      <c r="M62" s="147" t="str">
        <f>T( IF( Nov2022_RICHIESTE!M7&lt;&gt;"",  IF(   AND(    (IFERROR(SEARCH("Ridotto",Nov2022_RICHIESTE!M7),Nov2022_RICHIESTE!M7))=1,    M$60&lt;&gt;""   ),    _xlfn.CONCAT("Rid: ",HLOOKUP(M$60,Tipologie!$B$2:$AM$10,3)  ),  Nov2022_RICHIESTE!M7),HLOOKUP(M$60,Tipologie!$B$2:$AM$10,3  ) ))</f>
        <v>.</v>
      </c>
      <c r="N62" s="147" t="str">
        <f>T( IF( Nov2022_RICHIESTE!N7&lt;&gt;"",  IF(   AND(    (IFERROR(SEARCH("Ridotto",Nov2022_RICHIESTE!N7),Nov2022_RICHIESTE!N7))=1,    N$60&lt;&gt;""   ),    _xlfn.CONCAT("Rid: ",HLOOKUP(N$60,Tipologie!$B$2:$AM$10,3)  ),  Nov2022_RICHIESTE!N7),HLOOKUP(N$60,Tipologie!$B$2:$AM$10,3  ) ))</f>
        <v>.</v>
      </c>
      <c r="O62" s="147" t="str">
        <f>T( IF( Nov2022_RICHIESTE!O7&lt;&gt;"",  IF(   AND(    (IFERROR(SEARCH("Ridotto",Nov2022_RICHIESTE!O7),Nov2022_RICHIESTE!O7))=1,    O$60&lt;&gt;""   ),    _xlfn.CONCAT("Rid: ",HLOOKUP(O$60,Tipologie!$B$2:$AM$10,3)  ),  Nov2022_RICHIESTE!O7),HLOOKUP(O$60,Tipologie!$B$2:$AM$10,3  ) ))</f>
        <v>.</v>
      </c>
      <c r="P62" s="147" t="str">
        <f>T( IF( Nov2022_RICHIESTE!P7&lt;&gt;"",  IF(   AND(    (IFERROR(SEARCH("Ridotto",Nov2022_RICHIESTE!P7),Nov2022_RICHIESTE!P7))=1,    P$60&lt;&gt;""   ),    _xlfn.CONCAT("Rid: ",HLOOKUP(P$60,Tipologie!$B$2:$AM$10,3)  ),  Nov2022_RICHIESTE!P7),HLOOKUP(P$60,Tipologie!$B$2:$AM$10,3  ) ))</f>
        <v>.</v>
      </c>
      <c r="Q62" s="28" t="str">
        <f>T( IF( Nov2022_RICHIESTE!Q7&lt;&gt;"",  IF(   AND(    (IFERROR(SEARCH("Ridotto",Nov2022_RICHIESTE!Q7),Nov2022_RICHIESTE!Q7))=1,    Q$60&lt;&gt;""   ),    _xlfn.CONCAT("Rid: ",HLOOKUP(Q$60,Tipologie!$B$2:$AM$10,3)  ),  Nov2022_RICHIESTE!Q7),HLOOKUP(Q$60,Tipologie!$B$2:$AM$10,3  ) ))</f>
        <v>.</v>
      </c>
      <c r="R62" s="28" t="str">
        <f>T( IF( Nov2022_RICHIESTE!R7&lt;&gt;"",  IF(   AND(    (IFERROR(SEARCH("Ridotto",Nov2022_RICHIESTE!R7),Nov2022_RICHIESTE!R7))=1,    R$60&lt;&gt;""   ),    _xlfn.CONCAT("Rid: ",HLOOKUP(R$60,Tipologie!$B$2:$AM$10,3)  ),  Nov2022_RICHIESTE!R7),HLOOKUP(R$60,Tipologie!$B$2:$AM$10,3  ) ))</f>
        <v>.</v>
      </c>
      <c r="S62" s="28" t="str">
        <f>T( IF( Nov2022_RICHIESTE!S7&lt;&gt;"",  IF(   AND(    (IFERROR(SEARCH("Ridotto",Nov2022_RICHIESTE!S7),Nov2022_RICHIESTE!S7))=1,    S$60&lt;&gt;""   ),    _xlfn.CONCAT("Rid: ",HLOOKUP(S$60,Tipologie!$B$2:$AM$10,3)  ),  Nov2022_RICHIESTE!S7),HLOOKUP(S$60,Tipologie!$B$2:$AM$10,3  ) ))</f>
        <v>.</v>
      </c>
      <c r="T62" s="91"/>
      <c r="U62" s="45" t="str">
        <f t="shared" si="19"/>
        <v>lun</v>
      </c>
      <c r="V62" s="46">
        <f t="shared" si="18"/>
        <v>44872</v>
      </c>
      <c r="W62" s="147" t="str">
        <f>T( IF( Nov2022_RICHIESTE!W7&lt;&gt;"",  IF(   AND(    (IFERROR(SEARCH("Ridotto",Nov2022_RICHIESTE!W7),Nov2022_RICHIESTE!W7))=1,    W$60&lt;&gt;""   ),    _xlfn.CONCAT("Rid: ",HLOOKUP(W$60,Tipologie!$B$2:$AM$10,3)  ),  Nov2022_RICHIESTE!W7),HLOOKUP(W$60,Tipologie!$B$2:$AM$10,3  ) ))</f>
        <v>.</v>
      </c>
      <c r="X62" s="147" t="str">
        <f>T( IF( Nov2022_RICHIESTE!X7&lt;&gt;"",  IF(   AND(    (IFERROR(SEARCH("Ridotto",Nov2022_RICHIESTE!X7),Nov2022_RICHIESTE!X7))=1,    X$60&lt;&gt;""   ),    _xlfn.CONCAT("Rid: ",HLOOKUP(X$60,Tipologie!$B$2:$AM$10,3)  ),  Nov2022_RICHIESTE!X7),HLOOKUP(X$60,Tipologie!$B$2:$AM$10,3  ) ))</f>
        <v>.</v>
      </c>
      <c r="Y62" s="147" t="str">
        <f>T( IF( Nov2022_RICHIESTE!Y7&lt;&gt;"",  IF(   AND(    (IFERROR(SEARCH("Ridotto",Nov2022_RICHIESTE!Y7),Nov2022_RICHIESTE!Y7))=1,    Y$60&lt;&gt;""   ),    _xlfn.CONCAT("Rid: ",HLOOKUP(Y$60,Tipologie!$B$2:$AM$10,3)  ),  Nov2022_RICHIESTE!Y7),HLOOKUP(Y$60,Tipologie!$B$2:$AM$10,3  ) ))</f>
        <v>.</v>
      </c>
      <c r="Z62" s="147" t="str">
        <f>T( IF( Nov2022_RICHIESTE!Z7&lt;&gt;"",  IF(   AND(    (IFERROR(SEARCH("Ridotto",Nov2022_RICHIESTE!Z7),Nov2022_RICHIESTE!Z7))=1,    Z$60&lt;&gt;""   ),    _xlfn.CONCAT("Rid: ",HLOOKUP(Z$60,Tipologie!$B$2:$AM$10,3)  ),  Nov2022_RICHIESTE!Z7),HLOOKUP(Z$60,Tipologie!$B$2:$AM$10,3  ) ))</f>
        <v>.</v>
      </c>
      <c r="AA62" s="147" t="str">
        <f>T( IF( Nov2022_RICHIESTE!AA7&lt;&gt;"",  IF(   AND(    (IFERROR(SEARCH("Ridotto",Nov2022_RICHIESTE!AA7),Nov2022_RICHIESTE!AA7))=1,    AA$60&lt;&gt;""   ),    _xlfn.CONCAT("Rid: ",HLOOKUP(AA$60,Tipologie!$B$2:$AM$10,3)  ),  Nov2022_RICHIESTE!AA7),HLOOKUP(AA$60,Tipologie!$B$2:$AM$10,3  ) ))</f>
        <v>.</v>
      </c>
      <c r="AB62" s="147" t="str">
        <f>T( IF( Nov2022_RICHIESTE!AB7&lt;&gt;"",  IF(   AND(    (IFERROR(SEARCH("Ridotto",Nov2022_RICHIESTE!AB7),Nov2022_RICHIESTE!AB7))=1,    AB$60&lt;&gt;""   ),    _xlfn.CONCAT("Rid: ",HLOOKUP(AB$60,Tipologie!$B$2:$AM$10,3)  ),  Nov2022_RICHIESTE!AB7),HLOOKUP(AB$60,Tipologie!$B$2:$AM$10,3  ) ))</f>
        <v>.</v>
      </c>
      <c r="AC62" s="147" t="str">
        <f>T( IF( Nov2022_RICHIESTE!AC7&lt;&gt;"",  IF(   AND(    (IFERROR(SEARCH("Ridotto",Nov2022_RICHIESTE!AC7),Nov2022_RICHIESTE!AC7))=1,    AC$60&lt;&gt;""   ),    _xlfn.CONCAT("Rid: ",HLOOKUP(AC$60,Tipologie!$B$2:$AM$10,3)  ),  Nov2022_RICHIESTE!AC7),HLOOKUP(AC$60,Tipologie!$B$2:$AM$10,3  ) ))</f>
        <v>.</v>
      </c>
      <c r="AD62" s="147" t="str">
        <f>T( IF( Nov2022_RICHIESTE!AD7&lt;&gt;"",  IF(   AND(    (IFERROR(SEARCH("Ridotto",Nov2022_RICHIESTE!AD7),Nov2022_RICHIESTE!AD7))=1,    AD$60&lt;&gt;""   ),    _xlfn.CONCAT("Rid: ",HLOOKUP(AD$60,Tipologie!$B$2:$AM$10,3)  ),  Nov2022_RICHIESTE!AD7),HLOOKUP(AD$60,Tipologie!$B$2:$AM$10,3  ) ))</f>
        <v>.</v>
      </c>
      <c r="AE62" s="147" t="str">
        <f>T( IF( Nov2022_RICHIESTE!AE7&lt;&gt;"",  IF(   AND(    (IFERROR(SEARCH("Ridotto",Nov2022_RICHIESTE!AE7),Nov2022_RICHIESTE!AE7))=1,    AE$60&lt;&gt;""   ),    _xlfn.CONCAT("Rid: ",HLOOKUP(AE$60,Tipologie!$B$2:$AM$10,3)  ),  Nov2022_RICHIESTE!AE7),HLOOKUP(AE$60,Tipologie!$B$2:$AM$10,3  ) ))</f>
        <v>.</v>
      </c>
      <c r="AF62" s="147" t="str">
        <f>T( IF( Nov2022_RICHIESTE!AF7&lt;&gt;"",  IF(   AND(    (IFERROR(SEARCH("Ridotto",Nov2022_RICHIESTE!AF7),Nov2022_RICHIESTE!AF7))=1,    AF$60&lt;&gt;""   ),    _xlfn.CONCAT("Rid: ",HLOOKUP(AF$60,Tipologie!$B$2:$AM$10,3)  ),  Nov2022_RICHIESTE!AF7),HLOOKUP(AF$60,Tipologie!$B$2:$AM$10,3  ) ))</f>
        <v>.</v>
      </c>
      <c r="AG62" s="147" t="str">
        <f>T( IF( Nov2022_RICHIESTE!AG7&lt;&gt;"",  IF(   AND(    (IFERROR(SEARCH("Ridotto",Nov2022_RICHIESTE!AG7),Nov2022_RICHIESTE!AG7))=1,    AG$60&lt;&gt;""   ),    _xlfn.CONCAT("Rid: ",HLOOKUP(AG$60,Tipologie!$B$2:$AM$10,3)  ),  Nov2022_RICHIESTE!AG7),HLOOKUP(AG$60,Tipologie!$B$2:$AM$10,3  ) ))</f>
        <v>.</v>
      </c>
      <c r="AH62" s="147" t="str">
        <f>T( IF( Nov2022_RICHIESTE!AH7&lt;&gt;"",  IF(   AND(    (IFERROR(SEARCH("Ridotto",Nov2022_RICHIESTE!AH7),Nov2022_RICHIESTE!AH7))=1,    AH$60&lt;&gt;""   ),    _xlfn.CONCAT("Rid: ",HLOOKUP(AH$60,Tipologie!$B$2:$AM$10,3)  ),  Nov2022_RICHIESTE!AH7),HLOOKUP(AH$60,Tipologie!$B$2:$AM$10,3  ) ))</f>
        <v>.</v>
      </c>
      <c r="AI62" s="147" t="str">
        <f>T( IF( Nov2022_RICHIESTE!AI7&lt;&gt;"",  IF(   AND(    (IFERROR(SEARCH("Ridotto",Nov2022_RICHIESTE!AI7),Nov2022_RICHIESTE!AI7))=1,    AI$60&lt;&gt;""   ),    _xlfn.CONCAT("Rid: ",HLOOKUP(AI$60,Tipologie!$B$2:$AM$10,3)  ),  Nov2022_RICHIESTE!AI7),HLOOKUP(AI$60,Tipologie!$B$2:$AM$10,3  ) ))</f>
        <v>.</v>
      </c>
      <c r="AJ62" s="147" t="str">
        <f>T( IF( Nov2022_RICHIESTE!AJ7&lt;&gt;"",  IF(   AND(    (IFERROR(SEARCH("Ridotto",Nov2022_RICHIESTE!AJ7),Nov2022_RICHIESTE!AJ7))=1,    AJ$60&lt;&gt;""   ),    _xlfn.CONCAT("Rid: ",HLOOKUP(AJ$60,Tipologie!$B$2:$AM$10,3)  ),  Nov2022_RICHIESTE!AJ7),HLOOKUP(AJ$60,Tipologie!$B$2:$AM$10,3  ) ))</f>
        <v>.</v>
      </c>
      <c r="AK62" s="147" t="str">
        <f>T( IF( Nov2022_RICHIESTE!AK7&lt;&gt;"",  IF(   AND(    (IFERROR(SEARCH("Ridotto",Nov2022_RICHIESTE!AK7),Nov2022_RICHIESTE!AK7))=1,    AK$60&lt;&gt;""   ),    _xlfn.CONCAT("Rid: ",HLOOKUP(AK$60,Tipologie!$B$2:$AM$10,3)  ),  Nov2022_RICHIESTE!AK7),HLOOKUP(AK$60,Tipologie!$B$2:$AM$10,3  ) ))</f>
        <v>.</v>
      </c>
      <c r="AL62" s="147" t="str">
        <f>T( IF( Nov2022_RICHIESTE!AL7&lt;&gt;"",  IF(   AND(    (IFERROR(SEARCH("Ridotto",Nov2022_RICHIESTE!AL7),Nov2022_RICHIESTE!AL7))=1,    AL$60&lt;&gt;""   ),    _xlfn.CONCAT("Rid: ",HLOOKUP(AL$60,Tipologie!$B$2:$AM$10,3)  ),  Nov2022_RICHIESTE!AL7),HLOOKUP(AL$60,Tipologie!$B$2:$AM$10,3  ) ))</f>
        <v>.</v>
      </c>
      <c r="AM62" s="147" t="str">
        <f>T( IF( Nov2022_RICHIESTE!AM7&lt;&gt;"",  IF(   AND(    (IFERROR(SEARCH("Ridotto",Nov2022_RICHIESTE!AM7),Nov2022_RICHIESTE!AM7))=1,    AM$60&lt;&gt;""   ),    _xlfn.CONCAT("Rid: ",HLOOKUP(AM$60,Tipologie!$B$2:$AM$10,3)  ),  Nov2022_RICHIESTE!AM7),HLOOKUP(AM$60,Tipologie!$B$2:$AM$10,3  ) ))</f>
        <v>.</v>
      </c>
      <c r="AN62" s="147" t="str">
        <f>T( IF( Nov2022_RICHIESTE!AN7&lt;&gt;"",  IF(   AND(    (IFERROR(SEARCH("Ridotto",Nov2022_RICHIESTE!AN7),Nov2022_RICHIESTE!AN7))=1,    AN$60&lt;&gt;""   ),    _xlfn.CONCAT("Rid: ",HLOOKUP(AN$60,Tipologie!$B$2:$AM$10,3)  ),  Nov2022_RICHIESTE!AN7),HLOOKUP(AN$60,Tipologie!$B$2:$AM$10,3  ) ))</f>
        <v>.</v>
      </c>
      <c r="AO62" s="147" t="str">
        <f>T( IF( Nov2022_RICHIESTE!AO7&lt;&gt;"",  IF(   AND(    (IFERROR(SEARCH("Ridotto",Nov2022_RICHIESTE!AO7),Nov2022_RICHIESTE!AO7))=1,    AO$60&lt;&gt;""   ),    _xlfn.CONCAT("Rid: ",HLOOKUP(AO$60,Tipologie!$B$2:$AM$10,3)  ),  Nov2022_RICHIESTE!AO7),HLOOKUP(AO$60,Tipologie!$B$2:$AM$10,3  ) ))</f>
        <v>.</v>
      </c>
      <c r="AP62" s="147" t="str">
        <f>T( IF( Nov2022_RICHIESTE!AP7&lt;&gt;"",  IF(   AND(    (IFERROR(SEARCH("Ridotto",Nov2022_RICHIESTE!AP7),Nov2022_RICHIESTE!AP7))=1,    AP$60&lt;&gt;""   ),    _xlfn.CONCAT("Rid: ",HLOOKUP(AP$60,Tipologie!$B$2:$AM$10,3)  ),  Nov2022_RICHIESTE!AP7),HLOOKUP(AP$60,Tipologie!$B$2:$AM$10,3  ) ))</f>
        <v>.</v>
      </c>
      <c r="AQ62" s="147" t="str">
        <f>T( IF( Nov2022_RICHIESTE!AQ7&lt;&gt;"",  IF(   AND(    (IFERROR(SEARCH("Ridotto",Nov2022_RICHIESTE!AQ7),Nov2022_RICHIESTE!AQ7))=1,    AQ$60&lt;&gt;""   ),    _xlfn.CONCAT("Rid: ",HLOOKUP(AQ$60,Tipologie!$B$2:$AM$10,3)  ),  Nov2022_RICHIESTE!AQ7),HLOOKUP(AQ$60,Tipologie!$B$2:$AM$10,3  ) ))</f>
        <v>.</v>
      </c>
      <c r="AR62" s="147" t="str">
        <f>T( IF( Nov2022_RICHIESTE!AR7&lt;&gt;"",  IF(   AND(    (IFERROR(SEARCH("Ridotto",Nov2022_RICHIESTE!AR7),Nov2022_RICHIESTE!AR7))=1,    AR$60&lt;&gt;""   ),    _xlfn.CONCAT("Rid: ",HLOOKUP(AR$60,Tipologie!$B$2:$AM$10,3)  ),  Nov2022_RICHIESTE!AR7),HLOOKUP(AR$60,Tipologie!$B$2:$AM$10,3  ) ))</f>
        <v>.</v>
      </c>
      <c r="AS62" s="147" t="str">
        <f>T( IF( Nov2022_RICHIESTE!AS7&lt;&gt;"",  IF(   AND(    (IFERROR(SEARCH("Ridotto",Nov2022_RICHIESTE!AS7),Nov2022_RICHIESTE!AS7))=1,    AS$60&lt;&gt;""   ),    _xlfn.CONCAT("Rid: ",HLOOKUP(AS$60,Tipologie!$B$2:$AM$10,3)  ),  Nov2022_RICHIESTE!AS7),HLOOKUP(AS$60,Tipologie!$B$2:$AM$10,3  ) ))</f>
        <v>.</v>
      </c>
      <c r="AT62" s="224"/>
      <c r="AW62" s="22">
        <f>SUM(COUNTIFS(C62:AS62,{"Ex-accordo";"Ferie";"Ridotto Ex-Acc";"Ridotto Ferie";"Ridotto Maternità";"Malattia";"Esame";"Altro"}))</f>
        <v>0</v>
      </c>
      <c r="AX62" s="159">
        <f t="shared" ref="AX62:AX67" si="22">$AZ$1-AW62</f>
        <v>30</v>
      </c>
      <c r="AY62" s="91"/>
      <c r="BB62" s="147" t="str">
        <f>T( IF( Nov2022_RICHIESTE!BM7&lt;&gt;"",  IF(   AND(    (IFERROR(SEARCH("Ridotto",Nov2022_RICHIESTE!BM7),Nov2022_RICHIESTE!BM7))=1,    BB$60&lt;&gt;""   ),    _xlfn.CONCAT("Rid: ",HLOOKUP(BB$60,Tipologie!$B$2:$AM$10,3)  ),  Nov2022_RICHIESTE!BM7),HLOOKUP(BB$60,Tipologie!$B$2:$AM$10,3  ) ))</f>
        <v>.</v>
      </c>
      <c r="BC62" s="147" t="str">
        <f>T( IF( Nov2022_RICHIESTE!BN7&lt;&gt;"",  IF(   AND(    (IFERROR(SEARCH("Ridotto",Nov2022_RICHIESTE!BN7),Nov2022_RICHIESTE!BN7))=1,    BC$60&lt;&gt;""   ),    _xlfn.CONCAT("Rid: ",HLOOKUP(BC$60,Tipologie!$B$2:$AM$10,3)  ),  Nov2022_RICHIESTE!BN7),HLOOKUP(BC$60,Tipologie!$B$2:$AM$10,3  ) ))</f>
        <v>.</v>
      </c>
      <c r="BD62" s="147" t="str">
        <f>T( IF( Nov2022_RICHIESTE!BO7&lt;&gt;"",  IF(   AND(    (IFERROR(SEARCH("Ridotto",Nov2022_RICHIESTE!BO7),Nov2022_RICHIESTE!BO7))=1,    BD$60&lt;&gt;""   ),    _xlfn.CONCAT("Rid: ",HLOOKUP(BD$60,Tipologie!$B$2:$AM$10,3)  ),  Nov2022_RICHIESTE!BO7),HLOOKUP(BD$60,Tipologie!$B$2:$AM$10,3  ) ))</f>
        <v>.</v>
      </c>
      <c r="BE62" s="147" t="str">
        <f>T( IF( Nov2022_RICHIESTE!BP7&lt;&gt;"",  IF(   AND(    (IFERROR(SEARCH("Ridotto",Nov2022_RICHIESTE!BP7),Nov2022_RICHIESTE!BP7))=1,    BE$60&lt;&gt;""   ),    _xlfn.CONCAT("Rid: ",HLOOKUP(BE$60,Tipologie!$B$2:$AM$10,3)  ),  Nov2022_RICHIESTE!BP7),HLOOKUP(BE$60,Tipologie!$B$2:$AM$10,3  ) ))</f>
        <v>.</v>
      </c>
      <c r="BF62" s="147" t="str">
        <f>T( IF( Nov2022_RICHIESTE!BQ7&lt;&gt;"",  IF(   AND(    (IFERROR(SEARCH("Ridotto",Nov2022_RICHIESTE!BQ7),Nov2022_RICHIESTE!BQ7))=1,    BF$60&lt;&gt;""   ),    _xlfn.CONCAT("Rid: ",HLOOKUP(BF$60,Tipologie!$B$2:$AM$10,3)  ),  Nov2022_RICHIESTE!BQ7),HLOOKUP(BF$60,Tipologie!$B$2:$AM$10,3  ) ))</f>
        <v>.</v>
      </c>
      <c r="BG62" s="147" t="str">
        <f>T( IF( Nov2022_RICHIESTE!BR7&lt;&gt;"",  IF(   AND(    (IFERROR(SEARCH("Ridotto",Nov2022_RICHIESTE!BR7),Nov2022_RICHIESTE!BR7))=1,    BG$60&lt;&gt;""   ),    _xlfn.CONCAT("Rid: ",HLOOKUP(BG$60,Tipologie!$B$2:$AM$10,3)  ),  Nov2022_RICHIESTE!BR7),HLOOKUP(BG$60,Tipologie!$B$2:$AM$10,3  ) ))</f>
        <v>.</v>
      </c>
      <c r="BI62" s="45" t="str">
        <f t="shared" si="20"/>
        <v>lun</v>
      </c>
      <c r="BJ62" s="45">
        <f t="shared" si="21"/>
        <v>44872</v>
      </c>
      <c r="BK62" s="147" t="str">
        <f>T(IF(  Nov2022_RICHIESTE!BV7&lt;&gt;"",  Nov2022_RICHIESTE!BV7,  HLOOKUP(BK$60,Tipologie!$B$2:$AM$10,3) ))</f>
        <v>.</v>
      </c>
      <c r="BL62" s="147" t="str">
        <f>T(IF(  Nov2022_RICHIESTE!BW7&lt;&gt;"",  Nov2022_RICHIESTE!BW7,  HLOOKUP(BL$60,Tipologie!$B$2:$AM$10,3) ))</f>
        <v>.</v>
      </c>
      <c r="BM62" s="147" t="str">
        <f>T(IF(  Nov2022_RICHIESTE!BX7&lt;&gt;"",  Nov2022_RICHIESTE!BX7,  HLOOKUP(BM$60,Tipologie!$B$2:$AM$10,3) ))</f>
        <v>.</v>
      </c>
      <c r="BN62" s="147" t="str">
        <f>T(IF(  Nov2022_RICHIESTE!BY7&lt;&gt;"",  Nov2022_RICHIESTE!BY7,  HLOOKUP(BN$60,Tipologie!$B$2:$AM$10,3) ))</f>
        <v>.</v>
      </c>
      <c r="BO62" s="147" t="str">
        <f>T(IF(  Nov2022_RICHIESTE!BZ7&lt;&gt;"",  Nov2022_RICHIESTE!BZ7,  HLOOKUP(BO$60,Tipologie!$B$2:$AM$10,3) ))</f>
        <v>.</v>
      </c>
      <c r="BP62" s="147" t="str">
        <f>T(IF(  Nov2022_RICHIESTE!CA7&lt;&gt;"",  Nov2022_RICHIESTE!CA7,  HLOOKUP(BP$60,Tipologie!$B$2:$AM$10,3) ))</f>
        <v>.</v>
      </c>
      <c r="BQ62" s="147" t="str">
        <f>T(IF(  Nov2022_RICHIESTE!CB7&lt;&gt;"",  Nov2022_RICHIESTE!CB7,  HLOOKUP(BQ$60,Tipologie!$B$2:$AM$10,3) ))</f>
        <v>.</v>
      </c>
      <c r="BR62" s="147" t="str">
        <f>T(IF(  Nov2022_RICHIESTE!CC7&lt;&gt;"",  Nov2022_RICHIESTE!CC7,  HLOOKUP(BR$60,Tipologie!$B$2:$AM$10,3) ))</f>
        <v>.</v>
      </c>
      <c r="BS62" s="147" t="str">
        <f>T(IF(  Nov2022_RICHIESTE!CD7&lt;&gt;"",  Nov2022_RICHIESTE!CD7,  HLOOKUP(BS$60,Tipologie!$B$2:$AM$10,3) ))</f>
        <v>.</v>
      </c>
      <c r="BT62" s="147" t="str">
        <f>T(IF(  Nov2022_RICHIESTE!CE7&lt;&gt;"",  Nov2022_RICHIESTE!CE7,  HLOOKUP(BT$60,Tipologie!$B$2:$AM$10,3) ))</f>
        <v>.</v>
      </c>
      <c r="BU62" s="20"/>
    </row>
    <row r="63" spans="1:73" ht="11.25" customHeight="1" x14ac:dyDescent="0.25">
      <c r="A63" s="45" t="str">
        <f>IF(Nov2022_RICHIESTE!A8&lt;&gt;"",Nov2022_RICHIESTE!A8,"")</f>
        <v>mar</v>
      </c>
      <c r="B63" s="46">
        <f>IF(Nov2022_RICHIESTE!B8&lt;&gt;"",Nov2022_RICHIESTE!B8,"")</f>
        <v>44873</v>
      </c>
      <c r="C63" s="147" t="str">
        <f>T( IF( Nov2022_RICHIESTE!C8&lt;&gt;"",  IF(   AND(    (IFERROR(SEARCH("Ridotto",Nov2022_RICHIESTE!C8),Nov2022_RICHIESTE!C8))=1,    C$60&lt;&gt;""   ),    _xlfn.CONCAT("Rid: ",HLOOKUP(C$60,Tipologie!$B$2:$AM$10,4)  ),  Nov2022_RICHIESTE!C8),HLOOKUP(C$60,Tipologie!$B$2:$AM$10,4  ) ))</f>
        <v>.</v>
      </c>
      <c r="D63" s="147" t="str">
        <f>T( IF( Nov2022_RICHIESTE!D8&lt;&gt;"",  IF(   AND(    (IFERROR(SEARCH("Ridotto",Nov2022_RICHIESTE!D8),Nov2022_RICHIESTE!D8))=1,    D$60&lt;&gt;""   ),    _xlfn.CONCAT("Rid: ",HLOOKUP(D$60,Tipologie!$B$2:$AM$10,4)  ),  Nov2022_RICHIESTE!D8),HLOOKUP(D$60,Tipologie!$B$2:$AM$10,4  ) ))</f>
        <v>.</v>
      </c>
      <c r="E63" s="147" t="str">
        <f>T( IF( Nov2022_RICHIESTE!E8&lt;&gt;"",  IF(   AND(    (IFERROR(SEARCH("Ridotto",Nov2022_RICHIESTE!E8),Nov2022_RICHIESTE!E8))=1,    E$60&lt;&gt;""   ),    _xlfn.CONCAT("Rid: ",HLOOKUP(E$60,Tipologie!$B$2:$AM$10,4)  ),  Nov2022_RICHIESTE!E8),HLOOKUP(E$60,Tipologie!$B$2:$AM$10,4  ) ))</f>
        <v>.</v>
      </c>
      <c r="F63" s="147" t="str">
        <f>T( IF( Nov2022_RICHIESTE!F8&lt;&gt;"",  IF(   AND(    (IFERROR(SEARCH("Ridotto",Nov2022_RICHIESTE!F8),Nov2022_RICHIESTE!F8))=1,    F$60&lt;&gt;""   ),    _xlfn.CONCAT("Rid: ",HLOOKUP(F$60,Tipologie!$B$2:$AM$10,4)  ),  Nov2022_RICHIESTE!F8),HLOOKUP(F$60,Tipologie!$B$2:$AM$10,4  ) ))</f>
        <v>.</v>
      </c>
      <c r="G63" s="147" t="str">
        <f>T( IF( Nov2022_RICHIESTE!G8&lt;&gt;"",  IF(   AND(    (IFERROR(SEARCH("Ridotto",Nov2022_RICHIESTE!G8),Nov2022_RICHIESTE!G8))=1,    G$60&lt;&gt;""   ),    _xlfn.CONCAT("Rid: ",HLOOKUP(G$60,Tipologie!$B$2:$AM$10,4)  ),  Nov2022_RICHIESTE!G8),HLOOKUP(G$60,Tipologie!$B$2:$AM$10,4  ) ))</f>
        <v>.</v>
      </c>
      <c r="H63" s="147" t="str">
        <f>T( IF( Nov2022_RICHIESTE!H8&lt;&gt;"",  IF(   AND(    (IFERROR(SEARCH("Ridotto",Nov2022_RICHIESTE!H8),Nov2022_RICHIESTE!H8))=1,    H$60&lt;&gt;""   ),    _xlfn.CONCAT("Rid: ",HLOOKUP(H$60,Tipologie!$B$2:$AM$10,4)  ),  Nov2022_RICHIESTE!H8),HLOOKUP(H$60,Tipologie!$B$2:$AM$10,4  ) ))</f>
        <v>.</v>
      </c>
      <c r="I63" s="147" t="str">
        <f>T( IF( Nov2022_RICHIESTE!I8&lt;&gt;"",  IF(   AND(    (IFERROR(SEARCH("Ridotto",Nov2022_RICHIESTE!I8),Nov2022_RICHIESTE!I8))=1,    I$60&lt;&gt;""   ),    _xlfn.CONCAT("Rid: ",HLOOKUP(I$60,Tipologie!$B$2:$AM$10,4)  ),  Nov2022_RICHIESTE!I8),HLOOKUP(I$60,Tipologie!$B$2:$AM$10,4  ) ))</f>
        <v>.</v>
      </c>
      <c r="J63" s="147" t="str">
        <f>T( IF( Nov2022_RICHIESTE!J8&lt;&gt;"",  IF(   AND(    (IFERROR(SEARCH("Ridotto",Nov2022_RICHIESTE!J8),Nov2022_RICHIESTE!J8))=1,    J$60&lt;&gt;""   ),    _xlfn.CONCAT("Rid: ",HLOOKUP(J$60,Tipologie!$B$2:$AM$10,4)  ),  Nov2022_RICHIESTE!J8),HLOOKUP(J$60,Tipologie!$B$2:$AM$10,4  ) ))</f>
        <v>.</v>
      </c>
      <c r="K63" s="147" t="str">
        <f>T( IF( Nov2022_RICHIESTE!K8&lt;&gt;"",  IF(   AND(    (IFERROR(SEARCH("Ridotto",Nov2022_RICHIESTE!K8),Nov2022_RICHIESTE!K8))=1,    K$60&lt;&gt;""   ),    _xlfn.CONCAT("Rid: ",HLOOKUP(K$60,Tipologie!$B$2:$AM$10,4)  ),  Nov2022_RICHIESTE!K8),HLOOKUP(K$60,Tipologie!$B$2:$AM$10,4  ) ))</f>
        <v>.</v>
      </c>
      <c r="L63" s="147" t="str">
        <f>T( IF( Nov2022_RICHIESTE!L8&lt;&gt;"",  IF(   AND(    (IFERROR(SEARCH("Ridotto",Nov2022_RICHIESTE!L8),Nov2022_RICHIESTE!L8))=1,    L$60&lt;&gt;""   ),    _xlfn.CONCAT("Rid: ",HLOOKUP(L$60,Tipologie!$B$2:$AM$10,4)  ),  Nov2022_RICHIESTE!L8),HLOOKUP(L$60,Tipologie!$B$2:$AM$10,4  ) ))</f>
        <v>.</v>
      </c>
      <c r="M63" s="147" t="str">
        <f>T( IF( Nov2022_RICHIESTE!M8&lt;&gt;"",  IF(   AND(    (IFERROR(SEARCH("Ridotto",Nov2022_RICHIESTE!M8),Nov2022_RICHIESTE!M8))=1,    M$60&lt;&gt;""   ),    _xlfn.CONCAT("Rid: ",HLOOKUP(M$60,Tipologie!$B$2:$AM$10,4)  ),  Nov2022_RICHIESTE!M8),HLOOKUP(M$60,Tipologie!$B$2:$AM$10,4  ) ))</f>
        <v>.</v>
      </c>
      <c r="N63" s="147" t="str">
        <f>T( IF( Nov2022_RICHIESTE!N8&lt;&gt;"",  IF(   AND(    (IFERROR(SEARCH("Ridotto",Nov2022_RICHIESTE!N8),Nov2022_RICHIESTE!N8))=1,    N$60&lt;&gt;""   ),    _xlfn.CONCAT("Rid: ",HLOOKUP(N$60,Tipologie!$B$2:$AM$10,4)  ),  Nov2022_RICHIESTE!N8),HLOOKUP(N$60,Tipologie!$B$2:$AM$10,4  ) ))</f>
        <v>.</v>
      </c>
      <c r="O63" s="147" t="str">
        <f>T( IF( Nov2022_RICHIESTE!O8&lt;&gt;"",  IF(   AND(    (IFERROR(SEARCH("Ridotto",Nov2022_RICHIESTE!O8),Nov2022_RICHIESTE!O8))=1,    O$60&lt;&gt;""   ),    _xlfn.CONCAT("Rid: ",HLOOKUP(O$60,Tipologie!$B$2:$AM$10,4)  ),  Nov2022_RICHIESTE!O8),HLOOKUP(O$60,Tipologie!$B$2:$AM$10,4  ) ))</f>
        <v>.</v>
      </c>
      <c r="P63" s="147" t="str">
        <f>T( IF( Nov2022_RICHIESTE!P8&lt;&gt;"",  IF(   AND(    (IFERROR(SEARCH("Ridotto",Nov2022_RICHIESTE!P8),Nov2022_RICHIESTE!P8))=1,    P$60&lt;&gt;""   ),    _xlfn.CONCAT("Rid: ",HLOOKUP(P$60,Tipologie!$B$2:$AM$10,4)  ),  Nov2022_RICHIESTE!P8),HLOOKUP(P$60,Tipologie!$B$2:$AM$10,4  ) ))</f>
        <v>.</v>
      </c>
      <c r="Q63" s="28" t="str">
        <f>T( IF( Nov2022_RICHIESTE!Q8&lt;&gt;"",  IF(   AND(    (IFERROR(SEARCH("Ridotto",Nov2022_RICHIESTE!Q8),Nov2022_RICHIESTE!Q8))=1,    Q$60&lt;&gt;""   ),    _xlfn.CONCAT("Rid: ",HLOOKUP(Q$60,Tipologie!$B$2:$AM$10,4)  ),  Nov2022_RICHIESTE!Q8),HLOOKUP(Q$60,Tipologie!$B$2:$AM$10,4  ) ))</f>
        <v>.</v>
      </c>
      <c r="R63" s="28" t="str">
        <f>T( IF( Nov2022_RICHIESTE!R8&lt;&gt;"",  IF(   AND(    (IFERROR(SEARCH("Ridotto",Nov2022_RICHIESTE!R8),Nov2022_RICHIESTE!R8))=1,    R$60&lt;&gt;""   ),    _xlfn.CONCAT("Rid: ",HLOOKUP(R$60,Tipologie!$B$2:$AM$10,4)  ),  Nov2022_RICHIESTE!R8),HLOOKUP(R$60,Tipologie!$B$2:$AM$10,4  ) ))</f>
        <v>.</v>
      </c>
      <c r="S63" s="28" t="str">
        <f>T( IF( Nov2022_RICHIESTE!S8&lt;&gt;"",  IF(   AND(    (IFERROR(SEARCH("Ridotto",Nov2022_RICHIESTE!S8),Nov2022_RICHIESTE!S8))=1,    S$60&lt;&gt;""   ),    _xlfn.CONCAT("Rid: ",HLOOKUP(S$60,Tipologie!$B$2:$AM$10,4)  ),  Nov2022_RICHIESTE!S8),HLOOKUP(S$60,Tipologie!$B$2:$AM$10,4  ) ))</f>
        <v>.</v>
      </c>
      <c r="T63" s="91"/>
      <c r="U63" s="45" t="str">
        <f t="shared" si="19"/>
        <v>mar</v>
      </c>
      <c r="V63" s="46">
        <f t="shared" si="18"/>
        <v>44873</v>
      </c>
      <c r="W63" s="147" t="str">
        <f>T( IF( Nov2022_RICHIESTE!W8&lt;&gt;"",  IF(   AND(    (IFERROR(SEARCH("Ridotto",Nov2022_RICHIESTE!W8),Nov2022_RICHIESTE!W8))=1,    W$60&lt;&gt;""   ),    _xlfn.CONCAT("Rid: ",HLOOKUP(W$60,Tipologie!$B$2:$AM$10,4)  ),  Nov2022_RICHIESTE!W8),HLOOKUP(W$60,Tipologie!$B$2:$AM$10,4  ) ))</f>
        <v>.</v>
      </c>
      <c r="X63" s="147" t="str">
        <f>T( IF( Nov2022_RICHIESTE!X8&lt;&gt;"",  IF(   AND(    (IFERROR(SEARCH("Ridotto",Nov2022_RICHIESTE!X8),Nov2022_RICHIESTE!X8))=1,    X$60&lt;&gt;""   ),    _xlfn.CONCAT("Rid: ",HLOOKUP(X$60,Tipologie!$B$2:$AM$10,4)  ),  Nov2022_RICHIESTE!X8),HLOOKUP(X$60,Tipologie!$B$2:$AM$10,4  ) ))</f>
        <v>.</v>
      </c>
      <c r="Y63" s="147" t="str">
        <f>T( IF( Nov2022_RICHIESTE!Y8&lt;&gt;"",  IF(   AND(    (IFERROR(SEARCH("Ridotto",Nov2022_RICHIESTE!Y8),Nov2022_RICHIESTE!Y8))=1,    Y$60&lt;&gt;""   ),    _xlfn.CONCAT("Rid: ",HLOOKUP(Y$60,Tipologie!$B$2:$AM$10,4)  ),  Nov2022_RICHIESTE!Y8),HLOOKUP(Y$60,Tipologie!$B$2:$AM$10,4  ) ))</f>
        <v>.</v>
      </c>
      <c r="Z63" s="147" t="str">
        <f>T( IF( Nov2022_RICHIESTE!Z8&lt;&gt;"",  IF(   AND(    (IFERROR(SEARCH("Ridotto",Nov2022_RICHIESTE!Z8),Nov2022_RICHIESTE!Z8))=1,    Z$60&lt;&gt;""   ),    _xlfn.CONCAT("Rid: ",HLOOKUP(Z$60,Tipologie!$B$2:$AM$10,4)  ),  Nov2022_RICHIESTE!Z8),HLOOKUP(Z$60,Tipologie!$B$2:$AM$10,4  ) ))</f>
        <v>.</v>
      </c>
      <c r="AA63" s="147" t="str">
        <f>T( IF( Nov2022_RICHIESTE!AA8&lt;&gt;"",  IF(   AND(    (IFERROR(SEARCH("Ridotto",Nov2022_RICHIESTE!AA8),Nov2022_RICHIESTE!AA8))=1,    AA$60&lt;&gt;""   ),    _xlfn.CONCAT("Rid: ",HLOOKUP(AA$60,Tipologie!$B$2:$AM$10,4)  ),  Nov2022_RICHIESTE!AA8),HLOOKUP(AA$60,Tipologie!$B$2:$AM$10,4  ) ))</f>
        <v>.</v>
      </c>
      <c r="AB63" s="147" t="str">
        <f>T( IF( Nov2022_RICHIESTE!AB8&lt;&gt;"",  IF(   AND(    (IFERROR(SEARCH("Ridotto",Nov2022_RICHIESTE!AB8),Nov2022_RICHIESTE!AB8))=1,    AB$60&lt;&gt;""   ),    _xlfn.CONCAT("Rid: ",HLOOKUP(AB$60,Tipologie!$B$2:$AM$10,4)  ),  Nov2022_RICHIESTE!AB8),HLOOKUP(AB$60,Tipologie!$B$2:$AM$10,4  ) ))</f>
        <v>.</v>
      </c>
      <c r="AC63" s="147" t="str">
        <f>T( IF( Nov2022_RICHIESTE!AC8&lt;&gt;"",  IF(   AND(    (IFERROR(SEARCH("Ridotto",Nov2022_RICHIESTE!AC8),Nov2022_RICHIESTE!AC8))=1,    AC$60&lt;&gt;""   ),    _xlfn.CONCAT("Rid: ",HLOOKUP(AC$60,Tipologie!$B$2:$AM$10,4)  ),  Nov2022_RICHIESTE!AC8),HLOOKUP(AC$60,Tipologie!$B$2:$AM$10,4  ) ))</f>
        <v>.</v>
      </c>
      <c r="AD63" s="147" t="str">
        <f>T( IF( Nov2022_RICHIESTE!AD8&lt;&gt;"",  IF(   AND(    (IFERROR(SEARCH("Ridotto",Nov2022_RICHIESTE!AD8),Nov2022_RICHIESTE!AD8))=1,    AD$60&lt;&gt;""   ),    _xlfn.CONCAT("Rid: ",HLOOKUP(AD$60,Tipologie!$B$2:$AM$10,4)  ),  Nov2022_RICHIESTE!AD8),HLOOKUP(AD$60,Tipologie!$B$2:$AM$10,4  ) ))</f>
        <v>.</v>
      </c>
      <c r="AE63" s="147" t="str">
        <f>T( IF( Nov2022_RICHIESTE!AE8&lt;&gt;"",  IF(   AND(    (IFERROR(SEARCH("Ridotto",Nov2022_RICHIESTE!AE8),Nov2022_RICHIESTE!AE8))=1,    AE$60&lt;&gt;""   ),    _xlfn.CONCAT("Rid: ",HLOOKUP(AE$60,Tipologie!$B$2:$AM$10,4)  ),  Nov2022_RICHIESTE!AE8),HLOOKUP(AE$60,Tipologie!$B$2:$AM$10,4  ) ))</f>
        <v>.</v>
      </c>
      <c r="AF63" s="147" t="str">
        <f>T( IF( Nov2022_RICHIESTE!AF8&lt;&gt;"",  IF(   AND(    (IFERROR(SEARCH("Ridotto",Nov2022_RICHIESTE!AF8),Nov2022_RICHIESTE!AF8))=1,    AF$60&lt;&gt;""   ),    _xlfn.CONCAT("Rid: ",HLOOKUP(AF$60,Tipologie!$B$2:$AM$10,4)  ),  Nov2022_RICHIESTE!AF8),HLOOKUP(AF$60,Tipologie!$B$2:$AM$10,4  ) ))</f>
        <v>.</v>
      </c>
      <c r="AG63" s="147" t="str">
        <f>T( IF( Nov2022_RICHIESTE!AG8&lt;&gt;"",  IF(   AND(    (IFERROR(SEARCH("Ridotto",Nov2022_RICHIESTE!AG8),Nov2022_RICHIESTE!AG8))=1,    AG$60&lt;&gt;""   ),    _xlfn.CONCAT("Rid: ",HLOOKUP(AG$60,Tipologie!$B$2:$AM$10,4)  ),  Nov2022_RICHIESTE!AG8),HLOOKUP(AG$60,Tipologie!$B$2:$AM$10,4  ) ))</f>
        <v>.</v>
      </c>
      <c r="AH63" s="147" t="str">
        <f>T( IF( Nov2022_RICHIESTE!AH8&lt;&gt;"",  IF(   AND(    (IFERROR(SEARCH("Ridotto",Nov2022_RICHIESTE!AH8),Nov2022_RICHIESTE!AH8))=1,    AH$60&lt;&gt;""   ),    _xlfn.CONCAT("Rid: ",HLOOKUP(AH$60,Tipologie!$B$2:$AM$10,4)  ),  Nov2022_RICHIESTE!AH8),HLOOKUP(AH$60,Tipologie!$B$2:$AM$10,4  ) ))</f>
        <v>.</v>
      </c>
      <c r="AI63" s="147" t="str">
        <f>T( IF( Nov2022_RICHIESTE!AI8&lt;&gt;"",  IF(   AND(    (IFERROR(SEARCH("Ridotto",Nov2022_RICHIESTE!AI8),Nov2022_RICHIESTE!AI8))=1,    AI$60&lt;&gt;""   ),    _xlfn.CONCAT("Rid: ",HLOOKUP(AI$60,Tipologie!$B$2:$AM$10,4)  ),  Nov2022_RICHIESTE!AI8),HLOOKUP(AI$60,Tipologie!$B$2:$AM$10,4  ) ))</f>
        <v>.</v>
      </c>
      <c r="AJ63" s="147" t="str">
        <f>T( IF( Nov2022_RICHIESTE!AJ8&lt;&gt;"",  IF(   AND(    (IFERROR(SEARCH("Ridotto",Nov2022_RICHIESTE!AJ8),Nov2022_RICHIESTE!AJ8))=1,    AJ$60&lt;&gt;""   ),    _xlfn.CONCAT("Rid: ",HLOOKUP(AJ$60,Tipologie!$B$2:$AM$10,4)  ),  Nov2022_RICHIESTE!AJ8),HLOOKUP(AJ$60,Tipologie!$B$2:$AM$10,4  ) ))</f>
        <v>.</v>
      </c>
      <c r="AK63" s="147" t="str">
        <f>T( IF( Nov2022_RICHIESTE!AK8&lt;&gt;"",  IF(   AND(    (IFERROR(SEARCH("Ridotto",Nov2022_RICHIESTE!AK8),Nov2022_RICHIESTE!AK8))=1,    AK$60&lt;&gt;""   ),    _xlfn.CONCAT("Rid: ",HLOOKUP(AK$60,Tipologie!$B$2:$AM$10,4)  ),  Nov2022_RICHIESTE!AK8),HLOOKUP(AK$60,Tipologie!$B$2:$AM$10,4  ) ))</f>
        <v>.</v>
      </c>
      <c r="AL63" s="147" t="str">
        <f>T( IF( Nov2022_RICHIESTE!AL8&lt;&gt;"",  IF(   AND(    (IFERROR(SEARCH("Ridotto",Nov2022_RICHIESTE!AL8),Nov2022_RICHIESTE!AL8))=1,    AL$60&lt;&gt;""   ),    _xlfn.CONCAT("Rid: ",HLOOKUP(AL$60,Tipologie!$B$2:$AM$10,4)  ),  Nov2022_RICHIESTE!AL8),HLOOKUP(AL$60,Tipologie!$B$2:$AM$10,4  ) ))</f>
        <v>.</v>
      </c>
      <c r="AM63" s="147" t="str">
        <f>T( IF( Nov2022_RICHIESTE!AM8&lt;&gt;"",  IF(   AND(    (IFERROR(SEARCH("Ridotto",Nov2022_RICHIESTE!AM8),Nov2022_RICHIESTE!AM8))=1,    AM$60&lt;&gt;""   ),    _xlfn.CONCAT("Rid: ",HLOOKUP(AM$60,Tipologie!$B$2:$AM$10,4)  ),  Nov2022_RICHIESTE!AM8),HLOOKUP(AM$60,Tipologie!$B$2:$AM$10,4  ) ))</f>
        <v>.</v>
      </c>
      <c r="AN63" s="147" t="str">
        <f>T( IF( Nov2022_RICHIESTE!AN8&lt;&gt;"",  IF(   AND(    (IFERROR(SEARCH("Ridotto",Nov2022_RICHIESTE!AN8),Nov2022_RICHIESTE!AN8))=1,    AN$60&lt;&gt;""   ),    _xlfn.CONCAT("Rid: ",HLOOKUP(AN$60,Tipologie!$B$2:$AM$10,4)  ),  Nov2022_RICHIESTE!AN8),HLOOKUP(AN$60,Tipologie!$B$2:$AM$10,4  ) ))</f>
        <v>.</v>
      </c>
      <c r="AO63" s="147" t="str">
        <f>T( IF( Nov2022_RICHIESTE!AO8&lt;&gt;"",  IF(   AND(    (IFERROR(SEARCH("Ridotto",Nov2022_RICHIESTE!AO8),Nov2022_RICHIESTE!AO8))=1,    AO$60&lt;&gt;""   ),    _xlfn.CONCAT("Rid: ",HLOOKUP(AO$60,Tipologie!$B$2:$AM$10,4)  ),  Nov2022_RICHIESTE!AO8),HLOOKUP(AO$60,Tipologie!$B$2:$AM$10,4  ) ))</f>
        <v>.</v>
      </c>
      <c r="AP63" s="147" t="str">
        <f>T( IF( Nov2022_RICHIESTE!AP8&lt;&gt;"",  IF(   AND(    (IFERROR(SEARCH("Ridotto",Nov2022_RICHIESTE!AP8),Nov2022_RICHIESTE!AP8))=1,    AP$60&lt;&gt;""   ),    _xlfn.CONCAT("Rid: ",HLOOKUP(AP$60,Tipologie!$B$2:$AM$10,4)  ),  Nov2022_RICHIESTE!AP8),HLOOKUP(AP$60,Tipologie!$B$2:$AM$10,4  ) ))</f>
        <v>.</v>
      </c>
      <c r="AQ63" s="147" t="str">
        <f>T( IF( Nov2022_RICHIESTE!AQ8&lt;&gt;"",  IF(   AND(    (IFERROR(SEARCH("Ridotto",Nov2022_RICHIESTE!AQ8),Nov2022_RICHIESTE!AQ8))=1,    AQ$60&lt;&gt;""   ),    _xlfn.CONCAT("Rid: ",HLOOKUP(AQ$60,Tipologie!$B$2:$AM$10,4)  ),  Nov2022_RICHIESTE!AQ8),HLOOKUP(AQ$60,Tipologie!$B$2:$AM$10,4  ) ))</f>
        <v>.</v>
      </c>
      <c r="AR63" s="147" t="str">
        <f>T( IF( Nov2022_RICHIESTE!AR8&lt;&gt;"",  IF(   AND(    (IFERROR(SEARCH("Ridotto",Nov2022_RICHIESTE!AR8),Nov2022_RICHIESTE!AR8))=1,    AR$60&lt;&gt;""   ),    _xlfn.CONCAT("Rid: ",HLOOKUP(AR$60,Tipologie!$B$2:$AM$10,4)  ),  Nov2022_RICHIESTE!AR8),HLOOKUP(AR$60,Tipologie!$B$2:$AM$10,4  ) ))</f>
        <v>.</v>
      </c>
      <c r="AS63" s="147" t="str">
        <f>T( IF( Nov2022_RICHIESTE!AS8&lt;&gt;"",  IF(   AND(    (IFERROR(SEARCH("Ridotto",Nov2022_RICHIESTE!AS8),Nov2022_RICHIESTE!AS8))=1,    AS$60&lt;&gt;""   ),    _xlfn.CONCAT("Rid: ",HLOOKUP(AS$60,Tipologie!$B$2:$AM$10,4)  ),  Nov2022_RICHIESTE!AS8),HLOOKUP(AS$60,Tipologie!$B$2:$AM$10,4  ) ))</f>
        <v>.</v>
      </c>
      <c r="AT63" s="224"/>
      <c r="AW63" s="159">
        <f>SUM(COUNTIFS(C63:AS63,{"Ex-accordo";"Ferie";"Ridotto Ex-Acc";"Ridotto Ferie";"Ridotto Maternità";"Malattia";"Esame";"Altro"}))</f>
        <v>0</v>
      </c>
      <c r="AX63" s="159">
        <f t="shared" si="22"/>
        <v>30</v>
      </c>
      <c r="AY63" s="91"/>
      <c r="BB63" s="147" t="str">
        <f>T( IF( Nov2022_RICHIESTE!BM8&lt;&gt;"",  IF(   AND(    (IFERROR(SEARCH("Ridotto",Nov2022_RICHIESTE!BM8),Nov2022_RICHIESTE!BM8))=1,    BB$60&lt;&gt;""   ),    _xlfn.CONCAT("Rid: ",HLOOKUP(BB$60,Tipologie!$B$2:$AM$10,4)  ),  Nov2022_RICHIESTE!BM8),HLOOKUP(BB$60,Tipologie!$B$2:$AM$10,4  ) ))</f>
        <v>.</v>
      </c>
      <c r="BC63" s="147" t="str">
        <f>T( IF( Nov2022_RICHIESTE!BN8&lt;&gt;"",  IF(   AND(    (IFERROR(SEARCH("Ridotto",Nov2022_RICHIESTE!BN8),Nov2022_RICHIESTE!BN8))=1,    BC$60&lt;&gt;""   ),    _xlfn.CONCAT("Rid: ",HLOOKUP(BC$60,Tipologie!$B$2:$AM$10,4)  ),  Nov2022_RICHIESTE!BN8),HLOOKUP(BC$60,Tipologie!$B$2:$AM$10,4  ) ))</f>
        <v>.</v>
      </c>
      <c r="BD63" s="147" t="str">
        <f>T( IF( Nov2022_RICHIESTE!BO8&lt;&gt;"",  IF(   AND(    (IFERROR(SEARCH("Ridotto",Nov2022_RICHIESTE!BO8),Nov2022_RICHIESTE!BO8))=1,    BD$60&lt;&gt;""   ),    _xlfn.CONCAT("Rid: ",HLOOKUP(BD$60,Tipologie!$B$2:$AM$10,4)  ),  Nov2022_RICHIESTE!BO8),HLOOKUP(BD$60,Tipologie!$B$2:$AM$10,4  ) ))</f>
        <v>.</v>
      </c>
      <c r="BE63" s="147" t="str">
        <f>T( IF( Nov2022_RICHIESTE!BP8&lt;&gt;"",  IF(   AND(    (IFERROR(SEARCH("Ridotto",Nov2022_RICHIESTE!BP8),Nov2022_RICHIESTE!BP8))=1,    BE$60&lt;&gt;""   ),    _xlfn.CONCAT("Rid: ",HLOOKUP(BE$60,Tipologie!$B$2:$AM$10,4)  ),  Nov2022_RICHIESTE!BP8),HLOOKUP(BE$60,Tipologie!$B$2:$AM$10,4  ) ))</f>
        <v>.</v>
      </c>
      <c r="BF63" s="147" t="str">
        <f>T( IF( Nov2022_RICHIESTE!BQ8&lt;&gt;"",  IF(   AND(    (IFERROR(SEARCH("Ridotto",Nov2022_RICHIESTE!BQ8),Nov2022_RICHIESTE!BQ8))=1,    BF$60&lt;&gt;""   ),    _xlfn.CONCAT("Rid: ",HLOOKUP(BF$60,Tipologie!$B$2:$AM$10,4)  ),  Nov2022_RICHIESTE!BQ8),HLOOKUP(BF$60,Tipologie!$B$2:$AM$10,4  ) ))</f>
        <v>.</v>
      </c>
      <c r="BG63" s="147" t="str">
        <f>T( IF( Nov2022_RICHIESTE!BR8&lt;&gt;"",  IF(   AND(    (IFERROR(SEARCH("Ridotto",Nov2022_RICHIESTE!BR8),Nov2022_RICHIESTE!BR8))=1,    BG$60&lt;&gt;""   ),    _xlfn.CONCAT("Rid: ",HLOOKUP(BG$60,Tipologie!$B$2:$AM$10,4)  ),  Nov2022_RICHIESTE!BR8),HLOOKUP(BG$60,Tipologie!$B$2:$AM$10,4  ) ))</f>
        <v>.</v>
      </c>
      <c r="BI63" s="45" t="str">
        <f t="shared" si="20"/>
        <v>mar</v>
      </c>
      <c r="BJ63" s="45">
        <f t="shared" si="21"/>
        <v>44873</v>
      </c>
      <c r="BK63" s="147" t="str">
        <f>T(IF(  Nov2022_RICHIESTE!BV8&lt;&gt;"",  Nov2022_RICHIESTE!BV8,  HLOOKUP(BK$60,Tipologie!$B$2:$AM$10,4) ))</f>
        <v>.</v>
      </c>
      <c r="BL63" s="147" t="str">
        <f>T(IF(  Nov2022_RICHIESTE!BW8&lt;&gt;"",  Nov2022_RICHIESTE!BW8,  HLOOKUP(BL$60,Tipologie!$B$2:$AM$10,4) ))</f>
        <v>.</v>
      </c>
      <c r="BM63" s="147" t="str">
        <f>T(IF(  Nov2022_RICHIESTE!BX8&lt;&gt;"",  Nov2022_RICHIESTE!BX8,  HLOOKUP(BM$60,Tipologie!$B$2:$AM$10,4) ))</f>
        <v>.</v>
      </c>
      <c r="BN63" s="147" t="str">
        <f>T(IF(  Nov2022_RICHIESTE!BY8&lt;&gt;"",  Nov2022_RICHIESTE!BY8,  HLOOKUP(BN$60,Tipologie!$B$2:$AM$10,4) ))</f>
        <v>.</v>
      </c>
      <c r="BO63" s="147" t="str">
        <f>T(IF(  Nov2022_RICHIESTE!BZ8&lt;&gt;"",  Nov2022_RICHIESTE!BZ8,  HLOOKUP(BO$60,Tipologie!$B$2:$AM$10,4) ))</f>
        <v>.</v>
      </c>
      <c r="BP63" s="147" t="str">
        <f>T(IF(  Nov2022_RICHIESTE!CA8&lt;&gt;"",  Nov2022_RICHIESTE!CA8,  HLOOKUP(BP$60,Tipologie!$B$2:$AM$10,4) ))</f>
        <v>.</v>
      </c>
      <c r="BQ63" s="147" t="str">
        <f>T(IF(  Nov2022_RICHIESTE!CB8&lt;&gt;"",  Nov2022_RICHIESTE!CB8,  HLOOKUP(BQ$60,Tipologie!$B$2:$AM$10,4) ))</f>
        <v>.</v>
      </c>
      <c r="BR63" s="147" t="str">
        <f>T(IF(  Nov2022_RICHIESTE!CC8&lt;&gt;"",  Nov2022_RICHIESTE!CC8,  HLOOKUP(BR$60,Tipologie!$B$2:$AM$10,4) ))</f>
        <v>.</v>
      </c>
      <c r="BS63" s="147" t="str">
        <f>T(IF(  Nov2022_RICHIESTE!CD8&lt;&gt;"",  Nov2022_RICHIESTE!CD8,  HLOOKUP(BS$60,Tipologie!$B$2:$AM$10,4) ))</f>
        <v>.</v>
      </c>
      <c r="BT63" s="147" t="str">
        <f>T(IF(  Nov2022_RICHIESTE!CE8&lt;&gt;"",  Nov2022_RICHIESTE!CE8,  HLOOKUP(BT$60,Tipologie!$B$2:$AM$10,4) ))</f>
        <v>.</v>
      </c>
    </row>
    <row r="64" spans="1:73" ht="11.25" customHeight="1" x14ac:dyDescent="0.25">
      <c r="A64" s="45" t="str">
        <f>IF(Nov2022_RICHIESTE!A9&lt;&gt;"",Nov2022_RICHIESTE!A9,"")</f>
        <v>mer</v>
      </c>
      <c r="B64" s="46">
        <f>IF(Nov2022_RICHIESTE!B9&lt;&gt;"",Nov2022_RICHIESTE!B9,"")</f>
        <v>44874</v>
      </c>
      <c r="C64" s="147" t="str">
        <f>T( IF( Nov2022_RICHIESTE!C9&lt;&gt;"",  IF(   AND(    (IFERROR(SEARCH("Ridotto",Nov2022_RICHIESTE!C9),Nov2022_RICHIESTE!C9))=1,    C$60&lt;&gt;""   ),    _xlfn.CONCAT("Rid: ",HLOOKUP(C$60,Tipologie!$B$2:$AM$10,5)  ),  Nov2022_RICHIESTE!C9),HLOOKUP(C$60,Tipologie!$B$2:$AM$10,5  ) ))</f>
        <v>.</v>
      </c>
      <c r="D64" s="147" t="str">
        <f>T( IF( Nov2022_RICHIESTE!D9&lt;&gt;"",  IF(   AND(    (IFERROR(SEARCH("Ridotto",Nov2022_RICHIESTE!D9),Nov2022_RICHIESTE!D9))=1,    D$60&lt;&gt;""   ),    _xlfn.CONCAT("Rid: ",HLOOKUP(D$60,Tipologie!$B$2:$AM$10,5)  ),  Nov2022_RICHIESTE!D9),HLOOKUP(D$60,Tipologie!$B$2:$AM$10,5  ) ))</f>
        <v>.</v>
      </c>
      <c r="E64" s="147" t="str">
        <f>T( IF( Nov2022_RICHIESTE!E9&lt;&gt;"",  IF(   AND(    (IFERROR(SEARCH("Ridotto",Nov2022_RICHIESTE!E9),Nov2022_RICHIESTE!E9))=1,    E$60&lt;&gt;""   ),    _xlfn.CONCAT("Rid: ",HLOOKUP(E$60,Tipologie!$B$2:$AM$10,5)  ),  Nov2022_RICHIESTE!E9),HLOOKUP(E$60,Tipologie!$B$2:$AM$10,5  ) ))</f>
        <v>.</v>
      </c>
      <c r="F64" s="147" t="str">
        <f>T( IF( Nov2022_RICHIESTE!F9&lt;&gt;"",  IF(   AND(    (IFERROR(SEARCH("Ridotto",Nov2022_RICHIESTE!F9),Nov2022_RICHIESTE!F9))=1,    F$60&lt;&gt;""   ),    _xlfn.CONCAT("Rid: ",HLOOKUP(F$60,Tipologie!$B$2:$AM$10,5)  ),  Nov2022_RICHIESTE!F9),HLOOKUP(F$60,Tipologie!$B$2:$AM$10,5  ) ))</f>
        <v>.</v>
      </c>
      <c r="G64" s="147" t="str">
        <f>T( IF( Nov2022_RICHIESTE!G9&lt;&gt;"",  IF(   AND(    (IFERROR(SEARCH("Ridotto",Nov2022_RICHIESTE!G9),Nov2022_RICHIESTE!G9))=1,    G$60&lt;&gt;""   ),    _xlfn.CONCAT("Rid: ",HLOOKUP(G$60,Tipologie!$B$2:$AM$10,5)  ),  Nov2022_RICHIESTE!G9),HLOOKUP(G$60,Tipologie!$B$2:$AM$10,5  ) ))</f>
        <v>.</v>
      </c>
      <c r="H64" s="147" t="str">
        <f>T( IF( Nov2022_RICHIESTE!H9&lt;&gt;"",  IF(   AND(    (IFERROR(SEARCH("Ridotto",Nov2022_RICHIESTE!H9),Nov2022_RICHIESTE!H9))=1,    H$60&lt;&gt;""   ),    _xlfn.CONCAT("Rid: ",HLOOKUP(H$60,Tipologie!$B$2:$AM$10,5)  ),  Nov2022_RICHIESTE!H9),HLOOKUP(H$60,Tipologie!$B$2:$AM$10,5  ) ))</f>
        <v>.</v>
      </c>
      <c r="I64" s="147" t="str">
        <f>T( IF( Nov2022_RICHIESTE!I9&lt;&gt;"",  IF(   AND(    (IFERROR(SEARCH("Ridotto",Nov2022_RICHIESTE!I9),Nov2022_RICHIESTE!I9))=1,    I$60&lt;&gt;""   ),    _xlfn.CONCAT("Rid: ",HLOOKUP(I$60,Tipologie!$B$2:$AM$10,5)  ),  Nov2022_RICHIESTE!I9),HLOOKUP(I$60,Tipologie!$B$2:$AM$10,5  ) ))</f>
        <v>.</v>
      </c>
      <c r="J64" s="147" t="str">
        <f>T( IF( Nov2022_RICHIESTE!J9&lt;&gt;"",  IF(   AND(    (IFERROR(SEARCH("Ridotto",Nov2022_RICHIESTE!J9),Nov2022_RICHIESTE!J9))=1,    J$60&lt;&gt;""   ),    _xlfn.CONCAT("Rid: ",HLOOKUP(J$60,Tipologie!$B$2:$AM$10,5)  ),  Nov2022_RICHIESTE!J9),HLOOKUP(J$60,Tipologie!$B$2:$AM$10,5  ) ))</f>
        <v>.</v>
      </c>
      <c r="K64" s="147" t="str">
        <f>T( IF( Nov2022_RICHIESTE!K9&lt;&gt;"",  IF(   AND(    (IFERROR(SEARCH("Ridotto",Nov2022_RICHIESTE!K9),Nov2022_RICHIESTE!K9))=1,    K$60&lt;&gt;""   ),    _xlfn.CONCAT("Rid: ",HLOOKUP(K$60,Tipologie!$B$2:$AM$10,5)  ),  Nov2022_RICHIESTE!K9),HLOOKUP(K$60,Tipologie!$B$2:$AM$10,5  ) ))</f>
        <v>.</v>
      </c>
      <c r="L64" s="147" t="str">
        <f>T( IF( Nov2022_RICHIESTE!L9&lt;&gt;"",  IF(   AND(    (IFERROR(SEARCH("Ridotto",Nov2022_RICHIESTE!L9),Nov2022_RICHIESTE!L9))=1,    L$60&lt;&gt;""   ),    _xlfn.CONCAT("Rid: ",HLOOKUP(L$60,Tipologie!$B$2:$AM$10,5)  ),  Nov2022_RICHIESTE!L9),HLOOKUP(L$60,Tipologie!$B$2:$AM$10,5  ) ))</f>
        <v>.</v>
      </c>
      <c r="M64" s="147" t="str">
        <f>T( IF( Nov2022_RICHIESTE!M9&lt;&gt;"",  IF(   AND(    (IFERROR(SEARCH("Ridotto",Nov2022_RICHIESTE!M9),Nov2022_RICHIESTE!M9))=1,    M$60&lt;&gt;""   ),    _xlfn.CONCAT("Rid: ",HLOOKUP(M$60,Tipologie!$B$2:$AM$10,5)  ),  Nov2022_RICHIESTE!M9),HLOOKUP(M$60,Tipologie!$B$2:$AM$10,5  ) ))</f>
        <v>.</v>
      </c>
      <c r="N64" s="147" t="str">
        <f>T( IF( Nov2022_RICHIESTE!N9&lt;&gt;"",  IF(   AND(    (IFERROR(SEARCH("Ridotto",Nov2022_RICHIESTE!N9),Nov2022_RICHIESTE!N9))=1,    N$60&lt;&gt;""   ),    _xlfn.CONCAT("Rid: ",HLOOKUP(N$60,Tipologie!$B$2:$AM$10,5)  ),  Nov2022_RICHIESTE!N9),HLOOKUP(N$60,Tipologie!$B$2:$AM$10,5  ) ))</f>
        <v>.</v>
      </c>
      <c r="O64" s="147" t="str">
        <f>T( IF( Nov2022_RICHIESTE!O9&lt;&gt;"",  IF(   AND(    (IFERROR(SEARCH("Ridotto",Nov2022_RICHIESTE!O9),Nov2022_RICHIESTE!O9))=1,    O$60&lt;&gt;""   ),    _xlfn.CONCAT("Rid: ",HLOOKUP(O$60,Tipologie!$B$2:$AM$10,5)  ),  Nov2022_RICHIESTE!O9),HLOOKUP(O$60,Tipologie!$B$2:$AM$10,5  ) ))</f>
        <v>.</v>
      </c>
      <c r="P64" s="147" t="str">
        <f>T( IF( Nov2022_RICHIESTE!P9&lt;&gt;"",  IF(   AND(    (IFERROR(SEARCH("Ridotto",Nov2022_RICHIESTE!P9),Nov2022_RICHIESTE!P9))=1,    P$60&lt;&gt;""   ),    _xlfn.CONCAT("Rid: ",HLOOKUP(P$60,Tipologie!$B$2:$AM$10,5)  ),  Nov2022_RICHIESTE!P9),HLOOKUP(P$60,Tipologie!$B$2:$AM$10,5  ) ))</f>
        <v>.</v>
      </c>
      <c r="Q64" s="28" t="str">
        <f>T( IF( Nov2022_RICHIESTE!Q9&lt;&gt;"",  IF(   AND(    (IFERROR(SEARCH("Ridotto",Nov2022_RICHIESTE!Q9),Nov2022_RICHIESTE!Q9))=1,    Q$60&lt;&gt;""   ),    _xlfn.CONCAT("Rid: ",HLOOKUP(Q$60,Tipologie!$B$2:$AM$10,5)  ),  Nov2022_RICHIESTE!Q9),HLOOKUP(Q$60,Tipologie!$B$2:$AM$10,5  ) ))</f>
        <v>.</v>
      </c>
      <c r="R64" s="28" t="str">
        <f>T( IF( Nov2022_RICHIESTE!R9&lt;&gt;"",  IF(   AND(    (IFERROR(SEARCH("Ridotto",Nov2022_RICHIESTE!R9),Nov2022_RICHIESTE!R9))=1,    R$60&lt;&gt;""   ),    _xlfn.CONCAT("Rid: ",HLOOKUP(R$60,Tipologie!$B$2:$AM$10,5)  ),  Nov2022_RICHIESTE!R9),HLOOKUP(R$60,Tipologie!$B$2:$AM$10,5  ) ))</f>
        <v>.</v>
      </c>
      <c r="S64" s="28" t="str">
        <f>T( IF( Nov2022_RICHIESTE!S9&lt;&gt;"",  IF(   AND(    (IFERROR(SEARCH("Ridotto",Nov2022_RICHIESTE!S9),Nov2022_RICHIESTE!S9))=1,    S$60&lt;&gt;""   ),    _xlfn.CONCAT("Rid: ",HLOOKUP(S$60,Tipologie!$B$2:$AM$10,5)  ),  Nov2022_RICHIESTE!S9),HLOOKUP(S$60,Tipologie!$B$2:$AM$10,5  ) ))</f>
        <v>.</v>
      </c>
      <c r="T64" s="91"/>
      <c r="U64" s="45" t="str">
        <f t="shared" si="19"/>
        <v>mer</v>
      </c>
      <c r="V64" s="46">
        <f t="shared" si="18"/>
        <v>44874</v>
      </c>
      <c r="W64" s="147" t="str">
        <f>T( IF( Nov2022_RICHIESTE!W9&lt;&gt;"",  IF(   AND(    (IFERROR(SEARCH("Ridotto",Nov2022_RICHIESTE!W9),Nov2022_RICHIESTE!W9))=1,    W$60&lt;&gt;""   ),    _xlfn.CONCAT("Rid: ",HLOOKUP(W$60,Tipologie!$B$2:$AM$10,5)  ),  Nov2022_RICHIESTE!W9),HLOOKUP(W$60,Tipologie!$B$2:$AM$10,5  ) ))</f>
        <v>.</v>
      </c>
      <c r="X64" s="147" t="str">
        <f>T( IF( Nov2022_RICHIESTE!X9&lt;&gt;"",  IF(   AND(    (IFERROR(SEARCH("Ridotto",Nov2022_RICHIESTE!X9),Nov2022_RICHIESTE!X9))=1,    X$60&lt;&gt;""   ),    _xlfn.CONCAT("Rid: ",HLOOKUP(X$60,Tipologie!$B$2:$AM$10,5)  ),  Nov2022_RICHIESTE!X9),HLOOKUP(X$60,Tipologie!$B$2:$AM$10,5  ) ))</f>
        <v>.</v>
      </c>
      <c r="Y64" s="147" t="str">
        <f>T( IF( Nov2022_RICHIESTE!Y9&lt;&gt;"",  IF(   AND(    (IFERROR(SEARCH("Ridotto",Nov2022_RICHIESTE!Y9),Nov2022_RICHIESTE!Y9))=1,    Y$60&lt;&gt;""   ),    _xlfn.CONCAT("Rid: ",HLOOKUP(Y$60,Tipologie!$B$2:$AM$10,5)  ),  Nov2022_RICHIESTE!Y9),HLOOKUP(Y$60,Tipologie!$B$2:$AM$10,5  ) ))</f>
        <v>.</v>
      </c>
      <c r="Z64" s="147" t="str">
        <f>T( IF( Nov2022_RICHIESTE!Z9&lt;&gt;"",  IF(   AND(    (IFERROR(SEARCH("Ridotto",Nov2022_RICHIESTE!Z9),Nov2022_RICHIESTE!Z9))=1,    Z$60&lt;&gt;""   ),    _xlfn.CONCAT("Rid: ",HLOOKUP(Z$60,Tipologie!$B$2:$AM$10,5)  ),  Nov2022_RICHIESTE!Z9),HLOOKUP(Z$60,Tipologie!$B$2:$AM$10,5  ) ))</f>
        <v>.</v>
      </c>
      <c r="AA64" s="147" t="str">
        <f>T( IF( Nov2022_RICHIESTE!AA9&lt;&gt;"",  IF(   AND(    (IFERROR(SEARCH("Ridotto",Nov2022_RICHIESTE!AA9),Nov2022_RICHIESTE!AA9))=1,    AA$60&lt;&gt;""   ),    _xlfn.CONCAT("Rid: ",HLOOKUP(AA$60,Tipologie!$B$2:$AM$10,5)  ),  Nov2022_RICHIESTE!AA9),HLOOKUP(AA$60,Tipologie!$B$2:$AM$10,5  ) ))</f>
        <v>.</v>
      </c>
      <c r="AB64" s="147" t="str">
        <f>T( IF( Nov2022_RICHIESTE!AB9&lt;&gt;"",  IF(   AND(    (IFERROR(SEARCH("Ridotto",Nov2022_RICHIESTE!AB9),Nov2022_RICHIESTE!AB9))=1,    AB$60&lt;&gt;""   ),    _xlfn.CONCAT("Rid: ",HLOOKUP(AB$60,Tipologie!$B$2:$AM$10,5)  ),  Nov2022_RICHIESTE!AB9),HLOOKUP(AB$60,Tipologie!$B$2:$AM$10,5  ) ))</f>
        <v>.</v>
      </c>
      <c r="AC64" s="147" t="str">
        <f>T( IF( Nov2022_RICHIESTE!AC9&lt;&gt;"",  IF(   AND(    (IFERROR(SEARCH("Ridotto",Nov2022_RICHIESTE!AC9),Nov2022_RICHIESTE!AC9))=1,    AC$60&lt;&gt;""   ),    _xlfn.CONCAT("Rid: ",HLOOKUP(AC$60,Tipologie!$B$2:$AM$10,5)  ),  Nov2022_RICHIESTE!AC9),HLOOKUP(AC$60,Tipologie!$B$2:$AM$10,5  ) ))</f>
        <v>.</v>
      </c>
      <c r="AD64" s="147" t="str">
        <f>T( IF( Nov2022_RICHIESTE!AD9&lt;&gt;"",  IF(   AND(    (IFERROR(SEARCH("Ridotto",Nov2022_RICHIESTE!AD9),Nov2022_RICHIESTE!AD9))=1,    AD$60&lt;&gt;""   ),    _xlfn.CONCAT("Rid: ",HLOOKUP(AD$60,Tipologie!$B$2:$AM$10,5)  ),  Nov2022_RICHIESTE!AD9),HLOOKUP(AD$60,Tipologie!$B$2:$AM$10,5  ) ))</f>
        <v>.</v>
      </c>
      <c r="AE64" s="147" t="str">
        <f>T( IF( Nov2022_RICHIESTE!AE9&lt;&gt;"",  IF(   AND(    (IFERROR(SEARCH("Ridotto",Nov2022_RICHIESTE!AE9),Nov2022_RICHIESTE!AE9))=1,    AE$60&lt;&gt;""   ),    _xlfn.CONCAT("Rid: ",HLOOKUP(AE$60,Tipologie!$B$2:$AM$10,5)  ),  Nov2022_RICHIESTE!AE9),HLOOKUP(AE$60,Tipologie!$B$2:$AM$10,5  ) ))</f>
        <v>.</v>
      </c>
      <c r="AF64" s="147" t="str">
        <f>T( IF( Nov2022_RICHIESTE!AF9&lt;&gt;"",  IF(   AND(    (IFERROR(SEARCH("Ridotto",Nov2022_RICHIESTE!AF9),Nov2022_RICHIESTE!AF9))=1,    AF$60&lt;&gt;""   ),    _xlfn.CONCAT("Rid: ",HLOOKUP(AF$60,Tipologie!$B$2:$AM$10,5)  ),  Nov2022_RICHIESTE!AF9),HLOOKUP(AF$60,Tipologie!$B$2:$AM$10,5  ) ))</f>
        <v>.</v>
      </c>
      <c r="AG64" s="147" t="str">
        <f>T( IF( Nov2022_RICHIESTE!AG9&lt;&gt;"",  IF(   AND(    (IFERROR(SEARCH("Ridotto",Nov2022_RICHIESTE!AG9),Nov2022_RICHIESTE!AG9))=1,    AG$60&lt;&gt;""   ),    _xlfn.CONCAT("Rid: ",HLOOKUP(AG$60,Tipologie!$B$2:$AM$10,5)  ),  Nov2022_RICHIESTE!AG9),HLOOKUP(AG$60,Tipologie!$B$2:$AM$10,5  ) ))</f>
        <v>.</v>
      </c>
      <c r="AH64" s="147" t="str">
        <f>T( IF( Nov2022_RICHIESTE!AH9&lt;&gt;"",  IF(   AND(    (IFERROR(SEARCH("Ridotto",Nov2022_RICHIESTE!AH9),Nov2022_RICHIESTE!AH9))=1,    AH$60&lt;&gt;""   ),    _xlfn.CONCAT("Rid: ",HLOOKUP(AH$60,Tipologie!$B$2:$AM$10,5)  ),  Nov2022_RICHIESTE!AH9),HLOOKUP(AH$60,Tipologie!$B$2:$AM$10,5  ) ))</f>
        <v>.</v>
      </c>
      <c r="AI64" s="147" t="str">
        <f>T( IF( Nov2022_RICHIESTE!AI9&lt;&gt;"",  IF(   AND(    (IFERROR(SEARCH("Ridotto",Nov2022_RICHIESTE!AI9),Nov2022_RICHIESTE!AI9))=1,    AI$60&lt;&gt;""   ),    _xlfn.CONCAT("Rid: ",HLOOKUP(AI$60,Tipologie!$B$2:$AM$10,5)  ),  Nov2022_RICHIESTE!AI9),HLOOKUP(AI$60,Tipologie!$B$2:$AM$10,5  ) ))</f>
        <v>.</v>
      </c>
      <c r="AJ64" s="147" t="str">
        <f>T( IF( Nov2022_RICHIESTE!AJ9&lt;&gt;"",  IF(   AND(    (IFERROR(SEARCH("Ridotto",Nov2022_RICHIESTE!AJ9),Nov2022_RICHIESTE!AJ9))=1,    AJ$60&lt;&gt;""   ),    _xlfn.CONCAT("Rid: ",HLOOKUP(AJ$60,Tipologie!$B$2:$AM$10,5)  ),  Nov2022_RICHIESTE!AJ9),HLOOKUP(AJ$60,Tipologie!$B$2:$AM$10,5  ) ))</f>
        <v>.</v>
      </c>
      <c r="AK64" s="147" t="str">
        <f>T( IF( Nov2022_RICHIESTE!AK9&lt;&gt;"",  IF(   AND(    (IFERROR(SEARCH("Ridotto",Nov2022_RICHIESTE!AK9),Nov2022_RICHIESTE!AK9))=1,    AK$60&lt;&gt;""   ),    _xlfn.CONCAT("Rid: ",HLOOKUP(AK$60,Tipologie!$B$2:$AM$10,5)  ),  Nov2022_RICHIESTE!AK9),HLOOKUP(AK$60,Tipologie!$B$2:$AM$10,5  ) ))</f>
        <v>.</v>
      </c>
      <c r="AL64" s="147" t="str">
        <f>T( IF( Nov2022_RICHIESTE!AL9&lt;&gt;"",  IF(   AND(    (IFERROR(SEARCH("Ridotto",Nov2022_RICHIESTE!AL9),Nov2022_RICHIESTE!AL9))=1,    AL$60&lt;&gt;""   ),    _xlfn.CONCAT("Rid: ",HLOOKUP(AL$60,Tipologie!$B$2:$AM$10,5)  ),  Nov2022_RICHIESTE!AL9),HLOOKUP(AL$60,Tipologie!$B$2:$AM$10,5  ) ))</f>
        <v>.</v>
      </c>
      <c r="AM64" s="147" t="str">
        <f>T( IF( Nov2022_RICHIESTE!AM9&lt;&gt;"",  IF(   AND(    (IFERROR(SEARCH("Ridotto",Nov2022_RICHIESTE!AM9),Nov2022_RICHIESTE!AM9))=1,    AM$60&lt;&gt;""   ),    _xlfn.CONCAT("Rid: ",HLOOKUP(AM$60,Tipologie!$B$2:$AM$10,5)  ),  Nov2022_RICHIESTE!AM9),HLOOKUP(AM$60,Tipologie!$B$2:$AM$10,5  ) ))</f>
        <v>.</v>
      </c>
      <c r="AN64" s="147" t="str">
        <f>T( IF( Nov2022_RICHIESTE!AN9&lt;&gt;"",  IF(   AND(    (IFERROR(SEARCH("Ridotto",Nov2022_RICHIESTE!AN9),Nov2022_RICHIESTE!AN9))=1,    AN$60&lt;&gt;""   ),    _xlfn.CONCAT("Rid: ",HLOOKUP(AN$60,Tipologie!$B$2:$AM$10,5)  ),  Nov2022_RICHIESTE!AN9),HLOOKUP(AN$60,Tipologie!$B$2:$AM$10,5  ) ))</f>
        <v>.</v>
      </c>
      <c r="AO64" s="147" t="str">
        <f>T( IF( Nov2022_RICHIESTE!AO9&lt;&gt;"",  IF(   AND(    (IFERROR(SEARCH("Ridotto",Nov2022_RICHIESTE!AO9),Nov2022_RICHIESTE!AO9))=1,    AO$60&lt;&gt;""   ),    _xlfn.CONCAT("Rid: ",HLOOKUP(AO$60,Tipologie!$B$2:$AM$10,5)  ),  Nov2022_RICHIESTE!AO9),HLOOKUP(AO$60,Tipologie!$B$2:$AM$10,5  ) ))</f>
        <v>.</v>
      </c>
      <c r="AP64" s="147" t="str">
        <f>T( IF( Nov2022_RICHIESTE!AP9&lt;&gt;"",  IF(   AND(    (IFERROR(SEARCH("Ridotto",Nov2022_RICHIESTE!AP9),Nov2022_RICHIESTE!AP9))=1,    AP$60&lt;&gt;""   ),    _xlfn.CONCAT("Rid: ",HLOOKUP(AP$60,Tipologie!$B$2:$AM$10,5)  ),  Nov2022_RICHIESTE!AP9),HLOOKUP(AP$60,Tipologie!$B$2:$AM$10,5  ) ))</f>
        <v>.</v>
      </c>
      <c r="AQ64" s="147" t="str">
        <f>T( IF( Nov2022_RICHIESTE!AQ9&lt;&gt;"",  IF(   AND(    (IFERROR(SEARCH("Ridotto",Nov2022_RICHIESTE!AQ9),Nov2022_RICHIESTE!AQ9))=1,    AQ$60&lt;&gt;""   ),    _xlfn.CONCAT("Rid: ",HLOOKUP(AQ$60,Tipologie!$B$2:$AM$10,5)  ),  Nov2022_RICHIESTE!AQ9),HLOOKUP(AQ$60,Tipologie!$B$2:$AM$10,5  ) ))</f>
        <v>.</v>
      </c>
      <c r="AR64" s="147" t="str">
        <f>T( IF( Nov2022_RICHIESTE!AR9&lt;&gt;"",  IF(   AND(    (IFERROR(SEARCH("Ridotto",Nov2022_RICHIESTE!AR9),Nov2022_RICHIESTE!AR9))=1,    AR$60&lt;&gt;""   ),    _xlfn.CONCAT("Rid: ",HLOOKUP(AR$60,Tipologie!$B$2:$AM$10,5)  ),  Nov2022_RICHIESTE!AR9),HLOOKUP(AR$60,Tipologie!$B$2:$AM$10,5  ) ))</f>
        <v>.</v>
      </c>
      <c r="AS64" s="147" t="str">
        <f>T( IF( Nov2022_RICHIESTE!AS9&lt;&gt;"",  IF(   AND(    (IFERROR(SEARCH("Ridotto",Nov2022_RICHIESTE!AS9),Nov2022_RICHIESTE!AS9))=1,    AS$60&lt;&gt;""   ),    _xlfn.CONCAT("Rid: ",HLOOKUP(AS$60,Tipologie!$B$2:$AM$10,5)  ),  Nov2022_RICHIESTE!AS9),HLOOKUP(AS$60,Tipologie!$B$2:$AM$10,5  ) ))</f>
        <v>.</v>
      </c>
      <c r="AT64" s="224"/>
      <c r="AW64" s="159">
        <f>SUM(COUNTIFS(C64:AS64,{"Ex-accordo";"Ferie";"Ridotto Ex-Acc";"Ridotto Ferie";"Ridotto Maternità";"Malattia";"Esame";"Altro"}))</f>
        <v>0</v>
      </c>
      <c r="AX64" s="159">
        <f t="shared" si="22"/>
        <v>30</v>
      </c>
      <c r="AY64" s="91"/>
      <c r="BB64" s="147" t="str">
        <f>T( IF( Nov2022_RICHIESTE!BM9&lt;&gt;"",  IF(   AND(    (IFERROR(SEARCH("Ridotto",Nov2022_RICHIESTE!BM9),Nov2022_RICHIESTE!BM9))=1,    BB$60&lt;&gt;""   ),    _xlfn.CONCAT("Rid: ",HLOOKUP(BB$60,Tipologie!$B$2:$AM$10,5)  ),  Nov2022_RICHIESTE!BM9),HLOOKUP(BB$60,Tipologie!$B$2:$AM$10,5  ) ))</f>
        <v>.</v>
      </c>
      <c r="BC64" s="147" t="str">
        <f>T( IF( Nov2022_RICHIESTE!BN9&lt;&gt;"",  IF(   AND(    (IFERROR(SEARCH("Ridotto",Nov2022_RICHIESTE!BN9),Nov2022_RICHIESTE!BN9))=1,    BC$60&lt;&gt;""   ),    _xlfn.CONCAT("Rid: ",HLOOKUP(BC$60,Tipologie!$B$2:$AM$10,5)  ),  Nov2022_RICHIESTE!BN9),HLOOKUP(BC$60,Tipologie!$B$2:$AM$10,5  ) ))</f>
        <v>.</v>
      </c>
      <c r="BD64" s="147" t="str">
        <f>T( IF( Nov2022_RICHIESTE!BO9&lt;&gt;"",  IF(   AND(    (IFERROR(SEARCH("Ridotto",Nov2022_RICHIESTE!BO9),Nov2022_RICHIESTE!BO9))=1,    BD$60&lt;&gt;""   ),    _xlfn.CONCAT("Rid: ",HLOOKUP(BD$60,Tipologie!$B$2:$AM$10,5)  ),  Nov2022_RICHIESTE!BO9),HLOOKUP(BD$60,Tipologie!$B$2:$AM$10,5  ) ))</f>
        <v>.</v>
      </c>
      <c r="BE64" s="147" t="str">
        <f>T( IF( Nov2022_RICHIESTE!BP9&lt;&gt;"",  IF(   AND(    (IFERROR(SEARCH("Ridotto",Nov2022_RICHIESTE!BP9),Nov2022_RICHIESTE!BP9))=1,    BE$60&lt;&gt;""   ),    _xlfn.CONCAT("Rid: ",HLOOKUP(BE$60,Tipologie!$B$2:$AM$10,5)  ),  Nov2022_RICHIESTE!BP9),HLOOKUP(BE$60,Tipologie!$B$2:$AM$10,5  ) ))</f>
        <v>.</v>
      </c>
      <c r="BF64" s="147" t="str">
        <f>T( IF( Nov2022_RICHIESTE!BQ9&lt;&gt;"",  IF(   AND(    (IFERROR(SEARCH("Ridotto",Nov2022_RICHIESTE!BQ9),Nov2022_RICHIESTE!BQ9))=1,    BF$60&lt;&gt;""   ),    _xlfn.CONCAT("Rid: ",HLOOKUP(BF$60,Tipologie!$B$2:$AM$10,5)  ),  Nov2022_RICHIESTE!BQ9),HLOOKUP(BF$60,Tipologie!$B$2:$AM$10,5  ) ))</f>
        <v>.</v>
      </c>
      <c r="BG64" s="147" t="str">
        <f>T( IF( Nov2022_RICHIESTE!BR9&lt;&gt;"",  IF(   AND(    (IFERROR(SEARCH("Ridotto",Nov2022_RICHIESTE!BR9),Nov2022_RICHIESTE!BR9))=1,    BG$60&lt;&gt;""   ),    _xlfn.CONCAT("Rid: ",HLOOKUP(BG$60,Tipologie!$B$2:$AM$10,5)  ),  Nov2022_RICHIESTE!BR9),HLOOKUP(BG$60,Tipologie!$B$2:$AM$10,5  ) ))</f>
        <v>.</v>
      </c>
      <c r="BI64" s="45" t="str">
        <f t="shared" si="20"/>
        <v>mer</v>
      </c>
      <c r="BJ64" s="45">
        <f t="shared" si="21"/>
        <v>44874</v>
      </c>
      <c r="BK64" s="147" t="str">
        <f>T(IF(  Nov2022_RICHIESTE!BV9&lt;&gt;"",  Nov2022_RICHIESTE!BV9,  HLOOKUP(BK$60,Tipologie!$B$2:$AM$10,5) ))</f>
        <v>.</v>
      </c>
      <c r="BL64" s="147" t="str">
        <f>T(IF(  Nov2022_RICHIESTE!BW9&lt;&gt;"",  Nov2022_RICHIESTE!BW9,  HLOOKUP(BL$60,Tipologie!$B$2:$AM$10,5) ))</f>
        <v>.</v>
      </c>
      <c r="BM64" s="147" t="str">
        <f>T(IF(  Nov2022_RICHIESTE!BX9&lt;&gt;"",  Nov2022_RICHIESTE!BX9,  HLOOKUP(BM$60,Tipologie!$B$2:$AM$10,5) ))</f>
        <v>.</v>
      </c>
      <c r="BN64" s="147" t="str">
        <f>T(IF(  Nov2022_RICHIESTE!BY9&lt;&gt;"",  Nov2022_RICHIESTE!BY9,  HLOOKUP(BN$60,Tipologie!$B$2:$AM$10,5) ))</f>
        <v>.</v>
      </c>
      <c r="BO64" s="147" t="str">
        <f>T(IF(  Nov2022_RICHIESTE!BZ9&lt;&gt;"",  Nov2022_RICHIESTE!BZ9,  HLOOKUP(BO$60,Tipologie!$B$2:$AM$10,5) ))</f>
        <v>.</v>
      </c>
      <c r="BP64" s="147" t="str">
        <f>T(IF(  Nov2022_RICHIESTE!CA9&lt;&gt;"",  Nov2022_RICHIESTE!CA9,  HLOOKUP(BP$60,Tipologie!$B$2:$AM$10,5) ))</f>
        <v>.</v>
      </c>
      <c r="BQ64" s="147" t="str">
        <f>T(IF(  Nov2022_RICHIESTE!CB9&lt;&gt;"",  Nov2022_RICHIESTE!CB9,  HLOOKUP(BQ$60,Tipologie!$B$2:$AM$10,5) ))</f>
        <v>.</v>
      </c>
      <c r="BR64" s="147" t="str">
        <f>T(IF(  Nov2022_RICHIESTE!CC9&lt;&gt;"",  Nov2022_RICHIESTE!CC9,  HLOOKUP(BR$60,Tipologie!$B$2:$AM$10,5) ))</f>
        <v>.</v>
      </c>
      <c r="BS64" s="147" t="str">
        <f>T(IF(  Nov2022_RICHIESTE!CD9&lt;&gt;"",  Nov2022_RICHIESTE!CD9,  HLOOKUP(BS$60,Tipologie!$B$2:$AM$10,5) ))</f>
        <v>.</v>
      </c>
      <c r="BT64" s="147" t="str">
        <f>T(IF(  Nov2022_RICHIESTE!CE9&lt;&gt;"",  Nov2022_RICHIESTE!CE9,  HLOOKUP(BT$60,Tipologie!$B$2:$AM$10,5) ))</f>
        <v>.</v>
      </c>
      <c r="BU64" s="20"/>
    </row>
    <row r="65" spans="1:73" ht="11.25" customHeight="1" x14ac:dyDescent="0.25">
      <c r="A65" s="45" t="str">
        <f>IF(Nov2022_RICHIESTE!A10&lt;&gt;"",Nov2022_RICHIESTE!A10,"")</f>
        <v>gio</v>
      </c>
      <c r="B65" s="46">
        <f>IF(Nov2022_RICHIESTE!B10&lt;&gt;"",Nov2022_RICHIESTE!B10,"")</f>
        <v>44875</v>
      </c>
      <c r="C65" s="147" t="str">
        <f>T( IF( Nov2022_RICHIESTE!C10&lt;&gt;"",  IF(   AND(    (IFERROR(SEARCH("Ridotto",Nov2022_RICHIESTE!C10),Nov2022_RICHIESTE!C10))=1,    C$60&lt;&gt;""   ),    _xlfn.CONCAT("Rid: ",HLOOKUP(C$60,Tipologie!$B$2:$AM$10,6)  ),  Nov2022_RICHIESTE!C10),HLOOKUP(C$60,Tipologie!$B$2:$AM$10,6  ) ))</f>
        <v>.</v>
      </c>
      <c r="D65" s="147" t="str">
        <f>T( IF( Nov2022_RICHIESTE!D10&lt;&gt;"",  IF(   AND(    (IFERROR(SEARCH("Ridotto",Nov2022_RICHIESTE!D10),Nov2022_RICHIESTE!D10))=1,    D$60&lt;&gt;""   ),    _xlfn.CONCAT("Rid: ",HLOOKUP(D$60,Tipologie!$B$2:$AM$10,6)  ),  Nov2022_RICHIESTE!D10),HLOOKUP(D$60,Tipologie!$B$2:$AM$10,6  ) ))</f>
        <v>.</v>
      </c>
      <c r="E65" s="147" t="str">
        <f>T( IF( Nov2022_RICHIESTE!E10&lt;&gt;"",  IF(   AND(    (IFERROR(SEARCH("Ridotto",Nov2022_RICHIESTE!E10),Nov2022_RICHIESTE!E10))=1,    E$60&lt;&gt;""   ),    _xlfn.CONCAT("Rid: ",HLOOKUP(E$60,Tipologie!$B$2:$AM$10,6)  ),  Nov2022_RICHIESTE!E10),HLOOKUP(E$60,Tipologie!$B$2:$AM$10,6  ) ))</f>
        <v>.</v>
      </c>
      <c r="F65" s="147" t="str">
        <f>T( IF( Nov2022_RICHIESTE!F10&lt;&gt;"",  IF(   AND(    (IFERROR(SEARCH("Ridotto",Nov2022_RICHIESTE!F10),Nov2022_RICHIESTE!F10))=1,    F$60&lt;&gt;""   ),    _xlfn.CONCAT("Rid: ",HLOOKUP(F$60,Tipologie!$B$2:$AM$10,6)  ),  Nov2022_RICHIESTE!F10),HLOOKUP(F$60,Tipologie!$B$2:$AM$10,6  ) ))</f>
        <v>.</v>
      </c>
      <c r="G65" s="147" t="str">
        <f>T( IF( Nov2022_RICHIESTE!G10&lt;&gt;"",  IF(   AND(    (IFERROR(SEARCH("Ridotto",Nov2022_RICHIESTE!G10),Nov2022_RICHIESTE!G10))=1,    G$60&lt;&gt;""   ),    _xlfn.CONCAT("Rid: ",HLOOKUP(G$60,Tipologie!$B$2:$AM$10,6)  ),  Nov2022_RICHIESTE!G10),HLOOKUP(G$60,Tipologie!$B$2:$AM$10,6  ) ))</f>
        <v>.</v>
      </c>
      <c r="H65" s="147" t="str">
        <f>T( IF( Nov2022_RICHIESTE!H10&lt;&gt;"",  IF(   AND(    (IFERROR(SEARCH("Ridotto",Nov2022_RICHIESTE!H10),Nov2022_RICHIESTE!H10))=1,    H$60&lt;&gt;""   ),    _xlfn.CONCAT("Rid: ",HLOOKUP(H$60,Tipologie!$B$2:$AM$10,6)  ),  Nov2022_RICHIESTE!H10),HLOOKUP(H$60,Tipologie!$B$2:$AM$10,6  ) ))</f>
        <v>.</v>
      </c>
      <c r="I65" s="147" t="str">
        <f>T( IF( Nov2022_RICHIESTE!I10&lt;&gt;"",  IF(   AND(    (IFERROR(SEARCH("Ridotto",Nov2022_RICHIESTE!I10),Nov2022_RICHIESTE!I10))=1,    I$60&lt;&gt;""   ),    _xlfn.CONCAT("Rid: ",HLOOKUP(I$60,Tipologie!$B$2:$AM$10,6)  ),  Nov2022_RICHIESTE!I10),HLOOKUP(I$60,Tipologie!$B$2:$AM$10,6  ) ))</f>
        <v>.</v>
      </c>
      <c r="J65" s="147" t="str">
        <f>T( IF( Nov2022_RICHIESTE!J10&lt;&gt;"",  IF(   AND(    (IFERROR(SEARCH("Ridotto",Nov2022_RICHIESTE!J10),Nov2022_RICHIESTE!J10))=1,    J$60&lt;&gt;""   ),    _xlfn.CONCAT("Rid: ",HLOOKUP(J$60,Tipologie!$B$2:$AM$10,6)  ),  Nov2022_RICHIESTE!J10),HLOOKUP(J$60,Tipologie!$B$2:$AM$10,6  ) ))</f>
        <v>.</v>
      </c>
      <c r="K65" s="147" t="str">
        <f>T( IF( Nov2022_RICHIESTE!K10&lt;&gt;"",  IF(   AND(    (IFERROR(SEARCH("Ridotto",Nov2022_RICHIESTE!K10),Nov2022_RICHIESTE!K10))=1,    K$60&lt;&gt;""   ),    _xlfn.CONCAT("Rid: ",HLOOKUP(K$60,Tipologie!$B$2:$AM$10,6)  ),  Nov2022_RICHIESTE!K10),HLOOKUP(K$60,Tipologie!$B$2:$AM$10,6  ) ))</f>
        <v>.</v>
      </c>
      <c r="L65" s="147" t="str">
        <f>T( IF( Nov2022_RICHIESTE!L10&lt;&gt;"",  IF(   AND(    (IFERROR(SEARCH("Ridotto",Nov2022_RICHIESTE!L10),Nov2022_RICHIESTE!L10))=1,    L$60&lt;&gt;""   ),    _xlfn.CONCAT("Rid: ",HLOOKUP(L$60,Tipologie!$B$2:$AM$10,6)  ),  Nov2022_RICHIESTE!L10),HLOOKUP(L$60,Tipologie!$B$2:$AM$10,6  ) ))</f>
        <v>.</v>
      </c>
      <c r="M65" s="147" t="str">
        <f>T( IF( Nov2022_RICHIESTE!M10&lt;&gt;"",  IF(   AND(    (IFERROR(SEARCH("Ridotto",Nov2022_RICHIESTE!M10),Nov2022_RICHIESTE!M10))=1,    M$60&lt;&gt;""   ),    _xlfn.CONCAT("Rid: ",HLOOKUP(M$60,Tipologie!$B$2:$AM$10,6)  ),  Nov2022_RICHIESTE!M10),HLOOKUP(M$60,Tipologie!$B$2:$AM$10,6  ) ))</f>
        <v>.</v>
      </c>
      <c r="N65" s="147" t="str">
        <f>T( IF( Nov2022_RICHIESTE!N10&lt;&gt;"",  IF(   AND(    (IFERROR(SEARCH("Ridotto",Nov2022_RICHIESTE!N10),Nov2022_RICHIESTE!N10))=1,    N$60&lt;&gt;""   ),    _xlfn.CONCAT("Rid: ",HLOOKUP(N$60,Tipologie!$B$2:$AM$10,6)  ),  Nov2022_RICHIESTE!N10),HLOOKUP(N$60,Tipologie!$B$2:$AM$10,6  ) ))</f>
        <v>.</v>
      </c>
      <c r="O65" s="147" t="str">
        <f>T( IF( Nov2022_RICHIESTE!O10&lt;&gt;"",  IF(   AND(    (IFERROR(SEARCH("Ridotto",Nov2022_RICHIESTE!O10),Nov2022_RICHIESTE!O10))=1,    O$60&lt;&gt;""   ),    _xlfn.CONCAT("Rid: ",HLOOKUP(O$60,Tipologie!$B$2:$AM$10,6)  ),  Nov2022_RICHIESTE!O10),HLOOKUP(O$60,Tipologie!$B$2:$AM$10,6  ) ))</f>
        <v>.</v>
      </c>
      <c r="P65" s="147" t="str">
        <f>T( IF( Nov2022_RICHIESTE!P10&lt;&gt;"",  IF(   AND(    (IFERROR(SEARCH("Ridotto",Nov2022_RICHIESTE!P10),Nov2022_RICHIESTE!P10))=1,    P$60&lt;&gt;""   ),    _xlfn.CONCAT("Rid: ",HLOOKUP(P$60,Tipologie!$B$2:$AM$10,6)  ),  Nov2022_RICHIESTE!P10),HLOOKUP(P$60,Tipologie!$B$2:$AM$10,6  ) ))</f>
        <v>.</v>
      </c>
      <c r="Q65" s="28" t="str">
        <f>T( IF( Nov2022_RICHIESTE!Q10&lt;&gt;"",  IF(   AND(    (IFERROR(SEARCH("Ridotto",Nov2022_RICHIESTE!Q10),Nov2022_RICHIESTE!Q10))=1,    Q$60&lt;&gt;""   ),    _xlfn.CONCAT("Rid: ",HLOOKUP(Q$60,Tipologie!$B$2:$AM$10,6)  ),  Nov2022_RICHIESTE!Q10),HLOOKUP(Q$60,Tipologie!$B$2:$AM$10,6  ) ))</f>
        <v>.</v>
      </c>
      <c r="R65" s="28" t="str">
        <f>T( IF( Nov2022_RICHIESTE!R10&lt;&gt;"",  IF(   AND(    (IFERROR(SEARCH("Ridotto",Nov2022_RICHIESTE!R10),Nov2022_RICHIESTE!R10))=1,    R$60&lt;&gt;""   ),    _xlfn.CONCAT("Rid: ",HLOOKUP(R$60,Tipologie!$B$2:$AM$10,6)  ),  Nov2022_RICHIESTE!R10),HLOOKUP(R$60,Tipologie!$B$2:$AM$10,6  ) ))</f>
        <v>.</v>
      </c>
      <c r="S65" s="28" t="str">
        <f>T( IF( Nov2022_RICHIESTE!S10&lt;&gt;"",  IF(   AND(    (IFERROR(SEARCH("Ridotto",Nov2022_RICHIESTE!S10),Nov2022_RICHIESTE!S10))=1,    S$60&lt;&gt;""   ),    _xlfn.CONCAT("Rid: ",HLOOKUP(S$60,Tipologie!$B$2:$AM$10,6)  ),  Nov2022_RICHIESTE!S10),HLOOKUP(S$60,Tipologie!$B$2:$AM$10,6  ) ))</f>
        <v>.</v>
      </c>
      <c r="T65" s="91"/>
      <c r="U65" s="45" t="str">
        <f t="shared" si="19"/>
        <v>gio</v>
      </c>
      <c r="V65" s="46">
        <f t="shared" si="18"/>
        <v>44875</v>
      </c>
      <c r="W65" s="147" t="str">
        <f>T( IF( Nov2022_RICHIESTE!W10&lt;&gt;"",  IF(   AND(    (IFERROR(SEARCH("Ridotto",Nov2022_RICHIESTE!W10),Nov2022_RICHIESTE!W10))=1,    W$60&lt;&gt;""   ),    _xlfn.CONCAT("Rid: ",HLOOKUP(W$60,Tipologie!$B$2:$AM$10,6)  ),  Nov2022_RICHIESTE!W10),HLOOKUP(W$60,Tipologie!$B$2:$AM$10,6  ) ))</f>
        <v>.</v>
      </c>
      <c r="X65" s="147" t="str">
        <f>T( IF( Nov2022_RICHIESTE!X10&lt;&gt;"",  IF(   AND(    (IFERROR(SEARCH("Ridotto",Nov2022_RICHIESTE!X10),Nov2022_RICHIESTE!X10))=1,    X$60&lt;&gt;""   ),    _xlfn.CONCAT("Rid: ",HLOOKUP(X$60,Tipologie!$B$2:$AM$10,6)  ),  Nov2022_RICHIESTE!X10),HLOOKUP(X$60,Tipologie!$B$2:$AM$10,6  ) ))</f>
        <v>.</v>
      </c>
      <c r="Y65" s="147" t="str">
        <f>T( IF( Nov2022_RICHIESTE!Y10&lt;&gt;"",  IF(   AND(    (IFERROR(SEARCH("Ridotto",Nov2022_RICHIESTE!Y10),Nov2022_RICHIESTE!Y10))=1,    Y$60&lt;&gt;""   ),    _xlfn.CONCAT("Rid: ",HLOOKUP(Y$60,Tipologie!$B$2:$AM$10,6)  ),  Nov2022_RICHIESTE!Y10),HLOOKUP(Y$60,Tipologie!$B$2:$AM$10,6  ) ))</f>
        <v>.</v>
      </c>
      <c r="Z65" s="147" t="str">
        <f>T( IF( Nov2022_RICHIESTE!Z10&lt;&gt;"",  IF(   AND(    (IFERROR(SEARCH("Ridotto",Nov2022_RICHIESTE!Z10),Nov2022_RICHIESTE!Z10))=1,    Z$60&lt;&gt;""   ),    _xlfn.CONCAT("Rid: ",HLOOKUP(Z$60,Tipologie!$B$2:$AM$10,6)  ),  Nov2022_RICHIESTE!Z10),HLOOKUP(Z$60,Tipologie!$B$2:$AM$10,6  ) ))</f>
        <v>.</v>
      </c>
      <c r="AA65" s="147" t="str">
        <f>T( IF( Nov2022_RICHIESTE!AA10&lt;&gt;"",  IF(   AND(    (IFERROR(SEARCH("Ridotto",Nov2022_RICHIESTE!AA10),Nov2022_RICHIESTE!AA10))=1,    AA$60&lt;&gt;""   ),    _xlfn.CONCAT("Rid: ",HLOOKUP(AA$60,Tipologie!$B$2:$AM$10,6)  ),  Nov2022_RICHIESTE!AA10),HLOOKUP(AA$60,Tipologie!$B$2:$AM$10,6  ) ))</f>
        <v>.</v>
      </c>
      <c r="AB65" s="147" t="str">
        <f>T( IF( Nov2022_RICHIESTE!AB10&lt;&gt;"",  IF(   AND(    (IFERROR(SEARCH("Ridotto",Nov2022_RICHIESTE!AB10),Nov2022_RICHIESTE!AB10))=1,    AB$60&lt;&gt;""   ),    _xlfn.CONCAT("Rid: ",HLOOKUP(AB$60,Tipologie!$B$2:$AM$10,6)  ),  Nov2022_RICHIESTE!AB10),HLOOKUP(AB$60,Tipologie!$B$2:$AM$10,6  ) ))</f>
        <v>.</v>
      </c>
      <c r="AC65" s="147" t="str">
        <f>T( IF( Nov2022_RICHIESTE!AC10&lt;&gt;"",  IF(   AND(    (IFERROR(SEARCH("Ridotto",Nov2022_RICHIESTE!AC10),Nov2022_RICHIESTE!AC10))=1,    AC$60&lt;&gt;""   ),    _xlfn.CONCAT("Rid: ",HLOOKUP(AC$60,Tipologie!$B$2:$AM$10,6)  ),  Nov2022_RICHIESTE!AC10),HLOOKUP(AC$60,Tipologie!$B$2:$AM$10,6  ) ))</f>
        <v>.</v>
      </c>
      <c r="AD65" s="147" t="str">
        <f>T( IF( Nov2022_RICHIESTE!AD10&lt;&gt;"",  IF(   AND(    (IFERROR(SEARCH("Ridotto",Nov2022_RICHIESTE!AD10),Nov2022_RICHIESTE!AD10))=1,    AD$60&lt;&gt;""   ),    _xlfn.CONCAT("Rid: ",HLOOKUP(AD$60,Tipologie!$B$2:$AM$10,6)  ),  Nov2022_RICHIESTE!AD10),HLOOKUP(AD$60,Tipologie!$B$2:$AM$10,6  ) ))</f>
        <v>.</v>
      </c>
      <c r="AE65" s="147" t="str">
        <f>T( IF( Nov2022_RICHIESTE!AE10&lt;&gt;"",  IF(   AND(    (IFERROR(SEARCH("Ridotto",Nov2022_RICHIESTE!AE10),Nov2022_RICHIESTE!AE10))=1,    AE$60&lt;&gt;""   ),    _xlfn.CONCAT("Rid: ",HLOOKUP(AE$60,Tipologie!$B$2:$AM$10,6)  ),  Nov2022_RICHIESTE!AE10),HLOOKUP(AE$60,Tipologie!$B$2:$AM$10,6  ) ))</f>
        <v>.</v>
      </c>
      <c r="AF65" s="147" t="str">
        <f>T( IF( Nov2022_RICHIESTE!AF10&lt;&gt;"",  IF(   AND(    (IFERROR(SEARCH("Ridotto",Nov2022_RICHIESTE!AF10),Nov2022_RICHIESTE!AF10))=1,    AF$60&lt;&gt;""   ),    _xlfn.CONCAT("Rid: ",HLOOKUP(AF$60,Tipologie!$B$2:$AM$10,6)  ),  Nov2022_RICHIESTE!AF10),HLOOKUP(AF$60,Tipologie!$B$2:$AM$10,6  ) ))</f>
        <v>.</v>
      </c>
      <c r="AG65" s="147" t="str">
        <f>T( IF( Nov2022_RICHIESTE!AG10&lt;&gt;"",  IF(   AND(    (IFERROR(SEARCH("Ridotto",Nov2022_RICHIESTE!AG10),Nov2022_RICHIESTE!AG10))=1,    AG$60&lt;&gt;""   ),    _xlfn.CONCAT("Rid: ",HLOOKUP(AG$60,Tipologie!$B$2:$AM$10,6)  ),  Nov2022_RICHIESTE!AG10),HLOOKUP(AG$60,Tipologie!$B$2:$AM$10,6  ) ))</f>
        <v>.</v>
      </c>
      <c r="AH65" s="147" t="str">
        <f>T( IF( Nov2022_RICHIESTE!AH10&lt;&gt;"",  IF(   AND(    (IFERROR(SEARCH("Ridotto",Nov2022_RICHIESTE!AH10),Nov2022_RICHIESTE!AH10))=1,    AH$60&lt;&gt;""   ),    _xlfn.CONCAT("Rid: ",HLOOKUP(AH$60,Tipologie!$B$2:$AM$10,6)  ),  Nov2022_RICHIESTE!AH10),HLOOKUP(AH$60,Tipologie!$B$2:$AM$10,6  ) ))</f>
        <v>.</v>
      </c>
      <c r="AI65" s="147" t="str">
        <f>T( IF( Nov2022_RICHIESTE!AI10&lt;&gt;"",  IF(   AND(    (IFERROR(SEARCH("Ridotto",Nov2022_RICHIESTE!AI10),Nov2022_RICHIESTE!AI10))=1,    AI$60&lt;&gt;""   ),    _xlfn.CONCAT("Rid: ",HLOOKUP(AI$60,Tipologie!$B$2:$AM$10,6)  ),  Nov2022_RICHIESTE!AI10),HLOOKUP(AI$60,Tipologie!$B$2:$AM$10,6  ) ))</f>
        <v>.</v>
      </c>
      <c r="AJ65" s="147" t="str">
        <f>T( IF( Nov2022_RICHIESTE!AJ10&lt;&gt;"",  IF(   AND(    (IFERROR(SEARCH("Ridotto",Nov2022_RICHIESTE!AJ10),Nov2022_RICHIESTE!AJ10))=1,    AJ$60&lt;&gt;""   ),    _xlfn.CONCAT("Rid: ",HLOOKUP(AJ$60,Tipologie!$B$2:$AM$10,6)  ),  Nov2022_RICHIESTE!AJ10),HLOOKUP(AJ$60,Tipologie!$B$2:$AM$10,6  ) ))</f>
        <v>.</v>
      </c>
      <c r="AK65" s="147" t="str">
        <f>T( IF( Nov2022_RICHIESTE!AK10&lt;&gt;"",  IF(   AND(    (IFERROR(SEARCH("Ridotto",Nov2022_RICHIESTE!AK10),Nov2022_RICHIESTE!AK10))=1,    AK$60&lt;&gt;""   ),    _xlfn.CONCAT("Rid: ",HLOOKUP(AK$60,Tipologie!$B$2:$AM$10,6)  ),  Nov2022_RICHIESTE!AK10),HLOOKUP(AK$60,Tipologie!$B$2:$AM$10,6  ) ))</f>
        <v>.</v>
      </c>
      <c r="AL65" s="147" t="str">
        <f>T( IF( Nov2022_RICHIESTE!AL10&lt;&gt;"",  IF(   AND(    (IFERROR(SEARCH("Ridotto",Nov2022_RICHIESTE!AL10),Nov2022_RICHIESTE!AL10))=1,    AL$60&lt;&gt;""   ),    _xlfn.CONCAT("Rid: ",HLOOKUP(AL$60,Tipologie!$B$2:$AM$10,6)  ),  Nov2022_RICHIESTE!AL10),HLOOKUP(AL$60,Tipologie!$B$2:$AM$10,6  ) ))</f>
        <v>.</v>
      </c>
      <c r="AM65" s="147" t="str">
        <f>T( IF( Nov2022_RICHIESTE!AM10&lt;&gt;"",  IF(   AND(    (IFERROR(SEARCH("Ridotto",Nov2022_RICHIESTE!AM10),Nov2022_RICHIESTE!AM10))=1,    AM$60&lt;&gt;""   ),    _xlfn.CONCAT("Rid: ",HLOOKUP(AM$60,Tipologie!$B$2:$AM$10,6)  ),  Nov2022_RICHIESTE!AM10),HLOOKUP(AM$60,Tipologie!$B$2:$AM$10,6  ) ))</f>
        <v>.</v>
      </c>
      <c r="AN65" s="147" t="str">
        <f>T( IF( Nov2022_RICHIESTE!AN10&lt;&gt;"",  IF(   AND(    (IFERROR(SEARCH("Ridotto",Nov2022_RICHIESTE!AN10),Nov2022_RICHIESTE!AN10))=1,    AN$60&lt;&gt;""   ),    _xlfn.CONCAT("Rid: ",HLOOKUP(AN$60,Tipologie!$B$2:$AM$10,6)  ),  Nov2022_RICHIESTE!AN10),HLOOKUP(AN$60,Tipologie!$B$2:$AM$10,6  ) ))</f>
        <v>.</v>
      </c>
      <c r="AO65" s="147" t="str">
        <f>T( IF( Nov2022_RICHIESTE!AO10&lt;&gt;"",  IF(   AND(    (IFERROR(SEARCH("Ridotto",Nov2022_RICHIESTE!AO10),Nov2022_RICHIESTE!AO10))=1,    AO$60&lt;&gt;""   ),    _xlfn.CONCAT("Rid: ",HLOOKUP(AO$60,Tipologie!$B$2:$AM$10,6)  ),  Nov2022_RICHIESTE!AO10),HLOOKUP(AO$60,Tipologie!$B$2:$AM$10,6  ) ))</f>
        <v>.</v>
      </c>
      <c r="AP65" s="147" t="str">
        <f>T( IF( Nov2022_RICHIESTE!AP10&lt;&gt;"",  IF(   AND(    (IFERROR(SEARCH("Ridotto",Nov2022_RICHIESTE!AP10),Nov2022_RICHIESTE!AP10))=1,    AP$60&lt;&gt;""   ),    _xlfn.CONCAT("Rid: ",HLOOKUP(AP$60,Tipologie!$B$2:$AM$10,6)  ),  Nov2022_RICHIESTE!AP10),HLOOKUP(AP$60,Tipologie!$B$2:$AM$10,6  ) ))</f>
        <v>.</v>
      </c>
      <c r="AQ65" s="147" t="str">
        <f>T( IF( Nov2022_RICHIESTE!AQ10&lt;&gt;"",  IF(   AND(    (IFERROR(SEARCH("Ridotto",Nov2022_RICHIESTE!AQ10),Nov2022_RICHIESTE!AQ10))=1,    AQ$60&lt;&gt;""   ),    _xlfn.CONCAT("Rid: ",HLOOKUP(AQ$60,Tipologie!$B$2:$AM$10,6)  ),  Nov2022_RICHIESTE!AQ10),HLOOKUP(AQ$60,Tipologie!$B$2:$AM$10,6  ) ))</f>
        <v>.</v>
      </c>
      <c r="AR65" s="147" t="str">
        <f>T( IF( Nov2022_RICHIESTE!AR10&lt;&gt;"",  IF(   AND(    (IFERROR(SEARCH("Ridotto",Nov2022_RICHIESTE!AR10),Nov2022_RICHIESTE!AR10))=1,    AR$60&lt;&gt;""   ),    _xlfn.CONCAT("Rid: ",HLOOKUP(AR$60,Tipologie!$B$2:$AM$10,6)  ),  Nov2022_RICHIESTE!AR10),HLOOKUP(AR$60,Tipologie!$B$2:$AM$10,6  ) ))</f>
        <v>.</v>
      </c>
      <c r="AS65" s="147" t="str">
        <f>T( IF( Nov2022_RICHIESTE!AS10&lt;&gt;"",  IF(   AND(    (IFERROR(SEARCH("Ridotto",Nov2022_RICHIESTE!AS10),Nov2022_RICHIESTE!AS10))=1,    AS$60&lt;&gt;""   ),    _xlfn.CONCAT("Rid: ",HLOOKUP(AS$60,Tipologie!$B$2:$AM$10,6)  ),  Nov2022_RICHIESTE!AS10),HLOOKUP(AS$60,Tipologie!$B$2:$AM$10,6  ) ))</f>
        <v>.</v>
      </c>
      <c r="AT65" s="224"/>
      <c r="AW65" s="159">
        <f>SUM(COUNTIFS(C65:AS65,{"Ex-accordo";"Ferie";"Ridotto Ex-Acc";"Ridotto Ferie";"Ridotto Maternità";"Malattia";"Esame";"Altro"}))</f>
        <v>0</v>
      </c>
      <c r="AX65" s="159">
        <f t="shared" si="22"/>
        <v>30</v>
      </c>
      <c r="AY65" s="91"/>
      <c r="BB65" s="147" t="str">
        <f>T( IF( Nov2022_RICHIESTE!BM10&lt;&gt;"",  IF(   AND(    (IFERROR(SEARCH("Ridotto",Nov2022_RICHIESTE!BM10),Nov2022_RICHIESTE!BM10))=1,    BB$60&lt;&gt;""   ),    _xlfn.CONCAT("Rid: ",HLOOKUP(BB$60,Tipologie!$B$2:$AM$10,6)  ),  Nov2022_RICHIESTE!BM10),HLOOKUP(BB$60,Tipologie!$B$2:$AM$10,6  ) ))</f>
        <v>.</v>
      </c>
      <c r="BC65" s="147" t="str">
        <f>T( IF( Nov2022_RICHIESTE!BN10&lt;&gt;"",  IF(   AND(    (IFERROR(SEARCH("Ridotto",Nov2022_RICHIESTE!BN10),Nov2022_RICHIESTE!BN10))=1,    BC$60&lt;&gt;""   ),    _xlfn.CONCAT("Rid: ",HLOOKUP(BC$60,Tipologie!$B$2:$AM$10,6)  ),  Nov2022_RICHIESTE!BN10),HLOOKUP(BC$60,Tipologie!$B$2:$AM$10,6  ) ))</f>
        <v>.</v>
      </c>
      <c r="BD65" s="147" t="str">
        <f>T( IF( Nov2022_RICHIESTE!BO10&lt;&gt;"",  IF(   AND(    (IFERROR(SEARCH("Ridotto",Nov2022_RICHIESTE!BO10),Nov2022_RICHIESTE!BO10))=1,    BD$60&lt;&gt;""   ),    _xlfn.CONCAT("Rid: ",HLOOKUP(BD$60,Tipologie!$B$2:$AM$10,6)  ),  Nov2022_RICHIESTE!BO10),HLOOKUP(BD$60,Tipologie!$B$2:$AM$10,6  ) ))</f>
        <v>.</v>
      </c>
      <c r="BE65" s="147" t="str">
        <f>T( IF( Nov2022_RICHIESTE!BP10&lt;&gt;"",  IF(   AND(    (IFERROR(SEARCH("Ridotto",Nov2022_RICHIESTE!BP10),Nov2022_RICHIESTE!BP10))=1,    BE$60&lt;&gt;""   ),    _xlfn.CONCAT("Rid: ",HLOOKUP(BE$60,Tipologie!$B$2:$AM$10,6)  ),  Nov2022_RICHIESTE!BP10),HLOOKUP(BE$60,Tipologie!$B$2:$AM$10,6  ) ))</f>
        <v>.</v>
      </c>
      <c r="BF65" s="147" t="str">
        <f>T( IF( Nov2022_RICHIESTE!BQ10&lt;&gt;"",  IF(   AND(    (IFERROR(SEARCH("Ridotto",Nov2022_RICHIESTE!BQ10),Nov2022_RICHIESTE!BQ10))=1,    BF$60&lt;&gt;""   ),    _xlfn.CONCAT("Rid: ",HLOOKUP(BF$60,Tipologie!$B$2:$AM$10,6)  ),  Nov2022_RICHIESTE!BQ10),HLOOKUP(BF$60,Tipologie!$B$2:$AM$10,6  ) ))</f>
        <v>.</v>
      </c>
      <c r="BG65" s="147" t="str">
        <f>T( IF( Nov2022_RICHIESTE!BR10&lt;&gt;"",  IF(   AND(    (IFERROR(SEARCH("Ridotto",Nov2022_RICHIESTE!BR10),Nov2022_RICHIESTE!BR10))=1,    BG$60&lt;&gt;""   ),    _xlfn.CONCAT("Rid: ",HLOOKUP(BG$60,Tipologie!$B$2:$AM$10,6)  ),  Nov2022_RICHIESTE!BR10),HLOOKUP(BG$60,Tipologie!$B$2:$AM$10,6  ) ))</f>
        <v>.</v>
      </c>
      <c r="BI65" s="45" t="str">
        <f t="shared" si="20"/>
        <v>gio</v>
      </c>
      <c r="BJ65" s="45">
        <f t="shared" si="21"/>
        <v>44875</v>
      </c>
      <c r="BK65" s="147" t="str">
        <f>T(IF(  Nov2022_RICHIESTE!BV10&lt;&gt;"",  Nov2022_RICHIESTE!BV10,  HLOOKUP(BK$60,Tipologie!$B$2:$AM$10,6) ))</f>
        <v>.</v>
      </c>
      <c r="BL65" s="147" t="str">
        <f>T(IF(  Nov2022_RICHIESTE!BW10&lt;&gt;"",  Nov2022_RICHIESTE!BW10,  HLOOKUP(BL$60,Tipologie!$B$2:$AM$10,6) ))</f>
        <v>.</v>
      </c>
      <c r="BM65" s="147" t="str">
        <f>T(IF(  Nov2022_RICHIESTE!BX10&lt;&gt;"",  Nov2022_RICHIESTE!BX10,  HLOOKUP(BM$60,Tipologie!$B$2:$AM$10,6) ))</f>
        <v>.</v>
      </c>
      <c r="BN65" s="147" t="str">
        <f>T(IF(  Nov2022_RICHIESTE!BY10&lt;&gt;"",  Nov2022_RICHIESTE!BY10,  HLOOKUP(BN$60,Tipologie!$B$2:$AM$10,6) ))</f>
        <v>.</v>
      </c>
      <c r="BO65" s="147" t="str">
        <f>T(IF(  Nov2022_RICHIESTE!BZ10&lt;&gt;"",  Nov2022_RICHIESTE!BZ10,  HLOOKUP(BO$60,Tipologie!$B$2:$AM$10,6) ))</f>
        <v>.</v>
      </c>
      <c r="BP65" s="147" t="str">
        <f>T(IF(  Nov2022_RICHIESTE!CA10&lt;&gt;"",  Nov2022_RICHIESTE!CA10,  HLOOKUP(BP$60,Tipologie!$B$2:$AM$10,6) ))</f>
        <v>.</v>
      </c>
      <c r="BQ65" s="147" t="str">
        <f>T(IF(  Nov2022_RICHIESTE!CB10&lt;&gt;"",  Nov2022_RICHIESTE!CB10,  HLOOKUP(BQ$60,Tipologie!$B$2:$AM$10,6) ))</f>
        <v>.</v>
      </c>
      <c r="BR65" s="147" t="str">
        <f>T(IF(  Nov2022_RICHIESTE!CC10&lt;&gt;"",  Nov2022_RICHIESTE!CC10,  HLOOKUP(BR$60,Tipologie!$B$2:$AM$10,6) ))</f>
        <v>.</v>
      </c>
      <c r="BS65" s="147" t="str">
        <f>T(IF(  Nov2022_RICHIESTE!CD10&lt;&gt;"",  Nov2022_RICHIESTE!CD10,  HLOOKUP(BS$60,Tipologie!$B$2:$AM$10,6) ))</f>
        <v>.</v>
      </c>
      <c r="BT65" s="147" t="str">
        <f>T(IF(  Nov2022_RICHIESTE!CE10&lt;&gt;"",  Nov2022_RICHIESTE!CE10,  HLOOKUP(BT$60,Tipologie!$B$2:$AM$10,6) ))</f>
        <v>.</v>
      </c>
    </row>
    <row r="66" spans="1:73" ht="11.25" customHeight="1" x14ac:dyDescent="0.25">
      <c r="A66" s="45" t="str">
        <f>IF(Nov2022_RICHIESTE!A11&lt;&gt;"",Nov2022_RICHIESTE!A11,"")</f>
        <v>ven</v>
      </c>
      <c r="B66" s="46">
        <f>IF(Nov2022_RICHIESTE!B11&lt;&gt;"",Nov2022_RICHIESTE!B11,"")</f>
        <v>44876</v>
      </c>
      <c r="C66" s="147" t="str">
        <f>T( IF( Nov2022_RICHIESTE!C11&lt;&gt;"",  IF(   AND(    (IFERROR(SEARCH("Ridotto",Nov2022_RICHIESTE!C11),Nov2022_RICHIESTE!C11))=1,    C$60&lt;&gt;""   ),    _xlfn.CONCAT("Rid: ",HLOOKUP(C$60,Tipologie!$B$2:$AM$10,7)  ),  Nov2022_RICHIESTE!C11),HLOOKUP(C$60,Tipologie!$B$2:$AM$10,7  ) ))</f>
        <v>.</v>
      </c>
      <c r="D66" s="147" t="str">
        <f>T( IF( Nov2022_RICHIESTE!D11&lt;&gt;"",  IF(   AND(    (IFERROR(SEARCH("Ridotto",Nov2022_RICHIESTE!D11),Nov2022_RICHIESTE!D11))=1,    D$60&lt;&gt;""   ),    _xlfn.CONCAT("Rid: ",HLOOKUP(D$60,Tipologie!$B$2:$AM$10,7)  ),  Nov2022_RICHIESTE!D11),HLOOKUP(D$60,Tipologie!$B$2:$AM$10,7  ) ))</f>
        <v>.</v>
      </c>
      <c r="E66" s="147" t="str">
        <f>T( IF( Nov2022_RICHIESTE!E11&lt;&gt;"",  IF(   AND(    (IFERROR(SEARCH("Ridotto",Nov2022_RICHIESTE!E11),Nov2022_RICHIESTE!E11))=1,    E$60&lt;&gt;""   ),    _xlfn.CONCAT("Rid: ",HLOOKUP(E$60,Tipologie!$B$2:$AM$10,7)  ),  Nov2022_RICHIESTE!E11),HLOOKUP(E$60,Tipologie!$B$2:$AM$10,7  ) ))</f>
        <v>.</v>
      </c>
      <c r="F66" s="147" t="str">
        <f>T( IF( Nov2022_RICHIESTE!F11&lt;&gt;"",  IF(   AND(    (IFERROR(SEARCH("Ridotto",Nov2022_RICHIESTE!F11),Nov2022_RICHIESTE!F11))=1,    F$60&lt;&gt;""   ),    _xlfn.CONCAT("Rid: ",HLOOKUP(F$60,Tipologie!$B$2:$AM$10,7)  ),  Nov2022_RICHIESTE!F11),HLOOKUP(F$60,Tipologie!$B$2:$AM$10,7  ) ))</f>
        <v>.</v>
      </c>
      <c r="G66" s="147" t="str">
        <f>T( IF( Nov2022_RICHIESTE!G11&lt;&gt;"",  IF(   AND(    (IFERROR(SEARCH("Ridotto",Nov2022_RICHIESTE!G11),Nov2022_RICHIESTE!G11))=1,    G$60&lt;&gt;""   ),    _xlfn.CONCAT("Rid: ",HLOOKUP(G$60,Tipologie!$B$2:$AM$10,7)  ),  Nov2022_RICHIESTE!G11),HLOOKUP(G$60,Tipologie!$B$2:$AM$10,7  ) ))</f>
        <v>.</v>
      </c>
      <c r="H66" s="147" t="str">
        <f>T( IF( Nov2022_RICHIESTE!H11&lt;&gt;"",  IF(   AND(    (IFERROR(SEARCH("Ridotto",Nov2022_RICHIESTE!H11),Nov2022_RICHIESTE!H11))=1,    H$60&lt;&gt;""   ),    _xlfn.CONCAT("Rid: ",HLOOKUP(H$60,Tipologie!$B$2:$AM$10,7)  ),  Nov2022_RICHIESTE!H11),HLOOKUP(H$60,Tipologie!$B$2:$AM$10,7  ) ))</f>
        <v>.</v>
      </c>
      <c r="I66" s="147" t="str">
        <f>T( IF( Nov2022_RICHIESTE!I11&lt;&gt;"",  IF(   AND(    (IFERROR(SEARCH("Ridotto",Nov2022_RICHIESTE!I11),Nov2022_RICHIESTE!I11))=1,    I$60&lt;&gt;""   ),    _xlfn.CONCAT("Rid: ",HLOOKUP(I$60,Tipologie!$B$2:$AM$10,7)  ),  Nov2022_RICHIESTE!I11),HLOOKUP(I$60,Tipologie!$B$2:$AM$10,7  ) ))</f>
        <v>.</v>
      </c>
      <c r="J66" s="147" t="str">
        <f>T( IF( Nov2022_RICHIESTE!J11&lt;&gt;"",  IF(   AND(    (IFERROR(SEARCH("Ridotto",Nov2022_RICHIESTE!J11),Nov2022_RICHIESTE!J11))=1,    J$60&lt;&gt;""   ),    _xlfn.CONCAT("Rid: ",HLOOKUP(J$60,Tipologie!$B$2:$AM$10,7)  ),  Nov2022_RICHIESTE!J11),HLOOKUP(J$60,Tipologie!$B$2:$AM$10,7  ) ))</f>
        <v>.</v>
      </c>
      <c r="K66" s="147" t="str">
        <f>T( IF( Nov2022_RICHIESTE!K11&lt;&gt;"",  IF(   AND(    (IFERROR(SEARCH("Ridotto",Nov2022_RICHIESTE!K11),Nov2022_RICHIESTE!K11))=1,    K$60&lt;&gt;""   ),    _xlfn.CONCAT("Rid: ",HLOOKUP(K$60,Tipologie!$B$2:$AM$10,7)  ),  Nov2022_RICHIESTE!K11),HLOOKUP(K$60,Tipologie!$B$2:$AM$10,7  ) ))</f>
        <v>.</v>
      </c>
      <c r="L66" s="147" t="str">
        <f>T( IF( Nov2022_RICHIESTE!L11&lt;&gt;"",  IF(   AND(    (IFERROR(SEARCH("Ridotto",Nov2022_RICHIESTE!L11),Nov2022_RICHIESTE!L11))=1,    L$60&lt;&gt;""   ),    _xlfn.CONCAT("Rid: ",HLOOKUP(L$60,Tipologie!$B$2:$AM$10,7)  ),  Nov2022_RICHIESTE!L11),HLOOKUP(L$60,Tipologie!$B$2:$AM$10,7  ) ))</f>
        <v>.</v>
      </c>
      <c r="M66" s="147" t="str">
        <f>T( IF( Nov2022_RICHIESTE!M11&lt;&gt;"",  IF(   AND(    (IFERROR(SEARCH("Ridotto",Nov2022_RICHIESTE!M11),Nov2022_RICHIESTE!M11))=1,    M$60&lt;&gt;""   ),    _xlfn.CONCAT("Rid: ",HLOOKUP(M$60,Tipologie!$B$2:$AM$10,7)  ),  Nov2022_RICHIESTE!M11),HLOOKUP(M$60,Tipologie!$B$2:$AM$10,7  ) ))</f>
        <v>.</v>
      </c>
      <c r="N66" s="147" t="str">
        <f>T( IF( Nov2022_RICHIESTE!N11&lt;&gt;"",  IF(   AND(    (IFERROR(SEARCH("Ridotto",Nov2022_RICHIESTE!N11),Nov2022_RICHIESTE!N11))=1,    N$60&lt;&gt;""   ),    _xlfn.CONCAT("Rid: ",HLOOKUP(N$60,Tipologie!$B$2:$AM$10,7)  ),  Nov2022_RICHIESTE!N11),HLOOKUP(N$60,Tipologie!$B$2:$AM$10,7  ) ))</f>
        <v>.</v>
      </c>
      <c r="O66" s="147" t="str">
        <f>T( IF( Nov2022_RICHIESTE!O11&lt;&gt;"",  IF(   AND(    (IFERROR(SEARCH("Ridotto",Nov2022_RICHIESTE!O11),Nov2022_RICHIESTE!O11))=1,    O$60&lt;&gt;""   ),    _xlfn.CONCAT("Rid: ",HLOOKUP(O$60,Tipologie!$B$2:$AM$10,7)  ),  Nov2022_RICHIESTE!O11),HLOOKUP(O$60,Tipologie!$B$2:$AM$10,7  ) ))</f>
        <v>.</v>
      </c>
      <c r="P66" s="147" t="str">
        <f>T( IF( Nov2022_RICHIESTE!P11&lt;&gt;"",  IF(   AND(    (IFERROR(SEARCH("Ridotto",Nov2022_RICHIESTE!P11),Nov2022_RICHIESTE!P11))=1,    P$60&lt;&gt;""   ),    _xlfn.CONCAT("Rid: ",HLOOKUP(P$60,Tipologie!$B$2:$AM$10,7)  ),  Nov2022_RICHIESTE!P11),HLOOKUP(P$60,Tipologie!$B$2:$AM$10,7  ) ))</f>
        <v>.</v>
      </c>
      <c r="Q66" s="28" t="str">
        <f>T( IF( Nov2022_RICHIESTE!Q11&lt;&gt;"",  IF(   AND(    (IFERROR(SEARCH("Ridotto",Nov2022_RICHIESTE!Q11),Nov2022_RICHIESTE!Q11))=1,    Q$60&lt;&gt;""   ),    _xlfn.CONCAT("Rid: ",HLOOKUP(Q$60,Tipologie!$B$2:$AM$10,7)  ),  Nov2022_RICHIESTE!Q11),HLOOKUP(Q$60,Tipologie!$B$2:$AM$10,7  ) ))</f>
        <v>.</v>
      </c>
      <c r="R66" s="28" t="str">
        <f>T( IF( Nov2022_RICHIESTE!R11&lt;&gt;"",  IF(   AND(    (IFERROR(SEARCH("Ridotto",Nov2022_RICHIESTE!R11),Nov2022_RICHIESTE!R11))=1,    R$60&lt;&gt;""   ),    _xlfn.CONCAT("Rid: ",HLOOKUP(R$60,Tipologie!$B$2:$AM$10,7)  ),  Nov2022_RICHIESTE!R11),HLOOKUP(R$60,Tipologie!$B$2:$AM$10,7  ) ))</f>
        <v>.</v>
      </c>
      <c r="S66" s="28" t="str">
        <f>T( IF( Nov2022_RICHIESTE!S11&lt;&gt;"",  IF(   AND(    (IFERROR(SEARCH("Ridotto",Nov2022_RICHIESTE!S11),Nov2022_RICHIESTE!S11))=1,    S$60&lt;&gt;""   ),    _xlfn.CONCAT("Rid: ",HLOOKUP(S$60,Tipologie!$B$2:$AM$10,7)  ),  Nov2022_RICHIESTE!S11),HLOOKUP(S$60,Tipologie!$B$2:$AM$10,7  ) ))</f>
        <v>.</v>
      </c>
      <c r="T66" s="91"/>
      <c r="U66" s="45" t="str">
        <f t="shared" si="19"/>
        <v>ven</v>
      </c>
      <c r="V66" s="46">
        <f t="shared" si="18"/>
        <v>44876</v>
      </c>
      <c r="W66" s="147" t="str">
        <f>T( IF( Nov2022_RICHIESTE!W11&lt;&gt;"",  IF(   AND(    (IFERROR(SEARCH("Ridotto",Nov2022_RICHIESTE!W11),Nov2022_RICHIESTE!W11))=1,    W$60&lt;&gt;""   ),    _xlfn.CONCAT("Rid: ",HLOOKUP(W$60,Tipologie!$B$2:$AM$10,7)  ),  Nov2022_RICHIESTE!W11),HLOOKUP(W$60,Tipologie!$B$2:$AM$10,7  ) ))</f>
        <v>.</v>
      </c>
      <c r="X66" s="147" t="str">
        <f>T( IF( Nov2022_RICHIESTE!X11&lt;&gt;"",  IF(   AND(    (IFERROR(SEARCH("Ridotto",Nov2022_RICHIESTE!X11),Nov2022_RICHIESTE!X11))=1,    X$60&lt;&gt;""   ),    _xlfn.CONCAT("Rid: ",HLOOKUP(X$60,Tipologie!$B$2:$AM$10,7)  ),  Nov2022_RICHIESTE!X11),HLOOKUP(X$60,Tipologie!$B$2:$AM$10,7  ) ))</f>
        <v>.</v>
      </c>
      <c r="Y66" s="147" t="str">
        <f>T( IF( Nov2022_RICHIESTE!Y11&lt;&gt;"",  IF(   AND(    (IFERROR(SEARCH("Ridotto",Nov2022_RICHIESTE!Y11),Nov2022_RICHIESTE!Y11))=1,    Y$60&lt;&gt;""   ),    _xlfn.CONCAT("Rid: ",HLOOKUP(Y$60,Tipologie!$B$2:$AM$10,7)  ),  Nov2022_RICHIESTE!Y11),HLOOKUP(Y$60,Tipologie!$B$2:$AM$10,7  ) ))</f>
        <v>.</v>
      </c>
      <c r="Z66" s="147" t="str">
        <f>T( IF( Nov2022_RICHIESTE!Z11&lt;&gt;"",  IF(   AND(    (IFERROR(SEARCH("Ridotto",Nov2022_RICHIESTE!Z11),Nov2022_RICHIESTE!Z11))=1,    Z$60&lt;&gt;""   ),    _xlfn.CONCAT("Rid: ",HLOOKUP(Z$60,Tipologie!$B$2:$AM$10,7)  ),  Nov2022_RICHIESTE!Z11),HLOOKUP(Z$60,Tipologie!$B$2:$AM$10,7  ) ))</f>
        <v>.</v>
      </c>
      <c r="AA66" s="147" t="str">
        <f>T( IF( Nov2022_RICHIESTE!AA11&lt;&gt;"",  IF(   AND(    (IFERROR(SEARCH("Ridotto",Nov2022_RICHIESTE!AA11),Nov2022_RICHIESTE!AA11))=1,    AA$60&lt;&gt;""   ),    _xlfn.CONCAT("Rid: ",HLOOKUP(AA$60,Tipologie!$B$2:$AM$10,7)  ),  Nov2022_RICHIESTE!AA11),HLOOKUP(AA$60,Tipologie!$B$2:$AM$10,7  ) ))</f>
        <v>.</v>
      </c>
      <c r="AB66" s="147" t="str">
        <f>T( IF( Nov2022_RICHIESTE!AB11&lt;&gt;"",  IF(   AND(    (IFERROR(SEARCH("Ridotto",Nov2022_RICHIESTE!AB11),Nov2022_RICHIESTE!AB11))=1,    AB$60&lt;&gt;""   ),    _xlfn.CONCAT("Rid: ",HLOOKUP(AB$60,Tipologie!$B$2:$AM$10,7)  ),  Nov2022_RICHIESTE!AB11),HLOOKUP(AB$60,Tipologie!$B$2:$AM$10,7  ) ))</f>
        <v>.</v>
      </c>
      <c r="AC66" s="147" t="str">
        <f>T( IF( Nov2022_RICHIESTE!AC11&lt;&gt;"",  IF(   AND(    (IFERROR(SEARCH("Ridotto",Nov2022_RICHIESTE!AC11),Nov2022_RICHIESTE!AC11))=1,    AC$60&lt;&gt;""   ),    _xlfn.CONCAT("Rid: ",HLOOKUP(AC$60,Tipologie!$B$2:$AM$10,7)  ),  Nov2022_RICHIESTE!AC11),HLOOKUP(AC$60,Tipologie!$B$2:$AM$10,7  ) ))</f>
        <v>.</v>
      </c>
      <c r="AD66" s="147" t="str">
        <f>T( IF( Nov2022_RICHIESTE!AD11&lt;&gt;"",  IF(   AND(    (IFERROR(SEARCH("Ridotto",Nov2022_RICHIESTE!AD11),Nov2022_RICHIESTE!AD11))=1,    AD$60&lt;&gt;""   ),    _xlfn.CONCAT("Rid: ",HLOOKUP(AD$60,Tipologie!$B$2:$AM$10,7)  ),  Nov2022_RICHIESTE!AD11),HLOOKUP(AD$60,Tipologie!$B$2:$AM$10,7  ) ))</f>
        <v>.</v>
      </c>
      <c r="AE66" s="147" t="str">
        <f>T( IF( Nov2022_RICHIESTE!AE11&lt;&gt;"",  IF(   AND(    (IFERROR(SEARCH("Ridotto",Nov2022_RICHIESTE!AE11),Nov2022_RICHIESTE!AE11))=1,    AE$60&lt;&gt;""   ),    _xlfn.CONCAT("Rid: ",HLOOKUP(AE$60,Tipologie!$B$2:$AM$10,7)  ),  Nov2022_RICHIESTE!AE11),HLOOKUP(AE$60,Tipologie!$B$2:$AM$10,7  ) ))</f>
        <v>.</v>
      </c>
      <c r="AF66" s="147" t="str">
        <f>T( IF( Nov2022_RICHIESTE!AF11&lt;&gt;"",  IF(   AND(    (IFERROR(SEARCH("Ridotto",Nov2022_RICHIESTE!AF11),Nov2022_RICHIESTE!AF11))=1,    AF$60&lt;&gt;""   ),    _xlfn.CONCAT("Rid: ",HLOOKUP(AF$60,Tipologie!$B$2:$AM$10,7)  ),  Nov2022_RICHIESTE!AF11),HLOOKUP(AF$60,Tipologie!$B$2:$AM$10,7  ) ))</f>
        <v>.</v>
      </c>
      <c r="AG66" s="147" t="str">
        <f>T( IF( Nov2022_RICHIESTE!AG11&lt;&gt;"",  IF(   AND(    (IFERROR(SEARCH("Ridotto",Nov2022_RICHIESTE!AG11),Nov2022_RICHIESTE!AG11))=1,    AG$60&lt;&gt;""   ),    _xlfn.CONCAT("Rid: ",HLOOKUP(AG$60,Tipologie!$B$2:$AM$10,7)  ),  Nov2022_RICHIESTE!AG11),HLOOKUP(AG$60,Tipologie!$B$2:$AM$10,7  ) ))</f>
        <v>.</v>
      </c>
      <c r="AH66" s="147" t="str">
        <f>T( IF( Nov2022_RICHIESTE!AH11&lt;&gt;"",  IF(   AND(    (IFERROR(SEARCH("Ridotto",Nov2022_RICHIESTE!AH11),Nov2022_RICHIESTE!AH11))=1,    AH$60&lt;&gt;""   ),    _xlfn.CONCAT("Rid: ",HLOOKUP(AH$60,Tipologie!$B$2:$AM$10,7)  ),  Nov2022_RICHIESTE!AH11),HLOOKUP(AH$60,Tipologie!$B$2:$AM$10,7  ) ))</f>
        <v>.</v>
      </c>
      <c r="AI66" s="147" t="str">
        <f>T( IF( Nov2022_RICHIESTE!AI11&lt;&gt;"",  IF(   AND(    (IFERROR(SEARCH("Ridotto",Nov2022_RICHIESTE!AI11),Nov2022_RICHIESTE!AI11))=1,    AI$60&lt;&gt;""   ),    _xlfn.CONCAT("Rid: ",HLOOKUP(AI$60,Tipologie!$B$2:$AM$10,7)  ),  Nov2022_RICHIESTE!AI11),HLOOKUP(AI$60,Tipologie!$B$2:$AM$10,7  ) ))</f>
        <v>.</v>
      </c>
      <c r="AJ66" s="147" t="str">
        <f>T( IF( Nov2022_RICHIESTE!AJ11&lt;&gt;"",  IF(   AND(    (IFERROR(SEARCH("Ridotto",Nov2022_RICHIESTE!AJ11),Nov2022_RICHIESTE!AJ11))=1,    AJ$60&lt;&gt;""   ),    _xlfn.CONCAT("Rid: ",HLOOKUP(AJ$60,Tipologie!$B$2:$AM$10,7)  ),  Nov2022_RICHIESTE!AJ11),HLOOKUP(AJ$60,Tipologie!$B$2:$AM$10,7  ) ))</f>
        <v>.</v>
      </c>
      <c r="AK66" s="147" t="str">
        <f>T( IF( Nov2022_RICHIESTE!AK11&lt;&gt;"",  IF(   AND(    (IFERROR(SEARCH("Ridotto",Nov2022_RICHIESTE!AK11),Nov2022_RICHIESTE!AK11))=1,    AK$60&lt;&gt;""   ),    _xlfn.CONCAT("Rid: ",HLOOKUP(AK$60,Tipologie!$B$2:$AM$10,7)  ),  Nov2022_RICHIESTE!AK11),HLOOKUP(AK$60,Tipologie!$B$2:$AM$10,7  ) ))</f>
        <v>.</v>
      </c>
      <c r="AL66" s="147" t="str">
        <f>T( IF( Nov2022_RICHIESTE!AL11&lt;&gt;"",  IF(   AND(    (IFERROR(SEARCH("Ridotto",Nov2022_RICHIESTE!AL11),Nov2022_RICHIESTE!AL11))=1,    AL$60&lt;&gt;""   ),    _xlfn.CONCAT("Rid: ",HLOOKUP(AL$60,Tipologie!$B$2:$AM$10,7)  ),  Nov2022_RICHIESTE!AL11),HLOOKUP(AL$60,Tipologie!$B$2:$AM$10,7  ) ))</f>
        <v>.</v>
      </c>
      <c r="AM66" s="147" t="str">
        <f>T( IF( Nov2022_RICHIESTE!AM11&lt;&gt;"",  IF(   AND(    (IFERROR(SEARCH("Ridotto",Nov2022_RICHIESTE!AM11),Nov2022_RICHIESTE!AM11))=1,    AM$60&lt;&gt;""   ),    _xlfn.CONCAT("Rid: ",HLOOKUP(AM$60,Tipologie!$B$2:$AM$10,7)  ),  Nov2022_RICHIESTE!AM11),HLOOKUP(AM$60,Tipologie!$B$2:$AM$10,7  ) ))</f>
        <v>.</v>
      </c>
      <c r="AN66" s="147" t="str">
        <f>T( IF( Nov2022_RICHIESTE!AN11&lt;&gt;"",  IF(   AND(    (IFERROR(SEARCH("Ridotto",Nov2022_RICHIESTE!AN11),Nov2022_RICHIESTE!AN11))=1,    AN$60&lt;&gt;""   ),    _xlfn.CONCAT("Rid: ",HLOOKUP(AN$60,Tipologie!$B$2:$AM$10,7)  ),  Nov2022_RICHIESTE!AN11),HLOOKUP(AN$60,Tipologie!$B$2:$AM$10,7  ) ))</f>
        <v>.</v>
      </c>
      <c r="AO66" s="147" t="str">
        <f>T( IF( Nov2022_RICHIESTE!AO11&lt;&gt;"",  IF(   AND(    (IFERROR(SEARCH("Ridotto",Nov2022_RICHIESTE!AO11),Nov2022_RICHIESTE!AO11))=1,    AO$60&lt;&gt;""   ),    _xlfn.CONCAT("Rid: ",HLOOKUP(AO$60,Tipologie!$B$2:$AM$10,7)  ),  Nov2022_RICHIESTE!AO11),HLOOKUP(AO$60,Tipologie!$B$2:$AM$10,7  ) ))</f>
        <v>.</v>
      </c>
      <c r="AP66" s="147" t="str">
        <f>T( IF( Nov2022_RICHIESTE!AP11&lt;&gt;"",  IF(   AND(    (IFERROR(SEARCH("Ridotto",Nov2022_RICHIESTE!AP11),Nov2022_RICHIESTE!AP11))=1,    AP$60&lt;&gt;""   ),    _xlfn.CONCAT("Rid: ",HLOOKUP(AP$60,Tipologie!$B$2:$AM$10,7)  ),  Nov2022_RICHIESTE!AP11),HLOOKUP(AP$60,Tipologie!$B$2:$AM$10,7  ) ))</f>
        <v>.</v>
      </c>
      <c r="AQ66" s="147" t="str">
        <f>T( IF( Nov2022_RICHIESTE!AQ11&lt;&gt;"",  IF(   AND(    (IFERROR(SEARCH("Ridotto",Nov2022_RICHIESTE!AQ11),Nov2022_RICHIESTE!AQ11))=1,    AQ$60&lt;&gt;""   ),    _xlfn.CONCAT("Rid: ",HLOOKUP(AQ$60,Tipologie!$B$2:$AM$10,7)  ),  Nov2022_RICHIESTE!AQ11),HLOOKUP(AQ$60,Tipologie!$B$2:$AM$10,7  ) ))</f>
        <v>.</v>
      </c>
      <c r="AR66" s="147" t="str">
        <f>T( IF( Nov2022_RICHIESTE!AR11&lt;&gt;"",  IF(   AND(    (IFERROR(SEARCH("Ridotto",Nov2022_RICHIESTE!AR11),Nov2022_RICHIESTE!AR11))=1,    AR$60&lt;&gt;""   ),    _xlfn.CONCAT("Rid: ",HLOOKUP(AR$60,Tipologie!$B$2:$AM$10,7)  ),  Nov2022_RICHIESTE!AR11),HLOOKUP(AR$60,Tipologie!$B$2:$AM$10,7  ) ))</f>
        <v>.</v>
      </c>
      <c r="AS66" s="147" t="str">
        <f>T( IF( Nov2022_RICHIESTE!AS11&lt;&gt;"",  IF(   AND(    (IFERROR(SEARCH("Ridotto",Nov2022_RICHIESTE!AS11),Nov2022_RICHIESTE!AS11))=1,    AS$60&lt;&gt;""   ),    _xlfn.CONCAT("Rid: ",HLOOKUP(AS$60,Tipologie!$B$2:$AM$10,7)  ),  Nov2022_RICHIESTE!AS11),HLOOKUP(AS$60,Tipologie!$B$2:$AM$10,7  ) ))</f>
        <v>.</v>
      </c>
      <c r="AT66" s="224"/>
      <c r="AW66" s="159">
        <f>SUM(COUNTIFS(C66:AS66,{"Ex-accordo";"Ferie";"Ridotto Ex-Acc";"Ridotto Ferie";"Ridotto Maternità";"Malattia";"Esame";"Altro"}))</f>
        <v>0</v>
      </c>
      <c r="AX66" s="159">
        <f t="shared" si="22"/>
        <v>30</v>
      </c>
      <c r="AY66" s="91"/>
      <c r="BB66" s="147" t="str">
        <f>T( IF( Nov2022_RICHIESTE!BM11&lt;&gt;"",  IF(   AND(    (IFERROR(SEARCH("Ridotto",Nov2022_RICHIESTE!BM11),Nov2022_RICHIESTE!BM11))=1,    BB$60&lt;&gt;""   ),    _xlfn.CONCAT("Rid: ",HLOOKUP(BB$60,Tipologie!$B$2:$AM$10,7)  ),  Nov2022_RICHIESTE!BM11),HLOOKUP(BB$60,Tipologie!$B$2:$AM$10,7  ) ))</f>
        <v>.</v>
      </c>
      <c r="BC66" s="147" t="str">
        <f>T( IF( Nov2022_RICHIESTE!BN11&lt;&gt;"",  IF(   AND(    (IFERROR(SEARCH("Ridotto",Nov2022_RICHIESTE!BN11),Nov2022_RICHIESTE!BN11))=1,    BC$60&lt;&gt;""   ),    _xlfn.CONCAT("Rid: ",HLOOKUP(BC$60,Tipologie!$B$2:$AM$10,7)  ),  Nov2022_RICHIESTE!BN11),HLOOKUP(BC$60,Tipologie!$B$2:$AM$10,7  ) ))</f>
        <v>.</v>
      </c>
      <c r="BD66" s="147" t="str">
        <f>T( IF( Nov2022_RICHIESTE!BO11&lt;&gt;"",  IF(   AND(    (IFERROR(SEARCH("Ridotto",Nov2022_RICHIESTE!BO11),Nov2022_RICHIESTE!BO11))=1,    BD$60&lt;&gt;""   ),    _xlfn.CONCAT("Rid: ",HLOOKUP(BD$60,Tipologie!$B$2:$AM$10,7)  ),  Nov2022_RICHIESTE!BO11),HLOOKUP(BD$60,Tipologie!$B$2:$AM$10,7  ) ))</f>
        <v>.</v>
      </c>
      <c r="BE66" s="147" t="str">
        <f>T( IF( Nov2022_RICHIESTE!BP11&lt;&gt;"",  IF(   AND(    (IFERROR(SEARCH("Ridotto",Nov2022_RICHIESTE!BP11),Nov2022_RICHIESTE!BP11))=1,    BE$60&lt;&gt;""   ),    _xlfn.CONCAT("Rid: ",HLOOKUP(BE$60,Tipologie!$B$2:$AM$10,7)  ),  Nov2022_RICHIESTE!BP11),HLOOKUP(BE$60,Tipologie!$B$2:$AM$10,7  ) ))</f>
        <v>.</v>
      </c>
      <c r="BF66" s="147" t="str">
        <f>T( IF( Nov2022_RICHIESTE!BQ11&lt;&gt;"",  IF(   AND(    (IFERROR(SEARCH("Ridotto",Nov2022_RICHIESTE!BQ11),Nov2022_RICHIESTE!BQ11))=1,    BF$60&lt;&gt;""   ),    _xlfn.CONCAT("Rid: ",HLOOKUP(BF$60,Tipologie!$B$2:$AM$10,7)  ),  Nov2022_RICHIESTE!BQ11),HLOOKUP(BF$60,Tipologie!$B$2:$AM$10,7  ) ))</f>
        <v>.</v>
      </c>
      <c r="BG66" s="147" t="str">
        <f>T( IF( Nov2022_RICHIESTE!BR11&lt;&gt;"",  IF(   AND(    (IFERROR(SEARCH("Ridotto",Nov2022_RICHIESTE!BR11),Nov2022_RICHIESTE!BR11))=1,    BG$60&lt;&gt;""   ),    _xlfn.CONCAT("Rid: ",HLOOKUP(BG$60,Tipologie!$B$2:$AM$10,7)  ),  Nov2022_RICHIESTE!BR11),HLOOKUP(BG$60,Tipologie!$B$2:$AM$10,7  ) ))</f>
        <v>.</v>
      </c>
      <c r="BI66" s="45" t="str">
        <f t="shared" si="20"/>
        <v>ven</v>
      </c>
      <c r="BJ66" s="45">
        <f t="shared" si="21"/>
        <v>44876</v>
      </c>
      <c r="BK66" s="147" t="str">
        <f>T(IF(  Nov2022_RICHIESTE!BV11&lt;&gt;"",  Nov2022_RICHIESTE!BV11,  HLOOKUP(BK$60,Tipologie!$B$2:$AM$10,7) ))</f>
        <v>.</v>
      </c>
      <c r="BL66" s="147" t="str">
        <f>T(IF(  Nov2022_RICHIESTE!BW11&lt;&gt;"",  Nov2022_RICHIESTE!BW11,  HLOOKUP(BL$60,Tipologie!$B$2:$AM$10,7) ))</f>
        <v>.</v>
      </c>
      <c r="BM66" s="147" t="str">
        <f>T(IF(  Nov2022_RICHIESTE!BX11&lt;&gt;"",  Nov2022_RICHIESTE!BX11,  HLOOKUP(BM$60,Tipologie!$B$2:$AM$10,7) ))</f>
        <v>.</v>
      </c>
      <c r="BN66" s="147" t="str">
        <f>T(IF(  Nov2022_RICHIESTE!BY11&lt;&gt;"",  Nov2022_RICHIESTE!BY11,  HLOOKUP(BN$60,Tipologie!$B$2:$AM$10,7) ))</f>
        <v>.</v>
      </c>
      <c r="BO66" s="147" t="str">
        <f>T(IF(  Nov2022_RICHIESTE!BZ11&lt;&gt;"",  Nov2022_RICHIESTE!BZ11,  HLOOKUP(BO$60,Tipologie!$B$2:$AM$10,7) ))</f>
        <v>.</v>
      </c>
      <c r="BP66" s="147" t="str">
        <f>T(IF(  Nov2022_RICHIESTE!CA11&lt;&gt;"",  Nov2022_RICHIESTE!CA11,  HLOOKUP(BP$60,Tipologie!$B$2:$AM$10,7) ))</f>
        <v>.</v>
      </c>
      <c r="BQ66" s="147" t="str">
        <f>T(IF(  Nov2022_RICHIESTE!CB11&lt;&gt;"",  Nov2022_RICHIESTE!CB11,  HLOOKUP(BQ$60,Tipologie!$B$2:$AM$10,7) ))</f>
        <v>.</v>
      </c>
      <c r="BR66" s="147" t="str">
        <f>T(IF(  Nov2022_RICHIESTE!CC11&lt;&gt;"",  Nov2022_RICHIESTE!CC11,  HLOOKUP(BR$60,Tipologie!$B$2:$AM$10,7) ))</f>
        <v>.</v>
      </c>
      <c r="BS66" s="147" t="str">
        <f>T(IF(  Nov2022_RICHIESTE!CD11&lt;&gt;"",  Nov2022_RICHIESTE!CD11,  HLOOKUP(BS$60,Tipologie!$B$2:$AM$10,7) ))</f>
        <v>.</v>
      </c>
      <c r="BT66" s="147" t="str">
        <f>T(IF(  Nov2022_RICHIESTE!CE11&lt;&gt;"",  Nov2022_RICHIESTE!CE11,  HLOOKUP(BT$60,Tipologie!$B$2:$AM$10,7) ))</f>
        <v>.</v>
      </c>
      <c r="BU66" s="20"/>
    </row>
    <row r="67" spans="1:73" ht="11.25" customHeight="1" x14ac:dyDescent="0.25">
      <c r="A67" s="45" t="str">
        <f>IF(Nov2022_RICHIESTE!A12&lt;&gt;"",Nov2022_RICHIESTE!A12,"")</f>
        <v>sab</v>
      </c>
      <c r="B67" s="46">
        <f>IF(Nov2022_RICHIESTE!B12&lt;&gt;"",Nov2022_RICHIESTE!B12,"")</f>
        <v>44877</v>
      </c>
      <c r="C67" s="147" t="str">
        <f>T( IF( Nov2022_RICHIESTE!C12&lt;&gt;"",  IF(   AND(    (IFERROR(SEARCH("Ridotto",Nov2022_RICHIESTE!C12),Nov2022_RICHIESTE!C12))=1,    C$60&lt;&gt;""   ),    _xlfn.CONCAT("Rid: ",HLOOKUP(C$60,Tipologie!$B$2:$AM$10,8)  ),  Nov2022_RICHIESTE!C12),HLOOKUP(C$60,Tipologie!$B$2:$AM$10,8  ) ))</f>
        <v>RIPOSO</v>
      </c>
      <c r="D67" s="147" t="str">
        <f>T( IF( Nov2022_RICHIESTE!D12&lt;&gt;"",  IF(   AND(    (IFERROR(SEARCH("Ridotto",Nov2022_RICHIESTE!D12),Nov2022_RICHIESTE!D12))=1,    D$60&lt;&gt;""   ),    _xlfn.CONCAT("Rid: ",HLOOKUP(D$60,Tipologie!$B$2:$AM$10,8)  ),  Nov2022_RICHIESTE!D12),HLOOKUP(D$60,Tipologie!$B$2:$AM$10,8  ) ))</f>
        <v>RIPOSO</v>
      </c>
      <c r="E67" s="147" t="str">
        <f>T( IF( Nov2022_RICHIESTE!E12&lt;&gt;"",  IF(   AND(    (IFERROR(SEARCH("Ridotto",Nov2022_RICHIESTE!E12),Nov2022_RICHIESTE!E12))=1,    E$60&lt;&gt;""   ),    _xlfn.CONCAT("Rid: ",HLOOKUP(E$60,Tipologie!$B$2:$AM$10,8)  ),  Nov2022_RICHIESTE!E12),HLOOKUP(E$60,Tipologie!$B$2:$AM$10,8  ) ))</f>
        <v>RIPOSO</v>
      </c>
      <c r="F67" s="147" t="str">
        <f>T( IF( Nov2022_RICHIESTE!F12&lt;&gt;"",  IF(   AND(    (IFERROR(SEARCH("Ridotto",Nov2022_RICHIESTE!F12),Nov2022_RICHIESTE!F12))=1,    F$60&lt;&gt;""   ),    _xlfn.CONCAT("Rid: ",HLOOKUP(F$60,Tipologie!$B$2:$AM$10,8)  ),  Nov2022_RICHIESTE!F12),HLOOKUP(F$60,Tipologie!$B$2:$AM$10,8  ) ))</f>
        <v>RIPOSO</v>
      </c>
      <c r="G67" s="147" t="str">
        <f>T( IF( Nov2022_RICHIESTE!G12&lt;&gt;"",  IF(   AND(    (IFERROR(SEARCH("Ridotto",Nov2022_RICHIESTE!G12),Nov2022_RICHIESTE!G12))=1,    G$60&lt;&gt;""   ),    _xlfn.CONCAT("Rid: ",HLOOKUP(G$60,Tipologie!$B$2:$AM$10,8)  ),  Nov2022_RICHIESTE!G12),HLOOKUP(G$60,Tipologie!$B$2:$AM$10,8  ) ))</f>
        <v>RIPOSO</v>
      </c>
      <c r="H67" s="147" t="str">
        <f>T( IF( Nov2022_RICHIESTE!H12&lt;&gt;"",  IF(   AND(    (IFERROR(SEARCH("Ridotto",Nov2022_RICHIESTE!H12),Nov2022_RICHIESTE!H12))=1,    H$60&lt;&gt;""   ),    _xlfn.CONCAT("Rid: ",HLOOKUP(H$60,Tipologie!$B$2:$AM$10,8)  ),  Nov2022_RICHIESTE!H12),HLOOKUP(H$60,Tipologie!$B$2:$AM$10,8  ) ))</f>
        <v>RIPOSO</v>
      </c>
      <c r="I67" s="147" t="str">
        <f>T( IF( Nov2022_RICHIESTE!I12&lt;&gt;"",  IF(   AND(    (IFERROR(SEARCH("Ridotto",Nov2022_RICHIESTE!I12),Nov2022_RICHIESTE!I12))=1,    I$60&lt;&gt;""   ),    _xlfn.CONCAT("Rid: ",HLOOKUP(I$60,Tipologie!$B$2:$AM$10,8)  ),  Nov2022_RICHIESTE!I12),HLOOKUP(I$60,Tipologie!$B$2:$AM$10,8  ) ))</f>
        <v>RIPOSO</v>
      </c>
      <c r="J67" s="147" t="str">
        <f>T( IF( Nov2022_RICHIESTE!J12&lt;&gt;"",  IF(   AND(    (IFERROR(SEARCH("Ridotto",Nov2022_RICHIESTE!J12),Nov2022_RICHIESTE!J12))=1,    J$60&lt;&gt;""   ),    _xlfn.CONCAT("Rid: ",HLOOKUP(J$60,Tipologie!$B$2:$AM$10,8)  ),  Nov2022_RICHIESTE!J12),HLOOKUP(J$60,Tipologie!$B$2:$AM$10,8  ) ))</f>
        <v>RIPOSO</v>
      </c>
      <c r="K67" s="147" t="str">
        <f>T( IF( Nov2022_RICHIESTE!K12&lt;&gt;"",  IF(   AND(    (IFERROR(SEARCH("Ridotto",Nov2022_RICHIESTE!K12),Nov2022_RICHIESTE!K12))=1,    K$60&lt;&gt;""   ),    _xlfn.CONCAT("Rid: ",HLOOKUP(K$60,Tipologie!$B$2:$AM$10,8)  ),  Nov2022_RICHIESTE!K12),HLOOKUP(K$60,Tipologie!$B$2:$AM$10,8  ) ))</f>
        <v>RIPOSO</v>
      </c>
      <c r="L67" s="147" t="str">
        <f>T( IF( Nov2022_RICHIESTE!L12&lt;&gt;"",  IF(   AND(    (IFERROR(SEARCH("Ridotto",Nov2022_RICHIESTE!L12),Nov2022_RICHIESTE!L12))=1,    L$60&lt;&gt;""   ),    _xlfn.CONCAT("Rid: ",HLOOKUP(L$60,Tipologie!$B$2:$AM$10,8)  ),  Nov2022_RICHIESTE!L12),HLOOKUP(L$60,Tipologie!$B$2:$AM$10,8  ) ))</f>
        <v>RIPOSO</v>
      </c>
      <c r="M67" s="147" t="str">
        <f>T( IF( Nov2022_RICHIESTE!M12&lt;&gt;"",  IF(   AND(    (IFERROR(SEARCH("Ridotto",Nov2022_RICHIESTE!M12),Nov2022_RICHIESTE!M12))=1,    M$60&lt;&gt;""   ),    _xlfn.CONCAT("Rid: ",HLOOKUP(M$60,Tipologie!$B$2:$AM$10,8)  ),  Nov2022_RICHIESTE!M12),HLOOKUP(M$60,Tipologie!$B$2:$AM$10,8  ) ))</f>
        <v>RIPOSO</v>
      </c>
      <c r="N67" s="147" t="str">
        <f>T( IF( Nov2022_RICHIESTE!N12&lt;&gt;"",  IF(   AND(    (IFERROR(SEARCH("Ridotto",Nov2022_RICHIESTE!N12),Nov2022_RICHIESTE!N12))=1,    N$60&lt;&gt;""   ),    _xlfn.CONCAT("Rid: ",HLOOKUP(N$60,Tipologie!$B$2:$AM$10,8)  ),  Nov2022_RICHIESTE!N12),HLOOKUP(N$60,Tipologie!$B$2:$AM$10,8  ) ))</f>
        <v>RIPOSO</v>
      </c>
      <c r="O67" s="147" t="str">
        <f>T( IF( Nov2022_RICHIESTE!O12&lt;&gt;"",  IF(   AND(    (IFERROR(SEARCH("Ridotto",Nov2022_RICHIESTE!O12),Nov2022_RICHIESTE!O12))=1,    O$60&lt;&gt;""   ),    _xlfn.CONCAT("Rid: ",HLOOKUP(O$60,Tipologie!$B$2:$AM$10,8)  ),  Nov2022_RICHIESTE!O12),HLOOKUP(O$60,Tipologie!$B$2:$AM$10,8  ) ))</f>
        <v>RIPOSO</v>
      </c>
      <c r="P67" s="147" t="str">
        <f>T( IF( Nov2022_RICHIESTE!P12&lt;&gt;"",  IF(   AND(    (IFERROR(SEARCH("Ridotto",Nov2022_RICHIESTE!P12),Nov2022_RICHIESTE!P12))=1,    P$60&lt;&gt;""   ),    _xlfn.CONCAT("Rid: ",HLOOKUP(P$60,Tipologie!$B$2:$AM$10,8)  ),  Nov2022_RICHIESTE!P12),HLOOKUP(P$60,Tipologie!$B$2:$AM$10,8  ) ))</f>
        <v>RIPOSO</v>
      </c>
      <c r="Q67" s="28" t="str">
        <f>T( IF( Nov2022_RICHIESTE!Q12&lt;&gt;"",  IF(   AND(    (IFERROR(SEARCH("Ridotto",Nov2022_RICHIESTE!Q12),Nov2022_RICHIESTE!Q12))=1,    Q$60&lt;&gt;""   ),    _xlfn.CONCAT("Rid: ",HLOOKUP(Q$60,Tipologie!$B$2:$AM$10,8)  ),  Nov2022_RICHIESTE!Q12),HLOOKUP(Q$60,Tipologie!$B$2:$AM$10,8  ) ))</f>
        <v>RIPOSO</v>
      </c>
      <c r="R67" s="28" t="str">
        <f>T( IF( Nov2022_RICHIESTE!R12&lt;&gt;"",  IF(   AND(    (IFERROR(SEARCH("Ridotto",Nov2022_RICHIESTE!R12),Nov2022_RICHIESTE!R12))=1,    R$60&lt;&gt;""   ),    _xlfn.CONCAT("Rid: ",HLOOKUP(R$60,Tipologie!$B$2:$AM$10,8)  ),  Nov2022_RICHIESTE!R12),HLOOKUP(R$60,Tipologie!$B$2:$AM$10,8  ) ))</f>
        <v>RIPOSO</v>
      </c>
      <c r="S67" s="28" t="str">
        <f>T( IF( Nov2022_RICHIESTE!S12&lt;&gt;"",  IF(   AND(    (IFERROR(SEARCH("Ridotto",Nov2022_RICHIESTE!S12),Nov2022_RICHIESTE!S12))=1,    S$60&lt;&gt;""   ),    _xlfn.CONCAT("Rid: ",HLOOKUP(S$60,Tipologie!$B$2:$AM$10,8)  ),  Nov2022_RICHIESTE!S12),HLOOKUP(S$60,Tipologie!$B$2:$AM$10,8  ) ))</f>
        <v>RIPOSO</v>
      </c>
      <c r="T67" s="91"/>
      <c r="U67" s="45" t="str">
        <f t="shared" si="19"/>
        <v>sab</v>
      </c>
      <c r="V67" s="46">
        <f t="shared" si="18"/>
        <v>44877</v>
      </c>
      <c r="W67" s="147" t="str">
        <f>T( IF( Nov2022_RICHIESTE!W12&lt;&gt;"",  IF(   AND(    (IFERROR(SEARCH("Ridotto",Nov2022_RICHIESTE!W12),Nov2022_RICHIESTE!W12))=1,    W$60&lt;&gt;""   ),    _xlfn.CONCAT("Rid: ",HLOOKUP(W$60,Tipologie!$B$2:$AM$10,8)  ),  Nov2022_RICHIESTE!W12),HLOOKUP(W$60,Tipologie!$B$2:$AM$10,8  ) ))</f>
        <v>RIPOSO</v>
      </c>
      <c r="X67" s="147" t="str">
        <f>T( IF( Nov2022_RICHIESTE!X12&lt;&gt;"",  IF(   AND(    (IFERROR(SEARCH("Ridotto",Nov2022_RICHIESTE!X12),Nov2022_RICHIESTE!X12))=1,    X$60&lt;&gt;""   ),    _xlfn.CONCAT("Rid: ",HLOOKUP(X$60,Tipologie!$B$2:$AM$10,8)  ),  Nov2022_RICHIESTE!X12),HLOOKUP(X$60,Tipologie!$B$2:$AM$10,8  ) ))</f>
        <v>RIPOSO</v>
      </c>
      <c r="Y67" s="147" t="str">
        <f>T( IF( Nov2022_RICHIESTE!Y12&lt;&gt;"",  IF(   AND(    (IFERROR(SEARCH("Ridotto",Nov2022_RICHIESTE!Y12),Nov2022_RICHIESTE!Y12))=1,    Y$60&lt;&gt;""   ),    _xlfn.CONCAT("Rid: ",HLOOKUP(Y$60,Tipologie!$B$2:$AM$10,8)  ),  Nov2022_RICHIESTE!Y12),HLOOKUP(Y$60,Tipologie!$B$2:$AM$10,8  ) ))</f>
        <v>RIPOSO</v>
      </c>
      <c r="Z67" s="147" t="str">
        <f>T( IF( Nov2022_RICHIESTE!Z12&lt;&gt;"",  IF(   AND(    (IFERROR(SEARCH("Ridotto",Nov2022_RICHIESTE!Z12),Nov2022_RICHIESTE!Z12))=1,    Z$60&lt;&gt;""   ),    _xlfn.CONCAT("Rid: ",HLOOKUP(Z$60,Tipologie!$B$2:$AM$10,8)  ),  Nov2022_RICHIESTE!Z12),HLOOKUP(Z$60,Tipologie!$B$2:$AM$10,8  ) ))</f>
        <v>RIPOSO</v>
      </c>
      <c r="AA67" s="147" t="str">
        <f>T( IF( Nov2022_RICHIESTE!AA12&lt;&gt;"",  IF(   AND(    (IFERROR(SEARCH("Ridotto",Nov2022_RICHIESTE!AA12),Nov2022_RICHIESTE!AA12))=1,    AA$60&lt;&gt;""   ),    _xlfn.CONCAT("Rid: ",HLOOKUP(AA$60,Tipologie!$B$2:$AM$10,8)  ),  Nov2022_RICHIESTE!AA12),HLOOKUP(AA$60,Tipologie!$B$2:$AM$10,8  ) ))</f>
        <v>RIPOSO</v>
      </c>
      <c r="AB67" s="147" t="str">
        <f>T( IF( Nov2022_RICHIESTE!AB12&lt;&gt;"",  IF(   AND(    (IFERROR(SEARCH("Ridotto",Nov2022_RICHIESTE!AB12),Nov2022_RICHIESTE!AB12))=1,    AB$60&lt;&gt;""   ),    _xlfn.CONCAT("Rid: ",HLOOKUP(AB$60,Tipologie!$B$2:$AM$10,8)  ),  Nov2022_RICHIESTE!AB12),HLOOKUP(AB$60,Tipologie!$B$2:$AM$10,8  ) ))</f>
        <v>RIPOSO</v>
      </c>
      <c r="AC67" s="147" t="str">
        <f>T( IF( Nov2022_RICHIESTE!AC12&lt;&gt;"",  IF(   AND(    (IFERROR(SEARCH("Ridotto",Nov2022_RICHIESTE!AC12),Nov2022_RICHIESTE!AC12))=1,    AC$60&lt;&gt;""   ),    _xlfn.CONCAT("Rid: ",HLOOKUP(AC$60,Tipologie!$B$2:$AM$10,8)  ),  Nov2022_RICHIESTE!AC12),HLOOKUP(AC$60,Tipologie!$B$2:$AM$10,8  ) ))</f>
        <v>RIPOSO</v>
      </c>
      <c r="AD67" s="147" t="str">
        <f>T( IF( Nov2022_RICHIESTE!AD12&lt;&gt;"",  IF(   AND(    (IFERROR(SEARCH("Ridotto",Nov2022_RICHIESTE!AD12),Nov2022_RICHIESTE!AD12))=1,    AD$60&lt;&gt;""   ),    _xlfn.CONCAT("Rid: ",HLOOKUP(AD$60,Tipologie!$B$2:$AM$10,8)  ),  Nov2022_RICHIESTE!AD12),HLOOKUP(AD$60,Tipologie!$B$2:$AM$10,8  ) ))</f>
        <v>RIPOSO</v>
      </c>
      <c r="AE67" s="147" t="str">
        <f>T( IF( Nov2022_RICHIESTE!AE12&lt;&gt;"",  IF(   AND(    (IFERROR(SEARCH("Ridotto",Nov2022_RICHIESTE!AE12),Nov2022_RICHIESTE!AE12))=1,    AE$60&lt;&gt;""   ),    _xlfn.CONCAT("Rid: ",HLOOKUP(AE$60,Tipologie!$B$2:$AM$10,8)  ),  Nov2022_RICHIESTE!AE12),HLOOKUP(AE$60,Tipologie!$B$2:$AM$10,8  ) ))</f>
        <v>RIPOSO</v>
      </c>
      <c r="AF67" s="147" t="str">
        <f>T( IF( Nov2022_RICHIESTE!AF12&lt;&gt;"",  IF(   AND(    (IFERROR(SEARCH("Ridotto",Nov2022_RICHIESTE!AF12),Nov2022_RICHIESTE!AF12))=1,    AF$60&lt;&gt;""   ),    _xlfn.CONCAT("Rid: ",HLOOKUP(AF$60,Tipologie!$B$2:$AM$10,8)  ),  Nov2022_RICHIESTE!AF12),HLOOKUP(AF$60,Tipologie!$B$2:$AM$10,8  ) ))</f>
        <v>RIPOSO</v>
      </c>
      <c r="AG67" s="147" t="str">
        <f>T( IF( Nov2022_RICHIESTE!AG12&lt;&gt;"",  IF(   AND(    (IFERROR(SEARCH("Ridotto",Nov2022_RICHIESTE!AG12),Nov2022_RICHIESTE!AG12))=1,    AG$60&lt;&gt;""   ),    _xlfn.CONCAT("Rid: ",HLOOKUP(AG$60,Tipologie!$B$2:$AM$10,8)  ),  Nov2022_RICHIESTE!AG12),HLOOKUP(AG$60,Tipologie!$B$2:$AM$10,8  ) ))</f>
        <v>RIPOSO</v>
      </c>
      <c r="AH67" s="147" t="str">
        <f>T( IF( Nov2022_RICHIESTE!AH12&lt;&gt;"",  IF(   AND(    (IFERROR(SEARCH("Ridotto",Nov2022_RICHIESTE!AH12),Nov2022_RICHIESTE!AH12))=1,    AH$60&lt;&gt;""   ),    _xlfn.CONCAT("Rid: ",HLOOKUP(AH$60,Tipologie!$B$2:$AM$10,8)  ),  Nov2022_RICHIESTE!AH12),HLOOKUP(AH$60,Tipologie!$B$2:$AM$10,8  ) ))</f>
        <v>RIPOSO</v>
      </c>
      <c r="AI67" s="147" t="str">
        <f>T( IF( Nov2022_RICHIESTE!AI12&lt;&gt;"",  IF(   AND(    (IFERROR(SEARCH("Ridotto",Nov2022_RICHIESTE!AI12),Nov2022_RICHIESTE!AI12))=1,    AI$60&lt;&gt;""   ),    _xlfn.CONCAT("Rid: ",HLOOKUP(AI$60,Tipologie!$B$2:$AM$10,8)  ),  Nov2022_RICHIESTE!AI12),HLOOKUP(AI$60,Tipologie!$B$2:$AM$10,8  ) ))</f>
        <v>RIPOSO</v>
      </c>
      <c r="AJ67" s="147" t="str">
        <f>T( IF( Nov2022_RICHIESTE!AJ12&lt;&gt;"",  IF(   AND(    (IFERROR(SEARCH("Ridotto",Nov2022_RICHIESTE!AJ12),Nov2022_RICHIESTE!AJ12))=1,    AJ$60&lt;&gt;""   ),    _xlfn.CONCAT("Rid: ",HLOOKUP(AJ$60,Tipologie!$B$2:$AM$10,8)  ),  Nov2022_RICHIESTE!AJ12),HLOOKUP(AJ$60,Tipologie!$B$2:$AM$10,8  ) ))</f>
        <v>RIPOSO</v>
      </c>
      <c r="AK67" s="147" t="str">
        <f>T( IF( Nov2022_RICHIESTE!AK12&lt;&gt;"",  IF(   AND(    (IFERROR(SEARCH("Ridotto",Nov2022_RICHIESTE!AK12),Nov2022_RICHIESTE!AK12))=1,    AK$60&lt;&gt;""   ),    _xlfn.CONCAT("Rid: ",HLOOKUP(AK$60,Tipologie!$B$2:$AM$10,8)  ),  Nov2022_RICHIESTE!AK12),HLOOKUP(AK$60,Tipologie!$B$2:$AM$10,8  ) ))</f>
        <v>RIPOSO</v>
      </c>
      <c r="AL67" s="147" t="str">
        <f>T( IF( Nov2022_RICHIESTE!AL12&lt;&gt;"",  IF(   AND(    (IFERROR(SEARCH("Ridotto",Nov2022_RICHIESTE!AL12),Nov2022_RICHIESTE!AL12))=1,    AL$60&lt;&gt;""   ),    _xlfn.CONCAT("Rid: ",HLOOKUP(AL$60,Tipologie!$B$2:$AM$10,8)  ),  Nov2022_RICHIESTE!AL12),HLOOKUP(AL$60,Tipologie!$B$2:$AM$10,8  ) ))</f>
        <v>RIPOSO</v>
      </c>
      <c r="AM67" s="147" t="str">
        <f>T( IF( Nov2022_RICHIESTE!AM12&lt;&gt;"",  IF(   AND(    (IFERROR(SEARCH("Ridotto",Nov2022_RICHIESTE!AM12),Nov2022_RICHIESTE!AM12))=1,    AM$60&lt;&gt;""   ),    _xlfn.CONCAT("Rid: ",HLOOKUP(AM$60,Tipologie!$B$2:$AM$10,8)  ),  Nov2022_RICHIESTE!AM12),HLOOKUP(AM$60,Tipologie!$B$2:$AM$10,8  ) ))</f>
        <v>RIPOSO</v>
      </c>
      <c r="AN67" s="147" t="str">
        <f>T( IF( Nov2022_RICHIESTE!AN12&lt;&gt;"",  IF(   AND(    (IFERROR(SEARCH("Ridotto",Nov2022_RICHIESTE!AN12),Nov2022_RICHIESTE!AN12))=1,    AN$60&lt;&gt;""   ),    _xlfn.CONCAT("Rid: ",HLOOKUP(AN$60,Tipologie!$B$2:$AM$10,8)  ),  Nov2022_RICHIESTE!AN12),HLOOKUP(AN$60,Tipologie!$B$2:$AM$10,8  ) ))</f>
        <v>RIPOSO</v>
      </c>
      <c r="AO67" s="147" t="str">
        <f>T( IF( Nov2022_RICHIESTE!AO12&lt;&gt;"",  IF(   AND(    (IFERROR(SEARCH("Ridotto",Nov2022_RICHIESTE!AO12),Nov2022_RICHIESTE!AO12))=1,    AO$60&lt;&gt;""   ),    _xlfn.CONCAT("Rid: ",HLOOKUP(AO$60,Tipologie!$B$2:$AM$10,8)  ),  Nov2022_RICHIESTE!AO12),HLOOKUP(AO$60,Tipologie!$B$2:$AM$10,8  ) ))</f>
        <v>RIPOSO</v>
      </c>
      <c r="AP67" s="147" t="str">
        <f>T( IF( Nov2022_RICHIESTE!AP12&lt;&gt;"",  IF(   AND(    (IFERROR(SEARCH("Ridotto",Nov2022_RICHIESTE!AP12),Nov2022_RICHIESTE!AP12))=1,    AP$60&lt;&gt;""   ),    _xlfn.CONCAT("Rid: ",HLOOKUP(AP$60,Tipologie!$B$2:$AM$10,8)  ),  Nov2022_RICHIESTE!AP12),HLOOKUP(AP$60,Tipologie!$B$2:$AM$10,8  ) ))</f>
        <v>RIPOSO</v>
      </c>
      <c r="AQ67" s="147" t="str">
        <f>T( IF( Nov2022_RICHIESTE!AQ12&lt;&gt;"",  IF(   AND(    (IFERROR(SEARCH("Ridotto",Nov2022_RICHIESTE!AQ12),Nov2022_RICHIESTE!AQ12))=1,    AQ$60&lt;&gt;""   ),    _xlfn.CONCAT("Rid: ",HLOOKUP(AQ$60,Tipologie!$B$2:$AM$10,8)  ),  Nov2022_RICHIESTE!AQ12),HLOOKUP(AQ$60,Tipologie!$B$2:$AM$10,8  ) ))</f>
        <v>RIPOSO</v>
      </c>
      <c r="AR67" s="147" t="str">
        <f>T( IF( Nov2022_RICHIESTE!AR12&lt;&gt;"",  IF(   AND(    (IFERROR(SEARCH("Ridotto",Nov2022_RICHIESTE!AR12),Nov2022_RICHIESTE!AR12))=1,    AR$60&lt;&gt;""   ),    _xlfn.CONCAT("Rid: ",HLOOKUP(AR$60,Tipologie!$B$2:$AM$10,8)  ),  Nov2022_RICHIESTE!AR12),HLOOKUP(AR$60,Tipologie!$B$2:$AM$10,8  ) ))</f>
        <v>RIPOSO</v>
      </c>
      <c r="AS67" s="147" t="str">
        <f>T( IF( Nov2022_RICHIESTE!AS12&lt;&gt;"",  IF(   AND(    (IFERROR(SEARCH("Ridotto",Nov2022_RICHIESTE!AS12),Nov2022_RICHIESTE!AS12))=1,    AS$60&lt;&gt;""   ),    _xlfn.CONCAT("Rid: ",HLOOKUP(AS$60,Tipologie!$B$2:$AM$10,8)  ),  Nov2022_RICHIESTE!AS12),HLOOKUP(AS$60,Tipologie!$B$2:$AM$10,8  ) ))</f>
        <v>RIPOSO</v>
      </c>
      <c r="AT67" s="224"/>
      <c r="AW67" s="87">
        <f>SUM(COUNTIFS(C67:AS67,{"Ex-accordo";"Ferie";"Ridotto Ex-Acc";"Ridotto Ferie";"Ridotto Maternità";"Malattia";"Esame";"Altro"}))</f>
        <v>0</v>
      </c>
      <c r="AX67" s="159">
        <f t="shared" si="22"/>
        <v>30</v>
      </c>
      <c r="AY67" s="91"/>
      <c r="BB67" s="147" t="str">
        <f>T( IF( Nov2022_RICHIESTE!BM12&lt;&gt;"",  IF(   AND(    (IFERROR(SEARCH("Ridotto",Nov2022_RICHIESTE!BM12),Nov2022_RICHIESTE!BM12))=1,    BB$60&lt;&gt;""   ),    _xlfn.CONCAT("Rid: ",HLOOKUP(BB$60,Tipologie!$B$2:$AM$10,8)  ),  Nov2022_RICHIESTE!BM12),HLOOKUP(BB$60,Tipologie!$B$2:$AM$10,8  ) ))</f>
        <v>RIPOSO</v>
      </c>
      <c r="BC67" s="147" t="str">
        <f>T( IF( Nov2022_RICHIESTE!BN12&lt;&gt;"",  IF(   AND(    (IFERROR(SEARCH("Ridotto",Nov2022_RICHIESTE!BN12),Nov2022_RICHIESTE!BN12))=1,    BC$60&lt;&gt;""   ),    _xlfn.CONCAT("Rid: ",HLOOKUP(BC$60,Tipologie!$B$2:$AM$10,8)  ),  Nov2022_RICHIESTE!BN12),HLOOKUP(BC$60,Tipologie!$B$2:$AM$10,8  ) ))</f>
        <v>RIPOSO</v>
      </c>
      <c r="BD67" s="147" t="str">
        <f>T( IF( Nov2022_RICHIESTE!BO12&lt;&gt;"",  IF(   AND(    (IFERROR(SEARCH("Ridotto",Nov2022_RICHIESTE!BO12),Nov2022_RICHIESTE!BO12))=1,    BD$60&lt;&gt;""   ),    _xlfn.CONCAT("Rid: ",HLOOKUP(BD$60,Tipologie!$B$2:$AM$10,8)  ),  Nov2022_RICHIESTE!BO12),HLOOKUP(BD$60,Tipologie!$B$2:$AM$10,8  ) ))</f>
        <v>RIPOSO</v>
      </c>
      <c r="BE67" s="147" t="str">
        <f>T( IF( Nov2022_RICHIESTE!BP12&lt;&gt;"",  IF(   AND(    (IFERROR(SEARCH("Ridotto",Nov2022_RICHIESTE!BP12),Nov2022_RICHIESTE!BP12))=1,    BE$60&lt;&gt;""   ),    _xlfn.CONCAT("Rid: ",HLOOKUP(BE$60,Tipologie!$B$2:$AM$10,8)  ),  Nov2022_RICHIESTE!BP12),HLOOKUP(BE$60,Tipologie!$B$2:$AM$10,8  ) ))</f>
        <v>RIPOSO</v>
      </c>
      <c r="BF67" s="147" t="str">
        <f>T( IF( Nov2022_RICHIESTE!BQ12&lt;&gt;"",  IF(   AND(    (IFERROR(SEARCH("Ridotto",Nov2022_RICHIESTE!BQ12),Nov2022_RICHIESTE!BQ12))=1,    BF$60&lt;&gt;""   ),    _xlfn.CONCAT("Rid: ",HLOOKUP(BF$60,Tipologie!$B$2:$AM$10,8)  ),  Nov2022_RICHIESTE!BQ12),HLOOKUP(BF$60,Tipologie!$B$2:$AM$10,8  ) ))</f>
        <v>RIPOSO</v>
      </c>
      <c r="BG67" s="147" t="str">
        <f>T( IF( Nov2022_RICHIESTE!BR12&lt;&gt;"",  IF(   AND(    (IFERROR(SEARCH("Ridotto",Nov2022_RICHIESTE!BR12),Nov2022_RICHIESTE!BR12))=1,    BG$60&lt;&gt;""   ),    _xlfn.CONCAT("Rid: ",HLOOKUP(BG$60,Tipologie!$B$2:$AM$10,8)  ),  Nov2022_RICHIESTE!BR12),HLOOKUP(BG$60,Tipologie!$B$2:$AM$10,8  ) ))</f>
        <v>RIPOSO</v>
      </c>
      <c r="BI67" s="45" t="str">
        <f t="shared" si="20"/>
        <v>sab</v>
      </c>
      <c r="BJ67" s="45">
        <f t="shared" si="21"/>
        <v>44877</v>
      </c>
      <c r="BK67" s="147" t="str">
        <f>T(IF(  Nov2022_RICHIESTE!BV12&lt;&gt;"",  Nov2022_RICHIESTE!BV12,  HLOOKUP(BK$60,Tipologie!$B$2:$AM$10,8) ))</f>
        <v>RIPOSO</v>
      </c>
      <c r="BL67" s="147" t="str">
        <f>T(IF(  Nov2022_RICHIESTE!BW12&lt;&gt;"",  Nov2022_RICHIESTE!BW12,  HLOOKUP(BL$60,Tipologie!$B$2:$AM$10,8) ))</f>
        <v>RIPOSO</v>
      </c>
      <c r="BM67" s="147" t="str">
        <f>T(IF(  Nov2022_RICHIESTE!BX12&lt;&gt;"",  Nov2022_RICHIESTE!BX12,  HLOOKUP(BM$60,Tipologie!$B$2:$AM$10,8) ))</f>
        <v>RIPOSO</v>
      </c>
      <c r="BN67" s="147" t="str">
        <f>T(IF(  Nov2022_RICHIESTE!BY12&lt;&gt;"",  Nov2022_RICHIESTE!BY12,  HLOOKUP(BN$60,Tipologie!$B$2:$AM$10,8) ))</f>
        <v>RIPOSO</v>
      </c>
      <c r="BO67" s="147" t="str">
        <f>T(IF(  Nov2022_RICHIESTE!BZ12&lt;&gt;"",  Nov2022_RICHIESTE!BZ12,  HLOOKUP(BO$60,Tipologie!$B$2:$AM$10,8) ))</f>
        <v>RIPOSO</v>
      </c>
      <c r="BP67" s="147" t="str">
        <f>T(IF(  Nov2022_RICHIESTE!CA12&lt;&gt;"",  Nov2022_RICHIESTE!CA12,  HLOOKUP(BP$60,Tipologie!$B$2:$AM$10,8) ))</f>
        <v>RIPOSO</v>
      </c>
      <c r="BQ67" s="147" t="str">
        <f>T(IF(  Nov2022_RICHIESTE!CB12&lt;&gt;"",  Nov2022_RICHIESTE!CB12,  HLOOKUP(BQ$60,Tipologie!$B$2:$AM$10,8) ))</f>
        <v>RIPOSO</v>
      </c>
      <c r="BR67" s="147" t="str">
        <f>T(IF(  Nov2022_RICHIESTE!CC12&lt;&gt;"",  Nov2022_RICHIESTE!CC12,  HLOOKUP(BR$60,Tipologie!$B$2:$AM$10,8) ))</f>
        <v>RIPOSO</v>
      </c>
      <c r="BS67" s="147" t="str">
        <f>T(IF(  Nov2022_RICHIESTE!CD12&lt;&gt;"",  Nov2022_RICHIESTE!CD12,  HLOOKUP(BS$60,Tipologie!$B$2:$AM$10,8) ))</f>
        <v>RIPOSO</v>
      </c>
      <c r="BT67" s="147" t="str">
        <f>T(IF(  Nov2022_RICHIESTE!CE12&lt;&gt;"",  Nov2022_RICHIESTE!CE12,  HLOOKUP(BT$60,Tipologie!$B$2:$AM$10,8) ))</f>
        <v>RIPOSO</v>
      </c>
    </row>
    <row r="68" spans="1:73" ht="11.25" customHeight="1" x14ac:dyDescent="0.25">
      <c r="A68" s="26" t="str">
        <f>IF(Nov2022_RICHIESTE!A13&lt;&gt;"",Nov2022_RICHIESTE!A13,"")</f>
        <v/>
      </c>
      <c r="B68" s="48">
        <f>IF(Nov2022_RICHIESTE!B13&lt;&gt;"",Nov2022_RICHIESTE!B13,"")</f>
        <v>44878</v>
      </c>
      <c r="C68" s="147" t="str">
        <f>T( IF( Nov2022_RICHIESTE!C13&lt;&gt;"",  IF(   AND(    (IFERROR(SEARCH("Ridotto",Nov2022_RICHIESTE!C13),Nov2022_RICHIESTE!C13))=1,    C$60&lt;&gt;""   ),    _xlfn.CONCAT("Rid: ",HLOOKUP(C$60,Tipologie!$B$2:$AM$10,9)  ),  Nov2022_RICHIESTE!C13),HLOOKUP(C$60,Tipologie!$B$2:$AM$10,9  ) ))</f>
        <v>DOMENICA</v>
      </c>
      <c r="D68" s="147" t="str">
        <f>T( IF( Nov2022_RICHIESTE!D13&lt;&gt;"",  IF(   AND(    (IFERROR(SEARCH("Ridotto",Nov2022_RICHIESTE!D13),Nov2022_RICHIESTE!D13))=1,    D$60&lt;&gt;""   ),    _xlfn.CONCAT("Rid: ",HLOOKUP(D$60,Tipologie!$B$2:$AM$10,9)  ),  Nov2022_RICHIESTE!D13),HLOOKUP(D$60,Tipologie!$B$2:$AM$10,9  ) ))</f>
        <v>DOMENICA</v>
      </c>
      <c r="E68" s="147" t="str">
        <f>T( IF( Nov2022_RICHIESTE!E13&lt;&gt;"",  IF(   AND(    (IFERROR(SEARCH("Ridotto",Nov2022_RICHIESTE!E13),Nov2022_RICHIESTE!E13))=1,    E$60&lt;&gt;""   ),    _xlfn.CONCAT("Rid: ",HLOOKUP(E$60,Tipologie!$B$2:$AM$10,9)  ),  Nov2022_RICHIESTE!E13),HLOOKUP(E$60,Tipologie!$B$2:$AM$10,9  ) ))</f>
        <v>DOMENICA</v>
      </c>
      <c r="F68" s="147" t="str">
        <f>T( IF( Nov2022_RICHIESTE!F13&lt;&gt;"",  IF(   AND(    (IFERROR(SEARCH("Ridotto",Nov2022_RICHIESTE!F13),Nov2022_RICHIESTE!F13))=1,    F$60&lt;&gt;""   ),    _xlfn.CONCAT("Rid: ",HLOOKUP(F$60,Tipologie!$B$2:$AM$10,9)  ),  Nov2022_RICHIESTE!F13),HLOOKUP(F$60,Tipologie!$B$2:$AM$10,9  ) ))</f>
        <v>DOMENICA</v>
      </c>
      <c r="G68" s="147" t="str">
        <f>T( IF( Nov2022_RICHIESTE!G13&lt;&gt;"",  IF(   AND(    (IFERROR(SEARCH("Ridotto",Nov2022_RICHIESTE!G13),Nov2022_RICHIESTE!G13))=1,    G$60&lt;&gt;""   ),    _xlfn.CONCAT("Rid: ",HLOOKUP(G$60,Tipologie!$B$2:$AM$10,9)  ),  Nov2022_RICHIESTE!G13),HLOOKUP(G$60,Tipologie!$B$2:$AM$10,9  ) ))</f>
        <v>DOMENICA</v>
      </c>
      <c r="H68" s="147" t="str">
        <f>T( IF( Nov2022_RICHIESTE!H13&lt;&gt;"",  IF(   AND(    (IFERROR(SEARCH("Ridotto",Nov2022_RICHIESTE!H13),Nov2022_RICHIESTE!H13))=1,    H$60&lt;&gt;""   ),    _xlfn.CONCAT("Rid: ",HLOOKUP(H$60,Tipologie!$B$2:$AM$10,9)  ),  Nov2022_RICHIESTE!H13),HLOOKUP(H$60,Tipologie!$B$2:$AM$10,9  ) ))</f>
        <v>DOMENICA</v>
      </c>
      <c r="I68" s="147" t="str">
        <f>T( IF( Nov2022_RICHIESTE!I13&lt;&gt;"",  IF(   AND(    (IFERROR(SEARCH("Ridotto",Nov2022_RICHIESTE!I13),Nov2022_RICHIESTE!I13))=1,    I$60&lt;&gt;""   ),    _xlfn.CONCAT("Rid: ",HLOOKUP(I$60,Tipologie!$B$2:$AM$10,9)  ),  Nov2022_RICHIESTE!I13),HLOOKUP(I$60,Tipologie!$B$2:$AM$10,9  ) ))</f>
        <v>DOMENICA</v>
      </c>
      <c r="J68" s="147" t="str">
        <f>T( IF( Nov2022_RICHIESTE!J13&lt;&gt;"",  IF(   AND(    (IFERROR(SEARCH("Ridotto",Nov2022_RICHIESTE!J13),Nov2022_RICHIESTE!J13))=1,    J$60&lt;&gt;""   ),    _xlfn.CONCAT("Rid: ",HLOOKUP(J$60,Tipologie!$B$2:$AM$10,9)  ),  Nov2022_RICHIESTE!J13),HLOOKUP(J$60,Tipologie!$B$2:$AM$10,9  ) ))</f>
        <v>DOMENICA</v>
      </c>
      <c r="K68" s="147" t="str">
        <f>T( IF( Nov2022_RICHIESTE!K13&lt;&gt;"",  IF(   AND(    (IFERROR(SEARCH("Ridotto",Nov2022_RICHIESTE!K13),Nov2022_RICHIESTE!K13))=1,    K$60&lt;&gt;""   ),    _xlfn.CONCAT("Rid: ",HLOOKUP(K$60,Tipologie!$B$2:$AM$10,9)  ),  Nov2022_RICHIESTE!K13),HLOOKUP(K$60,Tipologie!$B$2:$AM$10,9  ) ))</f>
        <v>DOMENICA</v>
      </c>
      <c r="L68" s="147" t="str">
        <f>T( IF( Nov2022_RICHIESTE!L13&lt;&gt;"",  IF(   AND(    (IFERROR(SEARCH("Ridotto",Nov2022_RICHIESTE!L13),Nov2022_RICHIESTE!L13))=1,    L$60&lt;&gt;""   ),    _xlfn.CONCAT("Rid: ",HLOOKUP(L$60,Tipologie!$B$2:$AM$10,9)  ),  Nov2022_RICHIESTE!L13),HLOOKUP(L$60,Tipologie!$B$2:$AM$10,9  ) ))</f>
        <v>DOMENICA</v>
      </c>
      <c r="M68" s="147" t="str">
        <f>T( IF( Nov2022_RICHIESTE!M13&lt;&gt;"",  IF(   AND(    (IFERROR(SEARCH("Ridotto",Nov2022_RICHIESTE!M13),Nov2022_RICHIESTE!M13))=1,    M$60&lt;&gt;""   ),    _xlfn.CONCAT("Rid: ",HLOOKUP(M$60,Tipologie!$B$2:$AM$10,9)  ),  Nov2022_RICHIESTE!M13),HLOOKUP(M$60,Tipologie!$B$2:$AM$10,9  ) ))</f>
        <v>DOMENICA</v>
      </c>
      <c r="N68" s="147" t="str">
        <f>T( IF( Nov2022_RICHIESTE!N13&lt;&gt;"",  IF(   AND(    (IFERROR(SEARCH("Ridotto",Nov2022_RICHIESTE!N13),Nov2022_RICHIESTE!N13))=1,    N$60&lt;&gt;""   ),    _xlfn.CONCAT("Rid: ",HLOOKUP(N$60,Tipologie!$B$2:$AM$10,9)  ),  Nov2022_RICHIESTE!N13),HLOOKUP(N$60,Tipologie!$B$2:$AM$10,9  ) ))</f>
        <v>DOMENICA</v>
      </c>
      <c r="O68" s="147" t="str">
        <f>T( IF( Nov2022_RICHIESTE!O13&lt;&gt;"",  IF(   AND(    (IFERROR(SEARCH("Ridotto",Nov2022_RICHIESTE!O13),Nov2022_RICHIESTE!O13))=1,    O$60&lt;&gt;""   ),    _xlfn.CONCAT("Rid: ",HLOOKUP(O$60,Tipologie!$B$2:$AM$10,9)  ),  Nov2022_RICHIESTE!O13),HLOOKUP(O$60,Tipologie!$B$2:$AM$10,9  ) ))</f>
        <v>DOMENICA</v>
      </c>
      <c r="P68" s="147" t="str">
        <f>T( IF( Nov2022_RICHIESTE!P13&lt;&gt;"",  IF(   AND(    (IFERROR(SEARCH("Ridotto",Nov2022_RICHIESTE!P13),Nov2022_RICHIESTE!P13))=1,    P$60&lt;&gt;""   ),    _xlfn.CONCAT("Rid: ",HLOOKUP(P$60,Tipologie!$B$2:$AM$10,9)  ),  Nov2022_RICHIESTE!P13),HLOOKUP(P$60,Tipologie!$B$2:$AM$10,9  ) ))</f>
        <v>DOMENICA</v>
      </c>
      <c r="Q68" s="28" t="str">
        <f>T( IF( Nov2022_RICHIESTE!Q13&lt;&gt;"",  IF(   AND(    (IFERROR(SEARCH("Ridotto",Nov2022_RICHIESTE!Q13),Nov2022_RICHIESTE!Q13))=1,    Q$60&lt;&gt;""   ),    _xlfn.CONCAT("Rid: ",HLOOKUP(Q$60,Tipologie!$B$2:$AM$10,9)  ),  Nov2022_RICHIESTE!Q13),HLOOKUP(Q$60,Tipologie!$B$2:$AM$10,9  ) ))</f>
        <v>DOMENICA</v>
      </c>
      <c r="R68" s="28" t="str">
        <f>T( IF( Nov2022_RICHIESTE!R13&lt;&gt;"",  IF(   AND(    (IFERROR(SEARCH("Ridotto",Nov2022_RICHIESTE!R13),Nov2022_RICHIESTE!R13))=1,    R$60&lt;&gt;""   ),    _xlfn.CONCAT("Rid: ",HLOOKUP(R$60,Tipologie!$B$2:$AM$10,9)  ),  Nov2022_RICHIESTE!R13),HLOOKUP(R$60,Tipologie!$B$2:$AM$10,9  ) ))</f>
        <v>DOMENICA</v>
      </c>
      <c r="S68" s="28" t="str">
        <f>T( IF( Nov2022_RICHIESTE!S13&lt;&gt;"",  IF(   AND(    (IFERROR(SEARCH("Ridotto",Nov2022_RICHIESTE!S13),Nov2022_RICHIESTE!S13))=1,    S$60&lt;&gt;""   ),    _xlfn.CONCAT("Rid: ",HLOOKUP(S$60,Tipologie!$B$2:$AM$10,9)  ),  Nov2022_RICHIESTE!S13),HLOOKUP(S$60,Tipologie!$B$2:$AM$10,9  ) ))</f>
        <v>DOMENICA</v>
      </c>
      <c r="T68" s="91"/>
      <c r="U68" s="26" t="str">
        <f t="shared" si="19"/>
        <v/>
      </c>
      <c r="V68" s="48">
        <f t="shared" si="18"/>
        <v>44878</v>
      </c>
      <c r="W68" s="147" t="str">
        <f>T( IF( Nov2022_RICHIESTE!W13&lt;&gt;"",  IF(   AND(    (IFERROR(SEARCH("Ridotto",Nov2022_RICHIESTE!W13),Nov2022_RICHIESTE!W13))=1,    W$60&lt;&gt;""   ),    _xlfn.CONCAT("Rid: ",HLOOKUP(W$60,Tipologie!$B$2:$AM$10,9)  ),  Nov2022_RICHIESTE!W13),HLOOKUP(W$60,Tipologie!$B$2:$AM$10,9  ) ))</f>
        <v>DOMENICA</v>
      </c>
      <c r="X68" s="147" t="str">
        <f>T( IF( Nov2022_RICHIESTE!X13&lt;&gt;"",  IF(   AND(    (IFERROR(SEARCH("Ridotto",Nov2022_RICHIESTE!X13),Nov2022_RICHIESTE!X13))=1,    X$60&lt;&gt;""   ),    _xlfn.CONCAT("Rid: ",HLOOKUP(X$60,Tipologie!$B$2:$AM$10,9)  ),  Nov2022_RICHIESTE!X13),HLOOKUP(X$60,Tipologie!$B$2:$AM$10,9  ) ))</f>
        <v>DOMENICA</v>
      </c>
      <c r="Y68" s="147" t="str">
        <f>T( IF( Nov2022_RICHIESTE!Y13&lt;&gt;"",  IF(   AND(    (IFERROR(SEARCH("Ridotto",Nov2022_RICHIESTE!Y13),Nov2022_RICHIESTE!Y13))=1,    Y$60&lt;&gt;""   ),    _xlfn.CONCAT("Rid: ",HLOOKUP(Y$60,Tipologie!$B$2:$AM$10,9)  ),  Nov2022_RICHIESTE!Y13),HLOOKUP(Y$60,Tipologie!$B$2:$AM$10,9  ) ))</f>
        <v>DOMENICA</v>
      </c>
      <c r="Z68" s="147" t="str">
        <f>T( IF( Nov2022_RICHIESTE!Z13&lt;&gt;"",  IF(   AND(    (IFERROR(SEARCH("Ridotto",Nov2022_RICHIESTE!Z13),Nov2022_RICHIESTE!Z13))=1,    Z$60&lt;&gt;""   ),    _xlfn.CONCAT("Rid: ",HLOOKUP(Z$60,Tipologie!$B$2:$AM$10,9)  ),  Nov2022_RICHIESTE!Z13),HLOOKUP(Z$60,Tipologie!$B$2:$AM$10,9  ) ))</f>
        <v>DOMENICA</v>
      </c>
      <c r="AA68" s="147" t="str">
        <f>T( IF( Nov2022_RICHIESTE!AA13&lt;&gt;"",  IF(   AND(    (IFERROR(SEARCH("Ridotto",Nov2022_RICHIESTE!AA13),Nov2022_RICHIESTE!AA13))=1,    AA$60&lt;&gt;""   ),    _xlfn.CONCAT("Rid: ",HLOOKUP(AA$60,Tipologie!$B$2:$AM$10,9)  ),  Nov2022_RICHIESTE!AA13),HLOOKUP(AA$60,Tipologie!$B$2:$AM$10,9  ) ))</f>
        <v>DOMENICA</v>
      </c>
      <c r="AB68" s="147" t="str">
        <f>T( IF( Nov2022_RICHIESTE!AB13&lt;&gt;"",  IF(   AND(    (IFERROR(SEARCH("Ridotto",Nov2022_RICHIESTE!AB13),Nov2022_RICHIESTE!AB13))=1,    AB$60&lt;&gt;""   ),    _xlfn.CONCAT("Rid: ",HLOOKUP(AB$60,Tipologie!$B$2:$AM$10,9)  ),  Nov2022_RICHIESTE!AB13),HLOOKUP(AB$60,Tipologie!$B$2:$AM$10,9  ) ))</f>
        <v>DOMENICA</v>
      </c>
      <c r="AC68" s="147" t="str">
        <f>T( IF( Nov2022_RICHIESTE!AC13&lt;&gt;"",  IF(   AND(    (IFERROR(SEARCH("Ridotto",Nov2022_RICHIESTE!AC13),Nov2022_RICHIESTE!AC13))=1,    AC$60&lt;&gt;""   ),    _xlfn.CONCAT("Rid: ",HLOOKUP(AC$60,Tipologie!$B$2:$AM$10,9)  ),  Nov2022_RICHIESTE!AC13),HLOOKUP(AC$60,Tipologie!$B$2:$AM$10,9  ) ))</f>
        <v>DOMENICA</v>
      </c>
      <c r="AD68" s="147" t="str">
        <f>T( IF( Nov2022_RICHIESTE!AD13&lt;&gt;"",  IF(   AND(    (IFERROR(SEARCH("Ridotto",Nov2022_RICHIESTE!AD13),Nov2022_RICHIESTE!AD13))=1,    AD$60&lt;&gt;""   ),    _xlfn.CONCAT("Rid: ",HLOOKUP(AD$60,Tipologie!$B$2:$AM$10,9)  ),  Nov2022_RICHIESTE!AD13),HLOOKUP(AD$60,Tipologie!$B$2:$AM$10,9  ) ))</f>
        <v>DOMENICA</v>
      </c>
      <c r="AE68" s="147" t="str">
        <f>T( IF( Nov2022_RICHIESTE!AE13&lt;&gt;"",  IF(   AND(    (IFERROR(SEARCH("Ridotto",Nov2022_RICHIESTE!AE13),Nov2022_RICHIESTE!AE13))=1,    AE$60&lt;&gt;""   ),    _xlfn.CONCAT("Rid: ",HLOOKUP(AE$60,Tipologie!$B$2:$AM$10,9)  ),  Nov2022_RICHIESTE!AE13),HLOOKUP(AE$60,Tipologie!$B$2:$AM$10,9  ) ))</f>
        <v>DOMENICA</v>
      </c>
      <c r="AF68" s="147" t="str">
        <f>T( IF( Nov2022_RICHIESTE!AF13&lt;&gt;"",  IF(   AND(    (IFERROR(SEARCH("Ridotto",Nov2022_RICHIESTE!AF13),Nov2022_RICHIESTE!AF13))=1,    AF$60&lt;&gt;""   ),    _xlfn.CONCAT("Rid: ",HLOOKUP(AF$60,Tipologie!$B$2:$AM$10,9)  ),  Nov2022_RICHIESTE!AF13),HLOOKUP(AF$60,Tipologie!$B$2:$AM$10,9  ) ))</f>
        <v>DOMENICA</v>
      </c>
      <c r="AG68" s="147" t="str">
        <f>T( IF( Nov2022_RICHIESTE!AG13&lt;&gt;"",  IF(   AND(    (IFERROR(SEARCH("Ridotto",Nov2022_RICHIESTE!AG13),Nov2022_RICHIESTE!AG13))=1,    AG$60&lt;&gt;""   ),    _xlfn.CONCAT("Rid: ",HLOOKUP(AG$60,Tipologie!$B$2:$AM$10,9)  ),  Nov2022_RICHIESTE!AG13),HLOOKUP(AG$60,Tipologie!$B$2:$AM$10,9  ) ))</f>
        <v>DOMENICA</v>
      </c>
      <c r="AH68" s="147" t="str">
        <f>T( IF( Nov2022_RICHIESTE!AH13&lt;&gt;"",  IF(   AND(    (IFERROR(SEARCH("Ridotto",Nov2022_RICHIESTE!AH13),Nov2022_RICHIESTE!AH13))=1,    AH$60&lt;&gt;""   ),    _xlfn.CONCAT("Rid: ",HLOOKUP(AH$60,Tipologie!$B$2:$AM$10,9)  ),  Nov2022_RICHIESTE!AH13),HLOOKUP(AH$60,Tipologie!$B$2:$AM$10,9  ) ))</f>
        <v>DOMENICA</v>
      </c>
      <c r="AI68" s="147" t="str">
        <f>T( IF( Nov2022_RICHIESTE!AI13&lt;&gt;"",  IF(   AND(    (IFERROR(SEARCH("Ridotto",Nov2022_RICHIESTE!AI13),Nov2022_RICHIESTE!AI13))=1,    AI$60&lt;&gt;""   ),    _xlfn.CONCAT("Rid: ",HLOOKUP(AI$60,Tipologie!$B$2:$AM$10,9)  ),  Nov2022_RICHIESTE!AI13),HLOOKUP(AI$60,Tipologie!$B$2:$AM$10,9  ) ))</f>
        <v>DOMENICA</v>
      </c>
      <c r="AJ68" s="147" t="str">
        <f>T( IF( Nov2022_RICHIESTE!AJ13&lt;&gt;"",  IF(   AND(    (IFERROR(SEARCH("Ridotto",Nov2022_RICHIESTE!AJ13),Nov2022_RICHIESTE!AJ13))=1,    AJ$60&lt;&gt;""   ),    _xlfn.CONCAT("Rid: ",HLOOKUP(AJ$60,Tipologie!$B$2:$AM$10,9)  ),  Nov2022_RICHIESTE!AJ13),HLOOKUP(AJ$60,Tipologie!$B$2:$AM$10,9  ) ))</f>
        <v>DOMENICA</v>
      </c>
      <c r="AK68" s="147" t="str">
        <f>T( IF( Nov2022_RICHIESTE!AK13&lt;&gt;"",  IF(   AND(    (IFERROR(SEARCH("Ridotto",Nov2022_RICHIESTE!AK13),Nov2022_RICHIESTE!AK13))=1,    AK$60&lt;&gt;""   ),    _xlfn.CONCAT("Rid: ",HLOOKUP(AK$60,Tipologie!$B$2:$AM$10,9)  ),  Nov2022_RICHIESTE!AK13),HLOOKUP(AK$60,Tipologie!$B$2:$AM$10,9  ) ))</f>
        <v>DOMENICA</v>
      </c>
      <c r="AL68" s="147" t="str">
        <f>T( IF( Nov2022_RICHIESTE!AL13&lt;&gt;"",  IF(   AND(    (IFERROR(SEARCH("Ridotto",Nov2022_RICHIESTE!AL13),Nov2022_RICHIESTE!AL13))=1,    AL$60&lt;&gt;""   ),    _xlfn.CONCAT("Rid: ",HLOOKUP(AL$60,Tipologie!$B$2:$AM$10,9)  ),  Nov2022_RICHIESTE!AL13),HLOOKUP(AL$60,Tipologie!$B$2:$AM$10,9  ) ))</f>
        <v>DOMENICA</v>
      </c>
      <c r="AM68" s="147" t="str">
        <f>T( IF( Nov2022_RICHIESTE!AM13&lt;&gt;"",  IF(   AND(    (IFERROR(SEARCH("Ridotto",Nov2022_RICHIESTE!AM13),Nov2022_RICHIESTE!AM13))=1,    AM$60&lt;&gt;""   ),    _xlfn.CONCAT("Rid: ",HLOOKUP(AM$60,Tipologie!$B$2:$AM$10,9)  ),  Nov2022_RICHIESTE!AM13),HLOOKUP(AM$60,Tipologie!$B$2:$AM$10,9  ) ))</f>
        <v>DOMENICA</v>
      </c>
      <c r="AN68" s="147" t="str">
        <f>T( IF( Nov2022_RICHIESTE!AN13&lt;&gt;"",  IF(   AND(    (IFERROR(SEARCH("Ridotto",Nov2022_RICHIESTE!AN13),Nov2022_RICHIESTE!AN13))=1,    AN$60&lt;&gt;""   ),    _xlfn.CONCAT("Rid: ",HLOOKUP(AN$60,Tipologie!$B$2:$AM$10,9)  ),  Nov2022_RICHIESTE!AN13),HLOOKUP(AN$60,Tipologie!$B$2:$AM$10,9  ) ))</f>
        <v>DOMENICA</v>
      </c>
      <c r="AO68" s="147" t="str">
        <f>T( IF( Nov2022_RICHIESTE!AO13&lt;&gt;"",  IF(   AND(    (IFERROR(SEARCH("Ridotto",Nov2022_RICHIESTE!AO13),Nov2022_RICHIESTE!AO13))=1,    AO$60&lt;&gt;""   ),    _xlfn.CONCAT("Rid: ",HLOOKUP(AO$60,Tipologie!$B$2:$AM$10,9)  ),  Nov2022_RICHIESTE!AO13),HLOOKUP(AO$60,Tipologie!$B$2:$AM$10,9  ) ))</f>
        <v>DOMENICA</v>
      </c>
      <c r="AP68" s="147" t="str">
        <f>T( IF( Nov2022_RICHIESTE!AP13&lt;&gt;"",  IF(   AND(    (IFERROR(SEARCH("Ridotto",Nov2022_RICHIESTE!AP13),Nov2022_RICHIESTE!AP13))=1,    AP$60&lt;&gt;""   ),    _xlfn.CONCAT("Rid: ",HLOOKUP(AP$60,Tipologie!$B$2:$AM$10,9)  ),  Nov2022_RICHIESTE!AP13),HLOOKUP(AP$60,Tipologie!$B$2:$AM$10,9  ) ))</f>
        <v>DOMENICA</v>
      </c>
      <c r="AQ68" s="147" t="str">
        <f>T( IF( Nov2022_RICHIESTE!AQ13&lt;&gt;"",  IF(   AND(    (IFERROR(SEARCH("Ridotto",Nov2022_RICHIESTE!AQ13),Nov2022_RICHIESTE!AQ13))=1,    AQ$60&lt;&gt;""   ),    _xlfn.CONCAT("Rid: ",HLOOKUP(AQ$60,Tipologie!$B$2:$AM$10,9)  ),  Nov2022_RICHIESTE!AQ13),HLOOKUP(AQ$60,Tipologie!$B$2:$AM$10,9  ) ))</f>
        <v>DOMENICA</v>
      </c>
      <c r="AR68" s="147" t="str">
        <f>T( IF( Nov2022_RICHIESTE!AR13&lt;&gt;"",  IF(   AND(    (IFERROR(SEARCH("Ridotto",Nov2022_RICHIESTE!AR13),Nov2022_RICHIESTE!AR13))=1,    AR$60&lt;&gt;""   ),    _xlfn.CONCAT("Rid: ",HLOOKUP(AR$60,Tipologie!$B$2:$AM$10,9)  ),  Nov2022_RICHIESTE!AR13),HLOOKUP(AR$60,Tipologie!$B$2:$AM$10,9  ) ))</f>
        <v>DOMENICA</v>
      </c>
      <c r="AS68" s="147" t="str">
        <f>T( IF( Nov2022_RICHIESTE!AS13&lt;&gt;"",  IF(   AND(    (IFERROR(SEARCH("Ridotto",Nov2022_RICHIESTE!AS13),Nov2022_RICHIESTE!AS13))=1,    AS$60&lt;&gt;""   ),    _xlfn.CONCAT("Rid: ",HLOOKUP(AS$60,Tipologie!$B$2:$AM$10,9)  ),  Nov2022_RICHIESTE!AS13),HLOOKUP(AS$60,Tipologie!$B$2:$AM$10,9  ) ))</f>
        <v>DOMENICA</v>
      </c>
      <c r="AT68" s="224"/>
      <c r="AW68" s="89"/>
      <c r="AX68" s="207"/>
      <c r="AY68" s="91"/>
      <c r="BB68" s="147" t="str">
        <f>T( IF( Nov2022_RICHIESTE!BM13&lt;&gt;"",  IF(   AND(    (IFERROR(SEARCH("Ridotto",Nov2022_RICHIESTE!BM13),Nov2022_RICHIESTE!BM13))=1,    BB$60&lt;&gt;""   ),    _xlfn.CONCAT("Rid: ",HLOOKUP(BB$60,Tipologie!$B$2:$AM$10,9)  ),  Nov2022_RICHIESTE!BM13),HLOOKUP(BB$60,Tipologie!$B$2:$AM$10,9  ) ))</f>
        <v>DOMENICA</v>
      </c>
      <c r="BC68" s="147" t="str">
        <f>T( IF( Nov2022_RICHIESTE!BN13&lt;&gt;"",  IF(   AND(    (IFERROR(SEARCH("Ridotto",Nov2022_RICHIESTE!BN13),Nov2022_RICHIESTE!BN13))=1,    BC$60&lt;&gt;""   ),    _xlfn.CONCAT("Rid: ",HLOOKUP(BC$60,Tipologie!$B$2:$AM$10,9)  ),  Nov2022_RICHIESTE!BN13),HLOOKUP(BC$60,Tipologie!$B$2:$AM$10,9  ) ))</f>
        <v>DOMENICA</v>
      </c>
      <c r="BD68" s="147" t="str">
        <f>T( IF( Nov2022_RICHIESTE!BO13&lt;&gt;"",  IF(   AND(    (IFERROR(SEARCH("Ridotto",Nov2022_RICHIESTE!BO13),Nov2022_RICHIESTE!BO13))=1,    BD$60&lt;&gt;""   ),    _xlfn.CONCAT("Rid: ",HLOOKUP(BD$60,Tipologie!$B$2:$AM$10,9)  ),  Nov2022_RICHIESTE!BO13),HLOOKUP(BD$60,Tipologie!$B$2:$AM$10,9  ) ))</f>
        <v>DOMENICA</v>
      </c>
      <c r="BE68" s="147" t="str">
        <f>T( IF( Nov2022_RICHIESTE!BP13&lt;&gt;"",  IF(   AND(    (IFERROR(SEARCH("Ridotto",Nov2022_RICHIESTE!BP13),Nov2022_RICHIESTE!BP13))=1,    BE$60&lt;&gt;""   ),    _xlfn.CONCAT("Rid: ",HLOOKUP(BE$60,Tipologie!$B$2:$AM$10,9)  ),  Nov2022_RICHIESTE!BP13),HLOOKUP(BE$60,Tipologie!$B$2:$AM$10,9  ) ))</f>
        <v>DOMENICA</v>
      </c>
      <c r="BF68" s="147" t="str">
        <f>T( IF( Nov2022_RICHIESTE!BQ13&lt;&gt;"",  IF(   AND(    (IFERROR(SEARCH("Ridotto",Nov2022_RICHIESTE!BQ13),Nov2022_RICHIESTE!BQ13))=1,    BF$60&lt;&gt;""   ),    _xlfn.CONCAT("Rid: ",HLOOKUP(BF$60,Tipologie!$B$2:$AM$10,9)  ),  Nov2022_RICHIESTE!BQ13),HLOOKUP(BF$60,Tipologie!$B$2:$AM$10,9  ) ))</f>
        <v>DOMENICA</v>
      </c>
      <c r="BG68" s="147" t="str">
        <f>T( IF( Nov2022_RICHIESTE!BR13&lt;&gt;"",  IF(   AND(    (IFERROR(SEARCH("Ridotto",Nov2022_RICHIESTE!BR13),Nov2022_RICHIESTE!BR13))=1,    BG$60&lt;&gt;""   ),    _xlfn.CONCAT("Rid: ",HLOOKUP(BG$60,Tipologie!$B$2:$AM$10,9)  ),  Nov2022_RICHIESTE!BR13),HLOOKUP(BG$60,Tipologie!$B$2:$AM$10,9  ) ))</f>
        <v>DOMENICA</v>
      </c>
      <c r="BI68" s="26" t="str">
        <f t="shared" si="20"/>
        <v/>
      </c>
      <c r="BJ68" s="136">
        <f t="shared" si="21"/>
        <v>44878</v>
      </c>
      <c r="BK68" s="147" t="str">
        <f>T(IF(  Nov2022_RICHIESTE!BV13&lt;&gt;"",  Nov2022_RICHIESTE!BV13,  HLOOKUP(BK$60,Tipologie!$B$2:$AM$10,9) ))</f>
        <v>DOMENICA</v>
      </c>
      <c r="BL68" s="147" t="str">
        <f>T(IF(  Nov2022_RICHIESTE!BW13&lt;&gt;"",  Nov2022_RICHIESTE!BW13,  HLOOKUP(BL$60,Tipologie!$B$2:$AM$10,9) ))</f>
        <v>DOMENICA</v>
      </c>
      <c r="BM68" s="147" t="str">
        <f>T(IF(  Nov2022_RICHIESTE!BX13&lt;&gt;"",  Nov2022_RICHIESTE!BX13,  HLOOKUP(BM$60,Tipologie!$B$2:$AM$10,9) ))</f>
        <v>DOMENICA</v>
      </c>
      <c r="BN68" s="147" t="str">
        <f>T(IF(  Nov2022_RICHIESTE!BY13&lt;&gt;"",  Nov2022_RICHIESTE!BY13,  HLOOKUP(BN$60,Tipologie!$B$2:$AM$10,9) ))</f>
        <v>DOMENICA</v>
      </c>
      <c r="BO68" s="147" t="str">
        <f>T(IF(  Nov2022_RICHIESTE!BZ13&lt;&gt;"",  Nov2022_RICHIESTE!BZ13,  HLOOKUP(BO$60,Tipologie!$B$2:$AM$10,9) ))</f>
        <v>DOMENICA</v>
      </c>
      <c r="BP68" s="147" t="str">
        <f>T(IF(  Nov2022_RICHIESTE!CA13&lt;&gt;"",  Nov2022_RICHIESTE!CA13,  HLOOKUP(BP$60,Tipologie!$B$2:$AM$10,9) ))</f>
        <v>DOMENICA</v>
      </c>
      <c r="BQ68" s="147" t="str">
        <f>T(IF(  Nov2022_RICHIESTE!CB13&lt;&gt;"",  Nov2022_RICHIESTE!CB13,  HLOOKUP(BQ$60,Tipologie!$B$2:$AM$10,9) ))</f>
        <v>DOMENICA</v>
      </c>
      <c r="BR68" s="147" t="str">
        <f>T(IF(  Nov2022_RICHIESTE!CC13&lt;&gt;"",  Nov2022_RICHIESTE!CC13,  HLOOKUP(BR$60,Tipologie!$B$2:$AM$10,9) ))</f>
        <v>DOMENICA</v>
      </c>
      <c r="BS68" s="147" t="str">
        <f>T(IF(  Nov2022_RICHIESTE!CD13&lt;&gt;"",  Nov2022_RICHIESTE!CD13,  HLOOKUP(BS$60,Tipologie!$B$2:$AM$10,9) ))</f>
        <v>DOMENICA</v>
      </c>
      <c r="BT68" s="147" t="str">
        <f>T(IF(  Nov2022_RICHIESTE!CE13&lt;&gt;"",  Nov2022_RICHIESTE!CE13,  HLOOKUP(BT$60,Tipologie!$B$2:$AM$10,9) ))</f>
        <v>DOMENICA</v>
      </c>
    </row>
    <row r="69" spans="1:73" ht="11.25" customHeight="1" x14ac:dyDescent="0.25">
      <c r="A69" s="91" t="str">
        <f>IF(Nov2022_RICHIESTE!A14&lt;&gt;"",Nov2022_RICHIESTE!A14,"")</f>
        <v/>
      </c>
      <c r="B69" s="91" t="str">
        <f>IF(Nov2022_RICHIESTE!B14&lt;&gt;"",Nov2022_RICHIESTE!B14,"")</f>
        <v/>
      </c>
      <c r="C69" s="27"/>
      <c r="D69" s="27"/>
      <c r="E69" s="27"/>
      <c r="F69" s="27"/>
      <c r="G69" s="27"/>
      <c r="H69" s="27"/>
      <c r="I69" s="27"/>
      <c r="J69" s="27"/>
      <c r="K69" s="27"/>
      <c r="L69" s="27"/>
      <c r="M69" s="27"/>
      <c r="N69" s="27"/>
      <c r="O69" s="27"/>
      <c r="P69" s="27"/>
      <c r="Q69" s="27"/>
      <c r="R69" s="27"/>
      <c r="S69" s="27"/>
      <c r="T69" s="91"/>
      <c r="U69" s="27" t="str">
        <f t="shared" si="19"/>
        <v/>
      </c>
      <c r="V69" s="27" t="str">
        <f t="shared" si="18"/>
        <v/>
      </c>
      <c r="W69" s="27"/>
      <c r="X69" s="199"/>
      <c r="Y69" s="199"/>
      <c r="Z69" s="199"/>
      <c r="AA69" s="199"/>
      <c r="AB69" s="199"/>
      <c r="AC69" s="199"/>
      <c r="AD69" s="199"/>
      <c r="AE69" s="199"/>
      <c r="AF69" s="199"/>
      <c r="AG69" s="199"/>
      <c r="AH69" s="199"/>
      <c r="AI69" s="199"/>
      <c r="AJ69" s="199"/>
      <c r="AK69" s="199"/>
      <c r="AL69" s="199"/>
      <c r="AM69" s="199"/>
      <c r="AN69" s="199"/>
      <c r="AO69" s="199"/>
      <c r="AP69" s="199"/>
      <c r="AQ69" s="199"/>
      <c r="AR69" s="199"/>
      <c r="AS69" s="199"/>
      <c r="AT69" s="199"/>
      <c r="AW69" s="88"/>
      <c r="AX69" s="88"/>
      <c r="AY69" s="91"/>
      <c r="BB69" s="199"/>
      <c r="BC69" s="199"/>
      <c r="BD69" s="199"/>
      <c r="BE69" s="199"/>
      <c r="BF69" s="199"/>
      <c r="BG69" s="199"/>
      <c r="BI69" s="93" t="str">
        <f t="shared" si="20"/>
        <v/>
      </c>
      <c r="BJ69" s="93" t="str">
        <f t="shared" si="21"/>
        <v/>
      </c>
      <c r="BK69" s="27"/>
      <c r="BL69" s="199"/>
      <c r="BM69" s="199"/>
      <c r="BN69" s="199"/>
      <c r="BO69" s="199"/>
      <c r="BP69" s="199"/>
      <c r="BQ69" s="199"/>
      <c r="BR69" s="27"/>
      <c r="BS69" s="27"/>
      <c r="BT69" s="27"/>
    </row>
    <row r="70" spans="1:73" ht="11.25" customHeight="1" x14ac:dyDescent="0.25">
      <c r="A70" s="44"/>
      <c r="B70" s="44" t="s">
        <v>15</v>
      </c>
      <c r="C70" s="79"/>
      <c r="D70" s="79"/>
      <c r="E70" s="79"/>
      <c r="F70" s="79"/>
      <c r="G70" s="79"/>
      <c r="H70" s="79"/>
      <c r="I70" s="79"/>
      <c r="J70" s="79"/>
      <c r="K70" s="79"/>
      <c r="L70" s="79"/>
      <c r="M70" s="79"/>
      <c r="N70" s="79"/>
      <c r="O70" s="79"/>
      <c r="P70" s="79"/>
      <c r="Q70" s="79"/>
      <c r="R70" s="79"/>
      <c r="S70" s="79"/>
      <c r="T70" s="91"/>
      <c r="U70" s="44"/>
      <c r="V70" s="44" t="str">
        <f t="shared" si="18"/>
        <v>Turno</v>
      </c>
      <c r="W70" s="79"/>
      <c r="X70" s="79"/>
      <c r="Y70" s="79"/>
      <c r="Z70" s="79"/>
      <c r="AA70" s="79"/>
      <c r="AB70" s="79"/>
      <c r="AC70" s="79"/>
      <c r="AD70" s="79"/>
      <c r="AE70" s="79"/>
      <c r="AF70" s="79"/>
      <c r="AG70" s="79"/>
      <c r="AH70" s="79"/>
      <c r="AI70" s="79"/>
      <c r="AJ70" s="79"/>
      <c r="AK70" s="79"/>
      <c r="AL70" s="79"/>
      <c r="AM70" s="79"/>
      <c r="AN70" s="79"/>
      <c r="AO70" s="79"/>
      <c r="AP70" s="79"/>
      <c r="AQ70" s="79"/>
      <c r="AR70" s="79"/>
      <c r="AS70" s="79"/>
      <c r="AT70" s="224"/>
      <c r="AW70" s="88"/>
      <c r="AX70" s="88"/>
      <c r="AY70" s="91"/>
      <c r="BB70" s="79"/>
      <c r="BC70" s="79"/>
      <c r="BD70" s="79"/>
      <c r="BE70" s="79"/>
      <c r="BF70" s="79"/>
      <c r="BG70" s="79"/>
      <c r="BI70" s="93"/>
      <c r="BJ70" s="93"/>
      <c r="BK70" s="79"/>
      <c r="BL70" s="79"/>
      <c r="BM70" s="79"/>
      <c r="BN70" s="79"/>
      <c r="BO70" s="79"/>
      <c r="BP70" s="79"/>
      <c r="BQ70" s="79"/>
      <c r="BR70" s="79"/>
      <c r="BS70" s="79"/>
      <c r="BT70" s="79"/>
    </row>
    <row r="71" spans="1:73" ht="11.25" customHeight="1" x14ac:dyDescent="0.25">
      <c r="A71" s="20"/>
      <c r="B71" s="20"/>
      <c r="C71" s="147" t="str">
        <f>T(IF(  Nov2022_RICHIESTE!C15&lt;&gt;"",  Nov2022_RICHIESTE!C15,  HLOOKUP(C$70,Tipologie!$B$2:$AM$10,2) ))</f>
        <v>-</v>
      </c>
      <c r="D71" s="147" t="str">
        <f>T(IF(  Nov2022_RICHIESTE!D15&lt;&gt;"",  Nov2022_RICHIESTE!D15,  HLOOKUP(D$70,Tipologie!$B$2:$AM$10,2) ))</f>
        <v>-</v>
      </c>
      <c r="E71" s="147" t="str">
        <f>T(IF(  Nov2022_RICHIESTE!E15&lt;&gt;"",  Nov2022_RICHIESTE!E15,  HLOOKUP(E$70,Tipologie!$B$2:$AM$10,2) ))</f>
        <v>-</v>
      </c>
      <c r="F71" s="147" t="str">
        <f>T(IF(  Nov2022_RICHIESTE!F15&lt;&gt;"",  Nov2022_RICHIESTE!F15,  HLOOKUP(F$70,Tipologie!$B$2:$AM$10,2) ))</f>
        <v>-</v>
      </c>
      <c r="G71" s="147" t="str">
        <f>T(IF(  Nov2022_RICHIESTE!G15&lt;&gt;"",  Nov2022_RICHIESTE!G15,  HLOOKUP(G$70,Tipologie!$B$2:$AM$10,2) ))</f>
        <v>-</v>
      </c>
      <c r="H71" s="147" t="str">
        <f>T(IF(  Nov2022_RICHIESTE!H15&lt;&gt;"",  Nov2022_RICHIESTE!H15,  HLOOKUP(H$70,Tipologie!$B$2:$AM$10,2) ))</f>
        <v>-</v>
      </c>
      <c r="I71" s="147" t="str">
        <f>T(IF(  Nov2022_RICHIESTE!I15&lt;&gt;"",  Nov2022_RICHIESTE!I15,  HLOOKUP(I$70,Tipologie!$B$2:$AM$10,2) ))</f>
        <v>-</v>
      </c>
      <c r="J71" s="147" t="str">
        <f>T(IF(  Nov2022_RICHIESTE!J15&lt;&gt;"",  Nov2022_RICHIESTE!J15,  HLOOKUP(J$70,Tipologie!$B$2:$AM$10,2) ))</f>
        <v>-</v>
      </c>
      <c r="K71" s="147" t="str">
        <f>T(IF(  Nov2022_RICHIESTE!K15&lt;&gt;"",  Nov2022_RICHIESTE!K15,  HLOOKUP(K$70,Tipologie!$B$2:$AM$10,2) ))</f>
        <v>-</v>
      </c>
      <c r="L71" s="147" t="str">
        <f>T(IF(  Nov2022_RICHIESTE!L15&lt;&gt;"",  Nov2022_RICHIESTE!L15,  HLOOKUP(L$70,Tipologie!$B$2:$AM$10,2) ))</f>
        <v>-</v>
      </c>
      <c r="M71" s="147" t="str">
        <f>T(IF(  Nov2022_RICHIESTE!M15&lt;&gt;"",  Nov2022_RICHIESTE!M15,  HLOOKUP(M$70,Tipologie!$B$2:$AM$10,2) ))</f>
        <v>-</v>
      </c>
      <c r="N71" s="147" t="str">
        <f>T(IF(  Nov2022_RICHIESTE!N15&lt;&gt;"",  Nov2022_RICHIESTE!N15,  HLOOKUP(N$70,Tipologie!$B$2:$AM$10,2) ))</f>
        <v>-</v>
      </c>
      <c r="O71" s="147" t="str">
        <f>T(IF(  Nov2022_RICHIESTE!O15&lt;&gt;"",  Nov2022_RICHIESTE!O15,  HLOOKUP(O$70,Tipologie!$B$2:$AM$10,2) ))</f>
        <v>-</v>
      </c>
      <c r="P71" s="147" t="str">
        <f>T(IF(  Nov2022_RICHIESTE!P15&lt;&gt;"",  Nov2022_RICHIESTE!P15,  HLOOKUP(P$70,Tipologie!$B$2:$AM$10,2) ))</f>
        <v>-</v>
      </c>
      <c r="Q71" s="47" t="str">
        <f>T(IF(  Nov2022_RICHIESTE!Q15&lt;&gt;"",  Nov2022_RICHIESTE!Q15,  HLOOKUP(Q$70,Tipologie!$B$2:$AM$10,2) ))</f>
        <v>-</v>
      </c>
      <c r="R71" s="47" t="str">
        <f>T(IF(  Nov2022_RICHIESTE!R15&lt;&gt;"",  Nov2022_RICHIESTE!R15,  HLOOKUP(R$70,Tipologie!$B$2:$AM$10,2) ))</f>
        <v>-</v>
      </c>
      <c r="S71" s="47" t="str">
        <f>T(IF(  Nov2022_RICHIESTE!S15&lt;&gt;"",  Nov2022_RICHIESTE!S15,  HLOOKUP(S$70,Tipologie!$B$2:$AM$10,2) ))</f>
        <v>-</v>
      </c>
      <c r="T71" s="91"/>
      <c r="U71" s="20" t="str">
        <f t="shared" ref="U71:U109" si="23">IF($A71&lt;&gt;"",$A71,"")</f>
        <v/>
      </c>
      <c r="V71" s="20" t="str">
        <f t="shared" si="18"/>
        <v/>
      </c>
      <c r="W71" s="147" t="str">
        <f>T(IF(  Nov2022_RICHIESTE!W15&lt;&gt;"",  Nov2022_RICHIESTE!W15,  HLOOKUP(W$70,Tipologie!$B$2:$AM$10,2) ))</f>
        <v>-</v>
      </c>
      <c r="X71" s="147" t="str">
        <f>T(IF(  Nov2022_RICHIESTE!X15&lt;&gt;"",  Nov2022_RICHIESTE!X15,  HLOOKUP(X$70,Tipologie!$B$2:$AM$10,2) ))</f>
        <v>-</v>
      </c>
      <c r="Y71" s="147" t="str">
        <f>T(IF(  Nov2022_RICHIESTE!Y15&lt;&gt;"",  Nov2022_RICHIESTE!Y15,  HLOOKUP(Y$70,Tipologie!$B$2:$AM$10,2) ))</f>
        <v>-</v>
      </c>
      <c r="Z71" s="147" t="str">
        <f>T(IF(  Nov2022_RICHIESTE!Z15&lt;&gt;"",  Nov2022_RICHIESTE!Z15,  HLOOKUP(Z$70,Tipologie!$B$2:$AM$10,2) ))</f>
        <v>-</v>
      </c>
      <c r="AA71" s="147" t="str">
        <f>T(IF(  Nov2022_RICHIESTE!AA15&lt;&gt;"",  Nov2022_RICHIESTE!AA15,  HLOOKUP(AA$70,Tipologie!$B$2:$AM$10,2) ))</f>
        <v>-</v>
      </c>
      <c r="AB71" s="147" t="str">
        <f>T(IF(  Nov2022_RICHIESTE!AB15&lt;&gt;"",  Nov2022_RICHIESTE!AB15,  HLOOKUP(AB$70,Tipologie!$B$2:$AM$10,2) ))</f>
        <v>-</v>
      </c>
      <c r="AC71" s="147" t="str">
        <f>T(IF(  Nov2022_RICHIESTE!AC15&lt;&gt;"",  Nov2022_RICHIESTE!AC15,  HLOOKUP(AC$70,Tipologie!$B$2:$AM$10,2) ))</f>
        <v>-</v>
      </c>
      <c r="AD71" s="147" t="str">
        <f>T(IF(  Nov2022_RICHIESTE!AD15&lt;&gt;"",  Nov2022_RICHIESTE!AD15,  HLOOKUP(AD$70,Tipologie!$B$2:$AM$10,2) ))</f>
        <v>-</v>
      </c>
      <c r="AE71" s="147" t="str">
        <f>T(IF(  Nov2022_RICHIESTE!AE15&lt;&gt;"",  Nov2022_RICHIESTE!AE15,  HLOOKUP(AE$70,Tipologie!$B$2:$AM$10,2) ))</f>
        <v>-</v>
      </c>
      <c r="AF71" s="147" t="str">
        <f>T(IF(  Nov2022_RICHIESTE!AF15&lt;&gt;"",  Nov2022_RICHIESTE!AF15,  HLOOKUP(AF$70,Tipologie!$B$2:$AM$10,2) ))</f>
        <v>-</v>
      </c>
      <c r="AG71" s="147" t="str">
        <f>T(IF(  Nov2022_RICHIESTE!AG15&lt;&gt;"",  Nov2022_RICHIESTE!AG15,  HLOOKUP(AG$70,Tipologie!$B$2:$AM$10,2) ))</f>
        <v>-</v>
      </c>
      <c r="AH71" s="147" t="str">
        <f>T(IF(  Nov2022_RICHIESTE!AH15&lt;&gt;"",  Nov2022_RICHIESTE!AH15,  HLOOKUP(AH$70,Tipologie!$B$2:$AM$10,2) ))</f>
        <v>-</v>
      </c>
      <c r="AI71" s="147" t="str">
        <f>T(IF(  Nov2022_RICHIESTE!AI15&lt;&gt;"",  Nov2022_RICHIESTE!AI15,  HLOOKUP(AI$70,Tipologie!$B$2:$AM$10,2) ))</f>
        <v>-</v>
      </c>
      <c r="AJ71" s="147" t="str">
        <f>T(IF(  Nov2022_RICHIESTE!AJ15&lt;&gt;"",  Nov2022_RICHIESTE!AJ15,  HLOOKUP(AJ$70,Tipologie!$B$2:$AM$10,2) ))</f>
        <v>-</v>
      </c>
      <c r="AK71" s="147" t="str">
        <f>T(IF(  Nov2022_RICHIESTE!AK15&lt;&gt;"",  Nov2022_RICHIESTE!AK15,  HLOOKUP(AK$70,Tipologie!$B$2:$AM$10,2) ))</f>
        <v>-</v>
      </c>
      <c r="AL71" s="147" t="str">
        <f>T(IF(  Nov2022_RICHIESTE!AL15&lt;&gt;"",  Nov2022_RICHIESTE!AL15,  HLOOKUP(AL$70,Tipologie!$B$2:$AM$10,2) ))</f>
        <v>-</v>
      </c>
      <c r="AM71" s="147" t="str">
        <f>T(IF(  Nov2022_RICHIESTE!AM15&lt;&gt;"",  Nov2022_RICHIESTE!AM15,  HLOOKUP(AM$70,Tipologie!$B$2:$AM$10,2) ))</f>
        <v>-</v>
      </c>
      <c r="AN71" s="147" t="str">
        <f>T(IF(  Nov2022_RICHIESTE!AN15&lt;&gt;"",  Nov2022_RICHIESTE!AN15,  HLOOKUP(AN$70,Tipologie!$B$2:$AM$10,2) ))</f>
        <v>-</v>
      </c>
      <c r="AO71" s="147" t="str">
        <f>T(IF(  Nov2022_RICHIESTE!AO15&lt;&gt;"",  Nov2022_RICHIESTE!AO15,  HLOOKUP(AO$70,Tipologie!$B$2:$AM$10,2) ))</f>
        <v>-</v>
      </c>
      <c r="AP71" s="147" t="str">
        <f>T(IF(  Nov2022_RICHIESTE!AP15&lt;&gt;"",  Nov2022_RICHIESTE!AP15,  HLOOKUP(AP$70,Tipologie!$B$2:$AM$10,2) ))</f>
        <v>-</v>
      </c>
      <c r="AQ71" s="147" t="str">
        <f>T(IF(  Nov2022_RICHIESTE!AQ15&lt;&gt;"",  Nov2022_RICHIESTE!AQ15,  HLOOKUP(AQ$70,Tipologie!$B$2:$AM$10,2) ))</f>
        <v>-</v>
      </c>
      <c r="AR71" s="147" t="str">
        <f>T(IF(  Nov2022_RICHIESTE!AR15&lt;&gt;"",  Nov2022_RICHIESTE!AR15,  HLOOKUP(AR$70,Tipologie!$B$2:$AM$10,2) ))</f>
        <v>-</v>
      </c>
      <c r="AS71" s="147" t="str">
        <f>T(IF(  Nov2022_RICHIESTE!AS15&lt;&gt;"",  Nov2022_RICHIESTE!AS15,  HLOOKUP(AS$70,Tipologie!$B$2:$AM$10,2) ))</f>
        <v>-</v>
      </c>
      <c r="AT71" s="224"/>
      <c r="AW71" s="90"/>
      <c r="AX71" s="207"/>
      <c r="AY71" s="91"/>
      <c r="BB71" s="147" t="str">
        <f>T(IF(  Nov2022_RICHIESTE!BM15&lt;&gt;"",  Nov2022_RICHIESTE!BM15,  HLOOKUP(BB$70,Tipologie!$B$2:$AM$10,2) ))</f>
        <v>-</v>
      </c>
      <c r="BC71" s="147" t="str">
        <f>T(IF(  Nov2022_RICHIESTE!BN15&lt;&gt;"",  Nov2022_RICHIESTE!BN15,  HLOOKUP(BC$70,Tipologie!$B$2:$AM$10,2) ))</f>
        <v>-</v>
      </c>
      <c r="BD71" s="147" t="str">
        <f>T(IF(  Nov2022_RICHIESTE!BO15&lt;&gt;"",  Nov2022_RICHIESTE!BO15,  HLOOKUP(BD$70,Tipologie!$B$2:$AM$10,2) ))</f>
        <v>-</v>
      </c>
      <c r="BE71" s="147" t="str">
        <f>T(IF(  Nov2022_RICHIESTE!BP15&lt;&gt;"",  Nov2022_RICHIESTE!BP15,  HLOOKUP(BE$70,Tipologie!$B$2:$AM$10,2) ))</f>
        <v>-</v>
      </c>
      <c r="BF71" s="147" t="str">
        <f>T(IF(  Nov2022_RICHIESTE!BQ15&lt;&gt;"",  Nov2022_RICHIESTE!BQ15,  HLOOKUP(BF$70,Tipologie!$B$2:$AM$10,2) ))</f>
        <v>-</v>
      </c>
      <c r="BG71" s="147" t="str">
        <f>T(IF(  Nov2022_RICHIESTE!BR15&lt;&gt;"",  Nov2022_RICHIESTE!BR15,  HLOOKUP(BG$70,Tipologie!$B$2:$AM$10,2) ))</f>
        <v>-</v>
      </c>
      <c r="BI71" s="93" t="str">
        <f t="shared" ref="BI71:BI109" si="24">IF($A71&lt;&gt;"",$A71,"")</f>
        <v/>
      </c>
      <c r="BJ71" s="93" t="str">
        <f t="shared" ref="BJ71:BJ79" si="25">IF($B71&lt;&gt;"",$B71,"")</f>
        <v/>
      </c>
      <c r="BK71" s="147" t="str">
        <f>T(IF(  Nov2022_RICHIESTE!BV15&lt;&gt;"",  Nov2022_RICHIESTE!BV15,  HLOOKUP(BK$70,Tipologie!$B$2:$AM$10,2) ))</f>
        <v>-</v>
      </c>
      <c r="BL71" s="147" t="str">
        <f>T(IF(  Nov2022_RICHIESTE!BW15&lt;&gt;"",  Nov2022_RICHIESTE!BW15,  HLOOKUP(BL$70,Tipologie!$B$2:$AM$10,2) ))</f>
        <v>-</v>
      </c>
      <c r="BM71" s="147" t="str">
        <f>T(IF(  Nov2022_RICHIESTE!BX15&lt;&gt;"",  Nov2022_RICHIESTE!BX15,  HLOOKUP(BM$70,Tipologie!$B$2:$AM$10,2) ))</f>
        <v>-</v>
      </c>
      <c r="BN71" s="147" t="str">
        <f>T(IF(  Nov2022_RICHIESTE!BY15&lt;&gt;"",  Nov2022_RICHIESTE!BY15,  HLOOKUP(BN$70,Tipologie!$B$2:$AM$10,2) ))</f>
        <v>-</v>
      </c>
      <c r="BO71" s="147" t="str">
        <f>T(IF(  Nov2022_RICHIESTE!BZ15&lt;&gt;"",  Nov2022_RICHIESTE!BZ15,  HLOOKUP(BO$70,Tipologie!$B$2:$AM$10,2) ))</f>
        <v>-</v>
      </c>
      <c r="BP71" s="147" t="str">
        <f>T(IF(  Nov2022_RICHIESTE!CA15&lt;&gt;"",  Nov2022_RICHIESTE!CA15,  HLOOKUP(BP$70,Tipologie!$B$2:$AM$10,2) ))</f>
        <v>-</v>
      </c>
      <c r="BQ71" s="147" t="str">
        <f>T(IF(  Nov2022_RICHIESTE!CB15&lt;&gt;"",  Nov2022_RICHIESTE!CB15,  HLOOKUP(BQ$70,Tipologie!$B$2:$AM$10,2) ))</f>
        <v>-</v>
      </c>
      <c r="BR71" s="147" t="str">
        <f>T(IF(  Nov2022_RICHIESTE!CC15&lt;&gt;"",  Nov2022_RICHIESTE!CC15,  HLOOKUP(BR$70,Tipologie!$B$2:$AM$10,2) ))</f>
        <v>-</v>
      </c>
      <c r="BS71" s="147" t="str">
        <f>T(IF(  Nov2022_RICHIESTE!CD15&lt;&gt;"",  Nov2022_RICHIESTE!CD15,  HLOOKUP(BS$70,Tipologie!$B$2:$AM$10,2) ))</f>
        <v>-</v>
      </c>
      <c r="BT71" s="147" t="str">
        <f>T(IF(  Nov2022_RICHIESTE!CE15&lt;&gt;"",  Nov2022_RICHIESTE!CE15,  HLOOKUP(BT$70,Tipologie!$B$2:$AM$10,2) ))</f>
        <v>-</v>
      </c>
    </row>
    <row r="72" spans="1:73" ht="11.25" customHeight="1" x14ac:dyDescent="0.25">
      <c r="A72" s="45" t="str">
        <f>IF(Nov2022_RICHIESTE!A16&lt;&gt;"",Nov2022_RICHIESTE!A16,"")</f>
        <v>lun</v>
      </c>
      <c r="B72" s="46">
        <f>IF(Nov2022_RICHIESTE!B16&lt;&gt;"",Nov2022_RICHIESTE!B16,"")</f>
        <v>44879</v>
      </c>
      <c r="C72" s="147" t="str">
        <f>T( IF( Nov2022_RICHIESTE!C16&lt;&gt;"",  IF(   AND(    (IFERROR(SEARCH("Ridotto",Nov2022_RICHIESTE!C16),Nov2022_RICHIESTE!C16))=1,    C$70&lt;&gt;""   ),    _xlfn.CONCAT("Rid: ",HLOOKUP(C$70,Tipologie!$B$2:$AM$10,3)  ),  Nov2022_RICHIESTE!C16),HLOOKUP(C$70,Tipologie!$B$2:$AM$10,3  ) ))</f>
        <v>.</v>
      </c>
      <c r="D72" s="147" t="str">
        <f>T( IF( Nov2022_RICHIESTE!D16&lt;&gt;"",  IF(   AND(    (IFERROR(SEARCH("Ridotto",Nov2022_RICHIESTE!D16),Nov2022_RICHIESTE!D16))=1,    D$70&lt;&gt;""   ),    _xlfn.CONCAT("Rid: ",HLOOKUP(D$70,Tipologie!$B$2:$AM$10,3)  ),  Nov2022_RICHIESTE!D16),HLOOKUP(D$70,Tipologie!$B$2:$AM$10,3  ) ))</f>
        <v>.</v>
      </c>
      <c r="E72" s="147" t="str">
        <f>T( IF( Nov2022_RICHIESTE!E16&lt;&gt;"",  IF(   AND(    (IFERROR(SEARCH("Ridotto",Nov2022_RICHIESTE!E16),Nov2022_RICHIESTE!E16))=1,    E$70&lt;&gt;""   ),    _xlfn.CONCAT("Rid: ",HLOOKUP(E$70,Tipologie!$B$2:$AM$10,3)  ),  Nov2022_RICHIESTE!E16),HLOOKUP(E$70,Tipologie!$B$2:$AM$10,3  ) ))</f>
        <v>.</v>
      </c>
      <c r="F72" s="147" t="str">
        <f>T( IF( Nov2022_RICHIESTE!F16&lt;&gt;"",  IF(   AND(    (IFERROR(SEARCH("Ridotto",Nov2022_RICHIESTE!F16),Nov2022_RICHIESTE!F16))=1,    F$70&lt;&gt;""   ),    _xlfn.CONCAT("Rid: ",HLOOKUP(F$70,Tipologie!$B$2:$AM$10,3)  ),  Nov2022_RICHIESTE!F16),HLOOKUP(F$70,Tipologie!$B$2:$AM$10,3  ) ))</f>
        <v>.</v>
      </c>
      <c r="G72" s="147" t="str">
        <f>T( IF( Nov2022_RICHIESTE!G16&lt;&gt;"",  IF(   AND(    (IFERROR(SEARCH("Ridotto",Nov2022_RICHIESTE!G16),Nov2022_RICHIESTE!G16))=1,    G$70&lt;&gt;""   ),    _xlfn.CONCAT("Rid: ",HLOOKUP(G$70,Tipologie!$B$2:$AM$10,3)  ),  Nov2022_RICHIESTE!G16),HLOOKUP(G$70,Tipologie!$B$2:$AM$10,3  ) ))</f>
        <v>.</v>
      </c>
      <c r="H72" s="147" t="str">
        <f>T( IF( Nov2022_RICHIESTE!H16&lt;&gt;"",  IF(   AND(    (IFERROR(SEARCH("Ridotto",Nov2022_RICHIESTE!H16),Nov2022_RICHIESTE!H16))=1,    H$70&lt;&gt;""   ),    _xlfn.CONCAT("Rid: ",HLOOKUP(H$70,Tipologie!$B$2:$AM$10,3)  ),  Nov2022_RICHIESTE!H16),HLOOKUP(H$70,Tipologie!$B$2:$AM$10,3  ) ))</f>
        <v>.</v>
      </c>
      <c r="I72" s="147" t="str">
        <f>T( IF( Nov2022_RICHIESTE!I16&lt;&gt;"",  IF(   AND(    (IFERROR(SEARCH("Ridotto",Nov2022_RICHIESTE!I16),Nov2022_RICHIESTE!I16))=1,    I$70&lt;&gt;""   ),    _xlfn.CONCAT("Rid: ",HLOOKUP(I$70,Tipologie!$B$2:$AM$10,3)  ),  Nov2022_RICHIESTE!I16),HLOOKUP(I$70,Tipologie!$B$2:$AM$10,3  ) ))</f>
        <v>.</v>
      </c>
      <c r="J72" s="147" t="str">
        <f>T( IF( Nov2022_RICHIESTE!J16&lt;&gt;"",  IF(   AND(    (IFERROR(SEARCH("Ridotto",Nov2022_RICHIESTE!J16),Nov2022_RICHIESTE!J16))=1,    J$70&lt;&gt;""   ),    _xlfn.CONCAT("Rid: ",HLOOKUP(J$70,Tipologie!$B$2:$AM$10,3)  ),  Nov2022_RICHIESTE!J16),HLOOKUP(J$70,Tipologie!$B$2:$AM$10,3  ) ))</f>
        <v>.</v>
      </c>
      <c r="K72" s="147" t="str">
        <f>T( IF( Nov2022_RICHIESTE!K16&lt;&gt;"",  IF(   AND(    (IFERROR(SEARCH("Ridotto",Nov2022_RICHIESTE!K16),Nov2022_RICHIESTE!K16))=1,    K$70&lt;&gt;""   ),    _xlfn.CONCAT("Rid: ",HLOOKUP(K$70,Tipologie!$B$2:$AM$10,3)  ),  Nov2022_RICHIESTE!K16),HLOOKUP(K$70,Tipologie!$B$2:$AM$10,3  ) ))</f>
        <v>.</v>
      </c>
      <c r="L72" s="147" t="str">
        <f>T( IF( Nov2022_RICHIESTE!L16&lt;&gt;"",  IF(   AND(    (IFERROR(SEARCH("Ridotto",Nov2022_RICHIESTE!L16),Nov2022_RICHIESTE!L16))=1,    L$70&lt;&gt;""   ),    _xlfn.CONCAT("Rid: ",HLOOKUP(L$70,Tipologie!$B$2:$AM$10,3)  ),  Nov2022_RICHIESTE!L16),HLOOKUP(L$70,Tipologie!$B$2:$AM$10,3  ) ))</f>
        <v>.</v>
      </c>
      <c r="M72" s="147" t="str">
        <f>T( IF( Nov2022_RICHIESTE!M16&lt;&gt;"",  IF(   AND(    (IFERROR(SEARCH("Ridotto",Nov2022_RICHIESTE!M16),Nov2022_RICHIESTE!M16))=1,    M$70&lt;&gt;""   ),    _xlfn.CONCAT("Rid: ",HLOOKUP(M$70,Tipologie!$B$2:$AM$10,3)  ),  Nov2022_RICHIESTE!M16),HLOOKUP(M$70,Tipologie!$B$2:$AM$10,3  ) ))</f>
        <v>.</v>
      </c>
      <c r="N72" s="147" t="str">
        <f>T( IF( Nov2022_RICHIESTE!N16&lt;&gt;"",  IF(   AND(    (IFERROR(SEARCH("Ridotto",Nov2022_RICHIESTE!N16),Nov2022_RICHIESTE!N16))=1,    N$70&lt;&gt;""   ),    _xlfn.CONCAT("Rid: ",HLOOKUP(N$70,Tipologie!$B$2:$AM$10,3)  ),  Nov2022_RICHIESTE!N16),HLOOKUP(N$70,Tipologie!$B$2:$AM$10,3  ) ))</f>
        <v>.</v>
      </c>
      <c r="O72" s="147" t="str">
        <f>T( IF( Nov2022_RICHIESTE!O16&lt;&gt;"",  IF(   AND(    (IFERROR(SEARCH("Ridotto",Nov2022_RICHIESTE!O16),Nov2022_RICHIESTE!O16))=1,    O$70&lt;&gt;""   ),    _xlfn.CONCAT("Rid: ",HLOOKUP(O$70,Tipologie!$B$2:$AM$10,3)  ),  Nov2022_RICHIESTE!O16),HLOOKUP(O$70,Tipologie!$B$2:$AM$10,3  ) ))</f>
        <v>.</v>
      </c>
      <c r="P72" s="147" t="str">
        <f>T( IF( Nov2022_RICHIESTE!P16&lt;&gt;"",  IF(   AND(    (IFERROR(SEARCH("Ridotto",Nov2022_RICHIESTE!P16),Nov2022_RICHIESTE!P16))=1,    P$70&lt;&gt;""   ),    _xlfn.CONCAT("Rid: ",HLOOKUP(P$70,Tipologie!$B$2:$AM$10,3)  ),  Nov2022_RICHIESTE!P16),HLOOKUP(P$70,Tipologie!$B$2:$AM$10,3  ) ))</f>
        <v>.</v>
      </c>
      <c r="Q72" s="28" t="str">
        <f>T( IF( Nov2022_RICHIESTE!Q16&lt;&gt;"",  IF(   AND(    (IFERROR(SEARCH("Ridotto",Nov2022_RICHIESTE!Q16),Nov2022_RICHIESTE!Q16))=1,    Q$70&lt;&gt;""   ),    _xlfn.CONCAT("Rid: ",HLOOKUP(Q$70,Tipologie!$B$2:$AM$10,3)  ),  Nov2022_RICHIESTE!Q16),HLOOKUP(Q$70,Tipologie!$B$2:$AM$10,3  ) ))</f>
        <v>.</v>
      </c>
      <c r="R72" s="28" t="str">
        <f>T( IF( Nov2022_RICHIESTE!R16&lt;&gt;"",  IF(   AND(    (IFERROR(SEARCH("Ridotto",Nov2022_RICHIESTE!R16),Nov2022_RICHIESTE!R16))=1,    R$70&lt;&gt;""   ),    _xlfn.CONCAT("Rid: ",HLOOKUP(R$70,Tipologie!$B$2:$AM$10,3)  ),  Nov2022_RICHIESTE!R16),HLOOKUP(R$70,Tipologie!$B$2:$AM$10,3  ) ))</f>
        <v>.</v>
      </c>
      <c r="S72" s="28" t="str">
        <f>T( IF( Nov2022_RICHIESTE!S16&lt;&gt;"",  IF(   AND(    (IFERROR(SEARCH("Ridotto",Nov2022_RICHIESTE!S16),Nov2022_RICHIESTE!S16))=1,    S$70&lt;&gt;""   ),    _xlfn.CONCAT("Rid: ",HLOOKUP(S$70,Tipologie!$B$2:$AM$10,3)  ),  Nov2022_RICHIESTE!S16),HLOOKUP(S$70,Tipologie!$B$2:$AM$10,3  ) ))</f>
        <v>.</v>
      </c>
      <c r="T72" s="91"/>
      <c r="U72" s="45" t="str">
        <f t="shared" si="23"/>
        <v>lun</v>
      </c>
      <c r="V72" s="46">
        <f t="shared" si="18"/>
        <v>44879</v>
      </c>
      <c r="W72" s="147" t="str">
        <f>T( IF( Nov2022_RICHIESTE!W16&lt;&gt;"",  IF(   AND(    (IFERROR(SEARCH("Ridotto",Nov2022_RICHIESTE!W16),Nov2022_RICHIESTE!W16))=1,    W$70&lt;&gt;""   ),    _xlfn.CONCAT("Rid: ",HLOOKUP(W$70,Tipologie!$B$2:$AM$10,3)  ),  Nov2022_RICHIESTE!W16),HLOOKUP(W$70,Tipologie!$B$2:$AM$10,3  ) ))</f>
        <v>.</v>
      </c>
      <c r="X72" s="147" t="str">
        <f>T( IF( Nov2022_RICHIESTE!X16&lt;&gt;"",  IF(   AND(    (IFERROR(SEARCH("Ridotto",Nov2022_RICHIESTE!X16),Nov2022_RICHIESTE!X16))=1,    X$70&lt;&gt;""   ),    _xlfn.CONCAT("Rid: ",HLOOKUP(X$70,Tipologie!$B$2:$AM$10,3)  ),  Nov2022_RICHIESTE!X16),HLOOKUP(X$70,Tipologie!$B$2:$AM$10,3  ) ))</f>
        <v>.</v>
      </c>
      <c r="Y72" s="147" t="str">
        <f>T( IF( Nov2022_RICHIESTE!Y16&lt;&gt;"",  IF(   AND(    (IFERROR(SEARCH("Ridotto",Nov2022_RICHIESTE!Y16),Nov2022_RICHIESTE!Y16))=1,    Y$70&lt;&gt;""   ),    _xlfn.CONCAT("Rid: ",HLOOKUP(Y$70,Tipologie!$B$2:$AM$10,3)  ),  Nov2022_RICHIESTE!Y16),HLOOKUP(Y$70,Tipologie!$B$2:$AM$10,3  ) ))</f>
        <v>.</v>
      </c>
      <c r="Z72" s="147" t="str">
        <f>T( IF( Nov2022_RICHIESTE!Z16&lt;&gt;"",  IF(   AND(    (IFERROR(SEARCH("Ridotto",Nov2022_RICHIESTE!Z16),Nov2022_RICHIESTE!Z16))=1,    Z$70&lt;&gt;""   ),    _xlfn.CONCAT("Rid: ",HLOOKUP(Z$70,Tipologie!$B$2:$AM$10,3)  ),  Nov2022_RICHIESTE!Z16),HLOOKUP(Z$70,Tipologie!$B$2:$AM$10,3  ) ))</f>
        <v>.</v>
      </c>
      <c r="AA72" s="147" t="str">
        <f>T( IF( Nov2022_RICHIESTE!AA16&lt;&gt;"",  IF(   AND(    (IFERROR(SEARCH("Ridotto",Nov2022_RICHIESTE!AA16),Nov2022_RICHIESTE!AA16))=1,    AA$70&lt;&gt;""   ),    _xlfn.CONCAT("Rid: ",HLOOKUP(AA$70,Tipologie!$B$2:$AM$10,3)  ),  Nov2022_RICHIESTE!AA16),HLOOKUP(AA$70,Tipologie!$B$2:$AM$10,3  ) ))</f>
        <v>.</v>
      </c>
      <c r="AB72" s="147" t="str">
        <f>T( IF( Nov2022_RICHIESTE!AB16&lt;&gt;"",  IF(   AND(    (IFERROR(SEARCH("Ridotto",Nov2022_RICHIESTE!AB16),Nov2022_RICHIESTE!AB16))=1,    AB$70&lt;&gt;""   ),    _xlfn.CONCAT("Rid: ",HLOOKUP(AB$70,Tipologie!$B$2:$AM$10,3)  ),  Nov2022_RICHIESTE!AB16),HLOOKUP(AB$70,Tipologie!$B$2:$AM$10,3  ) ))</f>
        <v>.</v>
      </c>
      <c r="AC72" s="147" t="str">
        <f>T( IF( Nov2022_RICHIESTE!AC16&lt;&gt;"",  IF(   AND(    (IFERROR(SEARCH("Ridotto",Nov2022_RICHIESTE!AC16),Nov2022_RICHIESTE!AC16))=1,    AC$70&lt;&gt;""   ),    _xlfn.CONCAT("Rid: ",HLOOKUP(AC$70,Tipologie!$B$2:$AM$10,3)  ),  Nov2022_RICHIESTE!AC16),HLOOKUP(AC$70,Tipologie!$B$2:$AM$10,3  ) ))</f>
        <v>.</v>
      </c>
      <c r="AD72" s="147" t="str">
        <f>T( IF( Nov2022_RICHIESTE!AD16&lt;&gt;"",  IF(   AND(    (IFERROR(SEARCH("Ridotto",Nov2022_RICHIESTE!AD16),Nov2022_RICHIESTE!AD16))=1,    AD$70&lt;&gt;""   ),    _xlfn.CONCAT("Rid: ",HLOOKUP(AD$70,Tipologie!$B$2:$AM$10,3)  ),  Nov2022_RICHIESTE!AD16),HLOOKUP(AD$70,Tipologie!$B$2:$AM$10,3  ) ))</f>
        <v>.</v>
      </c>
      <c r="AE72" s="147" t="str">
        <f>T( IF( Nov2022_RICHIESTE!AE16&lt;&gt;"",  IF(   AND(    (IFERROR(SEARCH("Ridotto",Nov2022_RICHIESTE!AE16),Nov2022_RICHIESTE!AE16))=1,    AE$70&lt;&gt;""   ),    _xlfn.CONCAT("Rid: ",HLOOKUP(AE$70,Tipologie!$B$2:$AM$10,3)  ),  Nov2022_RICHIESTE!AE16),HLOOKUP(AE$70,Tipologie!$B$2:$AM$10,3  ) ))</f>
        <v>.</v>
      </c>
      <c r="AF72" s="147" t="str">
        <f>T( IF( Nov2022_RICHIESTE!AF16&lt;&gt;"",  IF(   AND(    (IFERROR(SEARCH("Ridotto",Nov2022_RICHIESTE!AF16),Nov2022_RICHIESTE!AF16))=1,    AF$70&lt;&gt;""   ),    _xlfn.CONCAT("Rid: ",HLOOKUP(AF$70,Tipologie!$B$2:$AM$10,3)  ),  Nov2022_RICHIESTE!AF16),HLOOKUP(AF$70,Tipologie!$B$2:$AM$10,3  ) ))</f>
        <v>.</v>
      </c>
      <c r="AG72" s="147" t="str">
        <f>T( IF( Nov2022_RICHIESTE!AG16&lt;&gt;"",  IF(   AND(    (IFERROR(SEARCH("Ridotto",Nov2022_RICHIESTE!AG16),Nov2022_RICHIESTE!AG16))=1,    AG$70&lt;&gt;""   ),    _xlfn.CONCAT("Rid: ",HLOOKUP(AG$70,Tipologie!$B$2:$AM$10,3)  ),  Nov2022_RICHIESTE!AG16),HLOOKUP(AG$70,Tipologie!$B$2:$AM$10,3  ) ))</f>
        <v>.</v>
      </c>
      <c r="AH72" s="147" t="str">
        <f>T( IF( Nov2022_RICHIESTE!AH16&lt;&gt;"",  IF(   AND(    (IFERROR(SEARCH("Ridotto",Nov2022_RICHIESTE!AH16),Nov2022_RICHIESTE!AH16))=1,    AH$70&lt;&gt;""   ),    _xlfn.CONCAT("Rid: ",HLOOKUP(AH$70,Tipologie!$B$2:$AM$10,3)  ),  Nov2022_RICHIESTE!AH16),HLOOKUP(AH$70,Tipologie!$B$2:$AM$10,3  ) ))</f>
        <v>.</v>
      </c>
      <c r="AI72" s="147" t="str">
        <f>T( IF( Nov2022_RICHIESTE!AI16&lt;&gt;"",  IF(   AND(    (IFERROR(SEARCH("Ridotto",Nov2022_RICHIESTE!AI16),Nov2022_RICHIESTE!AI16))=1,    AI$70&lt;&gt;""   ),    _xlfn.CONCAT("Rid: ",HLOOKUP(AI$70,Tipologie!$B$2:$AM$10,3)  ),  Nov2022_RICHIESTE!AI16),HLOOKUP(AI$70,Tipologie!$B$2:$AM$10,3  ) ))</f>
        <v>.</v>
      </c>
      <c r="AJ72" s="147" t="str">
        <f>T( IF( Nov2022_RICHIESTE!AJ16&lt;&gt;"",  IF(   AND(    (IFERROR(SEARCH("Ridotto",Nov2022_RICHIESTE!AJ16),Nov2022_RICHIESTE!AJ16))=1,    AJ$70&lt;&gt;""   ),    _xlfn.CONCAT("Rid: ",HLOOKUP(AJ$70,Tipologie!$B$2:$AM$10,3)  ),  Nov2022_RICHIESTE!AJ16),HLOOKUP(AJ$70,Tipologie!$B$2:$AM$10,3  ) ))</f>
        <v>.</v>
      </c>
      <c r="AK72" s="147" t="str">
        <f>T( IF( Nov2022_RICHIESTE!AK16&lt;&gt;"",  IF(   AND(    (IFERROR(SEARCH("Ridotto",Nov2022_RICHIESTE!AK16),Nov2022_RICHIESTE!AK16))=1,    AK$70&lt;&gt;""   ),    _xlfn.CONCAT("Rid: ",HLOOKUP(AK$70,Tipologie!$B$2:$AM$10,3)  ),  Nov2022_RICHIESTE!AK16),HLOOKUP(AK$70,Tipologie!$B$2:$AM$10,3  ) ))</f>
        <v>.</v>
      </c>
      <c r="AL72" s="147" t="str">
        <f>T( IF( Nov2022_RICHIESTE!AL16&lt;&gt;"",  IF(   AND(    (IFERROR(SEARCH("Ridotto",Nov2022_RICHIESTE!AL16),Nov2022_RICHIESTE!AL16))=1,    AL$70&lt;&gt;""   ),    _xlfn.CONCAT("Rid: ",HLOOKUP(AL$70,Tipologie!$B$2:$AM$10,3)  ),  Nov2022_RICHIESTE!AL16),HLOOKUP(AL$70,Tipologie!$B$2:$AM$10,3  ) ))</f>
        <v>.</v>
      </c>
      <c r="AM72" s="147" t="str">
        <f>T( IF( Nov2022_RICHIESTE!AM16&lt;&gt;"",  IF(   AND(    (IFERROR(SEARCH("Ridotto",Nov2022_RICHIESTE!AM16),Nov2022_RICHIESTE!AM16))=1,    AM$70&lt;&gt;""   ),    _xlfn.CONCAT("Rid: ",HLOOKUP(AM$70,Tipologie!$B$2:$AM$10,3)  ),  Nov2022_RICHIESTE!AM16),HLOOKUP(AM$70,Tipologie!$B$2:$AM$10,3  ) ))</f>
        <v>.</v>
      </c>
      <c r="AN72" s="147" t="str">
        <f>T( IF( Nov2022_RICHIESTE!AN16&lt;&gt;"",  IF(   AND(    (IFERROR(SEARCH("Ridotto",Nov2022_RICHIESTE!AN16),Nov2022_RICHIESTE!AN16))=1,    AN$70&lt;&gt;""   ),    _xlfn.CONCAT("Rid: ",HLOOKUP(AN$70,Tipologie!$B$2:$AM$10,3)  ),  Nov2022_RICHIESTE!AN16),HLOOKUP(AN$70,Tipologie!$B$2:$AM$10,3  ) ))</f>
        <v>.</v>
      </c>
      <c r="AO72" s="147" t="str">
        <f>T( IF( Nov2022_RICHIESTE!AO16&lt;&gt;"",  IF(   AND(    (IFERROR(SEARCH("Ridotto",Nov2022_RICHIESTE!AO16),Nov2022_RICHIESTE!AO16))=1,    AO$70&lt;&gt;""   ),    _xlfn.CONCAT("Rid: ",HLOOKUP(AO$70,Tipologie!$B$2:$AM$10,3)  ),  Nov2022_RICHIESTE!AO16),HLOOKUP(AO$70,Tipologie!$B$2:$AM$10,3  ) ))</f>
        <v>.</v>
      </c>
      <c r="AP72" s="147" t="str">
        <f>T( IF( Nov2022_RICHIESTE!AP16&lt;&gt;"",  IF(   AND(    (IFERROR(SEARCH("Ridotto",Nov2022_RICHIESTE!AP16),Nov2022_RICHIESTE!AP16))=1,    AP$70&lt;&gt;""   ),    _xlfn.CONCAT("Rid: ",HLOOKUP(AP$70,Tipologie!$B$2:$AM$10,3)  ),  Nov2022_RICHIESTE!AP16),HLOOKUP(AP$70,Tipologie!$B$2:$AM$10,3  ) ))</f>
        <v>.</v>
      </c>
      <c r="AQ72" s="147" t="str">
        <f>T( IF( Nov2022_RICHIESTE!AQ16&lt;&gt;"",  IF(   AND(    (IFERROR(SEARCH("Ridotto",Nov2022_RICHIESTE!AQ16),Nov2022_RICHIESTE!AQ16))=1,    AQ$70&lt;&gt;""   ),    _xlfn.CONCAT("Rid: ",HLOOKUP(AQ$70,Tipologie!$B$2:$AM$10,3)  ),  Nov2022_RICHIESTE!AQ16),HLOOKUP(AQ$70,Tipologie!$B$2:$AM$10,3  ) ))</f>
        <v>.</v>
      </c>
      <c r="AR72" s="147" t="str">
        <f>T( IF( Nov2022_RICHIESTE!AR16&lt;&gt;"",  IF(   AND(    (IFERROR(SEARCH("Ridotto",Nov2022_RICHIESTE!AR16),Nov2022_RICHIESTE!AR16))=1,    AR$70&lt;&gt;""   ),    _xlfn.CONCAT("Rid: ",HLOOKUP(AR$70,Tipologie!$B$2:$AM$10,3)  ),  Nov2022_RICHIESTE!AR16),HLOOKUP(AR$70,Tipologie!$B$2:$AM$10,3  ) ))</f>
        <v>.</v>
      </c>
      <c r="AS72" s="147" t="str">
        <f>T( IF( Nov2022_RICHIESTE!AS16&lt;&gt;"",  IF(   AND(    (IFERROR(SEARCH("Ridotto",Nov2022_RICHIESTE!AS16),Nov2022_RICHIESTE!AS16))=1,    AS$70&lt;&gt;""   ),    _xlfn.CONCAT("Rid: ",HLOOKUP(AS$70,Tipologie!$B$2:$AM$10,3)  ),  Nov2022_RICHIESTE!AS16),HLOOKUP(AS$70,Tipologie!$B$2:$AM$10,3  ) ))</f>
        <v>.</v>
      </c>
      <c r="AT72" s="224"/>
      <c r="AW72" s="22">
        <f>SUM(COUNTIFS(C72:AS72,{"Ex-accordo";"Ferie";"Ridotto Ex-Acc";"Ridotto Ferie";"Ridotto Maternità";"Malattia";"Esame";"Altro"}))</f>
        <v>0</v>
      </c>
      <c r="AX72" s="159">
        <f t="shared" ref="AX72:AX77" si="26">$AZ$1-AW72</f>
        <v>30</v>
      </c>
      <c r="AY72" s="91"/>
      <c r="BB72" s="147" t="str">
        <f>T( IF( Nov2022_RICHIESTE!BM16&lt;&gt;"",  IF(   AND(    (IFERROR(SEARCH("Ridotto",Nov2022_RICHIESTE!BM16),Nov2022_RICHIESTE!BM16))=1,    BB$70&lt;&gt;""   ),    _xlfn.CONCAT("Rid: ",HLOOKUP(BB$70,Tipologie!$B$2:$AM$10,3)  ),  Nov2022_RICHIESTE!BM16),HLOOKUP(BB$70,Tipologie!$B$2:$AM$10,3  ) ))</f>
        <v>.</v>
      </c>
      <c r="BC72" s="147" t="str">
        <f>T( IF( Nov2022_RICHIESTE!BN16&lt;&gt;"",  IF(   AND(    (IFERROR(SEARCH("Ridotto",Nov2022_RICHIESTE!BN16),Nov2022_RICHIESTE!BN16))=1,    BC$70&lt;&gt;""   ),    _xlfn.CONCAT("Rid: ",HLOOKUP(BC$70,Tipologie!$B$2:$AM$10,3)  ),  Nov2022_RICHIESTE!BN16),HLOOKUP(BC$70,Tipologie!$B$2:$AM$10,3  ) ))</f>
        <v>.</v>
      </c>
      <c r="BD72" s="147" t="str">
        <f>T( IF( Nov2022_RICHIESTE!BO16&lt;&gt;"",  IF(   AND(    (IFERROR(SEARCH("Ridotto",Nov2022_RICHIESTE!BO16),Nov2022_RICHIESTE!BO16))=1,    BD$70&lt;&gt;""   ),    _xlfn.CONCAT("Rid: ",HLOOKUP(BD$70,Tipologie!$B$2:$AM$10,3)  ),  Nov2022_RICHIESTE!BO16),HLOOKUP(BD$70,Tipologie!$B$2:$AM$10,3  ) ))</f>
        <v>.</v>
      </c>
      <c r="BE72" s="147" t="str">
        <f>T( IF( Nov2022_RICHIESTE!BP16&lt;&gt;"",  IF(   AND(    (IFERROR(SEARCH("Ridotto",Nov2022_RICHIESTE!BP16),Nov2022_RICHIESTE!BP16))=1,    BE$70&lt;&gt;""   ),    _xlfn.CONCAT("Rid: ",HLOOKUP(BE$70,Tipologie!$B$2:$AM$10,3)  ),  Nov2022_RICHIESTE!BP16),HLOOKUP(BE$70,Tipologie!$B$2:$AM$10,3  ) ))</f>
        <v>.</v>
      </c>
      <c r="BF72" s="147" t="str">
        <f>T( IF( Nov2022_RICHIESTE!BQ16&lt;&gt;"",  IF(   AND(    (IFERROR(SEARCH("Ridotto",Nov2022_RICHIESTE!BQ16),Nov2022_RICHIESTE!BQ16))=1,    BF$70&lt;&gt;""   ),    _xlfn.CONCAT("Rid: ",HLOOKUP(BF$70,Tipologie!$B$2:$AM$10,3)  ),  Nov2022_RICHIESTE!BQ16),HLOOKUP(BF$70,Tipologie!$B$2:$AM$10,3  ) ))</f>
        <v>.</v>
      </c>
      <c r="BG72" s="147" t="str">
        <f>T( IF( Nov2022_RICHIESTE!BR16&lt;&gt;"",  IF(   AND(    (IFERROR(SEARCH("Ridotto",Nov2022_RICHIESTE!BR16),Nov2022_RICHIESTE!BR16))=1,    BG$70&lt;&gt;""   ),    _xlfn.CONCAT("Rid: ",HLOOKUP(BG$70,Tipologie!$B$2:$AM$10,3)  ),  Nov2022_RICHIESTE!BR16),HLOOKUP(BG$70,Tipologie!$B$2:$AM$10,3  ) ))</f>
        <v>.</v>
      </c>
      <c r="BI72" s="45" t="str">
        <f t="shared" si="24"/>
        <v>lun</v>
      </c>
      <c r="BJ72" s="45">
        <f t="shared" si="25"/>
        <v>44879</v>
      </c>
      <c r="BK72" s="147" t="str">
        <f>T(IF(  Nov2022_RICHIESTE!BV16&lt;&gt;"",  Nov2022_RICHIESTE!BV16,  HLOOKUP(BK$70,Tipologie!$B$2:$AM$10,3) ))</f>
        <v>.</v>
      </c>
      <c r="BL72" s="147" t="str">
        <f>T(IF(  Nov2022_RICHIESTE!BW16&lt;&gt;"",  Nov2022_RICHIESTE!BW16,  HLOOKUP(BL$70,Tipologie!$B$2:$AM$10,3) ))</f>
        <v>.</v>
      </c>
      <c r="BM72" s="147" t="str">
        <f>T(IF(  Nov2022_RICHIESTE!BX16&lt;&gt;"",  Nov2022_RICHIESTE!BX16,  HLOOKUP(BM$70,Tipologie!$B$2:$AM$10,3) ))</f>
        <v>.</v>
      </c>
      <c r="BN72" s="147" t="str">
        <f>T(IF(  Nov2022_RICHIESTE!BY16&lt;&gt;"",  Nov2022_RICHIESTE!BY16,  HLOOKUP(BN$70,Tipologie!$B$2:$AM$10,3) ))</f>
        <v>.</v>
      </c>
      <c r="BO72" s="147" t="str">
        <f>T(IF(  Nov2022_RICHIESTE!BZ16&lt;&gt;"",  Nov2022_RICHIESTE!BZ16,  HLOOKUP(BO$70,Tipologie!$B$2:$AM$10,3) ))</f>
        <v>.</v>
      </c>
      <c r="BP72" s="147" t="str">
        <f>T(IF(  Nov2022_RICHIESTE!CA16&lt;&gt;"",  Nov2022_RICHIESTE!CA16,  HLOOKUP(BP$70,Tipologie!$B$2:$AM$10,3) ))</f>
        <v>.</v>
      </c>
      <c r="BQ72" s="147" t="str">
        <f>T(IF(  Nov2022_RICHIESTE!CB16&lt;&gt;"",  Nov2022_RICHIESTE!CB16,  HLOOKUP(BQ$70,Tipologie!$B$2:$AM$10,3) ))</f>
        <v>.</v>
      </c>
      <c r="BR72" s="147" t="str">
        <f>T(IF(  Nov2022_RICHIESTE!CC16&lt;&gt;"",  Nov2022_RICHIESTE!CC16,  HLOOKUP(BR$70,Tipologie!$B$2:$AM$10,3) ))</f>
        <v>.</v>
      </c>
      <c r="BS72" s="147" t="str">
        <f>T(IF(  Nov2022_RICHIESTE!CD16&lt;&gt;"",  Nov2022_RICHIESTE!CD16,  HLOOKUP(BS$70,Tipologie!$B$2:$AM$10,3) ))</f>
        <v>.</v>
      </c>
      <c r="BT72" s="147" t="str">
        <f>T(IF(  Nov2022_RICHIESTE!CE16&lt;&gt;"",  Nov2022_RICHIESTE!CE16,  HLOOKUP(BT$70,Tipologie!$B$2:$AM$10,3) ))</f>
        <v>.</v>
      </c>
      <c r="BU72" s="20"/>
    </row>
    <row r="73" spans="1:73" ht="11.25" customHeight="1" x14ac:dyDescent="0.25">
      <c r="A73" s="45" t="str">
        <f>IF(Nov2022_RICHIESTE!A17&lt;&gt;"",Nov2022_RICHIESTE!A17,"")</f>
        <v>mar</v>
      </c>
      <c r="B73" s="46">
        <f>IF(Nov2022_RICHIESTE!B17&lt;&gt;"",Nov2022_RICHIESTE!B17,"")</f>
        <v>44880</v>
      </c>
      <c r="C73" s="147" t="str">
        <f>T( IF( Nov2022_RICHIESTE!C17&lt;&gt;"",  IF(   AND(    (IFERROR(SEARCH("Ridotto",Nov2022_RICHIESTE!C17),Nov2022_RICHIESTE!C17))=1,    C$70&lt;&gt;""   ),    _xlfn.CONCAT("Rid: ",HLOOKUP(C$70,Tipologie!$B$2:$AM$10,4)  ),  Nov2022_RICHIESTE!C17),HLOOKUP(C$70,Tipologie!$B$2:$AM$10,4  ) ))</f>
        <v>.</v>
      </c>
      <c r="D73" s="147" t="str">
        <f>T( IF( Nov2022_RICHIESTE!D17&lt;&gt;"",  IF(   AND(    (IFERROR(SEARCH("Ridotto",Nov2022_RICHIESTE!D17),Nov2022_RICHIESTE!D17))=1,    D$70&lt;&gt;""   ),    _xlfn.CONCAT("Rid: ",HLOOKUP(D$70,Tipologie!$B$2:$AM$10,4)  ),  Nov2022_RICHIESTE!D17),HLOOKUP(D$70,Tipologie!$B$2:$AM$10,4  ) ))</f>
        <v>.</v>
      </c>
      <c r="E73" s="147" t="str">
        <f>T( IF( Nov2022_RICHIESTE!E17&lt;&gt;"",  IF(   AND(    (IFERROR(SEARCH("Ridotto",Nov2022_RICHIESTE!E17),Nov2022_RICHIESTE!E17))=1,    E$70&lt;&gt;""   ),    _xlfn.CONCAT("Rid: ",HLOOKUP(E$70,Tipologie!$B$2:$AM$10,4)  ),  Nov2022_RICHIESTE!E17),HLOOKUP(E$70,Tipologie!$B$2:$AM$10,4  ) ))</f>
        <v>.</v>
      </c>
      <c r="F73" s="147" t="str">
        <f>T( IF( Nov2022_RICHIESTE!F17&lt;&gt;"",  IF(   AND(    (IFERROR(SEARCH("Ridotto",Nov2022_RICHIESTE!F17),Nov2022_RICHIESTE!F17))=1,    F$70&lt;&gt;""   ),    _xlfn.CONCAT("Rid: ",HLOOKUP(F$70,Tipologie!$B$2:$AM$10,4)  ),  Nov2022_RICHIESTE!F17),HLOOKUP(F$70,Tipologie!$B$2:$AM$10,4  ) ))</f>
        <v>.</v>
      </c>
      <c r="G73" s="147" t="str">
        <f>T( IF( Nov2022_RICHIESTE!G17&lt;&gt;"",  IF(   AND(    (IFERROR(SEARCH("Ridotto",Nov2022_RICHIESTE!G17),Nov2022_RICHIESTE!G17))=1,    G$70&lt;&gt;""   ),    _xlfn.CONCAT("Rid: ",HLOOKUP(G$70,Tipologie!$B$2:$AM$10,4)  ),  Nov2022_RICHIESTE!G17),HLOOKUP(G$70,Tipologie!$B$2:$AM$10,4  ) ))</f>
        <v>.</v>
      </c>
      <c r="H73" s="147" t="str">
        <f>T( IF( Nov2022_RICHIESTE!H17&lt;&gt;"",  IF(   AND(    (IFERROR(SEARCH("Ridotto",Nov2022_RICHIESTE!H17),Nov2022_RICHIESTE!H17))=1,    H$70&lt;&gt;""   ),    _xlfn.CONCAT("Rid: ",HLOOKUP(H$70,Tipologie!$B$2:$AM$10,4)  ),  Nov2022_RICHIESTE!H17),HLOOKUP(H$70,Tipologie!$B$2:$AM$10,4  ) ))</f>
        <v>.</v>
      </c>
      <c r="I73" s="147" t="str">
        <f>T( IF( Nov2022_RICHIESTE!I17&lt;&gt;"",  IF(   AND(    (IFERROR(SEARCH("Ridotto",Nov2022_RICHIESTE!I17),Nov2022_RICHIESTE!I17))=1,    I$70&lt;&gt;""   ),    _xlfn.CONCAT("Rid: ",HLOOKUP(I$70,Tipologie!$B$2:$AM$10,4)  ),  Nov2022_RICHIESTE!I17),HLOOKUP(I$70,Tipologie!$B$2:$AM$10,4  ) ))</f>
        <v>.</v>
      </c>
      <c r="J73" s="147" t="str">
        <f>T( IF( Nov2022_RICHIESTE!J17&lt;&gt;"",  IF(   AND(    (IFERROR(SEARCH("Ridotto",Nov2022_RICHIESTE!J17),Nov2022_RICHIESTE!J17))=1,    J$70&lt;&gt;""   ),    _xlfn.CONCAT("Rid: ",HLOOKUP(J$70,Tipologie!$B$2:$AM$10,4)  ),  Nov2022_RICHIESTE!J17),HLOOKUP(J$70,Tipologie!$B$2:$AM$10,4  ) ))</f>
        <v>.</v>
      </c>
      <c r="K73" s="147" t="str">
        <f>T( IF( Nov2022_RICHIESTE!K17&lt;&gt;"",  IF(   AND(    (IFERROR(SEARCH("Ridotto",Nov2022_RICHIESTE!K17),Nov2022_RICHIESTE!K17))=1,    K$70&lt;&gt;""   ),    _xlfn.CONCAT("Rid: ",HLOOKUP(K$70,Tipologie!$B$2:$AM$10,4)  ),  Nov2022_RICHIESTE!K17),HLOOKUP(K$70,Tipologie!$B$2:$AM$10,4  ) ))</f>
        <v>.</v>
      </c>
      <c r="L73" s="147" t="str">
        <f>T( IF( Nov2022_RICHIESTE!L17&lt;&gt;"",  IF(   AND(    (IFERROR(SEARCH("Ridotto",Nov2022_RICHIESTE!L17),Nov2022_RICHIESTE!L17))=1,    L$70&lt;&gt;""   ),    _xlfn.CONCAT("Rid: ",HLOOKUP(L$70,Tipologie!$B$2:$AM$10,4)  ),  Nov2022_RICHIESTE!L17),HLOOKUP(L$70,Tipologie!$B$2:$AM$10,4  ) ))</f>
        <v>.</v>
      </c>
      <c r="M73" s="147" t="str">
        <f>T( IF( Nov2022_RICHIESTE!M17&lt;&gt;"",  IF(   AND(    (IFERROR(SEARCH("Ridotto",Nov2022_RICHIESTE!M17),Nov2022_RICHIESTE!M17))=1,    M$70&lt;&gt;""   ),    _xlfn.CONCAT("Rid: ",HLOOKUP(M$70,Tipologie!$B$2:$AM$10,4)  ),  Nov2022_RICHIESTE!M17),HLOOKUP(M$70,Tipologie!$B$2:$AM$10,4  ) ))</f>
        <v>.</v>
      </c>
      <c r="N73" s="147" t="str">
        <f>T( IF( Nov2022_RICHIESTE!N17&lt;&gt;"",  IF(   AND(    (IFERROR(SEARCH("Ridotto",Nov2022_RICHIESTE!N17),Nov2022_RICHIESTE!N17))=1,    N$70&lt;&gt;""   ),    _xlfn.CONCAT("Rid: ",HLOOKUP(N$70,Tipologie!$B$2:$AM$10,4)  ),  Nov2022_RICHIESTE!N17),HLOOKUP(N$70,Tipologie!$B$2:$AM$10,4  ) ))</f>
        <v>.</v>
      </c>
      <c r="O73" s="147" t="str">
        <f>T( IF( Nov2022_RICHIESTE!O17&lt;&gt;"",  IF(   AND(    (IFERROR(SEARCH("Ridotto",Nov2022_RICHIESTE!O17),Nov2022_RICHIESTE!O17))=1,    O$70&lt;&gt;""   ),    _xlfn.CONCAT("Rid: ",HLOOKUP(O$70,Tipologie!$B$2:$AM$10,4)  ),  Nov2022_RICHIESTE!O17),HLOOKUP(O$70,Tipologie!$B$2:$AM$10,4  ) ))</f>
        <v>.</v>
      </c>
      <c r="P73" s="147" t="str">
        <f>T( IF( Nov2022_RICHIESTE!P17&lt;&gt;"",  IF(   AND(    (IFERROR(SEARCH("Ridotto",Nov2022_RICHIESTE!P17),Nov2022_RICHIESTE!P17))=1,    P$70&lt;&gt;""   ),    _xlfn.CONCAT("Rid: ",HLOOKUP(P$70,Tipologie!$B$2:$AM$10,4)  ),  Nov2022_RICHIESTE!P17),HLOOKUP(P$70,Tipologie!$B$2:$AM$10,4  ) ))</f>
        <v>.</v>
      </c>
      <c r="Q73" s="28" t="str">
        <f>T( IF( Nov2022_RICHIESTE!Q17&lt;&gt;"",  IF(   AND(    (IFERROR(SEARCH("Ridotto",Nov2022_RICHIESTE!Q17),Nov2022_RICHIESTE!Q17))=1,    Q$70&lt;&gt;""   ),    _xlfn.CONCAT("Rid: ",HLOOKUP(Q$70,Tipologie!$B$2:$AM$10,4)  ),  Nov2022_RICHIESTE!Q17),HLOOKUP(Q$70,Tipologie!$B$2:$AM$10,4  ) ))</f>
        <v>.</v>
      </c>
      <c r="R73" s="28" t="str">
        <f>T( IF( Nov2022_RICHIESTE!R17&lt;&gt;"",  IF(   AND(    (IFERROR(SEARCH("Ridotto",Nov2022_RICHIESTE!R17),Nov2022_RICHIESTE!R17))=1,    R$70&lt;&gt;""   ),    _xlfn.CONCAT("Rid: ",HLOOKUP(R$70,Tipologie!$B$2:$AM$10,4)  ),  Nov2022_RICHIESTE!R17),HLOOKUP(R$70,Tipologie!$B$2:$AM$10,4  ) ))</f>
        <v>.</v>
      </c>
      <c r="S73" s="28" t="str">
        <f>T( IF( Nov2022_RICHIESTE!S17&lt;&gt;"",  IF(   AND(    (IFERROR(SEARCH("Ridotto",Nov2022_RICHIESTE!S17),Nov2022_RICHIESTE!S17))=1,    S$70&lt;&gt;""   ),    _xlfn.CONCAT("Rid: ",HLOOKUP(S$70,Tipologie!$B$2:$AM$10,4)  ),  Nov2022_RICHIESTE!S17),HLOOKUP(S$70,Tipologie!$B$2:$AM$10,4  ) ))</f>
        <v>.</v>
      </c>
      <c r="T73" s="91"/>
      <c r="U73" s="45" t="str">
        <f t="shared" si="23"/>
        <v>mar</v>
      </c>
      <c r="V73" s="46">
        <f t="shared" si="18"/>
        <v>44880</v>
      </c>
      <c r="W73" s="147" t="str">
        <f>T( IF( Nov2022_RICHIESTE!W17&lt;&gt;"",  IF(   AND(    (IFERROR(SEARCH("Ridotto",Nov2022_RICHIESTE!W17),Nov2022_RICHIESTE!W17))=1,    W$70&lt;&gt;""   ),    _xlfn.CONCAT("Rid: ",HLOOKUP(W$70,Tipologie!$B$2:$AM$10,4)  ),  Nov2022_RICHIESTE!W17),HLOOKUP(W$70,Tipologie!$B$2:$AM$10,4  ) ))</f>
        <v>.</v>
      </c>
      <c r="X73" s="147" t="str">
        <f>T( IF( Nov2022_RICHIESTE!X17&lt;&gt;"",  IF(   AND(    (IFERROR(SEARCH("Ridotto",Nov2022_RICHIESTE!X17),Nov2022_RICHIESTE!X17))=1,    X$70&lt;&gt;""   ),    _xlfn.CONCAT("Rid: ",HLOOKUP(X$70,Tipologie!$B$2:$AM$10,4)  ),  Nov2022_RICHIESTE!X17),HLOOKUP(X$70,Tipologie!$B$2:$AM$10,4  ) ))</f>
        <v>.</v>
      </c>
      <c r="Y73" s="147" t="str">
        <f>T( IF( Nov2022_RICHIESTE!Y17&lt;&gt;"",  IF(   AND(    (IFERROR(SEARCH("Ridotto",Nov2022_RICHIESTE!Y17),Nov2022_RICHIESTE!Y17))=1,    Y$70&lt;&gt;""   ),    _xlfn.CONCAT("Rid: ",HLOOKUP(Y$70,Tipologie!$B$2:$AM$10,4)  ),  Nov2022_RICHIESTE!Y17),HLOOKUP(Y$70,Tipologie!$B$2:$AM$10,4  ) ))</f>
        <v>.</v>
      </c>
      <c r="Z73" s="147" t="str">
        <f>T( IF( Nov2022_RICHIESTE!Z17&lt;&gt;"",  IF(   AND(    (IFERROR(SEARCH("Ridotto",Nov2022_RICHIESTE!Z17),Nov2022_RICHIESTE!Z17))=1,    Z$70&lt;&gt;""   ),    _xlfn.CONCAT("Rid: ",HLOOKUP(Z$70,Tipologie!$B$2:$AM$10,4)  ),  Nov2022_RICHIESTE!Z17),HLOOKUP(Z$70,Tipologie!$B$2:$AM$10,4  ) ))</f>
        <v>.</v>
      </c>
      <c r="AA73" s="147" t="str">
        <f>T( IF( Nov2022_RICHIESTE!AA17&lt;&gt;"",  IF(   AND(    (IFERROR(SEARCH("Ridotto",Nov2022_RICHIESTE!AA17),Nov2022_RICHIESTE!AA17))=1,    AA$70&lt;&gt;""   ),    _xlfn.CONCAT("Rid: ",HLOOKUP(AA$70,Tipologie!$B$2:$AM$10,4)  ),  Nov2022_RICHIESTE!AA17),HLOOKUP(AA$70,Tipologie!$B$2:$AM$10,4  ) ))</f>
        <v>.</v>
      </c>
      <c r="AB73" s="147" t="str">
        <f>T( IF( Nov2022_RICHIESTE!AB17&lt;&gt;"",  IF(   AND(    (IFERROR(SEARCH("Ridotto",Nov2022_RICHIESTE!AB17),Nov2022_RICHIESTE!AB17))=1,    AB$70&lt;&gt;""   ),    _xlfn.CONCAT("Rid: ",HLOOKUP(AB$70,Tipologie!$B$2:$AM$10,4)  ),  Nov2022_RICHIESTE!AB17),HLOOKUP(AB$70,Tipologie!$B$2:$AM$10,4  ) ))</f>
        <v>.</v>
      </c>
      <c r="AC73" s="147" t="str">
        <f>T( IF( Nov2022_RICHIESTE!AC17&lt;&gt;"",  IF(   AND(    (IFERROR(SEARCH("Ridotto",Nov2022_RICHIESTE!AC17),Nov2022_RICHIESTE!AC17))=1,    AC$70&lt;&gt;""   ),    _xlfn.CONCAT("Rid: ",HLOOKUP(AC$70,Tipologie!$B$2:$AM$10,4)  ),  Nov2022_RICHIESTE!AC17),HLOOKUP(AC$70,Tipologie!$B$2:$AM$10,4  ) ))</f>
        <v>.</v>
      </c>
      <c r="AD73" s="147" t="str">
        <f>T( IF( Nov2022_RICHIESTE!AD17&lt;&gt;"",  IF(   AND(    (IFERROR(SEARCH("Ridotto",Nov2022_RICHIESTE!AD17),Nov2022_RICHIESTE!AD17))=1,    AD$70&lt;&gt;""   ),    _xlfn.CONCAT("Rid: ",HLOOKUP(AD$70,Tipologie!$B$2:$AM$10,4)  ),  Nov2022_RICHIESTE!AD17),HLOOKUP(AD$70,Tipologie!$B$2:$AM$10,4  ) ))</f>
        <v>.</v>
      </c>
      <c r="AE73" s="147" t="str">
        <f>T( IF( Nov2022_RICHIESTE!AE17&lt;&gt;"",  IF(   AND(    (IFERROR(SEARCH("Ridotto",Nov2022_RICHIESTE!AE17),Nov2022_RICHIESTE!AE17))=1,    AE$70&lt;&gt;""   ),    _xlfn.CONCAT("Rid: ",HLOOKUP(AE$70,Tipologie!$B$2:$AM$10,4)  ),  Nov2022_RICHIESTE!AE17),HLOOKUP(AE$70,Tipologie!$B$2:$AM$10,4  ) ))</f>
        <v>.</v>
      </c>
      <c r="AF73" s="147" t="str">
        <f>T( IF( Nov2022_RICHIESTE!AF17&lt;&gt;"",  IF(   AND(    (IFERROR(SEARCH("Ridotto",Nov2022_RICHIESTE!AF17),Nov2022_RICHIESTE!AF17))=1,    AF$70&lt;&gt;""   ),    _xlfn.CONCAT("Rid: ",HLOOKUP(AF$70,Tipologie!$B$2:$AM$10,4)  ),  Nov2022_RICHIESTE!AF17),HLOOKUP(AF$70,Tipologie!$B$2:$AM$10,4  ) ))</f>
        <v>.</v>
      </c>
      <c r="AG73" s="147" t="str">
        <f>T( IF( Nov2022_RICHIESTE!AG17&lt;&gt;"",  IF(   AND(    (IFERROR(SEARCH("Ridotto",Nov2022_RICHIESTE!AG17),Nov2022_RICHIESTE!AG17))=1,    AG$70&lt;&gt;""   ),    _xlfn.CONCAT("Rid: ",HLOOKUP(AG$70,Tipologie!$B$2:$AM$10,4)  ),  Nov2022_RICHIESTE!AG17),HLOOKUP(AG$70,Tipologie!$B$2:$AM$10,4  ) ))</f>
        <v>.</v>
      </c>
      <c r="AH73" s="147" t="str">
        <f>T( IF( Nov2022_RICHIESTE!AH17&lt;&gt;"",  IF(   AND(    (IFERROR(SEARCH("Ridotto",Nov2022_RICHIESTE!AH17),Nov2022_RICHIESTE!AH17))=1,    AH$70&lt;&gt;""   ),    _xlfn.CONCAT("Rid: ",HLOOKUP(AH$70,Tipologie!$B$2:$AM$10,4)  ),  Nov2022_RICHIESTE!AH17),HLOOKUP(AH$70,Tipologie!$B$2:$AM$10,4  ) ))</f>
        <v>.</v>
      </c>
      <c r="AI73" s="147" t="str">
        <f>T( IF( Nov2022_RICHIESTE!AI17&lt;&gt;"",  IF(   AND(    (IFERROR(SEARCH("Ridotto",Nov2022_RICHIESTE!AI17),Nov2022_RICHIESTE!AI17))=1,    AI$70&lt;&gt;""   ),    _xlfn.CONCAT("Rid: ",HLOOKUP(AI$70,Tipologie!$B$2:$AM$10,4)  ),  Nov2022_RICHIESTE!AI17),HLOOKUP(AI$70,Tipologie!$B$2:$AM$10,4  ) ))</f>
        <v>.</v>
      </c>
      <c r="AJ73" s="147" t="str">
        <f>T( IF( Nov2022_RICHIESTE!AJ17&lt;&gt;"",  IF(   AND(    (IFERROR(SEARCH("Ridotto",Nov2022_RICHIESTE!AJ17),Nov2022_RICHIESTE!AJ17))=1,    AJ$70&lt;&gt;""   ),    _xlfn.CONCAT("Rid: ",HLOOKUP(AJ$70,Tipologie!$B$2:$AM$10,4)  ),  Nov2022_RICHIESTE!AJ17),HLOOKUP(AJ$70,Tipologie!$B$2:$AM$10,4  ) ))</f>
        <v>.</v>
      </c>
      <c r="AK73" s="147" t="str">
        <f>T( IF( Nov2022_RICHIESTE!AK17&lt;&gt;"",  IF(   AND(    (IFERROR(SEARCH("Ridotto",Nov2022_RICHIESTE!AK17),Nov2022_RICHIESTE!AK17))=1,    AK$70&lt;&gt;""   ),    _xlfn.CONCAT("Rid: ",HLOOKUP(AK$70,Tipologie!$B$2:$AM$10,4)  ),  Nov2022_RICHIESTE!AK17),HLOOKUP(AK$70,Tipologie!$B$2:$AM$10,4  ) ))</f>
        <v>.</v>
      </c>
      <c r="AL73" s="147" t="str">
        <f>T( IF( Nov2022_RICHIESTE!AL17&lt;&gt;"",  IF(   AND(    (IFERROR(SEARCH("Ridotto",Nov2022_RICHIESTE!AL17),Nov2022_RICHIESTE!AL17))=1,    AL$70&lt;&gt;""   ),    _xlfn.CONCAT("Rid: ",HLOOKUP(AL$70,Tipologie!$B$2:$AM$10,4)  ),  Nov2022_RICHIESTE!AL17),HLOOKUP(AL$70,Tipologie!$B$2:$AM$10,4  ) ))</f>
        <v>.</v>
      </c>
      <c r="AM73" s="147" t="str">
        <f>T( IF( Nov2022_RICHIESTE!AM17&lt;&gt;"",  IF(   AND(    (IFERROR(SEARCH("Ridotto",Nov2022_RICHIESTE!AM17),Nov2022_RICHIESTE!AM17))=1,    AM$70&lt;&gt;""   ),    _xlfn.CONCAT("Rid: ",HLOOKUP(AM$70,Tipologie!$B$2:$AM$10,4)  ),  Nov2022_RICHIESTE!AM17),HLOOKUP(AM$70,Tipologie!$B$2:$AM$10,4  ) ))</f>
        <v>.</v>
      </c>
      <c r="AN73" s="147" t="str">
        <f>T( IF( Nov2022_RICHIESTE!AN17&lt;&gt;"",  IF(   AND(    (IFERROR(SEARCH("Ridotto",Nov2022_RICHIESTE!AN17),Nov2022_RICHIESTE!AN17))=1,    AN$70&lt;&gt;""   ),    _xlfn.CONCAT("Rid: ",HLOOKUP(AN$70,Tipologie!$B$2:$AM$10,4)  ),  Nov2022_RICHIESTE!AN17),HLOOKUP(AN$70,Tipologie!$B$2:$AM$10,4  ) ))</f>
        <v>.</v>
      </c>
      <c r="AO73" s="147" t="str">
        <f>T( IF( Nov2022_RICHIESTE!AO17&lt;&gt;"",  IF(   AND(    (IFERROR(SEARCH("Ridotto",Nov2022_RICHIESTE!AO17),Nov2022_RICHIESTE!AO17))=1,    AO$70&lt;&gt;""   ),    _xlfn.CONCAT("Rid: ",HLOOKUP(AO$70,Tipologie!$B$2:$AM$10,4)  ),  Nov2022_RICHIESTE!AO17),HLOOKUP(AO$70,Tipologie!$B$2:$AM$10,4  ) ))</f>
        <v>.</v>
      </c>
      <c r="AP73" s="147" t="str">
        <f>T( IF( Nov2022_RICHIESTE!AP17&lt;&gt;"",  IF(   AND(    (IFERROR(SEARCH("Ridotto",Nov2022_RICHIESTE!AP17),Nov2022_RICHIESTE!AP17))=1,    AP$70&lt;&gt;""   ),    _xlfn.CONCAT("Rid: ",HLOOKUP(AP$70,Tipologie!$B$2:$AM$10,4)  ),  Nov2022_RICHIESTE!AP17),HLOOKUP(AP$70,Tipologie!$B$2:$AM$10,4  ) ))</f>
        <v>.</v>
      </c>
      <c r="AQ73" s="147" t="str">
        <f>T( IF( Nov2022_RICHIESTE!AQ17&lt;&gt;"",  IF(   AND(    (IFERROR(SEARCH("Ridotto",Nov2022_RICHIESTE!AQ17),Nov2022_RICHIESTE!AQ17))=1,    AQ$70&lt;&gt;""   ),    _xlfn.CONCAT("Rid: ",HLOOKUP(AQ$70,Tipologie!$B$2:$AM$10,4)  ),  Nov2022_RICHIESTE!AQ17),HLOOKUP(AQ$70,Tipologie!$B$2:$AM$10,4  ) ))</f>
        <v>.</v>
      </c>
      <c r="AR73" s="147" t="str">
        <f>T( IF( Nov2022_RICHIESTE!AR17&lt;&gt;"",  IF(   AND(    (IFERROR(SEARCH("Ridotto",Nov2022_RICHIESTE!AR17),Nov2022_RICHIESTE!AR17))=1,    AR$70&lt;&gt;""   ),    _xlfn.CONCAT("Rid: ",HLOOKUP(AR$70,Tipologie!$B$2:$AM$10,4)  ),  Nov2022_RICHIESTE!AR17),HLOOKUP(AR$70,Tipologie!$B$2:$AM$10,4  ) ))</f>
        <v>.</v>
      </c>
      <c r="AS73" s="147" t="str">
        <f>T( IF( Nov2022_RICHIESTE!AS17&lt;&gt;"",  IF(   AND(    (IFERROR(SEARCH("Ridotto",Nov2022_RICHIESTE!AS17),Nov2022_RICHIESTE!AS17))=1,    AS$70&lt;&gt;""   ),    _xlfn.CONCAT("Rid: ",HLOOKUP(AS$70,Tipologie!$B$2:$AM$10,4)  ),  Nov2022_RICHIESTE!AS17),HLOOKUP(AS$70,Tipologie!$B$2:$AM$10,4  ) ))</f>
        <v>.</v>
      </c>
      <c r="AT73" s="224"/>
      <c r="AW73" s="159">
        <f>SUM(COUNTIFS(C73:AS73,{"Ex-accordo";"Ferie";"Ridotto Ex-Acc";"Ridotto Ferie";"Ridotto Maternità";"Malattia";"Esame";"Altro"}))</f>
        <v>0</v>
      </c>
      <c r="AX73" s="159">
        <f t="shared" si="26"/>
        <v>30</v>
      </c>
      <c r="AY73" s="91"/>
      <c r="BB73" s="147" t="str">
        <f>T( IF( Nov2022_RICHIESTE!BM17&lt;&gt;"",  IF(   AND(    (IFERROR(SEARCH("Ridotto",Nov2022_RICHIESTE!BM17),Nov2022_RICHIESTE!BM17))=1,    BB$70&lt;&gt;""   ),    _xlfn.CONCAT("Rid: ",HLOOKUP(BB$70,Tipologie!$B$2:$AM$10,4)  ),  Nov2022_RICHIESTE!BM17),HLOOKUP(BB$70,Tipologie!$B$2:$AM$10,4  ) ))</f>
        <v>.</v>
      </c>
      <c r="BC73" s="147" t="str">
        <f>T( IF( Nov2022_RICHIESTE!BN17&lt;&gt;"",  IF(   AND(    (IFERROR(SEARCH("Ridotto",Nov2022_RICHIESTE!BN17),Nov2022_RICHIESTE!BN17))=1,    BC$70&lt;&gt;""   ),    _xlfn.CONCAT("Rid: ",HLOOKUP(BC$70,Tipologie!$B$2:$AM$10,4)  ),  Nov2022_RICHIESTE!BN17),HLOOKUP(BC$70,Tipologie!$B$2:$AM$10,4  ) ))</f>
        <v>.</v>
      </c>
      <c r="BD73" s="147" t="str">
        <f>T( IF( Nov2022_RICHIESTE!BO17&lt;&gt;"",  IF(   AND(    (IFERROR(SEARCH("Ridotto",Nov2022_RICHIESTE!BO17),Nov2022_RICHIESTE!BO17))=1,    BD$70&lt;&gt;""   ),    _xlfn.CONCAT("Rid: ",HLOOKUP(BD$70,Tipologie!$B$2:$AM$10,4)  ),  Nov2022_RICHIESTE!BO17),HLOOKUP(BD$70,Tipologie!$B$2:$AM$10,4  ) ))</f>
        <v>.</v>
      </c>
      <c r="BE73" s="147" t="str">
        <f>T( IF( Nov2022_RICHIESTE!BP17&lt;&gt;"",  IF(   AND(    (IFERROR(SEARCH("Ridotto",Nov2022_RICHIESTE!BP17),Nov2022_RICHIESTE!BP17))=1,    BE$70&lt;&gt;""   ),    _xlfn.CONCAT("Rid: ",HLOOKUP(BE$70,Tipologie!$B$2:$AM$10,4)  ),  Nov2022_RICHIESTE!BP17),HLOOKUP(BE$70,Tipologie!$B$2:$AM$10,4  ) ))</f>
        <v>.</v>
      </c>
      <c r="BF73" s="147" t="str">
        <f>T( IF( Nov2022_RICHIESTE!BQ17&lt;&gt;"",  IF(   AND(    (IFERROR(SEARCH("Ridotto",Nov2022_RICHIESTE!BQ17),Nov2022_RICHIESTE!BQ17))=1,    BF$70&lt;&gt;""   ),    _xlfn.CONCAT("Rid: ",HLOOKUP(BF$70,Tipologie!$B$2:$AM$10,4)  ),  Nov2022_RICHIESTE!BQ17),HLOOKUP(BF$70,Tipologie!$B$2:$AM$10,4  ) ))</f>
        <v>.</v>
      </c>
      <c r="BG73" s="147" t="str">
        <f>T( IF( Nov2022_RICHIESTE!BR17&lt;&gt;"",  IF(   AND(    (IFERROR(SEARCH("Ridotto",Nov2022_RICHIESTE!BR17),Nov2022_RICHIESTE!BR17))=1,    BG$70&lt;&gt;""   ),    _xlfn.CONCAT("Rid: ",HLOOKUP(BG$70,Tipologie!$B$2:$AM$10,4)  ),  Nov2022_RICHIESTE!BR17),HLOOKUP(BG$70,Tipologie!$B$2:$AM$10,4  ) ))</f>
        <v>.</v>
      </c>
      <c r="BI73" s="45" t="str">
        <f t="shared" si="24"/>
        <v>mar</v>
      </c>
      <c r="BJ73" s="45">
        <f t="shared" si="25"/>
        <v>44880</v>
      </c>
      <c r="BK73" s="147" t="str">
        <f>T(IF(  Nov2022_RICHIESTE!BV17&lt;&gt;"",  Nov2022_RICHIESTE!BV17,  HLOOKUP(BK$70,Tipologie!$B$2:$AM$10,4) ))</f>
        <v>.</v>
      </c>
      <c r="BL73" s="147" t="str">
        <f>T(IF(  Nov2022_RICHIESTE!BW17&lt;&gt;"",  Nov2022_RICHIESTE!BW17,  HLOOKUP(BL$70,Tipologie!$B$2:$AM$10,4) ))</f>
        <v>.</v>
      </c>
      <c r="BM73" s="147" t="str">
        <f>T(IF(  Nov2022_RICHIESTE!BX17&lt;&gt;"",  Nov2022_RICHIESTE!BX17,  HLOOKUP(BM$70,Tipologie!$B$2:$AM$10,4) ))</f>
        <v>.</v>
      </c>
      <c r="BN73" s="147" t="str">
        <f>T(IF(  Nov2022_RICHIESTE!BY17&lt;&gt;"",  Nov2022_RICHIESTE!BY17,  HLOOKUP(BN$70,Tipologie!$B$2:$AM$10,4) ))</f>
        <v>.</v>
      </c>
      <c r="BO73" s="147" t="str">
        <f>T(IF(  Nov2022_RICHIESTE!BZ17&lt;&gt;"",  Nov2022_RICHIESTE!BZ17,  HLOOKUP(BO$70,Tipologie!$B$2:$AM$10,4) ))</f>
        <v>.</v>
      </c>
      <c r="BP73" s="147" t="str">
        <f>T(IF(  Nov2022_RICHIESTE!CA17&lt;&gt;"",  Nov2022_RICHIESTE!CA17,  HLOOKUP(BP$70,Tipologie!$B$2:$AM$10,4) ))</f>
        <v>.</v>
      </c>
      <c r="BQ73" s="147" t="str">
        <f>T(IF(  Nov2022_RICHIESTE!CB17&lt;&gt;"",  Nov2022_RICHIESTE!CB17,  HLOOKUP(BQ$70,Tipologie!$B$2:$AM$10,4) ))</f>
        <v>.</v>
      </c>
      <c r="BR73" s="147" t="str">
        <f>T(IF(  Nov2022_RICHIESTE!CC17&lt;&gt;"",  Nov2022_RICHIESTE!CC17,  HLOOKUP(BR$70,Tipologie!$B$2:$AM$10,4) ))</f>
        <v>.</v>
      </c>
      <c r="BS73" s="147" t="str">
        <f>T(IF(  Nov2022_RICHIESTE!CD17&lt;&gt;"",  Nov2022_RICHIESTE!CD17,  HLOOKUP(BS$70,Tipologie!$B$2:$AM$10,4) ))</f>
        <v>.</v>
      </c>
      <c r="BT73" s="147" t="str">
        <f>T(IF(  Nov2022_RICHIESTE!CE17&lt;&gt;"",  Nov2022_RICHIESTE!CE17,  HLOOKUP(BT$70,Tipologie!$B$2:$AM$10,4) ))</f>
        <v>.</v>
      </c>
    </row>
    <row r="74" spans="1:73" ht="11.25" customHeight="1" x14ac:dyDescent="0.25">
      <c r="A74" s="45" t="str">
        <f>IF(Nov2022_RICHIESTE!A18&lt;&gt;"",Nov2022_RICHIESTE!A18,"")</f>
        <v>mer</v>
      </c>
      <c r="B74" s="46">
        <f>IF(Nov2022_RICHIESTE!B18&lt;&gt;"",Nov2022_RICHIESTE!B18,"")</f>
        <v>44881</v>
      </c>
      <c r="C74" s="147" t="str">
        <f>T( IF( Nov2022_RICHIESTE!C18&lt;&gt;"",  IF(   AND(    (IFERROR(SEARCH("Ridotto",Nov2022_RICHIESTE!C18),Nov2022_RICHIESTE!C18))=1,    C$70&lt;&gt;""   ),    _xlfn.CONCAT("Rid: ",HLOOKUP(C$70,Tipologie!$B$2:$AM$10,5)  ),  Nov2022_RICHIESTE!C18),HLOOKUP(C$70,Tipologie!$B$2:$AM$10,5  ) ))</f>
        <v>.</v>
      </c>
      <c r="D74" s="147" t="str">
        <f>T( IF( Nov2022_RICHIESTE!D18&lt;&gt;"",  IF(   AND(    (IFERROR(SEARCH("Ridotto",Nov2022_RICHIESTE!D18),Nov2022_RICHIESTE!D18))=1,    D$70&lt;&gt;""   ),    _xlfn.CONCAT("Rid: ",HLOOKUP(D$70,Tipologie!$B$2:$AM$10,5)  ),  Nov2022_RICHIESTE!D18),HLOOKUP(D$70,Tipologie!$B$2:$AM$10,5  ) ))</f>
        <v>.</v>
      </c>
      <c r="E74" s="147" t="str">
        <f>T( IF( Nov2022_RICHIESTE!E18&lt;&gt;"",  IF(   AND(    (IFERROR(SEARCH("Ridotto",Nov2022_RICHIESTE!E18),Nov2022_RICHIESTE!E18))=1,    E$70&lt;&gt;""   ),    _xlfn.CONCAT("Rid: ",HLOOKUP(E$70,Tipologie!$B$2:$AM$10,5)  ),  Nov2022_RICHIESTE!E18),HLOOKUP(E$70,Tipologie!$B$2:$AM$10,5  ) ))</f>
        <v>.</v>
      </c>
      <c r="F74" s="147" t="str">
        <f>T( IF( Nov2022_RICHIESTE!F18&lt;&gt;"",  IF(   AND(    (IFERROR(SEARCH("Ridotto",Nov2022_RICHIESTE!F18),Nov2022_RICHIESTE!F18))=1,    F$70&lt;&gt;""   ),    _xlfn.CONCAT("Rid: ",HLOOKUP(F$70,Tipologie!$B$2:$AM$10,5)  ),  Nov2022_RICHIESTE!F18),HLOOKUP(F$70,Tipologie!$B$2:$AM$10,5  ) ))</f>
        <v>.</v>
      </c>
      <c r="G74" s="147" t="str">
        <f>T( IF( Nov2022_RICHIESTE!G18&lt;&gt;"",  IF(   AND(    (IFERROR(SEARCH("Ridotto",Nov2022_RICHIESTE!G18),Nov2022_RICHIESTE!G18))=1,    G$70&lt;&gt;""   ),    _xlfn.CONCAT("Rid: ",HLOOKUP(G$70,Tipologie!$B$2:$AM$10,5)  ),  Nov2022_RICHIESTE!G18),HLOOKUP(G$70,Tipologie!$B$2:$AM$10,5  ) ))</f>
        <v>.</v>
      </c>
      <c r="H74" s="147" t="str">
        <f>T( IF( Nov2022_RICHIESTE!H18&lt;&gt;"",  IF(   AND(    (IFERROR(SEARCH("Ridotto",Nov2022_RICHIESTE!H18),Nov2022_RICHIESTE!H18))=1,    H$70&lt;&gt;""   ),    _xlfn.CONCAT("Rid: ",HLOOKUP(H$70,Tipologie!$B$2:$AM$10,5)  ),  Nov2022_RICHIESTE!H18),HLOOKUP(H$70,Tipologie!$B$2:$AM$10,5  ) ))</f>
        <v>.</v>
      </c>
      <c r="I74" s="147" t="str">
        <f>T( IF( Nov2022_RICHIESTE!I18&lt;&gt;"",  IF(   AND(    (IFERROR(SEARCH("Ridotto",Nov2022_RICHIESTE!I18),Nov2022_RICHIESTE!I18))=1,    I$70&lt;&gt;""   ),    _xlfn.CONCAT("Rid: ",HLOOKUP(I$70,Tipologie!$B$2:$AM$10,5)  ),  Nov2022_RICHIESTE!I18),HLOOKUP(I$70,Tipologie!$B$2:$AM$10,5  ) ))</f>
        <v>.</v>
      </c>
      <c r="J74" s="147" t="str">
        <f>T( IF( Nov2022_RICHIESTE!J18&lt;&gt;"",  IF(   AND(    (IFERROR(SEARCH("Ridotto",Nov2022_RICHIESTE!J18),Nov2022_RICHIESTE!J18))=1,    J$70&lt;&gt;""   ),    _xlfn.CONCAT("Rid: ",HLOOKUP(J$70,Tipologie!$B$2:$AM$10,5)  ),  Nov2022_RICHIESTE!J18),HLOOKUP(J$70,Tipologie!$B$2:$AM$10,5  ) ))</f>
        <v>.</v>
      </c>
      <c r="K74" s="147" t="str">
        <f>T( IF( Nov2022_RICHIESTE!K18&lt;&gt;"",  IF(   AND(    (IFERROR(SEARCH("Ridotto",Nov2022_RICHIESTE!K18),Nov2022_RICHIESTE!K18))=1,    K$70&lt;&gt;""   ),    _xlfn.CONCAT("Rid: ",HLOOKUP(K$70,Tipologie!$B$2:$AM$10,5)  ),  Nov2022_RICHIESTE!K18),HLOOKUP(K$70,Tipologie!$B$2:$AM$10,5  ) ))</f>
        <v>.</v>
      </c>
      <c r="L74" s="147" t="str">
        <f>T( IF( Nov2022_RICHIESTE!L18&lt;&gt;"",  IF(   AND(    (IFERROR(SEARCH("Ridotto",Nov2022_RICHIESTE!L18),Nov2022_RICHIESTE!L18))=1,    L$70&lt;&gt;""   ),    _xlfn.CONCAT("Rid: ",HLOOKUP(L$70,Tipologie!$B$2:$AM$10,5)  ),  Nov2022_RICHIESTE!L18),HLOOKUP(L$70,Tipologie!$B$2:$AM$10,5  ) ))</f>
        <v>.</v>
      </c>
      <c r="M74" s="147" t="str">
        <f>T( IF( Nov2022_RICHIESTE!M18&lt;&gt;"",  IF(   AND(    (IFERROR(SEARCH("Ridotto",Nov2022_RICHIESTE!M18),Nov2022_RICHIESTE!M18))=1,    M$70&lt;&gt;""   ),    _xlfn.CONCAT("Rid: ",HLOOKUP(M$70,Tipologie!$B$2:$AM$10,5)  ),  Nov2022_RICHIESTE!M18),HLOOKUP(M$70,Tipologie!$B$2:$AM$10,5  ) ))</f>
        <v>.</v>
      </c>
      <c r="N74" s="147" t="str">
        <f>T( IF( Nov2022_RICHIESTE!N18&lt;&gt;"",  IF(   AND(    (IFERROR(SEARCH("Ridotto",Nov2022_RICHIESTE!N18),Nov2022_RICHIESTE!N18))=1,    N$70&lt;&gt;""   ),    _xlfn.CONCAT("Rid: ",HLOOKUP(N$70,Tipologie!$B$2:$AM$10,5)  ),  Nov2022_RICHIESTE!N18),HLOOKUP(N$70,Tipologie!$B$2:$AM$10,5  ) ))</f>
        <v>.</v>
      </c>
      <c r="O74" s="147" t="str">
        <f>T( IF( Nov2022_RICHIESTE!O18&lt;&gt;"",  IF(   AND(    (IFERROR(SEARCH("Ridotto",Nov2022_RICHIESTE!O18),Nov2022_RICHIESTE!O18))=1,    O$70&lt;&gt;""   ),    _xlfn.CONCAT("Rid: ",HLOOKUP(O$70,Tipologie!$B$2:$AM$10,5)  ),  Nov2022_RICHIESTE!O18),HLOOKUP(O$70,Tipologie!$B$2:$AM$10,5  ) ))</f>
        <v>.</v>
      </c>
      <c r="P74" s="147" t="str">
        <f>T( IF( Nov2022_RICHIESTE!P18&lt;&gt;"",  IF(   AND(    (IFERROR(SEARCH("Ridotto",Nov2022_RICHIESTE!P18),Nov2022_RICHIESTE!P18))=1,    P$70&lt;&gt;""   ),    _xlfn.CONCAT("Rid: ",HLOOKUP(P$70,Tipologie!$B$2:$AM$10,5)  ),  Nov2022_RICHIESTE!P18),HLOOKUP(P$70,Tipologie!$B$2:$AM$10,5  ) ))</f>
        <v>.</v>
      </c>
      <c r="Q74" s="28" t="str">
        <f>T( IF( Nov2022_RICHIESTE!Q18&lt;&gt;"",  IF(   AND(    (IFERROR(SEARCH("Ridotto",Nov2022_RICHIESTE!Q18),Nov2022_RICHIESTE!Q18))=1,    Q$70&lt;&gt;""   ),    _xlfn.CONCAT("Rid: ",HLOOKUP(Q$70,Tipologie!$B$2:$AM$10,5)  ),  Nov2022_RICHIESTE!Q18),HLOOKUP(Q$70,Tipologie!$B$2:$AM$10,5  ) ))</f>
        <v>.</v>
      </c>
      <c r="R74" s="28" t="str">
        <f>T( IF( Nov2022_RICHIESTE!R18&lt;&gt;"",  IF(   AND(    (IFERROR(SEARCH("Ridotto",Nov2022_RICHIESTE!R18),Nov2022_RICHIESTE!R18))=1,    R$70&lt;&gt;""   ),    _xlfn.CONCAT("Rid: ",HLOOKUP(R$70,Tipologie!$B$2:$AM$10,5)  ),  Nov2022_RICHIESTE!R18),HLOOKUP(R$70,Tipologie!$B$2:$AM$10,5  ) ))</f>
        <v>.</v>
      </c>
      <c r="S74" s="28" t="str">
        <f>T( IF( Nov2022_RICHIESTE!S18&lt;&gt;"",  IF(   AND(    (IFERROR(SEARCH("Ridotto",Nov2022_RICHIESTE!S18),Nov2022_RICHIESTE!S18))=1,    S$70&lt;&gt;""   ),    _xlfn.CONCAT("Rid: ",HLOOKUP(S$70,Tipologie!$B$2:$AM$10,5)  ),  Nov2022_RICHIESTE!S18),HLOOKUP(S$70,Tipologie!$B$2:$AM$10,5  ) ))</f>
        <v>.</v>
      </c>
      <c r="T74" s="91"/>
      <c r="U74" s="45" t="str">
        <f t="shared" si="23"/>
        <v>mer</v>
      </c>
      <c r="V74" s="46">
        <f t="shared" si="18"/>
        <v>44881</v>
      </c>
      <c r="W74" s="147" t="str">
        <f>T( IF( Nov2022_RICHIESTE!W18&lt;&gt;"",  IF(   AND(    (IFERROR(SEARCH("Ridotto",Nov2022_RICHIESTE!W18),Nov2022_RICHIESTE!W18))=1,    W$70&lt;&gt;""   ),    _xlfn.CONCAT("Rid: ",HLOOKUP(W$70,Tipologie!$B$2:$AM$10,5)  ),  Nov2022_RICHIESTE!W18),HLOOKUP(W$70,Tipologie!$B$2:$AM$10,5  ) ))</f>
        <v>.</v>
      </c>
      <c r="X74" s="147" t="str">
        <f>T( IF( Nov2022_RICHIESTE!X18&lt;&gt;"",  IF(   AND(    (IFERROR(SEARCH("Ridotto",Nov2022_RICHIESTE!X18),Nov2022_RICHIESTE!X18))=1,    X$70&lt;&gt;""   ),    _xlfn.CONCAT("Rid: ",HLOOKUP(X$70,Tipologie!$B$2:$AM$10,5)  ),  Nov2022_RICHIESTE!X18),HLOOKUP(X$70,Tipologie!$B$2:$AM$10,5  ) ))</f>
        <v>.</v>
      </c>
      <c r="Y74" s="147" t="str">
        <f>T( IF( Nov2022_RICHIESTE!Y18&lt;&gt;"",  IF(   AND(    (IFERROR(SEARCH("Ridotto",Nov2022_RICHIESTE!Y18),Nov2022_RICHIESTE!Y18))=1,    Y$70&lt;&gt;""   ),    _xlfn.CONCAT("Rid: ",HLOOKUP(Y$70,Tipologie!$B$2:$AM$10,5)  ),  Nov2022_RICHIESTE!Y18),HLOOKUP(Y$70,Tipologie!$B$2:$AM$10,5  ) ))</f>
        <v>.</v>
      </c>
      <c r="Z74" s="147" t="str">
        <f>T( IF( Nov2022_RICHIESTE!Z18&lt;&gt;"",  IF(   AND(    (IFERROR(SEARCH("Ridotto",Nov2022_RICHIESTE!Z18),Nov2022_RICHIESTE!Z18))=1,    Z$70&lt;&gt;""   ),    _xlfn.CONCAT("Rid: ",HLOOKUP(Z$70,Tipologie!$B$2:$AM$10,5)  ),  Nov2022_RICHIESTE!Z18),HLOOKUP(Z$70,Tipologie!$B$2:$AM$10,5  ) ))</f>
        <v>.</v>
      </c>
      <c r="AA74" s="147" t="str">
        <f>T( IF( Nov2022_RICHIESTE!AA18&lt;&gt;"",  IF(   AND(    (IFERROR(SEARCH("Ridotto",Nov2022_RICHIESTE!AA18),Nov2022_RICHIESTE!AA18))=1,    AA$70&lt;&gt;""   ),    _xlfn.CONCAT("Rid: ",HLOOKUP(AA$70,Tipologie!$B$2:$AM$10,5)  ),  Nov2022_RICHIESTE!AA18),HLOOKUP(AA$70,Tipologie!$B$2:$AM$10,5  ) ))</f>
        <v>.</v>
      </c>
      <c r="AB74" s="147" t="str">
        <f>T( IF( Nov2022_RICHIESTE!AB18&lt;&gt;"",  IF(   AND(    (IFERROR(SEARCH("Ridotto",Nov2022_RICHIESTE!AB18),Nov2022_RICHIESTE!AB18))=1,    AB$70&lt;&gt;""   ),    _xlfn.CONCAT("Rid: ",HLOOKUP(AB$70,Tipologie!$B$2:$AM$10,5)  ),  Nov2022_RICHIESTE!AB18),HLOOKUP(AB$70,Tipologie!$B$2:$AM$10,5  ) ))</f>
        <v>.</v>
      </c>
      <c r="AC74" s="147" t="str">
        <f>T( IF( Nov2022_RICHIESTE!AC18&lt;&gt;"",  IF(   AND(    (IFERROR(SEARCH("Ridotto",Nov2022_RICHIESTE!AC18),Nov2022_RICHIESTE!AC18))=1,    AC$70&lt;&gt;""   ),    _xlfn.CONCAT("Rid: ",HLOOKUP(AC$70,Tipologie!$B$2:$AM$10,5)  ),  Nov2022_RICHIESTE!AC18),HLOOKUP(AC$70,Tipologie!$B$2:$AM$10,5  ) ))</f>
        <v>.</v>
      </c>
      <c r="AD74" s="147" t="str">
        <f>T( IF( Nov2022_RICHIESTE!AD18&lt;&gt;"",  IF(   AND(    (IFERROR(SEARCH("Ridotto",Nov2022_RICHIESTE!AD18),Nov2022_RICHIESTE!AD18))=1,    AD$70&lt;&gt;""   ),    _xlfn.CONCAT("Rid: ",HLOOKUP(AD$70,Tipologie!$B$2:$AM$10,5)  ),  Nov2022_RICHIESTE!AD18),HLOOKUP(AD$70,Tipologie!$B$2:$AM$10,5  ) ))</f>
        <v>.</v>
      </c>
      <c r="AE74" s="147" t="str">
        <f>T( IF( Nov2022_RICHIESTE!AE18&lt;&gt;"",  IF(   AND(    (IFERROR(SEARCH("Ridotto",Nov2022_RICHIESTE!AE18),Nov2022_RICHIESTE!AE18))=1,    AE$70&lt;&gt;""   ),    _xlfn.CONCAT("Rid: ",HLOOKUP(AE$70,Tipologie!$B$2:$AM$10,5)  ),  Nov2022_RICHIESTE!AE18),HLOOKUP(AE$70,Tipologie!$B$2:$AM$10,5  ) ))</f>
        <v>.</v>
      </c>
      <c r="AF74" s="147" t="str">
        <f>T( IF( Nov2022_RICHIESTE!AF18&lt;&gt;"",  IF(   AND(    (IFERROR(SEARCH("Ridotto",Nov2022_RICHIESTE!AF18),Nov2022_RICHIESTE!AF18))=1,    AF$70&lt;&gt;""   ),    _xlfn.CONCAT("Rid: ",HLOOKUP(AF$70,Tipologie!$B$2:$AM$10,5)  ),  Nov2022_RICHIESTE!AF18),HLOOKUP(AF$70,Tipologie!$B$2:$AM$10,5  ) ))</f>
        <v>.</v>
      </c>
      <c r="AG74" s="147" t="str">
        <f>T( IF( Nov2022_RICHIESTE!AG18&lt;&gt;"",  IF(   AND(    (IFERROR(SEARCH("Ridotto",Nov2022_RICHIESTE!AG18),Nov2022_RICHIESTE!AG18))=1,    AG$70&lt;&gt;""   ),    _xlfn.CONCAT("Rid: ",HLOOKUP(AG$70,Tipologie!$B$2:$AM$10,5)  ),  Nov2022_RICHIESTE!AG18),HLOOKUP(AG$70,Tipologie!$B$2:$AM$10,5  ) ))</f>
        <v>.</v>
      </c>
      <c r="AH74" s="147" t="str">
        <f>T( IF( Nov2022_RICHIESTE!AH18&lt;&gt;"",  IF(   AND(    (IFERROR(SEARCH("Ridotto",Nov2022_RICHIESTE!AH18),Nov2022_RICHIESTE!AH18))=1,    AH$70&lt;&gt;""   ),    _xlfn.CONCAT("Rid: ",HLOOKUP(AH$70,Tipologie!$B$2:$AM$10,5)  ),  Nov2022_RICHIESTE!AH18),HLOOKUP(AH$70,Tipologie!$B$2:$AM$10,5  ) ))</f>
        <v>.</v>
      </c>
      <c r="AI74" s="147" t="str">
        <f>T( IF( Nov2022_RICHIESTE!AI18&lt;&gt;"",  IF(   AND(    (IFERROR(SEARCH("Ridotto",Nov2022_RICHIESTE!AI18),Nov2022_RICHIESTE!AI18))=1,    AI$70&lt;&gt;""   ),    _xlfn.CONCAT("Rid: ",HLOOKUP(AI$70,Tipologie!$B$2:$AM$10,5)  ),  Nov2022_RICHIESTE!AI18),HLOOKUP(AI$70,Tipologie!$B$2:$AM$10,5  ) ))</f>
        <v>.</v>
      </c>
      <c r="AJ74" s="147" t="str">
        <f>T( IF( Nov2022_RICHIESTE!AJ18&lt;&gt;"",  IF(   AND(    (IFERROR(SEARCH("Ridotto",Nov2022_RICHIESTE!AJ18),Nov2022_RICHIESTE!AJ18))=1,    AJ$70&lt;&gt;""   ),    _xlfn.CONCAT("Rid: ",HLOOKUP(AJ$70,Tipologie!$B$2:$AM$10,5)  ),  Nov2022_RICHIESTE!AJ18),HLOOKUP(AJ$70,Tipologie!$B$2:$AM$10,5  ) ))</f>
        <v>.</v>
      </c>
      <c r="AK74" s="147" t="str">
        <f>T( IF( Nov2022_RICHIESTE!AK18&lt;&gt;"",  IF(   AND(    (IFERROR(SEARCH("Ridotto",Nov2022_RICHIESTE!AK18),Nov2022_RICHIESTE!AK18))=1,    AK$70&lt;&gt;""   ),    _xlfn.CONCAT("Rid: ",HLOOKUP(AK$70,Tipologie!$B$2:$AM$10,5)  ),  Nov2022_RICHIESTE!AK18),HLOOKUP(AK$70,Tipologie!$B$2:$AM$10,5  ) ))</f>
        <v>.</v>
      </c>
      <c r="AL74" s="147" t="str">
        <f>T( IF( Nov2022_RICHIESTE!AL18&lt;&gt;"",  IF(   AND(    (IFERROR(SEARCH("Ridotto",Nov2022_RICHIESTE!AL18),Nov2022_RICHIESTE!AL18))=1,    AL$70&lt;&gt;""   ),    _xlfn.CONCAT("Rid: ",HLOOKUP(AL$70,Tipologie!$B$2:$AM$10,5)  ),  Nov2022_RICHIESTE!AL18),HLOOKUP(AL$70,Tipologie!$B$2:$AM$10,5  ) ))</f>
        <v>.</v>
      </c>
      <c r="AM74" s="147" t="str">
        <f>T( IF( Nov2022_RICHIESTE!AM18&lt;&gt;"",  IF(   AND(    (IFERROR(SEARCH("Ridotto",Nov2022_RICHIESTE!AM18),Nov2022_RICHIESTE!AM18))=1,    AM$70&lt;&gt;""   ),    _xlfn.CONCAT("Rid: ",HLOOKUP(AM$70,Tipologie!$B$2:$AM$10,5)  ),  Nov2022_RICHIESTE!AM18),HLOOKUP(AM$70,Tipologie!$B$2:$AM$10,5  ) ))</f>
        <v>.</v>
      </c>
      <c r="AN74" s="147" t="str">
        <f>T( IF( Nov2022_RICHIESTE!AN18&lt;&gt;"",  IF(   AND(    (IFERROR(SEARCH("Ridotto",Nov2022_RICHIESTE!AN18),Nov2022_RICHIESTE!AN18))=1,    AN$70&lt;&gt;""   ),    _xlfn.CONCAT("Rid: ",HLOOKUP(AN$70,Tipologie!$B$2:$AM$10,5)  ),  Nov2022_RICHIESTE!AN18),HLOOKUP(AN$70,Tipologie!$B$2:$AM$10,5  ) ))</f>
        <v>.</v>
      </c>
      <c r="AO74" s="147" t="str">
        <f>T( IF( Nov2022_RICHIESTE!AO18&lt;&gt;"",  IF(   AND(    (IFERROR(SEARCH("Ridotto",Nov2022_RICHIESTE!AO18),Nov2022_RICHIESTE!AO18))=1,    AO$70&lt;&gt;""   ),    _xlfn.CONCAT("Rid: ",HLOOKUP(AO$70,Tipologie!$B$2:$AM$10,5)  ),  Nov2022_RICHIESTE!AO18),HLOOKUP(AO$70,Tipologie!$B$2:$AM$10,5  ) ))</f>
        <v>.</v>
      </c>
      <c r="AP74" s="147" t="str">
        <f>T( IF( Nov2022_RICHIESTE!AP18&lt;&gt;"",  IF(   AND(    (IFERROR(SEARCH("Ridotto",Nov2022_RICHIESTE!AP18),Nov2022_RICHIESTE!AP18))=1,    AP$70&lt;&gt;""   ),    _xlfn.CONCAT("Rid: ",HLOOKUP(AP$70,Tipologie!$B$2:$AM$10,5)  ),  Nov2022_RICHIESTE!AP18),HLOOKUP(AP$70,Tipologie!$B$2:$AM$10,5  ) ))</f>
        <v>.</v>
      </c>
      <c r="AQ74" s="147" t="str">
        <f>T( IF( Nov2022_RICHIESTE!AQ18&lt;&gt;"",  IF(   AND(    (IFERROR(SEARCH("Ridotto",Nov2022_RICHIESTE!AQ18),Nov2022_RICHIESTE!AQ18))=1,    AQ$70&lt;&gt;""   ),    _xlfn.CONCAT("Rid: ",HLOOKUP(AQ$70,Tipologie!$B$2:$AM$10,5)  ),  Nov2022_RICHIESTE!AQ18),HLOOKUP(AQ$70,Tipologie!$B$2:$AM$10,5  ) ))</f>
        <v>.</v>
      </c>
      <c r="AR74" s="147" t="str">
        <f>T( IF( Nov2022_RICHIESTE!AR18&lt;&gt;"",  IF(   AND(    (IFERROR(SEARCH("Ridotto",Nov2022_RICHIESTE!AR18),Nov2022_RICHIESTE!AR18))=1,    AR$70&lt;&gt;""   ),    _xlfn.CONCAT("Rid: ",HLOOKUP(AR$70,Tipologie!$B$2:$AM$10,5)  ),  Nov2022_RICHIESTE!AR18),HLOOKUP(AR$70,Tipologie!$B$2:$AM$10,5  ) ))</f>
        <v>.</v>
      </c>
      <c r="AS74" s="147" t="str">
        <f>T( IF( Nov2022_RICHIESTE!AS18&lt;&gt;"",  IF(   AND(    (IFERROR(SEARCH("Ridotto",Nov2022_RICHIESTE!AS18),Nov2022_RICHIESTE!AS18))=1,    AS$70&lt;&gt;""   ),    _xlfn.CONCAT("Rid: ",HLOOKUP(AS$70,Tipologie!$B$2:$AM$10,5)  ),  Nov2022_RICHIESTE!AS18),HLOOKUP(AS$70,Tipologie!$B$2:$AM$10,5  ) ))</f>
        <v>.</v>
      </c>
      <c r="AT74" s="224"/>
      <c r="AW74" s="159">
        <f>SUM(COUNTIFS(C74:AS74,{"Ex-accordo";"Ferie";"Ridotto Ex-Acc";"Ridotto Ferie";"Ridotto Maternità";"Malattia";"Esame";"Altro"}))</f>
        <v>0</v>
      </c>
      <c r="AX74" s="159">
        <f t="shared" si="26"/>
        <v>30</v>
      </c>
      <c r="AY74" s="91"/>
      <c r="BB74" s="147" t="str">
        <f>T( IF( Nov2022_RICHIESTE!BM18&lt;&gt;"",  IF(   AND(    (IFERROR(SEARCH("Ridotto",Nov2022_RICHIESTE!BM18),Nov2022_RICHIESTE!BM18))=1,    BB$70&lt;&gt;""   ),    _xlfn.CONCAT("Rid: ",HLOOKUP(BB$70,Tipologie!$B$2:$AM$10,5)  ),  Nov2022_RICHIESTE!BM18),HLOOKUP(BB$70,Tipologie!$B$2:$AM$10,5  ) ))</f>
        <v>.</v>
      </c>
      <c r="BC74" s="147" t="str">
        <f>T( IF( Nov2022_RICHIESTE!BN18&lt;&gt;"",  IF(   AND(    (IFERROR(SEARCH("Ridotto",Nov2022_RICHIESTE!BN18),Nov2022_RICHIESTE!BN18))=1,    BC$70&lt;&gt;""   ),    _xlfn.CONCAT("Rid: ",HLOOKUP(BC$70,Tipologie!$B$2:$AM$10,5)  ),  Nov2022_RICHIESTE!BN18),HLOOKUP(BC$70,Tipologie!$B$2:$AM$10,5  ) ))</f>
        <v>.</v>
      </c>
      <c r="BD74" s="147" t="str">
        <f>T( IF( Nov2022_RICHIESTE!BO18&lt;&gt;"",  IF(   AND(    (IFERROR(SEARCH("Ridotto",Nov2022_RICHIESTE!BO18),Nov2022_RICHIESTE!BO18))=1,    BD$70&lt;&gt;""   ),    _xlfn.CONCAT("Rid: ",HLOOKUP(BD$70,Tipologie!$B$2:$AM$10,5)  ),  Nov2022_RICHIESTE!BO18),HLOOKUP(BD$70,Tipologie!$B$2:$AM$10,5  ) ))</f>
        <v>.</v>
      </c>
      <c r="BE74" s="147" t="str">
        <f>T( IF( Nov2022_RICHIESTE!BP18&lt;&gt;"",  IF(   AND(    (IFERROR(SEARCH("Ridotto",Nov2022_RICHIESTE!BP18),Nov2022_RICHIESTE!BP18))=1,    BE$70&lt;&gt;""   ),    _xlfn.CONCAT("Rid: ",HLOOKUP(BE$70,Tipologie!$B$2:$AM$10,5)  ),  Nov2022_RICHIESTE!BP18),HLOOKUP(BE$70,Tipologie!$B$2:$AM$10,5  ) ))</f>
        <v>.</v>
      </c>
      <c r="BF74" s="147" t="str">
        <f>T( IF( Nov2022_RICHIESTE!BQ18&lt;&gt;"",  IF(   AND(    (IFERROR(SEARCH("Ridotto",Nov2022_RICHIESTE!BQ18),Nov2022_RICHIESTE!BQ18))=1,    BF$70&lt;&gt;""   ),    _xlfn.CONCAT("Rid: ",HLOOKUP(BF$70,Tipologie!$B$2:$AM$10,5)  ),  Nov2022_RICHIESTE!BQ18),HLOOKUP(BF$70,Tipologie!$B$2:$AM$10,5  ) ))</f>
        <v>.</v>
      </c>
      <c r="BG74" s="147" t="str">
        <f>T( IF( Nov2022_RICHIESTE!BR18&lt;&gt;"",  IF(   AND(    (IFERROR(SEARCH("Ridotto",Nov2022_RICHIESTE!BR18),Nov2022_RICHIESTE!BR18))=1,    BG$70&lt;&gt;""   ),    _xlfn.CONCAT("Rid: ",HLOOKUP(BG$70,Tipologie!$B$2:$AM$10,5)  ),  Nov2022_RICHIESTE!BR18),HLOOKUP(BG$70,Tipologie!$B$2:$AM$10,5  ) ))</f>
        <v>.</v>
      </c>
      <c r="BI74" s="45" t="str">
        <f t="shared" si="24"/>
        <v>mer</v>
      </c>
      <c r="BJ74" s="45">
        <f t="shared" si="25"/>
        <v>44881</v>
      </c>
      <c r="BK74" s="147" t="str">
        <f>T(IF(  Nov2022_RICHIESTE!BV18&lt;&gt;"",  Nov2022_RICHIESTE!BV18,  HLOOKUP(BK$70,Tipologie!$B$2:$AM$10,5) ))</f>
        <v>.</v>
      </c>
      <c r="BL74" s="147" t="str">
        <f>T(IF(  Nov2022_RICHIESTE!BW18&lt;&gt;"",  Nov2022_RICHIESTE!BW18,  HLOOKUP(BL$70,Tipologie!$B$2:$AM$10,5) ))</f>
        <v>.</v>
      </c>
      <c r="BM74" s="147" t="str">
        <f>T(IF(  Nov2022_RICHIESTE!BX18&lt;&gt;"",  Nov2022_RICHIESTE!BX18,  HLOOKUP(BM$70,Tipologie!$B$2:$AM$10,5) ))</f>
        <v>.</v>
      </c>
      <c r="BN74" s="147" t="str">
        <f>T(IF(  Nov2022_RICHIESTE!BY18&lt;&gt;"",  Nov2022_RICHIESTE!BY18,  HLOOKUP(BN$70,Tipologie!$B$2:$AM$10,5) ))</f>
        <v>.</v>
      </c>
      <c r="BO74" s="147" t="str">
        <f>T(IF(  Nov2022_RICHIESTE!BZ18&lt;&gt;"",  Nov2022_RICHIESTE!BZ18,  HLOOKUP(BO$70,Tipologie!$B$2:$AM$10,5) ))</f>
        <v>.</v>
      </c>
      <c r="BP74" s="147" t="str">
        <f>T(IF(  Nov2022_RICHIESTE!CA18&lt;&gt;"",  Nov2022_RICHIESTE!CA18,  HLOOKUP(BP$70,Tipologie!$B$2:$AM$10,5) ))</f>
        <v>.</v>
      </c>
      <c r="BQ74" s="147" t="str">
        <f>T(IF(  Nov2022_RICHIESTE!CB18&lt;&gt;"",  Nov2022_RICHIESTE!CB18,  HLOOKUP(BQ$70,Tipologie!$B$2:$AM$10,5) ))</f>
        <v>.</v>
      </c>
      <c r="BR74" s="147" t="str">
        <f>T(IF(  Nov2022_RICHIESTE!CC18&lt;&gt;"",  Nov2022_RICHIESTE!CC18,  HLOOKUP(BR$70,Tipologie!$B$2:$AM$10,5) ))</f>
        <v>.</v>
      </c>
      <c r="BS74" s="147" t="str">
        <f>T(IF(  Nov2022_RICHIESTE!CD18&lt;&gt;"",  Nov2022_RICHIESTE!CD18,  HLOOKUP(BS$70,Tipologie!$B$2:$AM$10,5) ))</f>
        <v>.</v>
      </c>
      <c r="BT74" s="147" t="str">
        <f>T(IF(  Nov2022_RICHIESTE!CE18&lt;&gt;"",  Nov2022_RICHIESTE!CE18,  HLOOKUP(BT$70,Tipologie!$B$2:$AM$10,5) ))</f>
        <v>.</v>
      </c>
      <c r="BU74" s="20"/>
    </row>
    <row r="75" spans="1:73" ht="11.25" customHeight="1" x14ac:dyDescent="0.25">
      <c r="A75" s="45" t="str">
        <f>IF(Nov2022_RICHIESTE!A19&lt;&gt;"",Nov2022_RICHIESTE!A19,"")</f>
        <v>gio</v>
      </c>
      <c r="B75" s="46">
        <f>IF(Nov2022_RICHIESTE!B19&lt;&gt;"",Nov2022_RICHIESTE!B19,"")</f>
        <v>44882</v>
      </c>
      <c r="C75" s="147" t="str">
        <f>T( IF( Nov2022_RICHIESTE!C19&lt;&gt;"",  IF(   AND(    (IFERROR(SEARCH("Ridotto",Nov2022_RICHIESTE!C19),Nov2022_RICHIESTE!C19))=1,    C$70&lt;&gt;""   ),    _xlfn.CONCAT("Rid: ",HLOOKUP(C$70,Tipologie!$B$2:$AM$10,6)  ),  Nov2022_RICHIESTE!C19),HLOOKUP(C$70,Tipologie!$B$2:$AM$10,6  ) ))</f>
        <v>.</v>
      </c>
      <c r="D75" s="147" t="str">
        <f>T( IF( Nov2022_RICHIESTE!D19&lt;&gt;"",  IF(   AND(    (IFERROR(SEARCH("Ridotto",Nov2022_RICHIESTE!D19),Nov2022_RICHIESTE!D19))=1,    D$70&lt;&gt;""   ),    _xlfn.CONCAT("Rid: ",HLOOKUP(D$70,Tipologie!$B$2:$AM$10,6)  ),  Nov2022_RICHIESTE!D19),HLOOKUP(D$70,Tipologie!$B$2:$AM$10,6  ) ))</f>
        <v>.</v>
      </c>
      <c r="E75" s="147" t="str">
        <f>T( IF( Nov2022_RICHIESTE!E19&lt;&gt;"",  IF(   AND(    (IFERROR(SEARCH("Ridotto",Nov2022_RICHIESTE!E19),Nov2022_RICHIESTE!E19))=1,    E$70&lt;&gt;""   ),    _xlfn.CONCAT("Rid: ",HLOOKUP(E$70,Tipologie!$B$2:$AM$10,6)  ),  Nov2022_RICHIESTE!E19),HLOOKUP(E$70,Tipologie!$B$2:$AM$10,6  ) ))</f>
        <v>.</v>
      </c>
      <c r="F75" s="147" t="str">
        <f>T( IF( Nov2022_RICHIESTE!F19&lt;&gt;"",  IF(   AND(    (IFERROR(SEARCH("Ridotto",Nov2022_RICHIESTE!F19),Nov2022_RICHIESTE!F19))=1,    F$70&lt;&gt;""   ),    _xlfn.CONCAT("Rid: ",HLOOKUP(F$70,Tipologie!$B$2:$AM$10,6)  ),  Nov2022_RICHIESTE!F19),HLOOKUP(F$70,Tipologie!$B$2:$AM$10,6  ) ))</f>
        <v>.</v>
      </c>
      <c r="G75" s="147" t="str">
        <f>T( IF( Nov2022_RICHIESTE!G19&lt;&gt;"",  IF(   AND(    (IFERROR(SEARCH("Ridotto",Nov2022_RICHIESTE!G19),Nov2022_RICHIESTE!G19))=1,    G$70&lt;&gt;""   ),    _xlfn.CONCAT("Rid: ",HLOOKUP(G$70,Tipologie!$B$2:$AM$10,6)  ),  Nov2022_RICHIESTE!G19),HLOOKUP(G$70,Tipologie!$B$2:$AM$10,6  ) ))</f>
        <v>.</v>
      </c>
      <c r="H75" s="147" t="str">
        <f>T( IF( Nov2022_RICHIESTE!H19&lt;&gt;"",  IF(   AND(    (IFERROR(SEARCH("Ridotto",Nov2022_RICHIESTE!H19),Nov2022_RICHIESTE!H19))=1,    H$70&lt;&gt;""   ),    _xlfn.CONCAT("Rid: ",HLOOKUP(H$70,Tipologie!$B$2:$AM$10,6)  ),  Nov2022_RICHIESTE!H19),HLOOKUP(H$70,Tipologie!$B$2:$AM$10,6  ) ))</f>
        <v>.</v>
      </c>
      <c r="I75" s="147" t="str">
        <f>T( IF( Nov2022_RICHIESTE!I19&lt;&gt;"",  IF(   AND(    (IFERROR(SEARCH("Ridotto",Nov2022_RICHIESTE!I19),Nov2022_RICHIESTE!I19))=1,    I$70&lt;&gt;""   ),    _xlfn.CONCAT("Rid: ",HLOOKUP(I$70,Tipologie!$B$2:$AM$10,6)  ),  Nov2022_RICHIESTE!I19),HLOOKUP(I$70,Tipologie!$B$2:$AM$10,6  ) ))</f>
        <v>.</v>
      </c>
      <c r="J75" s="147" t="str">
        <f>T( IF( Nov2022_RICHIESTE!J19&lt;&gt;"",  IF(   AND(    (IFERROR(SEARCH("Ridotto",Nov2022_RICHIESTE!J19),Nov2022_RICHIESTE!J19))=1,    J$70&lt;&gt;""   ),    _xlfn.CONCAT("Rid: ",HLOOKUP(J$70,Tipologie!$B$2:$AM$10,6)  ),  Nov2022_RICHIESTE!J19),HLOOKUP(J$70,Tipologie!$B$2:$AM$10,6  ) ))</f>
        <v>.</v>
      </c>
      <c r="K75" s="147" t="str">
        <f>T( IF( Nov2022_RICHIESTE!K19&lt;&gt;"",  IF(   AND(    (IFERROR(SEARCH("Ridotto",Nov2022_RICHIESTE!K19),Nov2022_RICHIESTE!K19))=1,    K$70&lt;&gt;""   ),    _xlfn.CONCAT("Rid: ",HLOOKUP(K$70,Tipologie!$B$2:$AM$10,6)  ),  Nov2022_RICHIESTE!K19),HLOOKUP(K$70,Tipologie!$B$2:$AM$10,6  ) ))</f>
        <v>.</v>
      </c>
      <c r="L75" s="147" t="str">
        <f>T( IF( Nov2022_RICHIESTE!L19&lt;&gt;"",  IF(   AND(    (IFERROR(SEARCH("Ridotto",Nov2022_RICHIESTE!L19),Nov2022_RICHIESTE!L19))=1,    L$70&lt;&gt;""   ),    _xlfn.CONCAT("Rid: ",HLOOKUP(L$70,Tipologie!$B$2:$AM$10,6)  ),  Nov2022_RICHIESTE!L19),HLOOKUP(L$70,Tipologie!$B$2:$AM$10,6  ) ))</f>
        <v>.</v>
      </c>
      <c r="M75" s="147" t="str">
        <f>T( IF( Nov2022_RICHIESTE!M19&lt;&gt;"",  IF(   AND(    (IFERROR(SEARCH("Ridotto",Nov2022_RICHIESTE!M19),Nov2022_RICHIESTE!M19))=1,    M$70&lt;&gt;""   ),    _xlfn.CONCAT("Rid: ",HLOOKUP(M$70,Tipologie!$B$2:$AM$10,6)  ),  Nov2022_RICHIESTE!M19),HLOOKUP(M$70,Tipologie!$B$2:$AM$10,6  ) ))</f>
        <v>.</v>
      </c>
      <c r="N75" s="147" t="str">
        <f>T( IF( Nov2022_RICHIESTE!N19&lt;&gt;"",  IF(   AND(    (IFERROR(SEARCH("Ridotto",Nov2022_RICHIESTE!N19),Nov2022_RICHIESTE!N19))=1,    N$70&lt;&gt;""   ),    _xlfn.CONCAT("Rid: ",HLOOKUP(N$70,Tipologie!$B$2:$AM$10,6)  ),  Nov2022_RICHIESTE!N19),HLOOKUP(N$70,Tipologie!$B$2:$AM$10,6  ) ))</f>
        <v>.</v>
      </c>
      <c r="O75" s="147" t="str">
        <f>T( IF( Nov2022_RICHIESTE!O19&lt;&gt;"",  IF(   AND(    (IFERROR(SEARCH("Ridotto",Nov2022_RICHIESTE!O19),Nov2022_RICHIESTE!O19))=1,    O$70&lt;&gt;""   ),    _xlfn.CONCAT("Rid: ",HLOOKUP(O$70,Tipologie!$B$2:$AM$10,6)  ),  Nov2022_RICHIESTE!O19),HLOOKUP(O$70,Tipologie!$B$2:$AM$10,6  ) ))</f>
        <v>.</v>
      </c>
      <c r="P75" s="147" t="str">
        <f>T( IF( Nov2022_RICHIESTE!P19&lt;&gt;"",  IF(   AND(    (IFERROR(SEARCH("Ridotto",Nov2022_RICHIESTE!P19),Nov2022_RICHIESTE!P19))=1,    P$70&lt;&gt;""   ),    _xlfn.CONCAT("Rid: ",HLOOKUP(P$70,Tipologie!$B$2:$AM$10,6)  ),  Nov2022_RICHIESTE!P19),HLOOKUP(P$70,Tipologie!$B$2:$AM$10,6  ) ))</f>
        <v>.</v>
      </c>
      <c r="Q75" s="28" t="str">
        <f>T( IF( Nov2022_RICHIESTE!Q19&lt;&gt;"",  IF(   AND(    (IFERROR(SEARCH("Ridotto",Nov2022_RICHIESTE!Q19),Nov2022_RICHIESTE!Q19))=1,    Q$70&lt;&gt;""   ),    _xlfn.CONCAT("Rid: ",HLOOKUP(Q$70,Tipologie!$B$2:$AM$10,6)  ),  Nov2022_RICHIESTE!Q19),HLOOKUP(Q$70,Tipologie!$B$2:$AM$10,6  ) ))</f>
        <v>.</v>
      </c>
      <c r="R75" s="28" t="str">
        <f>T( IF( Nov2022_RICHIESTE!R19&lt;&gt;"",  IF(   AND(    (IFERROR(SEARCH("Ridotto",Nov2022_RICHIESTE!R19),Nov2022_RICHIESTE!R19))=1,    R$70&lt;&gt;""   ),    _xlfn.CONCAT("Rid: ",HLOOKUP(R$70,Tipologie!$B$2:$AM$10,6)  ),  Nov2022_RICHIESTE!R19),HLOOKUP(R$70,Tipologie!$B$2:$AM$10,6  ) ))</f>
        <v>.</v>
      </c>
      <c r="S75" s="28" t="str">
        <f>T( IF( Nov2022_RICHIESTE!S19&lt;&gt;"",  IF(   AND(    (IFERROR(SEARCH("Ridotto",Nov2022_RICHIESTE!S19),Nov2022_RICHIESTE!S19))=1,    S$70&lt;&gt;""   ),    _xlfn.CONCAT("Rid: ",HLOOKUP(S$70,Tipologie!$B$2:$AM$10,6)  ),  Nov2022_RICHIESTE!S19),HLOOKUP(S$70,Tipologie!$B$2:$AM$10,6  ) ))</f>
        <v>.</v>
      </c>
      <c r="T75" s="91"/>
      <c r="U75" s="45" t="str">
        <f t="shared" si="23"/>
        <v>gio</v>
      </c>
      <c r="V75" s="46">
        <f t="shared" si="18"/>
        <v>44882</v>
      </c>
      <c r="W75" s="147" t="str">
        <f>T( IF( Nov2022_RICHIESTE!W19&lt;&gt;"",  IF(   AND(    (IFERROR(SEARCH("Ridotto",Nov2022_RICHIESTE!W19),Nov2022_RICHIESTE!W19))=1,    W$70&lt;&gt;""   ),    _xlfn.CONCAT("Rid: ",HLOOKUP(W$70,Tipologie!$B$2:$AM$10,6)  ),  Nov2022_RICHIESTE!W19),HLOOKUP(W$70,Tipologie!$B$2:$AM$10,6  ) ))</f>
        <v>.</v>
      </c>
      <c r="X75" s="147" t="str">
        <f>T( IF( Nov2022_RICHIESTE!X19&lt;&gt;"",  IF(   AND(    (IFERROR(SEARCH("Ridotto",Nov2022_RICHIESTE!X19),Nov2022_RICHIESTE!X19))=1,    X$70&lt;&gt;""   ),    _xlfn.CONCAT("Rid: ",HLOOKUP(X$70,Tipologie!$B$2:$AM$10,6)  ),  Nov2022_RICHIESTE!X19),HLOOKUP(X$70,Tipologie!$B$2:$AM$10,6  ) ))</f>
        <v>.</v>
      </c>
      <c r="Y75" s="147" t="str">
        <f>T( IF( Nov2022_RICHIESTE!Y19&lt;&gt;"",  IF(   AND(    (IFERROR(SEARCH("Ridotto",Nov2022_RICHIESTE!Y19),Nov2022_RICHIESTE!Y19))=1,    Y$70&lt;&gt;""   ),    _xlfn.CONCAT("Rid: ",HLOOKUP(Y$70,Tipologie!$B$2:$AM$10,6)  ),  Nov2022_RICHIESTE!Y19),HLOOKUP(Y$70,Tipologie!$B$2:$AM$10,6  ) ))</f>
        <v>.</v>
      </c>
      <c r="Z75" s="147" t="str">
        <f>T( IF( Nov2022_RICHIESTE!Z19&lt;&gt;"",  IF(   AND(    (IFERROR(SEARCH("Ridotto",Nov2022_RICHIESTE!Z19),Nov2022_RICHIESTE!Z19))=1,    Z$70&lt;&gt;""   ),    _xlfn.CONCAT("Rid: ",HLOOKUP(Z$70,Tipologie!$B$2:$AM$10,6)  ),  Nov2022_RICHIESTE!Z19),HLOOKUP(Z$70,Tipologie!$B$2:$AM$10,6  ) ))</f>
        <v>.</v>
      </c>
      <c r="AA75" s="147" t="str">
        <f>T( IF( Nov2022_RICHIESTE!AA19&lt;&gt;"",  IF(   AND(    (IFERROR(SEARCH("Ridotto",Nov2022_RICHIESTE!AA19),Nov2022_RICHIESTE!AA19))=1,    AA$70&lt;&gt;""   ),    _xlfn.CONCAT("Rid: ",HLOOKUP(AA$70,Tipologie!$B$2:$AM$10,6)  ),  Nov2022_RICHIESTE!AA19),HLOOKUP(AA$70,Tipologie!$B$2:$AM$10,6  ) ))</f>
        <v>.</v>
      </c>
      <c r="AB75" s="147" t="str">
        <f>T( IF( Nov2022_RICHIESTE!AB19&lt;&gt;"",  IF(   AND(    (IFERROR(SEARCH("Ridotto",Nov2022_RICHIESTE!AB19),Nov2022_RICHIESTE!AB19))=1,    AB$70&lt;&gt;""   ),    _xlfn.CONCAT("Rid: ",HLOOKUP(AB$70,Tipologie!$B$2:$AM$10,6)  ),  Nov2022_RICHIESTE!AB19),HLOOKUP(AB$70,Tipologie!$B$2:$AM$10,6  ) ))</f>
        <v>.</v>
      </c>
      <c r="AC75" s="147" t="str">
        <f>T( IF( Nov2022_RICHIESTE!AC19&lt;&gt;"",  IF(   AND(    (IFERROR(SEARCH("Ridotto",Nov2022_RICHIESTE!AC19),Nov2022_RICHIESTE!AC19))=1,    AC$70&lt;&gt;""   ),    _xlfn.CONCAT("Rid: ",HLOOKUP(AC$70,Tipologie!$B$2:$AM$10,6)  ),  Nov2022_RICHIESTE!AC19),HLOOKUP(AC$70,Tipologie!$B$2:$AM$10,6  ) ))</f>
        <v>.</v>
      </c>
      <c r="AD75" s="147" t="str">
        <f>T( IF( Nov2022_RICHIESTE!AD19&lt;&gt;"",  IF(   AND(    (IFERROR(SEARCH("Ridotto",Nov2022_RICHIESTE!AD19),Nov2022_RICHIESTE!AD19))=1,    AD$70&lt;&gt;""   ),    _xlfn.CONCAT("Rid: ",HLOOKUP(AD$70,Tipologie!$B$2:$AM$10,6)  ),  Nov2022_RICHIESTE!AD19),HLOOKUP(AD$70,Tipologie!$B$2:$AM$10,6  ) ))</f>
        <v>.</v>
      </c>
      <c r="AE75" s="147" t="str">
        <f>T( IF( Nov2022_RICHIESTE!AE19&lt;&gt;"",  IF(   AND(    (IFERROR(SEARCH("Ridotto",Nov2022_RICHIESTE!AE19),Nov2022_RICHIESTE!AE19))=1,    AE$70&lt;&gt;""   ),    _xlfn.CONCAT("Rid: ",HLOOKUP(AE$70,Tipologie!$B$2:$AM$10,6)  ),  Nov2022_RICHIESTE!AE19),HLOOKUP(AE$70,Tipologie!$B$2:$AM$10,6  ) ))</f>
        <v>.</v>
      </c>
      <c r="AF75" s="147" t="str">
        <f>T( IF( Nov2022_RICHIESTE!AF19&lt;&gt;"",  IF(   AND(    (IFERROR(SEARCH("Ridotto",Nov2022_RICHIESTE!AF19),Nov2022_RICHIESTE!AF19))=1,    AF$70&lt;&gt;""   ),    _xlfn.CONCAT("Rid: ",HLOOKUP(AF$70,Tipologie!$B$2:$AM$10,6)  ),  Nov2022_RICHIESTE!AF19),HLOOKUP(AF$70,Tipologie!$B$2:$AM$10,6  ) ))</f>
        <v>.</v>
      </c>
      <c r="AG75" s="147" t="str">
        <f>T( IF( Nov2022_RICHIESTE!AG19&lt;&gt;"",  IF(   AND(    (IFERROR(SEARCH("Ridotto",Nov2022_RICHIESTE!AG19),Nov2022_RICHIESTE!AG19))=1,    AG$70&lt;&gt;""   ),    _xlfn.CONCAT("Rid: ",HLOOKUP(AG$70,Tipologie!$B$2:$AM$10,6)  ),  Nov2022_RICHIESTE!AG19),HLOOKUP(AG$70,Tipologie!$B$2:$AM$10,6  ) ))</f>
        <v>.</v>
      </c>
      <c r="AH75" s="147" t="str">
        <f>T( IF( Nov2022_RICHIESTE!AH19&lt;&gt;"",  IF(   AND(    (IFERROR(SEARCH("Ridotto",Nov2022_RICHIESTE!AH19),Nov2022_RICHIESTE!AH19))=1,    AH$70&lt;&gt;""   ),    _xlfn.CONCAT("Rid: ",HLOOKUP(AH$70,Tipologie!$B$2:$AM$10,6)  ),  Nov2022_RICHIESTE!AH19),HLOOKUP(AH$70,Tipologie!$B$2:$AM$10,6  ) ))</f>
        <v>.</v>
      </c>
      <c r="AI75" s="147" t="str">
        <f>T( IF( Nov2022_RICHIESTE!AI19&lt;&gt;"",  IF(   AND(    (IFERROR(SEARCH("Ridotto",Nov2022_RICHIESTE!AI19),Nov2022_RICHIESTE!AI19))=1,    AI$70&lt;&gt;""   ),    _xlfn.CONCAT("Rid: ",HLOOKUP(AI$70,Tipologie!$B$2:$AM$10,6)  ),  Nov2022_RICHIESTE!AI19),HLOOKUP(AI$70,Tipologie!$B$2:$AM$10,6  ) ))</f>
        <v>.</v>
      </c>
      <c r="AJ75" s="147" t="str">
        <f>T( IF( Nov2022_RICHIESTE!AJ19&lt;&gt;"",  IF(   AND(    (IFERROR(SEARCH("Ridotto",Nov2022_RICHIESTE!AJ19),Nov2022_RICHIESTE!AJ19))=1,    AJ$70&lt;&gt;""   ),    _xlfn.CONCAT("Rid: ",HLOOKUP(AJ$70,Tipologie!$B$2:$AM$10,6)  ),  Nov2022_RICHIESTE!AJ19),HLOOKUP(AJ$70,Tipologie!$B$2:$AM$10,6  ) ))</f>
        <v>.</v>
      </c>
      <c r="AK75" s="147" t="str">
        <f>T( IF( Nov2022_RICHIESTE!AK19&lt;&gt;"",  IF(   AND(    (IFERROR(SEARCH("Ridotto",Nov2022_RICHIESTE!AK19),Nov2022_RICHIESTE!AK19))=1,    AK$70&lt;&gt;""   ),    _xlfn.CONCAT("Rid: ",HLOOKUP(AK$70,Tipologie!$B$2:$AM$10,6)  ),  Nov2022_RICHIESTE!AK19),HLOOKUP(AK$70,Tipologie!$B$2:$AM$10,6  ) ))</f>
        <v>.</v>
      </c>
      <c r="AL75" s="147" t="str">
        <f>T( IF( Nov2022_RICHIESTE!AL19&lt;&gt;"",  IF(   AND(    (IFERROR(SEARCH("Ridotto",Nov2022_RICHIESTE!AL19),Nov2022_RICHIESTE!AL19))=1,    AL$70&lt;&gt;""   ),    _xlfn.CONCAT("Rid: ",HLOOKUP(AL$70,Tipologie!$B$2:$AM$10,6)  ),  Nov2022_RICHIESTE!AL19),HLOOKUP(AL$70,Tipologie!$B$2:$AM$10,6  ) ))</f>
        <v>.</v>
      </c>
      <c r="AM75" s="147" t="str">
        <f>T( IF( Nov2022_RICHIESTE!AM19&lt;&gt;"",  IF(   AND(    (IFERROR(SEARCH("Ridotto",Nov2022_RICHIESTE!AM19),Nov2022_RICHIESTE!AM19))=1,    AM$70&lt;&gt;""   ),    _xlfn.CONCAT("Rid: ",HLOOKUP(AM$70,Tipologie!$B$2:$AM$10,6)  ),  Nov2022_RICHIESTE!AM19),HLOOKUP(AM$70,Tipologie!$B$2:$AM$10,6  ) ))</f>
        <v>.</v>
      </c>
      <c r="AN75" s="147" t="str">
        <f>T( IF( Nov2022_RICHIESTE!AN19&lt;&gt;"",  IF(   AND(    (IFERROR(SEARCH("Ridotto",Nov2022_RICHIESTE!AN19),Nov2022_RICHIESTE!AN19))=1,    AN$70&lt;&gt;""   ),    _xlfn.CONCAT("Rid: ",HLOOKUP(AN$70,Tipologie!$B$2:$AM$10,6)  ),  Nov2022_RICHIESTE!AN19),HLOOKUP(AN$70,Tipologie!$B$2:$AM$10,6  ) ))</f>
        <v>.</v>
      </c>
      <c r="AO75" s="147" t="str">
        <f>T( IF( Nov2022_RICHIESTE!AO19&lt;&gt;"",  IF(   AND(    (IFERROR(SEARCH("Ridotto",Nov2022_RICHIESTE!AO19),Nov2022_RICHIESTE!AO19))=1,    AO$70&lt;&gt;""   ),    _xlfn.CONCAT("Rid: ",HLOOKUP(AO$70,Tipologie!$B$2:$AM$10,6)  ),  Nov2022_RICHIESTE!AO19),HLOOKUP(AO$70,Tipologie!$B$2:$AM$10,6  ) ))</f>
        <v>.</v>
      </c>
      <c r="AP75" s="147" t="str">
        <f>T( IF( Nov2022_RICHIESTE!AP19&lt;&gt;"",  IF(   AND(    (IFERROR(SEARCH("Ridotto",Nov2022_RICHIESTE!AP19),Nov2022_RICHIESTE!AP19))=1,    AP$70&lt;&gt;""   ),    _xlfn.CONCAT("Rid: ",HLOOKUP(AP$70,Tipologie!$B$2:$AM$10,6)  ),  Nov2022_RICHIESTE!AP19),HLOOKUP(AP$70,Tipologie!$B$2:$AM$10,6  ) ))</f>
        <v>.</v>
      </c>
      <c r="AQ75" s="147" t="str">
        <f>T( IF( Nov2022_RICHIESTE!AQ19&lt;&gt;"",  IF(   AND(    (IFERROR(SEARCH("Ridotto",Nov2022_RICHIESTE!AQ19),Nov2022_RICHIESTE!AQ19))=1,    AQ$70&lt;&gt;""   ),    _xlfn.CONCAT("Rid: ",HLOOKUP(AQ$70,Tipologie!$B$2:$AM$10,6)  ),  Nov2022_RICHIESTE!AQ19),HLOOKUP(AQ$70,Tipologie!$B$2:$AM$10,6  ) ))</f>
        <v>.</v>
      </c>
      <c r="AR75" s="147" t="str">
        <f>T( IF( Nov2022_RICHIESTE!AR19&lt;&gt;"",  IF(   AND(    (IFERROR(SEARCH("Ridotto",Nov2022_RICHIESTE!AR19),Nov2022_RICHIESTE!AR19))=1,    AR$70&lt;&gt;""   ),    _xlfn.CONCAT("Rid: ",HLOOKUP(AR$70,Tipologie!$B$2:$AM$10,6)  ),  Nov2022_RICHIESTE!AR19),HLOOKUP(AR$70,Tipologie!$B$2:$AM$10,6  ) ))</f>
        <v>.</v>
      </c>
      <c r="AS75" s="147" t="str">
        <f>T( IF( Nov2022_RICHIESTE!AS19&lt;&gt;"",  IF(   AND(    (IFERROR(SEARCH("Ridotto",Nov2022_RICHIESTE!AS19),Nov2022_RICHIESTE!AS19))=1,    AS$70&lt;&gt;""   ),    _xlfn.CONCAT("Rid: ",HLOOKUP(AS$70,Tipologie!$B$2:$AM$10,6)  ),  Nov2022_RICHIESTE!AS19),HLOOKUP(AS$70,Tipologie!$B$2:$AM$10,6  ) ))</f>
        <v>.</v>
      </c>
      <c r="AT75" s="224"/>
      <c r="AW75" s="159">
        <f>SUM(COUNTIFS(C75:AS75,{"Ex-accordo";"Ferie";"Ridotto Ex-Acc";"Ridotto Ferie";"Ridotto Maternità";"Malattia";"Esame";"Altro"}))</f>
        <v>0</v>
      </c>
      <c r="AX75" s="159">
        <f t="shared" si="26"/>
        <v>30</v>
      </c>
      <c r="AY75" s="91"/>
      <c r="BB75" s="147" t="str">
        <f>T( IF( Nov2022_RICHIESTE!BM19&lt;&gt;"",  IF(   AND(    (IFERROR(SEARCH("Ridotto",Nov2022_RICHIESTE!BM19),Nov2022_RICHIESTE!BM19))=1,    BB$70&lt;&gt;""   ),    _xlfn.CONCAT("Rid: ",HLOOKUP(BB$70,Tipologie!$B$2:$AM$10,6)  ),  Nov2022_RICHIESTE!BM19),HLOOKUP(BB$70,Tipologie!$B$2:$AM$10,6  ) ))</f>
        <v>.</v>
      </c>
      <c r="BC75" s="147" t="str">
        <f>T( IF( Nov2022_RICHIESTE!BN19&lt;&gt;"",  IF(   AND(    (IFERROR(SEARCH("Ridotto",Nov2022_RICHIESTE!BN19),Nov2022_RICHIESTE!BN19))=1,    BC$70&lt;&gt;""   ),    _xlfn.CONCAT("Rid: ",HLOOKUP(BC$70,Tipologie!$B$2:$AM$10,6)  ),  Nov2022_RICHIESTE!BN19),HLOOKUP(BC$70,Tipologie!$B$2:$AM$10,6  ) ))</f>
        <v>.</v>
      </c>
      <c r="BD75" s="147" t="str">
        <f>T( IF( Nov2022_RICHIESTE!BO19&lt;&gt;"",  IF(   AND(    (IFERROR(SEARCH("Ridotto",Nov2022_RICHIESTE!BO19),Nov2022_RICHIESTE!BO19))=1,    BD$70&lt;&gt;""   ),    _xlfn.CONCAT("Rid: ",HLOOKUP(BD$70,Tipologie!$B$2:$AM$10,6)  ),  Nov2022_RICHIESTE!BO19),HLOOKUP(BD$70,Tipologie!$B$2:$AM$10,6  ) ))</f>
        <v>.</v>
      </c>
      <c r="BE75" s="147" t="str">
        <f>T( IF( Nov2022_RICHIESTE!BP19&lt;&gt;"",  IF(   AND(    (IFERROR(SEARCH("Ridotto",Nov2022_RICHIESTE!BP19),Nov2022_RICHIESTE!BP19))=1,    BE$70&lt;&gt;""   ),    _xlfn.CONCAT("Rid: ",HLOOKUP(BE$70,Tipologie!$B$2:$AM$10,6)  ),  Nov2022_RICHIESTE!BP19),HLOOKUP(BE$70,Tipologie!$B$2:$AM$10,6  ) ))</f>
        <v>.</v>
      </c>
      <c r="BF75" s="147" t="str">
        <f>T( IF( Nov2022_RICHIESTE!BQ19&lt;&gt;"",  IF(   AND(    (IFERROR(SEARCH("Ridotto",Nov2022_RICHIESTE!BQ19),Nov2022_RICHIESTE!BQ19))=1,    BF$70&lt;&gt;""   ),    _xlfn.CONCAT("Rid: ",HLOOKUP(BF$70,Tipologie!$B$2:$AM$10,6)  ),  Nov2022_RICHIESTE!BQ19),HLOOKUP(BF$70,Tipologie!$B$2:$AM$10,6  ) ))</f>
        <v>.</v>
      </c>
      <c r="BG75" s="147" t="str">
        <f>T( IF( Nov2022_RICHIESTE!BR19&lt;&gt;"",  IF(   AND(    (IFERROR(SEARCH("Ridotto",Nov2022_RICHIESTE!BR19),Nov2022_RICHIESTE!BR19))=1,    BG$70&lt;&gt;""   ),    _xlfn.CONCAT("Rid: ",HLOOKUP(BG$70,Tipologie!$B$2:$AM$10,6)  ),  Nov2022_RICHIESTE!BR19),HLOOKUP(BG$70,Tipologie!$B$2:$AM$10,6  ) ))</f>
        <v>.</v>
      </c>
      <c r="BI75" s="45" t="str">
        <f t="shared" si="24"/>
        <v>gio</v>
      </c>
      <c r="BJ75" s="45">
        <f t="shared" si="25"/>
        <v>44882</v>
      </c>
      <c r="BK75" s="147" t="str">
        <f>T(IF(  Nov2022_RICHIESTE!BV19&lt;&gt;"",  Nov2022_RICHIESTE!BV19,  HLOOKUP(BK$70,Tipologie!$B$2:$AM$10,6) ))</f>
        <v>.</v>
      </c>
      <c r="BL75" s="147" t="str">
        <f>T(IF(  Nov2022_RICHIESTE!BW19&lt;&gt;"",  Nov2022_RICHIESTE!BW19,  HLOOKUP(BL$70,Tipologie!$B$2:$AM$10,6) ))</f>
        <v>.</v>
      </c>
      <c r="BM75" s="147" t="str">
        <f>T(IF(  Nov2022_RICHIESTE!BX19&lt;&gt;"",  Nov2022_RICHIESTE!BX19,  HLOOKUP(BM$70,Tipologie!$B$2:$AM$10,6) ))</f>
        <v>.</v>
      </c>
      <c r="BN75" s="147" t="str">
        <f>T(IF(  Nov2022_RICHIESTE!BY19&lt;&gt;"",  Nov2022_RICHIESTE!BY19,  HLOOKUP(BN$70,Tipologie!$B$2:$AM$10,6) ))</f>
        <v>.</v>
      </c>
      <c r="BO75" s="147" t="str">
        <f>T(IF(  Nov2022_RICHIESTE!BZ19&lt;&gt;"",  Nov2022_RICHIESTE!BZ19,  HLOOKUP(BO$70,Tipologie!$B$2:$AM$10,6) ))</f>
        <v>.</v>
      </c>
      <c r="BP75" s="147" t="str">
        <f>T(IF(  Nov2022_RICHIESTE!CA19&lt;&gt;"",  Nov2022_RICHIESTE!CA19,  HLOOKUP(BP$70,Tipologie!$B$2:$AM$10,6) ))</f>
        <v>.</v>
      </c>
      <c r="BQ75" s="147" t="str">
        <f>T(IF(  Nov2022_RICHIESTE!CB19&lt;&gt;"",  Nov2022_RICHIESTE!CB19,  HLOOKUP(BQ$70,Tipologie!$B$2:$AM$10,6) ))</f>
        <v>.</v>
      </c>
      <c r="BR75" s="147" t="str">
        <f>T(IF(  Nov2022_RICHIESTE!CC19&lt;&gt;"",  Nov2022_RICHIESTE!CC19,  HLOOKUP(BR$70,Tipologie!$B$2:$AM$10,6) ))</f>
        <v>.</v>
      </c>
      <c r="BS75" s="147" t="str">
        <f>T(IF(  Nov2022_RICHIESTE!CD19&lt;&gt;"",  Nov2022_RICHIESTE!CD19,  HLOOKUP(BS$70,Tipologie!$B$2:$AM$10,6) ))</f>
        <v>.</v>
      </c>
      <c r="BT75" s="147" t="str">
        <f>T(IF(  Nov2022_RICHIESTE!CE19&lt;&gt;"",  Nov2022_RICHIESTE!CE19,  HLOOKUP(BT$70,Tipologie!$B$2:$AM$10,6) ))</f>
        <v>.</v>
      </c>
    </row>
    <row r="76" spans="1:73" ht="11.25" customHeight="1" x14ac:dyDescent="0.25">
      <c r="A76" s="45" t="str">
        <f>IF(Nov2022_RICHIESTE!A20&lt;&gt;"",Nov2022_RICHIESTE!A20,"")</f>
        <v>ven</v>
      </c>
      <c r="B76" s="46">
        <f>IF(Nov2022_RICHIESTE!B20&lt;&gt;"",Nov2022_RICHIESTE!B20,"")</f>
        <v>44883</v>
      </c>
      <c r="C76" s="147" t="str">
        <f>T( IF( Nov2022_RICHIESTE!C20&lt;&gt;"",  IF(   AND(    (IFERROR(SEARCH("Ridotto",Nov2022_RICHIESTE!C20),Nov2022_RICHIESTE!C20))=1,    C$70&lt;&gt;""   ),    _xlfn.CONCAT("Rid: ",HLOOKUP(C$70,Tipologie!$B$2:$AM$10,7)  ),  Nov2022_RICHIESTE!C20),HLOOKUP(C$70,Tipologie!$B$2:$AM$10,7  ) ))</f>
        <v>.</v>
      </c>
      <c r="D76" s="147" t="str">
        <f>T( IF( Nov2022_RICHIESTE!D20&lt;&gt;"",  IF(   AND(    (IFERROR(SEARCH("Ridotto",Nov2022_RICHIESTE!D20),Nov2022_RICHIESTE!D20))=1,    D$70&lt;&gt;""   ),    _xlfn.CONCAT("Rid: ",HLOOKUP(D$70,Tipologie!$B$2:$AM$10,7)  ),  Nov2022_RICHIESTE!D20),HLOOKUP(D$70,Tipologie!$B$2:$AM$10,7  ) ))</f>
        <v>.</v>
      </c>
      <c r="E76" s="147" t="str">
        <f>T( IF( Nov2022_RICHIESTE!E20&lt;&gt;"",  IF(   AND(    (IFERROR(SEARCH("Ridotto",Nov2022_RICHIESTE!E20),Nov2022_RICHIESTE!E20))=1,    E$70&lt;&gt;""   ),    _xlfn.CONCAT("Rid: ",HLOOKUP(E$70,Tipologie!$B$2:$AM$10,7)  ),  Nov2022_RICHIESTE!E20),HLOOKUP(E$70,Tipologie!$B$2:$AM$10,7  ) ))</f>
        <v>.</v>
      </c>
      <c r="F76" s="147" t="str">
        <f>T( IF( Nov2022_RICHIESTE!F20&lt;&gt;"",  IF(   AND(    (IFERROR(SEARCH("Ridotto",Nov2022_RICHIESTE!F20),Nov2022_RICHIESTE!F20))=1,    F$70&lt;&gt;""   ),    _xlfn.CONCAT("Rid: ",HLOOKUP(F$70,Tipologie!$B$2:$AM$10,7)  ),  Nov2022_RICHIESTE!F20),HLOOKUP(F$70,Tipologie!$B$2:$AM$10,7  ) ))</f>
        <v>.</v>
      </c>
      <c r="G76" s="147" t="str">
        <f>T( IF( Nov2022_RICHIESTE!G20&lt;&gt;"",  IF(   AND(    (IFERROR(SEARCH("Ridotto",Nov2022_RICHIESTE!G20),Nov2022_RICHIESTE!G20))=1,    G$70&lt;&gt;""   ),    _xlfn.CONCAT("Rid: ",HLOOKUP(G$70,Tipologie!$B$2:$AM$10,7)  ),  Nov2022_RICHIESTE!G20),HLOOKUP(G$70,Tipologie!$B$2:$AM$10,7  ) ))</f>
        <v>.</v>
      </c>
      <c r="H76" s="147" t="str">
        <f>T( IF( Nov2022_RICHIESTE!H20&lt;&gt;"",  IF(   AND(    (IFERROR(SEARCH("Ridotto",Nov2022_RICHIESTE!H20),Nov2022_RICHIESTE!H20))=1,    H$70&lt;&gt;""   ),    _xlfn.CONCAT("Rid: ",HLOOKUP(H$70,Tipologie!$B$2:$AM$10,7)  ),  Nov2022_RICHIESTE!H20),HLOOKUP(H$70,Tipologie!$B$2:$AM$10,7  ) ))</f>
        <v>.</v>
      </c>
      <c r="I76" s="147" t="str">
        <f>T( IF( Nov2022_RICHIESTE!I20&lt;&gt;"",  IF(   AND(    (IFERROR(SEARCH("Ridotto",Nov2022_RICHIESTE!I20),Nov2022_RICHIESTE!I20))=1,    I$70&lt;&gt;""   ),    _xlfn.CONCAT("Rid: ",HLOOKUP(I$70,Tipologie!$B$2:$AM$10,7)  ),  Nov2022_RICHIESTE!I20),HLOOKUP(I$70,Tipologie!$B$2:$AM$10,7  ) ))</f>
        <v>.</v>
      </c>
      <c r="J76" s="147" t="str">
        <f>T( IF( Nov2022_RICHIESTE!J20&lt;&gt;"",  IF(   AND(    (IFERROR(SEARCH("Ridotto",Nov2022_RICHIESTE!J20),Nov2022_RICHIESTE!J20))=1,    J$70&lt;&gt;""   ),    _xlfn.CONCAT("Rid: ",HLOOKUP(J$70,Tipologie!$B$2:$AM$10,7)  ),  Nov2022_RICHIESTE!J20),HLOOKUP(J$70,Tipologie!$B$2:$AM$10,7  ) ))</f>
        <v>.</v>
      </c>
      <c r="K76" s="147" t="str">
        <f>T( IF( Nov2022_RICHIESTE!K20&lt;&gt;"",  IF(   AND(    (IFERROR(SEARCH("Ridotto",Nov2022_RICHIESTE!K20),Nov2022_RICHIESTE!K20))=1,    K$70&lt;&gt;""   ),    _xlfn.CONCAT("Rid: ",HLOOKUP(K$70,Tipologie!$B$2:$AM$10,7)  ),  Nov2022_RICHIESTE!K20),HLOOKUP(K$70,Tipologie!$B$2:$AM$10,7  ) ))</f>
        <v>.</v>
      </c>
      <c r="L76" s="147" t="str">
        <f>T( IF( Nov2022_RICHIESTE!L20&lt;&gt;"",  IF(   AND(    (IFERROR(SEARCH("Ridotto",Nov2022_RICHIESTE!L20),Nov2022_RICHIESTE!L20))=1,    L$70&lt;&gt;""   ),    _xlfn.CONCAT("Rid: ",HLOOKUP(L$70,Tipologie!$B$2:$AM$10,7)  ),  Nov2022_RICHIESTE!L20),HLOOKUP(L$70,Tipologie!$B$2:$AM$10,7  ) ))</f>
        <v>.</v>
      </c>
      <c r="M76" s="147" t="str">
        <f>T( IF( Nov2022_RICHIESTE!M20&lt;&gt;"",  IF(   AND(    (IFERROR(SEARCH("Ridotto",Nov2022_RICHIESTE!M20),Nov2022_RICHIESTE!M20))=1,    M$70&lt;&gt;""   ),    _xlfn.CONCAT("Rid: ",HLOOKUP(M$70,Tipologie!$B$2:$AM$10,7)  ),  Nov2022_RICHIESTE!M20),HLOOKUP(M$70,Tipologie!$B$2:$AM$10,7  ) ))</f>
        <v>.</v>
      </c>
      <c r="N76" s="147" t="str">
        <f>T( IF( Nov2022_RICHIESTE!N20&lt;&gt;"",  IF(   AND(    (IFERROR(SEARCH("Ridotto",Nov2022_RICHIESTE!N20),Nov2022_RICHIESTE!N20))=1,    N$70&lt;&gt;""   ),    _xlfn.CONCAT("Rid: ",HLOOKUP(N$70,Tipologie!$B$2:$AM$10,7)  ),  Nov2022_RICHIESTE!N20),HLOOKUP(N$70,Tipologie!$B$2:$AM$10,7  ) ))</f>
        <v>.</v>
      </c>
      <c r="O76" s="147" t="str">
        <f>T( IF( Nov2022_RICHIESTE!O20&lt;&gt;"",  IF(   AND(    (IFERROR(SEARCH("Ridotto",Nov2022_RICHIESTE!O20),Nov2022_RICHIESTE!O20))=1,    O$70&lt;&gt;""   ),    _xlfn.CONCAT("Rid: ",HLOOKUP(O$70,Tipologie!$B$2:$AM$10,7)  ),  Nov2022_RICHIESTE!O20),HLOOKUP(O$70,Tipologie!$B$2:$AM$10,7  ) ))</f>
        <v>.</v>
      </c>
      <c r="P76" s="147" t="str">
        <f>T( IF( Nov2022_RICHIESTE!P20&lt;&gt;"",  IF(   AND(    (IFERROR(SEARCH("Ridotto",Nov2022_RICHIESTE!P20),Nov2022_RICHIESTE!P20))=1,    P$70&lt;&gt;""   ),    _xlfn.CONCAT("Rid: ",HLOOKUP(P$70,Tipologie!$B$2:$AM$10,7)  ),  Nov2022_RICHIESTE!P20),HLOOKUP(P$70,Tipologie!$B$2:$AM$10,7  ) ))</f>
        <v>.</v>
      </c>
      <c r="Q76" s="28" t="str">
        <f>T( IF( Nov2022_RICHIESTE!Q20&lt;&gt;"",  IF(   AND(    (IFERROR(SEARCH("Ridotto",Nov2022_RICHIESTE!Q20),Nov2022_RICHIESTE!Q20))=1,    Q$70&lt;&gt;""   ),    _xlfn.CONCAT("Rid: ",HLOOKUP(Q$70,Tipologie!$B$2:$AM$10,7)  ),  Nov2022_RICHIESTE!Q20),HLOOKUP(Q$70,Tipologie!$B$2:$AM$10,7  ) ))</f>
        <v>.</v>
      </c>
      <c r="R76" s="28" t="str">
        <f>T( IF( Nov2022_RICHIESTE!R20&lt;&gt;"",  IF(   AND(    (IFERROR(SEARCH("Ridotto",Nov2022_RICHIESTE!R20),Nov2022_RICHIESTE!R20))=1,    R$70&lt;&gt;""   ),    _xlfn.CONCAT("Rid: ",HLOOKUP(R$70,Tipologie!$B$2:$AM$10,7)  ),  Nov2022_RICHIESTE!R20),HLOOKUP(R$70,Tipologie!$B$2:$AM$10,7  ) ))</f>
        <v>.</v>
      </c>
      <c r="S76" s="28" t="str">
        <f>T( IF( Nov2022_RICHIESTE!S20&lt;&gt;"",  IF(   AND(    (IFERROR(SEARCH("Ridotto",Nov2022_RICHIESTE!S20),Nov2022_RICHIESTE!S20))=1,    S$70&lt;&gt;""   ),    _xlfn.CONCAT("Rid: ",HLOOKUP(S$70,Tipologie!$B$2:$AM$10,7)  ),  Nov2022_RICHIESTE!S20),HLOOKUP(S$70,Tipologie!$B$2:$AM$10,7  ) ))</f>
        <v>.</v>
      </c>
      <c r="T76" s="91"/>
      <c r="U76" s="45" t="str">
        <f t="shared" si="23"/>
        <v>ven</v>
      </c>
      <c r="V76" s="46">
        <f t="shared" si="18"/>
        <v>44883</v>
      </c>
      <c r="W76" s="147" t="str">
        <f>T( IF( Nov2022_RICHIESTE!W20&lt;&gt;"",  IF(   AND(    (IFERROR(SEARCH("Ridotto",Nov2022_RICHIESTE!W20),Nov2022_RICHIESTE!W20))=1,    W$70&lt;&gt;""   ),    _xlfn.CONCAT("Rid: ",HLOOKUP(W$70,Tipologie!$B$2:$AM$10,7)  ),  Nov2022_RICHIESTE!W20),HLOOKUP(W$70,Tipologie!$B$2:$AM$10,7  ) ))</f>
        <v>.</v>
      </c>
      <c r="X76" s="147" t="str">
        <f>T( IF( Nov2022_RICHIESTE!X20&lt;&gt;"",  IF(   AND(    (IFERROR(SEARCH("Ridotto",Nov2022_RICHIESTE!X20),Nov2022_RICHIESTE!X20))=1,    X$70&lt;&gt;""   ),    _xlfn.CONCAT("Rid: ",HLOOKUP(X$70,Tipologie!$B$2:$AM$10,7)  ),  Nov2022_RICHIESTE!X20),HLOOKUP(X$70,Tipologie!$B$2:$AM$10,7  ) ))</f>
        <v>.</v>
      </c>
      <c r="Y76" s="147" t="str">
        <f>T( IF( Nov2022_RICHIESTE!Y20&lt;&gt;"",  IF(   AND(    (IFERROR(SEARCH("Ridotto",Nov2022_RICHIESTE!Y20),Nov2022_RICHIESTE!Y20))=1,    Y$70&lt;&gt;""   ),    _xlfn.CONCAT("Rid: ",HLOOKUP(Y$70,Tipologie!$B$2:$AM$10,7)  ),  Nov2022_RICHIESTE!Y20),HLOOKUP(Y$70,Tipologie!$B$2:$AM$10,7  ) ))</f>
        <v>.</v>
      </c>
      <c r="Z76" s="147" t="str">
        <f>T( IF( Nov2022_RICHIESTE!Z20&lt;&gt;"",  IF(   AND(    (IFERROR(SEARCH("Ridotto",Nov2022_RICHIESTE!Z20),Nov2022_RICHIESTE!Z20))=1,    Z$70&lt;&gt;""   ),    _xlfn.CONCAT("Rid: ",HLOOKUP(Z$70,Tipologie!$B$2:$AM$10,7)  ),  Nov2022_RICHIESTE!Z20),HLOOKUP(Z$70,Tipologie!$B$2:$AM$10,7  ) ))</f>
        <v>.</v>
      </c>
      <c r="AA76" s="147" t="str">
        <f>T( IF( Nov2022_RICHIESTE!AA20&lt;&gt;"",  IF(   AND(    (IFERROR(SEARCH("Ridotto",Nov2022_RICHIESTE!AA20),Nov2022_RICHIESTE!AA20))=1,    AA$70&lt;&gt;""   ),    _xlfn.CONCAT("Rid: ",HLOOKUP(AA$70,Tipologie!$B$2:$AM$10,7)  ),  Nov2022_RICHIESTE!AA20),HLOOKUP(AA$70,Tipologie!$B$2:$AM$10,7  ) ))</f>
        <v>.</v>
      </c>
      <c r="AB76" s="147" t="str">
        <f>T( IF( Nov2022_RICHIESTE!AB20&lt;&gt;"",  IF(   AND(    (IFERROR(SEARCH("Ridotto",Nov2022_RICHIESTE!AB20),Nov2022_RICHIESTE!AB20))=1,    AB$70&lt;&gt;""   ),    _xlfn.CONCAT("Rid: ",HLOOKUP(AB$70,Tipologie!$B$2:$AM$10,7)  ),  Nov2022_RICHIESTE!AB20),HLOOKUP(AB$70,Tipologie!$B$2:$AM$10,7  ) ))</f>
        <v>.</v>
      </c>
      <c r="AC76" s="147" t="str">
        <f>T( IF( Nov2022_RICHIESTE!AC20&lt;&gt;"",  IF(   AND(    (IFERROR(SEARCH("Ridotto",Nov2022_RICHIESTE!AC20),Nov2022_RICHIESTE!AC20))=1,    AC$70&lt;&gt;""   ),    _xlfn.CONCAT("Rid: ",HLOOKUP(AC$70,Tipologie!$B$2:$AM$10,7)  ),  Nov2022_RICHIESTE!AC20),HLOOKUP(AC$70,Tipologie!$B$2:$AM$10,7  ) ))</f>
        <v>.</v>
      </c>
      <c r="AD76" s="147" t="str">
        <f>T( IF( Nov2022_RICHIESTE!AD20&lt;&gt;"",  IF(   AND(    (IFERROR(SEARCH("Ridotto",Nov2022_RICHIESTE!AD20),Nov2022_RICHIESTE!AD20))=1,    AD$70&lt;&gt;""   ),    _xlfn.CONCAT("Rid: ",HLOOKUP(AD$70,Tipologie!$B$2:$AM$10,7)  ),  Nov2022_RICHIESTE!AD20),HLOOKUP(AD$70,Tipologie!$B$2:$AM$10,7  ) ))</f>
        <v>.</v>
      </c>
      <c r="AE76" s="147" t="str">
        <f>T( IF( Nov2022_RICHIESTE!AE20&lt;&gt;"",  IF(   AND(    (IFERROR(SEARCH("Ridotto",Nov2022_RICHIESTE!AE20),Nov2022_RICHIESTE!AE20))=1,    AE$70&lt;&gt;""   ),    _xlfn.CONCAT("Rid: ",HLOOKUP(AE$70,Tipologie!$B$2:$AM$10,7)  ),  Nov2022_RICHIESTE!AE20),HLOOKUP(AE$70,Tipologie!$B$2:$AM$10,7  ) ))</f>
        <v>.</v>
      </c>
      <c r="AF76" s="147" t="str">
        <f>T( IF( Nov2022_RICHIESTE!AF20&lt;&gt;"",  IF(   AND(    (IFERROR(SEARCH("Ridotto",Nov2022_RICHIESTE!AF20),Nov2022_RICHIESTE!AF20))=1,    AF$70&lt;&gt;""   ),    _xlfn.CONCAT("Rid: ",HLOOKUP(AF$70,Tipologie!$B$2:$AM$10,7)  ),  Nov2022_RICHIESTE!AF20),HLOOKUP(AF$70,Tipologie!$B$2:$AM$10,7  ) ))</f>
        <v>.</v>
      </c>
      <c r="AG76" s="147" t="str">
        <f>T( IF( Nov2022_RICHIESTE!AG20&lt;&gt;"",  IF(   AND(    (IFERROR(SEARCH("Ridotto",Nov2022_RICHIESTE!AG20),Nov2022_RICHIESTE!AG20))=1,    AG$70&lt;&gt;""   ),    _xlfn.CONCAT("Rid: ",HLOOKUP(AG$70,Tipologie!$B$2:$AM$10,7)  ),  Nov2022_RICHIESTE!AG20),HLOOKUP(AG$70,Tipologie!$B$2:$AM$10,7  ) ))</f>
        <v>.</v>
      </c>
      <c r="AH76" s="147" t="str">
        <f>T( IF( Nov2022_RICHIESTE!AH20&lt;&gt;"",  IF(   AND(    (IFERROR(SEARCH("Ridotto",Nov2022_RICHIESTE!AH20),Nov2022_RICHIESTE!AH20))=1,    AH$70&lt;&gt;""   ),    _xlfn.CONCAT("Rid: ",HLOOKUP(AH$70,Tipologie!$B$2:$AM$10,7)  ),  Nov2022_RICHIESTE!AH20),HLOOKUP(AH$70,Tipologie!$B$2:$AM$10,7  ) ))</f>
        <v>.</v>
      </c>
      <c r="AI76" s="147" t="str">
        <f>T( IF( Nov2022_RICHIESTE!AI20&lt;&gt;"",  IF(   AND(    (IFERROR(SEARCH("Ridotto",Nov2022_RICHIESTE!AI20),Nov2022_RICHIESTE!AI20))=1,    AI$70&lt;&gt;""   ),    _xlfn.CONCAT("Rid: ",HLOOKUP(AI$70,Tipologie!$B$2:$AM$10,7)  ),  Nov2022_RICHIESTE!AI20),HLOOKUP(AI$70,Tipologie!$B$2:$AM$10,7  ) ))</f>
        <v>.</v>
      </c>
      <c r="AJ76" s="147" t="str">
        <f>T( IF( Nov2022_RICHIESTE!AJ20&lt;&gt;"",  IF(   AND(    (IFERROR(SEARCH("Ridotto",Nov2022_RICHIESTE!AJ20),Nov2022_RICHIESTE!AJ20))=1,    AJ$70&lt;&gt;""   ),    _xlfn.CONCAT("Rid: ",HLOOKUP(AJ$70,Tipologie!$B$2:$AM$10,7)  ),  Nov2022_RICHIESTE!AJ20),HLOOKUP(AJ$70,Tipologie!$B$2:$AM$10,7  ) ))</f>
        <v>.</v>
      </c>
      <c r="AK76" s="147" t="str">
        <f>T( IF( Nov2022_RICHIESTE!AK20&lt;&gt;"",  IF(   AND(    (IFERROR(SEARCH("Ridotto",Nov2022_RICHIESTE!AK20),Nov2022_RICHIESTE!AK20))=1,    AK$70&lt;&gt;""   ),    _xlfn.CONCAT("Rid: ",HLOOKUP(AK$70,Tipologie!$B$2:$AM$10,7)  ),  Nov2022_RICHIESTE!AK20),HLOOKUP(AK$70,Tipologie!$B$2:$AM$10,7  ) ))</f>
        <v>.</v>
      </c>
      <c r="AL76" s="147" t="str">
        <f>T( IF( Nov2022_RICHIESTE!AL20&lt;&gt;"",  IF(   AND(    (IFERROR(SEARCH("Ridotto",Nov2022_RICHIESTE!AL20),Nov2022_RICHIESTE!AL20))=1,    AL$70&lt;&gt;""   ),    _xlfn.CONCAT("Rid: ",HLOOKUP(AL$70,Tipologie!$B$2:$AM$10,7)  ),  Nov2022_RICHIESTE!AL20),HLOOKUP(AL$70,Tipologie!$B$2:$AM$10,7  ) ))</f>
        <v>.</v>
      </c>
      <c r="AM76" s="147" t="str">
        <f>T( IF( Nov2022_RICHIESTE!AM20&lt;&gt;"",  IF(   AND(    (IFERROR(SEARCH("Ridotto",Nov2022_RICHIESTE!AM20),Nov2022_RICHIESTE!AM20))=1,    AM$70&lt;&gt;""   ),    _xlfn.CONCAT("Rid: ",HLOOKUP(AM$70,Tipologie!$B$2:$AM$10,7)  ),  Nov2022_RICHIESTE!AM20),HLOOKUP(AM$70,Tipologie!$B$2:$AM$10,7  ) ))</f>
        <v>.</v>
      </c>
      <c r="AN76" s="147" t="str">
        <f>T( IF( Nov2022_RICHIESTE!AN20&lt;&gt;"",  IF(   AND(    (IFERROR(SEARCH("Ridotto",Nov2022_RICHIESTE!AN20),Nov2022_RICHIESTE!AN20))=1,    AN$70&lt;&gt;""   ),    _xlfn.CONCAT("Rid: ",HLOOKUP(AN$70,Tipologie!$B$2:$AM$10,7)  ),  Nov2022_RICHIESTE!AN20),HLOOKUP(AN$70,Tipologie!$B$2:$AM$10,7  ) ))</f>
        <v>.</v>
      </c>
      <c r="AO76" s="147" t="str">
        <f>T( IF( Nov2022_RICHIESTE!AO20&lt;&gt;"",  IF(   AND(    (IFERROR(SEARCH("Ridotto",Nov2022_RICHIESTE!AO20),Nov2022_RICHIESTE!AO20))=1,    AO$70&lt;&gt;""   ),    _xlfn.CONCAT("Rid: ",HLOOKUP(AO$70,Tipologie!$B$2:$AM$10,7)  ),  Nov2022_RICHIESTE!AO20),HLOOKUP(AO$70,Tipologie!$B$2:$AM$10,7  ) ))</f>
        <v>.</v>
      </c>
      <c r="AP76" s="147" t="str">
        <f>T( IF( Nov2022_RICHIESTE!AP20&lt;&gt;"",  IF(   AND(    (IFERROR(SEARCH("Ridotto",Nov2022_RICHIESTE!AP20),Nov2022_RICHIESTE!AP20))=1,    AP$70&lt;&gt;""   ),    _xlfn.CONCAT("Rid: ",HLOOKUP(AP$70,Tipologie!$B$2:$AM$10,7)  ),  Nov2022_RICHIESTE!AP20),HLOOKUP(AP$70,Tipologie!$B$2:$AM$10,7  ) ))</f>
        <v>.</v>
      </c>
      <c r="AQ76" s="147" t="str">
        <f>T( IF( Nov2022_RICHIESTE!AQ20&lt;&gt;"",  IF(   AND(    (IFERROR(SEARCH("Ridotto",Nov2022_RICHIESTE!AQ20),Nov2022_RICHIESTE!AQ20))=1,    AQ$70&lt;&gt;""   ),    _xlfn.CONCAT("Rid: ",HLOOKUP(AQ$70,Tipologie!$B$2:$AM$10,7)  ),  Nov2022_RICHIESTE!AQ20),HLOOKUP(AQ$70,Tipologie!$B$2:$AM$10,7  ) ))</f>
        <v>.</v>
      </c>
      <c r="AR76" s="147" t="str">
        <f>T( IF( Nov2022_RICHIESTE!AR20&lt;&gt;"",  IF(   AND(    (IFERROR(SEARCH("Ridotto",Nov2022_RICHIESTE!AR20),Nov2022_RICHIESTE!AR20))=1,    AR$70&lt;&gt;""   ),    _xlfn.CONCAT("Rid: ",HLOOKUP(AR$70,Tipologie!$B$2:$AM$10,7)  ),  Nov2022_RICHIESTE!AR20),HLOOKUP(AR$70,Tipologie!$B$2:$AM$10,7  ) ))</f>
        <v>.</v>
      </c>
      <c r="AS76" s="147" t="str">
        <f>T( IF( Nov2022_RICHIESTE!AS20&lt;&gt;"",  IF(   AND(    (IFERROR(SEARCH("Ridotto",Nov2022_RICHIESTE!AS20),Nov2022_RICHIESTE!AS20))=1,    AS$70&lt;&gt;""   ),    _xlfn.CONCAT("Rid: ",HLOOKUP(AS$70,Tipologie!$B$2:$AM$10,7)  ),  Nov2022_RICHIESTE!AS20),HLOOKUP(AS$70,Tipologie!$B$2:$AM$10,7  ) ))</f>
        <v>.</v>
      </c>
      <c r="AT76" s="224"/>
      <c r="AW76" s="159">
        <f>SUM(COUNTIFS(C76:AS76,{"Ex-accordo";"Ferie";"Ridotto Ex-Acc";"Ridotto Ferie";"Ridotto Maternità";"Malattia";"Esame";"Altro"}))</f>
        <v>0</v>
      </c>
      <c r="AX76" s="159">
        <f t="shared" si="26"/>
        <v>30</v>
      </c>
      <c r="AY76" s="91"/>
      <c r="BB76" s="147" t="str">
        <f>T( IF( Nov2022_RICHIESTE!BM20&lt;&gt;"",  IF(   AND(    (IFERROR(SEARCH("Ridotto",Nov2022_RICHIESTE!BM20),Nov2022_RICHIESTE!BM20))=1,    BB$70&lt;&gt;""   ),    _xlfn.CONCAT("Rid: ",HLOOKUP(BB$70,Tipologie!$B$2:$AM$10,7)  ),  Nov2022_RICHIESTE!BM20),HLOOKUP(BB$70,Tipologie!$B$2:$AM$10,7  ) ))</f>
        <v>.</v>
      </c>
      <c r="BC76" s="147" t="str">
        <f>T( IF( Nov2022_RICHIESTE!BN20&lt;&gt;"",  IF(   AND(    (IFERROR(SEARCH("Ridotto",Nov2022_RICHIESTE!BN20),Nov2022_RICHIESTE!BN20))=1,    BC$70&lt;&gt;""   ),    _xlfn.CONCAT("Rid: ",HLOOKUP(BC$70,Tipologie!$B$2:$AM$10,7)  ),  Nov2022_RICHIESTE!BN20),HLOOKUP(BC$70,Tipologie!$B$2:$AM$10,7  ) ))</f>
        <v>.</v>
      </c>
      <c r="BD76" s="147" t="str">
        <f>T( IF( Nov2022_RICHIESTE!BO20&lt;&gt;"",  IF(   AND(    (IFERROR(SEARCH("Ridotto",Nov2022_RICHIESTE!BO20),Nov2022_RICHIESTE!BO20))=1,    BD$70&lt;&gt;""   ),    _xlfn.CONCAT("Rid: ",HLOOKUP(BD$70,Tipologie!$B$2:$AM$10,7)  ),  Nov2022_RICHIESTE!BO20),HLOOKUP(BD$70,Tipologie!$B$2:$AM$10,7  ) ))</f>
        <v>.</v>
      </c>
      <c r="BE76" s="147" t="str">
        <f>T( IF( Nov2022_RICHIESTE!BP20&lt;&gt;"",  IF(   AND(    (IFERROR(SEARCH("Ridotto",Nov2022_RICHIESTE!BP20),Nov2022_RICHIESTE!BP20))=1,    BE$70&lt;&gt;""   ),    _xlfn.CONCAT("Rid: ",HLOOKUP(BE$70,Tipologie!$B$2:$AM$10,7)  ),  Nov2022_RICHIESTE!BP20),HLOOKUP(BE$70,Tipologie!$B$2:$AM$10,7  ) ))</f>
        <v>.</v>
      </c>
      <c r="BF76" s="147" t="str">
        <f>T( IF( Nov2022_RICHIESTE!BQ20&lt;&gt;"",  IF(   AND(    (IFERROR(SEARCH("Ridotto",Nov2022_RICHIESTE!BQ20),Nov2022_RICHIESTE!BQ20))=1,    BF$70&lt;&gt;""   ),    _xlfn.CONCAT("Rid: ",HLOOKUP(BF$70,Tipologie!$B$2:$AM$10,7)  ),  Nov2022_RICHIESTE!BQ20),HLOOKUP(BF$70,Tipologie!$B$2:$AM$10,7  ) ))</f>
        <v>.</v>
      </c>
      <c r="BG76" s="147" t="str">
        <f>T( IF( Nov2022_RICHIESTE!BR20&lt;&gt;"",  IF(   AND(    (IFERROR(SEARCH("Ridotto",Nov2022_RICHIESTE!BR20),Nov2022_RICHIESTE!BR20))=1,    BG$70&lt;&gt;""   ),    _xlfn.CONCAT("Rid: ",HLOOKUP(BG$70,Tipologie!$B$2:$AM$10,7)  ),  Nov2022_RICHIESTE!BR20),HLOOKUP(BG$70,Tipologie!$B$2:$AM$10,7  ) ))</f>
        <v>.</v>
      </c>
      <c r="BI76" s="45" t="str">
        <f t="shared" si="24"/>
        <v>ven</v>
      </c>
      <c r="BJ76" s="45">
        <f t="shared" si="25"/>
        <v>44883</v>
      </c>
      <c r="BK76" s="147" t="str">
        <f>T(IF(  Nov2022_RICHIESTE!BV20&lt;&gt;"",  Nov2022_RICHIESTE!BV20,  HLOOKUP(BK$70,Tipologie!$B$2:$AM$10,7) ))</f>
        <v>.</v>
      </c>
      <c r="BL76" s="147" t="str">
        <f>T(IF(  Nov2022_RICHIESTE!BW20&lt;&gt;"",  Nov2022_RICHIESTE!BW20,  HLOOKUP(BL$70,Tipologie!$B$2:$AM$10,7) ))</f>
        <v>.</v>
      </c>
      <c r="BM76" s="147" t="str">
        <f>T(IF(  Nov2022_RICHIESTE!BX20&lt;&gt;"",  Nov2022_RICHIESTE!BX20,  HLOOKUP(BM$70,Tipologie!$B$2:$AM$10,7) ))</f>
        <v>.</v>
      </c>
      <c r="BN76" s="147" t="str">
        <f>T(IF(  Nov2022_RICHIESTE!BY20&lt;&gt;"",  Nov2022_RICHIESTE!BY20,  HLOOKUP(BN$70,Tipologie!$B$2:$AM$10,7) ))</f>
        <v>.</v>
      </c>
      <c r="BO76" s="147" t="str">
        <f>T(IF(  Nov2022_RICHIESTE!BZ20&lt;&gt;"",  Nov2022_RICHIESTE!BZ20,  HLOOKUP(BO$70,Tipologie!$B$2:$AM$10,7) ))</f>
        <v>.</v>
      </c>
      <c r="BP76" s="147" t="str">
        <f>T(IF(  Nov2022_RICHIESTE!CA20&lt;&gt;"",  Nov2022_RICHIESTE!CA20,  HLOOKUP(BP$70,Tipologie!$B$2:$AM$10,7) ))</f>
        <v>.</v>
      </c>
      <c r="BQ76" s="147" t="str">
        <f>T(IF(  Nov2022_RICHIESTE!CB20&lt;&gt;"",  Nov2022_RICHIESTE!CB20,  HLOOKUP(BQ$70,Tipologie!$B$2:$AM$10,7) ))</f>
        <v>.</v>
      </c>
      <c r="BR76" s="147" t="str">
        <f>T(IF(  Nov2022_RICHIESTE!CC20&lt;&gt;"",  Nov2022_RICHIESTE!CC20,  HLOOKUP(BR$70,Tipologie!$B$2:$AM$10,7) ))</f>
        <v>.</v>
      </c>
      <c r="BS76" s="147" t="str">
        <f>T(IF(  Nov2022_RICHIESTE!CD20&lt;&gt;"",  Nov2022_RICHIESTE!CD20,  HLOOKUP(BS$70,Tipologie!$B$2:$AM$10,7) ))</f>
        <v>.</v>
      </c>
      <c r="BT76" s="147" t="str">
        <f>T(IF(  Nov2022_RICHIESTE!CE20&lt;&gt;"",  Nov2022_RICHIESTE!CE20,  HLOOKUP(BT$70,Tipologie!$B$2:$AM$10,7) ))</f>
        <v>.</v>
      </c>
      <c r="BU76" s="20"/>
    </row>
    <row r="77" spans="1:73" ht="11.25" customHeight="1" x14ac:dyDescent="0.25">
      <c r="A77" s="45" t="str">
        <f>IF(Nov2022_RICHIESTE!A21&lt;&gt;"",Nov2022_RICHIESTE!A21,"")</f>
        <v>sab</v>
      </c>
      <c r="B77" s="46">
        <f>IF(Nov2022_RICHIESTE!B21&lt;&gt;"",Nov2022_RICHIESTE!B21,"")</f>
        <v>44884</v>
      </c>
      <c r="C77" s="147" t="str">
        <f>T( IF( Nov2022_RICHIESTE!C21&lt;&gt;"",  IF(   AND(    (IFERROR(SEARCH("Ridotto",Nov2022_RICHIESTE!C21),Nov2022_RICHIESTE!C21))=1,    C$70&lt;&gt;""   ),    _xlfn.CONCAT("Rid: ",HLOOKUP(C$70,Tipologie!$B$2:$AM$10,8)  ),  Nov2022_RICHIESTE!C21),HLOOKUP(C$70,Tipologie!$B$2:$AM$10,8  ) ))</f>
        <v>RIPOSO</v>
      </c>
      <c r="D77" s="147" t="str">
        <f>T( IF( Nov2022_RICHIESTE!D21&lt;&gt;"",  IF(   AND(    (IFERROR(SEARCH("Ridotto",Nov2022_RICHIESTE!D21),Nov2022_RICHIESTE!D21))=1,    D$70&lt;&gt;""   ),    _xlfn.CONCAT("Rid: ",HLOOKUP(D$70,Tipologie!$B$2:$AM$10,8)  ),  Nov2022_RICHIESTE!D21),HLOOKUP(D$70,Tipologie!$B$2:$AM$10,8  ) ))</f>
        <v>RIPOSO</v>
      </c>
      <c r="E77" s="147" t="str">
        <f>T( IF( Nov2022_RICHIESTE!E21&lt;&gt;"",  IF(   AND(    (IFERROR(SEARCH("Ridotto",Nov2022_RICHIESTE!E21),Nov2022_RICHIESTE!E21))=1,    E$70&lt;&gt;""   ),    _xlfn.CONCAT("Rid: ",HLOOKUP(E$70,Tipologie!$B$2:$AM$10,8)  ),  Nov2022_RICHIESTE!E21),HLOOKUP(E$70,Tipologie!$B$2:$AM$10,8  ) ))</f>
        <v>RIPOSO</v>
      </c>
      <c r="F77" s="147" t="str">
        <f>T( IF( Nov2022_RICHIESTE!F21&lt;&gt;"",  IF(   AND(    (IFERROR(SEARCH("Ridotto",Nov2022_RICHIESTE!F21),Nov2022_RICHIESTE!F21))=1,    F$70&lt;&gt;""   ),    _xlfn.CONCAT("Rid: ",HLOOKUP(F$70,Tipologie!$B$2:$AM$10,8)  ),  Nov2022_RICHIESTE!F21),HLOOKUP(F$70,Tipologie!$B$2:$AM$10,8  ) ))</f>
        <v>RIPOSO</v>
      </c>
      <c r="G77" s="147" t="str">
        <f>T( IF( Nov2022_RICHIESTE!G21&lt;&gt;"",  IF(   AND(    (IFERROR(SEARCH("Ridotto",Nov2022_RICHIESTE!G21),Nov2022_RICHIESTE!G21))=1,    G$70&lt;&gt;""   ),    _xlfn.CONCAT("Rid: ",HLOOKUP(G$70,Tipologie!$B$2:$AM$10,8)  ),  Nov2022_RICHIESTE!G21),HLOOKUP(G$70,Tipologie!$B$2:$AM$10,8  ) ))</f>
        <v>RIPOSO</v>
      </c>
      <c r="H77" s="147" t="str">
        <f>T( IF( Nov2022_RICHIESTE!H21&lt;&gt;"",  IF(   AND(    (IFERROR(SEARCH("Ridotto",Nov2022_RICHIESTE!H21),Nov2022_RICHIESTE!H21))=1,    H$70&lt;&gt;""   ),    _xlfn.CONCAT("Rid: ",HLOOKUP(H$70,Tipologie!$B$2:$AM$10,8)  ),  Nov2022_RICHIESTE!H21),HLOOKUP(H$70,Tipologie!$B$2:$AM$10,8  ) ))</f>
        <v>RIPOSO</v>
      </c>
      <c r="I77" s="147" t="str">
        <f>T( IF( Nov2022_RICHIESTE!I21&lt;&gt;"",  IF(   AND(    (IFERROR(SEARCH("Ridotto",Nov2022_RICHIESTE!I21),Nov2022_RICHIESTE!I21))=1,    I$70&lt;&gt;""   ),    _xlfn.CONCAT("Rid: ",HLOOKUP(I$70,Tipologie!$B$2:$AM$10,8)  ),  Nov2022_RICHIESTE!I21),HLOOKUP(I$70,Tipologie!$B$2:$AM$10,8  ) ))</f>
        <v>RIPOSO</v>
      </c>
      <c r="J77" s="147" t="str">
        <f>T( IF( Nov2022_RICHIESTE!J21&lt;&gt;"",  IF(   AND(    (IFERROR(SEARCH("Ridotto",Nov2022_RICHIESTE!J21),Nov2022_RICHIESTE!J21))=1,    J$70&lt;&gt;""   ),    _xlfn.CONCAT("Rid: ",HLOOKUP(J$70,Tipologie!$B$2:$AM$10,8)  ),  Nov2022_RICHIESTE!J21),HLOOKUP(J$70,Tipologie!$B$2:$AM$10,8  ) ))</f>
        <v>RIPOSO</v>
      </c>
      <c r="K77" s="147" t="str">
        <f>T( IF( Nov2022_RICHIESTE!K21&lt;&gt;"",  IF(   AND(    (IFERROR(SEARCH("Ridotto",Nov2022_RICHIESTE!K21),Nov2022_RICHIESTE!K21))=1,    K$70&lt;&gt;""   ),    _xlfn.CONCAT("Rid: ",HLOOKUP(K$70,Tipologie!$B$2:$AM$10,8)  ),  Nov2022_RICHIESTE!K21),HLOOKUP(K$70,Tipologie!$B$2:$AM$10,8  ) ))</f>
        <v>RIPOSO</v>
      </c>
      <c r="L77" s="147" t="str">
        <f>T( IF( Nov2022_RICHIESTE!L21&lt;&gt;"",  IF(   AND(    (IFERROR(SEARCH("Ridotto",Nov2022_RICHIESTE!L21),Nov2022_RICHIESTE!L21))=1,    L$70&lt;&gt;""   ),    _xlfn.CONCAT("Rid: ",HLOOKUP(L$70,Tipologie!$B$2:$AM$10,8)  ),  Nov2022_RICHIESTE!L21),HLOOKUP(L$70,Tipologie!$B$2:$AM$10,8  ) ))</f>
        <v>RIPOSO</v>
      </c>
      <c r="M77" s="147" t="str">
        <f>T( IF( Nov2022_RICHIESTE!M21&lt;&gt;"",  IF(   AND(    (IFERROR(SEARCH("Ridotto",Nov2022_RICHIESTE!M21),Nov2022_RICHIESTE!M21))=1,    M$70&lt;&gt;""   ),    _xlfn.CONCAT("Rid: ",HLOOKUP(M$70,Tipologie!$B$2:$AM$10,8)  ),  Nov2022_RICHIESTE!M21),HLOOKUP(M$70,Tipologie!$B$2:$AM$10,8  ) ))</f>
        <v>RIPOSO</v>
      </c>
      <c r="N77" s="147" t="str">
        <f>T( IF( Nov2022_RICHIESTE!N21&lt;&gt;"",  IF(   AND(    (IFERROR(SEARCH("Ridotto",Nov2022_RICHIESTE!N21),Nov2022_RICHIESTE!N21))=1,    N$70&lt;&gt;""   ),    _xlfn.CONCAT("Rid: ",HLOOKUP(N$70,Tipologie!$B$2:$AM$10,8)  ),  Nov2022_RICHIESTE!N21),HLOOKUP(N$70,Tipologie!$B$2:$AM$10,8  ) ))</f>
        <v>RIPOSO</v>
      </c>
      <c r="O77" s="147" t="str">
        <f>T( IF( Nov2022_RICHIESTE!O21&lt;&gt;"",  IF(   AND(    (IFERROR(SEARCH("Ridotto",Nov2022_RICHIESTE!O21),Nov2022_RICHIESTE!O21))=1,    O$70&lt;&gt;""   ),    _xlfn.CONCAT("Rid: ",HLOOKUP(O$70,Tipologie!$B$2:$AM$10,8)  ),  Nov2022_RICHIESTE!O21),HLOOKUP(O$70,Tipologie!$B$2:$AM$10,8  ) ))</f>
        <v>RIPOSO</v>
      </c>
      <c r="P77" s="147" t="str">
        <f>T( IF( Nov2022_RICHIESTE!P21&lt;&gt;"",  IF(   AND(    (IFERROR(SEARCH("Ridotto",Nov2022_RICHIESTE!P21),Nov2022_RICHIESTE!P21))=1,    P$70&lt;&gt;""   ),    _xlfn.CONCAT("Rid: ",HLOOKUP(P$70,Tipologie!$B$2:$AM$10,8)  ),  Nov2022_RICHIESTE!P21),HLOOKUP(P$70,Tipologie!$B$2:$AM$10,8  ) ))</f>
        <v>RIPOSO</v>
      </c>
      <c r="Q77" s="28" t="str">
        <f>T( IF( Nov2022_RICHIESTE!Q21&lt;&gt;"",  IF(   AND(    (IFERROR(SEARCH("Ridotto",Nov2022_RICHIESTE!Q21),Nov2022_RICHIESTE!Q21))=1,    Q$70&lt;&gt;""   ),    _xlfn.CONCAT("Rid: ",HLOOKUP(Q$70,Tipologie!$B$2:$AM$10,8)  ),  Nov2022_RICHIESTE!Q21),HLOOKUP(Q$70,Tipologie!$B$2:$AM$10,8  ) ))</f>
        <v>RIPOSO</v>
      </c>
      <c r="R77" s="28" t="str">
        <f>T( IF( Nov2022_RICHIESTE!R21&lt;&gt;"",  IF(   AND(    (IFERROR(SEARCH("Ridotto",Nov2022_RICHIESTE!R21),Nov2022_RICHIESTE!R21))=1,    R$70&lt;&gt;""   ),    _xlfn.CONCAT("Rid: ",HLOOKUP(R$70,Tipologie!$B$2:$AM$10,8)  ),  Nov2022_RICHIESTE!R21),HLOOKUP(R$70,Tipologie!$B$2:$AM$10,8  ) ))</f>
        <v>RIPOSO</v>
      </c>
      <c r="S77" s="28" t="str">
        <f>T( IF( Nov2022_RICHIESTE!S21&lt;&gt;"",  IF(   AND(    (IFERROR(SEARCH("Ridotto",Nov2022_RICHIESTE!S21),Nov2022_RICHIESTE!S21))=1,    S$70&lt;&gt;""   ),    _xlfn.CONCAT("Rid: ",HLOOKUP(S$70,Tipologie!$B$2:$AM$10,8)  ),  Nov2022_RICHIESTE!S21),HLOOKUP(S$70,Tipologie!$B$2:$AM$10,8  ) ))</f>
        <v>RIPOSO</v>
      </c>
      <c r="T77" s="91"/>
      <c r="U77" s="45" t="str">
        <f t="shared" si="23"/>
        <v>sab</v>
      </c>
      <c r="V77" s="46">
        <f t="shared" si="18"/>
        <v>44884</v>
      </c>
      <c r="W77" s="147" t="str">
        <f>T( IF( Nov2022_RICHIESTE!W21&lt;&gt;"",  IF(   AND(    (IFERROR(SEARCH("Ridotto",Nov2022_RICHIESTE!W21),Nov2022_RICHIESTE!W21))=1,    W$70&lt;&gt;""   ),    _xlfn.CONCAT("Rid: ",HLOOKUP(W$70,Tipologie!$B$2:$AM$10,8)  ),  Nov2022_RICHIESTE!W21),HLOOKUP(W$70,Tipologie!$B$2:$AM$10,8  ) ))</f>
        <v>RIPOSO</v>
      </c>
      <c r="X77" s="147" t="str">
        <f>T( IF( Nov2022_RICHIESTE!X21&lt;&gt;"",  IF(   AND(    (IFERROR(SEARCH("Ridotto",Nov2022_RICHIESTE!X21),Nov2022_RICHIESTE!X21))=1,    X$70&lt;&gt;""   ),    _xlfn.CONCAT("Rid: ",HLOOKUP(X$70,Tipologie!$B$2:$AM$10,8)  ),  Nov2022_RICHIESTE!X21),HLOOKUP(X$70,Tipologie!$B$2:$AM$10,8  ) ))</f>
        <v>RIPOSO</v>
      </c>
      <c r="Y77" s="147" t="str">
        <f>T( IF( Nov2022_RICHIESTE!Y21&lt;&gt;"",  IF(   AND(    (IFERROR(SEARCH("Ridotto",Nov2022_RICHIESTE!Y21),Nov2022_RICHIESTE!Y21))=1,    Y$70&lt;&gt;""   ),    _xlfn.CONCAT("Rid: ",HLOOKUP(Y$70,Tipologie!$B$2:$AM$10,8)  ),  Nov2022_RICHIESTE!Y21),HLOOKUP(Y$70,Tipologie!$B$2:$AM$10,8  ) ))</f>
        <v>RIPOSO</v>
      </c>
      <c r="Z77" s="147" t="str">
        <f>T( IF( Nov2022_RICHIESTE!Z21&lt;&gt;"",  IF(   AND(    (IFERROR(SEARCH("Ridotto",Nov2022_RICHIESTE!Z21),Nov2022_RICHIESTE!Z21))=1,    Z$70&lt;&gt;""   ),    _xlfn.CONCAT("Rid: ",HLOOKUP(Z$70,Tipologie!$B$2:$AM$10,8)  ),  Nov2022_RICHIESTE!Z21),HLOOKUP(Z$70,Tipologie!$B$2:$AM$10,8  ) ))</f>
        <v>RIPOSO</v>
      </c>
      <c r="AA77" s="147" t="str">
        <f>T( IF( Nov2022_RICHIESTE!AA21&lt;&gt;"",  IF(   AND(    (IFERROR(SEARCH("Ridotto",Nov2022_RICHIESTE!AA21),Nov2022_RICHIESTE!AA21))=1,    AA$70&lt;&gt;""   ),    _xlfn.CONCAT("Rid: ",HLOOKUP(AA$70,Tipologie!$B$2:$AM$10,8)  ),  Nov2022_RICHIESTE!AA21),HLOOKUP(AA$70,Tipologie!$B$2:$AM$10,8  ) ))</f>
        <v>RIPOSO</v>
      </c>
      <c r="AB77" s="147" t="str">
        <f>T( IF( Nov2022_RICHIESTE!AB21&lt;&gt;"",  IF(   AND(    (IFERROR(SEARCH("Ridotto",Nov2022_RICHIESTE!AB21),Nov2022_RICHIESTE!AB21))=1,    AB$70&lt;&gt;""   ),    _xlfn.CONCAT("Rid: ",HLOOKUP(AB$70,Tipologie!$B$2:$AM$10,8)  ),  Nov2022_RICHIESTE!AB21),HLOOKUP(AB$70,Tipologie!$B$2:$AM$10,8  ) ))</f>
        <v>RIPOSO</v>
      </c>
      <c r="AC77" s="147" t="str">
        <f>T( IF( Nov2022_RICHIESTE!AC21&lt;&gt;"",  IF(   AND(    (IFERROR(SEARCH("Ridotto",Nov2022_RICHIESTE!AC21),Nov2022_RICHIESTE!AC21))=1,    AC$70&lt;&gt;""   ),    _xlfn.CONCAT("Rid: ",HLOOKUP(AC$70,Tipologie!$B$2:$AM$10,8)  ),  Nov2022_RICHIESTE!AC21),HLOOKUP(AC$70,Tipologie!$B$2:$AM$10,8  ) ))</f>
        <v>RIPOSO</v>
      </c>
      <c r="AD77" s="147" t="str">
        <f>T( IF( Nov2022_RICHIESTE!AD21&lt;&gt;"",  IF(   AND(    (IFERROR(SEARCH("Ridotto",Nov2022_RICHIESTE!AD21),Nov2022_RICHIESTE!AD21))=1,    AD$70&lt;&gt;""   ),    _xlfn.CONCAT("Rid: ",HLOOKUP(AD$70,Tipologie!$B$2:$AM$10,8)  ),  Nov2022_RICHIESTE!AD21),HLOOKUP(AD$70,Tipologie!$B$2:$AM$10,8  ) ))</f>
        <v>RIPOSO</v>
      </c>
      <c r="AE77" s="147" t="str">
        <f>T( IF( Nov2022_RICHIESTE!AE21&lt;&gt;"",  IF(   AND(    (IFERROR(SEARCH("Ridotto",Nov2022_RICHIESTE!AE21),Nov2022_RICHIESTE!AE21))=1,    AE$70&lt;&gt;""   ),    _xlfn.CONCAT("Rid: ",HLOOKUP(AE$70,Tipologie!$B$2:$AM$10,8)  ),  Nov2022_RICHIESTE!AE21),HLOOKUP(AE$70,Tipologie!$B$2:$AM$10,8  ) ))</f>
        <v>RIPOSO</v>
      </c>
      <c r="AF77" s="147" t="str">
        <f>T( IF( Nov2022_RICHIESTE!AF21&lt;&gt;"",  IF(   AND(    (IFERROR(SEARCH("Ridotto",Nov2022_RICHIESTE!AF21),Nov2022_RICHIESTE!AF21))=1,    AF$70&lt;&gt;""   ),    _xlfn.CONCAT("Rid: ",HLOOKUP(AF$70,Tipologie!$B$2:$AM$10,8)  ),  Nov2022_RICHIESTE!AF21),HLOOKUP(AF$70,Tipologie!$B$2:$AM$10,8  ) ))</f>
        <v>RIPOSO</v>
      </c>
      <c r="AG77" s="147" t="str">
        <f>T( IF( Nov2022_RICHIESTE!AG21&lt;&gt;"",  IF(   AND(    (IFERROR(SEARCH("Ridotto",Nov2022_RICHIESTE!AG21),Nov2022_RICHIESTE!AG21))=1,    AG$70&lt;&gt;""   ),    _xlfn.CONCAT("Rid: ",HLOOKUP(AG$70,Tipologie!$B$2:$AM$10,8)  ),  Nov2022_RICHIESTE!AG21),HLOOKUP(AG$70,Tipologie!$B$2:$AM$10,8  ) ))</f>
        <v>RIPOSO</v>
      </c>
      <c r="AH77" s="147" t="str">
        <f>T( IF( Nov2022_RICHIESTE!AH21&lt;&gt;"",  IF(   AND(    (IFERROR(SEARCH("Ridotto",Nov2022_RICHIESTE!AH21),Nov2022_RICHIESTE!AH21))=1,    AH$70&lt;&gt;""   ),    _xlfn.CONCAT("Rid: ",HLOOKUP(AH$70,Tipologie!$B$2:$AM$10,8)  ),  Nov2022_RICHIESTE!AH21),HLOOKUP(AH$70,Tipologie!$B$2:$AM$10,8  ) ))</f>
        <v>RIPOSO</v>
      </c>
      <c r="AI77" s="147" t="str">
        <f>T( IF( Nov2022_RICHIESTE!AI21&lt;&gt;"",  IF(   AND(    (IFERROR(SEARCH("Ridotto",Nov2022_RICHIESTE!AI21),Nov2022_RICHIESTE!AI21))=1,    AI$70&lt;&gt;""   ),    _xlfn.CONCAT("Rid: ",HLOOKUP(AI$70,Tipologie!$B$2:$AM$10,8)  ),  Nov2022_RICHIESTE!AI21),HLOOKUP(AI$70,Tipologie!$B$2:$AM$10,8  ) ))</f>
        <v>RIPOSO</v>
      </c>
      <c r="AJ77" s="147" t="str">
        <f>T( IF( Nov2022_RICHIESTE!AJ21&lt;&gt;"",  IF(   AND(    (IFERROR(SEARCH("Ridotto",Nov2022_RICHIESTE!AJ21),Nov2022_RICHIESTE!AJ21))=1,    AJ$70&lt;&gt;""   ),    _xlfn.CONCAT("Rid: ",HLOOKUP(AJ$70,Tipologie!$B$2:$AM$10,8)  ),  Nov2022_RICHIESTE!AJ21),HLOOKUP(AJ$70,Tipologie!$B$2:$AM$10,8  ) ))</f>
        <v>RIPOSO</v>
      </c>
      <c r="AK77" s="147" t="str">
        <f>T( IF( Nov2022_RICHIESTE!AK21&lt;&gt;"",  IF(   AND(    (IFERROR(SEARCH("Ridotto",Nov2022_RICHIESTE!AK21),Nov2022_RICHIESTE!AK21))=1,    AK$70&lt;&gt;""   ),    _xlfn.CONCAT("Rid: ",HLOOKUP(AK$70,Tipologie!$B$2:$AM$10,8)  ),  Nov2022_RICHIESTE!AK21),HLOOKUP(AK$70,Tipologie!$B$2:$AM$10,8  ) ))</f>
        <v>RIPOSO</v>
      </c>
      <c r="AL77" s="147" t="str">
        <f>T( IF( Nov2022_RICHIESTE!AL21&lt;&gt;"",  IF(   AND(    (IFERROR(SEARCH("Ridotto",Nov2022_RICHIESTE!AL21),Nov2022_RICHIESTE!AL21))=1,    AL$70&lt;&gt;""   ),    _xlfn.CONCAT("Rid: ",HLOOKUP(AL$70,Tipologie!$B$2:$AM$10,8)  ),  Nov2022_RICHIESTE!AL21),HLOOKUP(AL$70,Tipologie!$B$2:$AM$10,8  ) ))</f>
        <v>RIPOSO</v>
      </c>
      <c r="AM77" s="147" t="str">
        <f>T( IF( Nov2022_RICHIESTE!AM21&lt;&gt;"",  IF(   AND(    (IFERROR(SEARCH("Ridotto",Nov2022_RICHIESTE!AM21),Nov2022_RICHIESTE!AM21))=1,    AM$70&lt;&gt;""   ),    _xlfn.CONCAT("Rid: ",HLOOKUP(AM$70,Tipologie!$B$2:$AM$10,8)  ),  Nov2022_RICHIESTE!AM21),HLOOKUP(AM$70,Tipologie!$B$2:$AM$10,8  ) ))</f>
        <v>RIPOSO</v>
      </c>
      <c r="AN77" s="147" t="str">
        <f>T( IF( Nov2022_RICHIESTE!AN21&lt;&gt;"",  IF(   AND(    (IFERROR(SEARCH("Ridotto",Nov2022_RICHIESTE!AN21),Nov2022_RICHIESTE!AN21))=1,    AN$70&lt;&gt;""   ),    _xlfn.CONCAT("Rid: ",HLOOKUP(AN$70,Tipologie!$B$2:$AM$10,8)  ),  Nov2022_RICHIESTE!AN21),HLOOKUP(AN$70,Tipologie!$B$2:$AM$10,8  ) ))</f>
        <v>RIPOSO</v>
      </c>
      <c r="AO77" s="147" t="str">
        <f>T( IF( Nov2022_RICHIESTE!AO21&lt;&gt;"",  IF(   AND(    (IFERROR(SEARCH("Ridotto",Nov2022_RICHIESTE!AO21),Nov2022_RICHIESTE!AO21))=1,    AO$70&lt;&gt;""   ),    _xlfn.CONCAT("Rid: ",HLOOKUP(AO$70,Tipologie!$B$2:$AM$10,8)  ),  Nov2022_RICHIESTE!AO21),HLOOKUP(AO$70,Tipologie!$B$2:$AM$10,8  ) ))</f>
        <v>RIPOSO</v>
      </c>
      <c r="AP77" s="147" t="str">
        <f>T( IF( Nov2022_RICHIESTE!AP21&lt;&gt;"",  IF(   AND(    (IFERROR(SEARCH("Ridotto",Nov2022_RICHIESTE!AP21),Nov2022_RICHIESTE!AP21))=1,    AP$70&lt;&gt;""   ),    _xlfn.CONCAT("Rid: ",HLOOKUP(AP$70,Tipologie!$B$2:$AM$10,8)  ),  Nov2022_RICHIESTE!AP21),HLOOKUP(AP$70,Tipologie!$B$2:$AM$10,8  ) ))</f>
        <v>RIPOSO</v>
      </c>
      <c r="AQ77" s="147" t="str">
        <f>T( IF( Nov2022_RICHIESTE!AQ21&lt;&gt;"",  IF(   AND(    (IFERROR(SEARCH("Ridotto",Nov2022_RICHIESTE!AQ21),Nov2022_RICHIESTE!AQ21))=1,    AQ$70&lt;&gt;""   ),    _xlfn.CONCAT("Rid: ",HLOOKUP(AQ$70,Tipologie!$B$2:$AM$10,8)  ),  Nov2022_RICHIESTE!AQ21),HLOOKUP(AQ$70,Tipologie!$B$2:$AM$10,8  ) ))</f>
        <v>RIPOSO</v>
      </c>
      <c r="AR77" s="147" t="str">
        <f>T( IF( Nov2022_RICHIESTE!AR21&lt;&gt;"",  IF(   AND(    (IFERROR(SEARCH("Ridotto",Nov2022_RICHIESTE!AR21),Nov2022_RICHIESTE!AR21))=1,    AR$70&lt;&gt;""   ),    _xlfn.CONCAT("Rid: ",HLOOKUP(AR$70,Tipologie!$B$2:$AM$10,8)  ),  Nov2022_RICHIESTE!AR21),HLOOKUP(AR$70,Tipologie!$B$2:$AM$10,8  ) ))</f>
        <v>RIPOSO</v>
      </c>
      <c r="AS77" s="147" t="str">
        <f>T( IF( Nov2022_RICHIESTE!AS21&lt;&gt;"",  IF(   AND(    (IFERROR(SEARCH("Ridotto",Nov2022_RICHIESTE!AS21),Nov2022_RICHIESTE!AS21))=1,    AS$70&lt;&gt;""   ),    _xlfn.CONCAT("Rid: ",HLOOKUP(AS$70,Tipologie!$B$2:$AM$10,8)  ),  Nov2022_RICHIESTE!AS21),HLOOKUP(AS$70,Tipologie!$B$2:$AM$10,8  ) ))</f>
        <v>RIPOSO</v>
      </c>
      <c r="AT77" s="224"/>
      <c r="AW77" s="87">
        <f>SUM(COUNTIFS(C77:AS77,{"Ex-accordo";"Ferie";"Ridotto Ex-Acc";"Ridotto Ferie";"Ridotto Maternità";"Malattia";"Esame";"Altro"}))</f>
        <v>0</v>
      </c>
      <c r="AX77" s="159">
        <f t="shared" si="26"/>
        <v>30</v>
      </c>
      <c r="AY77" s="91"/>
      <c r="BB77" s="147" t="str">
        <f>T( IF( Nov2022_RICHIESTE!BM21&lt;&gt;"",  IF(   AND(    (IFERROR(SEARCH("Ridotto",Nov2022_RICHIESTE!BM21),Nov2022_RICHIESTE!BM21))=1,    BB$70&lt;&gt;""   ),    _xlfn.CONCAT("Rid: ",HLOOKUP(BB$70,Tipologie!$B$2:$AM$10,8)  ),  Nov2022_RICHIESTE!BM21),HLOOKUP(BB$70,Tipologie!$B$2:$AM$10,8  ) ))</f>
        <v>RIPOSO</v>
      </c>
      <c r="BC77" s="147" t="str">
        <f>T( IF( Nov2022_RICHIESTE!BN21&lt;&gt;"",  IF(   AND(    (IFERROR(SEARCH("Ridotto",Nov2022_RICHIESTE!BN21),Nov2022_RICHIESTE!BN21))=1,    BC$70&lt;&gt;""   ),    _xlfn.CONCAT("Rid: ",HLOOKUP(BC$70,Tipologie!$B$2:$AM$10,8)  ),  Nov2022_RICHIESTE!BN21),HLOOKUP(BC$70,Tipologie!$B$2:$AM$10,8  ) ))</f>
        <v>RIPOSO</v>
      </c>
      <c r="BD77" s="147" t="str">
        <f>T( IF( Nov2022_RICHIESTE!BO21&lt;&gt;"",  IF(   AND(    (IFERROR(SEARCH("Ridotto",Nov2022_RICHIESTE!BO21),Nov2022_RICHIESTE!BO21))=1,    BD$70&lt;&gt;""   ),    _xlfn.CONCAT("Rid: ",HLOOKUP(BD$70,Tipologie!$B$2:$AM$10,8)  ),  Nov2022_RICHIESTE!BO21),HLOOKUP(BD$70,Tipologie!$B$2:$AM$10,8  ) ))</f>
        <v>RIPOSO</v>
      </c>
      <c r="BE77" s="147" t="str">
        <f>T( IF( Nov2022_RICHIESTE!BP21&lt;&gt;"",  IF(   AND(    (IFERROR(SEARCH("Ridotto",Nov2022_RICHIESTE!BP21),Nov2022_RICHIESTE!BP21))=1,    BE$70&lt;&gt;""   ),    _xlfn.CONCAT("Rid: ",HLOOKUP(BE$70,Tipologie!$B$2:$AM$10,8)  ),  Nov2022_RICHIESTE!BP21),HLOOKUP(BE$70,Tipologie!$B$2:$AM$10,8  ) ))</f>
        <v>RIPOSO</v>
      </c>
      <c r="BF77" s="147" t="str">
        <f>T( IF( Nov2022_RICHIESTE!BQ21&lt;&gt;"",  IF(   AND(    (IFERROR(SEARCH("Ridotto",Nov2022_RICHIESTE!BQ21),Nov2022_RICHIESTE!BQ21))=1,    BF$70&lt;&gt;""   ),    _xlfn.CONCAT("Rid: ",HLOOKUP(BF$70,Tipologie!$B$2:$AM$10,8)  ),  Nov2022_RICHIESTE!BQ21),HLOOKUP(BF$70,Tipologie!$B$2:$AM$10,8  ) ))</f>
        <v>RIPOSO</v>
      </c>
      <c r="BG77" s="147" t="str">
        <f>T( IF( Nov2022_RICHIESTE!BR21&lt;&gt;"",  IF(   AND(    (IFERROR(SEARCH("Ridotto",Nov2022_RICHIESTE!BR21),Nov2022_RICHIESTE!BR21))=1,    BG$70&lt;&gt;""   ),    _xlfn.CONCAT("Rid: ",HLOOKUP(BG$70,Tipologie!$B$2:$AM$10,8)  ),  Nov2022_RICHIESTE!BR21),HLOOKUP(BG$70,Tipologie!$B$2:$AM$10,8  ) ))</f>
        <v>RIPOSO</v>
      </c>
      <c r="BI77" s="45" t="str">
        <f t="shared" si="24"/>
        <v>sab</v>
      </c>
      <c r="BJ77" s="45">
        <f t="shared" si="25"/>
        <v>44884</v>
      </c>
      <c r="BK77" s="147" t="str">
        <f>T(IF(  Nov2022_RICHIESTE!BV21&lt;&gt;"",  Nov2022_RICHIESTE!BV21,  HLOOKUP(BK$70,Tipologie!$B$2:$AM$10,8) ))</f>
        <v>RIPOSO</v>
      </c>
      <c r="BL77" s="147" t="str">
        <f>T(IF(  Nov2022_RICHIESTE!BW21&lt;&gt;"",  Nov2022_RICHIESTE!BW21,  HLOOKUP(BL$70,Tipologie!$B$2:$AM$10,8) ))</f>
        <v>RIPOSO</v>
      </c>
      <c r="BM77" s="147" t="str">
        <f>T(IF(  Nov2022_RICHIESTE!BX21&lt;&gt;"",  Nov2022_RICHIESTE!BX21,  HLOOKUP(BM$70,Tipologie!$B$2:$AM$10,8) ))</f>
        <v>RIPOSO</v>
      </c>
      <c r="BN77" s="147" t="str">
        <f>T(IF(  Nov2022_RICHIESTE!BY21&lt;&gt;"",  Nov2022_RICHIESTE!BY21,  HLOOKUP(BN$70,Tipologie!$B$2:$AM$10,8) ))</f>
        <v>RIPOSO</v>
      </c>
      <c r="BO77" s="147" t="str">
        <f>T(IF(  Nov2022_RICHIESTE!BZ21&lt;&gt;"",  Nov2022_RICHIESTE!BZ21,  HLOOKUP(BO$70,Tipologie!$B$2:$AM$10,8) ))</f>
        <v>RIPOSO</v>
      </c>
      <c r="BP77" s="147" t="str">
        <f>T(IF(  Nov2022_RICHIESTE!CA21&lt;&gt;"",  Nov2022_RICHIESTE!CA21,  HLOOKUP(BP$70,Tipologie!$B$2:$AM$10,8) ))</f>
        <v>RIPOSO</v>
      </c>
      <c r="BQ77" s="147" t="str">
        <f>T(IF(  Nov2022_RICHIESTE!CB21&lt;&gt;"",  Nov2022_RICHIESTE!CB21,  HLOOKUP(BQ$70,Tipologie!$B$2:$AM$10,8) ))</f>
        <v>RIPOSO</v>
      </c>
      <c r="BR77" s="147" t="str">
        <f>T(IF(  Nov2022_RICHIESTE!CC21&lt;&gt;"",  Nov2022_RICHIESTE!CC21,  HLOOKUP(BR$70,Tipologie!$B$2:$AM$10,8) ))</f>
        <v>RIPOSO</v>
      </c>
      <c r="BS77" s="147" t="str">
        <f>T(IF(  Nov2022_RICHIESTE!CD21&lt;&gt;"",  Nov2022_RICHIESTE!CD21,  HLOOKUP(BS$70,Tipologie!$B$2:$AM$10,8) ))</f>
        <v>RIPOSO</v>
      </c>
      <c r="BT77" s="147" t="str">
        <f>T(IF(  Nov2022_RICHIESTE!CE21&lt;&gt;"",  Nov2022_RICHIESTE!CE21,  HLOOKUP(BT$70,Tipologie!$B$2:$AM$10,8) ))</f>
        <v>RIPOSO</v>
      </c>
    </row>
    <row r="78" spans="1:73" ht="11.25" customHeight="1" x14ac:dyDescent="0.25">
      <c r="A78" s="26" t="str">
        <f>IF(Nov2022_RICHIESTE!A22&lt;&gt;"",Nov2022_RICHIESTE!A22,"")</f>
        <v/>
      </c>
      <c r="B78" s="48">
        <f>IF(Nov2022_RICHIESTE!B22&lt;&gt;"",Nov2022_RICHIESTE!B22,"")</f>
        <v>44885</v>
      </c>
      <c r="C78" s="147" t="str">
        <f>T( IF( Nov2022_RICHIESTE!C22&lt;&gt;"",  IF(   AND(    (IFERROR(SEARCH("Ridotto",Nov2022_RICHIESTE!C22),Nov2022_RICHIESTE!C22))=1,    C$70&lt;&gt;""   ),    _xlfn.CONCAT("Rid: ",HLOOKUP(C$70,Tipologie!$B$2:$AM$10,9)  ),  Nov2022_RICHIESTE!C22),HLOOKUP(C$70,Tipologie!$B$2:$AM$10,9  ) ))</f>
        <v>DOMENICA</v>
      </c>
      <c r="D78" s="147" t="str">
        <f>T( IF( Nov2022_RICHIESTE!D22&lt;&gt;"",  IF(   AND(    (IFERROR(SEARCH("Ridotto",Nov2022_RICHIESTE!D22),Nov2022_RICHIESTE!D22))=1,    D$70&lt;&gt;""   ),    _xlfn.CONCAT("Rid: ",HLOOKUP(D$70,Tipologie!$B$2:$AM$10,9)  ),  Nov2022_RICHIESTE!D22),HLOOKUP(D$70,Tipologie!$B$2:$AM$10,9  ) ))</f>
        <v>DOMENICA</v>
      </c>
      <c r="E78" s="147" t="str">
        <f>T( IF( Nov2022_RICHIESTE!E22&lt;&gt;"",  IF(   AND(    (IFERROR(SEARCH("Ridotto",Nov2022_RICHIESTE!E22),Nov2022_RICHIESTE!E22))=1,    E$70&lt;&gt;""   ),    _xlfn.CONCAT("Rid: ",HLOOKUP(E$70,Tipologie!$B$2:$AM$10,9)  ),  Nov2022_RICHIESTE!E22),HLOOKUP(E$70,Tipologie!$B$2:$AM$10,9  ) ))</f>
        <v>DOMENICA</v>
      </c>
      <c r="F78" s="147" t="str">
        <f>T( IF( Nov2022_RICHIESTE!F22&lt;&gt;"",  IF(   AND(    (IFERROR(SEARCH("Ridotto",Nov2022_RICHIESTE!F22),Nov2022_RICHIESTE!F22))=1,    F$70&lt;&gt;""   ),    _xlfn.CONCAT("Rid: ",HLOOKUP(F$70,Tipologie!$B$2:$AM$10,9)  ),  Nov2022_RICHIESTE!F22),HLOOKUP(F$70,Tipologie!$B$2:$AM$10,9  ) ))</f>
        <v>DOMENICA</v>
      </c>
      <c r="G78" s="147" t="str">
        <f>T( IF( Nov2022_RICHIESTE!G22&lt;&gt;"",  IF(   AND(    (IFERROR(SEARCH("Ridotto",Nov2022_RICHIESTE!G22),Nov2022_RICHIESTE!G22))=1,    G$70&lt;&gt;""   ),    _xlfn.CONCAT("Rid: ",HLOOKUP(G$70,Tipologie!$B$2:$AM$10,9)  ),  Nov2022_RICHIESTE!G22),HLOOKUP(G$70,Tipologie!$B$2:$AM$10,9  ) ))</f>
        <v>DOMENICA</v>
      </c>
      <c r="H78" s="147" t="str">
        <f>T( IF( Nov2022_RICHIESTE!H22&lt;&gt;"",  IF(   AND(    (IFERROR(SEARCH("Ridotto",Nov2022_RICHIESTE!H22),Nov2022_RICHIESTE!H22))=1,    H$70&lt;&gt;""   ),    _xlfn.CONCAT("Rid: ",HLOOKUP(H$70,Tipologie!$B$2:$AM$10,9)  ),  Nov2022_RICHIESTE!H22),HLOOKUP(H$70,Tipologie!$B$2:$AM$10,9  ) ))</f>
        <v>DOMENICA</v>
      </c>
      <c r="I78" s="147" t="str">
        <f>T( IF( Nov2022_RICHIESTE!I22&lt;&gt;"",  IF(   AND(    (IFERROR(SEARCH("Ridotto",Nov2022_RICHIESTE!I22),Nov2022_RICHIESTE!I22))=1,    I$70&lt;&gt;""   ),    _xlfn.CONCAT("Rid: ",HLOOKUP(I$70,Tipologie!$B$2:$AM$10,9)  ),  Nov2022_RICHIESTE!I22),HLOOKUP(I$70,Tipologie!$B$2:$AM$10,9  ) ))</f>
        <v>DOMENICA</v>
      </c>
      <c r="J78" s="147" t="str">
        <f>T( IF( Nov2022_RICHIESTE!J22&lt;&gt;"",  IF(   AND(    (IFERROR(SEARCH("Ridotto",Nov2022_RICHIESTE!J22),Nov2022_RICHIESTE!J22))=1,    J$70&lt;&gt;""   ),    _xlfn.CONCAT("Rid: ",HLOOKUP(J$70,Tipologie!$B$2:$AM$10,9)  ),  Nov2022_RICHIESTE!J22),HLOOKUP(J$70,Tipologie!$B$2:$AM$10,9  ) ))</f>
        <v>DOMENICA</v>
      </c>
      <c r="K78" s="147" t="str">
        <f>T( IF( Nov2022_RICHIESTE!K22&lt;&gt;"",  IF(   AND(    (IFERROR(SEARCH("Ridotto",Nov2022_RICHIESTE!K22),Nov2022_RICHIESTE!K22))=1,    K$70&lt;&gt;""   ),    _xlfn.CONCAT("Rid: ",HLOOKUP(K$70,Tipologie!$B$2:$AM$10,9)  ),  Nov2022_RICHIESTE!K22),HLOOKUP(K$70,Tipologie!$B$2:$AM$10,9  ) ))</f>
        <v>DOMENICA</v>
      </c>
      <c r="L78" s="147" t="str">
        <f>T( IF( Nov2022_RICHIESTE!L22&lt;&gt;"",  IF(   AND(    (IFERROR(SEARCH("Ridotto",Nov2022_RICHIESTE!L22),Nov2022_RICHIESTE!L22))=1,    L$70&lt;&gt;""   ),    _xlfn.CONCAT("Rid: ",HLOOKUP(L$70,Tipologie!$B$2:$AM$10,9)  ),  Nov2022_RICHIESTE!L22),HLOOKUP(L$70,Tipologie!$B$2:$AM$10,9  ) ))</f>
        <v>DOMENICA</v>
      </c>
      <c r="M78" s="147" t="str">
        <f>T( IF( Nov2022_RICHIESTE!M22&lt;&gt;"",  IF(   AND(    (IFERROR(SEARCH("Ridotto",Nov2022_RICHIESTE!M22),Nov2022_RICHIESTE!M22))=1,    M$70&lt;&gt;""   ),    _xlfn.CONCAT("Rid: ",HLOOKUP(M$70,Tipologie!$B$2:$AM$10,9)  ),  Nov2022_RICHIESTE!M22),HLOOKUP(M$70,Tipologie!$B$2:$AM$10,9  ) ))</f>
        <v>DOMENICA</v>
      </c>
      <c r="N78" s="147" t="str">
        <f>T( IF( Nov2022_RICHIESTE!N22&lt;&gt;"",  IF(   AND(    (IFERROR(SEARCH("Ridotto",Nov2022_RICHIESTE!N22),Nov2022_RICHIESTE!N22))=1,    N$70&lt;&gt;""   ),    _xlfn.CONCAT("Rid: ",HLOOKUP(N$70,Tipologie!$B$2:$AM$10,9)  ),  Nov2022_RICHIESTE!N22),HLOOKUP(N$70,Tipologie!$B$2:$AM$10,9  ) ))</f>
        <v>DOMENICA</v>
      </c>
      <c r="O78" s="147" t="str">
        <f>T( IF( Nov2022_RICHIESTE!O22&lt;&gt;"",  IF(   AND(    (IFERROR(SEARCH("Ridotto",Nov2022_RICHIESTE!O22),Nov2022_RICHIESTE!O22))=1,    O$70&lt;&gt;""   ),    _xlfn.CONCAT("Rid: ",HLOOKUP(O$70,Tipologie!$B$2:$AM$10,9)  ),  Nov2022_RICHIESTE!O22),HLOOKUP(O$70,Tipologie!$B$2:$AM$10,9  ) ))</f>
        <v>DOMENICA</v>
      </c>
      <c r="P78" s="147" t="str">
        <f>T( IF( Nov2022_RICHIESTE!P22&lt;&gt;"",  IF(   AND(    (IFERROR(SEARCH("Ridotto",Nov2022_RICHIESTE!P22),Nov2022_RICHIESTE!P22))=1,    P$70&lt;&gt;""   ),    _xlfn.CONCAT("Rid: ",HLOOKUP(P$70,Tipologie!$B$2:$AM$10,9)  ),  Nov2022_RICHIESTE!P22),HLOOKUP(P$70,Tipologie!$B$2:$AM$10,9  ) ))</f>
        <v>DOMENICA</v>
      </c>
      <c r="Q78" s="28" t="str">
        <f>T( IF( Nov2022_RICHIESTE!Q22&lt;&gt;"",  IF(   AND(    (IFERROR(SEARCH("Ridotto",Nov2022_RICHIESTE!Q22),Nov2022_RICHIESTE!Q22))=1,    Q$70&lt;&gt;""   ),    _xlfn.CONCAT("Rid: ",HLOOKUP(Q$70,Tipologie!$B$2:$AM$10,9)  ),  Nov2022_RICHIESTE!Q22),HLOOKUP(Q$70,Tipologie!$B$2:$AM$10,9  ) ))</f>
        <v>DOMENICA</v>
      </c>
      <c r="R78" s="28" t="str">
        <f>T( IF( Nov2022_RICHIESTE!R22&lt;&gt;"",  IF(   AND(    (IFERROR(SEARCH("Ridotto",Nov2022_RICHIESTE!R22),Nov2022_RICHIESTE!R22))=1,    R$70&lt;&gt;""   ),    _xlfn.CONCAT("Rid: ",HLOOKUP(R$70,Tipologie!$B$2:$AM$10,9)  ),  Nov2022_RICHIESTE!R22),HLOOKUP(R$70,Tipologie!$B$2:$AM$10,9  ) ))</f>
        <v>DOMENICA</v>
      </c>
      <c r="S78" s="28" t="str">
        <f>T( IF( Nov2022_RICHIESTE!S22&lt;&gt;"",  IF(   AND(    (IFERROR(SEARCH("Ridotto",Nov2022_RICHIESTE!S22),Nov2022_RICHIESTE!S22))=1,    S$70&lt;&gt;""   ),    _xlfn.CONCAT("Rid: ",HLOOKUP(S$70,Tipologie!$B$2:$AM$10,9)  ),  Nov2022_RICHIESTE!S22),HLOOKUP(S$70,Tipologie!$B$2:$AM$10,9  ) ))</f>
        <v>DOMENICA</v>
      </c>
      <c r="U78" s="26" t="str">
        <f t="shared" si="23"/>
        <v/>
      </c>
      <c r="V78" s="48">
        <f t="shared" si="18"/>
        <v>44885</v>
      </c>
      <c r="W78" s="147" t="str">
        <f>T( IF( Nov2022_RICHIESTE!W22&lt;&gt;"",  IF(   AND(    (IFERROR(SEARCH("Ridotto",Nov2022_RICHIESTE!W22),Nov2022_RICHIESTE!W22))=1,    W$70&lt;&gt;""   ),    _xlfn.CONCAT("Rid: ",HLOOKUP(W$70,Tipologie!$B$2:$AM$10,9)  ),  Nov2022_RICHIESTE!W22),HLOOKUP(W$70,Tipologie!$B$2:$AM$10,9  ) ))</f>
        <v>DOMENICA</v>
      </c>
      <c r="X78" s="147" t="str">
        <f>T( IF( Nov2022_RICHIESTE!X22&lt;&gt;"",  IF(   AND(    (IFERROR(SEARCH("Ridotto",Nov2022_RICHIESTE!X22),Nov2022_RICHIESTE!X22))=1,    X$70&lt;&gt;""   ),    _xlfn.CONCAT("Rid: ",HLOOKUP(X$70,Tipologie!$B$2:$AM$10,9)  ),  Nov2022_RICHIESTE!X22),HLOOKUP(X$70,Tipologie!$B$2:$AM$10,9  ) ))</f>
        <v>DOMENICA</v>
      </c>
      <c r="Y78" s="147" t="str">
        <f>T( IF( Nov2022_RICHIESTE!Y22&lt;&gt;"",  IF(   AND(    (IFERROR(SEARCH("Ridotto",Nov2022_RICHIESTE!Y22),Nov2022_RICHIESTE!Y22))=1,    Y$70&lt;&gt;""   ),    _xlfn.CONCAT("Rid: ",HLOOKUP(Y$70,Tipologie!$B$2:$AM$10,9)  ),  Nov2022_RICHIESTE!Y22),HLOOKUP(Y$70,Tipologie!$B$2:$AM$10,9  ) ))</f>
        <v>DOMENICA</v>
      </c>
      <c r="Z78" s="147" t="str">
        <f>T( IF( Nov2022_RICHIESTE!Z22&lt;&gt;"",  IF(   AND(    (IFERROR(SEARCH("Ridotto",Nov2022_RICHIESTE!Z22),Nov2022_RICHIESTE!Z22))=1,    Z$70&lt;&gt;""   ),    _xlfn.CONCAT("Rid: ",HLOOKUP(Z$70,Tipologie!$B$2:$AM$10,9)  ),  Nov2022_RICHIESTE!Z22),HLOOKUP(Z$70,Tipologie!$B$2:$AM$10,9  ) ))</f>
        <v>DOMENICA</v>
      </c>
      <c r="AA78" s="147" t="str">
        <f>T( IF( Nov2022_RICHIESTE!AA22&lt;&gt;"",  IF(   AND(    (IFERROR(SEARCH("Ridotto",Nov2022_RICHIESTE!AA22),Nov2022_RICHIESTE!AA22))=1,    AA$70&lt;&gt;""   ),    _xlfn.CONCAT("Rid: ",HLOOKUP(AA$70,Tipologie!$B$2:$AM$10,9)  ),  Nov2022_RICHIESTE!AA22),HLOOKUP(AA$70,Tipologie!$B$2:$AM$10,9  ) ))</f>
        <v>DOMENICA</v>
      </c>
      <c r="AB78" s="147" t="str">
        <f>T( IF( Nov2022_RICHIESTE!AB22&lt;&gt;"",  IF(   AND(    (IFERROR(SEARCH("Ridotto",Nov2022_RICHIESTE!AB22),Nov2022_RICHIESTE!AB22))=1,    AB$70&lt;&gt;""   ),    _xlfn.CONCAT("Rid: ",HLOOKUP(AB$70,Tipologie!$B$2:$AM$10,9)  ),  Nov2022_RICHIESTE!AB22),HLOOKUP(AB$70,Tipologie!$B$2:$AM$10,9  ) ))</f>
        <v>DOMENICA</v>
      </c>
      <c r="AC78" s="147" t="str">
        <f>T( IF( Nov2022_RICHIESTE!AC22&lt;&gt;"",  IF(   AND(    (IFERROR(SEARCH("Ridotto",Nov2022_RICHIESTE!AC22),Nov2022_RICHIESTE!AC22))=1,    AC$70&lt;&gt;""   ),    _xlfn.CONCAT("Rid: ",HLOOKUP(AC$70,Tipologie!$B$2:$AM$10,9)  ),  Nov2022_RICHIESTE!AC22),HLOOKUP(AC$70,Tipologie!$B$2:$AM$10,9  ) ))</f>
        <v>DOMENICA</v>
      </c>
      <c r="AD78" s="147" t="str">
        <f>T( IF( Nov2022_RICHIESTE!AD22&lt;&gt;"",  IF(   AND(    (IFERROR(SEARCH("Ridotto",Nov2022_RICHIESTE!AD22),Nov2022_RICHIESTE!AD22))=1,    AD$70&lt;&gt;""   ),    _xlfn.CONCAT("Rid: ",HLOOKUP(AD$70,Tipologie!$B$2:$AM$10,9)  ),  Nov2022_RICHIESTE!AD22),HLOOKUP(AD$70,Tipologie!$B$2:$AM$10,9  ) ))</f>
        <v>DOMENICA</v>
      </c>
      <c r="AE78" s="147" t="str">
        <f>T( IF( Nov2022_RICHIESTE!AE22&lt;&gt;"",  IF(   AND(    (IFERROR(SEARCH("Ridotto",Nov2022_RICHIESTE!AE22),Nov2022_RICHIESTE!AE22))=1,    AE$70&lt;&gt;""   ),    _xlfn.CONCAT("Rid: ",HLOOKUP(AE$70,Tipologie!$B$2:$AM$10,9)  ),  Nov2022_RICHIESTE!AE22),HLOOKUP(AE$70,Tipologie!$B$2:$AM$10,9  ) ))</f>
        <v>DOMENICA</v>
      </c>
      <c r="AF78" s="147" t="str">
        <f>T( IF( Nov2022_RICHIESTE!AF22&lt;&gt;"",  IF(   AND(    (IFERROR(SEARCH("Ridotto",Nov2022_RICHIESTE!AF22),Nov2022_RICHIESTE!AF22))=1,    AF$70&lt;&gt;""   ),    _xlfn.CONCAT("Rid: ",HLOOKUP(AF$70,Tipologie!$B$2:$AM$10,9)  ),  Nov2022_RICHIESTE!AF22),HLOOKUP(AF$70,Tipologie!$B$2:$AM$10,9  ) ))</f>
        <v>DOMENICA</v>
      </c>
      <c r="AG78" s="147" t="str">
        <f>T( IF( Nov2022_RICHIESTE!AG22&lt;&gt;"",  IF(   AND(    (IFERROR(SEARCH("Ridotto",Nov2022_RICHIESTE!AG22),Nov2022_RICHIESTE!AG22))=1,    AG$70&lt;&gt;""   ),    _xlfn.CONCAT("Rid: ",HLOOKUP(AG$70,Tipologie!$B$2:$AM$10,9)  ),  Nov2022_RICHIESTE!AG22),HLOOKUP(AG$70,Tipologie!$B$2:$AM$10,9  ) ))</f>
        <v>DOMENICA</v>
      </c>
      <c r="AH78" s="147" t="str">
        <f>T( IF( Nov2022_RICHIESTE!AH22&lt;&gt;"",  IF(   AND(    (IFERROR(SEARCH("Ridotto",Nov2022_RICHIESTE!AH22),Nov2022_RICHIESTE!AH22))=1,    AH$70&lt;&gt;""   ),    _xlfn.CONCAT("Rid: ",HLOOKUP(AH$70,Tipologie!$B$2:$AM$10,9)  ),  Nov2022_RICHIESTE!AH22),HLOOKUP(AH$70,Tipologie!$B$2:$AM$10,9  ) ))</f>
        <v>DOMENICA</v>
      </c>
      <c r="AI78" s="147" t="str">
        <f>T( IF( Nov2022_RICHIESTE!AI22&lt;&gt;"",  IF(   AND(    (IFERROR(SEARCH("Ridotto",Nov2022_RICHIESTE!AI22),Nov2022_RICHIESTE!AI22))=1,    AI$70&lt;&gt;""   ),    _xlfn.CONCAT("Rid: ",HLOOKUP(AI$70,Tipologie!$B$2:$AM$10,9)  ),  Nov2022_RICHIESTE!AI22),HLOOKUP(AI$70,Tipologie!$B$2:$AM$10,9  ) ))</f>
        <v>DOMENICA</v>
      </c>
      <c r="AJ78" s="147" t="str">
        <f>T( IF( Nov2022_RICHIESTE!AJ22&lt;&gt;"",  IF(   AND(    (IFERROR(SEARCH("Ridotto",Nov2022_RICHIESTE!AJ22),Nov2022_RICHIESTE!AJ22))=1,    AJ$70&lt;&gt;""   ),    _xlfn.CONCAT("Rid: ",HLOOKUP(AJ$70,Tipologie!$B$2:$AM$10,9)  ),  Nov2022_RICHIESTE!AJ22),HLOOKUP(AJ$70,Tipologie!$B$2:$AM$10,9  ) ))</f>
        <v>DOMENICA</v>
      </c>
      <c r="AK78" s="147" t="str">
        <f>T( IF( Nov2022_RICHIESTE!AK22&lt;&gt;"",  IF(   AND(    (IFERROR(SEARCH("Ridotto",Nov2022_RICHIESTE!AK22),Nov2022_RICHIESTE!AK22))=1,    AK$70&lt;&gt;""   ),    _xlfn.CONCAT("Rid: ",HLOOKUP(AK$70,Tipologie!$B$2:$AM$10,9)  ),  Nov2022_RICHIESTE!AK22),HLOOKUP(AK$70,Tipologie!$B$2:$AM$10,9  ) ))</f>
        <v>DOMENICA</v>
      </c>
      <c r="AL78" s="147" t="str">
        <f>T( IF( Nov2022_RICHIESTE!AL22&lt;&gt;"",  IF(   AND(    (IFERROR(SEARCH("Ridotto",Nov2022_RICHIESTE!AL22),Nov2022_RICHIESTE!AL22))=1,    AL$70&lt;&gt;""   ),    _xlfn.CONCAT("Rid: ",HLOOKUP(AL$70,Tipologie!$B$2:$AM$10,9)  ),  Nov2022_RICHIESTE!AL22),HLOOKUP(AL$70,Tipologie!$B$2:$AM$10,9  ) ))</f>
        <v>DOMENICA</v>
      </c>
      <c r="AM78" s="147" t="str">
        <f>T( IF( Nov2022_RICHIESTE!AM22&lt;&gt;"",  IF(   AND(    (IFERROR(SEARCH("Ridotto",Nov2022_RICHIESTE!AM22),Nov2022_RICHIESTE!AM22))=1,    AM$70&lt;&gt;""   ),    _xlfn.CONCAT("Rid: ",HLOOKUP(AM$70,Tipologie!$B$2:$AM$10,9)  ),  Nov2022_RICHIESTE!AM22),HLOOKUP(AM$70,Tipologie!$B$2:$AM$10,9  ) ))</f>
        <v>DOMENICA</v>
      </c>
      <c r="AN78" s="147" t="str">
        <f>T( IF( Nov2022_RICHIESTE!AN22&lt;&gt;"",  IF(   AND(    (IFERROR(SEARCH("Ridotto",Nov2022_RICHIESTE!AN22),Nov2022_RICHIESTE!AN22))=1,    AN$70&lt;&gt;""   ),    _xlfn.CONCAT("Rid: ",HLOOKUP(AN$70,Tipologie!$B$2:$AM$10,9)  ),  Nov2022_RICHIESTE!AN22),HLOOKUP(AN$70,Tipologie!$B$2:$AM$10,9  ) ))</f>
        <v>DOMENICA</v>
      </c>
      <c r="AO78" s="147" t="str">
        <f>T( IF( Nov2022_RICHIESTE!AO22&lt;&gt;"",  IF(   AND(    (IFERROR(SEARCH("Ridotto",Nov2022_RICHIESTE!AO22),Nov2022_RICHIESTE!AO22))=1,    AO$70&lt;&gt;""   ),    _xlfn.CONCAT("Rid: ",HLOOKUP(AO$70,Tipologie!$B$2:$AM$10,9)  ),  Nov2022_RICHIESTE!AO22),HLOOKUP(AO$70,Tipologie!$B$2:$AM$10,9  ) ))</f>
        <v>DOMENICA</v>
      </c>
      <c r="AP78" s="147" t="str">
        <f>T( IF( Nov2022_RICHIESTE!AP22&lt;&gt;"",  IF(   AND(    (IFERROR(SEARCH("Ridotto",Nov2022_RICHIESTE!AP22),Nov2022_RICHIESTE!AP22))=1,    AP$70&lt;&gt;""   ),    _xlfn.CONCAT("Rid: ",HLOOKUP(AP$70,Tipologie!$B$2:$AM$10,9)  ),  Nov2022_RICHIESTE!AP22),HLOOKUP(AP$70,Tipologie!$B$2:$AM$10,9  ) ))</f>
        <v>DOMENICA</v>
      </c>
      <c r="AQ78" s="147" t="str">
        <f>T( IF( Nov2022_RICHIESTE!AQ22&lt;&gt;"",  IF(   AND(    (IFERROR(SEARCH("Ridotto",Nov2022_RICHIESTE!AQ22),Nov2022_RICHIESTE!AQ22))=1,    AQ$70&lt;&gt;""   ),    _xlfn.CONCAT("Rid: ",HLOOKUP(AQ$70,Tipologie!$B$2:$AM$10,9)  ),  Nov2022_RICHIESTE!AQ22),HLOOKUP(AQ$70,Tipologie!$B$2:$AM$10,9  ) ))</f>
        <v>DOMENICA</v>
      </c>
      <c r="AR78" s="147" t="str">
        <f>T( IF( Nov2022_RICHIESTE!AR22&lt;&gt;"",  IF(   AND(    (IFERROR(SEARCH("Ridotto",Nov2022_RICHIESTE!AR22),Nov2022_RICHIESTE!AR22))=1,    AR$70&lt;&gt;""   ),    _xlfn.CONCAT("Rid: ",HLOOKUP(AR$70,Tipologie!$B$2:$AM$10,9)  ),  Nov2022_RICHIESTE!AR22),HLOOKUP(AR$70,Tipologie!$B$2:$AM$10,9  ) ))</f>
        <v>DOMENICA</v>
      </c>
      <c r="AS78" s="147" t="str">
        <f>T( IF( Nov2022_RICHIESTE!AS22&lt;&gt;"",  IF(   AND(    (IFERROR(SEARCH("Ridotto",Nov2022_RICHIESTE!AS22),Nov2022_RICHIESTE!AS22))=1,    AS$70&lt;&gt;""   ),    _xlfn.CONCAT("Rid: ",HLOOKUP(AS$70,Tipologie!$B$2:$AM$10,9)  ),  Nov2022_RICHIESTE!AS22),HLOOKUP(AS$70,Tipologie!$B$2:$AM$10,9  ) ))</f>
        <v>DOMENICA</v>
      </c>
      <c r="AT78" s="224"/>
      <c r="AW78" s="89"/>
      <c r="AX78" s="207"/>
      <c r="AY78" s="91"/>
      <c r="BB78" s="147" t="str">
        <f>T( IF( Nov2022_RICHIESTE!BM22&lt;&gt;"",  IF(   AND(    (IFERROR(SEARCH("Ridotto",Nov2022_RICHIESTE!BM22),Nov2022_RICHIESTE!BM22))=1,    BB$70&lt;&gt;""   ),    _xlfn.CONCAT("Rid: ",HLOOKUP(BB$70,Tipologie!$B$2:$AM$10,9)  ),  Nov2022_RICHIESTE!BM22),HLOOKUP(BB$70,Tipologie!$B$2:$AM$10,9  ) ))</f>
        <v>DOMENICA</v>
      </c>
      <c r="BC78" s="147" t="str">
        <f>T( IF( Nov2022_RICHIESTE!BN22&lt;&gt;"",  IF(   AND(    (IFERROR(SEARCH("Ridotto",Nov2022_RICHIESTE!BN22),Nov2022_RICHIESTE!BN22))=1,    BC$70&lt;&gt;""   ),    _xlfn.CONCAT("Rid: ",HLOOKUP(BC$70,Tipologie!$B$2:$AM$10,9)  ),  Nov2022_RICHIESTE!BN22),HLOOKUP(BC$70,Tipologie!$B$2:$AM$10,9  ) ))</f>
        <v>DOMENICA</v>
      </c>
      <c r="BD78" s="147" t="str">
        <f>T( IF( Nov2022_RICHIESTE!BO22&lt;&gt;"",  IF(   AND(    (IFERROR(SEARCH("Ridotto",Nov2022_RICHIESTE!BO22),Nov2022_RICHIESTE!BO22))=1,    BD$70&lt;&gt;""   ),    _xlfn.CONCAT("Rid: ",HLOOKUP(BD$70,Tipologie!$B$2:$AM$10,9)  ),  Nov2022_RICHIESTE!BO22),HLOOKUP(BD$70,Tipologie!$B$2:$AM$10,9  ) ))</f>
        <v>DOMENICA</v>
      </c>
      <c r="BE78" s="147" t="str">
        <f>T( IF( Nov2022_RICHIESTE!BP22&lt;&gt;"",  IF(   AND(    (IFERROR(SEARCH("Ridotto",Nov2022_RICHIESTE!BP22),Nov2022_RICHIESTE!BP22))=1,    BE$70&lt;&gt;""   ),    _xlfn.CONCAT("Rid: ",HLOOKUP(BE$70,Tipologie!$B$2:$AM$10,9)  ),  Nov2022_RICHIESTE!BP22),HLOOKUP(BE$70,Tipologie!$B$2:$AM$10,9  ) ))</f>
        <v>DOMENICA</v>
      </c>
      <c r="BF78" s="147" t="str">
        <f>T( IF( Nov2022_RICHIESTE!BQ22&lt;&gt;"",  IF(   AND(    (IFERROR(SEARCH("Ridotto",Nov2022_RICHIESTE!BQ22),Nov2022_RICHIESTE!BQ22))=1,    BF$70&lt;&gt;""   ),    _xlfn.CONCAT("Rid: ",HLOOKUP(BF$70,Tipologie!$B$2:$AM$10,9)  ),  Nov2022_RICHIESTE!BQ22),HLOOKUP(BF$70,Tipologie!$B$2:$AM$10,9  ) ))</f>
        <v>DOMENICA</v>
      </c>
      <c r="BG78" s="147" t="str">
        <f>T( IF( Nov2022_RICHIESTE!BR22&lt;&gt;"",  IF(   AND(    (IFERROR(SEARCH("Ridotto",Nov2022_RICHIESTE!BR22),Nov2022_RICHIESTE!BR22))=1,    BG$70&lt;&gt;""   ),    _xlfn.CONCAT("Rid: ",HLOOKUP(BG$70,Tipologie!$B$2:$AM$10,9)  ),  Nov2022_RICHIESTE!BR22),HLOOKUP(BG$70,Tipologie!$B$2:$AM$10,9  ) ))</f>
        <v>DOMENICA</v>
      </c>
      <c r="BI78" s="26" t="str">
        <f t="shared" si="24"/>
        <v/>
      </c>
      <c r="BJ78" s="136">
        <f t="shared" si="25"/>
        <v>44885</v>
      </c>
      <c r="BK78" s="147" t="str">
        <f>T(IF(  Nov2022_RICHIESTE!BV22&lt;&gt;"",  Nov2022_RICHIESTE!BV22,  HLOOKUP(BK$70,Tipologie!$B$2:$AM$10,9) ))</f>
        <v>DOMENICA</v>
      </c>
      <c r="BL78" s="147" t="str">
        <f>T(IF(  Nov2022_RICHIESTE!BW22&lt;&gt;"",  Nov2022_RICHIESTE!BW22,  HLOOKUP(BL$70,Tipologie!$B$2:$AM$10,9) ))</f>
        <v>DOMENICA</v>
      </c>
      <c r="BM78" s="147" t="str">
        <f>T(IF(  Nov2022_RICHIESTE!BX22&lt;&gt;"",  Nov2022_RICHIESTE!BX22,  HLOOKUP(BM$70,Tipologie!$B$2:$AM$10,9) ))</f>
        <v>DOMENICA</v>
      </c>
      <c r="BN78" s="147" t="str">
        <f>T(IF(  Nov2022_RICHIESTE!BY22&lt;&gt;"",  Nov2022_RICHIESTE!BY22,  HLOOKUP(BN$70,Tipologie!$B$2:$AM$10,9) ))</f>
        <v>DOMENICA</v>
      </c>
      <c r="BO78" s="147" t="str">
        <f>T(IF(  Nov2022_RICHIESTE!BZ22&lt;&gt;"",  Nov2022_RICHIESTE!BZ22,  HLOOKUP(BO$70,Tipologie!$B$2:$AM$10,9) ))</f>
        <v>DOMENICA</v>
      </c>
      <c r="BP78" s="147" t="str">
        <f>T(IF(  Nov2022_RICHIESTE!CA22&lt;&gt;"",  Nov2022_RICHIESTE!CA22,  HLOOKUP(BP$70,Tipologie!$B$2:$AM$10,9) ))</f>
        <v>DOMENICA</v>
      </c>
      <c r="BQ78" s="147" t="str">
        <f>T(IF(  Nov2022_RICHIESTE!CB22&lt;&gt;"",  Nov2022_RICHIESTE!CB22,  HLOOKUP(BQ$70,Tipologie!$B$2:$AM$10,9) ))</f>
        <v>DOMENICA</v>
      </c>
      <c r="BR78" s="147" t="str">
        <f>T(IF(  Nov2022_RICHIESTE!CC22&lt;&gt;"",  Nov2022_RICHIESTE!CC22,  HLOOKUP(BR$70,Tipologie!$B$2:$AM$10,9) ))</f>
        <v>DOMENICA</v>
      </c>
      <c r="BS78" s="147" t="str">
        <f>T(IF(  Nov2022_RICHIESTE!CD22&lt;&gt;"",  Nov2022_RICHIESTE!CD22,  HLOOKUP(BS$70,Tipologie!$B$2:$AM$10,9) ))</f>
        <v>DOMENICA</v>
      </c>
      <c r="BT78" s="147" t="str">
        <f>T(IF(  Nov2022_RICHIESTE!CE22&lt;&gt;"",  Nov2022_RICHIESTE!CE22,  HLOOKUP(BT$70,Tipologie!$B$2:$AM$10,9) ))</f>
        <v>DOMENICA</v>
      </c>
    </row>
    <row r="79" spans="1:73" ht="11.25" customHeight="1" x14ac:dyDescent="0.25">
      <c r="A79" s="91"/>
      <c r="B79" s="91"/>
      <c r="C79" s="27"/>
      <c r="D79" s="27"/>
      <c r="E79" s="27"/>
      <c r="F79" s="27"/>
      <c r="G79" s="27"/>
      <c r="H79" s="27"/>
      <c r="I79" s="27"/>
      <c r="J79" s="27"/>
      <c r="K79" s="27"/>
      <c r="L79" s="27"/>
      <c r="M79" s="27"/>
      <c r="N79" s="27"/>
      <c r="O79" s="27"/>
      <c r="P79" s="27"/>
      <c r="Q79" s="27"/>
      <c r="R79" s="27"/>
      <c r="S79" s="27"/>
      <c r="U79" s="27" t="str">
        <f t="shared" si="23"/>
        <v/>
      </c>
      <c r="V79" s="27" t="str">
        <f t="shared" si="18"/>
        <v/>
      </c>
      <c r="W79" s="27"/>
      <c r="X79" s="199"/>
      <c r="Y79" s="199"/>
      <c r="Z79" s="199"/>
      <c r="AA79" s="199"/>
      <c r="AB79" s="199"/>
      <c r="AC79" s="199"/>
      <c r="AD79" s="199"/>
      <c r="AE79" s="199"/>
      <c r="AF79" s="199"/>
      <c r="AG79" s="199"/>
      <c r="AH79" s="199"/>
      <c r="AI79" s="199"/>
      <c r="AJ79" s="199"/>
      <c r="AK79" s="199"/>
      <c r="AL79" s="199"/>
      <c r="AM79" s="199"/>
      <c r="AN79" s="199"/>
      <c r="AO79" s="199"/>
      <c r="AP79" s="199"/>
      <c r="AQ79" s="199"/>
      <c r="AR79" s="199"/>
      <c r="AS79" s="199"/>
      <c r="AT79" s="224"/>
      <c r="AW79" s="88"/>
      <c r="AX79" s="88"/>
      <c r="AY79" s="91"/>
      <c r="BB79" s="199"/>
      <c r="BC79" s="199"/>
      <c r="BD79" s="199"/>
      <c r="BE79" s="199"/>
      <c r="BF79" s="199"/>
      <c r="BG79" s="199"/>
      <c r="BI79" s="93" t="str">
        <f t="shared" si="24"/>
        <v/>
      </c>
      <c r="BJ79" s="93" t="str">
        <f t="shared" si="25"/>
        <v/>
      </c>
      <c r="BK79" s="27"/>
      <c r="BL79" s="199"/>
      <c r="BM79" s="199"/>
      <c r="BN79" s="199"/>
      <c r="BO79" s="199"/>
      <c r="BP79" s="199"/>
      <c r="BQ79" s="199"/>
      <c r="BR79" s="27"/>
      <c r="BS79" s="27"/>
      <c r="BT79" s="27"/>
    </row>
    <row r="80" spans="1:73" ht="11.25" customHeight="1" x14ac:dyDescent="0.25">
      <c r="A80" s="44"/>
      <c r="B80" s="44" t="s">
        <v>15</v>
      </c>
      <c r="C80" s="79"/>
      <c r="D80" s="79"/>
      <c r="E80" s="79"/>
      <c r="F80" s="79"/>
      <c r="G80" s="79"/>
      <c r="H80" s="79"/>
      <c r="I80" s="79"/>
      <c r="J80" s="79"/>
      <c r="K80" s="79"/>
      <c r="L80" s="79"/>
      <c r="M80" s="79"/>
      <c r="N80" s="79"/>
      <c r="O80" s="79"/>
      <c r="P80" s="79"/>
      <c r="Q80" s="79"/>
      <c r="R80" s="79"/>
      <c r="S80" s="79"/>
      <c r="U80" s="44" t="str">
        <f t="shared" si="23"/>
        <v/>
      </c>
      <c r="V80" s="44" t="str">
        <f t="shared" si="18"/>
        <v>Turno</v>
      </c>
      <c r="W80" s="79"/>
      <c r="X80" s="79"/>
      <c r="Y80" s="79"/>
      <c r="Z80" s="79"/>
      <c r="AA80" s="79"/>
      <c r="AB80" s="79"/>
      <c r="AC80" s="79"/>
      <c r="AD80" s="79"/>
      <c r="AE80" s="79"/>
      <c r="AF80" s="79"/>
      <c r="AG80" s="79"/>
      <c r="AH80" s="79"/>
      <c r="AI80" s="79"/>
      <c r="AJ80" s="79"/>
      <c r="AK80" s="79"/>
      <c r="AL80" s="79"/>
      <c r="AM80" s="79"/>
      <c r="AN80" s="79"/>
      <c r="AO80" s="79"/>
      <c r="AP80" s="79"/>
      <c r="AQ80" s="79"/>
      <c r="AR80" s="79"/>
      <c r="AS80" s="79"/>
      <c r="AT80" s="224"/>
      <c r="AW80" s="88"/>
      <c r="AX80" s="88"/>
      <c r="AY80" s="91"/>
      <c r="BB80" s="79"/>
      <c r="BC80" s="79"/>
      <c r="BD80" s="79"/>
      <c r="BE80" s="79"/>
      <c r="BF80" s="79"/>
      <c r="BG80" s="79"/>
      <c r="BI80" s="93" t="str">
        <f t="shared" si="24"/>
        <v/>
      </c>
      <c r="BJ80" s="93"/>
      <c r="BK80" s="79"/>
      <c r="BL80" s="79"/>
      <c r="BM80" s="79"/>
      <c r="BN80" s="79"/>
      <c r="BO80" s="79"/>
      <c r="BP80" s="79"/>
      <c r="BQ80" s="79"/>
      <c r="BR80" s="79"/>
      <c r="BS80" s="79"/>
      <c r="BT80" s="79"/>
    </row>
    <row r="81" spans="1:73" ht="11.25" customHeight="1" x14ac:dyDescent="0.25">
      <c r="A81" s="20"/>
      <c r="B81" s="20"/>
      <c r="C81" s="147" t="str">
        <f>T(IF(  Nov2022_RICHIESTE!C24&lt;&gt;"",  Nov2022_RICHIESTE!C24,  HLOOKUP(C$80,Tipologie!$B$2:$AM$10,2) ))</f>
        <v>-</v>
      </c>
      <c r="D81" s="147" t="str">
        <f>T(IF(  Nov2022_RICHIESTE!D24&lt;&gt;"",  Nov2022_RICHIESTE!D24,  HLOOKUP(D$80,Tipologie!$B$2:$AM$10,2) ))</f>
        <v>-</v>
      </c>
      <c r="E81" s="147" t="str">
        <f>T(IF(  Nov2022_RICHIESTE!E24&lt;&gt;"",  Nov2022_RICHIESTE!E24,  HLOOKUP(E$80,Tipologie!$B$2:$AM$10,2) ))</f>
        <v>-</v>
      </c>
      <c r="F81" s="147" t="str">
        <f>T(IF(  Nov2022_RICHIESTE!F24&lt;&gt;"",  Nov2022_RICHIESTE!F24,  HLOOKUP(F$80,Tipologie!$B$2:$AM$10,2) ))</f>
        <v>-</v>
      </c>
      <c r="G81" s="147" t="str">
        <f>T(IF(  Nov2022_RICHIESTE!G24&lt;&gt;"",  Nov2022_RICHIESTE!G24,  HLOOKUP(G$80,Tipologie!$B$2:$AM$10,2) ))</f>
        <v>-</v>
      </c>
      <c r="H81" s="147" t="str">
        <f>T(IF(  Nov2022_RICHIESTE!H24&lt;&gt;"",  Nov2022_RICHIESTE!H24,  HLOOKUP(H$80,Tipologie!$B$2:$AM$10,2) ))</f>
        <v>-</v>
      </c>
      <c r="I81" s="147" t="str">
        <f>T(IF(  Nov2022_RICHIESTE!I24&lt;&gt;"",  Nov2022_RICHIESTE!I24,  HLOOKUP(I$80,Tipologie!$B$2:$AM$10,2) ))</f>
        <v>-</v>
      </c>
      <c r="J81" s="147" t="str">
        <f>T(IF(  Nov2022_RICHIESTE!J24&lt;&gt;"",  Nov2022_RICHIESTE!J24,  HLOOKUP(J$80,Tipologie!$B$2:$AM$10,2) ))</f>
        <v>-</v>
      </c>
      <c r="K81" s="147" t="str">
        <f>T(IF(  Nov2022_RICHIESTE!K24&lt;&gt;"",  Nov2022_RICHIESTE!K24,  HLOOKUP(K$80,Tipologie!$B$2:$AM$10,2) ))</f>
        <v>-</v>
      </c>
      <c r="L81" s="147" t="str">
        <f>T(IF(  Nov2022_RICHIESTE!L24&lt;&gt;"",  Nov2022_RICHIESTE!L24,  HLOOKUP(L$80,Tipologie!$B$2:$AM$10,2) ))</f>
        <v>-</v>
      </c>
      <c r="M81" s="147" t="str">
        <f>T(IF(  Nov2022_RICHIESTE!M24&lt;&gt;"",  Nov2022_RICHIESTE!M24,  HLOOKUP(M$80,Tipologie!$B$2:$AM$10,2) ))</f>
        <v>-</v>
      </c>
      <c r="N81" s="147" t="str">
        <f>T(IF(  Nov2022_RICHIESTE!N24&lt;&gt;"",  Nov2022_RICHIESTE!N24,  HLOOKUP(N$80,Tipologie!$B$2:$AM$10,2) ))</f>
        <v>-</v>
      </c>
      <c r="O81" s="147" t="str">
        <f>T(IF(  Nov2022_RICHIESTE!O24&lt;&gt;"",  Nov2022_RICHIESTE!O24,  HLOOKUP(O$80,Tipologie!$B$2:$AM$10,2) ))</f>
        <v>-</v>
      </c>
      <c r="P81" s="147" t="str">
        <f>T(IF(  Nov2022_RICHIESTE!P24&lt;&gt;"",  Nov2022_RICHIESTE!P24,  HLOOKUP(P$80,Tipologie!$B$2:$AM$10,2) ))</f>
        <v>-</v>
      </c>
      <c r="Q81" s="47" t="str">
        <f>T(IF(  Nov2022_RICHIESTE!Q24&lt;&gt;"",  Nov2022_RICHIESTE!Q24,  HLOOKUP(Q$80,Tipologie!$B$2:$AM$10,2) ))</f>
        <v>-</v>
      </c>
      <c r="R81" s="47" t="str">
        <f>T(IF(  Nov2022_RICHIESTE!R24&lt;&gt;"",  Nov2022_RICHIESTE!R24,  HLOOKUP(R$80,Tipologie!$B$2:$AM$10,2) ))</f>
        <v>-</v>
      </c>
      <c r="S81" s="47" t="str">
        <f>T(IF(  Nov2022_RICHIESTE!S24&lt;&gt;"",  Nov2022_RICHIESTE!S24,  HLOOKUP(S$80,Tipologie!$B$2:$AM$10,2) ))</f>
        <v>-</v>
      </c>
      <c r="U81" s="20" t="str">
        <f t="shared" si="23"/>
        <v/>
      </c>
      <c r="V81" s="20" t="str">
        <f t="shared" si="18"/>
        <v/>
      </c>
      <c r="W81" s="147" t="str">
        <f>T(IF(  Nov2022_RICHIESTE!W24&lt;&gt;"",  Nov2022_RICHIESTE!W24,  HLOOKUP(W$80,Tipologie!$B$2:$AM$10,2) ))</f>
        <v>-</v>
      </c>
      <c r="X81" s="147" t="str">
        <f>T(IF(  Nov2022_RICHIESTE!X24&lt;&gt;"",  Nov2022_RICHIESTE!X24,  HLOOKUP(X$80,Tipologie!$B$2:$AM$10,2) ))</f>
        <v>-</v>
      </c>
      <c r="Y81" s="147" t="str">
        <f>T(IF(  Nov2022_RICHIESTE!Y24&lt;&gt;"",  Nov2022_RICHIESTE!Y24,  HLOOKUP(Y$80,Tipologie!$B$2:$AM$10,2) ))</f>
        <v>-</v>
      </c>
      <c r="Z81" s="147" t="str">
        <f>T(IF(  Nov2022_RICHIESTE!Z24&lt;&gt;"",  Nov2022_RICHIESTE!Z24,  HLOOKUP(Z$80,Tipologie!$B$2:$AM$10,2) ))</f>
        <v>-</v>
      </c>
      <c r="AA81" s="147" t="str">
        <f>T(IF(  Nov2022_RICHIESTE!AA24&lt;&gt;"",  Nov2022_RICHIESTE!AA24,  HLOOKUP(AA$80,Tipologie!$B$2:$AM$10,2) ))</f>
        <v>-</v>
      </c>
      <c r="AB81" s="147" t="str">
        <f>T(IF(  Nov2022_RICHIESTE!AB24&lt;&gt;"",  Nov2022_RICHIESTE!AB24,  HLOOKUP(AB$80,Tipologie!$B$2:$AM$10,2) ))</f>
        <v>-</v>
      </c>
      <c r="AC81" s="147" t="str">
        <f>T(IF(  Nov2022_RICHIESTE!AC24&lt;&gt;"",  Nov2022_RICHIESTE!AC24,  HLOOKUP(AC$80,Tipologie!$B$2:$AM$10,2) ))</f>
        <v>-</v>
      </c>
      <c r="AD81" s="147" t="str">
        <f>T(IF(  Nov2022_RICHIESTE!AD24&lt;&gt;"",  Nov2022_RICHIESTE!AD24,  HLOOKUP(AD$80,Tipologie!$B$2:$AM$10,2) ))</f>
        <v>-</v>
      </c>
      <c r="AE81" s="147" t="str">
        <f>T(IF(  Nov2022_RICHIESTE!AE24&lt;&gt;"",  Nov2022_RICHIESTE!AE24,  HLOOKUP(AE$80,Tipologie!$B$2:$AM$10,2) ))</f>
        <v>-</v>
      </c>
      <c r="AF81" s="147" t="str">
        <f>T(IF(  Nov2022_RICHIESTE!AF24&lt;&gt;"",  Nov2022_RICHIESTE!AF24,  HLOOKUP(AF$80,Tipologie!$B$2:$AM$10,2) ))</f>
        <v>-</v>
      </c>
      <c r="AG81" s="147" t="str">
        <f>T(IF(  Nov2022_RICHIESTE!AG24&lt;&gt;"",  Nov2022_RICHIESTE!AG24,  HLOOKUP(AG$80,Tipologie!$B$2:$AM$10,2) ))</f>
        <v>-</v>
      </c>
      <c r="AH81" s="147" t="str">
        <f>T(IF(  Nov2022_RICHIESTE!AH24&lt;&gt;"",  Nov2022_RICHIESTE!AH24,  HLOOKUP(AH$80,Tipologie!$B$2:$AM$10,2) ))</f>
        <v>-</v>
      </c>
      <c r="AI81" s="147" t="str">
        <f>T(IF(  Nov2022_RICHIESTE!AI24&lt;&gt;"",  Nov2022_RICHIESTE!AI24,  HLOOKUP(AI$80,Tipologie!$B$2:$AM$10,2) ))</f>
        <v>-</v>
      </c>
      <c r="AJ81" s="147" t="str">
        <f>T(IF(  Nov2022_RICHIESTE!AJ24&lt;&gt;"",  Nov2022_RICHIESTE!AJ24,  HLOOKUP(AJ$80,Tipologie!$B$2:$AM$10,2) ))</f>
        <v>-</v>
      </c>
      <c r="AK81" s="147" t="str">
        <f>T(IF(  Nov2022_RICHIESTE!AK24&lt;&gt;"",  Nov2022_RICHIESTE!AK24,  HLOOKUP(AK$80,Tipologie!$B$2:$AM$10,2) ))</f>
        <v>-</v>
      </c>
      <c r="AL81" s="147" t="str">
        <f>T(IF(  Nov2022_RICHIESTE!AL24&lt;&gt;"",  Nov2022_RICHIESTE!AL24,  HLOOKUP(AL$80,Tipologie!$B$2:$AM$10,2) ))</f>
        <v>-</v>
      </c>
      <c r="AM81" s="147" t="str">
        <f>T(IF(  Nov2022_RICHIESTE!AM24&lt;&gt;"",  Nov2022_RICHIESTE!AM24,  HLOOKUP(AM$80,Tipologie!$B$2:$AM$10,2) ))</f>
        <v>-</v>
      </c>
      <c r="AN81" s="147" t="str">
        <f>T(IF(  Nov2022_RICHIESTE!AN24&lt;&gt;"",  Nov2022_RICHIESTE!AN24,  HLOOKUP(AN$80,Tipologie!$B$2:$AM$10,2) ))</f>
        <v>-</v>
      </c>
      <c r="AO81" s="147" t="str">
        <f>T(IF(  Nov2022_RICHIESTE!AO24&lt;&gt;"",  Nov2022_RICHIESTE!AO24,  HLOOKUP(AO$80,Tipologie!$B$2:$AM$10,2) ))</f>
        <v>-</v>
      </c>
      <c r="AP81" s="147" t="str">
        <f>T(IF(  Nov2022_RICHIESTE!AP24&lt;&gt;"",  Nov2022_RICHIESTE!AP24,  HLOOKUP(AP$80,Tipologie!$B$2:$AM$10,2) ))</f>
        <v>-</v>
      </c>
      <c r="AQ81" s="147" t="str">
        <f>T(IF(  Nov2022_RICHIESTE!AQ24&lt;&gt;"",  Nov2022_RICHIESTE!AQ24,  HLOOKUP(AQ$80,Tipologie!$B$2:$AM$10,2) ))</f>
        <v>-</v>
      </c>
      <c r="AR81" s="147" t="str">
        <f>T(IF(  Nov2022_RICHIESTE!AR24&lt;&gt;"",  Nov2022_RICHIESTE!AR24,  HLOOKUP(AR$80,Tipologie!$B$2:$AM$10,2) ))</f>
        <v>-</v>
      </c>
      <c r="AS81" s="147" t="str">
        <f>T(IF(  Nov2022_RICHIESTE!AS24&lt;&gt;"",  Nov2022_RICHIESTE!AS24,  HLOOKUP(AS$80,Tipologie!$B$2:$AM$10,2) ))</f>
        <v>-</v>
      </c>
      <c r="AT81" s="224"/>
      <c r="AW81" s="90"/>
      <c r="AX81" s="207"/>
      <c r="AY81" s="91"/>
      <c r="BB81" s="147" t="str">
        <f>T(IF(  Nov2022_RICHIESTE!BM24&lt;&gt;"",  Nov2022_RICHIESTE!BM24,  HLOOKUP(BB$80,Tipologie!$B$2:$AM$10,2) ))</f>
        <v>-</v>
      </c>
      <c r="BC81" s="147" t="str">
        <f>T(IF(  Nov2022_RICHIESTE!BN24&lt;&gt;"",  Nov2022_RICHIESTE!BN24,  HLOOKUP(BC$80,Tipologie!$B$2:$AM$10,2) ))</f>
        <v>-</v>
      </c>
      <c r="BD81" s="147" t="str">
        <f>T(IF(  Nov2022_RICHIESTE!BO24&lt;&gt;"",  Nov2022_RICHIESTE!BO24,  HLOOKUP(BD$80,Tipologie!$B$2:$AM$10,2) ))</f>
        <v>-</v>
      </c>
      <c r="BE81" s="147" t="str">
        <f>T(IF(  Nov2022_RICHIESTE!BP24&lt;&gt;"",  Nov2022_RICHIESTE!BP24,  HLOOKUP(BE$80,Tipologie!$B$2:$AM$10,2) ))</f>
        <v>-</v>
      </c>
      <c r="BF81" s="147" t="str">
        <f>T(IF(  Nov2022_RICHIESTE!BQ24&lt;&gt;"",  Nov2022_RICHIESTE!BQ24,  HLOOKUP(BF$80,Tipologie!$B$2:$AM$10,2) ))</f>
        <v>-</v>
      </c>
      <c r="BG81" s="147" t="str">
        <f>T(IF(  Nov2022_RICHIESTE!BR24&lt;&gt;"",  Nov2022_RICHIESTE!BR24,  HLOOKUP(BG$80,Tipologie!$B$2:$AM$10,2) ))</f>
        <v>-</v>
      </c>
      <c r="BI81" s="93" t="str">
        <f t="shared" si="24"/>
        <v/>
      </c>
      <c r="BJ81" s="93" t="str">
        <f t="shared" ref="BJ81:BJ89" si="27">IF($B81&lt;&gt;"",$B81,"")</f>
        <v/>
      </c>
      <c r="BK81" s="147" t="str">
        <f>T(IF(  Nov2022_RICHIESTE!BV24&lt;&gt;"",  Nov2022_RICHIESTE!BV24,  HLOOKUP(BK$80,Tipologie!$B$2:$AM$10,2) ))</f>
        <v>-</v>
      </c>
      <c r="BL81" s="147" t="str">
        <f>T(IF(  Nov2022_RICHIESTE!BW24&lt;&gt;"",  Nov2022_RICHIESTE!BW24,  HLOOKUP(BL$80,Tipologie!$B$2:$AM$10,2) ))</f>
        <v>-</v>
      </c>
      <c r="BM81" s="147" t="str">
        <f>T(IF(  Nov2022_RICHIESTE!BX24&lt;&gt;"",  Nov2022_RICHIESTE!BX24,  HLOOKUP(BM$80,Tipologie!$B$2:$AM$10,2) ))</f>
        <v>-</v>
      </c>
      <c r="BN81" s="147" t="str">
        <f>T(IF(  Nov2022_RICHIESTE!BY24&lt;&gt;"",  Nov2022_RICHIESTE!BY24,  HLOOKUP(BN$80,Tipologie!$B$2:$AM$10,2) ))</f>
        <v>-</v>
      </c>
      <c r="BO81" s="147" t="str">
        <f>T(IF(  Nov2022_RICHIESTE!BZ24&lt;&gt;"",  Nov2022_RICHIESTE!BZ24,  HLOOKUP(BO$80,Tipologie!$B$2:$AM$10,2) ))</f>
        <v>-</v>
      </c>
      <c r="BP81" s="147" t="str">
        <f>T(IF(  Nov2022_RICHIESTE!CA24&lt;&gt;"",  Nov2022_RICHIESTE!CA24,  HLOOKUP(BP$80,Tipologie!$B$2:$AM$10,2) ))</f>
        <v>-</v>
      </c>
      <c r="BQ81" s="147" t="str">
        <f>T(IF(  Nov2022_RICHIESTE!CB24&lt;&gt;"",  Nov2022_RICHIESTE!CB24,  HLOOKUP(BQ$80,Tipologie!$B$2:$AM$10,2) ))</f>
        <v>-</v>
      </c>
      <c r="BR81" s="147" t="str">
        <f>T(IF(  Nov2022_RICHIESTE!CC24&lt;&gt;"",  Nov2022_RICHIESTE!CC24,  HLOOKUP(BR$80,Tipologie!$B$2:$AM$10,2) ))</f>
        <v>-</v>
      </c>
      <c r="BS81" s="147" t="str">
        <f>T(IF(  Nov2022_RICHIESTE!CD24&lt;&gt;"",  Nov2022_RICHIESTE!CD24,  HLOOKUP(BS$80,Tipologie!$B$2:$AM$10,2) ))</f>
        <v>-</v>
      </c>
      <c r="BT81" s="147" t="str">
        <f>T(IF(  Nov2022_RICHIESTE!CE24&lt;&gt;"",  Nov2022_RICHIESTE!CE24,  HLOOKUP(BT$80,Tipologie!$B$2:$AM$10,2) ))</f>
        <v>-</v>
      </c>
    </row>
    <row r="82" spans="1:73" ht="11.25" customHeight="1" x14ac:dyDescent="0.25">
      <c r="A82" s="45" t="str">
        <f>IF(Nov2022_RICHIESTE!A25&lt;&gt;"",Nov2022_RICHIESTE!A25,"")</f>
        <v>lun</v>
      </c>
      <c r="B82" s="46">
        <f>IF(Nov2022_RICHIESTE!B25&lt;&gt;"",Nov2022_RICHIESTE!B25,"")</f>
        <v>44886</v>
      </c>
      <c r="C82" s="147" t="str">
        <f>T( IF( Nov2022_RICHIESTE!C25&lt;&gt;"",  IF(   AND(    (IFERROR(SEARCH("Ridotto",Nov2022_RICHIESTE!C25),Nov2022_RICHIESTE!C25))=1,    C$80&lt;&gt;""   ),    _xlfn.CONCAT("Rid: ",HLOOKUP(C$80,Tipologie!$B$2:$AM$10,3)  ),  Nov2022_RICHIESTE!C25),HLOOKUP(C$80,Tipologie!$B$2:$AM$10,3  ) ))</f>
        <v>.</v>
      </c>
      <c r="D82" s="147" t="str">
        <f>T( IF( Nov2022_RICHIESTE!D25&lt;&gt;"",  IF(   AND(    (IFERROR(SEARCH("Ridotto",Nov2022_RICHIESTE!D25),Nov2022_RICHIESTE!D25))=1,    D$80&lt;&gt;""   ),    _xlfn.CONCAT("Rid: ",HLOOKUP(D$80,Tipologie!$B$2:$AM$10,3)  ),  Nov2022_RICHIESTE!D25),HLOOKUP(D$80,Tipologie!$B$2:$AM$10,3  ) ))</f>
        <v>.</v>
      </c>
      <c r="E82" s="147" t="str">
        <f>T( IF( Nov2022_RICHIESTE!E25&lt;&gt;"",  IF(   AND(    (IFERROR(SEARCH("Ridotto",Nov2022_RICHIESTE!E25),Nov2022_RICHIESTE!E25))=1,    E$80&lt;&gt;""   ),    _xlfn.CONCAT("Rid: ",HLOOKUP(E$80,Tipologie!$B$2:$AM$10,3)  ),  Nov2022_RICHIESTE!E25),HLOOKUP(E$80,Tipologie!$B$2:$AM$10,3  ) ))</f>
        <v>.</v>
      </c>
      <c r="F82" s="147" t="str">
        <f>T( IF( Nov2022_RICHIESTE!F25&lt;&gt;"",  IF(   AND(    (IFERROR(SEARCH("Ridotto",Nov2022_RICHIESTE!F25),Nov2022_RICHIESTE!F25))=1,    F$80&lt;&gt;""   ),    _xlfn.CONCAT("Rid: ",HLOOKUP(F$80,Tipologie!$B$2:$AM$10,3)  ),  Nov2022_RICHIESTE!F25),HLOOKUP(F$80,Tipologie!$B$2:$AM$10,3  ) ))</f>
        <v>.</v>
      </c>
      <c r="G82" s="147" t="str">
        <f>T( IF( Nov2022_RICHIESTE!G25&lt;&gt;"",  IF(   AND(    (IFERROR(SEARCH("Ridotto",Nov2022_RICHIESTE!G25),Nov2022_RICHIESTE!G25))=1,    G$80&lt;&gt;""   ),    _xlfn.CONCAT("Rid: ",HLOOKUP(G$80,Tipologie!$B$2:$AM$10,3)  ),  Nov2022_RICHIESTE!G25),HLOOKUP(G$80,Tipologie!$B$2:$AM$10,3  ) ))</f>
        <v>.</v>
      </c>
      <c r="H82" s="147" t="str">
        <f>T( IF( Nov2022_RICHIESTE!H25&lt;&gt;"",  IF(   AND(    (IFERROR(SEARCH("Ridotto",Nov2022_RICHIESTE!H25),Nov2022_RICHIESTE!H25))=1,    H$80&lt;&gt;""   ),    _xlfn.CONCAT("Rid: ",HLOOKUP(H$80,Tipologie!$B$2:$AM$10,3)  ),  Nov2022_RICHIESTE!H25),HLOOKUP(H$80,Tipologie!$B$2:$AM$10,3  ) ))</f>
        <v>.</v>
      </c>
      <c r="I82" s="147" t="str">
        <f>T( IF( Nov2022_RICHIESTE!I25&lt;&gt;"",  IF(   AND(    (IFERROR(SEARCH("Ridotto",Nov2022_RICHIESTE!I25),Nov2022_RICHIESTE!I25))=1,    I$80&lt;&gt;""   ),    _xlfn.CONCAT("Rid: ",HLOOKUP(I$80,Tipologie!$B$2:$AM$10,3)  ),  Nov2022_RICHIESTE!I25),HLOOKUP(I$80,Tipologie!$B$2:$AM$10,3  ) ))</f>
        <v>.</v>
      </c>
      <c r="J82" s="147" t="str">
        <f>T( IF( Nov2022_RICHIESTE!J25&lt;&gt;"",  IF(   AND(    (IFERROR(SEARCH("Ridotto",Nov2022_RICHIESTE!J25),Nov2022_RICHIESTE!J25))=1,    J$80&lt;&gt;""   ),    _xlfn.CONCAT("Rid: ",HLOOKUP(J$80,Tipologie!$B$2:$AM$10,3)  ),  Nov2022_RICHIESTE!J25),HLOOKUP(J$80,Tipologie!$B$2:$AM$10,3  ) ))</f>
        <v>.</v>
      </c>
      <c r="K82" s="147" t="str">
        <f>T( IF( Nov2022_RICHIESTE!K25&lt;&gt;"",  IF(   AND(    (IFERROR(SEARCH("Ridotto",Nov2022_RICHIESTE!K25),Nov2022_RICHIESTE!K25))=1,    K$80&lt;&gt;""   ),    _xlfn.CONCAT("Rid: ",HLOOKUP(K$80,Tipologie!$B$2:$AM$10,3)  ),  Nov2022_RICHIESTE!K25),HLOOKUP(K$80,Tipologie!$B$2:$AM$10,3  ) ))</f>
        <v>.</v>
      </c>
      <c r="L82" s="147" t="str">
        <f>T( IF( Nov2022_RICHIESTE!L25&lt;&gt;"",  IF(   AND(    (IFERROR(SEARCH("Ridotto",Nov2022_RICHIESTE!L25),Nov2022_RICHIESTE!L25))=1,    L$80&lt;&gt;""   ),    _xlfn.CONCAT("Rid: ",HLOOKUP(L$80,Tipologie!$B$2:$AM$10,3)  ),  Nov2022_RICHIESTE!L25),HLOOKUP(L$80,Tipologie!$B$2:$AM$10,3  ) ))</f>
        <v>.</v>
      </c>
      <c r="M82" s="147" t="str">
        <f>T( IF( Nov2022_RICHIESTE!M25&lt;&gt;"",  IF(   AND(    (IFERROR(SEARCH("Ridotto",Nov2022_RICHIESTE!M25),Nov2022_RICHIESTE!M25))=1,    M$80&lt;&gt;""   ),    _xlfn.CONCAT("Rid: ",HLOOKUP(M$80,Tipologie!$B$2:$AM$10,3)  ),  Nov2022_RICHIESTE!M25),HLOOKUP(M$80,Tipologie!$B$2:$AM$10,3  ) ))</f>
        <v>.</v>
      </c>
      <c r="N82" s="147" t="str">
        <f>T( IF( Nov2022_RICHIESTE!N25&lt;&gt;"",  IF(   AND(    (IFERROR(SEARCH("Ridotto",Nov2022_RICHIESTE!N25),Nov2022_RICHIESTE!N25))=1,    N$80&lt;&gt;""   ),    _xlfn.CONCAT("Rid: ",HLOOKUP(N$80,Tipologie!$B$2:$AM$10,3)  ),  Nov2022_RICHIESTE!N25),HLOOKUP(N$80,Tipologie!$B$2:$AM$10,3  ) ))</f>
        <v>.</v>
      </c>
      <c r="O82" s="147" t="str">
        <f>T( IF( Nov2022_RICHIESTE!O25&lt;&gt;"",  IF(   AND(    (IFERROR(SEARCH("Ridotto",Nov2022_RICHIESTE!O25),Nov2022_RICHIESTE!O25))=1,    O$80&lt;&gt;""   ),    _xlfn.CONCAT("Rid: ",HLOOKUP(O$80,Tipologie!$B$2:$AM$10,3)  ),  Nov2022_RICHIESTE!O25),HLOOKUP(O$80,Tipologie!$B$2:$AM$10,3  ) ))</f>
        <v>.</v>
      </c>
      <c r="P82" s="147" t="str">
        <f>T( IF( Nov2022_RICHIESTE!P25&lt;&gt;"",  IF(   AND(    (IFERROR(SEARCH("Ridotto",Nov2022_RICHIESTE!P25),Nov2022_RICHIESTE!P25))=1,    P$80&lt;&gt;""   ),    _xlfn.CONCAT("Rid: ",HLOOKUP(P$80,Tipologie!$B$2:$AM$10,3)  ),  Nov2022_RICHIESTE!P25),HLOOKUP(P$80,Tipologie!$B$2:$AM$10,3  ) ))</f>
        <v>.</v>
      </c>
      <c r="Q82" s="28" t="str">
        <f>T( IF( Nov2022_RICHIESTE!Q25&lt;&gt;"",  IF(   AND(    (IFERROR(SEARCH("Ridotto",Nov2022_RICHIESTE!Q25),Nov2022_RICHIESTE!Q25))=1,    Q$80&lt;&gt;""   ),    _xlfn.CONCAT("Rid: ",HLOOKUP(Q$80,Tipologie!$B$2:$AM$10,3)  ),  Nov2022_RICHIESTE!Q25),HLOOKUP(Q$80,Tipologie!$B$2:$AM$10,3  ) ))</f>
        <v>.</v>
      </c>
      <c r="R82" s="28" t="str">
        <f>T( IF( Nov2022_RICHIESTE!R25&lt;&gt;"",  IF(   AND(    (IFERROR(SEARCH("Ridotto",Nov2022_RICHIESTE!R25),Nov2022_RICHIESTE!R25))=1,    R$80&lt;&gt;""   ),    _xlfn.CONCAT("Rid: ",HLOOKUP(R$80,Tipologie!$B$2:$AM$10,3)  ),  Nov2022_RICHIESTE!R25),HLOOKUP(R$80,Tipologie!$B$2:$AM$10,3  ) ))</f>
        <v>.</v>
      </c>
      <c r="S82" s="28" t="str">
        <f>T( IF( Nov2022_RICHIESTE!S25&lt;&gt;"",  IF(   AND(    (IFERROR(SEARCH("Ridotto",Nov2022_RICHIESTE!S25),Nov2022_RICHIESTE!S25))=1,    S$80&lt;&gt;""   ),    _xlfn.CONCAT("Rid: ",HLOOKUP(S$80,Tipologie!$B$2:$AM$10,3)  ),  Nov2022_RICHIESTE!S25),HLOOKUP(S$80,Tipologie!$B$2:$AM$10,3  ) ))</f>
        <v>.</v>
      </c>
      <c r="U82" s="45" t="str">
        <f t="shared" si="23"/>
        <v>lun</v>
      </c>
      <c r="V82" s="46">
        <f t="shared" si="18"/>
        <v>44886</v>
      </c>
      <c r="W82" s="147" t="str">
        <f>T( IF( Nov2022_RICHIESTE!W25&lt;&gt;"",  IF(   AND(    (IFERROR(SEARCH("Ridotto",Nov2022_RICHIESTE!W25),Nov2022_RICHIESTE!W25))=1,    W$80&lt;&gt;""   ),    _xlfn.CONCAT("Rid: ",HLOOKUP(W$80,Tipologie!$B$2:$AM$10,3)  ),  Nov2022_RICHIESTE!W25),HLOOKUP(W$80,Tipologie!$B$2:$AM$10,3  ) ))</f>
        <v>.</v>
      </c>
      <c r="X82" s="147" t="str">
        <f>T( IF( Nov2022_RICHIESTE!X25&lt;&gt;"",  IF(   AND(    (IFERROR(SEARCH("Ridotto",Nov2022_RICHIESTE!X25),Nov2022_RICHIESTE!X25))=1,    X$80&lt;&gt;""   ),    _xlfn.CONCAT("Rid: ",HLOOKUP(X$80,Tipologie!$B$2:$AM$10,3)  ),  Nov2022_RICHIESTE!X25),HLOOKUP(X$80,Tipologie!$B$2:$AM$10,3  ) ))</f>
        <v>.</v>
      </c>
      <c r="Y82" s="147" t="str">
        <f>T( IF( Nov2022_RICHIESTE!Y25&lt;&gt;"",  IF(   AND(    (IFERROR(SEARCH("Ridotto",Nov2022_RICHIESTE!Y25),Nov2022_RICHIESTE!Y25))=1,    Y$80&lt;&gt;""   ),    _xlfn.CONCAT("Rid: ",HLOOKUP(Y$80,Tipologie!$B$2:$AM$10,3)  ),  Nov2022_RICHIESTE!Y25),HLOOKUP(Y$80,Tipologie!$B$2:$AM$10,3  ) ))</f>
        <v>.</v>
      </c>
      <c r="Z82" s="147" t="str">
        <f>T( IF( Nov2022_RICHIESTE!Z25&lt;&gt;"",  IF(   AND(    (IFERROR(SEARCH("Ridotto",Nov2022_RICHIESTE!Z25),Nov2022_RICHIESTE!Z25))=1,    Z$80&lt;&gt;""   ),    _xlfn.CONCAT("Rid: ",HLOOKUP(Z$80,Tipologie!$B$2:$AM$10,3)  ),  Nov2022_RICHIESTE!Z25),HLOOKUP(Z$80,Tipologie!$B$2:$AM$10,3  ) ))</f>
        <v>.</v>
      </c>
      <c r="AA82" s="147" t="str">
        <f>T( IF( Nov2022_RICHIESTE!AA25&lt;&gt;"",  IF(   AND(    (IFERROR(SEARCH("Ridotto",Nov2022_RICHIESTE!AA25),Nov2022_RICHIESTE!AA25))=1,    AA$80&lt;&gt;""   ),    _xlfn.CONCAT("Rid: ",HLOOKUP(AA$80,Tipologie!$B$2:$AM$10,3)  ),  Nov2022_RICHIESTE!AA25),HLOOKUP(AA$80,Tipologie!$B$2:$AM$10,3  ) ))</f>
        <v>.</v>
      </c>
      <c r="AB82" s="147" t="str">
        <f>T( IF( Nov2022_RICHIESTE!AB25&lt;&gt;"",  IF(   AND(    (IFERROR(SEARCH("Ridotto",Nov2022_RICHIESTE!AB25),Nov2022_RICHIESTE!AB25))=1,    AB$80&lt;&gt;""   ),    _xlfn.CONCAT("Rid: ",HLOOKUP(AB$80,Tipologie!$B$2:$AM$10,3)  ),  Nov2022_RICHIESTE!AB25),HLOOKUP(AB$80,Tipologie!$B$2:$AM$10,3  ) ))</f>
        <v>.</v>
      </c>
      <c r="AC82" s="147" t="str">
        <f>T( IF( Nov2022_RICHIESTE!AC25&lt;&gt;"",  IF(   AND(    (IFERROR(SEARCH("Ridotto",Nov2022_RICHIESTE!AC25),Nov2022_RICHIESTE!AC25))=1,    AC$80&lt;&gt;""   ),    _xlfn.CONCAT("Rid: ",HLOOKUP(AC$80,Tipologie!$B$2:$AM$10,3)  ),  Nov2022_RICHIESTE!AC25),HLOOKUP(AC$80,Tipologie!$B$2:$AM$10,3  ) ))</f>
        <v>.</v>
      </c>
      <c r="AD82" s="147" t="str">
        <f>T( IF( Nov2022_RICHIESTE!AD25&lt;&gt;"",  IF(   AND(    (IFERROR(SEARCH("Ridotto",Nov2022_RICHIESTE!AD25),Nov2022_RICHIESTE!AD25))=1,    AD$80&lt;&gt;""   ),    _xlfn.CONCAT("Rid: ",HLOOKUP(AD$80,Tipologie!$B$2:$AM$10,3)  ),  Nov2022_RICHIESTE!AD25),HLOOKUP(AD$80,Tipologie!$B$2:$AM$10,3  ) ))</f>
        <v>.</v>
      </c>
      <c r="AE82" s="147" t="str">
        <f>T( IF( Nov2022_RICHIESTE!AE25&lt;&gt;"",  IF(   AND(    (IFERROR(SEARCH("Ridotto",Nov2022_RICHIESTE!AE25),Nov2022_RICHIESTE!AE25))=1,    AE$80&lt;&gt;""   ),    _xlfn.CONCAT("Rid: ",HLOOKUP(AE$80,Tipologie!$B$2:$AM$10,3)  ),  Nov2022_RICHIESTE!AE25),HLOOKUP(AE$80,Tipologie!$B$2:$AM$10,3  ) ))</f>
        <v>.</v>
      </c>
      <c r="AF82" s="147" t="str">
        <f>T( IF( Nov2022_RICHIESTE!AF25&lt;&gt;"",  IF(   AND(    (IFERROR(SEARCH("Ridotto",Nov2022_RICHIESTE!AF25),Nov2022_RICHIESTE!AF25))=1,    AF$80&lt;&gt;""   ),    _xlfn.CONCAT("Rid: ",HLOOKUP(AF$80,Tipologie!$B$2:$AM$10,3)  ),  Nov2022_RICHIESTE!AF25),HLOOKUP(AF$80,Tipologie!$B$2:$AM$10,3  ) ))</f>
        <v>.</v>
      </c>
      <c r="AG82" s="147" t="str">
        <f>T( IF( Nov2022_RICHIESTE!AG25&lt;&gt;"",  IF(   AND(    (IFERROR(SEARCH("Ridotto",Nov2022_RICHIESTE!AG25),Nov2022_RICHIESTE!AG25))=1,    AG$80&lt;&gt;""   ),    _xlfn.CONCAT("Rid: ",HLOOKUP(AG$80,Tipologie!$B$2:$AM$10,3)  ),  Nov2022_RICHIESTE!AG25),HLOOKUP(AG$80,Tipologie!$B$2:$AM$10,3  ) ))</f>
        <v>.</v>
      </c>
      <c r="AH82" s="147" t="str">
        <f>T( IF( Nov2022_RICHIESTE!AH25&lt;&gt;"",  IF(   AND(    (IFERROR(SEARCH("Ridotto",Nov2022_RICHIESTE!AH25),Nov2022_RICHIESTE!AH25))=1,    AH$80&lt;&gt;""   ),    _xlfn.CONCAT("Rid: ",HLOOKUP(AH$80,Tipologie!$B$2:$AM$10,3)  ),  Nov2022_RICHIESTE!AH25),HLOOKUP(AH$80,Tipologie!$B$2:$AM$10,3  ) ))</f>
        <v>.</v>
      </c>
      <c r="AI82" s="147" t="str">
        <f>T( IF( Nov2022_RICHIESTE!AI25&lt;&gt;"",  IF(   AND(    (IFERROR(SEARCH("Ridotto",Nov2022_RICHIESTE!AI25),Nov2022_RICHIESTE!AI25))=1,    AI$80&lt;&gt;""   ),    _xlfn.CONCAT("Rid: ",HLOOKUP(AI$80,Tipologie!$B$2:$AM$10,3)  ),  Nov2022_RICHIESTE!AI25),HLOOKUP(AI$80,Tipologie!$B$2:$AM$10,3  ) ))</f>
        <v>.</v>
      </c>
      <c r="AJ82" s="147" t="str">
        <f>T( IF( Nov2022_RICHIESTE!AJ25&lt;&gt;"",  IF(   AND(    (IFERROR(SEARCH("Ridotto",Nov2022_RICHIESTE!AJ25),Nov2022_RICHIESTE!AJ25))=1,    AJ$80&lt;&gt;""   ),    _xlfn.CONCAT("Rid: ",HLOOKUP(AJ$80,Tipologie!$B$2:$AM$10,3)  ),  Nov2022_RICHIESTE!AJ25),HLOOKUP(AJ$80,Tipologie!$B$2:$AM$10,3  ) ))</f>
        <v>.</v>
      </c>
      <c r="AK82" s="147" t="str">
        <f>T( IF( Nov2022_RICHIESTE!AK25&lt;&gt;"",  IF(   AND(    (IFERROR(SEARCH("Ridotto",Nov2022_RICHIESTE!AK25),Nov2022_RICHIESTE!AK25))=1,    AK$80&lt;&gt;""   ),    _xlfn.CONCAT("Rid: ",HLOOKUP(AK$80,Tipologie!$B$2:$AM$10,3)  ),  Nov2022_RICHIESTE!AK25),HLOOKUP(AK$80,Tipologie!$B$2:$AM$10,3  ) ))</f>
        <v>.</v>
      </c>
      <c r="AL82" s="147" t="str">
        <f>T( IF( Nov2022_RICHIESTE!AL25&lt;&gt;"",  IF(   AND(    (IFERROR(SEARCH("Ridotto",Nov2022_RICHIESTE!AL25),Nov2022_RICHIESTE!AL25))=1,    AL$80&lt;&gt;""   ),    _xlfn.CONCAT("Rid: ",HLOOKUP(AL$80,Tipologie!$B$2:$AM$10,3)  ),  Nov2022_RICHIESTE!AL25),HLOOKUP(AL$80,Tipologie!$B$2:$AM$10,3  ) ))</f>
        <v>.</v>
      </c>
      <c r="AM82" s="147" t="str">
        <f>T( IF( Nov2022_RICHIESTE!AM25&lt;&gt;"",  IF(   AND(    (IFERROR(SEARCH("Ridotto",Nov2022_RICHIESTE!AM25),Nov2022_RICHIESTE!AM25))=1,    AM$80&lt;&gt;""   ),    _xlfn.CONCAT("Rid: ",HLOOKUP(AM$80,Tipologie!$B$2:$AM$10,3)  ),  Nov2022_RICHIESTE!AM25),HLOOKUP(AM$80,Tipologie!$B$2:$AM$10,3  ) ))</f>
        <v>.</v>
      </c>
      <c r="AN82" s="147" t="str">
        <f>T( IF( Nov2022_RICHIESTE!AN25&lt;&gt;"",  IF(   AND(    (IFERROR(SEARCH("Ridotto",Nov2022_RICHIESTE!AN25),Nov2022_RICHIESTE!AN25))=1,    AN$80&lt;&gt;""   ),    _xlfn.CONCAT("Rid: ",HLOOKUP(AN$80,Tipologie!$B$2:$AM$10,3)  ),  Nov2022_RICHIESTE!AN25),HLOOKUP(AN$80,Tipologie!$B$2:$AM$10,3  ) ))</f>
        <v>.</v>
      </c>
      <c r="AO82" s="147" t="str">
        <f>T( IF( Nov2022_RICHIESTE!AO25&lt;&gt;"",  IF(   AND(    (IFERROR(SEARCH("Ridotto",Nov2022_RICHIESTE!AO25),Nov2022_RICHIESTE!AO25))=1,    AO$80&lt;&gt;""   ),    _xlfn.CONCAT("Rid: ",HLOOKUP(AO$80,Tipologie!$B$2:$AM$10,3)  ),  Nov2022_RICHIESTE!AO25),HLOOKUP(AO$80,Tipologie!$B$2:$AM$10,3  ) ))</f>
        <v>.</v>
      </c>
      <c r="AP82" s="147" t="str">
        <f>T( IF( Nov2022_RICHIESTE!AP25&lt;&gt;"",  IF(   AND(    (IFERROR(SEARCH("Ridotto",Nov2022_RICHIESTE!AP25),Nov2022_RICHIESTE!AP25))=1,    AP$80&lt;&gt;""   ),    _xlfn.CONCAT("Rid: ",HLOOKUP(AP$80,Tipologie!$B$2:$AM$10,3)  ),  Nov2022_RICHIESTE!AP25),HLOOKUP(AP$80,Tipologie!$B$2:$AM$10,3  ) ))</f>
        <v>.</v>
      </c>
      <c r="AQ82" s="147" t="str">
        <f>T( IF( Nov2022_RICHIESTE!AQ25&lt;&gt;"",  IF(   AND(    (IFERROR(SEARCH("Ridotto",Nov2022_RICHIESTE!AQ25),Nov2022_RICHIESTE!AQ25))=1,    AQ$80&lt;&gt;""   ),    _xlfn.CONCAT("Rid: ",HLOOKUP(AQ$80,Tipologie!$B$2:$AM$10,3)  ),  Nov2022_RICHIESTE!AQ25),HLOOKUP(AQ$80,Tipologie!$B$2:$AM$10,3  ) ))</f>
        <v>.</v>
      </c>
      <c r="AR82" s="147" t="str">
        <f>T( IF( Nov2022_RICHIESTE!AR25&lt;&gt;"",  IF(   AND(    (IFERROR(SEARCH("Ridotto",Nov2022_RICHIESTE!AR25),Nov2022_RICHIESTE!AR25))=1,    AR$80&lt;&gt;""   ),    _xlfn.CONCAT("Rid: ",HLOOKUP(AR$80,Tipologie!$B$2:$AM$10,3)  ),  Nov2022_RICHIESTE!AR25),HLOOKUP(AR$80,Tipologie!$B$2:$AM$10,3  ) ))</f>
        <v>.</v>
      </c>
      <c r="AS82" s="147" t="str">
        <f>T( IF( Nov2022_RICHIESTE!AS25&lt;&gt;"",  IF(   AND(    (IFERROR(SEARCH("Ridotto",Nov2022_RICHIESTE!AS25),Nov2022_RICHIESTE!AS25))=1,    AS$80&lt;&gt;""   ),    _xlfn.CONCAT("Rid: ",HLOOKUP(AS$80,Tipologie!$B$2:$AM$10,3)  ),  Nov2022_RICHIESTE!AS25),HLOOKUP(AS$80,Tipologie!$B$2:$AM$10,3  ) ))</f>
        <v>.</v>
      </c>
      <c r="AT82" s="224"/>
      <c r="AW82" s="22">
        <f>SUM(COUNTIFS(C82:AS82,{"Ex-accordo";"Ferie";"Ridotto Ex-Acc";"Ridotto Ferie";"Ridotto Maternità";"Malattia";"Esame";"Altro"}))</f>
        <v>0</v>
      </c>
      <c r="AX82" s="159">
        <f t="shared" ref="AX82:AX87" si="28">$AZ$1-AW82</f>
        <v>30</v>
      </c>
      <c r="AY82" s="91"/>
      <c r="BB82" s="147" t="str">
        <f>T( IF( Nov2022_RICHIESTE!BM25&lt;&gt;"",  IF(   AND(    (IFERROR(SEARCH("Ridotto",Nov2022_RICHIESTE!BM25),Nov2022_RICHIESTE!BM25))=1,    BB$80&lt;&gt;""   ),    _xlfn.CONCAT("Rid: ",HLOOKUP(BB$80,Tipologie!$B$2:$AM$10,3)  ),  Nov2022_RICHIESTE!BM25),HLOOKUP(BB$80,Tipologie!$B$2:$AM$10,3  ) ))</f>
        <v>.</v>
      </c>
      <c r="BC82" s="147" t="str">
        <f>T( IF( Nov2022_RICHIESTE!BN25&lt;&gt;"",  IF(   AND(    (IFERROR(SEARCH("Ridotto",Nov2022_RICHIESTE!BN25),Nov2022_RICHIESTE!BN25))=1,    BC$80&lt;&gt;""   ),    _xlfn.CONCAT("Rid: ",HLOOKUP(BC$80,Tipologie!$B$2:$AM$10,3)  ),  Nov2022_RICHIESTE!BN25),HLOOKUP(BC$80,Tipologie!$B$2:$AM$10,3  ) ))</f>
        <v>.</v>
      </c>
      <c r="BD82" s="147" t="str">
        <f>T( IF( Nov2022_RICHIESTE!BO25&lt;&gt;"",  IF(   AND(    (IFERROR(SEARCH("Ridotto",Nov2022_RICHIESTE!BO25),Nov2022_RICHIESTE!BO25))=1,    BD$80&lt;&gt;""   ),    _xlfn.CONCAT("Rid: ",HLOOKUP(BD$80,Tipologie!$B$2:$AM$10,3)  ),  Nov2022_RICHIESTE!BO25),HLOOKUP(BD$80,Tipologie!$B$2:$AM$10,3  ) ))</f>
        <v>.</v>
      </c>
      <c r="BE82" s="147" t="str">
        <f>T( IF( Nov2022_RICHIESTE!BP25&lt;&gt;"",  IF(   AND(    (IFERROR(SEARCH("Ridotto",Nov2022_RICHIESTE!BP25),Nov2022_RICHIESTE!BP25))=1,    BE$80&lt;&gt;""   ),    _xlfn.CONCAT("Rid: ",HLOOKUP(BE$80,Tipologie!$B$2:$AM$10,3)  ),  Nov2022_RICHIESTE!BP25),HLOOKUP(BE$80,Tipologie!$B$2:$AM$10,3  ) ))</f>
        <v>.</v>
      </c>
      <c r="BF82" s="147" t="str">
        <f>T( IF( Nov2022_RICHIESTE!BQ25&lt;&gt;"",  IF(   AND(    (IFERROR(SEARCH("Ridotto",Nov2022_RICHIESTE!BQ25),Nov2022_RICHIESTE!BQ25))=1,    BF$80&lt;&gt;""   ),    _xlfn.CONCAT("Rid: ",HLOOKUP(BF$80,Tipologie!$B$2:$AM$10,3)  ),  Nov2022_RICHIESTE!BQ25),HLOOKUP(BF$80,Tipologie!$B$2:$AM$10,3  ) ))</f>
        <v>.</v>
      </c>
      <c r="BG82" s="147" t="str">
        <f>T( IF( Nov2022_RICHIESTE!BR25&lt;&gt;"",  IF(   AND(    (IFERROR(SEARCH("Ridotto",Nov2022_RICHIESTE!BR25),Nov2022_RICHIESTE!BR25))=1,    BG$80&lt;&gt;""   ),    _xlfn.CONCAT("Rid: ",HLOOKUP(BG$80,Tipologie!$B$2:$AM$10,3)  ),  Nov2022_RICHIESTE!BR25),HLOOKUP(BG$80,Tipologie!$B$2:$AM$10,3  ) ))</f>
        <v>.</v>
      </c>
      <c r="BI82" s="45" t="str">
        <f t="shared" si="24"/>
        <v>lun</v>
      </c>
      <c r="BJ82" s="45">
        <f t="shared" si="27"/>
        <v>44886</v>
      </c>
      <c r="BK82" s="147" t="str">
        <f>T(IF(  Nov2022_RICHIESTE!BV25&lt;&gt;"",  Nov2022_RICHIESTE!BV25,  HLOOKUP(BK$80,Tipologie!$B$2:$AM$10,3) ))</f>
        <v>.</v>
      </c>
      <c r="BL82" s="147" t="str">
        <f>T(IF(  Nov2022_RICHIESTE!BW25&lt;&gt;"",  Nov2022_RICHIESTE!BW25,  HLOOKUP(BL$80,Tipologie!$B$2:$AM$10,3) ))</f>
        <v>.</v>
      </c>
      <c r="BM82" s="147" t="str">
        <f>T(IF(  Nov2022_RICHIESTE!BX25&lt;&gt;"",  Nov2022_RICHIESTE!BX25,  HLOOKUP(BM$80,Tipologie!$B$2:$AM$10,3) ))</f>
        <v>.</v>
      </c>
      <c r="BN82" s="147" t="str">
        <f>T(IF(  Nov2022_RICHIESTE!BY25&lt;&gt;"",  Nov2022_RICHIESTE!BY25,  HLOOKUP(BN$80,Tipologie!$B$2:$AM$10,3) ))</f>
        <v>.</v>
      </c>
      <c r="BO82" s="147" t="str">
        <f>T(IF(  Nov2022_RICHIESTE!BZ25&lt;&gt;"",  Nov2022_RICHIESTE!BZ25,  HLOOKUP(BO$80,Tipologie!$B$2:$AM$10,3) ))</f>
        <v>.</v>
      </c>
      <c r="BP82" s="147" t="str">
        <f>T(IF(  Nov2022_RICHIESTE!CA25&lt;&gt;"",  Nov2022_RICHIESTE!CA25,  HLOOKUP(BP$80,Tipologie!$B$2:$AM$10,3) ))</f>
        <v>.</v>
      </c>
      <c r="BQ82" s="147" t="str">
        <f>T(IF(  Nov2022_RICHIESTE!CB25&lt;&gt;"",  Nov2022_RICHIESTE!CB25,  HLOOKUP(BQ$80,Tipologie!$B$2:$AM$10,3) ))</f>
        <v>.</v>
      </c>
      <c r="BR82" s="147" t="str">
        <f>T(IF(  Nov2022_RICHIESTE!CC25&lt;&gt;"",  Nov2022_RICHIESTE!CC25,  HLOOKUP(BR$80,Tipologie!$B$2:$AM$10,3) ))</f>
        <v>.</v>
      </c>
      <c r="BS82" s="147" t="str">
        <f>T(IF(  Nov2022_RICHIESTE!CD25&lt;&gt;"",  Nov2022_RICHIESTE!CD25,  HLOOKUP(BS$80,Tipologie!$B$2:$AM$10,3) ))</f>
        <v>.</v>
      </c>
      <c r="BT82" s="147" t="str">
        <f>T(IF(  Nov2022_RICHIESTE!CE25&lt;&gt;"",  Nov2022_RICHIESTE!CE25,  HLOOKUP(BT$80,Tipologie!$B$2:$AM$10,3) ))</f>
        <v>.</v>
      </c>
      <c r="BU82" s="20"/>
    </row>
    <row r="83" spans="1:73" ht="11.25" customHeight="1" x14ac:dyDescent="0.25">
      <c r="A83" s="45" t="str">
        <f>IF(Nov2022_RICHIESTE!A26&lt;&gt;"",Nov2022_RICHIESTE!A26,"")</f>
        <v>mar</v>
      </c>
      <c r="B83" s="46">
        <f>IF(Nov2022_RICHIESTE!B26&lt;&gt;"",Nov2022_RICHIESTE!B26,"")</f>
        <v>44887</v>
      </c>
      <c r="C83" s="147" t="str">
        <f>T( IF( Nov2022_RICHIESTE!C26&lt;&gt;"",  IF(   AND(    (IFERROR(SEARCH("Ridotto",Nov2022_RICHIESTE!C26),Nov2022_RICHIESTE!C26))=1,    C$80&lt;&gt;""   ),    _xlfn.CONCAT("Rid: ",HLOOKUP(C$80,Tipologie!$B$2:$AM$10,4)  ),  Nov2022_RICHIESTE!C26),HLOOKUP(C$80,Tipologie!$B$2:$AM$10,4  ) ))</f>
        <v>.</v>
      </c>
      <c r="D83" s="147" t="str">
        <f>T( IF( Nov2022_RICHIESTE!D26&lt;&gt;"",  IF(   AND(    (IFERROR(SEARCH("Ridotto",Nov2022_RICHIESTE!D26),Nov2022_RICHIESTE!D26))=1,    D$80&lt;&gt;""   ),    _xlfn.CONCAT("Rid: ",HLOOKUP(D$80,Tipologie!$B$2:$AM$10,4)  ),  Nov2022_RICHIESTE!D26),HLOOKUP(D$80,Tipologie!$B$2:$AM$10,4  ) ))</f>
        <v>.</v>
      </c>
      <c r="E83" s="147" t="str">
        <f>T( IF( Nov2022_RICHIESTE!E26&lt;&gt;"",  IF(   AND(    (IFERROR(SEARCH("Ridotto",Nov2022_RICHIESTE!E26),Nov2022_RICHIESTE!E26))=1,    E$80&lt;&gt;""   ),    _xlfn.CONCAT("Rid: ",HLOOKUP(E$80,Tipologie!$B$2:$AM$10,4)  ),  Nov2022_RICHIESTE!E26),HLOOKUP(E$80,Tipologie!$B$2:$AM$10,4  ) ))</f>
        <v>.</v>
      </c>
      <c r="F83" s="147" t="str">
        <f>T( IF( Nov2022_RICHIESTE!F26&lt;&gt;"",  IF(   AND(    (IFERROR(SEARCH("Ridotto",Nov2022_RICHIESTE!F26),Nov2022_RICHIESTE!F26))=1,    F$80&lt;&gt;""   ),    _xlfn.CONCAT("Rid: ",HLOOKUP(F$80,Tipologie!$B$2:$AM$10,4)  ),  Nov2022_RICHIESTE!F26),HLOOKUP(F$80,Tipologie!$B$2:$AM$10,4  ) ))</f>
        <v>.</v>
      </c>
      <c r="G83" s="147" t="str">
        <f>T( IF( Nov2022_RICHIESTE!G26&lt;&gt;"",  IF(   AND(    (IFERROR(SEARCH("Ridotto",Nov2022_RICHIESTE!G26),Nov2022_RICHIESTE!G26))=1,    G$80&lt;&gt;""   ),    _xlfn.CONCAT("Rid: ",HLOOKUP(G$80,Tipologie!$B$2:$AM$10,4)  ),  Nov2022_RICHIESTE!G26),HLOOKUP(G$80,Tipologie!$B$2:$AM$10,4  ) ))</f>
        <v>.</v>
      </c>
      <c r="H83" s="147" t="str">
        <f>T( IF( Nov2022_RICHIESTE!H26&lt;&gt;"",  IF(   AND(    (IFERROR(SEARCH("Ridotto",Nov2022_RICHIESTE!H26),Nov2022_RICHIESTE!H26))=1,    H$80&lt;&gt;""   ),    _xlfn.CONCAT("Rid: ",HLOOKUP(H$80,Tipologie!$B$2:$AM$10,4)  ),  Nov2022_RICHIESTE!H26),HLOOKUP(H$80,Tipologie!$B$2:$AM$10,4  ) ))</f>
        <v>.</v>
      </c>
      <c r="I83" s="147" t="str">
        <f>T( IF( Nov2022_RICHIESTE!I26&lt;&gt;"",  IF(   AND(    (IFERROR(SEARCH("Ridotto",Nov2022_RICHIESTE!I26),Nov2022_RICHIESTE!I26))=1,    I$80&lt;&gt;""   ),    _xlfn.CONCAT("Rid: ",HLOOKUP(I$80,Tipologie!$B$2:$AM$10,4)  ),  Nov2022_RICHIESTE!I26),HLOOKUP(I$80,Tipologie!$B$2:$AM$10,4  ) ))</f>
        <v>.</v>
      </c>
      <c r="J83" s="147" t="str">
        <f>T( IF( Nov2022_RICHIESTE!J26&lt;&gt;"",  IF(   AND(    (IFERROR(SEARCH("Ridotto",Nov2022_RICHIESTE!J26),Nov2022_RICHIESTE!J26))=1,    J$80&lt;&gt;""   ),    _xlfn.CONCAT("Rid: ",HLOOKUP(J$80,Tipologie!$B$2:$AM$10,4)  ),  Nov2022_RICHIESTE!J26),HLOOKUP(J$80,Tipologie!$B$2:$AM$10,4  ) ))</f>
        <v>.</v>
      </c>
      <c r="K83" s="147" t="str">
        <f>T( IF( Nov2022_RICHIESTE!K26&lt;&gt;"",  IF(   AND(    (IFERROR(SEARCH("Ridotto",Nov2022_RICHIESTE!K26),Nov2022_RICHIESTE!K26))=1,    K$80&lt;&gt;""   ),    _xlfn.CONCAT("Rid: ",HLOOKUP(K$80,Tipologie!$B$2:$AM$10,4)  ),  Nov2022_RICHIESTE!K26),HLOOKUP(K$80,Tipologie!$B$2:$AM$10,4  ) ))</f>
        <v>.</v>
      </c>
      <c r="L83" s="147" t="str">
        <f>T( IF( Nov2022_RICHIESTE!L26&lt;&gt;"",  IF(   AND(    (IFERROR(SEARCH("Ridotto",Nov2022_RICHIESTE!L26),Nov2022_RICHIESTE!L26))=1,    L$80&lt;&gt;""   ),    _xlfn.CONCAT("Rid: ",HLOOKUP(L$80,Tipologie!$B$2:$AM$10,4)  ),  Nov2022_RICHIESTE!L26),HLOOKUP(L$80,Tipologie!$B$2:$AM$10,4  ) ))</f>
        <v>.</v>
      </c>
      <c r="M83" s="147" t="str">
        <f>T( IF( Nov2022_RICHIESTE!M26&lt;&gt;"",  IF(   AND(    (IFERROR(SEARCH("Ridotto",Nov2022_RICHIESTE!M26),Nov2022_RICHIESTE!M26))=1,    M$80&lt;&gt;""   ),    _xlfn.CONCAT("Rid: ",HLOOKUP(M$80,Tipologie!$B$2:$AM$10,4)  ),  Nov2022_RICHIESTE!M26),HLOOKUP(M$80,Tipologie!$B$2:$AM$10,4  ) ))</f>
        <v>.</v>
      </c>
      <c r="N83" s="147" t="str">
        <f>T( IF( Nov2022_RICHIESTE!N26&lt;&gt;"",  IF(   AND(    (IFERROR(SEARCH("Ridotto",Nov2022_RICHIESTE!N26),Nov2022_RICHIESTE!N26))=1,    N$80&lt;&gt;""   ),    _xlfn.CONCAT("Rid: ",HLOOKUP(N$80,Tipologie!$B$2:$AM$10,4)  ),  Nov2022_RICHIESTE!N26),HLOOKUP(N$80,Tipologie!$B$2:$AM$10,4  ) ))</f>
        <v>.</v>
      </c>
      <c r="O83" s="147" t="str">
        <f>T( IF( Nov2022_RICHIESTE!O26&lt;&gt;"",  IF(   AND(    (IFERROR(SEARCH("Ridotto",Nov2022_RICHIESTE!O26),Nov2022_RICHIESTE!O26))=1,    O$80&lt;&gt;""   ),    _xlfn.CONCAT("Rid: ",HLOOKUP(O$80,Tipologie!$B$2:$AM$10,4)  ),  Nov2022_RICHIESTE!O26),HLOOKUP(O$80,Tipologie!$B$2:$AM$10,4  ) ))</f>
        <v>.</v>
      </c>
      <c r="P83" s="147" t="str">
        <f>T( IF( Nov2022_RICHIESTE!P26&lt;&gt;"",  IF(   AND(    (IFERROR(SEARCH("Ridotto",Nov2022_RICHIESTE!P26),Nov2022_RICHIESTE!P26))=1,    P$80&lt;&gt;""   ),    _xlfn.CONCAT("Rid: ",HLOOKUP(P$80,Tipologie!$B$2:$AM$10,4)  ),  Nov2022_RICHIESTE!P26),HLOOKUP(P$80,Tipologie!$B$2:$AM$10,4  ) ))</f>
        <v>.</v>
      </c>
      <c r="Q83" s="28" t="str">
        <f>T( IF( Nov2022_RICHIESTE!Q26&lt;&gt;"",  IF(   AND(    (IFERROR(SEARCH("Ridotto",Nov2022_RICHIESTE!Q26),Nov2022_RICHIESTE!Q26))=1,    Q$80&lt;&gt;""   ),    _xlfn.CONCAT("Rid: ",HLOOKUP(Q$80,Tipologie!$B$2:$AM$10,4)  ),  Nov2022_RICHIESTE!Q26),HLOOKUP(Q$80,Tipologie!$B$2:$AM$10,4  ) ))</f>
        <v>.</v>
      </c>
      <c r="R83" s="28" t="str">
        <f>T( IF( Nov2022_RICHIESTE!R26&lt;&gt;"",  IF(   AND(    (IFERROR(SEARCH("Ridotto",Nov2022_RICHIESTE!R26),Nov2022_RICHIESTE!R26))=1,    R$80&lt;&gt;""   ),    _xlfn.CONCAT("Rid: ",HLOOKUP(R$80,Tipologie!$B$2:$AM$10,4)  ),  Nov2022_RICHIESTE!R26),HLOOKUP(R$80,Tipologie!$B$2:$AM$10,4  ) ))</f>
        <v>.</v>
      </c>
      <c r="S83" s="28" t="str">
        <f>T( IF( Nov2022_RICHIESTE!S26&lt;&gt;"",  IF(   AND(    (IFERROR(SEARCH("Ridotto",Nov2022_RICHIESTE!S26),Nov2022_RICHIESTE!S26))=1,    S$80&lt;&gt;""   ),    _xlfn.CONCAT("Rid: ",HLOOKUP(S$80,Tipologie!$B$2:$AM$10,4)  ),  Nov2022_RICHIESTE!S26),HLOOKUP(S$80,Tipologie!$B$2:$AM$10,4  ) ))</f>
        <v>.</v>
      </c>
      <c r="U83" s="45" t="str">
        <f t="shared" si="23"/>
        <v>mar</v>
      </c>
      <c r="V83" s="46">
        <f t="shared" si="18"/>
        <v>44887</v>
      </c>
      <c r="W83" s="147" t="str">
        <f>T( IF( Nov2022_RICHIESTE!W26&lt;&gt;"",  IF(   AND(    (IFERROR(SEARCH("Ridotto",Nov2022_RICHIESTE!W26),Nov2022_RICHIESTE!W26))=1,    W$80&lt;&gt;""   ),    _xlfn.CONCAT("Rid: ",HLOOKUP(W$80,Tipologie!$B$2:$AM$10,4)  ),  Nov2022_RICHIESTE!W26),HLOOKUP(W$80,Tipologie!$B$2:$AM$10,4  ) ))</f>
        <v>.</v>
      </c>
      <c r="X83" s="147" t="str">
        <f>T( IF( Nov2022_RICHIESTE!X26&lt;&gt;"",  IF(   AND(    (IFERROR(SEARCH("Ridotto",Nov2022_RICHIESTE!X26),Nov2022_RICHIESTE!X26))=1,    X$80&lt;&gt;""   ),    _xlfn.CONCAT("Rid: ",HLOOKUP(X$80,Tipologie!$B$2:$AM$10,4)  ),  Nov2022_RICHIESTE!X26),HLOOKUP(X$80,Tipologie!$B$2:$AM$10,4  ) ))</f>
        <v>.</v>
      </c>
      <c r="Y83" s="147" t="str">
        <f>T( IF( Nov2022_RICHIESTE!Y26&lt;&gt;"",  IF(   AND(    (IFERROR(SEARCH("Ridotto",Nov2022_RICHIESTE!Y26),Nov2022_RICHIESTE!Y26))=1,    Y$80&lt;&gt;""   ),    _xlfn.CONCAT("Rid: ",HLOOKUP(Y$80,Tipologie!$B$2:$AM$10,4)  ),  Nov2022_RICHIESTE!Y26),HLOOKUP(Y$80,Tipologie!$B$2:$AM$10,4  ) ))</f>
        <v>.</v>
      </c>
      <c r="Z83" s="147" t="str">
        <f>T( IF( Nov2022_RICHIESTE!Z26&lt;&gt;"",  IF(   AND(    (IFERROR(SEARCH("Ridotto",Nov2022_RICHIESTE!Z26),Nov2022_RICHIESTE!Z26))=1,    Z$80&lt;&gt;""   ),    _xlfn.CONCAT("Rid: ",HLOOKUP(Z$80,Tipologie!$B$2:$AM$10,4)  ),  Nov2022_RICHIESTE!Z26),HLOOKUP(Z$80,Tipologie!$B$2:$AM$10,4  ) ))</f>
        <v>.</v>
      </c>
      <c r="AA83" s="147" t="str">
        <f>T( IF( Nov2022_RICHIESTE!AA26&lt;&gt;"",  IF(   AND(    (IFERROR(SEARCH("Ridotto",Nov2022_RICHIESTE!AA26),Nov2022_RICHIESTE!AA26))=1,    AA$80&lt;&gt;""   ),    _xlfn.CONCAT("Rid: ",HLOOKUP(AA$80,Tipologie!$B$2:$AM$10,4)  ),  Nov2022_RICHIESTE!AA26),HLOOKUP(AA$80,Tipologie!$B$2:$AM$10,4  ) ))</f>
        <v>.</v>
      </c>
      <c r="AB83" s="147" t="str">
        <f>T( IF( Nov2022_RICHIESTE!AB26&lt;&gt;"",  IF(   AND(    (IFERROR(SEARCH("Ridotto",Nov2022_RICHIESTE!AB26),Nov2022_RICHIESTE!AB26))=1,    AB$80&lt;&gt;""   ),    _xlfn.CONCAT("Rid: ",HLOOKUP(AB$80,Tipologie!$B$2:$AM$10,4)  ),  Nov2022_RICHIESTE!AB26),HLOOKUP(AB$80,Tipologie!$B$2:$AM$10,4  ) ))</f>
        <v>.</v>
      </c>
      <c r="AC83" s="147" t="str">
        <f>T( IF( Nov2022_RICHIESTE!AC26&lt;&gt;"",  IF(   AND(    (IFERROR(SEARCH("Ridotto",Nov2022_RICHIESTE!AC26),Nov2022_RICHIESTE!AC26))=1,    AC$80&lt;&gt;""   ),    _xlfn.CONCAT("Rid: ",HLOOKUP(AC$80,Tipologie!$B$2:$AM$10,4)  ),  Nov2022_RICHIESTE!AC26),HLOOKUP(AC$80,Tipologie!$B$2:$AM$10,4  ) ))</f>
        <v>.</v>
      </c>
      <c r="AD83" s="147" t="str">
        <f>T( IF( Nov2022_RICHIESTE!AD26&lt;&gt;"",  IF(   AND(    (IFERROR(SEARCH("Ridotto",Nov2022_RICHIESTE!AD26),Nov2022_RICHIESTE!AD26))=1,    AD$80&lt;&gt;""   ),    _xlfn.CONCAT("Rid: ",HLOOKUP(AD$80,Tipologie!$B$2:$AM$10,4)  ),  Nov2022_RICHIESTE!AD26),HLOOKUP(AD$80,Tipologie!$B$2:$AM$10,4  ) ))</f>
        <v>.</v>
      </c>
      <c r="AE83" s="147" t="str">
        <f>T( IF( Nov2022_RICHIESTE!AE26&lt;&gt;"",  IF(   AND(    (IFERROR(SEARCH("Ridotto",Nov2022_RICHIESTE!AE26),Nov2022_RICHIESTE!AE26))=1,    AE$80&lt;&gt;""   ),    _xlfn.CONCAT("Rid: ",HLOOKUP(AE$80,Tipologie!$B$2:$AM$10,4)  ),  Nov2022_RICHIESTE!AE26),HLOOKUP(AE$80,Tipologie!$B$2:$AM$10,4  ) ))</f>
        <v>.</v>
      </c>
      <c r="AF83" s="147" t="str">
        <f>T( IF( Nov2022_RICHIESTE!AF26&lt;&gt;"",  IF(   AND(    (IFERROR(SEARCH("Ridotto",Nov2022_RICHIESTE!AF26),Nov2022_RICHIESTE!AF26))=1,    AF$80&lt;&gt;""   ),    _xlfn.CONCAT("Rid: ",HLOOKUP(AF$80,Tipologie!$B$2:$AM$10,4)  ),  Nov2022_RICHIESTE!AF26),HLOOKUP(AF$80,Tipologie!$B$2:$AM$10,4  ) ))</f>
        <v>.</v>
      </c>
      <c r="AG83" s="147" t="str">
        <f>T( IF( Nov2022_RICHIESTE!AG26&lt;&gt;"",  IF(   AND(    (IFERROR(SEARCH("Ridotto",Nov2022_RICHIESTE!AG26),Nov2022_RICHIESTE!AG26))=1,    AG$80&lt;&gt;""   ),    _xlfn.CONCAT("Rid: ",HLOOKUP(AG$80,Tipologie!$B$2:$AM$10,4)  ),  Nov2022_RICHIESTE!AG26),HLOOKUP(AG$80,Tipologie!$B$2:$AM$10,4  ) ))</f>
        <v>.</v>
      </c>
      <c r="AH83" s="147" t="str">
        <f>T( IF( Nov2022_RICHIESTE!AH26&lt;&gt;"",  IF(   AND(    (IFERROR(SEARCH("Ridotto",Nov2022_RICHIESTE!AH26),Nov2022_RICHIESTE!AH26))=1,    AH$80&lt;&gt;""   ),    _xlfn.CONCAT("Rid: ",HLOOKUP(AH$80,Tipologie!$B$2:$AM$10,4)  ),  Nov2022_RICHIESTE!AH26),HLOOKUP(AH$80,Tipologie!$B$2:$AM$10,4  ) ))</f>
        <v>.</v>
      </c>
      <c r="AI83" s="147" t="str">
        <f>T( IF( Nov2022_RICHIESTE!AI26&lt;&gt;"",  IF(   AND(    (IFERROR(SEARCH("Ridotto",Nov2022_RICHIESTE!AI26),Nov2022_RICHIESTE!AI26))=1,    AI$80&lt;&gt;""   ),    _xlfn.CONCAT("Rid: ",HLOOKUP(AI$80,Tipologie!$B$2:$AM$10,4)  ),  Nov2022_RICHIESTE!AI26),HLOOKUP(AI$80,Tipologie!$B$2:$AM$10,4  ) ))</f>
        <v>.</v>
      </c>
      <c r="AJ83" s="147" t="str">
        <f>T( IF( Nov2022_RICHIESTE!AJ26&lt;&gt;"",  IF(   AND(    (IFERROR(SEARCH("Ridotto",Nov2022_RICHIESTE!AJ26),Nov2022_RICHIESTE!AJ26))=1,    AJ$80&lt;&gt;""   ),    _xlfn.CONCAT("Rid: ",HLOOKUP(AJ$80,Tipologie!$B$2:$AM$10,4)  ),  Nov2022_RICHIESTE!AJ26),HLOOKUP(AJ$80,Tipologie!$B$2:$AM$10,4  ) ))</f>
        <v>.</v>
      </c>
      <c r="AK83" s="147" t="str">
        <f>T( IF( Nov2022_RICHIESTE!AK26&lt;&gt;"",  IF(   AND(    (IFERROR(SEARCH("Ridotto",Nov2022_RICHIESTE!AK26),Nov2022_RICHIESTE!AK26))=1,    AK$80&lt;&gt;""   ),    _xlfn.CONCAT("Rid: ",HLOOKUP(AK$80,Tipologie!$B$2:$AM$10,4)  ),  Nov2022_RICHIESTE!AK26),HLOOKUP(AK$80,Tipologie!$B$2:$AM$10,4  ) ))</f>
        <v>.</v>
      </c>
      <c r="AL83" s="147" t="str">
        <f>T( IF( Nov2022_RICHIESTE!AL26&lt;&gt;"",  IF(   AND(    (IFERROR(SEARCH("Ridotto",Nov2022_RICHIESTE!AL26),Nov2022_RICHIESTE!AL26))=1,    AL$80&lt;&gt;""   ),    _xlfn.CONCAT("Rid: ",HLOOKUP(AL$80,Tipologie!$B$2:$AM$10,4)  ),  Nov2022_RICHIESTE!AL26),HLOOKUP(AL$80,Tipologie!$B$2:$AM$10,4  ) ))</f>
        <v>.</v>
      </c>
      <c r="AM83" s="147" t="str">
        <f>T( IF( Nov2022_RICHIESTE!AM26&lt;&gt;"",  IF(   AND(    (IFERROR(SEARCH("Ridotto",Nov2022_RICHIESTE!AM26),Nov2022_RICHIESTE!AM26))=1,    AM$80&lt;&gt;""   ),    _xlfn.CONCAT("Rid: ",HLOOKUP(AM$80,Tipologie!$B$2:$AM$10,4)  ),  Nov2022_RICHIESTE!AM26),HLOOKUP(AM$80,Tipologie!$B$2:$AM$10,4  ) ))</f>
        <v>.</v>
      </c>
      <c r="AN83" s="147" t="str">
        <f>T( IF( Nov2022_RICHIESTE!AN26&lt;&gt;"",  IF(   AND(    (IFERROR(SEARCH("Ridotto",Nov2022_RICHIESTE!AN26),Nov2022_RICHIESTE!AN26))=1,    AN$80&lt;&gt;""   ),    _xlfn.CONCAT("Rid: ",HLOOKUP(AN$80,Tipologie!$B$2:$AM$10,4)  ),  Nov2022_RICHIESTE!AN26),HLOOKUP(AN$80,Tipologie!$B$2:$AM$10,4  ) ))</f>
        <v>.</v>
      </c>
      <c r="AO83" s="147" t="str">
        <f>T( IF( Nov2022_RICHIESTE!AO26&lt;&gt;"",  IF(   AND(    (IFERROR(SEARCH("Ridotto",Nov2022_RICHIESTE!AO26),Nov2022_RICHIESTE!AO26))=1,    AO$80&lt;&gt;""   ),    _xlfn.CONCAT("Rid: ",HLOOKUP(AO$80,Tipologie!$B$2:$AM$10,4)  ),  Nov2022_RICHIESTE!AO26),HLOOKUP(AO$80,Tipologie!$B$2:$AM$10,4  ) ))</f>
        <v>.</v>
      </c>
      <c r="AP83" s="147" t="str">
        <f>T( IF( Nov2022_RICHIESTE!AP26&lt;&gt;"",  IF(   AND(    (IFERROR(SEARCH("Ridotto",Nov2022_RICHIESTE!AP26),Nov2022_RICHIESTE!AP26))=1,    AP$80&lt;&gt;""   ),    _xlfn.CONCAT("Rid: ",HLOOKUP(AP$80,Tipologie!$B$2:$AM$10,4)  ),  Nov2022_RICHIESTE!AP26),HLOOKUP(AP$80,Tipologie!$B$2:$AM$10,4  ) ))</f>
        <v>.</v>
      </c>
      <c r="AQ83" s="147" t="str">
        <f>T( IF( Nov2022_RICHIESTE!AQ26&lt;&gt;"",  IF(   AND(    (IFERROR(SEARCH("Ridotto",Nov2022_RICHIESTE!AQ26),Nov2022_RICHIESTE!AQ26))=1,    AQ$80&lt;&gt;""   ),    _xlfn.CONCAT("Rid: ",HLOOKUP(AQ$80,Tipologie!$B$2:$AM$10,4)  ),  Nov2022_RICHIESTE!AQ26),HLOOKUP(AQ$80,Tipologie!$B$2:$AM$10,4  ) ))</f>
        <v>.</v>
      </c>
      <c r="AR83" s="147" t="str">
        <f>T( IF( Nov2022_RICHIESTE!AR26&lt;&gt;"",  IF(   AND(    (IFERROR(SEARCH("Ridotto",Nov2022_RICHIESTE!AR26),Nov2022_RICHIESTE!AR26))=1,    AR$80&lt;&gt;""   ),    _xlfn.CONCAT("Rid: ",HLOOKUP(AR$80,Tipologie!$B$2:$AM$10,4)  ),  Nov2022_RICHIESTE!AR26),HLOOKUP(AR$80,Tipologie!$B$2:$AM$10,4  ) ))</f>
        <v>.</v>
      </c>
      <c r="AS83" s="147" t="str">
        <f>T( IF( Nov2022_RICHIESTE!AS26&lt;&gt;"",  IF(   AND(    (IFERROR(SEARCH("Ridotto",Nov2022_RICHIESTE!AS26),Nov2022_RICHIESTE!AS26))=1,    AS$80&lt;&gt;""   ),    _xlfn.CONCAT("Rid: ",HLOOKUP(AS$80,Tipologie!$B$2:$AM$10,4)  ),  Nov2022_RICHIESTE!AS26),HLOOKUP(AS$80,Tipologie!$B$2:$AM$10,4  ) ))</f>
        <v>.</v>
      </c>
      <c r="AT83" s="224"/>
      <c r="AW83" s="159">
        <f>SUM(COUNTIFS(C83:AS83,{"Ex-accordo";"Ferie";"Ridotto Ex-Acc";"Ridotto Ferie";"Ridotto Maternità";"Malattia";"Esame";"Altro"}))</f>
        <v>0</v>
      </c>
      <c r="AX83" s="159">
        <f t="shared" si="28"/>
        <v>30</v>
      </c>
      <c r="AY83" s="91"/>
      <c r="BB83" s="147" t="str">
        <f>T( IF( Nov2022_RICHIESTE!BM26&lt;&gt;"",  IF(   AND(    (IFERROR(SEARCH("Ridotto",Nov2022_RICHIESTE!BM26),Nov2022_RICHIESTE!BM26))=1,    BB$80&lt;&gt;""   ),    _xlfn.CONCAT("Rid: ",HLOOKUP(BB$80,Tipologie!$B$2:$AM$10,4)  ),  Nov2022_RICHIESTE!BM26),HLOOKUP(BB$80,Tipologie!$B$2:$AM$10,4  ) ))</f>
        <v>.</v>
      </c>
      <c r="BC83" s="147" t="str">
        <f>T( IF( Nov2022_RICHIESTE!BN26&lt;&gt;"",  IF(   AND(    (IFERROR(SEARCH("Ridotto",Nov2022_RICHIESTE!BN26),Nov2022_RICHIESTE!BN26))=1,    BC$80&lt;&gt;""   ),    _xlfn.CONCAT("Rid: ",HLOOKUP(BC$80,Tipologie!$B$2:$AM$10,4)  ),  Nov2022_RICHIESTE!BN26),HLOOKUP(BC$80,Tipologie!$B$2:$AM$10,4  ) ))</f>
        <v>.</v>
      </c>
      <c r="BD83" s="147" t="str">
        <f>T( IF( Nov2022_RICHIESTE!BO26&lt;&gt;"",  IF(   AND(    (IFERROR(SEARCH("Ridotto",Nov2022_RICHIESTE!BO26),Nov2022_RICHIESTE!BO26))=1,    BD$80&lt;&gt;""   ),    _xlfn.CONCAT("Rid: ",HLOOKUP(BD$80,Tipologie!$B$2:$AM$10,4)  ),  Nov2022_RICHIESTE!BO26),HLOOKUP(BD$80,Tipologie!$B$2:$AM$10,4  ) ))</f>
        <v>.</v>
      </c>
      <c r="BE83" s="147" t="str">
        <f>T( IF( Nov2022_RICHIESTE!BP26&lt;&gt;"",  IF(   AND(    (IFERROR(SEARCH("Ridotto",Nov2022_RICHIESTE!BP26),Nov2022_RICHIESTE!BP26))=1,    BE$80&lt;&gt;""   ),    _xlfn.CONCAT("Rid: ",HLOOKUP(BE$80,Tipologie!$B$2:$AM$10,4)  ),  Nov2022_RICHIESTE!BP26),HLOOKUP(BE$80,Tipologie!$B$2:$AM$10,4  ) ))</f>
        <v>.</v>
      </c>
      <c r="BF83" s="147" t="str">
        <f>T( IF( Nov2022_RICHIESTE!BQ26&lt;&gt;"",  IF(   AND(    (IFERROR(SEARCH("Ridotto",Nov2022_RICHIESTE!BQ26),Nov2022_RICHIESTE!BQ26))=1,    BF$80&lt;&gt;""   ),    _xlfn.CONCAT("Rid: ",HLOOKUP(BF$80,Tipologie!$B$2:$AM$10,4)  ),  Nov2022_RICHIESTE!BQ26),HLOOKUP(BF$80,Tipologie!$B$2:$AM$10,4  ) ))</f>
        <v>.</v>
      </c>
      <c r="BG83" s="147" t="str">
        <f>T( IF( Nov2022_RICHIESTE!BR26&lt;&gt;"",  IF(   AND(    (IFERROR(SEARCH("Ridotto",Nov2022_RICHIESTE!BR26),Nov2022_RICHIESTE!BR26))=1,    BG$80&lt;&gt;""   ),    _xlfn.CONCAT("Rid: ",HLOOKUP(BG$80,Tipologie!$B$2:$AM$10,4)  ),  Nov2022_RICHIESTE!BR26),HLOOKUP(BG$80,Tipologie!$B$2:$AM$10,4  ) ))</f>
        <v>.</v>
      </c>
      <c r="BI83" s="45" t="str">
        <f t="shared" si="24"/>
        <v>mar</v>
      </c>
      <c r="BJ83" s="45">
        <f t="shared" si="27"/>
        <v>44887</v>
      </c>
      <c r="BK83" s="147" t="str">
        <f>T(IF(  Nov2022_RICHIESTE!BV26&lt;&gt;"",  Nov2022_RICHIESTE!BV26,  HLOOKUP(BK$80,Tipologie!$B$2:$AM$10,4) ))</f>
        <v>.</v>
      </c>
      <c r="BL83" s="147" t="str">
        <f>T(IF(  Nov2022_RICHIESTE!BW26&lt;&gt;"",  Nov2022_RICHIESTE!BW26,  HLOOKUP(BL$80,Tipologie!$B$2:$AM$10,4) ))</f>
        <v>.</v>
      </c>
      <c r="BM83" s="147" t="str">
        <f>T(IF(  Nov2022_RICHIESTE!BX26&lt;&gt;"",  Nov2022_RICHIESTE!BX26,  HLOOKUP(BM$80,Tipologie!$B$2:$AM$10,4) ))</f>
        <v>.</v>
      </c>
      <c r="BN83" s="147" t="str">
        <f>T(IF(  Nov2022_RICHIESTE!BY26&lt;&gt;"",  Nov2022_RICHIESTE!BY26,  HLOOKUP(BN$80,Tipologie!$B$2:$AM$10,4) ))</f>
        <v>.</v>
      </c>
      <c r="BO83" s="147" t="str">
        <f>T(IF(  Nov2022_RICHIESTE!BZ26&lt;&gt;"",  Nov2022_RICHIESTE!BZ26,  HLOOKUP(BO$80,Tipologie!$B$2:$AM$10,4) ))</f>
        <v>.</v>
      </c>
      <c r="BP83" s="147" t="str">
        <f>T(IF(  Nov2022_RICHIESTE!CA26&lt;&gt;"",  Nov2022_RICHIESTE!CA26,  HLOOKUP(BP$80,Tipologie!$B$2:$AM$10,4) ))</f>
        <v>.</v>
      </c>
      <c r="BQ83" s="147" t="str">
        <f>T(IF(  Nov2022_RICHIESTE!CB26&lt;&gt;"",  Nov2022_RICHIESTE!CB26,  HLOOKUP(BQ$80,Tipologie!$B$2:$AM$10,4) ))</f>
        <v>.</v>
      </c>
      <c r="BR83" s="147" t="str">
        <f>T(IF(  Nov2022_RICHIESTE!CC26&lt;&gt;"",  Nov2022_RICHIESTE!CC26,  HLOOKUP(BR$80,Tipologie!$B$2:$AM$10,4) ))</f>
        <v>.</v>
      </c>
      <c r="BS83" s="147" t="str">
        <f>T(IF(  Nov2022_RICHIESTE!CD26&lt;&gt;"",  Nov2022_RICHIESTE!CD26,  HLOOKUP(BS$80,Tipologie!$B$2:$AM$10,4) ))</f>
        <v>.</v>
      </c>
      <c r="BT83" s="147" t="str">
        <f>T(IF(  Nov2022_RICHIESTE!CE26&lt;&gt;"",  Nov2022_RICHIESTE!CE26,  HLOOKUP(BT$80,Tipologie!$B$2:$AM$10,4) ))</f>
        <v>.</v>
      </c>
    </row>
    <row r="84" spans="1:73" ht="11.25" customHeight="1" x14ac:dyDescent="0.25">
      <c r="A84" s="45" t="str">
        <f>IF(Nov2022_RICHIESTE!A27&lt;&gt;"",Nov2022_RICHIESTE!A27,"")</f>
        <v>mer</v>
      </c>
      <c r="B84" s="46">
        <f>IF(Nov2022_RICHIESTE!B27&lt;&gt;"",Nov2022_RICHIESTE!B27,"")</f>
        <v>44888</v>
      </c>
      <c r="C84" s="147" t="str">
        <f>T( IF( Nov2022_RICHIESTE!C27&lt;&gt;"",  IF(   AND(    (IFERROR(SEARCH("Ridotto",Nov2022_RICHIESTE!C27),Nov2022_RICHIESTE!C27))=1,    C$80&lt;&gt;""   ),    _xlfn.CONCAT("Rid: ",HLOOKUP(C$80,Tipologie!$B$2:$AM$10,5)  ),  Nov2022_RICHIESTE!C27),HLOOKUP(C$80,Tipologie!$B$2:$AM$10,5  ) ))</f>
        <v>.</v>
      </c>
      <c r="D84" s="147" t="str">
        <f>T( IF( Nov2022_RICHIESTE!D27&lt;&gt;"",  IF(   AND(    (IFERROR(SEARCH("Ridotto",Nov2022_RICHIESTE!D27),Nov2022_RICHIESTE!D27))=1,    D$80&lt;&gt;""   ),    _xlfn.CONCAT("Rid: ",HLOOKUP(D$80,Tipologie!$B$2:$AM$10,5)  ),  Nov2022_RICHIESTE!D27),HLOOKUP(D$80,Tipologie!$B$2:$AM$10,5  ) ))</f>
        <v>.</v>
      </c>
      <c r="E84" s="147" t="str">
        <f>T( IF( Nov2022_RICHIESTE!E27&lt;&gt;"",  IF(   AND(    (IFERROR(SEARCH("Ridotto",Nov2022_RICHIESTE!E27),Nov2022_RICHIESTE!E27))=1,    E$80&lt;&gt;""   ),    _xlfn.CONCAT("Rid: ",HLOOKUP(E$80,Tipologie!$B$2:$AM$10,5)  ),  Nov2022_RICHIESTE!E27),HLOOKUP(E$80,Tipologie!$B$2:$AM$10,5  ) ))</f>
        <v>.</v>
      </c>
      <c r="F84" s="147" t="str">
        <f>T( IF( Nov2022_RICHIESTE!F27&lt;&gt;"",  IF(   AND(    (IFERROR(SEARCH("Ridotto",Nov2022_RICHIESTE!F27),Nov2022_RICHIESTE!F27))=1,    F$80&lt;&gt;""   ),    _xlfn.CONCAT("Rid: ",HLOOKUP(F$80,Tipologie!$B$2:$AM$10,5)  ),  Nov2022_RICHIESTE!F27),HLOOKUP(F$80,Tipologie!$B$2:$AM$10,5  ) ))</f>
        <v>.</v>
      </c>
      <c r="G84" s="147" t="str">
        <f>T( IF( Nov2022_RICHIESTE!G27&lt;&gt;"",  IF(   AND(    (IFERROR(SEARCH("Ridotto",Nov2022_RICHIESTE!G27),Nov2022_RICHIESTE!G27))=1,    G$80&lt;&gt;""   ),    _xlfn.CONCAT("Rid: ",HLOOKUP(G$80,Tipologie!$B$2:$AM$10,5)  ),  Nov2022_RICHIESTE!G27),HLOOKUP(G$80,Tipologie!$B$2:$AM$10,5  ) ))</f>
        <v>.</v>
      </c>
      <c r="H84" s="147" t="str">
        <f>T( IF( Nov2022_RICHIESTE!H27&lt;&gt;"",  IF(   AND(    (IFERROR(SEARCH("Ridotto",Nov2022_RICHIESTE!H27),Nov2022_RICHIESTE!H27))=1,    H$80&lt;&gt;""   ),    _xlfn.CONCAT("Rid: ",HLOOKUP(H$80,Tipologie!$B$2:$AM$10,5)  ),  Nov2022_RICHIESTE!H27),HLOOKUP(H$80,Tipologie!$B$2:$AM$10,5  ) ))</f>
        <v>.</v>
      </c>
      <c r="I84" s="147" t="str">
        <f>T( IF( Nov2022_RICHIESTE!I27&lt;&gt;"",  IF(   AND(    (IFERROR(SEARCH("Ridotto",Nov2022_RICHIESTE!I27),Nov2022_RICHIESTE!I27))=1,    I$80&lt;&gt;""   ),    _xlfn.CONCAT("Rid: ",HLOOKUP(I$80,Tipologie!$B$2:$AM$10,5)  ),  Nov2022_RICHIESTE!I27),HLOOKUP(I$80,Tipologie!$B$2:$AM$10,5  ) ))</f>
        <v>.</v>
      </c>
      <c r="J84" s="147" t="str">
        <f>T( IF( Nov2022_RICHIESTE!J27&lt;&gt;"",  IF(   AND(    (IFERROR(SEARCH("Ridotto",Nov2022_RICHIESTE!J27),Nov2022_RICHIESTE!J27))=1,    J$80&lt;&gt;""   ),    _xlfn.CONCAT("Rid: ",HLOOKUP(J$80,Tipologie!$B$2:$AM$10,5)  ),  Nov2022_RICHIESTE!J27),HLOOKUP(J$80,Tipologie!$B$2:$AM$10,5  ) ))</f>
        <v>.</v>
      </c>
      <c r="K84" s="147" t="str">
        <f>T( IF( Nov2022_RICHIESTE!K27&lt;&gt;"",  IF(   AND(    (IFERROR(SEARCH("Ridotto",Nov2022_RICHIESTE!K27),Nov2022_RICHIESTE!K27))=1,    K$80&lt;&gt;""   ),    _xlfn.CONCAT("Rid: ",HLOOKUP(K$80,Tipologie!$B$2:$AM$10,5)  ),  Nov2022_RICHIESTE!K27),HLOOKUP(K$80,Tipologie!$B$2:$AM$10,5  ) ))</f>
        <v>.</v>
      </c>
      <c r="L84" s="147" t="str">
        <f>T( IF( Nov2022_RICHIESTE!L27&lt;&gt;"",  IF(   AND(    (IFERROR(SEARCH("Ridotto",Nov2022_RICHIESTE!L27),Nov2022_RICHIESTE!L27))=1,    L$80&lt;&gt;""   ),    _xlfn.CONCAT("Rid: ",HLOOKUP(L$80,Tipologie!$B$2:$AM$10,5)  ),  Nov2022_RICHIESTE!L27),HLOOKUP(L$80,Tipologie!$B$2:$AM$10,5  ) ))</f>
        <v>.</v>
      </c>
      <c r="M84" s="147" t="str">
        <f>T( IF( Nov2022_RICHIESTE!M27&lt;&gt;"",  IF(   AND(    (IFERROR(SEARCH("Ridotto",Nov2022_RICHIESTE!M27),Nov2022_RICHIESTE!M27))=1,    M$80&lt;&gt;""   ),    _xlfn.CONCAT("Rid: ",HLOOKUP(M$80,Tipologie!$B$2:$AM$10,5)  ),  Nov2022_RICHIESTE!M27),HLOOKUP(M$80,Tipologie!$B$2:$AM$10,5  ) ))</f>
        <v>.</v>
      </c>
      <c r="N84" s="147" t="str">
        <f>T( IF( Nov2022_RICHIESTE!N27&lt;&gt;"",  IF(   AND(    (IFERROR(SEARCH("Ridotto",Nov2022_RICHIESTE!N27),Nov2022_RICHIESTE!N27))=1,    N$80&lt;&gt;""   ),    _xlfn.CONCAT("Rid: ",HLOOKUP(N$80,Tipologie!$B$2:$AM$10,5)  ),  Nov2022_RICHIESTE!N27),HLOOKUP(N$80,Tipologie!$B$2:$AM$10,5  ) ))</f>
        <v>.</v>
      </c>
      <c r="O84" s="147" t="str">
        <f>T( IF( Nov2022_RICHIESTE!O27&lt;&gt;"",  IF(   AND(    (IFERROR(SEARCH("Ridotto",Nov2022_RICHIESTE!O27),Nov2022_RICHIESTE!O27))=1,    O$80&lt;&gt;""   ),    _xlfn.CONCAT("Rid: ",HLOOKUP(O$80,Tipologie!$B$2:$AM$10,5)  ),  Nov2022_RICHIESTE!O27),HLOOKUP(O$80,Tipologie!$B$2:$AM$10,5  ) ))</f>
        <v>.</v>
      </c>
      <c r="P84" s="147" t="str">
        <f>T( IF( Nov2022_RICHIESTE!P27&lt;&gt;"",  IF(   AND(    (IFERROR(SEARCH("Ridotto",Nov2022_RICHIESTE!P27),Nov2022_RICHIESTE!P27))=1,    P$80&lt;&gt;""   ),    _xlfn.CONCAT("Rid: ",HLOOKUP(P$80,Tipologie!$B$2:$AM$10,5)  ),  Nov2022_RICHIESTE!P27),HLOOKUP(P$80,Tipologie!$B$2:$AM$10,5  ) ))</f>
        <v>.</v>
      </c>
      <c r="Q84" s="28" t="str">
        <f>T( IF( Nov2022_RICHIESTE!Q27&lt;&gt;"",  IF(   AND(    (IFERROR(SEARCH("Ridotto",Nov2022_RICHIESTE!Q27),Nov2022_RICHIESTE!Q27))=1,    Q$80&lt;&gt;""   ),    _xlfn.CONCAT("Rid: ",HLOOKUP(Q$80,Tipologie!$B$2:$AM$10,5)  ),  Nov2022_RICHIESTE!Q27),HLOOKUP(Q$80,Tipologie!$B$2:$AM$10,5  ) ))</f>
        <v>.</v>
      </c>
      <c r="R84" s="28" t="str">
        <f>T( IF( Nov2022_RICHIESTE!R27&lt;&gt;"",  IF(   AND(    (IFERROR(SEARCH("Ridotto",Nov2022_RICHIESTE!R27),Nov2022_RICHIESTE!R27))=1,    R$80&lt;&gt;""   ),    _xlfn.CONCAT("Rid: ",HLOOKUP(R$80,Tipologie!$B$2:$AM$10,5)  ),  Nov2022_RICHIESTE!R27),HLOOKUP(R$80,Tipologie!$B$2:$AM$10,5  ) ))</f>
        <v>.</v>
      </c>
      <c r="S84" s="28" t="str">
        <f>T( IF( Nov2022_RICHIESTE!S27&lt;&gt;"",  IF(   AND(    (IFERROR(SEARCH("Ridotto",Nov2022_RICHIESTE!S27),Nov2022_RICHIESTE!S27))=1,    S$80&lt;&gt;""   ),    _xlfn.CONCAT("Rid: ",HLOOKUP(S$80,Tipologie!$B$2:$AM$10,5)  ),  Nov2022_RICHIESTE!S27),HLOOKUP(S$80,Tipologie!$B$2:$AM$10,5  ) ))</f>
        <v>.</v>
      </c>
      <c r="U84" s="45" t="str">
        <f t="shared" si="23"/>
        <v>mer</v>
      </c>
      <c r="V84" s="46">
        <f t="shared" si="18"/>
        <v>44888</v>
      </c>
      <c r="W84" s="147" t="str">
        <f>T( IF( Nov2022_RICHIESTE!W27&lt;&gt;"",  IF(   AND(    (IFERROR(SEARCH("Ridotto",Nov2022_RICHIESTE!W27),Nov2022_RICHIESTE!W27))=1,    W$80&lt;&gt;""   ),    _xlfn.CONCAT("Rid: ",HLOOKUP(W$80,Tipologie!$B$2:$AM$10,5)  ),  Nov2022_RICHIESTE!W27),HLOOKUP(W$80,Tipologie!$B$2:$AM$10,5  ) ))</f>
        <v>.</v>
      </c>
      <c r="X84" s="147" t="str">
        <f>T( IF( Nov2022_RICHIESTE!X27&lt;&gt;"",  IF(   AND(    (IFERROR(SEARCH("Ridotto",Nov2022_RICHIESTE!X27),Nov2022_RICHIESTE!X27))=1,    X$80&lt;&gt;""   ),    _xlfn.CONCAT("Rid: ",HLOOKUP(X$80,Tipologie!$B$2:$AM$10,5)  ),  Nov2022_RICHIESTE!X27),HLOOKUP(X$80,Tipologie!$B$2:$AM$10,5  ) ))</f>
        <v>.</v>
      </c>
      <c r="Y84" s="147" t="str">
        <f>T( IF( Nov2022_RICHIESTE!Y27&lt;&gt;"",  IF(   AND(    (IFERROR(SEARCH("Ridotto",Nov2022_RICHIESTE!Y27),Nov2022_RICHIESTE!Y27))=1,    Y$80&lt;&gt;""   ),    _xlfn.CONCAT("Rid: ",HLOOKUP(Y$80,Tipologie!$B$2:$AM$10,5)  ),  Nov2022_RICHIESTE!Y27),HLOOKUP(Y$80,Tipologie!$B$2:$AM$10,5  ) ))</f>
        <v>.</v>
      </c>
      <c r="Z84" s="147" t="str">
        <f>T( IF( Nov2022_RICHIESTE!Z27&lt;&gt;"",  IF(   AND(    (IFERROR(SEARCH("Ridotto",Nov2022_RICHIESTE!Z27),Nov2022_RICHIESTE!Z27))=1,    Z$80&lt;&gt;""   ),    _xlfn.CONCAT("Rid: ",HLOOKUP(Z$80,Tipologie!$B$2:$AM$10,5)  ),  Nov2022_RICHIESTE!Z27),HLOOKUP(Z$80,Tipologie!$B$2:$AM$10,5  ) ))</f>
        <v>.</v>
      </c>
      <c r="AA84" s="147" t="str">
        <f>T( IF( Nov2022_RICHIESTE!AA27&lt;&gt;"",  IF(   AND(    (IFERROR(SEARCH("Ridotto",Nov2022_RICHIESTE!AA27),Nov2022_RICHIESTE!AA27))=1,    AA$80&lt;&gt;""   ),    _xlfn.CONCAT("Rid: ",HLOOKUP(AA$80,Tipologie!$B$2:$AM$10,5)  ),  Nov2022_RICHIESTE!AA27),HLOOKUP(AA$80,Tipologie!$B$2:$AM$10,5  ) ))</f>
        <v>.</v>
      </c>
      <c r="AB84" s="147" t="str">
        <f>T( IF( Nov2022_RICHIESTE!AB27&lt;&gt;"",  IF(   AND(    (IFERROR(SEARCH("Ridotto",Nov2022_RICHIESTE!AB27),Nov2022_RICHIESTE!AB27))=1,    AB$80&lt;&gt;""   ),    _xlfn.CONCAT("Rid: ",HLOOKUP(AB$80,Tipologie!$B$2:$AM$10,5)  ),  Nov2022_RICHIESTE!AB27),HLOOKUP(AB$80,Tipologie!$B$2:$AM$10,5  ) ))</f>
        <v>.</v>
      </c>
      <c r="AC84" s="147" t="str">
        <f>T( IF( Nov2022_RICHIESTE!AC27&lt;&gt;"",  IF(   AND(    (IFERROR(SEARCH("Ridotto",Nov2022_RICHIESTE!AC27),Nov2022_RICHIESTE!AC27))=1,    AC$80&lt;&gt;""   ),    _xlfn.CONCAT("Rid: ",HLOOKUP(AC$80,Tipologie!$B$2:$AM$10,5)  ),  Nov2022_RICHIESTE!AC27),HLOOKUP(AC$80,Tipologie!$B$2:$AM$10,5  ) ))</f>
        <v>.</v>
      </c>
      <c r="AD84" s="147" t="str">
        <f>T( IF( Nov2022_RICHIESTE!AD27&lt;&gt;"",  IF(   AND(    (IFERROR(SEARCH("Ridotto",Nov2022_RICHIESTE!AD27),Nov2022_RICHIESTE!AD27))=1,    AD$80&lt;&gt;""   ),    _xlfn.CONCAT("Rid: ",HLOOKUP(AD$80,Tipologie!$B$2:$AM$10,5)  ),  Nov2022_RICHIESTE!AD27),HLOOKUP(AD$80,Tipologie!$B$2:$AM$10,5  ) ))</f>
        <v>.</v>
      </c>
      <c r="AE84" s="147" t="str">
        <f>T( IF( Nov2022_RICHIESTE!AE27&lt;&gt;"",  IF(   AND(    (IFERROR(SEARCH("Ridotto",Nov2022_RICHIESTE!AE27),Nov2022_RICHIESTE!AE27))=1,    AE$80&lt;&gt;""   ),    _xlfn.CONCAT("Rid: ",HLOOKUP(AE$80,Tipologie!$B$2:$AM$10,5)  ),  Nov2022_RICHIESTE!AE27),HLOOKUP(AE$80,Tipologie!$B$2:$AM$10,5  ) ))</f>
        <v>.</v>
      </c>
      <c r="AF84" s="147" t="str">
        <f>T( IF( Nov2022_RICHIESTE!AF27&lt;&gt;"",  IF(   AND(    (IFERROR(SEARCH("Ridotto",Nov2022_RICHIESTE!AF27),Nov2022_RICHIESTE!AF27))=1,    AF$80&lt;&gt;""   ),    _xlfn.CONCAT("Rid: ",HLOOKUP(AF$80,Tipologie!$B$2:$AM$10,5)  ),  Nov2022_RICHIESTE!AF27),HLOOKUP(AF$80,Tipologie!$B$2:$AM$10,5  ) ))</f>
        <v>.</v>
      </c>
      <c r="AG84" s="147" t="str">
        <f>T( IF( Nov2022_RICHIESTE!AG27&lt;&gt;"",  IF(   AND(    (IFERROR(SEARCH("Ridotto",Nov2022_RICHIESTE!AG27),Nov2022_RICHIESTE!AG27))=1,    AG$80&lt;&gt;""   ),    _xlfn.CONCAT("Rid: ",HLOOKUP(AG$80,Tipologie!$B$2:$AM$10,5)  ),  Nov2022_RICHIESTE!AG27),HLOOKUP(AG$80,Tipologie!$B$2:$AM$10,5  ) ))</f>
        <v>.</v>
      </c>
      <c r="AH84" s="147" t="str">
        <f>T( IF( Nov2022_RICHIESTE!AH27&lt;&gt;"",  IF(   AND(    (IFERROR(SEARCH("Ridotto",Nov2022_RICHIESTE!AH27),Nov2022_RICHIESTE!AH27))=1,    AH$80&lt;&gt;""   ),    _xlfn.CONCAT("Rid: ",HLOOKUP(AH$80,Tipologie!$B$2:$AM$10,5)  ),  Nov2022_RICHIESTE!AH27),HLOOKUP(AH$80,Tipologie!$B$2:$AM$10,5  ) ))</f>
        <v>.</v>
      </c>
      <c r="AI84" s="147" t="str">
        <f>T( IF( Nov2022_RICHIESTE!AI27&lt;&gt;"",  IF(   AND(    (IFERROR(SEARCH("Ridotto",Nov2022_RICHIESTE!AI27),Nov2022_RICHIESTE!AI27))=1,    AI$80&lt;&gt;""   ),    _xlfn.CONCAT("Rid: ",HLOOKUP(AI$80,Tipologie!$B$2:$AM$10,5)  ),  Nov2022_RICHIESTE!AI27),HLOOKUP(AI$80,Tipologie!$B$2:$AM$10,5  ) ))</f>
        <v>.</v>
      </c>
      <c r="AJ84" s="147" t="str">
        <f>T( IF( Nov2022_RICHIESTE!AJ27&lt;&gt;"",  IF(   AND(    (IFERROR(SEARCH("Ridotto",Nov2022_RICHIESTE!AJ27),Nov2022_RICHIESTE!AJ27))=1,    AJ$80&lt;&gt;""   ),    _xlfn.CONCAT("Rid: ",HLOOKUP(AJ$80,Tipologie!$B$2:$AM$10,5)  ),  Nov2022_RICHIESTE!AJ27),HLOOKUP(AJ$80,Tipologie!$B$2:$AM$10,5  ) ))</f>
        <v>.</v>
      </c>
      <c r="AK84" s="147" t="str">
        <f>T( IF( Nov2022_RICHIESTE!AK27&lt;&gt;"",  IF(   AND(    (IFERROR(SEARCH("Ridotto",Nov2022_RICHIESTE!AK27),Nov2022_RICHIESTE!AK27))=1,    AK$80&lt;&gt;""   ),    _xlfn.CONCAT("Rid: ",HLOOKUP(AK$80,Tipologie!$B$2:$AM$10,5)  ),  Nov2022_RICHIESTE!AK27),HLOOKUP(AK$80,Tipologie!$B$2:$AM$10,5  ) ))</f>
        <v>.</v>
      </c>
      <c r="AL84" s="147" t="str">
        <f>T( IF( Nov2022_RICHIESTE!AL27&lt;&gt;"",  IF(   AND(    (IFERROR(SEARCH("Ridotto",Nov2022_RICHIESTE!AL27),Nov2022_RICHIESTE!AL27))=1,    AL$80&lt;&gt;""   ),    _xlfn.CONCAT("Rid: ",HLOOKUP(AL$80,Tipologie!$B$2:$AM$10,5)  ),  Nov2022_RICHIESTE!AL27),HLOOKUP(AL$80,Tipologie!$B$2:$AM$10,5  ) ))</f>
        <v>.</v>
      </c>
      <c r="AM84" s="147" t="str">
        <f>T( IF( Nov2022_RICHIESTE!AM27&lt;&gt;"",  IF(   AND(    (IFERROR(SEARCH("Ridotto",Nov2022_RICHIESTE!AM27),Nov2022_RICHIESTE!AM27))=1,    AM$80&lt;&gt;""   ),    _xlfn.CONCAT("Rid: ",HLOOKUP(AM$80,Tipologie!$B$2:$AM$10,5)  ),  Nov2022_RICHIESTE!AM27),HLOOKUP(AM$80,Tipologie!$B$2:$AM$10,5  ) ))</f>
        <v>.</v>
      </c>
      <c r="AN84" s="147" t="str">
        <f>T( IF( Nov2022_RICHIESTE!AN27&lt;&gt;"",  IF(   AND(    (IFERROR(SEARCH("Ridotto",Nov2022_RICHIESTE!AN27),Nov2022_RICHIESTE!AN27))=1,    AN$80&lt;&gt;""   ),    _xlfn.CONCAT("Rid: ",HLOOKUP(AN$80,Tipologie!$B$2:$AM$10,5)  ),  Nov2022_RICHIESTE!AN27),HLOOKUP(AN$80,Tipologie!$B$2:$AM$10,5  ) ))</f>
        <v>.</v>
      </c>
      <c r="AO84" s="147" t="str">
        <f>T( IF( Nov2022_RICHIESTE!AO27&lt;&gt;"",  IF(   AND(    (IFERROR(SEARCH("Ridotto",Nov2022_RICHIESTE!AO27),Nov2022_RICHIESTE!AO27))=1,    AO$80&lt;&gt;""   ),    _xlfn.CONCAT("Rid: ",HLOOKUP(AO$80,Tipologie!$B$2:$AM$10,5)  ),  Nov2022_RICHIESTE!AO27),HLOOKUP(AO$80,Tipologie!$B$2:$AM$10,5  ) ))</f>
        <v>.</v>
      </c>
      <c r="AP84" s="147" t="str">
        <f>T( IF( Nov2022_RICHIESTE!AP27&lt;&gt;"",  IF(   AND(    (IFERROR(SEARCH("Ridotto",Nov2022_RICHIESTE!AP27),Nov2022_RICHIESTE!AP27))=1,    AP$80&lt;&gt;""   ),    _xlfn.CONCAT("Rid: ",HLOOKUP(AP$80,Tipologie!$B$2:$AM$10,5)  ),  Nov2022_RICHIESTE!AP27),HLOOKUP(AP$80,Tipologie!$B$2:$AM$10,5  ) ))</f>
        <v>.</v>
      </c>
      <c r="AQ84" s="147" t="str">
        <f>T( IF( Nov2022_RICHIESTE!AQ27&lt;&gt;"",  IF(   AND(    (IFERROR(SEARCH("Ridotto",Nov2022_RICHIESTE!AQ27),Nov2022_RICHIESTE!AQ27))=1,    AQ$80&lt;&gt;""   ),    _xlfn.CONCAT("Rid: ",HLOOKUP(AQ$80,Tipologie!$B$2:$AM$10,5)  ),  Nov2022_RICHIESTE!AQ27),HLOOKUP(AQ$80,Tipologie!$B$2:$AM$10,5  ) ))</f>
        <v>.</v>
      </c>
      <c r="AR84" s="147" t="str">
        <f>T( IF( Nov2022_RICHIESTE!AR27&lt;&gt;"",  IF(   AND(    (IFERROR(SEARCH("Ridotto",Nov2022_RICHIESTE!AR27),Nov2022_RICHIESTE!AR27))=1,    AR$80&lt;&gt;""   ),    _xlfn.CONCAT("Rid: ",HLOOKUP(AR$80,Tipologie!$B$2:$AM$10,5)  ),  Nov2022_RICHIESTE!AR27),HLOOKUP(AR$80,Tipologie!$B$2:$AM$10,5  ) ))</f>
        <v>.</v>
      </c>
      <c r="AS84" s="147" t="str">
        <f>T( IF( Nov2022_RICHIESTE!AS27&lt;&gt;"",  IF(   AND(    (IFERROR(SEARCH("Ridotto",Nov2022_RICHIESTE!AS27),Nov2022_RICHIESTE!AS27))=1,    AS$80&lt;&gt;""   ),    _xlfn.CONCAT("Rid: ",HLOOKUP(AS$80,Tipologie!$B$2:$AM$10,5)  ),  Nov2022_RICHIESTE!AS27),HLOOKUP(AS$80,Tipologie!$B$2:$AM$10,5  ) ))</f>
        <v>.</v>
      </c>
      <c r="AT84" s="224"/>
      <c r="AW84" s="159">
        <f>SUM(COUNTIFS(C84:AS84,{"Ex-accordo";"Ferie";"Ridotto Ex-Acc";"Ridotto Ferie";"Ridotto Maternità";"Malattia";"Esame";"Altro"}))</f>
        <v>0</v>
      </c>
      <c r="AX84" s="159">
        <f t="shared" si="28"/>
        <v>30</v>
      </c>
      <c r="AY84" s="91"/>
      <c r="BB84" s="147" t="str">
        <f>T( IF( Nov2022_RICHIESTE!BV27&lt;&gt;"",  IF(   AND(    (IFERROR(SEARCH("Ridotto",Nov2022_RICHIESTE!BV27),Nov2022_RICHIESTE!BV27))=1,    BB$80&lt;&gt;""   ),    _xlfn.CONCAT("Rid: ",HLOOKUP(BB$80,Tipologie!$B$2:$AM$10,5)  ),  Nov2022_RICHIESTE!BV27),HLOOKUP(BB$80,Tipologie!$B$2:$AM$10,5  ) ))</f>
        <v>.</v>
      </c>
      <c r="BC84" s="147" t="str">
        <f>T( IF( Nov2022_RICHIESTE!BW27&lt;&gt;"",  IF(   AND(    (IFERROR(SEARCH("Ridotto",Nov2022_RICHIESTE!BW27),Nov2022_RICHIESTE!BW27))=1,    BC$80&lt;&gt;""   ),    _xlfn.CONCAT("Rid: ",HLOOKUP(BC$80,Tipologie!$B$2:$AM$10,5)  ),  Nov2022_RICHIESTE!BW27),HLOOKUP(BC$80,Tipologie!$B$2:$AM$10,5  ) ))</f>
        <v>.</v>
      </c>
      <c r="BD84" s="147" t="str">
        <f>T( IF( Nov2022_RICHIESTE!BX27&lt;&gt;"",  IF(   AND(    (IFERROR(SEARCH("Ridotto",Nov2022_RICHIESTE!BX27),Nov2022_RICHIESTE!BX27))=1,    BD$80&lt;&gt;""   ),    _xlfn.CONCAT("Rid: ",HLOOKUP(BD$80,Tipologie!$B$2:$AM$10,5)  ),  Nov2022_RICHIESTE!BX27),HLOOKUP(BD$80,Tipologie!$B$2:$AM$10,5  ) ))</f>
        <v>.</v>
      </c>
      <c r="BE84" s="147" t="str">
        <f>T( IF( Nov2022_RICHIESTE!BY27&lt;&gt;"",  IF(   AND(    (IFERROR(SEARCH("Ridotto",Nov2022_RICHIESTE!BY27),Nov2022_RICHIESTE!BY27))=1,    BE$80&lt;&gt;""   ),    _xlfn.CONCAT("Rid: ",HLOOKUP(BE$80,Tipologie!$B$2:$AM$10,5)  ),  Nov2022_RICHIESTE!BY27),HLOOKUP(BE$80,Tipologie!$B$2:$AM$10,5  ) ))</f>
        <v>.</v>
      </c>
      <c r="BF84" s="147" t="str">
        <f>T( IF( Nov2022_RICHIESTE!BZ27&lt;&gt;"",  IF(   AND(    (IFERROR(SEARCH("Ridotto",Nov2022_RICHIESTE!BZ27),Nov2022_RICHIESTE!BZ27))=1,    BF$80&lt;&gt;""   ),    _xlfn.CONCAT("Rid: ",HLOOKUP(BF$80,Tipologie!$B$2:$AM$10,5)  ),  Nov2022_RICHIESTE!BZ27),HLOOKUP(BF$80,Tipologie!$B$2:$AM$10,5  ) ))</f>
        <v>.</v>
      </c>
      <c r="BG84" s="147" t="str">
        <f>T( IF( Nov2022_RICHIESTE!CA27&lt;&gt;"",  IF(   AND(    (IFERROR(SEARCH("Ridotto",Nov2022_RICHIESTE!CA27),Nov2022_RICHIESTE!CA27))=1,    BG$80&lt;&gt;""   ),    _xlfn.CONCAT("Rid: ",HLOOKUP(BG$80,Tipologie!$B$2:$AM$10,5)  ),  Nov2022_RICHIESTE!CA27),HLOOKUP(BG$80,Tipologie!$B$2:$AM$10,5  ) ))</f>
        <v>.</v>
      </c>
      <c r="BI84" s="45" t="str">
        <f t="shared" si="24"/>
        <v>mer</v>
      </c>
      <c r="BJ84" s="45">
        <f t="shared" si="27"/>
        <v>44888</v>
      </c>
      <c r="BK84" s="147" t="str">
        <f>T(IF(  Nov2022_RICHIESTE!BV27&lt;&gt;"",  Nov2022_RICHIESTE!BV27,  HLOOKUP(BK$80,Tipologie!$B$2:$AM$10,5) ))</f>
        <v>.</v>
      </c>
      <c r="BL84" s="147" t="str">
        <f>T(IF(  Nov2022_RICHIESTE!BW27&lt;&gt;"",  Nov2022_RICHIESTE!BW27,  HLOOKUP(BL$80,Tipologie!$B$2:$AM$10,5) ))</f>
        <v>.</v>
      </c>
      <c r="BM84" s="147" t="str">
        <f>T(IF(  Nov2022_RICHIESTE!BX27&lt;&gt;"",  Nov2022_RICHIESTE!BX27,  HLOOKUP(BM$80,Tipologie!$B$2:$AM$10,5) ))</f>
        <v>.</v>
      </c>
      <c r="BN84" s="147" t="str">
        <f>T(IF(  Nov2022_RICHIESTE!BY27&lt;&gt;"",  Nov2022_RICHIESTE!BY27,  HLOOKUP(BN$80,Tipologie!$B$2:$AM$10,5) ))</f>
        <v>.</v>
      </c>
      <c r="BO84" s="147" t="str">
        <f>T(IF(  Nov2022_RICHIESTE!BZ27&lt;&gt;"",  Nov2022_RICHIESTE!BZ27,  HLOOKUP(BO$80,Tipologie!$B$2:$AM$10,5) ))</f>
        <v>.</v>
      </c>
      <c r="BP84" s="147" t="str">
        <f>T(IF(  Nov2022_RICHIESTE!CA27&lt;&gt;"",  Nov2022_RICHIESTE!CA27,  HLOOKUP(BP$80,Tipologie!$B$2:$AM$10,5) ))</f>
        <v>.</v>
      </c>
      <c r="BQ84" s="147" t="str">
        <f>T(IF(  Nov2022_RICHIESTE!CB27&lt;&gt;"",  Nov2022_RICHIESTE!CB27,  HLOOKUP(BQ$80,Tipologie!$B$2:$AM$10,5) ))</f>
        <v>.</v>
      </c>
      <c r="BR84" s="147" t="str">
        <f>T(IF(  Nov2022_RICHIESTE!CC27&lt;&gt;"",  Nov2022_RICHIESTE!CC27,  HLOOKUP(BR$80,Tipologie!$B$2:$AM$10,5) ))</f>
        <v>.</v>
      </c>
      <c r="BS84" s="147" t="str">
        <f>T(IF(  Nov2022_RICHIESTE!CD27&lt;&gt;"",  Nov2022_RICHIESTE!CD27,  HLOOKUP(BS$80,Tipologie!$B$2:$AM$10,5) ))</f>
        <v>.</v>
      </c>
      <c r="BT84" s="147" t="str">
        <f>T(IF(  Nov2022_RICHIESTE!CE27&lt;&gt;"",  Nov2022_RICHIESTE!CE27,  HLOOKUP(BT$80,Tipologie!$B$2:$AM$10,5) ))</f>
        <v>.</v>
      </c>
      <c r="BU84" s="20"/>
    </row>
    <row r="85" spans="1:73" ht="11.25" customHeight="1" x14ac:dyDescent="0.25">
      <c r="A85" s="45" t="str">
        <f>IF(Nov2022_RICHIESTE!A28&lt;&gt;"",Nov2022_RICHIESTE!A28,"")</f>
        <v>gio</v>
      </c>
      <c r="B85" s="46">
        <f>IF(Nov2022_RICHIESTE!B28&lt;&gt;"",Nov2022_RICHIESTE!B28,"")</f>
        <v>44889</v>
      </c>
      <c r="C85" s="147" t="str">
        <f>T( IF( Nov2022_RICHIESTE!C28&lt;&gt;"",  IF(   AND(    (IFERROR(SEARCH("Ridotto",Nov2022_RICHIESTE!C28),Nov2022_RICHIESTE!C28))=1,    C$80&lt;&gt;""   ),    _xlfn.CONCAT("Rid: ",HLOOKUP(C$80,Tipologie!$B$2:$AM$10,6)  ),  Nov2022_RICHIESTE!C28),HLOOKUP(C$80,Tipologie!$B$2:$AM$10,6  ) ))</f>
        <v>.</v>
      </c>
      <c r="D85" s="147" t="str">
        <f>T( IF( Nov2022_RICHIESTE!D28&lt;&gt;"",  IF(   AND(    (IFERROR(SEARCH("Ridotto",Nov2022_RICHIESTE!D28),Nov2022_RICHIESTE!D28))=1,    D$80&lt;&gt;""   ),    _xlfn.CONCAT("Rid: ",HLOOKUP(D$80,Tipologie!$B$2:$AM$10,6)  ),  Nov2022_RICHIESTE!D28),HLOOKUP(D$80,Tipologie!$B$2:$AM$10,6  ) ))</f>
        <v>.</v>
      </c>
      <c r="E85" s="147" t="str">
        <f>T( IF( Nov2022_RICHIESTE!E28&lt;&gt;"",  IF(   AND(    (IFERROR(SEARCH("Ridotto",Nov2022_RICHIESTE!E28),Nov2022_RICHIESTE!E28))=1,    E$80&lt;&gt;""   ),    _xlfn.CONCAT("Rid: ",HLOOKUP(E$80,Tipologie!$B$2:$AM$10,6)  ),  Nov2022_RICHIESTE!E28),HLOOKUP(E$80,Tipologie!$B$2:$AM$10,6  ) ))</f>
        <v>.</v>
      </c>
      <c r="F85" s="147" t="str">
        <f>T( IF( Nov2022_RICHIESTE!F28&lt;&gt;"",  IF(   AND(    (IFERROR(SEARCH("Ridotto",Nov2022_RICHIESTE!F28),Nov2022_RICHIESTE!F28))=1,    F$80&lt;&gt;""   ),    _xlfn.CONCAT("Rid: ",HLOOKUP(F$80,Tipologie!$B$2:$AM$10,6)  ),  Nov2022_RICHIESTE!F28),HLOOKUP(F$80,Tipologie!$B$2:$AM$10,6  ) ))</f>
        <v>.</v>
      </c>
      <c r="G85" s="147" t="str">
        <f>T( IF( Nov2022_RICHIESTE!G28&lt;&gt;"",  IF(   AND(    (IFERROR(SEARCH("Ridotto",Nov2022_RICHIESTE!G28),Nov2022_RICHIESTE!G28))=1,    G$80&lt;&gt;""   ),    _xlfn.CONCAT("Rid: ",HLOOKUP(G$80,Tipologie!$B$2:$AM$10,6)  ),  Nov2022_RICHIESTE!G28),HLOOKUP(G$80,Tipologie!$B$2:$AM$10,6  ) ))</f>
        <v>.</v>
      </c>
      <c r="H85" s="147" t="str">
        <f>T( IF( Nov2022_RICHIESTE!H28&lt;&gt;"",  IF(   AND(    (IFERROR(SEARCH("Ridotto",Nov2022_RICHIESTE!H28),Nov2022_RICHIESTE!H28))=1,    H$80&lt;&gt;""   ),    _xlfn.CONCAT("Rid: ",HLOOKUP(H$80,Tipologie!$B$2:$AM$10,6)  ),  Nov2022_RICHIESTE!H28),HLOOKUP(H$80,Tipologie!$B$2:$AM$10,6  ) ))</f>
        <v>.</v>
      </c>
      <c r="I85" s="147" t="str">
        <f>T( IF( Nov2022_RICHIESTE!I28&lt;&gt;"",  IF(   AND(    (IFERROR(SEARCH("Ridotto",Nov2022_RICHIESTE!I28),Nov2022_RICHIESTE!I28))=1,    I$80&lt;&gt;""   ),    _xlfn.CONCAT("Rid: ",HLOOKUP(I$80,Tipologie!$B$2:$AM$10,6)  ),  Nov2022_RICHIESTE!I28),HLOOKUP(I$80,Tipologie!$B$2:$AM$10,6  ) ))</f>
        <v>.</v>
      </c>
      <c r="J85" s="147" t="str">
        <f>T( IF( Nov2022_RICHIESTE!J28&lt;&gt;"",  IF(   AND(    (IFERROR(SEARCH("Ridotto",Nov2022_RICHIESTE!J28),Nov2022_RICHIESTE!J28))=1,    J$80&lt;&gt;""   ),    _xlfn.CONCAT("Rid: ",HLOOKUP(J$80,Tipologie!$B$2:$AM$10,6)  ),  Nov2022_RICHIESTE!J28),HLOOKUP(J$80,Tipologie!$B$2:$AM$10,6  ) ))</f>
        <v>.</v>
      </c>
      <c r="K85" s="147" t="str">
        <f>T( IF( Nov2022_RICHIESTE!K28&lt;&gt;"",  IF(   AND(    (IFERROR(SEARCH("Ridotto",Nov2022_RICHIESTE!K28),Nov2022_RICHIESTE!K28))=1,    K$80&lt;&gt;""   ),    _xlfn.CONCAT("Rid: ",HLOOKUP(K$80,Tipologie!$B$2:$AM$10,6)  ),  Nov2022_RICHIESTE!K28),HLOOKUP(K$80,Tipologie!$B$2:$AM$10,6  ) ))</f>
        <v>.</v>
      </c>
      <c r="L85" s="147" t="str">
        <f>T( IF( Nov2022_RICHIESTE!L28&lt;&gt;"",  IF(   AND(    (IFERROR(SEARCH("Ridotto",Nov2022_RICHIESTE!L28),Nov2022_RICHIESTE!L28))=1,    L$80&lt;&gt;""   ),    _xlfn.CONCAT("Rid: ",HLOOKUP(L$80,Tipologie!$B$2:$AM$10,6)  ),  Nov2022_RICHIESTE!L28),HLOOKUP(L$80,Tipologie!$B$2:$AM$10,6  ) ))</f>
        <v>.</v>
      </c>
      <c r="M85" s="147" t="str">
        <f>T( IF( Nov2022_RICHIESTE!M28&lt;&gt;"",  IF(   AND(    (IFERROR(SEARCH("Ridotto",Nov2022_RICHIESTE!M28),Nov2022_RICHIESTE!M28))=1,    M$80&lt;&gt;""   ),    _xlfn.CONCAT("Rid: ",HLOOKUP(M$80,Tipologie!$B$2:$AM$10,6)  ),  Nov2022_RICHIESTE!M28),HLOOKUP(M$80,Tipologie!$B$2:$AM$10,6  ) ))</f>
        <v>.</v>
      </c>
      <c r="N85" s="147" t="str">
        <f>T( IF( Nov2022_RICHIESTE!N28&lt;&gt;"",  IF(   AND(    (IFERROR(SEARCH("Ridotto",Nov2022_RICHIESTE!N28),Nov2022_RICHIESTE!N28))=1,    N$80&lt;&gt;""   ),    _xlfn.CONCAT("Rid: ",HLOOKUP(N$80,Tipologie!$B$2:$AM$10,6)  ),  Nov2022_RICHIESTE!N28),HLOOKUP(N$80,Tipologie!$B$2:$AM$10,6  ) ))</f>
        <v>.</v>
      </c>
      <c r="O85" s="147" t="str">
        <f>T( IF( Nov2022_RICHIESTE!O28&lt;&gt;"",  IF(   AND(    (IFERROR(SEARCH("Ridotto",Nov2022_RICHIESTE!O28),Nov2022_RICHIESTE!O28))=1,    O$80&lt;&gt;""   ),    _xlfn.CONCAT("Rid: ",HLOOKUP(O$80,Tipologie!$B$2:$AM$10,6)  ),  Nov2022_RICHIESTE!O28),HLOOKUP(O$80,Tipologie!$B$2:$AM$10,6  ) ))</f>
        <v>.</v>
      </c>
      <c r="P85" s="147" t="str">
        <f>T( IF( Nov2022_RICHIESTE!P28&lt;&gt;"",  IF(   AND(    (IFERROR(SEARCH("Ridotto",Nov2022_RICHIESTE!P28),Nov2022_RICHIESTE!P28))=1,    P$80&lt;&gt;""   ),    _xlfn.CONCAT("Rid: ",HLOOKUP(P$80,Tipologie!$B$2:$AM$10,6)  ),  Nov2022_RICHIESTE!P28),HLOOKUP(P$80,Tipologie!$B$2:$AM$10,6  ) ))</f>
        <v>.</v>
      </c>
      <c r="Q85" s="28" t="str">
        <f>T( IF( Nov2022_RICHIESTE!Q28&lt;&gt;"",  IF(   AND(    (IFERROR(SEARCH("Ridotto",Nov2022_RICHIESTE!Q28),Nov2022_RICHIESTE!Q28))=1,    Q$80&lt;&gt;""   ),    _xlfn.CONCAT("Rid: ",HLOOKUP(Q$80,Tipologie!$B$2:$AM$10,6)  ),  Nov2022_RICHIESTE!Q28),HLOOKUP(Q$80,Tipologie!$B$2:$AM$10,6  ) ))</f>
        <v>.</v>
      </c>
      <c r="R85" s="28" t="str">
        <f>T( IF( Nov2022_RICHIESTE!R28&lt;&gt;"",  IF(   AND(    (IFERROR(SEARCH("Ridotto",Nov2022_RICHIESTE!R28),Nov2022_RICHIESTE!R28))=1,    R$80&lt;&gt;""   ),    _xlfn.CONCAT("Rid: ",HLOOKUP(R$80,Tipologie!$B$2:$AM$10,6)  ),  Nov2022_RICHIESTE!R28),HLOOKUP(R$80,Tipologie!$B$2:$AM$10,6  ) ))</f>
        <v>.</v>
      </c>
      <c r="S85" s="28" t="str">
        <f>T( IF( Nov2022_RICHIESTE!S28&lt;&gt;"",  IF(   AND(    (IFERROR(SEARCH("Ridotto",Nov2022_RICHIESTE!S28),Nov2022_RICHIESTE!S28))=1,    S$80&lt;&gt;""   ),    _xlfn.CONCAT("Rid: ",HLOOKUP(S$80,Tipologie!$B$2:$AM$10,6)  ),  Nov2022_RICHIESTE!S28),HLOOKUP(S$80,Tipologie!$B$2:$AM$10,6  ) ))</f>
        <v>.</v>
      </c>
      <c r="U85" s="45" t="str">
        <f t="shared" si="23"/>
        <v>gio</v>
      </c>
      <c r="V85" s="46">
        <f t="shared" si="18"/>
        <v>44889</v>
      </c>
      <c r="W85" s="147" t="str">
        <f>T( IF( Nov2022_RICHIESTE!W28&lt;&gt;"",  IF(   AND(    (IFERROR(SEARCH("Ridotto",Nov2022_RICHIESTE!W28),Nov2022_RICHIESTE!W28))=1,    W$80&lt;&gt;""   ),    _xlfn.CONCAT("Rid: ",HLOOKUP(W$80,Tipologie!$B$2:$AM$10,6)  ),  Nov2022_RICHIESTE!W28),HLOOKUP(W$80,Tipologie!$B$2:$AM$10,6  ) ))</f>
        <v>.</v>
      </c>
      <c r="X85" s="147" t="str">
        <f>T( IF( Nov2022_RICHIESTE!X28&lt;&gt;"",  IF(   AND(    (IFERROR(SEARCH("Ridotto",Nov2022_RICHIESTE!X28),Nov2022_RICHIESTE!X28))=1,    X$80&lt;&gt;""   ),    _xlfn.CONCAT("Rid: ",HLOOKUP(X$80,Tipologie!$B$2:$AM$10,6)  ),  Nov2022_RICHIESTE!X28),HLOOKUP(X$80,Tipologie!$B$2:$AM$10,6  ) ))</f>
        <v>.</v>
      </c>
      <c r="Y85" s="147" t="str">
        <f>T( IF( Nov2022_RICHIESTE!Y28&lt;&gt;"",  IF(   AND(    (IFERROR(SEARCH("Ridotto",Nov2022_RICHIESTE!Y28),Nov2022_RICHIESTE!Y28))=1,    Y$80&lt;&gt;""   ),    _xlfn.CONCAT("Rid: ",HLOOKUP(Y$80,Tipologie!$B$2:$AM$10,6)  ),  Nov2022_RICHIESTE!Y28),HLOOKUP(Y$80,Tipologie!$B$2:$AM$10,6  ) ))</f>
        <v>.</v>
      </c>
      <c r="Z85" s="147" t="str">
        <f>T( IF( Nov2022_RICHIESTE!Z28&lt;&gt;"",  IF(   AND(    (IFERROR(SEARCH("Ridotto",Nov2022_RICHIESTE!Z28),Nov2022_RICHIESTE!Z28))=1,    Z$80&lt;&gt;""   ),    _xlfn.CONCAT("Rid: ",HLOOKUP(Z$80,Tipologie!$B$2:$AM$10,6)  ),  Nov2022_RICHIESTE!Z28),HLOOKUP(Z$80,Tipologie!$B$2:$AM$10,6  ) ))</f>
        <v>.</v>
      </c>
      <c r="AA85" s="147" t="str">
        <f>T( IF( Nov2022_RICHIESTE!AA28&lt;&gt;"",  IF(   AND(    (IFERROR(SEARCH("Ridotto",Nov2022_RICHIESTE!AA28),Nov2022_RICHIESTE!AA28))=1,    AA$80&lt;&gt;""   ),    _xlfn.CONCAT("Rid: ",HLOOKUP(AA$80,Tipologie!$B$2:$AM$10,6)  ),  Nov2022_RICHIESTE!AA28),HLOOKUP(AA$80,Tipologie!$B$2:$AM$10,6  ) ))</f>
        <v>.</v>
      </c>
      <c r="AB85" s="147" t="str">
        <f>T( IF( Nov2022_RICHIESTE!AB28&lt;&gt;"",  IF(   AND(    (IFERROR(SEARCH("Ridotto",Nov2022_RICHIESTE!AB28),Nov2022_RICHIESTE!AB28))=1,    AB$80&lt;&gt;""   ),    _xlfn.CONCAT("Rid: ",HLOOKUP(AB$80,Tipologie!$B$2:$AM$10,6)  ),  Nov2022_RICHIESTE!AB28),HLOOKUP(AB$80,Tipologie!$B$2:$AM$10,6  ) ))</f>
        <v>.</v>
      </c>
      <c r="AC85" s="147" t="str">
        <f>T( IF( Nov2022_RICHIESTE!AC28&lt;&gt;"",  IF(   AND(    (IFERROR(SEARCH("Ridotto",Nov2022_RICHIESTE!AC28),Nov2022_RICHIESTE!AC28))=1,    AC$80&lt;&gt;""   ),    _xlfn.CONCAT("Rid: ",HLOOKUP(AC$80,Tipologie!$B$2:$AM$10,6)  ),  Nov2022_RICHIESTE!AC28),HLOOKUP(AC$80,Tipologie!$B$2:$AM$10,6  ) ))</f>
        <v>.</v>
      </c>
      <c r="AD85" s="147" t="str">
        <f>T( IF( Nov2022_RICHIESTE!AD28&lt;&gt;"",  IF(   AND(    (IFERROR(SEARCH("Ridotto",Nov2022_RICHIESTE!AD28),Nov2022_RICHIESTE!AD28))=1,    AD$80&lt;&gt;""   ),    _xlfn.CONCAT("Rid: ",HLOOKUP(AD$80,Tipologie!$B$2:$AM$10,6)  ),  Nov2022_RICHIESTE!AD28),HLOOKUP(AD$80,Tipologie!$B$2:$AM$10,6  ) ))</f>
        <v>.</v>
      </c>
      <c r="AE85" s="147" t="str">
        <f>T( IF( Nov2022_RICHIESTE!AE28&lt;&gt;"",  IF(   AND(    (IFERROR(SEARCH("Ridotto",Nov2022_RICHIESTE!AE28),Nov2022_RICHIESTE!AE28))=1,    AE$80&lt;&gt;""   ),    _xlfn.CONCAT("Rid: ",HLOOKUP(AE$80,Tipologie!$B$2:$AM$10,6)  ),  Nov2022_RICHIESTE!AE28),HLOOKUP(AE$80,Tipologie!$B$2:$AM$10,6  ) ))</f>
        <v>.</v>
      </c>
      <c r="AF85" s="147" t="str">
        <f>T( IF( Nov2022_RICHIESTE!AF28&lt;&gt;"",  IF(   AND(    (IFERROR(SEARCH("Ridotto",Nov2022_RICHIESTE!AF28),Nov2022_RICHIESTE!AF28))=1,    AF$80&lt;&gt;""   ),    _xlfn.CONCAT("Rid: ",HLOOKUP(AF$80,Tipologie!$B$2:$AM$10,6)  ),  Nov2022_RICHIESTE!AF28),HLOOKUP(AF$80,Tipologie!$B$2:$AM$10,6  ) ))</f>
        <v>.</v>
      </c>
      <c r="AG85" s="147" t="str">
        <f>T( IF( Nov2022_RICHIESTE!AG28&lt;&gt;"",  IF(   AND(    (IFERROR(SEARCH("Ridotto",Nov2022_RICHIESTE!AG28),Nov2022_RICHIESTE!AG28))=1,    AG$80&lt;&gt;""   ),    _xlfn.CONCAT("Rid: ",HLOOKUP(AG$80,Tipologie!$B$2:$AM$10,6)  ),  Nov2022_RICHIESTE!AG28),HLOOKUP(AG$80,Tipologie!$B$2:$AM$10,6  ) ))</f>
        <v>.</v>
      </c>
      <c r="AH85" s="147" t="str">
        <f>T( IF( Nov2022_RICHIESTE!AH28&lt;&gt;"",  IF(   AND(    (IFERROR(SEARCH("Ridotto",Nov2022_RICHIESTE!AH28),Nov2022_RICHIESTE!AH28))=1,    AH$80&lt;&gt;""   ),    _xlfn.CONCAT("Rid: ",HLOOKUP(AH$80,Tipologie!$B$2:$AM$10,6)  ),  Nov2022_RICHIESTE!AH28),HLOOKUP(AH$80,Tipologie!$B$2:$AM$10,6  ) ))</f>
        <v>.</v>
      </c>
      <c r="AI85" s="147" t="str">
        <f>T( IF( Nov2022_RICHIESTE!AI28&lt;&gt;"",  IF(   AND(    (IFERROR(SEARCH("Ridotto",Nov2022_RICHIESTE!AI28),Nov2022_RICHIESTE!AI28))=1,    AI$80&lt;&gt;""   ),    _xlfn.CONCAT("Rid: ",HLOOKUP(AI$80,Tipologie!$B$2:$AM$10,6)  ),  Nov2022_RICHIESTE!AI28),HLOOKUP(AI$80,Tipologie!$B$2:$AM$10,6  ) ))</f>
        <v>.</v>
      </c>
      <c r="AJ85" s="147" t="str">
        <f>T( IF( Nov2022_RICHIESTE!AJ28&lt;&gt;"",  IF(   AND(    (IFERROR(SEARCH("Ridotto",Nov2022_RICHIESTE!AJ28),Nov2022_RICHIESTE!AJ28))=1,    AJ$80&lt;&gt;""   ),    _xlfn.CONCAT("Rid: ",HLOOKUP(AJ$80,Tipologie!$B$2:$AM$10,6)  ),  Nov2022_RICHIESTE!AJ28),HLOOKUP(AJ$80,Tipologie!$B$2:$AM$10,6  ) ))</f>
        <v>.</v>
      </c>
      <c r="AK85" s="147" t="str">
        <f>T( IF( Nov2022_RICHIESTE!AK28&lt;&gt;"",  IF(   AND(    (IFERROR(SEARCH("Ridotto",Nov2022_RICHIESTE!AK28),Nov2022_RICHIESTE!AK28))=1,    AK$80&lt;&gt;""   ),    _xlfn.CONCAT("Rid: ",HLOOKUP(AK$80,Tipologie!$B$2:$AM$10,6)  ),  Nov2022_RICHIESTE!AK28),HLOOKUP(AK$80,Tipologie!$B$2:$AM$10,6  ) ))</f>
        <v>.</v>
      </c>
      <c r="AL85" s="147" t="str">
        <f>T( IF( Nov2022_RICHIESTE!AL28&lt;&gt;"",  IF(   AND(    (IFERROR(SEARCH("Ridotto",Nov2022_RICHIESTE!AL28),Nov2022_RICHIESTE!AL28))=1,    AL$80&lt;&gt;""   ),    _xlfn.CONCAT("Rid: ",HLOOKUP(AL$80,Tipologie!$B$2:$AM$10,6)  ),  Nov2022_RICHIESTE!AL28),HLOOKUP(AL$80,Tipologie!$B$2:$AM$10,6  ) ))</f>
        <v>.</v>
      </c>
      <c r="AM85" s="147" t="str">
        <f>T( IF( Nov2022_RICHIESTE!AM28&lt;&gt;"",  IF(   AND(    (IFERROR(SEARCH("Ridotto",Nov2022_RICHIESTE!AM28),Nov2022_RICHIESTE!AM28))=1,    AM$80&lt;&gt;""   ),    _xlfn.CONCAT("Rid: ",HLOOKUP(AM$80,Tipologie!$B$2:$AM$10,6)  ),  Nov2022_RICHIESTE!AM28),HLOOKUP(AM$80,Tipologie!$B$2:$AM$10,6  ) ))</f>
        <v>.</v>
      </c>
      <c r="AN85" s="147" t="str">
        <f>T( IF( Nov2022_RICHIESTE!AN28&lt;&gt;"",  IF(   AND(    (IFERROR(SEARCH("Ridotto",Nov2022_RICHIESTE!AN28),Nov2022_RICHIESTE!AN28))=1,    AN$80&lt;&gt;""   ),    _xlfn.CONCAT("Rid: ",HLOOKUP(AN$80,Tipologie!$B$2:$AM$10,6)  ),  Nov2022_RICHIESTE!AN28),HLOOKUP(AN$80,Tipologie!$B$2:$AM$10,6  ) ))</f>
        <v>.</v>
      </c>
      <c r="AO85" s="147" t="str">
        <f>T( IF( Nov2022_RICHIESTE!AO28&lt;&gt;"",  IF(   AND(    (IFERROR(SEARCH("Ridotto",Nov2022_RICHIESTE!AO28),Nov2022_RICHIESTE!AO28))=1,    AO$80&lt;&gt;""   ),    _xlfn.CONCAT("Rid: ",HLOOKUP(AO$80,Tipologie!$B$2:$AM$10,6)  ),  Nov2022_RICHIESTE!AO28),HLOOKUP(AO$80,Tipologie!$B$2:$AM$10,6  ) ))</f>
        <v>.</v>
      </c>
      <c r="AP85" s="147" t="str">
        <f>T( IF( Nov2022_RICHIESTE!AP28&lt;&gt;"",  IF(   AND(    (IFERROR(SEARCH("Ridotto",Nov2022_RICHIESTE!AP28),Nov2022_RICHIESTE!AP28))=1,    AP$80&lt;&gt;""   ),    _xlfn.CONCAT("Rid: ",HLOOKUP(AP$80,Tipologie!$B$2:$AM$10,6)  ),  Nov2022_RICHIESTE!AP28),HLOOKUP(AP$80,Tipologie!$B$2:$AM$10,6  ) ))</f>
        <v>.</v>
      </c>
      <c r="AQ85" s="147" t="str">
        <f>T( IF( Nov2022_RICHIESTE!AQ28&lt;&gt;"",  IF(   AND(    (IFERROR(SEARCH("Ridotto",Nov2022_RICHIESTE!AQ28),Nov2022_RICHIESTE!AQ28))=1,    AQ$80&lt;&gt;""   ),    _xlfn.CONCAT("Rid: ",HLOOKUP(AQ$80,Tipologie!$B$2:$AM$10,6)  ),  Nov2022_RICHIESTE!AQ28),HLOOKUP(AQ$80,Tipologie!$B$2:$AM$10,6  ) ))</f>
        <v>.</v>
      </c>
      <c r="AR85" s="147" t="str">
        <f>T( IF( Nov2022_RICHIESTE!AR28&lt;&gt;"",  IF(   AND(    (IFERROR(SEARCH("Ridotto",Nov2022_RICHIESTE!AR28),Nov2022_RICHIESTE!AR28))=1,    AR$80&lt;&gt;""   ),    _xlfn.CONCAT("Rid: ",HLOOKUP(AR$80,Tipologie!$B$2:$AM$10,6)  ),  Nov2022_RICHIESTE!AR28),HLOOKUP(AR$80,Tipologie!$B$2:$AM$10,6  ) ))</f>
        <v>.</v>
      </c>
      <c r="AS85" s="147" t="str">
        <f>T( IF( Nov2022_RICHIESTE!AS28&lt;&gt;"",  IF(   AND(    (IFERROR(SEARCH("Ridotto",Nov2022_RICHIESTE!AS28),Nov2022_RICHIESTE!AS28))=1,    AS$80&lt;&gt;""   ),    _xlfn.CONCAT("Rid: ",HLOOKUP(AS$80,Tipologie!$B$2:$AM$10,6)  ),  Nov2022_RICHIESTE!AS28),HLOOKUP(AS$80,Tipologie!$B$2:$AM$10,6  ) ))</f>
        <v>.</v>
      </c>
      <c r="AT85" s="224"/>
      <c r="AW85" s="159">
        <f>SUM(COUNTIFS(C85:AS85,{"Ex-accordo";"Ferie";"Ridotto Ex-Acc";"Ridotto Ferie";"Ridotto Maternità";"Malattia";"Esame";"Altro"}))</f>
        <v>0</v>
      </c>
      <c r="AX85" s="159">
        <f t="shared" si="28"/>
        <v>30</v>
      </c>
      <c r="AY85" s="91"/>
      <c r="BB85" s="147" t="str">
        <f>T( IF( Nov2022_RICHIESTE!BM28&lt;&gt;"",  IF(   AND(    (IFERROR(SEARCH("Ridotto",Nov2022_RICHIESTE!BM28),Nov2022_RICHIESTE!BM28))=1,    BB$80&lt;&gt;""   ),    _xlfn.CONCAT("Rid: ",HLOOKUP(BB$80,Tipologie!$B$2:$AM$10,6)  ),  Nov2022_RICHIESTE!BM28),HLOOKUP(BB$80,Tipologie!$B$2:$AM$10,6  ) ))</f>
        <v>.</v>
      </c>
      <c r="BC85" s="147" t="str">
        <f>T( IF( Nov2022_RICHIESTE!BN28&lt;&gt;"",  IF(   AND(    (IFERROR(SEARCH("Ridotto",Nov2022_RICHIESTE!BN28),Nov2022_RICHIESTE!BN28))=1,    BC$80&lt;&gt;""   ),    _xlfn.CONCAT("Rid: ",HLOOKUP(BC$80,Tipologie!$B$2:$AM$10,6)  ),  Nov2022_RICHIESTE!BN28),HLOOKUP(BC$80,Tipologie!$B$2:$AM$10,6  ) ))</f>
        <v>.</v>
      </c>
      <c r="BD85" s="147" t="str">
        <f>T( IF( Nov2022_RICHIESTE!BO28&lt;&gt;"",  IF(   AND(    (IFERROR(SEARCH("Ridotto",Nov2022_RICHIESTE!BO28),Nov2022_RICHIESTE!BO28))=1,    BD$80&lt;&gt;""   ),    _xlfn.CONCAT("Rid: ",HLOOKUP(BD$80,Tipologie!$B$2:$AM$10,6)  ),  Nov2022_RICHIESTE!BO28),HLOOKUP(BD$80,Tipologie!$B$2:$AM$10,6  ) ))</f>
        <v>.</v>
      </c>
      <c r="BE85" s="147" t="str">
        <f>T( IF( Nov2022_RICHIESTE!BP28&lt;&gt;"",  IF(   AND(    (IFERROR(SEARCH("Ridotto",Nov2022_RICHIESTE!BP28),Nov2022_RICHIESTE!BP28))=1,    BE$80&lt;&gt;""   ),    _xlfn.CONCAT("Rid: ",HLOOKUP(BE$80,Tipologie!$B$2:$AM$10,6)  ),  Nov2022_RICHIESTE!BP28),HLOOKUP(BE$80,Tipologie!$B$2:$AM$10,6  ) ))</f>
        <v>.</v>
      </c>
      <c r="BF85" s="147" t="str">
        <f>T( IF( Nov2022_RICHIESTE!BQ28&lt;&gt;"",  IF(   AND(    (IFERROR(SEARCH("Ridotto",Nov2022_RICHIESTE!BQ28),Nov2022_RICHIESTE!BQ28))=1,    BF$80&lt;&gt;""   ),    _xlfn.CONCAT("Rid: ",HLOOKUP(BF$80,Tipologie!$B$2:$AM$10,6)  ),  Nov2022_RICHIESTE!BQ28),HLOOKUP(BF$80,Tipologie!$B$2:$AM$10,6  ) ))</f>
        <v>.</v>
      </c>
      <c r="BG85" s="147" t="str">
        <f>T( IF( Nov2022_RICHIESTE!BR28&lt;&gt;"",  IF(   AND(    (IFERROR(SEARCH("Ridotto",Nov2022_RICHIESTE!BR28),Nov2022_RICHIESTE!BR28))=1,    BG$80&lt;&gt;""   ),    _xlfn.CONCAT("Rid: ",HLOOKUP(BG$80,Tipologie!$B$2:$AM$10,6)  ),  Nov2022_RICHIESTE!BR28),HLOOKUP(BG$80,Tipologie!$B$2:$AM$10,6  ) ))</f>
        <v>.</v>
      </c>
      <c r="BI85" s="45" t="str">
        <f t="shared" si="24"/>
        <v>gio</v>
      </c>
      <c r="BJ85" s="45">
        <f t="shared" si="27"/>
        <v>44889</v>
      </c>
      <c r="BK85" s="147" t="str">
        <f>T(IF(  Nov2022_RICHIESTE!BV28&lt;&gt;"",  Nov2022_RICHIESTE!BV28,  HLOOKUP(BK$80,Tipologie!$B$2:$AM$10,6) ))</f>
        <v>.</v>
      </c>
      <c r="BL85" s="147" t="str">
        <f>T(IF(  Nov2022_RICHIESTE!BW28&lt;&gt;"",  Nov2022_RICHIESTE!BW28,  HLOOKUP(BL$80,Tipologie!$B$2:$AM$10,6) ))</f>
        <v>.</v>
      </c>
      <c r="BM85" s="147" t="str">
        <f>T(IF(  Nov2022_RICHIESTE!BX28&lt;&gt;"",  Nov2022_RICHIESTE!BX28,  HLOOKUP(BM$80,Tipologie!$B$2:$AM$10,6) ))</f>
        <v>.</v>
      </c>
      <c r="BN85" s="147" t="str">
        <f>T(IF(  Nov2022_RICHIESTE!BY28&lt;&gt;"",  Nov2022_RICHIESTE!BY28,  HLOOKUP(BN$80,Tipologie!$B$2:$AM$10,6) ))</f>
        <v>.</v>
      </c>
      <c r="BO85" s="147" t="str">
        <f>T(IF(  Nov2022_RICHIESTE!BZ28&lt;&gt;"",  Nov2022_RICHIESTE!BZ28,  HLOOKUP(BO$80,Tipologie!$B$2:$AM$10,6) ))</f>
        <v>.</v>
      </c>
      <c r="BP85" s="147" t="str">
        <f>T(IF(  Nov2022_RICHIESTE!CA28&lt;&gt;"",  Nov2022_RICHIESTE!CA28,  HLOOKUP(BP$80,Tipologie!$B$2:$AM$10,6) ))</f>
        <v>.</v>
      </c>
      <c r="BQ85" s="147" t="str">
        <f>T(IF(  Nov2022_RICHIESTE!CB28&lt;&gt;"",  Nov2022_RICHIESTE!CB28,  HLOOKUP(BQ$80,Tipologie!$B$2:$AM$10,6) ))</f>
        <v>.</v>
      </c>
      <c r="BR85" s="147" t="str">
        <f>T(IF(  Nov2022_RICHIESTE!CC28&lt;&gt;"",  Nov2022_RICHIESTE!CC28,  HLOOKUP(BR$80,Tipologie!$B$2:$AM$10,6) ))</f>
        <v>.</v>
      </c>
      <c r="BS85" s="147" t="str">
        <f>T(IF(  Nov2022_RICHIESTE!CD28&lt;&gt;"",  Nov2022_RICHIESTE!CD28,  HLOOKUP(BS$80,Tipologie!$B$2:$AM$10,6) ))</f>
        <v>.</v>
      </c>
      <c r="BT85" s="147" t="str">
        <f>T(IF(  Nov2022_RICHIESTE!CE28&lt;&gt;"",  Nov2022_RICHIESTE!CE28,  HLOOKUP(BT$80,Tipologie!$B$2:$AM$10,6) ))</f>
        <v>.</v>
      </c>
    </row>
    <row r="86" spans="1:73" ht="11.25" customHeight="1" x14ac:dyDescent="0.25">
      <c r="A86" s="45" t="str">
        <f>IF(Nov2022_RICHIESTE!A29&lt;&gt;"",Nov2022_RICHIESTE!A29,"")</f>
        <v>ven</v>
      </c>
      <c r="B86" s="46">
        <f>IF(Nov2022_RICHIESTE!B29&lt;&gt;"",Nov2022_RICHIESTE!B29,"")</f>
        <v>44890</v>
      </c>
      <c r="C86" s="147" t="str">
        <f>T( IF( Nov2022_RICHIESTE!C29&lt;&gt;"",  IF(   AND(    (IFERROR(SEARCH("Ridotto",Nov2022_RICHIESTE!C29),Nov2022_RICHIESTE!C29))=1,    C$80&lt;&gt;""   ),    _xlfn.CONCAT("Rid: ",HLOOKUP(C$80,Tipologie!$B$2:$AM$10,7)  ),  Nov2022_RICHIESTE!C29),HLOOKUP(C$80,Tipologie!$B$2:$AM$10,7  ) ))</f>
        <v>.</v>
      </c>
      <c r="D86" s="147" t="str">
        <f>T( IF( Nov2022_RICHIESTE!D29&lt;&gt;"",  IF(   AND(    (IFERROR(SEARCH("Ridotto",Nov2022_RICHIESTE!D29),Nov2022_RICHIESTE!D29))=1,    D$80&lt;&gt;""   ),    _xlfn.CONCAT("Rid: ",HLOOKUP(D$80,Tipologie!$B$2:$AM$10,7)  ),  Nov2022_RICHIESTE!D29),HLOOKUP(D$80,Tipologie!$B$2:$AM$10,7  ) ))</f>
        <v>.</v>
      </c>
      <c r="E86" s="147" t="str">
        <f>T( IF( Nov2022_RICHIESTE!E29&lt;&gt;"",  IF(   AND(    (IFERROR(SEARCH("Ridotto",Nov2022_RICHIESTE!E29),Nov2022_RICHIESTE!E29))=1,    E$80&lt;&gt;""   ),    _xlfn.CONCAT("Rid: ",HLOOKUP(E$80,Tipologie!$B$2:$AM$10,7)  ),  Nov2022_RICHIESTE!E29),HLOOKUP(E$80,Tipologie!$B$2:$AM$10,7  ) ))</f>
        <v>.</v>
      </c>
      <c r="F86" s="147" t="str">
        <f>T( IF( Nov2022_RICHIESTE!F29&lt;&gt;"",  IF(   AND(    (IFERROR(SEARCH("Ridotto",Nov2022_RICHIESTE!F29),Nov2022_RICHIESTE!F29))=1,    F$80&lt;&gt;""   ),    _xlfn.CONCAT("Rid: ",HLOOKUP(F$80,Tipologie!$B$2:$AM$10,7)  ),  Nov2022_RICHIESTE!F29),HLOOKUP(F$80,Tipologie!$B$2:$AM$10,7  ) ))</f>
        <v>.</v>
      </c>
      <c r="G86" s="147" t="str">
        <f>T( IF( Nov2022_RICHIESTE!G29&lt;&gt;"",  IF(   AND(    (IFERROR(SEARCH("Ridotto",Nov2022_RICHIESTE!G29),Nov2022_RICHIESTE!G29))=1,    G$80&lt;&gt;""   ),    _xlfn.CONCAT("Rid: ",HLOOKUP(G$80,Tipologie!$B$2:$AM$10,7)  ),  Nov2022_RICHIESTE!G29),HLOOKUP(G$80,Tipologie!$B$2:$AM$10,7  ) ))</f>
        <v>.</v>
      </c>
      <c r="H86" s="147" t="str">
        <f>T( IF( Nov2022_RICHIESTE!H29&lt;&gt;"",  IF(   AND(    (IFERROR(SEARCH("Ridotto",Nov2022_RICHIESTE!H29),Nov2022_RICHIESTE!H29))=1,    H$80&lt;&gt;""   ),    _xlfn.CONCAT("Rid: ",HLOOKUP(H$80,Tipologie!$B$2:$AM$10,7)  ),  Nov2022_RICHIESTE!H29),HLOOKUP(H$80,Tipologie!$B$2:$AM$10,7  ) ))</f>
        <v>.</v>
      </c>
      <c r="I86" s="147" t="str">
        <f>T( IF( Nov2022_RICHIESTE!I29&lt;&gt;"",  IF(   AND(    (IFERROR(SEARCH("Ridotto",Nov2022_RICHIESTE!I29),Nov2022_RICHIESTE!I29))=1,    I$80&lt;&gt;""   ),    _xlfn.CONCAT("Rid: ",HLOOKUP(I$80,Tipologie!$B$2:$AM$10,7)  ),  Nov2022_RICHIESTE!I29),HLOOKUP(I$80,Tipologie!$B$2:$AM$10,7  ) ))</f>
        <v>.</v>
      </c>
      <c r="J86" s="147" t="str">
        <f>T( IF( Nov2022_RICHIESTE!J29&lt;&gt;"",  IF(   AND(    (IFERROR(SEARCH("Ridotto",Nov2022_RICHIESTE!J29),Nov2022_RICHIESTE!J29))=1,    J$80&lt;&gt;""   ),    _xlfn.CONCAT("Rid: ",HLOOKUP(J$80,Tipologie!$B$2:$AM$10,7)  ),  Nov2022_RICHIESTE!J29),HLOOKUP(J$80,Tipologie!$B$2:$AM$10,7  ) ))</f>
        <v>.</v>
      </c>
      <c r="K86" s="147" t="str">
        <f>T( IF( Nov2022_RICHIESTE!K29&lt;&gt;"",  IF(   AND(    (IFERROR(SEARCH("Ridotto",Nov2022_RICHIESTE!K29),Nov2022_RICHIESTE!K29))=1,    K$80&lt;&gt;""   ),    _xlfn.CONCAT("Rid: ",HLOOKUP(K$80,Tipologie!$B$2:$AM$10,7)  ),  Nov2022_RICHIESTE!K29),HLOOKUP(K$80,Tipologie!$B$2:$AM$10,7  ) ))</f>
        <v>.</v>
      </c>
      <c r="L86" s="147" t="str">
        <f>T( IF( Nov2022_RICHIESTE!L29&lt;&gt;"",  IF(   AND(    (IFERROR(SEARCH("Ridotto",Nov2022_RICHIESTE!L29),Nov2022_RICHIESTE!L29))=1,    L$80&lt;&gt;""   ),    _xlfn.CONCAT("Rid: ",HLOOKUP(L$80,Tipologie!$B$2:$AM$10,7)  ),  Nov2022_RICHIESTE!L29),HLOOKUP(L$80,Tipologie!$B$2:$AM$10,7  ) ))</f>
        <v>.</v>
      </c>
      <c r="M86" s="147" t="str">
        <f>T( IF( Nov2022_RICHIESTE!M29&lt;&gt;"",  IF(   AND(    (IFERROR(SEARCH("Ridotto",Nov2022_RICHIESTE!M29),Nov2022_RICHIESTE!M29))=1,    M$80&lt;&gt;""   ),    _xlfn.CONCAT("Rid: ",HLOOKUP(M$80,Tipologie!$B$2:$AM$10,7)  ),  Nov2022_RICHIESTE!M29),HLOOKUP(M$80,Tipologie!$B$2:$AM$10,7  ) ))</f>
        <v>.</v>
      </c>
      <c r="N86" s="147" t="str">
        <f>T( IF( Nov2022_RICHIESTE!N29&lt;&gt;"",  IF(   AND(    (IFERROR(SEARCH("Ridotto",Nov2022_RICHIESTE!N29),Nov2022_RICHIESTE!N29))=1,    N$80&lt;&gt;""   ),    _xlfn.CONCAT("Rid: ",HLOOKUP(N$80,Tipologie!$B$2:$AM$10,7)  ),  Nov2022_RICHIESTE!N29),HLOOKUP(N$80,Tipologie!$B$2:$AM$10,7  ) ))</f>
        <v>.</v>
      </c>
      <c r="O86" s="147" t="str">
        <f>T( IF( Nov2022_RICHIESTE!O29&lt;&gt;"",  IF(   AND(    (IFERROR(SEARCH("Ridotto",Nov2022_RICHIESTE!O29),Nov2022_RICHIESTE!O29))=1,    O$80&lt;&gt;""   ),    _xlfn.CONCAT("Rid: ",HLOOKUP(O$80,Tipologie!$B$2:$AM$10,7)  ),  Nov2022_RICHIESTE!O29),HLOOKUP(O$80,Tipologie!$B$2:$AM$10,7  ) ))</f>
        <v>.</v>
      </c>
      <c r="P86" s="147" t="str">
        <f>T( IF( Nov2022_RICHIESTE!P29&lt;&gt;"",  IF(   AND(    (IFERROR(SEARCH("Ridotto",Nov2022_RICHIESTE!P29),Nov2022_RICHIESTE!P29))=1,    P$80&lt;&gt;""   ),    _xlfn.CONCAT("Rid: ",HLOOKUP(P$80,Tipologie!$B$2:$AM$10,7)  ),  Nov2022_RICHIESTE!P29),HLOOKUP(P$80,Tipologie!$B$2:$AM$10,7  ) ))</f>
        <v>.</v>
      </c>
      <c r="Q86" s="28" t="str">
        <f>T( IF( Nov2022_RICHIESTE!Q29&lt;&gt;"",  IF(   AND(    (IFERROR(SEARCH("Ridotto",Nov2022_RICHIESTE!Q29),Nov2022_RICHIESTE!Q29))=1,    Q$80&lt;&gt;""   ),    _xlfn.CONCAT("Rid: ",HLOOKUP(Q$80,Tipologie!$B$2:$AM$10,7)  ),  Nov2022_RICHIESTE!Q29),HLOOKUP(Q$80,Tipologie!$B$2:$AM$10,7  ) ))</f>
        <v>.</v>
      </c>
      <c r="R86" s="28" t="str">
        <f>T( IF( Nov2022_RICHIESTE!R29&lt;&gt;"",  IF(   AND(    (IFERROR(SEARCH("Ridotto",Nov2022_RICHIESTE!R29),Nov2022_RICHIESTE!R29))=1,    R$80&lt;&gt;""   ),    _xlfn.CONCAT("Rid: ",HLOOKUP(R$80,Tipologie!$B$2:$AM$10,7)  ),  Nov2022_RICHIESTE!R29),HLOOKUP(R$80,Tipologie!$B$2:$AM$10,7  ) ))</f>
        <v>.</v>
      </c>
      <c r="S86" s="28" t="str">
        <f>T( IF( Nov2022_RICHIESTE!S29&lt;&gt;"",  IF(   AND(    (IFERROR(SEARCH("Ridotto",Nov2022_RICHIESTE!S29),Nov2022_RICHIESTE!S29))=1,    S$80&lt;&gt;""   ),    _xlfn.CONCAT("Rid: ",HLOOKUP(S$80,Tipologie!$B$2:$AM$10,7)  ),  Nov2022_RICHIESTE!S29),HLOOKUP(S$80,Tipologie!$B$2:$AM$10,7  ) ))</f>
        <v>.</v>
      </c>
      <c r="U86" s="45" t="str">
        <f t="shared" si="23"/>
        <v>ven</v>
      </c>
      <c r="V86" s="46">
        <f t="shared" si="18"/>
        <v>44890</v>
      </c>
      <c r="W86" s="147" t="str">
        <f>T( IF( Nov2022_RICHIESTE!W29&lt;&gt;"",  IF(   AND(    (IFERROR(SEARCH("Ridotto",Nov2022_RICHIESTE!W29),Nov2022_RICHIESTE!W29))=1,    W$80&lt;&gt;""   ),    _xlfn.CONCAT("Rid: ",HLOOKUP(W$80,Tipologie!$B$2:$AM$10,7)  ),  Nov2022_RICHIESTE!W29),HLOOKUP(W$80,Tipologie!$B$2:$AM$10,7  ) ))</f>
        <v>.</v>
      </c>
      <c r="X86" s="147" t="str">
        <f>T( IF( Nov2022_RICHIESTE!X29&lt;&gt;"",  IF(   AND(    (IFERROR(SEARCH("Ridotto",Nov2022_RICHIESTE!X29),Nov2022_RICHIESTE!X29))=1,    X$80&lt;&gt;""   ),    _xlfn.CONCAT("Rid: ",HLOOKUP(X$80,Tipologie!$B$2:$AM$10,7)  ),  Nov2022_RICHIESTE!X29),HLOOKUP(X$80,Tipologie!$B$2:$AM$10,7  ) ))</f>
        <v>.</v>
      </c>
      <c r="Y86" s="147" t="str">
        <f>T( IF( Nov2022_RICHIESTE!Y29&lt;&gt;"",  IF(   AND(    (IFERROR(SEARCH("Ridotto",Nov2022_RICHIESTE!Y29),Nov2022_RICHIESTE!Y29))=1,    Y$80&lt;&gt;""   ),    _xlfn.CONCAT("Rid: ",HLOOKUP(Y$80,Tipologie!$B$2:$AM$10,7)  ),  Nov2022_RICHIESTE!Y29),HLOOKUP(Y$80,Tipologie!$B$2:$AM$10,7  ) ))</f>
        <v>.</v>
      </c>
      <c r="Z86" s="147" t="str">
        <f>T( IF( Nov2022_RICHIESTE!Z29&lt;&gt;"",  IF(   AND(    (IFERROR(SEARCH("Ridotto",Nov2022_RICHIESTE!Z29),Nov2022_RICHIESTE!Z29))=1,    Z$80&lt;&gt;""   ),    _xlfn.CONCAT("Rid: ",HLOOKUP(Z$80,Tipologie!$B$2:$AM$10,7)  ),  Nov2022_RICHIESTE!Z29),HLOOKUP(Z$80,Tipologie!$B$2:$AM$10,7  ) ))</f>
        <v>.</v>
      </c>
      <c r="AA86" s="147" t="str">
        <f>T( IF( Nov2022_RICHIESTE!AA29&lt;&gt;"",  IF(   AND(    (IFERROR(SEARCH("Ridotto",Nov2022_RICHIESTE!AA29),Nov2022_RICHIESTE!AA29))=1,    AA$80&lt;&gt;""   ),    _xlfn.CONCAT("Rid: ",HLOOKUP(AA$80,Tipologie!$B$2:$AM$10,7)  ),  Nov2022_RICHIESTE!AA29),HLOOKUP(AA$80,Tipologie!$B$2:$AM$10,7  ) ))</f>
        <v>.</v>
      </c>
      <c r="AB86" s="147" t="str">
        <f>T( IF( Nov2022_RICHIESTE!AB29&lt;&gt;"",  IF(   AND(    (IFERROR(SEARCH("Ridotto",Nov2022_RICHIESTE!AB29),Nov2022_RICHIESTE!AB29))=1,    AB$80&lt;&gt;""   ),    _xlfn.CONCAT("Rid: ",HLOOKUP(AB$80,Tipologie!$B$2:$AM$10,7)  ),  Nov2022_RICHIESTE!AB29),HLOOKUP(AB$80,Tipologie!$B$2:$AM$10,7  ) ))</f>
        <v>.</v>
      </c>
      <c r="AC86" s="147" t="str">
        <f>T( IF( Nov2022_RICHIESTE!AC29&lt;&gt;"",  IF(   AND(    (IFERROR(SEARCH("Ridotto",Nov2022_RICHIESTE!AC29),Nov2022_RICHIESTE!AC29))=1,    AC$80&lt;&gt;""   ),    _xlfn.CONCAT("Rid: ",HLOOKUP(AC$80,Tipologie!$B$2:$AM$10,7)  ),  Nov2022_RICHIESTE!AC29),HLOOKUP(AC$80,Tipologie!$B$2:$AM$10,7  ) ))</f>
        <v>.</v>
      </c>
      <c r="AD86" s="147" t="str">
        <f>T( IF( Nov2022_RICHIESTE!AD29&lt;&gt;"",  IF(   AND(    (IFERROR(SEARCH("Ridotto",Nov2022_RICHIESTE!AD29),Nov2022_RICHIESTE!AD29))=1,    AD$80&lt;&gt;""   ),    _xlfn.CONCAT("Rid: ",HLOOKUP(AD$80,Tipologie!$B$2:$AM$10,7)  ),  Nov2022_RICHIESTE!AD29),HLOOKUP(AD$80,Tipologie!$B$2:$AM$10,7  ) ))</f>
        <v>.</v>
      </c>
      <c r="AE86" s="147" t="str">
        <f>T( IF( Nov2022_RICHIESTE!AE29&lt;&gt;"",  IF(   AND(    (IFERROR(SEARCH("Ridotto",Nov2022_RICHIESTE!AE29),Nov2022_RICHIESTE!AE29))=1,    AE$80&lt;&gt;""   ),    _xlfn.CONCAT("Rid: ",HLOOKUP(AE$80,Tipologie!$B$2:$AM$10,7)  ),  Nov2022_RICHIESTE!AE29),HLOOKUP(AE$80,Tipologie!$B$2:$AM$10,7  ) ))</f>
        <v>.</v>
      </c>
      <c r="AF86" s="147" t="str">
        <f>T( IF( Nov2022_RICHIESTE!AF29&lt;&gt;"",  IF(   AND(    (IFERROR(SEARCH("Ridotto",Nov2022_RICHIESTE!AF29),Nov2022_RICHIESTE!AF29))=1,    AF$80&lt;&gt;""   ),    _xlfn.CONCAT("Rid: ",HLOOKUP(AF$80,Tipologie!$B$2:$AM$10,7)  ),  Nov2022_RICHIESTE!AF29),HLOOKUP(AF$80,Tipologie!$B$2:$AM$10,7  ) ))</f>
        <v>.</v>
      </c>
      <c r="AG86" s="147" t="str">
        <f>T( IF( Nov2022_RICHIESTE!AG29&lt;&gt;"",  IF(   AND(    (IFERROR(SEARCH("Ridotto",Nov2022_RICHIESTE!AG29),Nov2022_RICHIESTE!AG29))=1,    AG$80&lt;&gt;""   ),    _xlfn.CONCAT("Rid: ",HLOOKUP(AG$80,Tipologie!$B$2:$AM$10,7)  ),  Nov2022_RICHIESTE!AG29),HLOOKUP(AG$80,Tipologie!$B$2:$AM$10,7  ) ))</f>
        <v>.</v>
      </c>
      <c r="AH86" s="147" t="str">
        <f>T( IF( Nov2022_RICHIESTE!AH29&lt;&gt;"",  IF(   AND(    (IFERROR(SEARCH("Ridotto",Nov2022_RICHIESTE!AH29),Nov2022_RICHIESTE!AH29))=1,    AH$80&lt;&gt;""   ),    _xlfn.CONCAT("Rid: ",HLOOKUP(AH$80,Tipologie!$B$2:$AM$10,7)  ),  Nov2022_RICHIESTE!AH29),HLOOKUP(AH$80,Tipologie!$B$2:$AM$10,7  ) ))</f>
        <v>.</v>
      </c>
      <c r="AI86" s="147" t="str">
        <f>T( IF( Nov2022_RICHIESTE!AI29&lt;&gt;"",  IF(   AND(    (IFERROR(SEARCH("Ridotto",Nov2022_RICHIESTE!AI29),Nov2022_RICHIESTE!AI29))=1,    AI$80&lt;&gt;""   ),    _xlfn.CONCAT("Rid: ",HLOOKUP(AI$80,Tipologie!$B$2:$AM$10,7)  ),  Nov2022_RICHIESTE!AI29),HLOOKUP(AI$80,Tipologie!$B$2:$AM$10,7  ) ))</f>
        <v>.</v>
      </c>
      <c r="AJ86" s="147" t="str">
        <f>T( IF( Nov2022_RICHIESTE!AJ29&lt;&gt;"",  IF(   AND(    (IFERROR(SEARCH("Ridotto",Nov2022_RICHIESTE!AJ29),Nov2022_RICHIESTE!AJ29))=1,    AJ$80&lt;&gt;""   ),    _xlfn.CONCAT("Rid: ",HLOOKUP(AJ$80,Tipologie!$B$2:$AM$10,7)  ),  Nov2022_RICHIESTE!AJ29),HLOOKUP(AJ$80,Tipologie!$B$2:$AM$10,7  ) ))</f>
        <v>.</v>
      </c>
      <c r="AK86" s="147" t="str">
        <f>T( IF( Nov2022_RICHIESTE!AK29&lt;&gt;"",  IF(   AND(    (IFERROR(SEARCH("Ridotto",Nov2022_RICHIESTE!AK29),Nov2022_RICHIESTE!AK29))=1,    AK$80&lt;&gt;""   ),    _xlfn.CONCAT("Rid: ",HLOOKUP(AK$80,Tipologie!$B$2:$AM$10,7)  ),  Nov2022_RICHIESTE!AK29),HLOOKUP(AK$80,Tipologie!$B$2:$AM$10,7  ) ))</f>
        <v>.</v>
      </c>
      <c r="AL86" s="147" t="str">
        <f>T( IF( Nov2022_RICHIESTE!AL29&lt;&gt;"",  IF(   AND(    (IFERROR(SEARCH("Ridotto",Nov2022_RICHIESTE!AL29),Nov2022_RICHIESTE!AL29))=1,    AL$80&lt;&gt;""   ),    _xlfn.CONCAT("Rid: ",HLOOKUP(AL$80,Tipologie!$B$2:$AM$10,7)  ),  Nov2022_RICHIESTE!AL29),HLOOKUP(AL$80,Tipologie!$B$2:$AM$10,7  ) ))</f>
        <v>.</v>
      </c>
      <c r="AM86" s="147" t="str">
        <f>T( IF( Nov2022_RICHIESTE!AM29&lt;&gt;"",  IF(   AND(    (IFERROR(SEARCH("Ridotto",Nov2022_RICHIESTE!AM29),Nov2022_RICHIESTE!AM29))=1,    AM$80&lt;&gt;""   ),    _xlfn.CONCAT("Rid: ",HLOOKUP(AM$80,Tipologie!$B$2:$AM$10,7)  ),  Nov2022_RICHIESTE!AM29),HLOOKUP(AM$80,Tipologie!$B$2:$AM$10,7  ) ))</f>
        <v>.</v>
      </c>
      <c r="AN86" s="147" t="str">
        <f>T( IF( Nov2022_RICHIESTE!AN29&lt;&gt;"",  IF(   AND(    (IFERROR(SEARCH("Ridotto",Nov2022_RICHIESTE!AN29),Nov2022_RICHIESTE!AN29))=1,    AN$80&lt;&gt;""   ),    _xlfn.CONCAT("Rid: ",HLOOKUP(AN$80,Tipologie!$B$2:$AM$10,7)  ),  Nov2022_RICHIESTE!AN29),HLOOKUP(AN$80,Tipologie!$B$2:$AM$10,7  ) ))</f>
        <v>.</v>
      </c>
      <c r="AO86" s="147" t="str">
        <f>T( IF( Nov2022_RICHIESTE!AO29&lt;&gt;"",  IF(   AND(    (IFERROR(SEARCH("Ridotto",Nov2022_RICHIESTE!AO29),Nov2022_RICHIESTE!AO29))=1,    AO$80&lt;&gt;""   ),    _xlfn.CONCAT("Rid: ",HLOOKUP(AO$80,Tipologie!$B$2:$AM$10,7)  ),  Nov2022_RICHIESTE!AO29),HLOOKUP(AO$80,Tipologie!$B$2:$AM$10,7  ) ))</f>
        <v>.</v>
      </c>
      <c r="AP86" s="147" t="str">
        <f>T( IF( Nov2022_RICHIESTE!AP29&lt;&gt;"",  IF(   AND(    (IFERROR(SEARCH("Ridotto",Nov2022_RICHIESTE!AP29),Nov2022_RICHIESTE!AP29))=1,    AP$80&lt;&gt;""   ),    _xlfn.CONCAT("Rid: ",HLOOKUP(AP$80,Tipologie!$B$2:$AM$10,7)  ),  Nov2022_RICHIESTE!AP29),HLOOKUP(AP$80,Tipologie!$B$2:$AM$10,7  ) ))</f>
        <v>.</v>
      </c>
      <c r="AQ86" s="147" t="str">
        <f>T( IF( Nov2022_RICHIESTE!AQ29&lt;&gt;"",  IF(   AND(    (IFERROR(SEARCH("Ridotto",Nov2022_RICHIESTE!AQ29),Nov2022_RICHIESTE!AQ29))=1,    AQ$80&lt;&gt;""   ),    _xlfn.CONCAT("Rid: ",HLOOKUP(AQ$80,Tipologie!$B$2:$AM$10,7)  ),  Nov2022_RICHIESTE!AQ29),HLOOKUP(AQ$80,Tipologie!$B$2:$AM$10,7  ) ))</f>
        <v>.</v>
      </c>
      <c r="AR86" s="147" t="str">
        <f>T( IF( Nov2022_RICHIESTE!AR29&lt;&gt;"",  IF(   AND(    (IFERROR(SEARCH("Ridotto",Nov2022_RICHIESTE!AR29),Nov2022_RICHIESTE!AR29))=1,    AR$80&lt;&gt;""   ),    _xlfn.CONCAT("Rid: ",HLOOKUP(AR$80,Tipologie!$B$2:$AM$10,7)  ),  Nov2022_RICHIESTE!AR29),HLOOKUP(AR$80,Tipologie!$B$2:$AM$10,7  ) ))</f>
        <v>.</v>
      </c>
      <c r="AS86" s="147" t="str">
        <f>T( IF( Nov2022_RICHIESTE!AS29&lt;&gt;"",  IF(   AND(    (IFERROR(SEARCH("Ridotto",Nov2022_RICHIESTE!AS29),Nov2022_RICHIESTE!AS29))=1,    AS$80&lt;&gt;""   ),    _xlfn.CONCAT("Rid: ",HLOOKUP(AS$80,Tipologie!$B$2:$AM$10,7)  ),  Nov2022_RICHIESTE!AS29),HLOOKUP(AS$80,Tipologie!$B$2:$AM$10,7  ) ))</f>
        <v>.</v>
      </c>
      <c r="AT86" s="224"/>
      <c r="AW86" s="159">
        <f>SUM(COUNTIFS(C86:AS86,{"Ex-accordo";"Ferie";"Ridotto Ex-Acc";"Ridotto Ferie";"Ridotto Maternità";"Malattia";"Esame";"Altro"}))</f>
        <v>0</v>
      </c>
      <c r="AX86" s="159">
        <f t="shared" si="28"/>
        <v>30</v>
      </c>
      <c r="AY86" s="91"/>
      <c r="BB86" s="147" t="str">
        <f>T( IF( Nov2022_RICHIESTE!BM29&lt;&gt;"",  IF(   AND(    (IFERROR(SEARCH("Ridotto",Nov2022_RICHIESTE!BM29),Nov2022_RICHIESTE!BM29))=1,    BB$80&lt;&gt;""   ),    _xlfn.CONCAT("Rid: ",HLOOKUP(BB$80,Tipologie!$B$2:$AM$10,7)  ),  Nov2022_RICHIESTE!BM29),HLOOKUP(BB$80,Tipologie!$B$2:$AM$10,7  ) ))</f>
        <v>.</v>
      </c>
      <c r="BC86" s="147" t="str">
        <f>T( IF( Nov2022_RICHIESTE!BN29&lt;&gt;"",  IF(   AND(    (IFERROR(SEARCH("Ridotto",Nov2022_RICHIESTE!BN29),Nov2022_RICHIESTE!BN29))=1,    BC$80&lt;&gt;""   ),    _xlfn.CONCAT("Rid: ",HLOOKUP(BC$80,Tipologie!$B$2:$AM$10,7)  ),  Nov2022_RICHIESTE!BN29),HLOOKUP(BC$80,Tipologie!$B$2:$AM$10,7  ) ))</f>
        <v>.</v>
      </c>
      <c r="BD86" s="147" t="str">
        <f>T( IF( Nov2022_RICHIESTE!BO29&lt;&gt;"",  IF(   AND(    (IFERROR(SEARCH("Ridotto",Nov2022_RICHIESTE!BO29),Nov2022_RICHIESTE!BO29))=1,    BD$80&lt;&gt;""   ),    _xlfn.CONCAT("Rid: ",HLOOKUP(BD$80,Tipologie!$B$2:$AM$10,7)  ),  Nov2022_RICHIESTE!BO29),HLOOKUP(BD$80,Tipologie!$B$2:$AM$10,7  ) ))</f>
        <v>.</v>
      </c>
      <c r="BE86" s="147" t="str">
        <f>T( IF( Nov2022_RICHIESTE!BP29&lt;&gt;"",  IF(   AND(    (IFERROR(SEARCH("Ridotto",Nov2022_RICHIESTE!BP29),Nov2022_RICHIESTE!BP29))=1,    BE$80&lt;&gt;""   ),    _xlfn.CONCAT("Rid: ",HLOOKUP(BE$80,Tipologie!$B$2:$AM$10,7)  ),  Nov2022_RICHIESTE!BP29),HLOOKUP(BE$80,Tipologie!$B$2:$AM$10,7  ) ))</f>
        <v>.</v>
      </c>
      <c r="BF86" s="147" t="str">
        <f>T( IF( Nov2022_RICHIESTE!BQ29&lt;&gt;"",  IF(   AND(    (IFERROR(SEARCH("Ridotto",Nov2022_RICHIESTE!BQ29),Nov2022_RICHIESTE!BQ29))=1,    BF$80&lt;&gt;""   ),    _xlfn.CONCAT("Rid: ",HLOOKUP(BF$80,Tipologie!$B$2:$AM$10,7)  ),  Nov2022_RICHIESTE!BQ29),HLOOKUP(BF$80,Tipologie!$B$2:$AM$10,7  ) ))</f>
        <v>.</v>
      </c>
      <c r="BG86" s="147" t="str">
        <f>T( IF( Nov2022_RICHIESTE!BR29&lt;&gt;"",  IF(   AND(    (IFERROR(SEARCH("Ridotto",Nov2022_RICHIESTE!BR29),Nov2022_RICHIESTE!BR29))=1,    BG$80&lt;&gt;""   ),    _xlfn.CONCAT("Rid: ",HLOOKUP(BG$80,Tipologie!$B$2:$AM$10,7)  ),  Nov2022_RICHIESTE!BR29),HLOOKUP(BG$80,Tipologie!$B$2:$AM$10,7  ) ))</f>
        <v>.</v>
      </c>
      <c r="BI86" s="45" t="str">
        <f t="shared" si="24"/>
        <v>ven</v>
      </c>
      <c r="BJ86" s="45">
        <f t="shared" si="27"/>
        <v>44890</v>
      </c>
      <c r="BK86" s="147" t="str">
        <f>T(IF(  Nov2022_RICHIESTE!BV29&lt;&gt;"",  Nov2022_RICHIESTE!BV29,  HLOOKUP(BK$80,Tipologie!$B$2:$AM$10,7) ))</f>
        <v>.</v>
      </c>
      <c r="BL86" s="147" t="str">
        <f>T(IF(  Nov2022_RICHIESTE!BW29&lt;&gt;"",  Nov2022_RICHIESTE!BW29,  HLOOKUP(BL$80,Tipologie!$B$2:$AM$10,7) ))</f>
        <v>.</v>
      </c>
      <c r="BM86" s="147" t="str">
        <f>T(IF(  Nov2022_RICHIESTE!BX29&lt;&gt;"",  Nov2022_RICHIESTE!BX29,  HLOOKUP(BM$80,Tipologie!$B$2:$AM$10,7) ))</f>
        <v>.</v>
      </c>
      <c r="BN86" s="147" t="str">
        <f>T(IF(  Nov2022_RICHIESTE!BY29&lt;&gt;"",  Nov2022_RICHIESTE!BY29,  HLOOKUP(BN$80,Tipologie!$B$2:$AM$10,7) ))</f>
        <v>.</v>
      </c>
      <c r="BO86" s="147" t="str">
        <f>T(IF(  Nov2022_RICHIESTE!BZ29&lt;&gt;"",  Nov2022_RICHIESTE!BZ29,  HLOOKUP(BO$80,Tipologie!$B$2:$AM$10,7) ))</f>
        <v>.</v>
      </c>
      <c r="BP86" s="147" t="str">
        <f>T(IF(  Nov2022_RICHIESTE!CA29&lt;&gt;"",  Nov2022_RICHIESTE!CA29,  HLOOKUP(BP$80,Tipologie!$B$2:$AM$10,7) ))</f>
        <v>.</v>
      </c>
      <c r="BQ86" s="147" t="str">
        <f>T(IF(  Nov2022_RICHIESTE!CB29&lt;&gt;"",  Nov2022_RICHIESTE!CB29,  HLOOKUP(BQ$80,Tipologie!$B$2:$AM$10,7) ))</f>
        <v>.</v>
      </c>
      <c r="BR86" s="147" t="str">
        <f>T(IF(  Nov2022_RICHIESTE!CC29&lt;&gt;"",  Nov2022_RICHIESTE!CC29,  HLOOKUP(BR$80,Tipologie!$B$2:$AM$10,7) ))</f>
        <v>.</v>
      </c>
      <c r="BS86" s="147" t="str">
        <f>T(IF(  Nov2022_RICHIESTE!CD29&lt;&gt;"",  Nov2022_RICHIESTE!CD29,  HLOOKUP(BS$80,Tipologie!$B$2:$AM$10,7) ))</f>
        <v>.</v>
      </c>
      <c r="BT86" s="147" t="str">
        <f>T(IF(  Nov2022_RICHIESTE!CE29&lt;&gt;"",  Nov2022_RICHIESTE!CE29,  HLOOKUP(BT$80,Tipologie!$B$2:$AM$10,7) ))</f>
        <v>.</v>
      </c>
      <c r="BU86" s="20"/>
    </row>
    <row r="87" spans="1:73" ht="11.25" customHeight="1" x14ac:dyDescent="0.25">
      <c r="A87" s="45" t="str">
        <f>IF(Nov2022_RICHIESTE!A30&lt;&gt;"",Nov2022_RICHIESTE!A30,"")</f>
        <v>sab</v>
      </c>
      <c r="B87" s="46">
        <f>IF(Nov2022_RICHIESTE!B30&lt;&gt;"",Nov2022_RICHIESTE!B30,"")</f>
        <v>44891</v>
      </c>
      <c r="C87" s="147" t="str">
        <f>T( IF( Nov2022_RICHIESTE!C30&lt;&gt;"",  IF(   AND(    (IFERROR(SEARCH("Ridotto",Nov2022_RICHIESTE!C30),Nov2022_RICHIESTE!C30))=1,    C$80&lt;&gt;""   ),    _xlfn.CONCAT("Rid: ",HLOOKUP(C$80,Tipologie!$B$2:$AM$10,8)  ),  Nov2022_RICHIESTE!C30),HLOOKUP(C$80,Tipologie!$B$2:$AM$10,8  ) ))</f>
        <v>RIPOSO</v>
      </c>
      <c r="D87" s="147" t="str">
        <f>T( IF( Nov2022_RICHIESTE!D30&lt;&gt;"",  IF(   AND(    (IFERROR(SEARCH("Ridotto",Nov2022_RICHIESTE!D30),Nov2022_RICHIESTE!D30))=1,    D$80&lt;&gt;""   ),    _xlfn.CONCAT("Rid: ",HLOOKUP(D$80,Tipologie!$B$2:$AM$10,8)  ),  Nov2022_RICHIESTE!D30),HLOOKUP(D$80,Tipologie!$B$2:$AM$10,8  ) ))</f>
        <v>RIPOSO</v>
      </c>
      <c r="E87" s="147" t="str">
        <f>T( IF( Nov2022_RICHIESTE!E30&lt;&gt;"",  IF(   AND(    (IFERROR(SEARCH("Ridotto",Nov2022_RICHIESTE!E30),Nov2022_RICHIESTE!E30))=1,    E$80&lt;&gt;""   ),    _xlfn.CONCAT("Rid: ",HLOOKUP(E$80,Tipologie!$B$2:$AM$10,8)  ),  Nov2022_RICHIESTE!E30),HLOOKUP(E$80,Tipologie!$B$2:$AM$10,8  ) ))</f>
        <v>RIPOSO</v>
      </c>
      <c r="F87" s="147" t="str">
        <f>T( IF( Nov2022_RICHIESTE!F30&lt;&gt;"",  IF(   AND(    (IFERROR(SEARCH("Ridotto",Nov2022_RICHIESTE!F30),Nov2022_RICHIESTE!F30))=1,    F$80&lt;&gt;""   ),    _xlfn.CONCAT("Rid: ",HLOOKUP(F$80,Tipologie!$B$2:$AM$10,8)  ),  Nov2022_RICHIESTE!F30),HLOOKUP(F$80,Tipologie!$B$2:$AM$10,8  ) ))</f>
        <v>RIPOSO</v>
      </c>
      <c r="G87" s="147" t="str">
        <f>T( IF( Nov2022_RICHIESTE!G30&lt;&gt;"",  IF(   AND(    (IFERROR(SEARCH("Ridotto",Nov2022_RICHIESTE!G30),Nov2022_RICHIESTE!G30))=1,    G$80&lt;&gt;""   ),    _xlfn.CONCAT("Rid: ",HLOOKUP(G$80,Tipologie!$B$2:$AM$10,8)  ),  Nov2022_RICHIESTE!G30),HLOOKUP(G$80,Tipologie!$B$2:$AM$10,8  ) ))</f>
        <v>RIPOSO</v>
      </c>
      <c r="H87" s="147" t="str">
        <f>T( IF( Nov2022_RICHIESTE!H30&lt;&gt;"",  IF(   AND(    (IFERROR(SEARCH("Ridotto",Nov2022_RICHIESTE!H30),Nov2022_RICHIESTE!H30))=1,    H$80&lt;&gt;""   ),    _xlfn.CONCAT("Rid: ",HLOOKUP(H$80,Tipologie!$B$2:$AM$10,8)  ),  Nov2022_RICHIESTE!H30),HLOOKUP(H$80,Tipologie!$B$2:$AM$10,8  ) ))</f>
        <v>RIPOSO</v>
      </c>
      <c r="I87" s="147" t="str">
        <f>T( IF( Nov2022_RICHIESTE!I30&lt;&gt;"",  IF(   AND(    (IFERROR(SEARCH("Ridotto",Nov2022_RICHIESTE!I30),Nov2022_RICHIESTE!I30))=1,    I$80&lt;&gt;""   ),    _xlfn.CONCAT("Rid: ",HLOOKUP(I$80,Tipologie!$B$2:$AM$10,8)  ),  Nov2022_RICHIESTE!I30),HLOOKUP(I$80,Tipologie!$B$2:$AM$10,8  ) ))</f>
        <v>RIPOSO</v>
      </c>
      <c r="J87" s="147" t="str">
        <f>T( IF( Nov2022_RICHIESTE!J30&lt;&gt;"",  IF(   AND(    (IFERROR(SEARCH("Ridotto",Nov2022_RICHIESTE!J30),Nov2022_RICHIESTE!J30))=1,    J$80&lt;&gt;""   ),    _xlfn.CONCAT("Rid: ",HLOOKUP(J$80,Tipologie!$B$2:$AM$10,8)  ),  Nov2022_RICHIESTE!J30),HLOOKUP(J$80,Tipologie!$B$2:$AM$10,8  ) ))</f>
        <v>RIPOSO</v>
      </c>
      <c r="K87" s="147" t="str">
        <f>T( IF( Nov2022_RICHIESTE!K30&lt;&gt;"",  IF(   AND(    (IFERROR(SEARCH("Ridotto",Nov2022_RICHIESTE!K30),Nov2022_RICHIESTE!K30))=1,    K$80&lt;&gt;""   ),    _xlfn.CONCAT("Rid: ",HLOOKUP(K$80,Tipologie!$B$2:$AM$10,8)  ),  Nov2022_RICHIESTE!K30),HLOOKUP(K$80,Tipologie!$B$2:$AM$10,8  ) ))</f>
        <v>RIPOSO</v>
      </c>
      <c r="L87" s="147" t="str">
        <f>T( IF( Nov2022_RICHIESTE!L30&lt;&gt;"",  IF(   AND(    (IFERROR(SEARCH("Ridotto",Nov2022_RICHIESTE!L30),Nov2022_RICHIESTE!L30))=1,    L$80&lt;&gt;""   ),    _xlfn.CONCAT("Rid: ",HLOOKUP(L$80,Tipologie!$B$2:$AM$10,8)  ),  Nov2022_RICHIESTE!L30),HLOOKUP(L$80,Tipologie!$B$2:$AM$10,8  ) ))</f>
        <v>RIPOSO</v>
      </c>
      <c r="M87" s="147" t="str">
        <f>T( IF( Nov2022_RICHIESTE!M30&lt;&gt;"",  IF(   AND(    (IFERROR(SEARCH("Ridotto",Nov2022_RICHIESTE!M30),Nov2022_RICHIESTE!M30))=1,    M$80&lt;&gt;""   ),    _xlfn.CONCAT("Rid: ",HLOOKUP(M$80,Tipologie!$B$2:$AM$10,8)  ),  Nov2022_RICHIESTE!M30),HLOOKUP(M$80,Tipologie!$B$2:$AM$10,8  ) ))</f>
        <v>RIPOSO</v>
      </c>
      <c r="N87" s="147" t="str">
        <f>T( IF( Nov2022_RICHIESTE!N30&lt;&gt;"",  IF(   AND(    (IFERROR(SEARCH("Ridotto",Nov2022_RICHIESTE!N30),Nov2022_RICHIESTE!N30))=1,    N$80&lt;&gt;""   ),    _xlfn.CONCAT("Rid: ",HLOOKUP(N$80,Tipologie!$B$2:$AM$10,8)  ),  Nov2022_RICHIESTE!N30),HLOOKUP(N$80,Tipologie!$B$2:$AM$10,8  ) ))</f>
        <v>RIPOSO</v>
      </c>
      <c r="O87" s="147" t="str">
        <f>T( IF( Nov2022_RICHIESTE!O30&lt;&gt;"",  IF(   AND(    (IFERROR(SEARCH("Ridotto",Nov2022_RICHIESTE!O30),Nov2022_RICHIESTE!O30))=1,    O$80&lt;&gt;""   ),    _xlfn.CONCAT("Rid: ",HLOOKUP(O$80,Tipologie!$B$2:$AM$10,8)  ),  Nov2022_RICHIESTE!O30),HLOOKUP(O$80,Tipologie!$B$2:$AM$10,8  ) ))</f>
        <v>RIPOSO</v>
      </c>
      <c r="P87" s="147" t="str">
        <f>T( IF( Nov2022_RICHIESTE!P30&lt;&gt;"",  IF(   AND(    (IFERROR(SEARCH("Ridotto",Nov2022_RICHIESTE!P30),Nov2022_RICHIESTE!P30))=1,    P$80&lt;&gt;""   ),    _xlfn.CONCAT("Rid: ",HLOOKUP(P$80,Tipologie!$B$2:$AM$10,8)  ),  Nov2022_RICHIESTE!P30),HLOOKUP(P$80,Tipologie!$B$2:$AM$10,8  ) ))</f>
        <v>RIPOSO</v>
      </c>
      <c r="Q87" s="28" t="str">
        <f>T( IF( Nov2022_RICHIESTE!Q30&lt;&gt;"",  IF(   AND(    (IFERROR(SEARCH("Ridotto",Nov2022_RICHIESTE!Q30),Nov2022_RICHIESTE!Q30))=1,    Q$80&lt;&gt;""   ),    _xlfn.CONCAT("Rid: ",HLOOKUP(Q$80,Tipologie!$B$2:$AM$10,8)  ),  Nov2022_RICHIESTE!Q30),HLOOKUP(Q$80,Tipologie!$B$2:$AM$10,8  ) ))</f>
        <v>RIPOSO</v>
      </c>
      <c r="R87" s="28" t="str">
        <f>T( IF( Nov2022_RICHIESTE!R30&lt;&gt;"",  IF(   AND(    (IFERROR(SEARCH("Ridotto",Nov2022_RICHIESTE!R30),Nov2022_RICHIESTE!R30))=1,    R$80&lt;&gt;""   ),    _xlfn.CONCAT("Rid: ",HLOOKUP(R$80,Tipologie!$B$2:$AM$10,8)  ),  Nov2022_RICHIESTE!R30),HLOOKUP(R$80,Tipologie!$B$2:$AM$10,8  ) ))</f>
        <v>RIPOSO</v>
      </c>
      <c r="S87" s="28" t="str">
        <f>T( IF( Nov2022_RICHIESTE!S30&lt;&gt;"",  IF(   AND(    (IFERROR(SEARCH("Ridotto",Nov2022_RICHIESTE!S30),Nov2022_RICHIESTE!S30))=1,    S$80&lt;&gt;""   ),    _xlfn.CONCAT("Rid: ",HLOOKUP(S$80,Tipologie!$B$2:$AM$10,8)  ),  Nov2022_RICHIESTE!S30),HLOOKUP(S$80,Tipologie!$B$2:$AM$10,8  ) ))</f>
        <v>RIPOSO</v>
      </c>
      <c r="U87" s="45" t="str">
        <f t="shared" si="23"/>
        <v>sab</v>
      </c>
      <c r="V87" s="46">
        <f t="shared" si="18"/>
        <v>44891</v>
      </c>
      <c r="W87" s="147" t="str">
        <f>T( IF( Nov2022_RICHIESTE!W30&lt;&gt;"",  IF(   AND(    (IFERROR(SEARCH("Ridotto",Nov2022_RICHIESTE!W30),Nov2022_RICHIESTE!W30))=1,    W$80&lt;&gt;""   ),    _xlfn.CONCAT("Rid: ",HLOOKUP(W$80,Tipologie!$B$2:$AM$10,8)  ),  Nov2022_RICHIESTE!W30),HLOOKUP(W$80,Tipologie!$B$2:$AM$10,8  ) ))</f>
        <v>RIPOSO</v>
      </c>
      <c r="X87" s="147" t="str">
        <f>T( IF( Nov2022_RICHIESTE!X30&lt;&gt;"",  IF(   AND(    (IFERROR(SEARCH("Ridotto",Nov2022_RICHIESTE!X30),Nov2022_RICHIESTE!X30))=1,    X$80&lt;&gt;""   ),    _xlfn.CONCAT("Rid: ",HLOOKUP(X$80,Tipologie!$B$2:$AM$10,8)  ),  Nov2022_RICHIESTE!X30),HLOOKUP(X$80,Tipologie!$B$2:$AM$10,8  ) ))</f>
        <v>RIPOSO</v>
      </c>
      <c r="Y87" s="147" t="str">
        <f>T( IF( Nov2022_RICHIESTE!Y30&lt;&gt;"",  IF(   AND(    (IFERROR(SEARCH("Ridotto",Nov2022_RICHIESTE!Y30),Nov2022_RICHIESTE!Y30))=1,    Y$80&lt;&gt;""   ),    _xlfn.CONCAT("Rid: ",HLOOKUP(Y$80,Tipologie!$B$2:$AM$10,8)  ),  Nov2022_RICHIESTE!Y30),HLOOKUP(Y$80,Tipologie!$B$2:$AM$10,8  ) ))</f>
        <v>RIPOSO</v>
      </c>
      <c r="Z87" s="147" t="str">
        <f>T( IF( Nov2022_RICHIESTE!Z30&lt;&gt;"",  IF(   AND(    (IFERROR(SEARCH("Ridotto",Nov2022_RICHIESTE!Z30),Nov2022_RICHIESTE!Z30))=1,    Z$80&lt;&gt;""   ),    _xlfn.CONCAT("Rid: ",HLOOKUP(Z$80,Tipologie!$B$2:$AM$10,8)  ),  Nov2022_RICHIESTE!Z30),HLOOKUP(Z$80,Tipologie!$B$2:$AM$10,8  ) ))</f>
        <v>RIPOSO</v>
      </c>
      <c r="AA87" s="147" t="str">
        <f>T( IF( Nov2022_RICHIESTE!AA30&lt;&gt;"",  IF(   AND(    (IFERROR(SEARCH("Ridotto",Nov2022_RICHIESTE!AA30),Nov2022_RICHIESTE!AA30))=1,    AA$80&lt;&gt;""   ),    _xlfn.CONCAT("Rid: ",HLOOKUP(AA$80,Tipologie!$B$2:$AM$10,8)  ),  Nov2022_RICHIESTE!AA30),HLOOKUP(AA$80,Tipologie!$B$2:$AM$10,8  ) ))</f>
        <v>RIPOSO</v>
      </c>
      <c r="AB87" s="147" t="str">
        <f>T( IF( Nov2022_RICHIESTE!AB30&lt;&gt;"",  IF(   AND(    (IFERROR(SEARCH("Ridotto",Nov2022_RICHIESTE!AB30),Nov2022_RICHIESTE!AB30))=1,    AB$80&lt;&gt;""   ),    _xlfn.CONCAT("Rid: ",HLOOKUP(AB$80,Tipologie!$B$2:$AM$10,8)  ),  Nov2022_RICHIESTE!AB30),HLOOKUP(AB$80,Tipologie!$B$2:$AM$10,8  ) ))</f>
        <v>RIPOSO</v>
      </c>
      <c r="AC87" s="147" t="str">
        <f>T( IF( Nov2022_RICHIESTE!AC30&lt;&gt;"",  IF(   AND(    (IFERROR(SEARCH("Ridotto",Nov2022_RICHIESTE!AC30),Nov2022_RICHIESTE!AC30))=1,    AC$80&lt;&gt;""   ),    _xlfn.CONCAT("Rid: ",HLOOKUP(AC$80,Tipologie!$B$2:$AM$10,8)  ),  Nov2022_RICHIESTE!AC30),HLOOKUP(AC$80,Tipologie!$B$2:$AM$10,8  ) ))</f>
        <v>RIPOSO</v>
      </c>
      <c r="AD87" s="147" t="str">
        <f>T( IF( Nov2022_RICHIESTE!AD30&lt;&gt;"",  IF(   AND(    (IFERROR(SEARCH("Ridotto",Nov2022_RICHIESTE!AD30),Nov2022_RICHIESTE!AD30))=1,    AD$80&lt;&gt;""   ),    _xlfn.CONCAT("Rid: ",HLOOKUP(AD$80,Tipologie!$B$2:$AM$10,8)  ),  Nov2022_RICHIESTE!AD30),HLOOKUP(AD$80,Tipologie!$B$2:$AM$10,8  ) ))</f>
        <v>RIPOSO</v>
      </c>
      <c r="AE87" s="147" t="str">
        <f>T( IF( Nov2022_RICHIESTE!AE30&lt;&gt;"",  IF(   AND(    (IFERROR(SEARCH("Ridotto",Nov2022_RICHIESTE!AE30),Nov2022_RICHIESTE!AE30))=1,    AE$80&lt;&gt;""   ),    _xlfn.CONCAT("Rid: ",HLOOKUP(AE$80,Tipologie!$B$2:$AM$10,8)  ),  Nov2022_RICHIESTE!AE30),HLOOKUP(AE$80,Tipologie!$B$2:$AM$10,8  ) ))</f>
        <v>RIPOSO</v>
      </c>
      <c r="AF87" s="147" t="str">
        <f>T( IF( Nov2022_RICHIESTE!AF30&lt;&gt;"",  IF(   AND(    (IFERROR(SEARCH("Ridotto",Nov2022_RICHIESTE!AF30),Nov2022_RICHIESTE!AF30))=1,    AF$80&lt;&gt;""   ),    _xlfn.CONCAT("Rid: ",HLOOKUP(AF$80,Tipologie!$B$2:$AM$10,8)  ),  Nov2022_RICHIESTE!AF30),HLOOKUP(AF$80,Tipologie!$B$2:$AM$10,8  ) ))</f>
        <v>RIPOSO</v>
      </c>
      <c r="AG87" s="147" t="str">
        <f>T( IF( Nov2022_RICHIESTE!AG30&lt;&gt;"",  IF(   AND(    (IFERROR(SEARCH("Ridotto",Nov2022_RICHIESTE!AG30),Nov2022_RICHIESTE!AG30))=1,    AG$80&lt;&gt;""   ),    _xlfn.CONCAT("Rid: ",HLOOKUP(AG$80,Tipologie!$B$2:$AM$10,8)  ),  Nov2022_RICHIESTE!AG30),HLOOKUP(AG$80,Tipologie!$B$2:$AM$10,8  ) ))</f>
        <v>RIPOSO</v>
      </c>
      <c r="AH87" s="147" t="str">
        <f>T( IF( Nov2022_RICHIESTE!AH30&lt;&gt;"",  IF(   AND(    (IFERROR(SEARCH("Ridotto",Nov2022_RICHIESTE!AH30),Nov2022_RICHIESTE!AH30))=1,    AH$80&lt;&gt;""   ),    _xlfn.CONCAT("Rid: ",HLOOKUP(AH$80,Tipologie!$B$2:$AM$10,8)  ),  Nov2022_RICHIESTE!AH30),HLOOKUP(AH$80,Tipologie!$B$2:$AM$10,8  ) ))</f>
        <v>RIPOSO</v>
      </c>
      <c r="AI87" s="147" t="str">
        <f>T( IF( Nov2022_RICHIESTE!AI30&lt;&gt;"",  IF(   AND(    (IFERROR(SEARCH("Ridotto",Nov2022_RICHIESTE!AI30),Nov2022_RICHIESTE!AI30))=1,    AI$80&lt;&gt;""   ),    _xlfn.CONCAT("Rid: ",HLOOKUP(AI$80,Tipologie!$B$2:$AM$10,8)  ),  Nov2022_RICHIESTE!AI30),HLOOKUP(AI$80,Tipologie!$B$2:$AM$10,8  ) ))</f>
        <v>RIPOSO</v>
      </c>
      <c r="AJ87" s="147" t="str">
        <f>T( IF( Nov2022_RICHIESTE!AJ30&lt;&gt;"",  IF(   AND(    (IFERROR(SEARCH("Ridotto",Nov2022_RICHIESTE!AJ30),Nov2022_RICHIESTE!AJ30))=1,    AJ$80&lt;&gt;""   ),    _xlfn.CONCAT("Rid: ",HLOOKUP(AJ$80,Tipologie!$B$2:$AM$10,8)  ),  Nov2022_RICHIESTE!AJ30),HLOOKUP(AJ$80,Tipologie!$B$2:$AM$10,8  ) ))</f>
        <v>RIPOSO</v>
      </c>
      <c r="AK87" s="147" t="str">
        <f>T( IF( Nov2022_RICHIESTE!AK30&lt;&gt;"",  IF(   AND(    (IFERROR(SEARCH("Ridotto",Nov2022_RICHIESTE!AK30),Nov2022_RICHIESTE!AK30))=1,    AK$80&lt;&gt;""   ),    _xlfn.CONCAT("Rid: ",HLOOKUP(AK$80,Tipologie!$B$2:$AM$10,8)  ),  Nov2022_RICHIESTE!AK30),HLOOKUP(AK$80,Tipologie!$B$2:$AM$10,8  ) ))</f>
        <v>RIPOSO</v>
      </c>
      <c r="AL87" s="147" t="str">
        <f>T( IF( Nov2022_RICHIESTE!AL30&lt;&gt;"",  IF(   AND(    (IFERROR(SEARCH("Ridotto",Nov2022_RICHIESTE!AL30),Nov2022_RICHIESTE!AL30))=1,    AL$80&lt;&gt;""   ),    _xlfn.CONCAT("Rid: ",HLOOKUP(AL$80,Tipologie!$B$2:$AM$10,8)  ),  Nov2022_RICHIESTE!AL30),HLOOKUP(AL$80,Tipologie!$B$2:$AM$10,8  ) ))</f>
        <v>RIPOSO</v>
      </c>
      <c r="AM87" s="147" t="str">
        <f>T( IF( Nov2022_RICHIESTE!AM30&lt;&gt;"",  IF(   AND(    (IFERROR(SEARCH("Ridotto",Nov2022_RICHIESTE!AM30),Nov2022_RICHIESTE!AM30))=1,    AM$80&lt;&gt;""   ),    _xlfn.CONCAT("Rid: ",HLOOKUP(AM$80,Tipologie!$B$2:$AM$10,8)  ),  Nov2022_RICHIESTE!AM30),HLOOKUP(AM$80,Tipologie!$B$2:$AM$10,8  ) ))</f>
        <v>RIPOSO</v>
      </c>
      <c r="AN87" s="147" t="str">
        <f>T( IF( Nov2022_RICHIESTE!AN30&lt;&gt;"",  IF(   AND(    (IFERROR(SEARCH("Ridotto",Nov2022_RICHIESTE!AN30),Nov2022_RICHIESTE!AN30))=1,    AN$80&lt;&gt;""   ),    _xlfn.CONCAT("Rid: ",HLOOKUP(AN$80,Tipologie!$B$2:$AM$10,8)  ),  Nov2022_RICHIESTE!AN30),HLOOKUP(AN$80,Tipologie!$B$2:$AM$10,8  ) ))</f>
        <v>RIPOSO</v>
      </c>
      <c r="AO87" s="147" t="str">
        <f>T( IF( Nov2022_RICHIESTE!AO30&lt;&gt;"",  IF(   AND(    (IFERROR(SEARCH("Ridotto",Nov2022_RICHIESTE!AO30),Nov2022_RICHIESTE!AO30))=1,    AO$80&lt;&gt;""   ),    _xlfn.CONCAT("Rid: ",HLOOKUP(AO$80,Tipologie!$B$2:$AM$10,8)  ),  Nov2022_RICHIESTE!AO30),HLOOKUP(AO$80,Tipologie!$B$2:$AM$10,8  ) ))</f>
        <v>RIPOSO</v>
      </c>
      <c r="AP87" s="147" t="str">
        <f>T( IF( Nov2022_RICHIESTE!AP30&lt;&gt;"",  IF(   AND(    (IFERROR(SEARCH("Ridotto",Nov2022_RICHIESTE!AP30),Nov2022_RICHIESTE!AP30))=1,    AP$80&lt;&gt;""   ),    _xlfn.CONCAT("Rid: ",HLOOKUP(AP$80,Tipologie!$B$2:$AM$10,8)  ),  Nov2022_RICHIESTE!AP30),HLOOKUP(AP$80,Tipologie!$B$2:$AM$10,8  ) ))</f>
        <v>RIPOSO</v>
      </c>
      <c r="AQ87" s="147" t="str">
        <f>T( IF( Nov2022_RICHIESTE!AQ30&lt;&gt;"",  IF(   AND(    (IFERROR(SEARCH("Ridotto",Nov2022_RICHIESTE!AQ30),Nov2022_RICHIESTE!AQ30))=1,    AQ$80&lt;&gt;""   ),    _xlfn.CONCAT("Rid: ",HLOOKUP(AQ$80,Tipologie!$B$2:$AM$10,8)  ),  Nov2022_RICHIESTE!AQ30),HLOOKUP(AQ$80,Tipologie!$B$2:$AM$10,8  ) ))</f>
        <v>RIPOSO</v>
      </c>
      <c r="AR87" s="147" t="str">
        <f>T( IF( Nov2022_RICHIESTE!AR30&lt;&gt;"",  IF(   AND(    (IFERROR(SEARCH("Ridotto",Nov2022_RICHIESTE!AR30),Nov2022_RICHIESTE!AR30))=1,    AR$80&lt;&gt;""   ),    _xlfn.CONCAT("Rid: ",HLOOKUP(AR$80,Tipologie!$B$2:$AM$10,8)  ),  Nov2022_RICHIESTE!AR30),HLOOKUP(AR$80,Tipologie!$B$2:$AM$10,8  ) ))</f>
        <v>RIPOSO</v>
      </c>
      <c r="AS87" s="147" t="str">
        <f>T( IF( Nov2022_RICHIESTE!AS30&lt;&gt;"",  IF(   AND(    (IFERROR(SEARCH("Ridotto",Nov2022_RICHIESTE!AS30),Nov2022_RICHIESTE!AS30))=1,    AS$80&lt;&gt;""   ),    _xlfn.CONCAT("Rid: ",HLOOKUP(AS$80,Tipologie!$B$2:$AM$10,8)  ),  Nov2022_RICHIESTE!AS30),HLOOKUP(AS$80,Tipologie!$B$2:$AM$10,8  ) ))</f>
        <v>RIPOSO</v>
      </c>
      <c r="AT87" s="224"/>
      <c r="AW87" s="87">
        <f>SUM(COUNTIFS(C87:AS87,{"Ex-accordo";"Ferie";"Ridotto Ex-Acc";"Ridotto Ferie";"Ridotto Maternità";"Malattia";"Esame";"Altro"}))</f>
        <v>0</v>
      </c>
      <c r="AX87" s="159">
        <f t="shared" si="28"/>
        <v>30</v>
      </c>
      <c r="AY87" s="91"/>
      <c r="BB87" s="147" t="str">
        <f>T( IF( Nov2022_RICHIESTE!BM30&lt;&gt;"",  IF(   AND(    (IFERROR(SEARCH("Ridotto",Nov2022_RICHIESTE!BM30),Nov2022_RICHIESTE!BM30))=1,    BB$80&lt;&gt;""   ),    _xlfn.CONCAT("Rid: ",HLOOKUP(BB$80,Tipologie!$B$2:$AM$10,8)  ),  Nov2022_RICHIESTE!BM30),HLOOKUP(BB$80,Tipologie!$B$2:$AM$10,8  ) ))</f>
        <v>RIPOSO</v>
      </c>
      <c r="BC87" s="147" t="str">
        <f>T( IF( Nov2022_RICHIESTE!BN30&lt;&gt;"",  IF(   AND(    (IFERROR(SEARCH("Ridotto",Nov2022_RICHIESTE!BN30),Nov2022_RICHIESTE!BN30))=1,    BC$80&lt;&gt;""   ),    _xlfn.CONCAT("Rid: ",HLOOKUP(BC$80,Tipologie!$B$2:$AM$10,8)  ),  Nov2022_RICHIESTE!BN30),HLOOKUP(BC$80,Tipologie!$B$2:$AM$10,8  ) ))</f>
        <v>RIPOSO</v>
      </c>
      <c r="BD87" s="147" t="str">
        <f>T( IF( Nov2022_RICHIESTE!BO30&lt;&gt;"",  IF(   AND(    (IFERROR(SEARCH("Ridotto",Nov2022_RICHIESTE!BO30),Nov2022_RICHIESTE!BO30))=1,    BD$80&lt;&gt;""   ),    _xlfn.CONCAT("Rid: ",HLOOKUP(BD$80,Tipologie!$B$2:$AM$10,8)  ),  Nov2022_RICHIESTE!BO30),HLOOKUP(BD$80,Tipologie!$B$2:$AM$10,8  ) ))</f>
        <v>RIPOSO</v>
      </c>
      <c r="BE87" s="147" t="str">
        <f>T( IF( Nov2022_RICHIESTE!BP30&lt;&gt;"",  IF(   AND(    (IFERROR(SEARCH("Ridotto",Nov2022_RICHIESTE!BP30),Nov2022_RICHIESTE!BP30))=1,    BE$80&lt;&gt;""   ),    _xlfn.CONCAT("Rid: ",HLOOKUP(BE$80,Tipologie!$B$2:$AM$10,8)  ),  Nov2022_RICHIESTE!BP30),HLOOKUP(BE$80,Tipologie!$B$2:$AM$10,8  ) ))</f>
        <v>RIPOSO</v>
      </c>
      <c r="BF87" s="147" t="str">
        <f>T( IF( Nov2022_RICHIESTE!BQ30&lt;&gt;"",  IF(   AND(    (IFERROR(SEARCH("Ridotto",Nov2022_RICHIESTE!BQ30),Nov2022_RICHIESTE!BQ30))=1,    BF$80&lt;&gt;""   ),    _xlfn.CONCAT("Rid: ",HLOOKUP(BF$80,Tipologie!$B$2:$AM$10,8)  ),  Nov2022_RICHIESTE!BQ30),HLOOKUP(BF$80,Tipologie!$B$2:$AM$10,8  ) ))</f>
        <v>RIPOSO</v>
      </c>
      <c r="BG87" s="147" t="str">
        <f>T( IF( Nov2022_RICHIESTE!BR30&lt;&gt;"",  IF(   AND(    (IFERROR(SEARCH("Ridotto",Nov2022_RICHIESTE!BR30),Nov2022_RICHIESTE!BR30))=1,    BG$80&lt;&gt;""   ),    _xlfn.CONCAT("Rid: ",HLOOKUP(BG$80,Tipologie!$B$2:$AM$10,8)  ),  Nov2022_RICHIESTE!BR30),HLOOKUP(BG$80,Tipologie!$B$2:$AM$10,8  ) ))</f>
        <v>RIPOSO</v>
      </c>
      <c r="BI87" s="45" t="str">
        <f t="shared" si="24"/>
        <v>sab</v>
      </c>
      <c r="BJ87" s="45">
        <f t="shared" si="27"/>
        <v>44891</v>
      </c>
      <c r="BK87" s="147" t="str">
        <f>T(IF(  Nov2022_RICHIESTE!BV30&lt;&gt;"",  Nov2022_RICHIESTE!BV30,  HLOOKUP(BK$80,Tipologie!$B$2:$AM$10,8) ))</f>
        <v>RIPOSO</v>
      </c>
      <c r="BL87" s="147" t="str">
        <f>T(IF(  Nov2022_RICHIESTE!BW30&lt;&gt;"",  Nov2022_RICHIESTE!BW30,  HLOOKUP(BL$80,Tipologie!$B$2:$AM$10,8) ))</f>
        <v>RIPOSO</v>
      </c>
      <c r="BM87" s="147" t="str">
        <f>T(IF(  Nov2022_RICHIESTE!BX30&lt;&gt;"",  Nov2022_RICHIESTE!BX30,  HLOOKUP(BM$80,Tipologie!$B$2:$AM$10,8) ))</f>
        <v>RIPOSO</v>
      </c>
      <c r="BN87" s="147" t="str">
        <f>T(IF(  Nov2022_RICHIESTE!BY30&lt;&gt;"",  Nov2022_RICHIESTE!BY30,  HLOOKUP(BN$80,Tipologie!$B$2:$AM$10,8) ))</f>
        <v>RIPOSO</v>
      </c>
      <c r="BO87" s="147" t="str">
        <f>T(IF(  Nov2022_RICHIESTE!BZ30&lt;&gt;"",  Nov2022_RICHIESTE!BZ30,  HLOOKUP(BO$80,Tipologie!$B$2:$AM$10,8) ))</f>
        <v>RIPOSO</v>
      </c>
      <c r="BP87" s="147" t="str">
        <f>T(IF(  Nov2022_RICHIESTE!CA30&lt;&gt;"",  Nov2022_RICHIESTE!CA30,  HLOOKUP(BP$80,Tipologie!$B$2:$AM$10,8) ))</f>
        <v>RIPOSO</v>
      </c>
      <c r="BQ87" s="147" t="str">
        <f>T(IF(  Nov2022_RICHIESTE!CB30&lt;&gt;"",  Nov2022_RICHIESTE!CB30,  HLOOKUP(BQ$80,Tipologie!$B$2:$AM$10,8) ))</f>
        <v>RIPOSO</v>
      </c>
      <c r="BR87" s="147" t="str">
        <f>T(IF(  Nov2022_RICHIESTE!CC30&lt;&gt;"",  Nov2022_RICHIESTE!CC30,  HLOOKUP(BR$80,Tipologie!$B$2:$AM$10,8) ))</f>
        <v>RIPOSO</v>
      </c>
      <c r="BS87" s="147" t="str">
        <f>T(IF(  Nov2022_RICHIESTE!CD30&lt;&gt;"",  Nov2022_RICHIESTE!CD30,  HLOOKUP(BS$80,Tipologie!$B$2:$AM$10,8) ))</f>
        <v>RIPOSO</v>
      </c>
      <c r="BT87" s="147" t="str">
        <f>T(IF(  Nov2022_RICHIESTE!CE30&lt;&gt;"",  Nov2022_RICHIESTE!CE30,  HLOOKUP(BT$80,Tipologie!$B$2:$AM$10,8) ))</f>
        <v>RIPOSO</v>
      </c>
    </row>
    <row r="88" spans="1:73" ht="11.25" customHeight="1" x14ac:dyDescent="0.25">
      <c r="A88" s="26" t="str">
        <f>IF(Nov2022_RICHIESTE!A31&lt;&gt;"",Nov2022_RICHIESTE!A31,"")</f>
        <v/>
      </c>
      <c r="B88" s="48">
        <f>IF(Nov2022_RICHIESTE!B31&lt;&gt;"",Nov2022_RICHIESTE!B31,"")</f>
        <v>44892</v>
      </c>
      <c r="C88" s="147" t="str">
        <f>T( IF( Nov2022_RICHIESTE!C31&lt;&gt;"",  IF(   AND(    (IFERROR(SEARCH("Ridotto",Nov2022_RICHIESTE!C31),Nov2022_RICHIESTE!C31))=1,    C$80&lt;&gt;""   ),    _xlfn.CONCAT("Rid: ",HLOOKUP(C$80,Tipologie!$B$2:$AM$10,9)  ),  Nov2022_RICHIESTE!C31),HLOOKUP(C$80,Tipologie!$B$2:$AM$10,9  ) ))</f>
        <v>DOMENICA</v>
      </c>
      <c r="D88" s="147" t="str">
        <f>T( IF( Nov2022_RICHIESTE!D31&lt;&gt;"",  IF(   AND(    (IFERROR(SEARCH("Ridotto",Nov2022_RICHIESTE!D31),Nov2022_RICHIESTE!D31))=1,    D$80&lt;&gt;""   ),    _xlfn.CONCAT("Rid: ",HLOOKUP(D$80,Tipologie!$B$2:$AM$10,9)  ),  Nov2022_RICHIESTE!D31),HLOOKUP(D$80,Tipologie!$B$2:$AM$10,9  ) ))</f>
        <v>DOMENICA</v>
      </c>
      <c r="E88" s="147" t="str">
        <f>T( IF( Nov2022_RICHIESTE!E31&lt;&gt;"",  IF(   AND(    (IFERROR(SEARCH("Ridotto",Nov2022_RICHIESTE!E31),Nov2022_RICHIESTE!E31))=1,    E$80&lt;&gt;""   ),    _xlfn.CONCAT("Rid: ",HLOOKUP(E$80,Tipologie!$B$2:$AM$10,9)  ),  Nov2022_RICHIESTE!E31),HLOOKUP(E$80,Tipologie!$B$2:$AM$10,9  ) ))</f>
        <v>DOMENICA</v>
      </c>
      <c r="F88" s="147" t="str">
        <f>T( IF( Nov2022_RICHIESTE!F31&lt;&gt;"",  IF(   AND(    (IFERROR(SEARCH("Ridotto",Nov2022_RICHIESTE!F31),Nov2022_RICHIESTE!F31))=1,    F$80&lt;&gt;""   ),    _xlfn.CONCAT("Rid: ",HLOOKUP(F$80,Tipologie!$B$2:$AM$10,9)  ),  Nov2022_RICHIESTE!F31),HLOOKUP(F$80,Tipologie!$B$2:$AM$10,9  ) ))</f>
        <v>DOMENICA</v>
      </c>
      <c r="G88" s="147" t="str">
        <f>T( IF( Nov2022_RICHIESTE!G31&lt;&gt;"",  IF(   AND(    (IFERROR(SEARCH("Ridotto",Nov2022_RICHIESTE!G31),Nov2022_RICHIESTE!G31))=1,    G$80&lt;&gt;""   ),    _xlfn.CONCAT("Rid: ",HLOOKUP(G$80,Tipologie!$B$2:$AM$10,9)  ),  Nov2022_RICHIESTE!G31),HLOOKUP(G$80,Tipologie!$B$2:$AM$10,9  ) ))</f>
        <v>DOMENICA</v>
      </c>
      <c r="H88" s="147" t="str">
        <f>T( IF( Nov2022_RICHIESTE!H31&lt;&gt;"",  IF(   AND(    (IFERROR(SEARCH("Ridotto",Nov2022_RICHIESTE!H31),Nov2022_RICHIESTE!H31))=1,    H$80&lt;&gt;""   ),    _xlfn.CONCAT("Rid: ",HLOOKUP(H$80,Tipologie!$B$2:$AM$10,9)  ),  Nov2022_RICHIESTE!H31),HLOOKUP(H$80,Tipologie!$B$2:$AM$10,9  ) ))</f>
        <v>DOMENICA</v>
      </c>
      <c r="I88" s="147" t="str">
        <f>T( IF( Nov2022_RICHIESTE!I31&lt;&gt;"",  IF(   AND(    (IFERROR(SEARCH("Ridotto",Nov2022_RICHIESTE!I31),Nov2022_RICHIESTE!I31))=1,    I$80&lt;&gt;""   ),    _xlfn.CONCAT("Rid: ",HLOOKUP(I$80,Tipologie!$B$2:$AM$10,9)  ),  Nov2022_RICHIESTE!I31),HLOOKUP(I$80,Tipologie!$B$2:$AM$10,9  ) ))</f>
        <v>DOMENICA</v>
      </c>
      <c r="J88" s="147" t="str">
        <f>T( IF( Nov2022_RICHIESTE!J31&lt;&gt;"",  IF(   AND(    (IFERROR(SEARCH("Ridotto",Nov2022_RICHIESTE!J31),Nov2022_RICHIESTE!J31))=1,    J$80&lt;&gt;""   ),    _xlfn.CONCAT("Rid: ",HLOOKUP(J$80,Tipologie!$B$2:$AM$10,9)  ),  Nov2022_RICHIESTE!J31),HLOOKUP(J$80,Tipologie!$B$2:$AM$10,9  ) ))</f>
        <v>DOMENICA</v>
      </c>
      <c r="K88" s="147" t="str">
        <f>T( IF( Nov2022_RICHIESTE!K31&lt;&gt;"",  IF(   AND(    (IFERROR(SEARCH("Ridotto",Nov2022_RICHIESTE!K31),Nov2022_RICHIESTE!K31))=1,    K$80&lt;&gt;""   ),    _xlfn.CONCAT("Rid: ",HLOOKUP(K$80,Tipologie!$B$2:$AM$10,9)  ),  Nov2022_RICHIESTE!K31),HLOOKUP(K$80,Tipologie!$B$2:$AM$10,9  ) ))</f>
        <v>DOMENICA</v>
      </c>
      <c r="L88" s="147" t="str">
        <f>T( IF( Nov2022_RICHIESTE!L31&lt;&gt;"",  IF(   AND(    (IFERROR(SEARCH("Ridotto",Nov2022_RICHIESTE!L31),Nov2022_RICHIESTE!L31))=1,    L$80&lt;&gt;""   ),    _xlfn.CONCAT("Rid: ",HLOOKUP(L$80,Tipologie!$B$2:$AM$10,9)  ),  Nov2022_RICHIESTE!L31),HLOOKUP(L$80,Tipologie!$B$2:$AM$10,9  ) ))</f>
        <v>DOMENICA</v>
      </c>
      <c r="M88" s="147" t="str">
        <f>T( IF( Nov2022_RICHIESTE!M31&lt;&gt;"",  IF(   AND(    (IFERROR(SEARCH("Ridotto",Nov2022_RICHIESTE!M31),Nov2022_RICHIESTE!M31))=1,    M$80&lt;&gt;""   ),    _xlfn.CONCAT("Rid: ",HLOOKUP(M$80,Tipologie!$B$2:$AM$10,9)  ),  Nov2022_RICHIESTE!M31),HLOOKUP(M$80,Tipologie!$B$2:$AM$10,9  ) ))</f>
        <v>DOMENICA</v>
      </c>
      <c r="N88" s="147" t="str">
        <f>T( IF( Nov2022_RICHIESTE!N31&lt;&gt;"",  IF(   AND(    (IFERROR(SEARCH("Ridotto",Nov2022_RICHIESTE!N31),Nov2022_RICHIESTE!N31))=1,    N$80&lt;&gt;""   ),    _xlfn.CONCAT("Rid: ",HLOOKUP(N$80,Tipologie!$B$2:$AM$10,9)  ),  Nov2022_RICHIESTE!N31),HLOOKUP(N$80,Tipologie!$B$2:$AM$10,9  ) ))</f>
        <v>DOMENICA</v>
      </c>
      <c r="O88" s="147" t="str">
        <f>T( IF( Nov2022_RICHIESTE!O31&lt;&gt;"",  IF(   AND(    (IFERROR(SEARCH("Ridotto",Nov2022_RICHIESTE!O31),Nov2022_RICHIESTE!O31))=1,    O$80&lt;&gt;""   ),    _xlfn.CONCAT("Rid: ",HLOOKUP(O$80,Tipologie!$B$2:$AM$10,9)  ),  Nov2022_RICHIESTE!O31),HLOOKUP(O$80,Tipologie!$B$2:$AM$10,9  ) ))</f>
        <v>DOMENICA</v>
      </c>
      <c r="P88" s="147" t="str">
        <f>T( IF( Nov2022_RICHIESTE!P31&lt;&gt;"",  IF(   AND(    (IFERROR(SEARCH("Ridotto",Nov2022_RICHIESTE!P31),Nov2022_RICHIESTE!P31))=1,    P$80&lt;&gt;""   ),    _xlfn.CONCAT("Rid: ",HLOOKUP(P$80,Tipologie!$B$2:$AM$10,9)  ),  Nov2022_RICHIESTE!P31),HLOOKUP(P$80,Tipologie!$B$2:$AM$10,9  ) ))</f>
        <v>DOMENICA</v>
      </c>
      <c r="Q88" s="28" t="str">
        <f>T( IF( Nov2022_RICHIESTE!Q31&lt;&gt;"",  IF(   AND(    (IFERROR(SEARCH("Ridotto",Nov2022_RICHIESTE!Q31),Nov2022_RICHIESTE!Q31))=1,    Q$80&lt;&gt;""   ),    _xlfn.CONCAT("Rid: ",HLOOKUP(Q$80,Tipologie!$B$2:$AM$10,9)  ),  Nov2022_RICHIESTE!Q31),HLOOKUP(Q$80,Tipologie!$B$2:$AM$10,9  ) ))</f>
        <v>DOMENICA</v>
      </c>
      <c r="R88" s="28" t="str">
        <f>T( IF( Nov2022_RICHIESTE!R31&lt;&gt;"",  IF(   AND(    (IFERROR(SEARCH("Ridotto",Nov2022_RICHIESTE!R31),Nov2022_RICHIESTE!R31))=1,    R$80&lt;&gt;""   ),    _xlfn.CONCAT("Rid: ",HLOOKUP(R$80,Tipologie!$B$2:$AM$10,9)  ),  Nov2022_RICHIESTE!R31),HLOOKUP(R$80,Tipologie!$B$2:$AM$10,9  ) ))</f>
        <v>DOMENICA</v>
      </c>
      <c r="S88" s="28" t="str">
        <f>T( IF( Nov2022_RICHIESTE!S31&lt;&gt;"",  IF(   AND(    (IFERROR(SEARCH("Ridotto",Nov2022_RICHIESTE!S31),Nov2022_RICHIESTE!S31))=1,    S$80&lt;&gt;""   ),    _xlfn.CONCAT("Rid: ",HLOOKUP(S$80,Tipologie!$B$2:$AM$10,9)  ),  Nov2022_RICHIESTE!S31),HLOOKUP(S$80,Tipologie!$B$2:$AM$10,9  ) ))</f>
        <v>DOMENICA</v>
      </c>
      <c r="U88" s="26" t="str">
        <f t="shared" si="23"/>
        <v/>
      </c>
      <c r="V88" s="48">
        <f t="shared" si="18"/>
        <v>44892</v>
      </c>
      <c r="W88" s="147" t="str">
        <f>T( IF( Nov2022_RICHIESTE!W31&lt;&gt;"",  IF(   AND(    (IFERROR(SEARCH("Ridotto",Nov2022_RICHIESTE!W31),Nov2022_RICHIESTE!W31))=1,    W$80&lt;&gt;""   ),    _xlfn.CONCAT("Rid: ",HLOOKUP(W$80,Tipologie!$B$2:$AM$10,9)  ),  Nov2022_RICHIESTE!W31),HLOOKUP(W$80,Tipologie!$B$2:$AM$10,9  ) ))</f>
        <v>DOMENICA</v>
      </c>
      <c r="X88" s="147" t="str">
        <f>T( IF( Nov2022_RICHIESTE!X31&lt;&gt;"",  IF(   AND(    (IFERROR(SEARCH("Ridotto",Nov2022_RICHIESTE!X31),Nov2022_RICHIESTE!X31))=1,    X$80&lt;&gt;""   ),    _xlfn.CONCAT("Rid: ",HLOOKUP(X$80,Tipologie!$B$2:$AM$10,9)  ),  Nov2022_RICHIESTE!X31),HLOOKUP(X$80,Tipologie!$B$2:$AM$10,9  ) ))</f>
        <v>DOMENICA</v>
      </c>
      <c r="Y88" s="147" t="str">
        <f>T( IF( Nov2022_RICHIESTE!Y31&lt;&gt;"",  IF(   AND(    (IFERROR(SEARCH("Ridotto",Nov2022_RICHIESTE!Y31),Nov2022_RICHIESTE!Y31))=1,    Y$80&lt;&gt;""   ),    _xlfn.CONCAT("Rid: ",HLOOKUP(Y$80,Tipologie!$B$2:$AM$10,9)  ),  Nov2022_RICHIESTE!Y31),HLOOKUP(Y$80,Tipologie!$B$2:$AM$10,9  ) ))</f>
        <v>DOMENICA</v>
      </c>
      <c r="Z88" s="147" t="str">
        <f>T( IF( Nov2022_RICHIESTE!Z31&lt;&gt;"",  IF(   AND(    (IFERROR(SEARCH("Ridotto",Nov2022_RICHIESTE!Z31),Nov2022_RICHIESTE!Z31))=1,    Z$80&lt;&gt;""   ),    _xlfn.CONCAT("Rid: ",HLOOKUP(Z$80,Tipologie!$B$2:$AM$10,9)  ),  Nov2022_RICHIESTE!Z31),HLOOKUP(Z$80,Tipologie!$B$2:$AM$10,9  ) ))</f>
        <v>DOMENICA</v>
      </c>
      <c r="AA88" s="147" t="str">
        <f>T( IF( Nov2022_RICHIESTE!AA31&lt;&gt;"",  IF(   AND(    (IFERROR(SEARCH("Ridotto",Nov2022_RICHIESTE!AA31),Nov2022_RICHIESTE!AA31))=1,    AA$80&lt;&gt;""   ),    _xlfn.CONCAT("Rid: ",HLOOKUP(AA$80,Tipologie!$B$2:$AM$10,9)  ),  Nov2022_RICHIESTE!AA31),HLOOKUP(AA$80,Tipologie!$B$2:$AM$10,9  ) ))</f>
        <v>DOMENICA</v>
      </c>
      <c r="AB88" s="147" t="str">
        <f>T( IF( Nov2022_RICHIESTE!AB31&lt;&gt;"",  IF(   AND(    (IFERROR(SEARCH("Ridotto",Nov2022_RICHIESTE!AB31),Nov2022_RICHIESTE!AB31))=1,    AB$80&lt;&gt;""   ),    _xlfn.CONCAT("Rid: ",HLOOKUP(AB$80,Tipologie!$B$2:$AM$10,9)  ),  Nov2022_RICHIESTE!AB31),HLOOKUP(AB$80,Tipologie!$B$2:$AM$10,9  ) ))</f>
        <v>DOMENICA</v>
      </c>
      <c r="AC88" s="147" t="str">
        <f>T( IF( Nov2022_RICHIESTE!AC31&lt;&gt;"",  IF(   AND(    (IFERROR(SEARCH("Ridotto",Nov2022_RICHIESTE!AC31),Nov2022_RICHIESTE!AC31))=1,    AC$80&lt;&gt;""   ),    _xlfn.CONCAT("Rid: ",HLOOKUP(AC$80,Tipologie!$B$2:$AM$10,9)  ),  Nov2022_RICHIESTE!AC31),HLOOKUP(AC$80,Tipologie!$B$2:$AM$10,9  ) ))</f>
        <v>DOMENICA</v>
      </c>
      <c r="AD88" s="147" t="str">
        <f>T( IF( Nov2022_RICHIESTE!AD31&lt;&gt;"",  IF(   AND(    (IFERROR(SEARCH("Ridotto",Nov2022_RICHIESTE!AD31),Nov2022_RICHIESTE!AD31))=1,    AD$80&lt;&gt;""   ),    _xlfn.CONCAT("Rid: ",HLOOKUP(AD$80,Tipologie!$B$2:$AM$10,9)  ),  Nov2022_RICHIESTE!AD31),HLOOKUP(AD$80,Tipologie!$B$2:$AM$10,9  ) ))</f>
        <v>DOMENICA</v>
      </c>
      <c r="AE88" s="147" t="str">
        <f>T( IF( Nov2022_RICHIESTE!AE31&lt;&gt;"",  IF(   AND(    (IFERROR(SEARCH("Ridotto",Nov2022_RICHIESTE!AE31),Nov2022_RICHIESTE!AE31))=1,    AE$80&lt;&gt;""   ),    _xlfn.CONCAT("Rid: ",HLOOKUP(AE$80,Tipologie!$B$2:$AM$10,9)  ),  Nov2022_RICHIESTE!AE31),HLOOKUP(AE$80,Tipologie!$B$2:$AM$10,9  ) ))</f>
        <v>DOMENICA</v>
      </c>
      <c r="AF88" s="147" t="str">
        <f>T( IF( Nov2022_RICHIESTE!AF31&lt;&gt;"",  IF(   AND(    (IFERROR(SEARCH("Ridotto",Nov2022_RICHIESTE!AF31),Nov2022_RICHIESTE!AF31))=1,    AF$80&lt;&gt;""   ),    _xlfn.CONCAT("Rid: ",HLOOKUP(AF$80,Tipologie!$B$2:$AM$10,9)  ),  Nov2022_RICHIESTE!AF31),HLOOKUP(AF$80,Tipologie!$B$2:$AM$10,9  ) ))</f>
        <v>DOMENICA</v>
      </c>
      <c r="AG88" s="147" t="str">
        <f>T( IF( Nov2022_RICHIESTE!AG31&lt;&gt;"",  IF(   AND(    (IFERROR(SEARCH("Ridotto",Nov2022_RICHIESTE!AG31),Nov2022_RICHIESTE!AG31))=1,    AG$80&lt;&gt;""   ),    _xlfn.CONCAT("Rid: ",HLOOKUP(AG$80,Tipologie!$B$2:$AM$10,9)  ),  Nov2022_RICHIESTE!AG31),HLOOKUP(AG$80,Tipologie!$B$2:$AM$10,9  ) ))</f>
        <v>DOMENICA</v>
      </c>
      <c r="AH88" s="147" t="str">
        <f>T( IF( Nov2022_RICHIESTE!AH31&lt;&gt;"",  IF(   AND(    (IFERROR(SEARCH("Ridotto",Nov2022_RICHIESTE!AH31),Nov2022_RICHIESTE!AH31))=1,    AH$80&lt;&gt;""   ),    _xlfn.CONCAT("Rid: ",HLOOKUP(AH$80,Tipologie!$B$2:$AM$10,9)  ),  Nov2022_RICHIESTE!AH31),HLOOKUP(AH$80,Tipologie!$B$2:$AM$10,9  ) ))</f>
        <v>DOMENICA</v>
      </c>
      <c r="AI88" s="147" t="str">
        <f>T( IF( Nov2022_RICHIESTE!AI31&lt;&gt;"",  IF(   AND(    (IFERROR(SEARCH("Ridotto",Nov2022_RICHIESTE!AI31),Nov2022_RICHIESTE!AI31))=1,    AI$80&lt;&gt;""   ),    _xlfn.CONCAT("Rid: ",HLOOKUP(AI$80,Tipologie!$B$2:$AM$10,9)  ),  Nov2022_RICHIESTE!AI31),HLOOKUP(AI$80,Tipologie!$B$2:$AM$10,9  ) ))</f>
        <v>DOMENICA</v>
      </c>
      <c r="AJ88" s="147" t="str">
        <f>T( IF( Nov2022_RICHIESTE!AJ31&lt;&gt;"",  IF(   AND(    (IFERROR(SEARCH("Ridotto",Nov2022_RICHIESTE!AJ31),Nov2022_RICHIESTE!AJ31))=1,    AJ$80&lt;&gt;""   ),    _xlfn.CONCAT("Rid: ",HLOOKUP(AJ$80,Tipologie!$B$2:$AM$10,9)  ),  Nov2022_RICHIESTE!AJ31),HLOOKUP(AJ$80,Tipologie!$B$2:$AM$10,9  ) ))</f>
        <v>DOMENICA</v>
      </c>
      <c r="AK88" s="147" t="str">
        <f>T( IF( Nov2022_RICHIESTE!AK31&lt;&gt;"",  IF(   AND(    (IFERROR(SEARCH("Ridotto",Nov2022_RICHIESTE!AK31),Nov2022_RICHIESTE!AK31))=1,    AK$80&lt;&gt;""   ),    _xlfn.CONCAT("Rid: ",HLOOKUP(AK$80,Tipologie!$B$2:$AM$10,9)  ),  Nov2022_RICHIESTE!AK31),HLOOKUP(AK$80,Tipologie!$B$2:$AM$10,9  ) ))</f>
        <v>DOMENICA</v>
      </c>
      <c r="AL88" s="147" t="str">
        <f>T( IF( Nov2022_RICHIESTE!AL31&lt;&gt;"",  IF(   AND(    (IFERROR(SEARCH("Ridotto",Nov2022_RICHIESTE!AL31),Nov2022_RICHIESTE!AL31))=1,    AL$80&lt;&gt;""   ),    _xlfn.CONCAT("Rid: ",HLOOKUP(AL$80,Tipologie!$B$2:$AM$10,9)  ),  Nov2022_RICHIESTE!AL31),HLOOKUP(AL$80,Tipologie!$B$2:$AM$10,9  ) ))</f>
        <v>DOMENICA</v>
      </c>
      <c r="AM88" s="147" t="str">
        <f>T( IF( Nov2022_RICHIESTE!AM31&lt;&gt;"",  IF(   AND(    (IFERROR(SEARCH("Ridotto",Nov2022_RICHIESTE!AM31),Nov2022_RICHIESTE!AM31))=1,    AM$80&lt;&gt;""   ),    _xlfn.CONCAT("Rid: ",HLOOKUP(AM$80,Tipologie!$B$2:$AM$10,9)  ),  Nov2022_RICHIESTE!AM31),HLOOKUP(AM$80,Tipologie!$B$2:$AM$10,9  ) ))</f>
        <v>DOMENICA</v>
      </c>
      <c r="AN88" s="147" t="str">
        <f>T( IF( Nov2022_RICHIESTE!AN31&lt;&gt;"",  IF(   AND(    (IFERROR(SEARCH("Ridotto",Nov2022_RICHIESTE!AN31),Nov2022_RICHIESTE!AN31))=1,    AN$80&lt;&gt;""   ),    _xlfn.CONCAT("Rid: ",HLOOKUP(AN$80,Tipologie!$B$2:$AM$10,9)  ),  Nov2022_RICHIESTE!AN31),HLOOKUP(AN$80,Tipologie!$B$2:$AM$10,9  ) ))</f>
        <v>DOMENICA</v>
      </c>
      <c r="AO88" s="147" t="str">
        <f>T( IF( Nov2022_RICHIESTE!AO31&lt;&gt;"",  IF(   AND(    (IFERROR(SEARCH("Ridotto",Nov2022_RICHIESTE!AO31),Nov2022_RICHIESTE!AO31))=1,    AO$80&lt;&gt;""   ),    _xlfn.CONCAT("Rid: ",HLOOKUP(AO$80,Tipologie!$B$2:$AM$10,9)  ),  Nov2022_RICHIESTE!AO31),HLOOKUP(AO$80,Tipologie!$B$2:$AM$10,9  ) ))</f>
        <v>DOMENICA</v>
      </c>
      <c r="AP88" s="147" t="str">
        <f>T( IF( Nov2022_RICHIESTE!AP31&lt;&gt;"",  IF(   AND(    (IFERROR(SEARCH("Ridotto",Nov2022_RICHIESTE!AP31),Nov2022_RICHIESTE!AP31))=1,    AP$80&lt;&gt;""   ),    _xlfn.CONCAT("Rid: ",HLOOKUP(AP$80,Tipologie!$B$2:$AM$10,9)  ),  Nov2022_RICHIESTE!AP31),HLOOKUP(AP$80,Tipologie!$B$2:$AM$10,9  ) ))</f>
        <v>DOMENICA</v>
      </c>
      <c r="AQ88" s="147" t="str">
        <f>T( IF( Nov2022_RICHIESTE!AQ31&lt;&gt;"",  IF(   AND(    (IFERROR(SEARCH("Ridotto",Nov2022_RICHIESTE!AQ31),Nov2022_RICHIESTE!AQ31))=1,    AQ$80&lt;&gt;""   ),    _xlfn.CONCAT("Rid: ",HLOOKUP(AQ$80,Tipologie!$B$2:$AM$10,9)  ),  Nov2022_RICHIESTE!AQ31),HLOOKUP(AQ$80,Tipologie!$B$2:$AM$10,9  ) ))</f>
        <v>DOMENICA</v>
      </c>
      <c r="AR88" s="147" t="str">
        <f>T( IF( Nov2022_RICHIESTE!AR31&lt;&gt;"",  IF(   AND(    (IFERROR(SEARCH("Ridotto",Nov2022_RICHIESTE!AR31),Nov2022_RICHIESTE!AR31))=1,    AR$80&lt;&gt;""   ),    _xlfn.CONCAT("Rid: ",HLOOKUP(AR$80,Tipologie!$B$2:$AM$10,9)  ),  Nov2022_RICHIESTE!AR31),HLOOKUP(AR$80,Tipologie!$B$2:$AM$10,9  ) ))</f>
        <v>DOMENICA</v>
      </c>
      <c r="AS88" s="147" t="str">
        <f>T( IF( Nov2022_RICHIESTE!AS31&lt;&gt;"",  IF(   AND(    (IFERROR(SEARCH("Ridotto",Nov2022_RICHIESTE!AS31),Nov2022_RICHIESTE!AS31))=1,    AS$80&lt;&gt;""   ),    _xlfn.CONCAT("Rid: ",HLOOKUP(AS$80,Tipologie!$B$2:$AM$10,9)  ),  Nov2022_RICHIESTE!AS31),HLOOKUP(AS$80,Tipologie!$B$2:$AM$10,9  ) ))</f>
        <v>DOMENICA</v>
      </c>
      <c r="AT88" s="224"/>
      <c r="AW88" s="89"/>
      <c r="AX88" s="207"/>
      <c r="AY88" s="91"/>
      <c r="BB88" s="147" t="str">
        <f>T( IF( Nov2022_RICHIESTE!BM31&lt;&gt;"",  IF(   AND(    (IFERROR(SEARCH("Ridotto",Nov2022_RICHIESTE!BM31),Nov2022_RICHIESTE!BM31))=1,    BB$80&lt;&gt;""   ),    _xlfn.CONCAT("Rid: ",HLOOKUP(BB$80,Tipologie!$B$2:$AM$10,9)  ),  Nov2022_RICHIESTE!BM31),HLOOKUP(BB$80,Tipologie!$B$2:$AM$10,9  ) ))</f>
        <v>DOMENICA</v>
      </c>
      <c r="BC88" s="147" t="str">
        <f>T( IF( Nov2022_RICHIESTE!BN31&lt;&gt;"",  IF(   AND(    (IFERROR(SEARCH("Ridotto",Nov2022_RICHIESTE!BN31),Nov2022_RICHIESTE!BN31))=1,    BC$80&lt;&gt;""   ),    _xlfn.CONCAT("Rid: ",HLOOKUP(BC$80,Tipologie!$B$2:$AM$10,9)  ),  Nov2022_RICHIESTE!BN31),HLOOKUP(BC$80,Tipologie!$B$2:$AM$10,9  ) ))</f>
        <v>DOMENICA</v>
      </c>
      <c r="BD88" s="147" t="str">
        <f>T( IF( Nov2022_RICHIESTE!BO31&lt;&gt;"",  IF(   AND(    (IFERROR(SEARCH("Ridotto",Nov2022_RICHIESTE!BO31),Nov2022_RICHIESTE!BO31))=1,    BD$80&lt;&gt;""   ),    _xlfn.CONCAT("Rid: ",HLOOKUP(BD$80,Tipologie!$B$2:$AM$10,9)  ),  Nov2022_RICHIESTE!BO31),HLOOKUP(BD$80,Tipologie!$B$2:$AM$10,9  ) ))</f>
        <v>DOMENICA</v>
      </c>
      <c r="BE88" s="147" t="str">
        <f>T( IF( Nov2022_RICHIESTE!BP31&lt;&gt;"",  IF(   AND(    (IFERROR(SEARCH("Ridotto",Nov2022_RICHIESTE!BP31),Nov2022_RICHIESTE!BP31))=1,    BE$80&lt;&gt;""   ),    _xlfn.CONCAT("Rid: ",HLOOKUP(BE$80,Tipologie!$B$2:$AM$10,9)  ),  Nov2022_RICHIESTE!BP31),HLOOKUP(BE$80,Tipologie!$B$2:$AM$10,9  ) ))</f>
        <v>DOMENICA</v>
      </c>
      <c r="BF88" s="147" t="str">
        <f>T( IF( Nov2022_RICHIESTE!BQ31&lt;&gt;"",  IF(   AND(    (IFERROR(SEARCH("Ridotto",Nov2022_RICHIESTE!BQ31),Nov2022_RICHIESTE!BQ31))=1,    BF$80&lt;&gt;""   ),    _xlfn.CONCAT("Rid: ",HLOOKUP(BF$80,Tipologie!$B$2:$AM$10,9)  ),  Nov2022_RICHIESTE!BQ31),HLOOKUP(BF$80,Tipologie!$B$2:$AM$10,9  ) ))</f>
        <v>DOMENICA</v>
      </c>
      <c r="BG88" s="147" t="str">
        <f>T( IF( Nov2022_RICHIESTE!BR31&lt;&gt;"",  IF(   AND(    (IFERROR(SEARCH("Ridotto",Nov2022_RICHIESTE!BR31),Nov2022_RICHIESTE!BR31))=1,    BG$80&lt;&gt;""   ),    _xlfn.CONCAT("Rid: ",HLOOKUP(BG$80,Tipologie!$B$2:$AM$10,9)  ),  Nov2022_RICHIESTE!BR31),HLOOKUP(BG$80,Tipologie!$B$2:$AM$10,9  ) ))</f>
        <v>DOMENICA</v>
      </c>
      <c r="BI88" s="26" t="str">
        <f t="shared" si="24"/>
        <v/>
      </c>
      <c r="BJ88" s="136">
        <f t="shared" si="27"/>
        <v>44892</v>
      </c>
      <c r="BK88" s="147" t="str">
        <f>T(IF(  Nov2022_RICHIESTE!BV31&lt;&gt;"",  Nov2022_RICHIESTE!BV31,  HLOOKUP(BK$80,Tipologie!$B$2:$AM$10,9) ))</f>
        <v>DOMENICA</v>
      </c>
      <c r="BL88" s="147" t="str">
        <f>T(IF(  Nov2022_RICHIESTE!BW31&lt;&gt;"",  Nov2022_RICHIESTE!BW31,  HLOOKUP(BL$80,Tipologie!$B$2:$AM$10,9) ))</f>
        <v>DOMENICA</v>
      </c>
      <c r="BM88" s="147" t="str">
        <f>T(IF(  Nov2022_RICHIESTE!BX31&lt;&gt;"",  Nov2022_RICHIESTE!BX31,  HLOOKUP(BM$80,Tipologie!$B$2:$AM$10,9) ))</f>
        <v>DOMENICA</v>
      </c>
      <c r="BN88" s="147" t="str">
        <f>T(IF(  Nov2022_RICHIESTE!BY31&lt;&gt;"",  Nov2022_RICHIESTE!BY31,  HLOOKUP(BN$80,Tipologie!$B$2:$AM$10,9) ))</f>
        <v>DOMENICA</v>
      </c>
      <c r="BO88" s="147" t="str">
        <f>T(IF(  Nov2022_RICHIESTE!BZ31&lt;&gt;"",  Nov2022_RICHIESTE!BZ31,  HLOOKUP(BO$80,Tipologie!$B$2:$AM$10,9) ))</f>
        <v>DOMENICA</v>
      </c>
      <c r="BP88" s="147" t="str">
        <f>T(IF(  Nov2022_RICHIESTE!CA31&lt;&gt;"",  Nov2022_RICHIESTE!CA31,  HLOOKUP(BP$80,Tipologie!$B$2:$AM$10,9) ))</f>
        <v>DOMENICA</v>
      </c>
      <c r="BQ88" s="147" t="str">
        <f>T(IF(  Nov2022_RICHIESTE!CB31&lt;&gt;"",  Nov2022_RICHIESTE!CB31,  HLOOKUP(BQ$80,Tipologie!$B$2:$AM$10,9) ))</f>
        <v>DOMENICA</v>
      </c>
      <c r="BR88" s="147" t="str">
        <f>T(IF(  Nov2022_RICHIESTE!CC31&lt;&gt;"",  Nov2022_RICHIESTE!CC31,  HLOOKUP(BR$80,Tipologie!$B$2:$AM$10,9) ))</f>
        <v>DOMENICA</v>
      </c>
      <c r="BS88" s="147" t="str">
        <f>T(IF(  Nov2022_RICHIESTE!CD31&lt;&gt;"",  Nov2022_RICHIESTE!CD31,  HLOOKUP(BS$80,Tipologie!$B$2:$AM$10,9) ))</f>
        <v>DOMENICA</v>
      </c>
      <c r="BT88" s="147" t="str">
        <f>T(IF(  Nov2022_RICHIESTE!CE31&lt;&gt;"",  Nov2022_RICHIESTE!CE31,  HLOOKUP(BT$80,Tipologie!$B$2:$AM$10,9) ))</f>
        <v>DOMENICA</v>
      </c>
    </row>
    <row r="89" spans="1:73" ht="11.25" customHeight="1" x14ac:dyDescent="0.25">
      <c r="A89" s="196"/>
      <c r="B89" s="196"/>
      <c r="C89" s="27"/>
      <c r="D89" s="27"/>
      <c r="E89" s="27"/>
      <c r="F89" s="27"/>
      <c r="G89" s="27"/>
      <c r="H89" s="27"/>
      <c r="I89" s="27"/>
      <c r="J89" s="27"/>
      <c r="K89" s="27"/>
      <c r="L89" s="27"/>
      <c r="M89" s="27"/>
      <c r="N89" s="27"/>
      <c r="O89" s="27"/>
      <c r="P89" s="27"/>
      <c r="Q89" s="27"/>
      <c r="R89" s="27"/>
      <c r="S89" s="27"/>
      <c r="U89" s="27" t="str">
        <f t="shared" si="23"/>
        <v/>
      </c>
      <c r="V89" s="27" t="str">
        <f t="shared" si="18"/>
        <v/>
      </c>
      <c r="W89" s="27"/>
      <c r="X89" s="199"/>
      <c r="Y89" s="199"/>
      <c r="Z89" s="199"/>
      <c r="AA89" s="199"/>
      <c r="AB89" s="199"/>
      <c r="AC89" s="199"/>
      <c r="AD89" s="199"/>
      <c r="AE89" s="199"/>
      <c r="AF89" s="199"/>
      <c r="AG89" s="199"/>
      <c r="AH89" s="199"/>
      <c r="AI89" s="199"/>
      <c r="AJ89" s="199"/>
      <c r="AK89" s="199"/>
      <c r="AL89" s="199"/>
      <c r="AM89" s="199"/>
      <c r="AN89" s="199"/>
      <c r="AO89" s="199"/>
      <c r="AP89" s="199"/>
      <c r="AQ89" s="199"/>
      <c r="AR89" s="199"/>
      <c r="AS89" s="199"/>
      <c r="AT89" s="199"/>
      <c r="AW89" s="88"/>
      <c r="AX89" s="88"/>
      <c r="AY89" s="196"/>
      <c r="BB89" s="199"/>
      <c r="BC89" s="199"/>
      <c r="BD89" s="199"/>
      <c r="BE89" s="199"/>
      <c r="BF89" s="199"/>
      <c r="BG89" s="199"/>
      <c r="BI89" s="93" t="str">
        <f t="shared" si="24"/>
        <v/>
      </c>
      <c r="BJ89" s="93" t="str">
        <f t="shared" si="27"/>
        <v/>
      </c>
      <c r="BK89" s="27"/>
      <c r="BL89" s="199"/>
      <c r="BM89" s="199"/>
      <c r="BN89" s="199"/>
      <c r="BO89" s="199"/>
      <c r="BP89" s="199"/>
      <c r="BQ89" s="199"/>
      <c r="BR89" s="27"/>
      <c r="BS89" s="27"/>
      <c r="BT89" s="27"/>
    </row>
    <row r="90" spans="1:73" ht="11.25" customHeight="1" x14ac:dyDescent="0.25">
      <c r="A90" s="44"/>
      <c r="B90" s="44" t="s">
        <v>15</v>
      </c>
      <c r="C90" s="79"/>
      <c r="D90" s="79"/>
      <c r="E90" s="79"/>
      <c r="F90" s="79"/>
      <c r="G90" s="79"/>
      <c r="H90" s="79"/>
      <c r="I90" s="79"/>
      <c r="J90" s="79"/>
      <c r="K90" s="79"/>
      <c r="L90" s="79"/>
      <c r="M90" s="79"/>
      <c r="N90" s="79"/>
      <c r="O90" s="79"/>
      <c r="P90" s="79"/>
      <c r="Q90" s="79"/>
      <c r="R90" s="79"/>
      <c r="S90" s="79"/>
      <c r="T90" s="152"/>
      <c r="U90" s="44"/>
      <c r="V90" s="44" t="str">
        <f>IF($B90&lt;&gt;"",$B90,"")</f>
        <v>Turno</v>
      </c>
      <c r="W90" s="79"/>
      <c r="X90" s="79"/>
      <c r="Y90" s="79"/>
      <c r="Z90" s="79"/>
      <c r="AA90" s="79"/>
      <c r="AB90" s="79"/>
      <c r="AC90" s="79"/>
      <c r="AD90" s="79"/>
      <c r="AE90" s="79"/>
      <c r="AF90" s="79"/>
      <c r="AG90" s="79"/>
      <c r="AH90" s="79"/>
      <c r="AI90" s="79"/>
      <c r="AJ90" s="79"/>
      <c r="AK90" s="79"/>
      <c r="AL90" s="79"/>
      <c r="AM90" s="79"/>
      <c r="AN90" s="79"/>
      <c r="AO90" s="79"/>
      <c r="AP90" s="79"/>
      <c r="AQ90" s="79"/>
      <c r="AR90" s="79"/>
      <c r="AS90" s="79"/>
      <c r="AT90" s="224"/>
      <c r="AW90" s="88"/>
      <c r="AX90" s="88"/>
      <c r="AY90" s="91"/>
      <c r="BB90" s="79"/>
      <c r="BC90" s="79"/>
      <c r="BD90" s="79"/>
      <c r="BE90" s="79"/>
      <c r="BF90" s="79"/>
      <c r="BG90" s="79"/>
      <c r="BI90" s="93"/>
      <c r="BJ90" s="93"/>
      <c r="BK90" s="79"/>
      <c r="BL90" s="79"/>
      <c r="BM90" s="79"/>
      <c r="BN90" s="79"/>
      <c r="BO90" s="79"/>
      <c r="BP90" s="79"/>
      <c r="BQ90" s="79"/>
      <c r="BR90" s="79"/>
      <c r="BS90" s="79"/>
      <c r="BT90" s="79"/>
    </row>
    <row r="91" spans="1:73" ht="11.25" customHeight="1" x14ac:dyDescent="0.25">
      <c r="A91" s="20"/>
      <c r="B91" s="20"/>
      <c r="C91" s="147" t="str">
        <f>T(IF(  Nov2022_RICHIESTE!C33&lt;&gt;"",  Nov2022_RICHIESTE!C33,  HLOOKUP(C$90,Tipologie!$B$2:$AM$10,2) ))</f>
        <v>-</v>
      </c>
      <c r="D91" s="147" t="str">
        <f>T(IF(  Nov2022_RICHIESTE!D33&lt;&gt;"",  Nov2022_RICHIESTE!D33,  HLOOKUP(D$90,Tipologie!$B$2:$AM$10,2) ))</f>
        <v>-</v>
      </c>
      <c r="E91" s="147" t="str">
        <f>T(IF(  Nov2022_RICHIESTE!E33&lt;&gt;"",  Nov2022_RICHIESTE!E33,  HLOOKUP(E$90,Tipologie!$B$2:$AM$10,2) ))</f>
        <v>-</v>
      </c>
      <c r="F91" s="147" t="str">
        <f>T(IF(  Nov2022_RICHIESTE!F33&lt;&gt;"",  Nov2022_RICHIESTE!F33,  HLOOKUP(F$90,Tipologie!$B$2:$AM$10,2) ))</f>
        <v>-</v>
      </c>
      <c r="G91" s="147" t="str">
        <f>T(IF(  Nov2022_RICHIESTE!G33&lt;&gt;"",  Nov2022_RICHIESTE!G33,  HLOOKUP(G$90,Tipologie!$B$2:$AM$10,2) ))</f>
        <v>-</v>
      </c>
      <c r="H91" s="147" t="str">
        <f>T(IF(  Nov2022_RICHIESTE!H33&lt;&gt;"",  Nov2022_RICHIESTE!H33,  HLOOKUP(H$90,Tipologie!$B$2:$AM$10,2) ))</f>
        <v>-</v>
      </c>
      <c r="I91" s="147" t="str">
        <f>T(IF(  Nov2022_RICHIESTE!I33&lt;&gt;"",  Nov2022_RICHIESTE!I33,  HLOOKUP(I$90,Tipologie!$B$2:$AM$10,2) ))</f>
        <v>-</v>
      </c>
      <c r="J91" s="147" t="str">
        <f>T(IF(  Nov2022_RICHIESTE!J33&lt;&gt;"",  Nov2022_RICHIESTE!J33,  HLOOKUP(J$90,Tipologie!$B$2:$AM$10,2) ))</f>
        <v>-</v>
      </c>
      <c r="K91" s="147" t="str">
        <f>T(IF(  Nov2022_RICHIESTE!K33&lt;&gt;"",  Nov2022_RICHIESTE!K33,  HLOOKUP(K$90,Tipologie!$B$2:$AM$10,2) ))</f>
        <v>-</v>
      </c>
      <c r="L91" s="147" t="str">
        <f>T(IF(  Nov2022_RICHIESTE!L33&lt;&gt;"",  Nov2022_RICHIESTE!L33,  HLOOKUP(L$90,Tipologie!$B$2:$AM$10,2) ))</f>
        <v>-</v>
      </c>
      <c r="M91" s="147" t="str">
        <f>T(IF(  Nov2022_RICHIESTE!M33&lt;&gt;"",  Nov2022_RICHIESTE!M33,  HLOOKUP(M$90,Tipologie!$B$2:$AM$10,2) ))</f>
        <v>-</v>
      </c>
      <c r="N91" s="147" t="str">
        <f>T(IF(  Nov2022_RICHIESTE!N33&lt;&gt;"",  Nov2022_RICHIESTE!N33,  HLOOKUP(N$90,Tipologie!$B$2:$AM$10,2) ))</f>
        <v>-</v>
      </c>
      <c r="O91" s="147" t="str">
        <f>T(IF(  Nov2022_RICHIESTE!O33&lt;&gt;"",  Nov2022_RICHIESTE!O33,  HLOOKUP(O$90,Tipologie!$B$2:$AM$10,2) ))</f>
        <v>-</v>
      </c>
      <c r="P91" s="147" t="str">
        <f>T(IF(  Nov2022_RICHIESTE!P33&lt;&gt;"",  Nov2022_RICHIESTE!P33,  HLOOKUP(P$90,Tipologie!$B$2:$AM$10,2) ))</f>
        <v>-</v>
      </c>
      <c r="Q91" s="47" t="str">
        <f>T(IF(  Nov2022_RICHIESTE!Q33&lt;&gt;"",  Nov2022_RICHIESTE!Q33,  HLOOKUP(Q$90,Tipologie!$B$2:$AM$10,2) ))</f>
        <v>-</v>
      </c>
      <c r="R91" s="47" t="str">
        <f>T(IF(  Nov2022_RICHIESTE!R33&lt;&gt;"",  Nov2022_RICHIESTE!R33,  HLOOKUP(R$90,Tipologie!$B$2:$AM$10,2) ))</f>
        <v>-</v>
      </c>
      <c r="S91" s="47" t="str">
        <f>T(IF(  Nov2022_RICHIESTE!S33&lt;&gt;"",  Nov2022_RICHIESTE!S33,  HLOOKUP(S$90,Tipologie!$B$2:$AM$10,2) ))</f>
        <v>-</v>
      </c>
      <c r="U91" s="20" t="str">
        <f t="shared" si="23"/>
        <v/>
      </c>
      <c r="V91" s="20" t="str">
        <f t="shared" si="18"/>
        <v/>
      </c>
      <c r="W91" s="147" t="str">
        <f>T(IF(  Nov2022_RICHIESTE!W33&lt;&gt;"",  Nov2022_RICHIESTE!W33,  HLOOKUP(W$90,Tipologie!$B$2:$AM$10,2) ))</f>
        <v>-</v>
      </c>
      <c r="X91" s="147" t="str">
        <f>T(IF(  Nov2022_RICHIESTE!X33&lt;&gt;"",  Nov2022_RICHIESTE!X33,  HLOOKUP(X$90,Tipologie!$B$2:$AM$10,2) ))</f>
        <v>-</v>
      </c>
      <c r="Y91" s="147" t="str">
        <f>T(IF(  Nov2022_RICHIESTE!Y33&lt;&gt;"",  Nov2022_RICHIESTE!Y33,  HLOOKUP(Y$90,Tipologie!$B$2:$AM$10,2) ))</f>
        <v>-</v>
      </c>
      <c r="Z91" s="147" t="str">
        <f>T(IF(  Nov2022_RICHIESTE!Z33&lt;&gt;"",  Nov2022_RICHIESTE!Z33,  HLOOKUP(Z$90,Tipologie!$B$2:$AM$10,2) ))</f>
        <v>-</v>
      </c>
      <c r="AA91" s="147" t="str">
        <f>T(IF(  Nov2022_RICHIESTE!AA33&lt;&gt;"",  Nov2022_RICHIESTE!AA33,  HLOOKUP(AA$90,Tipologie!$B$2:$AM$10,2) ))</f>
        <v>-</v>
      </c>
      <c r="AB91" s="147" t="str">
        <f>T(IF(  Nov2022_RICHIESTE!AB33&lt;&gt;"",  Nov2022_RICHIESTE!AB33,  HLOOKUP(AB$90,Tipologie!$B$2:$AM$10,2) ))</f>
        <v>-</v>
      </c>
      <c r="AC91" s="147" t="str">
        <f>T(IF(  Nov2022_RICHIESTE!AC33&lt;&gt;"",  Nov2022_RICHIESTE!AC33,  HLOOKUP(AC$90,Tipologie!$B$2:$AM$10,2) ))</f>
        <v>-</v>
      </c>
      <c r="AD91" s="147" t="str">
        <f>T(IF(  Nov2022_RICHIESTE!AD33&lt;&gt;"",  Nov2022_RICHIESTE!AD33,  HLOOKUP(AD$90,Tipologie!$B$2:$AM$10,2) ))</f>
        <v>-</v>
      </c>
      <c r="AE91" s="147" t="str">
        <f>T(IF(  Nov2022_RICHIESTE!AE33&lt;&gt;"",  Nov2022_RICHIESTE!AE33,  HLOOKUP(AE$90,Tipologie!$B$2:$AM$10,2) ))</f>
        <v>-</v>
      </c>
      <c r="AF91" s="147" t="str">
        <f>T(IF(  Nov2022_RICHIESTE!AF33&lt;&gt;"",  Nov2022_RICHIESTE!AF33,  HLOOKUP(AF$90,Tipologie!$B$2:$AM$10,2) ))</f>
        <v>-</v>
      </c>
      <c r="AG91" s="147" t="str">
        <f>T(IF(  Nov2022_RICHIESTE!AG33&lt;&gt;"",  Nov2022_RICHIESTE!AG33,  HLOOKUP(AG$90,Tipologie!$B$2:$AM$10,2) ))</f>
        <v>-</v>
      </c>
      <c r="AH91" s="147" t="str">
        <f>T(IF(  Nov2022_RICHIESTE!AH33&lt;&gt;"",  Nov2022_RICHIESTE!AH33,  HLOOKUP(AH$90,Tipologie!$B$2:$AM$10,2) ))</f>
        <v>-</v>
      </c>
      <c r="AI91" s="147" t="str">
        <f>T(IF(  Nov2022_RICHIESTE!AI33&lt;&gt;"",  Nov2022_RICHIESTE!AI33,  HLOOKUP(AI$90,Tipologie!$B$2:$AM$10,2) ))</f>
        <v>-</v>
      </c>
      <c r="AJ91" s="147" t="str">
        <f>T(IF(  Nov2022_RICHIESTE!AJ33&lt;&gt;"",  Nov2022_RICHIESTE!AJ33,  HLOOKUP(AJ$90,Tipologie!$B$2:$AM$10,2) ))</f>
        <v>-</v>
      </c>
      <c r="AK91" s="147" t="str">
        <f>T(IF(  Nov2022_RICHIESTE!AK33&lt;&gt;"",  Nov2022_RICHIESTE!AK33,  HLOOKUP(AK$90,Tipologie!$B$2:$AM$10,2) ))</f>
        <v>-</v>
      </c>
      <c r="AL91" s="147" t="str">
        <f>T(IF(  Nov2022_RICHIESTE!AL33&lt;&gt;"",  Nov2022_RICHIESTE!AL33,  HLOOKUP(AL$90,Tipologie!$B$2:$AM$10,2) ))</f>
        <v>-</v>
      </c>
      <c r="AM91" s="147" t="str">
        <f>T(IF(  Nov2022_RICHIESTE!AM33&lt;&gt;"",  Nov2022_RICHIESTE!AM33,  HLOOKUP(AM$90,Tipologie!$B$2:$AM$10,2) ))</f>
        <v>-</v>
      </c>
      <c r="AN91" s="147" t="str">
        <f>T(IF(  Nov2022_RICHIESTE!AN33&lt;&gt;"",  Nov2022_RICHIESTE!AN33,  HLOOKUP(AN$90,Tipologie!$B$2:$AM$10,2) ))</f>
        <v>-</v>
      </c>
      <c r="AO91" s="147" t="str">
        <f>T(IF(  Nov2022_RICHIESTE!AO33&lt;&gt;"",  Nov2022_RICHIESTE!AO33,  HLOOKUP(AO$90,Tipologie!$B$2:$AM$10,2) ))</f>
        <v>-</v>
      </c>
      <c r="AP91" s="147" t="str">
        <f>T(IF(  Nov2022_RICHIESTE!AP33&lt;&gt;"",  Nov2022_RICHIESTE!AP33,  HLOOKUP(AP$90,Tipologie!$B$2:$AM$10,2) ))</f>
        <v>-</v>
      </c>
      <c r="AQ91" s="147" t="str">
        <f>T(IF(  Nov2022_RICHIESTE!AQ33&lt;&gt;"",  Nov2022_RICHIESTE!AQ33,  HLOOKUP(AQ$90,Tipologie!$B$2:$AM$10,2) ))</f>
        <v>-</v>
      </c>
      <c r="AR91" s="147" t="str">
        <f>T(IF(  Nov2022_RICHIESTE!AR33&lt;&gt;"",  Nov2022_RICHIESTE!AR33,  HLOOKUP(AR$90,Tipologie!$B$2:$AM$10,2) ))</f>
        <v>-</v>
      </c>
      <c r="AS91" s="147" t="str">
        <f>T(IF(  Nov2022_RICHIESTE!AS33&lt;&gt;"",  Nov2022_RICHIESTE!AS33,  HLOOKUP(AS$90,Tipologie!$B$2:$AM$10,2) ))</f>
        <v>-</v>
      </c>
      <c r="AT91" s="224"/>
      <c r="AW91" s="90"/>
      <c r="AX91" s="207"/>
      <c r="AY91" s="91"/>
      <c r="BB91" s="147" t="str">
        <f>T(IF(  Nov2022_RICHIESTE!BM33&lt;&gt;"",  Nov2022_RICHIESTE!BM33,  HLOOKUP(BB$90,Tipologie!$B$2:$AM$10,2) ))</f>
        <v>-</v>
      </c>
      <c r="BC91" s="147" t="str">
        <f>T(IF(  Nov2022_RICHIESTE!BN33&lt;&gt;"",  Nov2022_RICHIESTE!BN33,  HLOOKUP(BC$90,Tipologie!$B$2:$AM$10,2) ))</f>
        <v>-</v>
      </c>
      <c r="BD91" s="147" t="str">
        <f>T(IF(  Nov2022_RICHIESTE!BO33&lt;&gt;"",  Nov2022_RICHIESTE!BO33,  HLOOKUP(BD$90,Tipologie!$B$2:$AM$10,2) ))</f>
        <v>-</v>
      </c>
      <c r="BE91" s="147" t="str">
        <f>T(IF(  Nov2022_RICHIESTE!BP33&lt;&gt;"",  Nov2022_RICHIESTE!BP33,  HLOOKUP(BE$90,Tipologie!$B$2:$AM$10,2) ))</f>
        <v>-</v>
      </c>
      <c r="BF91" s="147" t="str">
        <f>T(IF(  Nov2022_RICHIESTE!BQ33&lt;&gt;"",  Nov2022_RICHIESTE!BQ33,  HLOOKUP(BF$90,Tipologie!$B$2:$AM$10,2) ))</f>
        <v>-</v>
      </c>
      <c r="BG91" s="147" t="str">
        <f>T(IF(  Nov2022_RICHIESTE!BR33&lt;&gt;"",  Nov2022_RICHIESTE!BR33,  HLOOKUP(BG$90,Tipologie!$B$2:$AM$10,2) ))</f>
        <v>-</v>
      </c>
      <c r="BI91" s="93" t="str">
        <f t="shared" si="24"/>
        <v/>
      </c>
      <c r="BJ91" s="93" t="str">
        <f t="shared" ref="BJ91:BJ99" si="29">IF($B91&lt;&gt;"",$B91,"")</f>
        <v/>
      </c>
      <c r="BK91" s="147" t="str">
        <f>T(IF(  Nov2022_RICHIESTE!BV33&lt;&gt;"",  Nov2022_RICHIESTE!BV33,  HLOOKUP(BK$90,Tipologie!$B$2:$AM$10,2) ))</f>
        <v>-</v>
      </c>
      <c r="BL91" s="147" t="str">
        <f>T(IF(  Nov2022_RICHIESTE!BW33&lt;&gt;"",  Nov2022_RICHIESTE!BW33,  HLOOKUP(BL$90,Tipologie!$B$2:$AM$10,2) ))</f>
        <v>-</v>
      </c>
      <c r="BM91" s="147" t="str">
        <f>T(IF(  Nov2022_RICHIESTE!BX33&lt;&gt;"",  Nov2022_RICHIESTE!BX33,  HLOOKUP(BM$90,Tipologie!$B$2:$AM$10,2) ))</f>
        <v>-</v>
      </c>
      <c r="BN91" s="147" t="str">
        <f>T(IF(  Nov2022_RICHIESTE!BY33&lt;&gt;"",  Nov2022_RICHIESTE!BY33,  HLOOKUP(BN$90,Tipologie!$B$2:$AM$10,2) ))</f>
        <v>-</v>
      </c>
      <c r="BO91" s="147" t="str">
        <f>T(IF(  Nov2022_RICHIESTE!BZ33&lt;&gt;"",  Nov2022_RICHIESTE!BZ33,  HLOOKUP(BO$90,Tipologie!$B$2:$AM$10,2) ))</f>
        <v>-</v>
      </c>
      <c r="BP91" s="147" t="str">
        <f>T(IF(  Nov2022_RICHIESTE!CA33&lt;&gt;"",  Nov2022_RICHIESTE!CA33,  HLOOKUP(BP$90,Tipologie!$B$2:$AM$10,2) ))</f>
        <v>-</v>
      </c>
      <c r="BQ91" s="147" t="str">
        <f>T(IF(  Nov2022_RICHIESTE!CB33&lt;&gt;"",  Nov2022_RICHIESTE!CB33,  HLOOKUP(BQ$90,Tipologie!$B$2:$AM$10,2) ))</f>
        <v>-</v>
      </c>
      <c r="BR91" s="147" t="str">
        <f>T(IF(  Nov2022_RICHIESTE!CC33&lt;&gt;"",  Nov2022_RICHIESTE!CC33,  HLOOKUP(BR$90,Tipologie!$B$2:$AM$10,2) ))</f>
        <v>-</v>
      </c>
      <c r="BS91" s="147" t="str">
        <f>T(IF(  Nov2022_RICHIESTE!CD33&lt;&gt;"",  Nov2022_RICHIESTE!CD33,  HLOOKUP(BS$90,Tipologie!$B$2:$AM$10,2) ))</f>
        <v>-</v>
      </c>
      <c r="BT91" s="147" t="str">
        <f>T(IF(  Nov2022_RICHIESTE!CE33&lt;&gt;"",  Nov2022_RICHIESTE!CE33,  HLOOKUP(BT$90,Tipologie!$B$2:$AM$10,2) ))</f>
        <v>-</v>
      </c>
    </row>
    <row r="92" spans="1:73" ht="11.25" customHeight="1" x14ac:dyDescent="0.25">
      <c r="A92" s="45" t="str">
        <f>IF(Nov2022_RICHIESTE!A34&lt;&gt;"",Nov2022_RICHIESTE!A34,"")</f>
        <v>lun</v>
      </c>
      <c r="B92" s="46">
        <f>IF(Nov2022_RICHIESTE!B34&lt;&gt;"",Nov2022_RICHIESTE!B34,"")</f>
        <v>44893</v>
      </c>
      <c r="C92" s="147" t="str">
        <f>T( IF( Nov2022_RICHIESTE!C34&lt;&gt;"",  IF(   AND(    (IFERROR(SEARCH("Ridotto",Nov2022_RICHIESTE!C34),Nov2022_RICHIESTE!C34))=1,    C$90&lt;&gt;""   ),    _xlfn.CONCAT("Rid: ",HLOOKUP(C$90,Tipologie!$B$2:$AM$10,3)  ),  Nov2022_RICHIESTE!C34),HLOOKUP(C$90,Tipologie!$B$2:$AM$10,3  ) ))</f>
        <v>.</v>
      </c>
      <c r="D92" s="147" t="str">
        <f>T( IF( Nov2022_RICHIESTE!D34&lt;&gt;"",  IF(   AND(    (IFERROR(SEARCH("Ridotto",Nov2022_RICHIESTE!D34),Nov2022_RICHIESTE!D34))=1,    D$90&lt;&gt;""   ),    _xlfn.CONCAT("Rid: ",HLOOKUP(D$90,Tipologie!$B$2:$AM$10,3)  ),  Nov2022_RICHIESTE!D34),HLOOKUP(D$90,Tipologie!$B$2:$AM$10,3  ) ))</f>
        <v>.</v>
      </c>
      <c r="E92" s="147" t="str">
        <f>T( IF( Nov2022_RICHIESTE!E34&lt;&gt;"",  IF(   AND(    (IFERROR(SEARCH("Ridotto",Nov2022_RICHIESTE!E34),Nov2022_RICHIESTE!E34))=1,    E$90&lt;&gt;""   ),    _xlfn.CONCAT("Rid: ",HLOOKUP(E$90,Tipologie!$B$2:$AM$10,3)  ),  Nov2022_RICHIESTE!E34),HLOOKUP(E$90,Tipologie!$B$2:$AM$10,3  ) ))</f>
        <v>.</v>
      </c>
      <c r="F92" s="147" t="str">
        <f>T( IF( Nov2022_RICHIESTE!F34&lt;&gt;"",  IF(   AND(    (IFERROR(SEARCH("Ridotto",Nov2022_RICHIESTE!F34),Nov2022_RICHIESTE!F34))=1,    F$90&lt;&gt;""   ),    _xlfn.CONCAT("Rid: ",HLOOKUP(F$90,Tipologie!$B$2:$AM$10,3)  ),  Nov2022_RICHIESTE!F34),HLOOKUP(F$90,Tipologie!$B$2:$AM$10,3  ) ))</f>
        <v>.</v>
      </c>
      <c r="G92" s="147" t="str">
        <f>T( IF( Nov2022_RICHIESTE!G34&lt;&gt;"",  IF(   AND(    (IFERROR(SEARCH("Ridotto",Nov2022_RICHIESTE!G34),Nov2022_RICHIESTE!G34))=1,    G$90&lt;&gt;""   ),    _xlfn.CONCAT("Rid: ",HLOOKUP(G$90,Tipologie!$B$2:$AM$10,3)  ),  Nov2022_RICHIESTE!G34),HLOOKUP(G$90,Tipologie!$B$2:$AM$10,3  ) ))</f>
        <v>.</v>
      </c>
      <c r="H92" s="147" t="str">
        <f>T( IF( Nov2022_RICHIESTE!H34&lt;&gt;"",  IF(   AND(    (IFERROR(SEARCH("Ridotto",Nov2022_RICHIESTE!H34),Nov2022_RICHIESTE!H34))=1,    H$90&lt;&gt;""   ),    _xlfn.CONCAT("Rid: ",HLOOKUP(H$90,Tipologie!$B$2:$AM$10,3)  ),  Nov2022_RICHIESTE!H34),HLOOKUP(H$90,Tipologie!$B$2:$AM$10,3  ) ))</f>
        <v>.</v>
      </c>
      <c r="I92" s="147" t="str">
        <f>T( IF( Nov2022_RICHIESTE!I34&lt;&gt;"",  IF(   AND(    (IFERROR(SEARCH("Ridotto",Nov2022_RICHIESTE!I34),Nov2022_RICHIESTE!I34))=1,    I$90&lt;&gt;""   ),    _xlfn.CONCAT("Rid: ",HLOOKUP(I$90,Tipologie!$B$2:$AM$10,4)  ),  Nov2022_RICHIESTE!I34),HLOOKUP(I$90,Tipologie!$B$2:$AM$10,4  ) ))</f>
        <v>.</v>
      </c>
      <c r="J92" s="147" t="str">
        <f>T( IF( Nov2022_RICHIESTE!J34&lt;&gt;"",  IF(   AND(    (IFERROR(SEARCH("Ridotto",Nov2022_RICHIESTE!J34),Nov2022_RICHIESTE!J34))=1,    J$90&lt;&gt;""   ),    _xlfn.CONCAT("Rid: ",HLOOKUP(J$90,Tipologie!$B$2:$AM$10,3)  ),  Nov2022_RICHIESTE!J34),HLOOKUP(J$90,Tipologie!$B$2:$AM$10,3  ) ))</f>
        <v>.</v>
      </c>
      <c r="K92" s="147" t="str">
        <f>T( IF( Nov2022_RICHIESTE!K34&lt;&gt;"",  IF(   AND(    (IFERROR(SEARCH("Ridotto",Nov2022_RICHIESTE!K34),Nov2022_RICHIESTE!K34))=1,    K$90&lt;&gt;""   ),    _xlfn.CONCAT("Rid: ",HLOOKUP(K$90,Tipologie!$B$2:$AM$10,3)  ),  Nov2022_RICHIESTE!K34),HLOOKUP(K$90,Tipologie!$B$2:$AM$10,3  ) ))</f>
        <v>.</v>
      </c>
      <c r="L92" s="147" t="str">
        <f>T( IF( Nov2022_RICHIESTE!L34&lt;&gt;"",  IF(   AND(    (IFERROR(SEARCH("Ridotto",Nov2022_RICHIESTE!L34),Nov2022_RICHIESTE!L34))=1,    L$90&lt;&gt;""   ),    _xlfn.CONCAT("Rid: ",HLOOKUP(L$90,Tipologie!$B$2:$AM$10,3)  ),  Nov2022_RICHIESTE!L34),HLOOKUP(L$90,Tipologie!$B$2:$AM$10,3  ) ))</f>
        <v>.</v>
      </c>
      <c r="M92" s="147" t="str">
        <f>T( IF( Nov2022_RICHIESTE!M34&lt;&gt;"",  IF(   AND(    (IFERROR(SEARCH("Ridotto",Nov2022_RICHIESTE!M34),Nov2022_RICHIESTE!M34))=1,    M$90&lt;&gt;""   ),    _xlfn.CONCAT("Rid: ",HLOOKUP(M$90,Tipologie!$B$2:$AM$10,3)  ),  Nov2022_RICHIESTE!M34),HLOOKUP(M$90,Tipologie!$B$2:$AM$10,3  ) ))</f>
        <v>.</v>
      </c>
      <c r="N92" s="147" t="str">
        <f>T( IF( Nov2022_RICHIESTE!N34&lt;&gt;"",  IF(   AND(    (IFERROR(SEARCH("Ridotto",Nov2022_RICHIESTE!N34),Nov2022_RICHIESTE!N34))=1,    N$90&lt;&gt;""   ),    _xlfn.CONCAT("Rid: ",HLOOKUP(N$90,Tipologie!$B$2:$AM$10,3)  ),  Nov2022_RICHIESTE!N34),HLOOKUP(N$90,Tipologie!$B$2:$AM$10,3  ) ))</f>
        <v>.</v>
      </c>
      <c r="O92" s="147" t="str">
        <f>T( IF( Nov2022_RICHIESTE!O34&lt;&gt;"",  IF(   AND(    (IFERROR(SEARCH("Ridotto",Nov2022_RICHIESTE!O34),Nov2022_RICHIESTE!O34))=1,    O$90&lt;&gt;""   ),    _xlfn.CONCAT("Rid: ",HLOOKUP(O$90,Tipologie!$B$2:$AM$10,3)  ),  Nov2022_RICHIESTE!O34),HLOOKUP(O$90,Tipologie!$B$2:$AM$10,3  ) ))</f>
        <v>.</v>
      </c>
      <c r="P92" s="147" t="str">
        <f>T( IF( Nov2022_RICHIESTE!P34&lt;&gt;"",  IF(   AND(    (IFERROR(SEARCH("Ridotto",Nov2022_RICHIESTE!P34),Nov2022_RICHIESTE!P34))=1,    P$90&lt;&gt;""   ),    _xlfn.CONCAT("Rid: ",HLOOKUP(P$90,Tipologie!$B$2:$AM$10,3)  ),  Nov2022_RICHIESTE!P34),HLOOKUP(P$90,Tipologie!$B$2:$AM$10,3  ) ))</f>
        <v>.</v>
      </c>
      <c r="Q92" s="28" t="str">
        <f>T( IF( Nov2022_RICHIESTE!Q34&lt;&gt;"",  IF(   AND(    (IFERROR(SEARCH("Ridotto",Nov2022_RICHIESTE!Q34),Nov2022_RICHIESTE!Q34))=1,    Q$90&lt;&gt;""   ),    _xlfn.CONCAT("Rid: ",HLOOKUP(Q$90,Tipologie!$B$2:$AM$10,3)  ),  Nov2022_RICHIESTE!Q34),HLOOKUP(Q$90,Tipologie!$B$2:$AM$10,3  ) ))</f>
        <v>.</v>
      </c>
      <c r="R92" s="28" t="str">
        <f>T( IF( Nov2022_RICHIESTE!R34&lt;&gt;"",  IF(   AND(    (IFERROR(SEARCH("Ridotto",Nov2022_RICHIESTE!R34),Nov2022_RICHIESTE!R34))=1,    R$90&lt;&gt;""   ),    _xlfn.CONCAT("Rid: ",HLOOKUP(R$90,Tipologie!$B$2:$AM$10,3)  ),  Nov2022_RICHIESTE!R34),HLOOKUP(R$90,Tipologie!$B$2:$AM$10,3  ) ))</f>
        <v>.</v>
      </c>
      <c r="S92" s="28" t="str">
        <f>T( IF( Nov2022_RICHIESTE!S34&lt;&gt;"",  IF(   AND(    (IFERROR(SEARCH("Ridotto",Nov2022_RICHIESTE!S34),Nov2022_RICHIESTE!S34))=1,    S$90&lt;&gt;""   ),    _xlfn.CONCAT("Rid: ",HLOOKUP(S$90,Tipologie!$B$2:$AM$10,3)  ),  Nov2022_RICHIESTE!S34),HLOOKUP(S$90,Tipologie!$B$2:$AM$10,3  ) ))</f>
        <v>.</v>
      </c>
      <c r="U92" s="45" t="str">
        <f t="shared" si="23"/>
        <v>lun</v>
      </c>
      <c r="V92" s="46">
        <f t="shared" ref="V92:V109" si="30">IF($B92&lt;&gt;"",$B92,"")</f>
        <v>44893</v>
      </c>
      <c r="W92" s="147" t="str">
        <f>T( IF( Nov2022_RICHIESTE!W34&lt;&gt;"",  IF(   AND(    (IFERROR(SEARCH("Ridotto",Nov2022_RICHIESTE!W34),Nov2022_RICHIESTE!W34))=1,    W$90&lt;&gt;""   ),    _xlfn.CONCAT("Rid: ",HLOOKUP(W$90,Tipologie!$B$2:$AM$10,3)  ),  Nov2022_RICHIESTE!W34),HLOOKUP(W$90,Tipologie!$B$2:$AM$10,3  ) ))</f>
        <v>.</v>
      </c>
      <c r="X92" s="147" t="str">
        <f>T( IF( Nov2022_RICHIESTE!X34&lt;&gt;"",  IF(   AND(    (IFERROR(SEARCH("Ridotto",Nov2022_RICHIESTE!X34),Nov2022_RICHIESTE!X34))=1,    X$90&lt;&gt;""   ),    _xlfn.CONCAT("Rid: ",HLOOKUP(X$90,Tipologie!$B$2:$AM$10,3)  ),  Nov2022_RICHIESTE!X34),HLOOKUP(X$90,Tipologie!$B$2:$AM$10,3  ) ))</f>
        <v>.</v>
      </c>
      <c r="Y92" s="147" t="str">
        <f>T( IF( Nov2022_RICHIESTE!Y34&lt;&gt;"",  IF(   AND(    (IFERROR(SEARCH("Ridotto",Nov2022_RICHIESTE!Y34),Nov2022_RICHIESTE!Y34))=1,    Y$90&lt;&gt;""   ),    _xlfn.CONCAT("Rid: ",HLOOKUP(Y$90,Tipologie!$B$2:$AM$10,3)  ),  Nov2022_RICHIESTE!Y34),HLOOKUP(Y$90,Tipologie!$B$2:$AM$10,3  ) ))</f>
        <v>.</v>
      </c>
      <c r="Z92" s="147" t="str">
        <f>T( IF( Nov2022_RICHIESTE!Z34&lt;&gt;"",  IF(   AND(    (IFERROR(SEARCH("Ridotto",Nov2022_RICHIESTE!Z34),Nov2022_RICHIESTE!Z34))=1,    Z$90&lt;&gt;""   ),    _xlfn.CONCAT("Rid: ",HLOOKUP(Z$90,Tipologie!$B$2:$AM$10,3)  ),  Nov2022_RICHIESTE!Z34),HLOOKUP(Z$90,Tipologie!$B$2:$AM$10,3  ) ))</f>
        <v>.</v>
      </c>
      <c r="AA92" s="147" t="str">
        <f>T( IF( Nov2022_RICHIESTE!AA34&lt;&gt;"",  IF(   AND(    (IFERROR(SEARCH("Ridotto",Nov2022_RICHIESTE!AA34),Nov2022_RICHIESTE!AA34))=1,    AA$90&lt;&gt;""   ),    _xlfn.CONCAT("Rid: ",HLOOKUP(AA$90,Tipologie!$B$2:$AM$10,3)  ),  Nov2022_RICHIESTE!AA34),HLOOKUP(AA$90,Tipologie!$B$2:$AM$10,3  ) ))</f>
        <v>.</v>
      </c>
      <c r="AB92" s="147" t="str">
        <f>T( IF( Nov2022_RICHIESTE!AB34&lt;&gt;"",  IF(   AND(    (IFERROR(SEARCH("Ridotto",Nov2022_RICHIESTE!AB34),Nov2022_RICHIESTE!AB34))=1,    AB$90&lt;&gt;""   ),    _xlfn.CONCAT("Rid: ",HLOOKUP(AB$90,Tipologie!$B$2:$AM$10,3)  ),  Nov2022_RICHIESTE!AB34),HLOOKUP(AB$90,Tipologie!$B$2:$AM$10,3  ) ))</f>
        <v>.</v>
      </c>
      <c r="AC92" s="147" t="str">
        <f>T( IF( Nov2022_RICHIESTE!AC34&lt;&gt;"",  IF(   AND(    (IFERROR(SEARCH("Ridotto",Nov2022_RICHIESTE!AC34),Nov2022_RICHIESTE!AC34))=1,    AC$90&lt;&gt;""   ),    _xlfn.CONCAT("Rid: ",HLOOKUP(AC$90,Tipologie!$B$2:$AM$10,3)  ),  Nov2022_RICHIESTE!AC34),HLOOKUP(AC$90,Tipologie!$B$2:$AM$10,3  ) ))</f>
        <v>.</v>
      </c>
      <c r="AD92" s="147" t="str">
        <f>T( IF( Nov2022_RICHIESTE!AD34&lt;&gt;"",  IF(   AND(    (IFERROR(SEARCH("Ridotto",Nov2022_RICHIESTE!AD34),Nov2022_RICHIESTE!AD34))=1,    AD$90&lt;&gt;""   ),    _xlfn.CONCAT("Rid: ",HLOOKUP(AD$90,Tipologie!$B$2:$AM$10,3)  ),  Nov2022_RICHIESTE!AD34),HLOOKUP(AD$90,Tipologie!$B$2:$AM$10,3  ) ))</f>
        <v>.</v>
      </c>
      <c r="AE92" s="147" t="str">
        <f>T( IF( Nov2022_RICHIESTE!AE34&lt;&gt;"",  IF(   AND(    (IFERROR(SEARCH("Ridotto",Nov2022_RICHIESTE!AE34),Nov2022_RICHIESTE!AE34))=1,    AE$90&lt;&gt;""   ),    _xlfn.CONCAT("Rid: ",HLOOKUP(AE$90,Tipologie!$B$2:$AM$10,3)  ),  Nov2022_RICHIESTE!AE34),HLOOKUP(AE$90,Tipologie!$B$2:$AM$10,3  ) ))</f>
        <v>.</v>
      </c>
      <c r="AF92" s="147" t="str">
        <f>T( IF( Nov2022_RICHIESTE!AF34&lt;&gt;"",  IF(   AND(    (IFERROR(SEARCH("Ridotto",Nov2022_RICHIESTE!AF34),Nov2022_RICHIESTE!AF34))=1,    AF$90&lt;&gt;""   ),    _xlfn.CONCAT("Rid: ",HLOOKUP(AF$90,Tipologie!$B$2:$AM$10,3)  ),  Nov2022_RICHIESTE!AF34),HLOOKUP(AF$90,Tipologie!$B$2:$AM$10,3  ) ))</f>
        <v>.</v>
      </c>
      <c r="AG92" s="147" t="str">
        <f>T( IF( Nov2022_RICHIESTE!AG34&lt;&gt;"",  IF(   AND(    (IFERROR(SEARCH("Ridotto",Nov2022_RICHIESTE!AG34),Nov2022_RICHIESTE!AG34))=1,    AG$90&lt;&gt;""   ),    _xlfn.CONCAT("Rid: ",HLOOKUP(AG$90,Tipologie!$B$2:$AM$10,3)  ),  Nov2022_RICHIESTE!AG34),HLOOKUP(AG$90,Tipologie!$B$2:$AM$10,3  ) ))</f>
        <v>.</v>
      </c>
      <c r="AH92" s="147" t="str">
        <f>T( IF( Nov2022_RICHIESTE!AH34&lt;&gt;"",  IF(   AND(    (IFERROR(SEARCH("Ridotto",Nov2022_RICHIESTE!AH34),Nov2022_RICHIESTE!AH34))=1,    AH$90&lt;&gt;""   ),    _xlfn.CONCAT("Rid: ",HLOOKUP(AH$90,Tipologie!$B$2:$AM$10,3)  ),  Nov2022_RICHIESTE!AH34),HLOOKUP(AH$90,Tipologie!$B$2:$AM$10,3  ) ))</f>
        <v>.</v>
      </c>
      <c r="AI92" s="147" t="str">
        <f>T( IF( Nov2022_RICHIESTE!AI34&lt;&gt;"",  IF(   AND(    (IFERROR(SEARCH("Ridotto",Nov2022_RICHIESTE!AI34),Nov2022_RICHIESTE!AI34))=1,    AI$90&lt;&gt;""   ),    _xlfn.CONCAT("Rid: ",HLOOKUP(AI$90,Tipologie!$B$2:$AM$10,3)  ),  Nov2022_RICHIESTE!AI34),HLOOKUP(AI$90,Tipologie!$B$2:$AM$10,3  ) ))</f>
        <v>.</v>
      </c>
      <c r="AJ92" s="147" t="str">
        <f>T( IF( Nov2022_RICHIESTE!AJ34&lt;&gt;"",  IF(   AND(    (IFERROR(SEARCH("Ridotto",Nov2022_RICHIESTE!AJ34),Nov2022_RICHIESTE!AJ34))=1,    AJ$90&lt;&gt;""   ),    _xlfn.CONCAT("Rid: ",HLOOKUP(AJ$90,Tipologie!$B$2:$AM$10,3)  ),  Nov2022_RICHIESTE!AJ34),HLOOKUP(AJ$90,Tipologie!$B$2:$AM$10,3  ) ))</f>
        <v>.</v>
      </c>
      <c r="AK92" s="147" t="str">
        <f>T( IF( Nov2022_RICHIESTE!AK34&lt;&gt;"",  IF(   AND(    (IFERROR(SEARCH("Ridotto",Nov2022_RICHIESTE!AK34),Nov2022_RICHIESTE!AK34))=1,    AK$90&lt;&gt;""   ),    _xlfn.CONCAT("Rid: ",HLOOKUP(AK$90,Tipologie!$B$2:$AM$10,3)  ),  Nov2022_RICHIESTE!AK34),HLOOKUP(AK$90,Tipologie!$B$2:$AM$10,3  ) ))</f>
        <v>.</v>
      </c>
      <c r="AL92" s="147" t="str">
        <f>T( IF( Nov2022_RICHIESTE!AL34&lt;&gt;"",  IF(   AND(    (IFERROR(SEARCH("Ridotto",Nov2022_RICHIESTE!AL34),Nov2022_RICHIESTE!AL34))=1,    AL$90&lt;&gt;""   ),    _xlfn.CONCAT("Rid: ",HLOOKUP(AL$90,Tipologie!$B$2:$AM$10,3)  ),  Nov2022_RICHIESTE!AL34),HLOOKUP(AL$90,Tipologie!$B$2:$AM$10,3  ) ))</f>
        <v>.</v>
      </c>
      <c r="AM92" s="147" t="str">
        <f>T( IF( Nov2022_RICHIESTE!AM34&lt;&gt;"",  IF(   AND(    (IFERROR(SEARCH("Ridotto",Nov2022_RICHIESTE!AM34),Nov2022_RICHIESTE!AM34))=1,    AM$90&lt;&gt;""   ),    _xlfn.CONCAT("Rid: ",HLOOKUP(AM$90,Tipologie!$B$2:$AM$10,3)  ),  Nov2022_RICHIESTE!AM34),HLOOKUP(AM$90,Tipologie!$B$2:$AM$10,3  ) ))</f>
        <v>.</v>
      </c>
      <c r="AN92" s="147" t="str">
        <f>T( IF( Nov2022_RICHIESTE!AN34&lt;&gt;"",  IF(   AND(    (IFERROR(SEARCH("Ridotto",Nov2022_RICHIESTE!AN34),Nov2022_RICHIESTE!AN34))=1,    AN$90&lt;&gt;""   ),    _xlfn.CONCAT("Rid: ",HLOOKUP(AN$90,Tipologie!$B$2:$AM$10,3)  ),  Nov2022_RICHIESTE!AN34),HLOOKUP(AN$90,Tipologie!$B$2:$AM$10,3  ) ))</f>
        <v>.</v>
      </c>
      <c r="AO92" s="147" t="str">
        <f>T( IF( Nov2022_RICHIESTE!AO34&lt;&gt;"",  IF(   AND(    (IFERROR(SEARCH("Ridotto",Nov2022_RICHIESTE!AO34),Nov2022_RICHIESTE!AO34))=1,    AO$90&lt;&gt;""   ),    _xlfn.CONCAT("Rid: ",HLOOKUP(AO$90,Tipologie!$B$2:$AM$10,3)  ),  Nov2022_RICHIESTE!AO34),HLOOKUP(AO$90,Tipologie!$B$2:$AM$10,3  ) ))</f>
        <v>.</v>
      </c>
      <c r="AP92" s="147" t="str">
        <f>T( IF( Nov2022_RICHIESTE!AP34&lt;&gt;"",  IF(   AND(    (IFERROR(SEARCH("Ridotto",Nov2022_RICHIESTE!AP34),Nov2022_RICHIESTE!AP34))=1,    AP$90&lt;&gt;""   ),    _xlfn.CONCAT("Rid: ",HLOOKUP(AP$90,Tipologie!$B$2:$AM$10,3)  ),  Nov2022_RICHIESTE!AP34),HLOOKUP(AP$90,Tipologie!$B$2:$AM$10,3  ) ))</f>
        <v>.</v>
      </c>
      <c r="AQ92" s="147" t="str">
        <f>T( IF( Nov2022_RICHIESTE!AQ34&lt;&gt;"",  IF(   AND(    (IFERROR(SEARCH("Ridotto",Nov2022_RICHIESTE!AQ34),Nov2022_RICHIESTE!AQ34))=1,    AQ$90&lt;&gt;""   ),    _xlfn.CONCAT("Rid: ",HLOOKUP(AQ$90,Tipologie!$B$2:$AM$10,3)  ),  Nov2022_RICHIESTE!AQ34),HLOOKUP(AQ$90,Tipologie!$B$2:$AM$10,3  ) ))</f>
        <v>.</v>
      </c>
      <c r="AR92" s="147" t="str">
        <f>T( IF( Nov2022_RICHIESTE!AR34&lt;&gt;"",  IF(   AND(    (IFERROR(SEARCH("Ridotto",Nov2022_RICHIESTE!AR34),Nov2022_RICHIESTE!AR34))=1,    AR$90&lt;&gt;""   ),    _xlfn.CONCAT("Rid: ",HLOOKUP(AR$90,Tipologie!$B$2:$AM$10,3)  ),  Nov2022_RICHIESTE!AR34),HLOOKUP(AR$90,Tipologie!$B$2:$AM$10,3  ) ))</f>
        <v>.</v>
      </c>
      <c r="AS92" s="147" t="str">
        <f>T( IF( Nov2022_RICHIESTE!AS34&lt;&gt;"",  IF(   AND(    (IFERROR(SEARCH("Ridotto",Nov2022_RICHIESTE!AS34),Nov2022_RICHIESTE!AS34))=1,    AS$90&lt;&gt;""   ),    _xlfn.CONCAT("Rid: ",HLOOKUP(AS$90,Tipologie!$B$2:$AM$10,3)  ),  Nov2022_RICHIESTE!AS34),HLOOKUP(AS$90,Tipologie!$B$2:$AM$10,3  ) ))</f>
        <v>.</v>
      </c>
      <c r="AT92" s="224"/>
      <c r="AW92" s="22">
        <f>SUM(COUNTIFS(C92:AS92,{"Ex-accordo";"Ferie";"Ridotto Ex-Acc";"Ridotto Ferie";"Ridotto Maternità";"Malattia";"Esame";"Altro"}))</f>
        <v>0</v>
      </c>
      <c r="AX92" s="159">
        <f t="shared" ref="AX92:AX97" si="31">$AZ$1-AW92</f>
        <v>30</v>
      </c>
      <c r="AY92" s="91"/>
      <c r="BB92" s="147" t="str">
        <f>T( IF( Nov2022_RICHIESTE!BM34&lt;&gt;"",  IF(   AND(    (IFERROR(SEARCH("Ridotto",Nov2022_RICHIESTE!BM34),Nov2022_RICHIESTE!BM34))=1,    BB$90&lt;&gt;""   ),    _xlfn.CONCAT("Rid: ",HLOOKUP(BB$90,Tipologie!$B$2:$AM$10,3)  ),  Nov2022_RICHIESTE!BM34),HLOOKUP(BB$90,Tipologie!$B$2:$AM$10,3  ) ))</f>
        <v>.</v>
      </c>
      <c r="BC92" s="147" t="str">
        <f>T( IF( Nov2022_RICHIESTE!BN34&lt;&gt;"",  IF(   AND(    (IFERROR(SEARCH("Ridotto",Nov2022_RICHIESTE!BN34),Nov2022_RICHIESTE!BN34))=1,    BC$90&lt;&gt;""   ),    _xlfn.CONCAT("Rid: ",HLOOKUP(BC$90,Tipologie!$B$2:$AM$10,3)  ),  Nov2022_RICHIESTE!BN34),HLOOKUP(BC$90,Tipologie!$B$2:$AM$10,3  ) ))</f>
        <v>.</v>
      </c>
      <c r="BD92" s="147" t="str">
        <f>T( IF( Nov2022_RICHIESTE!BO34&lt;&gt;"",  IF(   AND(    (IFERROR(SEARCH("Ridotto",Nov2022_RICHIESTE!BO34),Nov2022_RICHIESTE!BO34))=1,    BD$90&lt;&gt;""   ),    _xlfn.CONCAT("Rid: ",HLOOKUP(BD$90,Tipologie!$B$2:$AM$10,3)  ),  Nov2022_RICHIESTE!BO34),HLOOKUP(BD$90,Tipologie!$B$2:$AM$10,3  ) ))</f>
        <v>.</v>
      </c>
      <c r="BE92" s="147" t="str">
        <f>T( IF( Nov2022_RICHIESTE!BP34&lt;&gt;"",  IF(   AND(    (IFERROR(SEARCH("Ridotto",Nov2022_RICHIESTE!BP34),Nov2022_RICHIESTE!BP34))=1,    BE$90&lt;&gt;""   ),    _xlfn.CONCAT("Rid: ",HLOOKUP(BE$90,Tipologie!$B$2:$AM$10,3)  ),  Nov2022_RICHIESTE!BP34),HLOOKUP(BE$90,Tipologie!$B$2:$AM$10,3  ) ))</f>
        <v>.</v>
      </c>
      <c r="BF92" s="147" t="str">
        <f>T( IF( Nov2022_RICHIESTE!BQ34&lt;&gt;"",  IF(   AND(    (IFERROR(SEARCH("Ridotto",Nov2022_RICHIESTE!BQ34),Nov2022_RICHIESTE!BQ34))=1,    BF$90&lt;&gt;""   ),    _xlfn.CONCAT("Rid: ",HLOOKUP(BF$90,Tipologie!$B$2:$AM$10,3)  ),  Nov2022_RICHIESTE!BQ34),HLOOKUP(BF$90,Tipologie!$B$2:$AM$10,3  ) ))</f>
        <v>.</v>
      </c>
      <c r="BG92" s="147" t="str">
        <f>T( IF( Nov2022_RICHIESTE!BR34&lt;&gt;"",  IF(   AND(    (IFERROR(SEARCH("Ridotto",Nov2022_RICHIESTE!BR34),Nov2022_RICHIESTE!BR34))=1,    BG$90&lt;&gt;""   ),    _xlfn.CONCAT("Rid: ",HLOOKUP(BG$90,Tipologie!$B$2:$AM$10,3)  ),  Nov2022_RICHIESTE!BR34),HLOOKUP(BG$90,Tipologie!$B$2:$AM$10,3  ) ))</f>
        <v>.</v>
      </c>
      <c r="BI92" s="45" t="str">
        <f t="shared" si="24"/>
        <v>lun</v>
      </c>
      <c r="BJ92" s="45">
        <f t="shared" si="29"/>
        <v>44893</v>
      </c>
      <c r="BK92" s="147" t="str">
        <f>T(IF(  Nov2022_RICHIESTE!BV34&lt;&gt;"",  Nov2022_RICHIESTE!BV34,  HLOOKUP(BK$90,Tipologie!$B$2:$AM$10,3) ))</f>
        <v>.</v>
      </c>
      <c r="BL92" s="147" t="str">
        <f>T(IF(  Nov2022_RICHIESTE!BW34&lt;&gt;"",  Nov2022_RICHIESTE!BW34,  HLOOKUP(BL$90,Tipologie!$B$2:$AM$10,3) ))</f>
        <v>.</v>
      </c>
      <c r="BM92" s="147" t="str">
        <f>T(IF(  Nov2022_RICHIESTE!BX34&lt;&gt;"",  Nov2022_RICHIESTE!BX34,  HLOOKUP(BM$90,Tipologie!$B$2:$AM$10,3) ))</f>
        <v>.</v>
      </c>
      <c r="BN92" s="147" t="str">
        <f>T(IF(  Nov2022_RICHIESTE!BY34&lt;&gt;"",  Nov2022_RICHIESTE!BY34,  HLOOKUP(BN$90,Tipologie!$B$2:$AM$10,3) ))</f>
        <v>.</v>
      </c>
      <c r="BO92" s="147" t="str">
        <f>T(IF(  Nov2022_RICHIESTE!BZ34&lt;&gt;"",  Nov2022_RICHIESTE!BZ34,  HLOOKUP(BO$90,Tipologie!$B$2:$AM$10,3) ))</f>
        <v>.</v>
      </c>
      <c r="BP92" s="147" t="str">
        <f>T(IF(  Nov2022_RICHIESTE!CA34&lt;&gt;"",  Nov2022_RICHIESTE!CA34,  HLOOKUP(BP$90,Tipologie!$B$2:$AM$10,3) ))</f>
        <v>.</v>
      </c>
      <c r="BQ92" s="147" t="str">
        <f>T(IF(  Nov2022_RICHIESTE!CB34&lt;&gt;"",  Nov2022_RICHIESTE!CB34,  HLOOKUP(BQ$90,Tipologie!$B$2:$AM$10,3) ))</f>
        <v>.</v>
      </c>
      <c r="BR92" s="147" t="str">
        <f>T(IF(  Nov2022_RICHIESTE!CC34&lt;&gt;"",  Nov2022_RICHIESTE!CC34,  HLOOKUP(BR$90,Tipologie!$B$2:$AM$10,3) ))</f>
        <v>.</v>
      </c>
      <c r="BS92" s="147" t="str">
        <f>T(IF(  Nov2022_RICHIESTE!CD34&lt;&gt;"",  Nov2022_RICHIESTE!CD34,  HLOOKUP(BS$90,Tipologie!$B$2:$AM$10,3) ))</f>
        <v>.</v>
      </c>
      <c r="BT92" s="147" t="str">
        <f>T(IF(  Nov2022_RICHIESTE!CE34&lt;&gt;"",  Nov2022_RICHIESTE!CE34,  HLOOKUP(BT$90,Tipologie!$B$2:$AM$10,3) ))</f>
        <v>.</v>
      </c>
      <c r="BU92" s="20"/>
    </row>
    <row r="93" spans="1:73" ht="11.25" customHeight="1" x14ac:dyDescent="0.25">
      <c r="A93" s="45" t="str">
        <f>IF(Nov2022_RICHIESTE!A35&lt;&gt;"",Nov2022_RICHIESTE!A35,"")</f>
        <v>mar</v>
      </c>
      <c r="B93" s="46">
        <f>IF(Nov2022_RICHIESTE!B35&lt;&gt;"",Nov2022_RICHIESTE!B35,"")</f>
        <v>44894</v>
      </c>
      <c r="C93" s="147" t="str">
        <f>T( IF( Nov2022_RICHIESTE!C35&lt;&gt;"",  IF(   AND(    (IFERROR(SEARCH("Ridotto",Nov2022_RICHIESTE!C35),Nov2022_RICHIESTE!C35))=1,    C$90&lt;&gt;""   ),    _xlfn.CONCAT("Rid: ",HLOOKUP(C$90,Tipologie!$B$2:$AM$10,4)  ),  Nov2022_RICHIESTE!C35),HLOOKUP(C$90,Tipologie!$B$2:$AM$10,4  ) ))</f>
        <v>.</v>
      </c>
      <c r="D93" s="147" t="str">
        <f>T( IF( Nov2022_RICHIESTE!D35&lt;&gt;"",  IF(   AND(    (IFERROR(SEARCH("Ridotto",Nov2022_RICHIESTE!D35),Nov2022_RICHIESTE!D35))=1,    D$90&lt;&gt;""   ),    _xlfn.CONCAT("Rid: ",HLOOKUP(D$90,Tipologie!$B$2:$AM$10,4)  ),  Nov2022_RICHIESTE!D35),HLOOKUP(D$90,Tipologie!$B$2:$AM$10,4  ) ))</f>
        <v>.</v>
      </c>
      <c r="E93" s="147" t="str">
        <f>T( IF( Nov2022_RICHIESTE!E35&lt;&gt;"",  IF(   AND(    (IFERROR(SEARCH("Ridotto",Nov2022_RICHIESTE!E35),Nov2022_RICHIESTE!E35))=1,    E$90&lt;&gt;""   ),    _xlfn.CONCAT("Rid: ",HLOOKUP(E$90,Tipologie!$B$2:$AM$10,4)  ),  Nov2022_RICHIESTE!E35),HLOOKUP(E$90,Tipologie!$B$2:$AM$10,4  ) ))</f>
        <v>.</v>
      </c>
      <c r="F93" s="147" t="str">
        <f>T( IF( Nov2022_RICHIESTE!F35&lt;&gt;"",  IF(   AND(    (IFERROR(SEARCH("Ridotto",Nov2022_RICHIESTE!F35),Nov2022_RICHIESTE!F35))=1,    F$90&lt;&gt;""   ),    _xlfn.CONCAT("Rid: ",HLOOKUP(F$90,Tipologie!$B$2:$AM$10,4)  ),  Nov2022_RICHIESTE!F35),HLOOKUP(F$90,Tipologie!$B$2:$AM$10,4  ) ))</f>
        <v>.</v>
      </c>
      <c r="G93" s="147" t="str">
        <f>T( IF( Nov2022_RICHIESTE!G35&lt;&gt;"",  IF(   AND(    (IFERROR(SEARCH("Ridotto",Nov2022_RICHIESTE!G35),Nov2022_RICHIESTE!G35))=1,    G$90&lt;&gt;""   ),    _xlfn.CONCAT("Rid: ",HLOOKUP(G$90,Tipologie!$B$2:$AM$10,4)  ),  Nov2022_RICHIESTE!G35),HLOOKUP(G$90,Tipologie!$B$2:$AM$10,4  ) ))</f>
        <v>.</v>
      </c>
      <c r="H93" s="147" t="str">
        <f>T( IF( Nov2022_RICHIESTE!H35&lt;&gt;"",  IF(   AND(    (IFERROR(SEARCH("Ridotto",Nov2022_RICHIESTE!H35),Nov2022_RICHIESTE!H35))=1,    H$90&lt;&gt;""   ),    _xlfn.CONCAT("Rid: ",HLOOKUP(H$90,Tipologie!$B$2:$AM$10,4)  ),  Nov2022_RICHIESTE!H35),HLOOKUP(H$90,Tipologie!$B$2:$AM$10,4  ) ))</f>
        <v>.</v>
      </c>
      <c r="I93" s="147" t="str">
        <f>T( IF( Nov2022_RICHIESTE!I35&lt;&gt;"",  IF(   AND(    (IFERROR(SEARCH("Ridotto",Nov2022_RICHIESTE!I35),Nov2022_RICHIESTE!I35))=1,    I$90&lt;&gt;""   ),    _xlfn.CONCAT("Rid: ",HLOOKUP(I$90,Tipologie!$B$2:$AM$10,4)  ),  Nov2022_RICHIESTE!I35),HLOOKUP(I$90,Tipologie!$B$2:$AM$10,4  ) ))</f>
        <v>.</v>
      </c>
      <c r="J93" s="147" t="str">
        <f>T( IF( Nov2022_RICHIESTE!J35&lt;&gt;"",  IF(   AND(    (IFERROR(SEARCH("Ridotto",Nov2022_RICHIESTE!J35),Nov2022_RICHIESTE!J35))=1,    J$90&lt;&gt;""   ),    _xlfn.CONCAT("Rid: ",HLOOKUP(J$90,Tipologie!$B$2:$AM$10,4)  ),  Nov2022_RICHIESTE!J35),HLOOKUP(J$90,Tipologie!$B$2:$AM$10,4  ) ))</f>
        <v>.</v>
      </c>
      <c r="K93" s="147" t="str">
        <f>T( IF( Nov2022_RICHIESTE!K35&lt;&gt;"",  IF(   AND(    (IFERROR(SEARCH("Ridotto",Nov2022_RICHIESTE!K35),Nov2022_RICHIESTE!K35))=1,    K$90&lt;&gt;""   ),    _xlfn.CONCAT("Rid: ",HLOOKUP(K$90,Tipologie!$B$2:$AM$10,4)  ),  Nov2022_RICHIESTE!K35),HLOOKUP(K$90,Tipologie!$B$2:$AM$10,4  ) ))</f>
        <v>.</v>
      </c>
      <c r="L93" s="147" t="str">
        <f>T( IF( Nov2022_RICHIESTE!L35&lt;&gt;"",  IF(   AND(    (IFERROR(SEARCH("Ridotto",Nov2022_RICHIESTE!L35),Nov2022_RICHIESTE!L35))=1,    L$90&lt;&gt;""   ),    _xlfn.CONCAT("Rid: ",HLOOKUP(L$90,Tipologie!$B$2:$AM$10,4)  ),  Nov2022_RICHIESTE!L35),HLOOKUP(L$90,Tipologie!$B$2:$AM$10,4  ) ))</f>
        <v>.</v>
      </c>
      <c r="M93" s="147" t="str">
        <f>T( IF( Nov2022_RICHIESTE!M35&lt;&gt;"",  IF(   AND(    (IFERROR(SEARCH("Ridotto",Nov2022_RICHIESTE!M35),Nov2022_RICHIESTE!M35))=1,    M$90&lt;&gt;""   ),    _xlfn.CONCAT("Rid: ",HLOOKUP(M$90,Tipologie!$B$2:$AM$10,4)  ),  Nov2022_RICHIESTE!M35),HLOOKUP(M$90,Tipologie!$B$2:$AM$10,4  ) ))</f>
        <v>.</v>
      </c>
      <c r="N93" s="147" t="str">
        <f>T( IF( Nov2022_RICHIESTE!N35&lt;&gt;"",  IF(   AND(    (IFERROR(SEARCH("Ridotto",Nov2022_RICHIESTE!N35),Nov2022_RICHIESTE!N35))=1,    N$90&lt;&gt;""   ),    _xlfn.CONCAT("Rid: ",HLOOKUP(N$90,Tipologie!$B$2:$AM$10,4)  ),  Nov2022_RICHIESTE!N35),HLOOKUP(N$90,Tipologie!$B$2:$AM$10,4  ) ))</f>
        <v>.</v>
      </c>
      <c r="O93" s="147" t="str">
        <f>T( IF( Nov2022_RICHIESTE!O35&lt;&gt;"",  IF(   AND(    (IFERROR(SEARCH("Ridotto",Nov2022_RICHIESTE!O35),Nov2022_RICHIESTE!O35))=1,    O$90&lt;&gt;""   ),    _xlfn.CONCAT("Rid: ",HLOOKUP(O$90,Tipologie!$B$2:$AM$10,4)  ),  Nov2022_RICHIESTE!O35),HLOOKUP(O$90,Tipologie!$B$2:$AM$10,4  ) ))</f>
        <v>.</v>
      </c>
      <c r="P93" s="147" t="str">
        <f>T( IF( Nov2022_RICHIESTE!P35&lt;&gt;"",  IF(   AND(    (IFERROR(SEARCH("Ridotto",Nov2022_RICHIESTE!P35),Nov2022_RICHIESTE!P35))=1,    P$90&lt;&gt;""   ),    _xlfn.CONCAT("Rid: ",HLOOKUP(P$90,Tipologie!$B$2:$AM$10,4)  ),  Nov2022_RICHIESTE!P35),HLOOKUP(P$90,Tipologie!$B$2:$AM$10,4  ) ))</f>
        <v>.</v>
      </c>
      <c r="Q93" s="28" t="str">
        <f>T( IF( Nov2022_RICHIESTE!Q35&lt;&gt;"",  IF(   AND(    (IFERROR(SEARCH("Ridotto",Nov2022_RICHIESTE!Q35),Nov2022_RICHIESTE!Q35))=1,    Q$90&lt;&gt;""   ),    _xlfn.CONCAT("Rid: ",HLOOKUP(Q$90,Tipologie!$B$2:$AM$10,4)  ),  Nov2022_RICHIESTE!Q35),HLOOKUP(Q$90,Tipologie!$B$2:$AM$10,4  ) ))</f>
        <v>.</v>
      </c>
      <c r="R93" s="28" t="str">
        <f>T( IF( Nov2022_RICHIESTE!R35&lt;&gt;"",  IF(   AND(    (IFERROR(SEARCH("Ridotto",Nov2022_RICHIESTE!R35),Nov2022_RICHIESTE!R35))=1,    R$90&lt;&gt;""   ),    _xlfn.CONCAT("Rid: ",HLOOKUP(R$90,Tipologie!$B$2:$AM$10,4)  ),  Nov2022_RICHIESTE!R35),HLOOKUP(R$90,Tipologie!$B$2:$AM$10,4  ) ))</f>
        <v>.</v>
      </c>
      <c r="S93" s="28" t="str">
        <f>T( IF( Nov2022_RICHIESTE!S35&lt;&gt;"",  IF(   AND(    (IFERROR(SEARCH("Ridotto",Nov2022_RICHIESTE!S35),Nov2022_RICHIESTE!S35))=1,    S$90&lt;&gt;""   ),    _xlfn.CONCAT("Rid: ",HLOOKUP(S$90,Tipologie!$B$2:$AM$10,4)  ),  Nov2022_RICHIESTE!S35),HLOOKUP(S$90,Tipologie!$B$2:$AM$10,4  ) ))</f>
        <v>.</v>
      </c>
      <c r="U93" s="45" t="str">
        <f t="shared" si="23"/>
        <v>mar</v>
      </c>
      <c r="V93" s="46">
        <f t="shared" si="30"/>
        <v>44894</v>
      </c>
      <c r="W93" s="147" t="str">
        <f>T( IF( Nov2022_RICHIESTE!W35&lt;&gt;"",  IF(   AND(    (IFERROR(SEARCH("Ridotto",Nov2022_RICHIESTE!W35),Nov2022_RICHIESTE!W35))=1,    W$90&lt;&gt;""   ),    _xlfn.CONCAT("Rid: ",HLOOKUP(W$90,Tipologie!$B$2:$AM$10,4)  ),  Nov2022_RICHIESTE!W35),HLOOKUP(W$90,Tipologie!$B$2:$AM$10,4  ) ))</f>
        <v>.</v>
      </c>
      <c r="X93" s="147" t="str">
        <f>T( IF( Nov2022_RICHIESTE!X35&lt;&gt;"",  IF(   AND(    (IFERROR(SEARCH("Ridotto",Nov2022_RICHIESTE!X35),Nov2022_RICHIESTE!X35))=1,    X$90&lt;&gt;""   ),    _xlfn.CONCAT("Rid: ",HLOOKUP(X$90,Tipologie!$B$2:$AM$10,4)  ),  Nov2022_RICHIESTE!X35),HLOOKUP(X$90,Tipologie!$B$2:$AM$10,4  ) ))</f>
        <v>.</v>
      </c>
      <c r="Y93" s="147" t="str">
        <f>T( IF( Nov2022_RICHIESTE!Y35&lt;&gt;"",  IF(   AND(    (IFERROR(SEARCH("Ridotto",Nov2022_RICHIESTE!Y35),Nov2022_RICHIESTE!Y35))=1,    Y$90&lt;&gt;""   ),    _xlfn.CONCAT("Rid: ",HLOOKUP(Y$90,Tipologie!$B$2:$AM$10,4)  ),  Nov2022_RICHIESTE!Y35),HLOOKUP(Y$90,Tipologie!$B$2:$AM$10,4  ) ))</f>
        <v>.</v>
      </c>
      <c r="Z93" s="147" t="str">
        <f>T( IF( Nov2022_RICHIESTE!Z35&lt;&gt;"",  IF(   AND(    (IFERROR(SEARCH("Ridotto",Nov2022_RICHIESTE!Z35),Nov2022_RICHIESTE!Z35))=1,    Z$90&lt;&gt;""   ),    _xlfn.CONCAT("Rid: ",HLOOKUP(Z$90,Tipologie!$B$2:$AM$10,4)  ),  Nov2022_RICHIESTE!Z35),HLOOKUP(Z$90,Tipologie!$B$2:$AM$10,4  ) ))</f>
        <v>.</v>
      </c>
      <c r="AA93" s="147" t="str">
        <f>T( IF( Nov2022_RICHIESTE!AA35&lt;&gt;"",  IF(   AND(    (IFERROR(SEARCH("Ridotto",Nov2022_RICHIESTE!AA35),Nov2022_RICHIESTE!AA35))=1,    AA$90&lt;&gt;""   ),    _xlfn.CONCAT("Rid: ",HLOOKUP(AA$90,Tipologie!$B$2:$AM$10,4)  ),  Nov2022_RICHIESTE!AA35),HLOOKUP(AA$90,Tipologie!$B$2:$AM$10,4  ) ))</f>
        <v>.</v>
      </c>
      <c r="AB93" s="147" t="str">
        <f>T( IF( Nov2022_RICHIESTE!AB35&lt;&gt;"",  IF(   AND(    (IFERROR(SEARCH("Ridotto",Nov2022_RICHIESTE!AB35),Nov2022_RICHIESTE!AB35))=1,    AB$90&lt;&gt;""   ),    _xlfn.CONCAT("Rid: ",HLOOKUP(AB$90,Tipologie!$B$2:$AM$10,4)  ),  Nov2022_RICHIESTE!AB35),HLOOKUP(AB$90,Tipologie!$B$2:$AM$10,4  ) ))</f>
        <v>.</v>
      </c>
      <c r="AC93" s="147" t="str">
        <f>T( IF( Nov2022_RICHIESTE!AC35&lt;&gt;"",  IF(   AND(    (IFERROR(SEARCH("Ridotto",Nov2022_RICHIESTE!AC35),Nov2022_RICHIESTE!AC35))=1,    AC$90&lt;&gt;""   ),    _xlfn.CONCAT("Rid: ",HLOOKUP(AC$90,Tipologie!$B$2:$AM$10,4)  ),  Nov2022_RICHIESTE!AC35),HLOOKUP(AC$90,Tipologie!$B$2:$AM$10,4  ) ))</f>
        <v>.</v>
      </c>
      <c r="AD93" s="147" t="str">
        <f>T( IF( Nov2022_RICHIESTE!AD35&lt;&gt;"",  IF(   AND(    (IFERROR(SEARCH("Ridotto",Nov2022_RICHIESTE!AD35),Nov2022_RICHIESTE!AD35))=1,    AD$90&lt;&gt;""   ),    _xlfn.CONCAT("Rid: ",HLOOKUP(AD$90,Tipologie!$B$2:$AM$10,4)  ),  Nov2022_RICHIESTE!AD35),HLOOKUP(AD$90,Tipologie!$B$2:$AM$10,4  ) ))</f>
        <v>.</v>
      </c>
      <c r="AE93" s="147" t="str">
        <f>T( IF( Nov2022_RICHIESTE!AE35&lt;&gt;"",  IF(   AND(    (IFERROR(SEARCH("Ridotto",Nov2022_RICHIESTE!AE35),Nov2022_RICHIESTE!AE35))=1,    AE$90&lt;&gt;""   ),    _xlfn.CONCAT("Rid: ",HLOOKUP(AE$90,Tipologie!$B$2:$AM$10,4)  ),  Nov2022_RICHIESTE!AE35),HLOOKUP(AE$90,Tipologie!$B$2:$AM$10,4  ) ))</f>
        <v>.</v>
      </c>
      <c r="AF93" s="147" t="str">
        <f>T( IF( Nov2022_RICHIESTE!AF35&lt;&gt;"",  IF(   AND(    (IFERROR(SEARCH("Ridotto",Nov2022_RICHIESTE!AF35),Nov2022_RICHIESTE!AF35))=1,    AF$90&lt;&gt;""   ),    _xlfn.CONCAT("Rid: ",HLOOKUP(AF$90,Tipologie!$B$2:$AM$10,4)  ),  Nov2022_RICHIESTE!AF35),HLOOKUP(AF$90,Tipologie!$B$2:$AM$10,4  ) ))</f>
        <v>.</v>
      </c>
      <c r="AG93" s="147" t="str">
        <f>T( IF( Nov2022_RICHIESTE!AG35&lt;&gt;"",  IF(   AND(    (IFERROR(SEARCH("Ridotto",Nov2022_RICHIESTE!AG35),Nov2022_RICHIESTE!AG35))=1,    AG$90&lt;&gt;""   ),    _xlfn.CONCAT("Rid: ",HLOOKUP(AG$90,Tipologie!$B$2:$AM$10,4)  ),  Nov2022_RICHIESTE!AG35),HLOOKUP(AG$90,Tipologie!$B$2:$AM$10,4  ) ))</f>
        <v>.</v>
      </c>
      <c r="AH93" s="147" t="str">
        <f>T( IF( Nov2022_RICHIESTE!AH35&lt;&gt;"",  IF(   AND(    (IFERROR(SEARCH("Ridotto",Nov2022_RICHIESTE!AH35),Nov2022_RICHIESTE!AH35))=1,    AH$90&lt;&gt;""   ),    _xlfn.CONCAT("Rid: ",HLOOKUP(AH$90,Tipologie!$B$2:$AM$10,4)  ),  Nov2022_RICHIESTE!AH35),HLOOKUP(AH$90,Tipologie!$B$2:$AM$10,4  ) ))</f>
        <v>.</v>
      </c>
      <c r="AI93" s="147" t="str">
        <f>T( IF( Nov2022_RICHIESTE!AI35&lt;&gt;"",  IF(   AND(    (IFERROR(SEARCH("Ridotto",Nov2022_RICHIESTE!AI35),Nov2022_RICHIESTE!AI35))=1,    AI$90&lt;&gt;""   ),    _xlfn.CONCAT("Rid: ",HLOOKUP(AI$90,Tipologie!$B$2:$AM$10,4)  ),  Nov2022_RICHIESTE!AI35),HLOOKUP(AI$90,Tipologie!$B$2:$AM$10,4  ) ))</f>
        <v>.</v>
      </c>
      <c r="AJ93" s="147" t="str">
        <f>T( IF( Nov2022_RICHIESTE!AJ35&lt;&gt;"",  IF(   AND(    (IFERROR(SEARCH("Ridotto",Nov2022_RICHIESTE!AJ35),Nov2022_RICHIESTE!AJ35))=1,    AJ$90&lt;&gt;""   ),    _xlfn.CONCAT("Rid: ",HLOOKUP(AJ$90,Tipologie!$B$2:$AM$10,4)  ),  Nov2022_RICHIESTE!AJ35),HLOOKUP(AJ$90,Tipologie!$B$2:$AM$10,4  ) ))</f>
        <v>.</v>
      </c>
      <c r="AK93" s="147" t="str">
        <f>T( IF( Nov2022_RICHIESTE!AK35&lt;&gt;"",  IF(   AND(    (IFERROR(SEARCH("Ridotto",Nov2022_RICHIESTE!AK35),Nov2022_RICHIESTE!AK35))=1,    AK$90&lt;&gt;""   ),    _xlfn.CONCAT("Rid: ",HLOOKUP(AK$90,Tipologie!$B$2:$AM$10,4)  ),  Nov2022_RICHIESTE!AK35),HLOOKUP(AK$90,Tipologie!$B$2:$AM$10,4  ) ))</f>
        <v>.</v>
      </c>
      <c r="AL93" s="147" t="str">
        <f>T( IF( Nov2022_RICHIESTE!AL35&lt;&gt;"",  IF(   AND(    (IFERROR(SEARCH("Ridotto",Nov2022_RICHIESTE!AL35),Nov2022_RICHIESTE!AL35))=1,    AL$90&lt;&gt;""   ),    _xlfn.CONCAT("Rid: ",HLOOKUP(AL$90,Tipologie!$B$2:$AM$10,4)  ),  Nov2022_RICHIESTE!AL35),HLOOKUP(AL$90,Tipologie!$B$2:$AM$10,4  ) ))</f>
        <v>.</v>
      </c>
      <c r="AM93" s="147" t="str">
        <f>T( IF( Nov2022_RICHIESTE!AM35&lt;&gt;"",  IF(   AND(    (IFERROR(SEARCH("Ridotto",Nov2022_RICHIESTE!AM35),Nov2022_RICHIESTE!AM35))=1,    AM$90&lt;&gt;""   ),    _xlfn.CONCAT("Rid: ",HLOOKUP(AM$90,Tipologie!$B$2:$AM$10,4)  ),  Nov2022_RICHIESTE!AM35),HLOOKUP(AM$90,Tipologie!$B$2:$AM$10,4  ) ))</f>
        <v>.</v>
      </c>
      <c r="AN93" s="147" t="str">
        <f>T( IF( Nov2022_RICHIESTE!AN35&lt;&gt;"",  IF(   AND(    (IFERROR(SEARCH("Ridotto",Nov2022_RICHIESTE!AN35),Nov2022_RICHIESTE!AN35))=1,    AN$90&lt;&gt;""   ),    _xlfn.CONCAT("Rid: ",HLOOKUP(AN$90,Tipologie!$B$2:$AM$10,4)  ),  Nov2022_RICHIESTE!AN35),HLOOKUP(AN$90,Tipologie!$B$2:$AM$10,4  ) ))</f>
        <v>.</v>
      </c>
      <c r="AO93" s="147" t="str">
        <f>T( IF( Nov2022_RICHIESTE!AO35&lt;&gt;"",  IF(   AND(    (IFERROR(SEARCH("Ridotto",Nov2022_RICHIESTE!AO35),Nov2022_RICHIESTE!AO35))=1,    AO$90&lt;&gt;""   ),    _xlfn.CONCAT("Rid: ",HLOOKUP(AO$90,Tipologie!$B$2:$AM$10,4)  ),  Nov2022_RICHIESTE!AO35),HLOOKUP(AO$90,Tipologie!$B$2:$AM$10,4  ) ))</f>
        <v>.</v>
      </c>
      <c r="AP93" s="147" t="str">
        <f>T( IF( Nov2022_RICHIESTE!AP35&lt;&gt;"",  IF(   AND(    (IFERROR(SEARCH("Ridotto",Nov2022_RICHIESTE!AP35),Nov2022_RICHIESTE!AP35))=1,    AP$90&lt;&gt;""   ),    _xlfn.CONCAT("Rid: ",HLOOKUP(AP$90,Tipologie!$B$2:$AM$10,4)  ),  Nov2022_RICHIESTE!AP35),HLOOKUP(AP$90,Tipologie!$B$2:$AM$10,4  ) ))</f>
        <v>.</v>
      </c>
      <c r="AQ93" s="147" t="str">
        <f>T( IF( Nov2022_RICHIESTE!AQ35&lt;&gt;"",  IF(   AND(    (IFERROR(SEARCH("Ridotto",Nov2022_RICHIESTE!AQ35),Nov2022_RICHIESTE!AQ35))=1,    AQ$90&lt;&gt;""   ),    _xlfn.CONCAT("Rid: ",HLOOKUP(AQ$90,Tipologie!$B$2:$AM$10,4)  ),  Nov2022_RICHIESTE!AQ35),HLOOKUP(AQ$90,Tipologie!$B$2:$AM$10,4  ) ))</f>
        <v>.</v>
      </c>
      <c r="AR93" s="147" t="str">
        <f>T( IF( Nov2022_RICHIESTE!AR35&lt;&gt;"",  IF(   AND(    (IFERROR(SEARCH("Ridotto",Nov2022_RICHIESTE!AR35),Nov2022_RICHIESTE!AR35))=1,    AR$90&lt;&gt;""   ),    _xlfn.CONCAT("Rid: ",HLOOKUP(AR$90,Tipologie!$B$2:$AM$10,4)  ),  Nov2022_RICHIESTE!AR35),HLOOKUP(AR$90,Tipologie!$B$2:$AM$10,4  ) ))</f>
        <v>.</v>
      </c>
      <c r="AS93" s="147" t="str">
        <f>T( IF( Nov2022_RICHIESTE!AS35&lt;&gt;"",  IF(   AND(    (IFERROR(SEARCH("Ridotto",Nov2022_RICHIESTE!AS35),Nov2022_RICHIESTE!AS35))=1,    AS$90&lt;&gt;""   ),    _xlfn.CONCAT("Rid: ",HLOOKUP(AS$90,Tipologie!$B$2:$AM$10,4)  ),  Nov2022_RICHIESTE!AS35),HLOOKUP(AS$90,Tipologie!$B$2:$AM$10,4  ) ))</f>
        <v>.</v>
      </c>
      <c r="AT93" s="224"/>
      <c r="AW93" s="159">
        <f>SUM(COUNTIFS(C93:AS93,{"Ex-accordo";"Ferie";"Ridotto Ex-Acc";"Ridotto Ferie";"Ridotto Maternità";"Malattia";"Esame";"Altro"}))</f>
        <v>0</v>
      </c>
      <c r="AX93" s="159">
        <f t="shared" si="31"/>
        <v>30</v>
      </c>
      <c r="AY93" s="91"/>
      <c r="BB93" s="147" t="str">
        <f>T( IF( Nov2022_RICHIESTE!BM35&lt;&gt;"",  IF(   AND(    (IFERROR(SEARCH("Ridotto",Nov2022_RICHIESTE!BM35),Nov2022_RICHIESTE!BM35))=1,    BB$90&lt;&gt;""   ),    _xlfn.CONCAT("Rid: ",HLOOKUP(BB$90,Tipologie!$B$2:$AM$10,4)  ),  Nov2022_RICHIESTE!BM35),HLOOKUP(BB$90,Tipologie!$B$2:$AM$10,4  ) ))</f>
        <v>.</v>
      </c>
      <c r="BC93" s="147" t="str">
        <f>T( IF( Nov2022_RICHIESTE!BN35&lt;&gt;"",  IF(   AND(    (IFERROR(SEARCH("Ridotto",Nov2022_RICHIESTE!BN35),Nov2022_RICHIESTE!BN35))=1,    BC$90&lt;&gt;""   ),    _xlfn.CONCAT("Rid: ",HLOOKUP(BC$90,Tipologie!$B$2:$AM$10,4)  ),  Nov2022_RICHIESTE!BN35),HLOOKUP(BC$90,Tipologie!$B$2:$AM$10,4  ) ))</f>
        <v>.</v>
      </c>
      <c r="BD93" s="147" t="str">
        <f>T( IF( Nov2022_RICHIESTE!BO35&lt;&gt;"",  IF(   AND(    (IFERROR(SEARCH("Ridotto",Nov2022_RICHIESTE!BO35),Nov2022_RICHIESTE!BO35))=1,    BD$90&lt;&gt;""   ),    _xlfn.CONCAT("Rid: ",HLOOKUP(BD$90,Tipologie!$B$2:$AM$10,4)  ),  Nov2022_RICHIESTE!BO35),HLOOKUP(BD$90,Tipologie!$B$2:$AM$10,4  ) ))</f>
        <v>.</v>
      </c>
      <c r="BE93" s="147" t="str">
        <f>T( IF( Nov2022_RICHIESTE!BP35&lt;&gt;"",  IF(   AND(    (IFERROR(SEARCH("Ridotto",Nov2022_RICHIESTE!BP35),Nov2022_RICHIESTE!BP35))=1,    BE$90&lt;&gt;""   ),    _xlfn.CONCAT("Rid: ",HLOOKUP(BE$90,Tipologie!$B$2:$AM$10,4)  ),  Nov2022_RICHIESTE!BP35),HLOOKUP(BE$90,Tipologie!$B$2:$AM$10,4  ) ))</f>
        <v>.</v>
      </c>
      <c r="BF93" s="147" t="str">
        <f>T( IF( Nov2022_RICHIESTE!BQ35&lt;&gt;"",  IF(   AND(    (IFERROR(SEARCH("Ridotto",Nov2022_RICHIESTE!BQ35),Nov2022_RICHIESTE!BQ35))=1,    BF$90&lt;&gt;""   ),    _xlfn.CONCAT("Rid: ",HLOOKUP(BF$90,Tipologie!$B$2:$AM$10,4)  ),  Nov2022_RICHIESTE!BQ35),HLOOKUP(BF$90,Tipologie!$B$2:$AM$10,4  ) ))</f>
        <v>.</v>
      </c>
      <c r="BG93" s="147" t="str">
        <f>T( IF( Nov2022_RICHIESTE!BR35&lt;&gt;"",  IF(   AND(    (IFERROR(SEARCH("Ridotto",Nov2022_RICHIESTE!BR35),Nov2022_RICHIESTE!BR35))=1,    BG$90&lt;&gt;""   ),    _xlfn.CONCAT("Rid: ",HLOOKUP(BG$90,Tipologie!$B$2:$AM$10,4)  ),  Nov2022_RICHIESTE!BR35),HLOOKUP(BG$90,Tipologie!$B$2:$AM$10,4  ) ))</f>
        <v>.</v>
      </c>
      <c r="BI93" s="45" t="str">
        <f t="shared" si="24"/>
        <v>mar</v>
      </c>
      <c r="BJ93" s="45">
        <f t="shared" si="29"/>
        <v>44894</v>
      </c>
      <c r="BK93" s="147" t="str">
        <f>T(IF(  Nov2022_RICHIESTE!BV35&lt;&gt;"",  Nov2022_RICHIESTE!BV35,  HLOOKUP(BK$90,Tipologie!$B$2:$AM$10,4) ))</f>
        <v>.</v>
      </c>
      <c r="BL93" s="147" t="str">
        <f>T(IF(  Nov2022_RICHIESTE!BW35&lt;&gt;"",  Nov2022_RICHIESTE!BW35,  HLOOKUP(BL$90,Tipologie!$B$2:$AM$10,4) ))</f>
        <v>.</v>
      </c>
      <c r="BM93" s="147" t="str">
        <f>T(IF(  Nov2022_RICHIESTE!BX35&lt;&gt;"",  Nov2022_RICHIESTE!BX35,  HLOOKUP(BM$90,Tipologie!$B$2:$AM$10,4) ))</f>
        <v>.</v>
      </c>
      <c r="BN93" s="147" t="str">
        <f>T(IF(  Nov2022_RICHIESTE!BY35&lt;&gt;"",  Nov2022_RICHIESTE!BY35,  HLOOKUP(BN$90,Tipologie!$B$2:$AM$10,4) ))</f>
        <v>.</v>
      </c>
      <c r="BO93" s="147" t="str">
        <f>T(IF(  Nov2022_RICHIESTE!BZ35&lt;&gt;"",  Nov2022_RICHIESTE!BZ35,  HLOOKUP(BO$90,Tipologie!$B$2:$AM$10,4) ))</f>
        <v>.</v>
      </c>
      <c r="BP93" s="147" t="str">
        <f>T(IF(  Nov2022_RICHIESTE!CA35&lt;&gt;"",  Nov2022_RICHIESTE!CA35,  HLOOKUP(BP$90,Tipologie!$B$2:$AM$10,4) ))</f>
        <v>.</v>
      </c>
      <c r="BQ93" s="147" t="str">
        <f>T(IF(  Nov2022_RICHIESTE!CB35&lt;&gt;"",  Nov2022_RICHIESTE!CB35,  HLOOKUP(BQ$90,Tipologie!$B$2:$AM$10,4) ))</f>
        <v>.</v>
      </c>
      <c r="BR93" s="147" t="str">
        <f>T(IF(  Nov2022_RICHIESTE!CC35&lt;&gt;"",  Nov2022_RICHIESTE!CC35,  HLOOKUP(BR$90,Tipologie!$B$2:$AM$10,4) ))</f>
        <v>.</v>
      </c>
      <c r="BS93" s="147" t="str">
        <f>T(IF(  Nov2022_RICHIESTE!CD35&lt;&gt;"",  Nov2022_RICHIESTE!CD35,  HLOOKUP(BS$90,Tipologie!$B$2:$AM$10,4) ))</f>
        <v>.</v>
      </c>
      <c r="BT93" s="147" t="str">
        <f>T(IF(  Nov2022_RICHIESTE!CE35&lt;&gt;"",  Nov2022_RICHIESTE!CE35,  HLOOKUP(BT$90,Tipologie!$B$2:$AM$10,4) ))</f>
        <v>.</v>
      </c>
    </row>
    <row r="94" spans="1:73" ht="11.25" customHeight="1" x14ac:dyDescent="0.25">
      <c r="A94" s="45" t="str">
        <f>IF(Nov2022_RICHIESTE!A36&lt;&gt;"",Nov2022_RICHIESTE!A36,"")</f>
        <v>mer</v>
      </c>
      <c r="B94" s="46">
        <f>IF(Nov2022_RICHIESTE!B36&lt;&gt;"",Nov2022_RICHIESTE!B36,"")</f>
        <v>44895</v>
      </c>
      <c r="C94" s="147" t="str">
        <f>T( IF( Nov2022_RICHIESTE!C36&lt;&gt;"",  IF(   AND(    (IFERROR(SEARCH("Ridotto",Nov2022_RICHIESTE!C36),Nov2022_RICHIESTE!C36))=1,    C$90&lt;&gt;""   ),    _xlfn.CONCAT("Rid: ",HLOOKUP(C$90,Tipologie!$B$2:$AM$10,5)  ),  Nov2022_RICHIESTE!C36),HLOOKUP(C$90,Tipologie!$B$2:$AM$10,5  ) ))</f>
        <v>.</v>
      </c>
      <c r="D94" s="147" t="str">
        <f>T( IF( Nov2022_RICHIESTE!D36&lt;&gt;"",  IF(   AND(    (IFERROR(SEARCH("Ridotto",Nov2022_RICHIESTE!D36),Nov2022_RICHIESTE!D36))=1,    D$90&lt;&gt;""   ),    _xlfn.CONCAT("Rid: ",HLOOKUP(D$90,Tipologie!$B$2:$AM$10,5)  ),  Nov2022_RICHIESTE!D36),HLOOKUP(D$90,Tipologie!$B$2:$AM$10,5  ) ))</f>
        <v>.</v>
      </c>
      <c r="E94" s="147" t="str">
        <f>T( IF( Nov2022_RICHIESTE!E36&lt;&gt;"",  IF(   AND(    (IFERROR(SEARCH("Ridotto",Nov2022_RICHIESTE!E36),Nov2022_RICHIESTE!E36))=1,    E$90&lt;&gt;""   ),    _xlfn.CONCAT("Rid: ",HLOOKUP(E$90,Tipologie!$B$2:$AM$10,5)  ),  Nov2022_RICHIESTE!E36),HLOOKUP(E$90,Tipologie!$B$2:$AM$10,5  ) ))</f>
        <v>.</v>
      </c>
      <c r="F94" s="147" t="str">
        <f>T( IF( Nov2022_RICHIESTE!F36&lt;&gt;"",  IF(   AND(    (IFERROR(SEARCH("Ridotto",Nov2022_RICHIESTE!F36),Nov2022_RICHIESTE!F36))=1,    F$90&lt;&gt;""   ),    _xlfn.CONCAT("Rid: ",HLOOKUP(F$90,Tipologie!$B$2:$AM$10,5)  ),  Nov2022_RICHIESTE!F36),HLOOKUP(F$90,Tipologie!$B$2:$AM$10,5  ) ))</f>
        <v>.</v>
      </c>
      <c r="G94" s="147" t="str">
        <f>T( IF( Nov2022_RICHIESTE!G36&lt;&gt;"",  IF(   AND(    (IFERROR(SEARCH("Ridotto",Nov2022_RICHIESTE!G36),Nov2022_RICHIESTE!G36))=1,    G$90&lt;&gt;""   ),    _xlfn.CONCAT("Rid: ",HLOOKUP(G$90,Tipologie!$B$2:$AM$10,5)  ),  Nov2022_RICHIESTE!G36),HLOOKUP(G$90,Tipologie!$B$2:$AM$10,5  ) ))</f>
        <v>.</v>
      </c>
      <c r="H94" s="147" t="str">
        <f>T( IF( Nov2022_RICHIESTE!H36&lt;&gt;"",  IF(   AND(    (IFERROR(SEARCH("Ridotto",Nov2022_RICHIESTE!H36),Nov2022_RICHIESTE!H36))=1,    H$90&lt;&gt;""   ),    _xlfn.CONCAT("Rid: ",HLOOKUP(H$90,Tipologie!$B$2:$AM$10,5)  ),  Nov2022_RICHIESTE!H36),HLOOKUP(H$90,Tipologie!$B$2:$AM$10,5  ) ))</f>
        <v>.</v>
      </c>
      <c r="I94" s="147" t="str">
        <f>T( IF( Nov2022_RICHIESTE!I36&lt;&gt;"",  IF(   AND(    (IFERROR(SEARCH("Ridotto",Nov2022_RICHIESTE!I36),Nov2022_RICHIESTE!I36))=1,    I$90&lt;&gt;""   ),    _xlfn.CONCAT("Rid: ",HLOOKUP(I$90,Tipologie!$B$2:$AM$10,5)  ),  Nov2022_RICHIESTE!I36),HLOOKUP(I$90,Tipologie!$B$2:$AM$10,5  ) ))</f>
        <v>.</v>
      </c>
      <c r="J94" s="147" t="str">
        <f>T( IF( Nov2022_RICHIESTE!J36&lt;&gt;"",  IF(   AND(    (IFERROR(SEARCH("Ridotto",Nov2022_RICHIESTE!J36),Nov2022_RICHIESTE!J36))=1,    J$90&lt;&gt;""   ),    _xlfn.CONCAT("Rid: ",HLOOKUP(J$90,Tipologie!$B$2:$AM$10,5)  ),  Nov2022_RICHIESTE!J36),HLOOKUP(J$90,Tipologie!$B$2:$AM$10,5  ) ))</f>
        <v>.</v>
      </c>
      <c r="K94" s="147" t="str">
        <f>T( IF( Nov2022_RICHIESTE!K36&lt;&gt;"",  IF(   AND(    (IFERROR(SEARCH("Ridotto",Nov2022_RICHIESTE!K36),Nov2022_RICHIESTE!K36))=1,    K$90&lt;&gt;""   ),    _xlfn.CONCAT("Rid: ",HLOOKUP(K$90,Tipologie!$B$2:$AM$10,5)  ),  Nov2022_RICHIESTE!K36),HLOOKUP(K$90,Tipologie!$B$2:$AM$10,5  ) ))</f>
        <v>.</v>
      </c>
      <c r="L94" s="147" t="str">
        <f>T( IF( Nov2022_RICHIESTE!L36&lt;&gt;"",  IF(   AND(    (IFERROR(SEARCH("Ridotto",Nov2022_RICHIESTE!L36),Nov2022_RICHIESTE!L36))=1,    L$90&lt;&gt;""   ),    _xlfn.CONCAT("Rid: ",HLOOKUP(L$90,Tipologie!$B$2:$AM$10,5)  ),  Nov2022_RICHIESTE!L36),HLOOKUP(L$90,Tipologie!$B$2:$AM$10,5  ) ))</f>
        <v>.</v>
      </c>
      <c r="M94" s="147" t="str">
        <f>T( IF( Nov2022_RICHIESTE!M36&lt;&gt;"",  IF(   AND(    (IFERROR(SEARCH("Ridotto",Nov2022_RICHIESTE!M36),Nov2022_RICHIESTE!M36))=1,    M$90&lt;&gt;""   ),    _xlfn.CONCAT("Rid: ",HLOOKUP(M$90,Tipologie!$B$2:$AM$10,5)  ),  Nov2022_RICHIESTE!M36),HLOOKUP(M$90,Tipologie!$B$2:$AM$10,5  ) ))</f>
        <v>.</v>
      </c>
      <c r="N94" s="147" t="str">
        <f>T( IF( Nov2022_RICHIESTE!N36&lt;&gt;"",  IF(   AND(    (IFERROR(SEARCH("Ridotto",Nov2022_RICHIESTE!N36),Nov2022_RICHIESTE!N36))=1,    N$90&lt;&gt;""   ),    _xlfn.CONCAT("Rid: ",HLOOKUP(N$90,Tipologie!$B$2:$AM$10,5)  ),  Nov2022_RICHIESTE!N36),HLOOKUP(N$90,Tipologie!$B$2:$AM$10,5  ) ))</f>
        <v>.</v>
      </c>
      <c r="O94" s="147" t="str">
        <f>T( IF( Nov2022_RICHIESTE!O36&lt;&gt;"",  IF(   AND(    (IFERROR(SEARCH("Ridotto",Nov2022_RICHIESTE!O36),Nov2022_RICHIESTE!O36))=1,    O$90&lt;&gt;""   ),    _xlfn.CONCAT("Rid: ",HLOOKUP(O$90,Tipologie!$B$2:$AM$10,5)  ),  Nov2022_RICHIESTE!O36),HLOOKUP(O$90,Tipologie!$B$2:$AM$10,5  ) ))</f>
        <v>.</v>
      </c>
      <c r="P94" s="147" t="str">
        <f>T( IF( Nov2022_RICHIESTE!P36&lt;&gt;"",  IF(   AND(    (IFERROR(SEARCH("Ridotto",Nov2022_RICHIESTE!P36),Nov2022_RICHIESTE!P36))=1,    P$90&lt;&gt;""   ),    _xlfn.CONCAT("Rid: ",HLOOKUP(P$90,Tipologie!$B$2:$AM$10,5)  ),  Nov2022_RICHIESTE!P36),HLOOKUP(P$90,Tipologie!$B$2:$AM$10,5  ) ))</f>
        <v>.</v>
      </c>
      <c r="Q94" s="28" t="str">
        <f>T( IF( Nov2022_RICHIESTE!Q36&lt;&gt;"",  IF(   AND(    (IFERROR(SEARCH("Ridotto",Nov2022_RICHIESTE!Q36),Nov2022_RICHIESTE!Q36))=1,    Q$90&lt;&gt;""   ),    _xlfn.CONCAT("Rid: ",HLOOKUP(Q$90,Tipologie!$B$2:$AM$10,5)  ),  Nov2022_RICHIESTE!Q36),HLOOKUP(Q$90,Tipologie!$B$2:$AM$10,5  ) ))</f>
        <v>.</v>
      </c>
      <c r="R94" s="28" t="str">
        <f>T( IF( Nov2022_RICHIESTE!R36&lt;&gt;"",  IF(   AND(    (IFERROR(SEARCH("Ridotto",Nov2022_RICHIESTE!R36),Nov2022_RICHIESTE!R36))=1,    R$90&lt;&gt;""   ),    _xlfn.CONCAT("Rid: ",HLOOKUP(R$90,Tipologie!$B$2:$AM$10,5)  ),  Nov2022_RICHIESTE!R36),HLOOKUP(R$90,Tipologie!$B$2:$AM$10,5  ) ))</f>
        <v>.</v>
      </c>
      <c r="S94" s="28" t="str">
        <f>T( IF( Nov2022_RICHIESTE!S36&lt;&gt;"",  IF(   AND(    (IFERROR(SEARCH("Ridotto",Nov2022_RICHIESTE!S36),Nov2022_RICHIESTE!S36))=1,    S$90&lt;&gt;""   ),    _xlfn.CONCAT("Rid: ",HLOOKUP(S$90,Tipologie!$B$2:$AM$10,5)  ),  Nov2022_RICHIESTE!S36),HLOOKUP(S$90,Tipologie!$B$2:$AM$10,5  ) ))</f>
        <v>.</v>
      </c>
      <c r="U94" s="45" t="str">
        <f t="shared" si="23"/>
        <v>mer</v>
      </c>
      <c r="V94" s="46">
        <f t="shared" si="30"/>
        <v>44895</v>
      </c>
      <c r="W94" s="147" t="str">
        <f>T( IF( Nov2022_RICHIESTE!W36&lt;&gt;"",  IF(   AND(    (IFERROR(SEARCH("Ridotto",Nov2022_RICHIESTE!W36),Nov2022_RICHIESTE!W36))=1,    W$90&lt;&gt;""   ),    _xlfn.CONCAT("Rid: ",HLOOKUP(W$90,Tipologie!$B$2:$AM$10,5)  ),  Nov2022_RICHIESTE!W36),HLOOKUP(W$90,Tipologie!$B$2:$AM$10,5  ) ))</f>
        <v>.</v>
      </c>
      <c r="X94" s="147" t="str">
        <f>T( IF( Nov2022_RICHIESTE!X36&lt;&gt;"",  IF(   AND(    (IFERROR(SEARCH("Ridotto",Nov2022_RICHIESTE!X36),Nov2022_RICHIESTE!X36))=1,    X$90&lt;&gt;""   ),    _xlfn.CONCAT("Rid: ",HLOOKUP(X$90,Tipologie!$B$2:$AM$10,5)  ),  Nov2022_RICHIESTE!X36),HLOOKUP(X$90,Tipologie!$B$2:$AM$10,5  ) ))</f>
        <v>.</v>
      </c>
      <c r="Y94" s="147" t="str">
        <f>T( IF( Nov2022_RICHIESTE!Y36&lt;&gt;"",  IF(   AND(    (IFERROR(SEARCH("Ridotto",Nov2022_RICHIESTE!Y36),Nov2022_RICHIESTE!Y36))=1,    Y$90&lt;&gt;""   ),    _xlfn.CONCAT("Rid: ",HLOOKUP(Y$90,Tipologie!$B$2:$AM$10,5)  ),  Nov2022_RICHIESTE!Y36),HLOOKUP(Y$90,Tipologie!$B$2:$AM$10,5  ) ))</f>
        <v>.</v>
      </c>
      <c r="Z94" s="147" t="str">
        <f>T( IF( Nov2022_RICHIESTE!Z36&lt;&gt;"",  IF(   AND(    (IFERROR(SEARCH("Ridotto",Nov2022_RICHIESTE!Z36),Nov2022_RICHIESTE!Z36))=1,    Z$90&lt;&gt;""   ),    _xlfn.CONCAT("Rid: ",HLOOKUP(Z$90,Tipologie!$B$2:$AM$10,5)  ),  Nov2022_RICHIESTE!Z36),HLOOKUP(Z$90,Tipologie!$B$2:$AM$10,5  ) ))</f>
        <v>.</v>
      </c>
      <c r="AA94" s="147" t="str">
        <f>T( IF( Nov2022_RICHIESTE!AA36&lt;&gt;"",  IF(   AND(    (IFERROR(SEARCH("Ridotto",Nov2022_RICHIESTE!AA36),Nov2022_RICHIESTE!AA36))=1,    AA$90&lt;&gt;""   ),    _xlfn.CONCAT("Rid: ",HLOOKUP(AA$90,Tipologie!$B$2:$AM$10,5)  ),  Nov2022_RICHIESTE!AA36),HLOOKUP(AA$90,Tipologie!$B$2:$AM$10,5  ) ))</f>
        <v>.</v>
      </c>
      <c r="AB94" s="147" t="str">
        <f>T( IF( Nov2022_RICHIESTE!AB36&lt;&gt;"",  IF(   AND(    (IFERROR(SEARCH("Ridotto",Nov2022_RICHIESTE!AB36),Nov2022_RICHIESTE!AB36))=1,    AB$90&lt;&gt;""   ),    _xlfn.CONCAT("Rid: ",HLOOKUP(AB$90,Tipologie!$B$2:$AM$10,5)  ),  Nov2022_RICHIESTE!AB36),HLOOKUP(AB$90,Tipologie!$B$2:$AM$10,5  ) ))</f>
        <v>.</v>
      </c>
      <c r="AC94" s="147" t="str">
        <f>T( IF( Nov2022_RICHIESTE!AC36&lt;&gt;"",  IF(   AND(    (IFERROR(SEARCH("Ridotto",Nov2022_RICHIESTE!AC36),Nov2022_RICHIESTE!AC36))=1,    AC$90&lt;&gt;""   ),    _xlfn.CONCAT("Rid: ",HLOOKUP(AC$90,Tipologie!$B$2:$AM$10,5)  ),  Nov2022_RICHIESTE!AC36),HLOOKUP(AC$90,Tipologie!$B$2:$AM$10,5  ) ))</f>
        <v>.</v>
      </c>
      <c r="AD94" s="147" t="str">
        <f>T( IF( Nov2022_RICHIESTE!AD36&lt;&gt;"",  IF(   AND(    (IFERROR(SEARCH("Ridotto",Nov2022_RICHIESTE!AD36),Nov2022_RICHIESTE!AD36))=1,    AD$90&lt;&gt;""   ),    _xlfn.CONCAT("Rid: ",HLOOKUP(AD$90,Tipologie!$B$2:$AM$10,5)  ),  Nov2022_RICHIESTE!AD36),HLOOKUP(AD$90,Tipologie!$B$2:$AM$10,5  ) ))</f>
        <v>.</v>
      </c>
      <c r="AE94" s="147" t="str">
        <f>T( IF( Nov2022_RICHIESTE!AE36&lt;&gt;"",  IF(   AND(    (IFERROR(SEARCH("Ridotto",Nov2022_RICHIESTE!AE36),Nov2022_RICHIESTE!AE36))=1,    AE$90&lt;&gt;""   ),    _xlfn.CONCAT("Rid: ",HLOOKUP(AE$90,Tipologie!$B$2:$AM$10,5)  ),  Nov2022_RICHIESTE!AE36),HLOOKUP(AE$90,Tipologie!$B$2:$AM$10,5  ) ))</f>
        <v>.</v>
      </c>
      <c r="AF94" s="147" t="str">
        <f>T( IF( Nov2022_RICHIESTE!AF36&lt;&gt;"",  IF(   AND(    (IFERROR(SEARCH("Ridotto",Nov2022_RICHIESTE!AF36),Nov2022_RICHIESTE!AF36))=1,    AF$90&lt;&gt;""   ),    _xlfn.CONCAT("Rid: ",HLOOKUP(AF$90,Tipologie!$B$2:$AM$10,5)  ),  Nov2022_RICHIESTE!AF36),HLOOKUP(AF$90,Tipologie!$B$2:$AM$10,5  ) ))</f>
        <v>.</v>
      </c>
      <c r="AG94" s="147" t="str">
        <f>T( IF( Nov2022_RICHIESTE!AG36&lt;&gt;"",  IF(   AND(    (IFERROR(SEARCH("Ridotto",Nov2022_RICHIESTE!AG36),Nov2022_RICHIESTE!AG36))=1,    AG$90&lt;&gt;""   ),    _xlfn.CONCAT("Rid: ",HLOOKUP(AG$90,Tipologie!$B$2:$AM$10,5)  ),  Nov2022_RICHIESTE!AG36),HLOOKUP(AG$90,Tipologie!$B$2:$AM$10,5  ) ))</f>
        <v>.</v>
      </c>
      <c r="AH94" s="147" t="str">
        <f>T( IF( Nov2022_RICHIESTE!AH36&lt;&gt;"",  IF(   AND(    (IFERROR(SEARCH("Ridotto",Nov2022_RICHIESTE!AH36),Nov2022_RICHIESTE!AH36))=1,    AH$90&lt;&gt;""   ),    _xlfn.CONCAT("Rid: ",HLOOKUP(AH$90,Tipologie!$B$2:$AM$10,5)  ),  Nov2022_RICHIESTE!AH36),HLOOKUP(AH$90,Tipologie!$B$2:$AM$10,5  ) ))</f>
        <v>.</v>
      </c>
      <c r="AI94" s="147" t="str">
        <f>T( IF( Nov2022_RICHIESTE!AI36&lt;&gt;"",  IF(   AND(    (IFERROR(SEARCH("Ridotto",Nov2022_RICHIESTE!AI36),Nov2022_RICHIESTE!AI36))=1,    AI$90&lt;&gt;""   ),    _xlfn.CONCAT("Rid: ",HLOOKUP(AI$90,Tipologie!$B$2:$AM$10,5)  ),  Nov2022_RICHIESTE!AI36),HLOOKUP(AI$90,Tipologie!$B$2:$AM$10,5  ) ))</f>
        <v>.</v>
      </c>
      <c r="AJ94" s="147" t="str">
        <f>T( IF( Nov2022_RICHIESTE!AJ36&lt;&gt;"",  IF(   AND(    (IFERROR(SEARCH("Ridotto",Nov2022_RICHIESTE!AJ36),Nov2022_RICHIESTE!AJ36))=1,    AJ$90&lt;&gt;""   ),    _xlfn.CONCAT("Rid: ",HLOOKUP(AJ$90,Tipologie!$B$2:$AM$10,5)  ),  Nov2022_RICHIESTE!AJ36),HLOOKUP(AJ$90,Tipologie!$B$2:$AM$10,5  ) ))</f>
        <v>.</v>
      </c>
      <c r="AK94" s="147" t="str">
        <f>T( IF( Nov2022_RICHIESTE!AK36&lt;&gt;"",  IF(   AND(    (IFERROR(SEARCH("Ridotto",Nov2022_RICHIESTE!AK36),Nov2022_RICHIESTE!AK36))=1,    AK$90&lt;&gt;""   ),    _xlfn.CONCAT("Rid: ",HLOOKUP(AK$90,Tipologie!$B$2:$AM$10,5)  ),  Nov2022_RICHIESTE!AK36),HLOOKUP(AK$90,Tipologie!$B$2:$AM$10,5  ) ))</f>
        <v>.</v>
      </c>
      <c r="AL94" s="147" t="str">
        <f>T( IF( Nov2022_RICHIESTE!AL36&lt;&gt;"",  IF(   AND(    (IFERROR(SEARCH("Ridotto",Nov2022_RICHIESTE!AL36),Nov2022_RICHIESTE!AL36))=1,    AL$90&lt;&gt;""   ),    _xlfn.CONCAT("Rid: ",HLOOKUP(AL$90,Tipologie!$B$2:$AM$10,5)  ),  Nov2022_RICHIESTE!AL36),HLOOKUP(AL$90,Tipologie!$B$2:$AM$10,5  ) ))</f>
        <v>.</v>
      </c>
      <c r="AM94" s="147" t="str">
        <f>T( IF( Nov2022_RICHIESTE!AM36&lt;&gt;"",  IF(   AND(    (IFERROR(SEARCH("Ridotto",Nov2022_RICHIESTE!AM36),Nov2022_RICHIESTE!AM36))=1,    AM$90&lt;&gt;""   ),    _xlfn.CONCAT("Rid: ",HLOOKUP(AM$90,Tipologie!$B$2:$AM$10,5)  ),  Nov2022_RICHIESTE!AM36),HLOOKUP(AM$90,Tipologie!$B$2:$AM$10,5  ) ))</f>
        <v>.</v>
      </c>
      <c r="AN94" s="147" t="str">
        <f>T( IF( Nov2022_RICHIESTE!AN36&lt;&gt;"",  IF(   AND(    (IFERROR(SEARCH("Ridotto",Nov2022_RICHIESTE!AN36),Nov2022_RICHIESTE!AN36))=1,    AN$90&lt;&gt;""   ),    _xlfn.CONCAT("Rid: ",HLOOKUP(AN$90,Tipologie!$B$2:$AM$10,5)  ),  Nov2022_RICHIESTE!AN36),HLOOKUP(AN$90,Tipologie!$B$2:$AM$10,5  ) ))</f>
        <v>.</v>
      </c>
      <c r="AO94" s="147" t="str">
        <f>T( IF( Nov2022_RICHIESTE!AO36&lt;&gt;"",  IF(   AND(    (IFERROR(SEARCH("Ridotto",Nov2022_RICHIESTE!AO36),Nov2022_RICHIESTE!AO36))=1,    AO$90&lt;&gt;""   ),    _xlfn.CONCAT("Rid: ",HLOOKUP(AO$90,Tipologie!$B$2:$AM$10,5)  ),  Nov2022_RICHIESTE!AO36),HLOOKUP(AO$90,Tipologie!$B$2:$AM$10,5  ) ))</f>
        <v>.</v>
      </c>
      <c r="AP94" s="147" t="str">
        <f>T( IF( Nov2022_RICHIESTE!AP36&lt;&gt;"",  IF(   AND(    (IFERROR(SEARCH("Ridotto",Nov2022_RICHIESTE!AP36),Nov2022_RICHIESTE!AP36))=1,    AP$90&lt;&gt;""   ),    _xlfn.CONCAT("Rid: ",HLOOKUP(AP$90,Tipologie!$B$2:$AM$10,5)  ),  Nov2022_RICHIESTE!AP36),HLOOKUP(AP$90,Tipologie!$B$2:$AM$10,5  ) ))</f>
        <v>.</v>
      </c>
      <c r="AQ94" s="147" t="str">
        <f>T( IF( Nov2022_RICHIESTE!AQ36&lt;&gt;"",  IF(   AND(    (IFERROR(SEARCH("Ridotto",Nov2022_RICHIESTE!AQ36),Nov2022_RICHIESTE!AQ36))=1,    AQ$90&lt;&gt;""   ),    _xlfn.CONCAT("Rid: ",HLOOKUP(AQ$90,Tipologie!$B$2:$AM$10,5)  ),  Nov2022_RICHIESTE!AQ36),HLOOKUP(AQ$90,Tipologie!$B$2:$AM$10,5  ) ))</f>
        <v>.</v>
      </c>
      <c r="AR94" s="147" t="str">
        <f>T( IF( Nov2022_RICHIESTE!AR36&lt;&gt;"",  IF(   AND(    (IFERROR(SEARCH("Ridotto",Nov2022_RICHIESTE!AR36),Nov2022_RICHIESTE!AR36))=1,    AR$90&lt;&gt;""   ),    _xlfn.CONCAT("Rid: ",HLOOKUP(AR$90,Tipologie!$B$2:$AM$10,5)  ),  Nov2022_RICHIESTE!AR36),HLOOKUP(AR$90,Tipologie!$B$2:$AM$10,5  ) ))</f>
        <v>.</v>
      </c>
      <c r="AS94" s="147" t="str">
        <f>T( IF( Nov2022_RICHIESTE!AS36&lt;&gt;"",  IF(   AND(    (IFERROR(SEARCH("Ridotto",Nov2022_RICHIESTE!AS36),Nov2022_RICHIESTE!AS36))=1,    AS$90&lt;&gt;""   ),    _xlfn.CONCAT("Rid: ",HLOOKUP(AS$90,Tipologie!$B$2:$AM$10,5)  ),  Nov2022_RICHIESTE!AS36),HLOOKUP(AS$90,Tipologie!$B$2:$AM$10,5  ) ))</f>
        <v>.</v>
      </c>
      <c r="AT94" s="224"/>
      <c r="AW94" s="159">
        <f>SUM(COUNTIFS(C94:AS94,{"Ex-accordo";"Ferie";"Ridotto Ex-Acc";"Ridotto Ferie";"Ridotto Maternità";"Malattia";"Esame";"Altro"}))</f>
        <v>0</v>
      </c>
      <c r="AX94" s="159">
        <f t="shared" si="31"/>
        <v>30</v>
      </c>
      <c r="AY94" s="91"/>
      <c r="BB94" s="147" t="str">
        <f>T( IF( Nov2022_RICHIESTE!BM36&lt;&gt;"",  IF(   AND(    (IFERROR(SEARCH("Ridotto",Nov2022_RICHIESTE!BM36),Nov2022_RICHIESTE!BM36))=1,    BB$90&lt;&gt;""   ),    _xlfn.CONCAT("Rid: ",HLOOKUP(BB$90,Tipologie!$B$2:$AM$10,5)  ),  Nov2022_RICHIESTE!BM36),HLOOKUP(BB$90,Tipologie!$B$2:$AM$10,5  ) ))</f>
        <v>.</v>
      </c>
      <c r="BC94" s="147" t="str">
        <f>T( IF( Nov2022_RICHIESTE!BN36&lt;&gt;"",  IF(   AND(    (IFERROR(SEARCH("Ridotto",Nov2022_RICHIESTE!BN36),Nov2022_RICHIESTE!BN36))=1,    BC$90&lt;&gt;""   ),    _xlfn.CONCAT("Rid: ",HLOOKUP(BC$90,Tipologie!$B$2:$AM$10,5)  ),  Nov2022_RICHIESTE!BN36),HLOOKUP(BC$90,Tipologie!$B$2:$AM$10,5  ) ))</f>
        <v>.</v>
      </c>
      <c r="BD94" s="147" t="str">
        <f>T( IF( Nov2022_RICHIESTE!BO36&lt;&gt;"",  IF(   AND(    (IFERROR(SEARCH("Ridotto",Nov2022_RICHIESTE!BO36),Nov2022_RICHIESTE!BO36))=1,    BD$90&lt;&gt;""   ),    _xlfn.CONCAT("Rid: ",HLOOKUP(BD$90,Tipologie!$B$2:$AM$10,5)  ),  Nov2022_RICHIESTE!BO36),HLOOKUP(BD$90,Tipologie!$B$2:$AM$10,5  ) ))</f>
        <v>.</v>
      </c>
      <c r="BE94" s="147" t="str">
        <f>T( IF( Nov2022_RICHIESTE!BP36&lt;&gt;"",  IF(   AND(    (IFERROR(SEARCH("Ridotto",Nov2022_RICHIESTE!BP36),Nov2022_RICHIESTE!BP36))=1,    BE$90&lt;&gt;""   ),    _xlfn.CONCAT("Rid: ",HLOOKUP(BE$90,Tipologie!$B$2:$AM$10,5)  ),  Nov2022_RICHIESTE!BP36),HLOOKUP(BE$90,Tipologie!$B$2:$AM$10,5  ) ))</f>
        <v>.</v>
      </c>
      <c r="BF94" s="147" t="str">
        <f>T( IF( Nov2022_RICHIESTE!BQ36&lt;&gt;"",  IF(   AND(    (IFERROR(SEARCH("Ridotto",Nov2022_RICHIESTE!BQ36),Nov2022_RICHIESTE!BQ36))=1,    BF$90&lt;&gt;""   ),    _xlfn.CONCAT("Rid: ",HLOOKUP(BF$90,Tipologie!$B$2:$AM$10,5)  ),  Nov2022_RICHIESTE!BQ36),HLOOKUP(BF$90,Tipologie!$B$2:$AM$10,5  ) ))</f>
        <v>.</v>
      </c>
      <c r="BG94" s="147" t="str">
        <f>T( IF( Nov2022_RICHIESTE!BR36&lt;&gt;"",  IF(   AND(    (IFERROR(SEARCH("Ridotto",Nov2022_RICHIESTE!BR36),Nov2022_RICHIESTE!BR36))=1,    BG$90&lt;&gt;""   ),    _xlfn.CONCAT("Rid: ",HLOOKUP(BG$90,Tipologie!$B$2:$AM$10,5)  ),  Nov2022_RICHIESTE!BR36),HLOOKUP(BG$90,Tipologie!$B$2:$AM$10,5  ) ))</f>
        <v>.</v>
      </c>
      <c r="BI94" s="45" t="str">
        <f t="shared" si="24"/>
        <v>mer</v>
      </c>
      <c r="BJ94" s="45">
        <f t="shared" si="29"/>
        <v>44895</v>
      </c>
      <c r="BK94" s="147" t="str">
        <f>T(IF(  Nov2022_RICHIESTE!BV36&lt;&gt;"",  Nov2022_RICHIESTE!BV36,  HLOOKUP(BK$90,Tipologie!$B$2:$AM$10,5) ))</f>
        <v>.</v>
      </c>
      <c r="BL94" s="147" t="str">
        <f>T(IF(  Nov2022_RICHIESTE!BW36&lt;&gt;"",  Nov2022_RICHIESTE!BW36,  HLOOKUP(BL$90,Tipologie!$B$2:$AM$10,5) ))</f>
        <v>.</v>
      </c>
      <c r="BM94" s="147" t="str">
        <f>T(IF(  Nov2022_RICHIESTE!BX36&lt;&gt;"",  Nov2022_RICHIESTE!BX36,  HLOOKUP(BM$90,Tipologie!$B$2:$AM$10,5) ))</f>
        <v>.</v>
      </c>
      <c r="BN94" s="147" t="str">
        <f>T(IF(  Nov2022_RICHIESTE!BY36&lt;&gt;"",  Nov2022_RICHIESTE!BY36,  HLOOKUP(BN$90,Tipologie!$B$2:$AM$10,5) ))</f>
        <v>.</v>
      </c>
      <c r="BO94" s="147" t="str">
        <f>T(IF(  Nov2022_RICHIESTE!BZ36&lt;&gt;"",  Nov2022_RICHIESTE!BZ36,  HLOOKUP(BO$90,Tipologie!$B$2:$AM$10,5) ))</f>
        <v>.</v>
      </c>
      <c r="BP94" s="147" t="str">
        <f>T(IF(  Nov2022_RICHIESTE!CA36&lt;&gt;"",  Nov2022_RICHIESTE!CA36,  HLOOKUP(BP$90,Tipologie!$B$2:$AM$10,5) ))</f>
        <v>.</v>
      </c>
      <c r="BQ94" s="147" t="str">
        <f>T(IF(  Nov2022_RICHIESTE!CB36&lt;&gt;"",  Nov2022_RICHIESTE!CB36,  HLOOKUP(BQ$90,Tipologie!$B$2:$AM$10,5) ))</f>
        <v>.</v>
      </c>
      <c r="BR94" s="147" t="str">
        <f>T(IF(  Nov2022_RICHIESTE!CC36&lt;&gt;"",  Nov2022_RICHIESTE!CC36,  HLOOKUP(BR$90,Tipologie!$B$2:$AM$10,5) ))</f>
        <v>.</v>
      </c>
      <c r="BS94" s="147" t="str">
        <f>T(IF(  Nov2022_RICHIESTE!CD36&lt;&gt;"",  Nov2022_RICHIESTE!CD36,  HLOOKUP(BS$90,Tipologie!$B$2:$AM$10,5) ))</f>
        <v>.</v>
      </c>
      <c r="BT94" s="147" t="str">
        <f>T(IF(  Nov2022_RICHIESTE!CE36&lt;&gt;"",  Nov2022_RICHIESTE!CE36,  HLOOKUP(BT$90,Tipologie!$B$2:$AM$10,5) ))</f>
        <v>.</v>
      </c>
      <c r="BU94" s="20"/>
    </row>
    <row r="95" spans="1:73" ht="11.25" customHeight="1" x14ac:dyDescent="0.25">
      <c r="A95" s="45" t="str">
        <f>IF(Nov2022_RICHIESTE!A37&lt;&gt;"",Nov2022_RICHIESTE!A37,"")</f>
        <v>gio</v>
      </c>
      <c r="B95" s="46">
        <f>IF(Nov2022_RICHIESTE!B37&lt;&gt;"",Nov2022_RICHIESTE!B37,"")</f>
        <v>44896</v>
      </c>
      <c r="C95" s="147" t="str">
        <f>T( IF( Nov2022_RICHIESTE!C37&lt;&gt;"",  IF(   AND(    (IFERROR(SEARCH("Ridotto",Nov2022_RICHIESTE!C37),Nov2022_RICHIESTE!C37))=1,    C$90&lt;&gt;""   ),    _xlfn.CONCAT("Rid: ",HLOOKUP(C$90,Tipologie!$B$2:$AM$10,6)  ),  Nov2022_RICHIESTE!C37),HLOOKUP(C$90,Tipologie!$B$2:$AM$10,6  ) ))</f>
        <v>.</v>
      </c>
      <c r="D95" s="147" t="str">
        <f>T( IF( Nov2022_RICHIESTE!D37&lt;&gt;"",  IF(   AND(    (IFERROR(SEARCH("Ridotto",Nov2022_RICHIESTE!D37),Nov2022_RICHIESTE!D37))=1,    D$90&lt;&gt;""   ),    _xlfn.CONCAT("Rid: ",HLOOKUP(D$90,Tipologie!$B$2:$AM$10,6)  ),  Nov2022_RICHIESTE!D37),HLOOKUP(D$90,Tipologie!$B$2:$AM$10,6  ) ))</f>
        <v>.</v>
      </c>
      <c r="E95" s="147" t="str">
        <f>T( IF( Nov2022_RICHIESTE!E37&lt;&gt;"",  IF(   AND(    (IFERROR(SEARCH("Ridotto",Nov2022_RICHIESTE!E37),Nov2022_RICHIESTE!E37))=1,    E$90&lt;&gt;""   ),    _xlfn.CONCAT("Rid: ",HLOOKUP(E$90,Tipologie!$B$2:$AM$10,6)  ),  Nov2022_RICHIESTE!E37),HLOOKUP(E$90,Tipologie!$B$2:$AM$10,6  ) ))</f>
        <v>.</v>
      </c>
      <c r="F95" s="147" t="str">
        <f>T( IF( Nov2022_RICHIESTE!F37&lt;&gt;"",  IF(   AND(    (IFERROR(SEARCH("Ridotto",Nov2022_RICHIESTE!F37),Nov2022_RICHIESTE!F37))=1,    F$90&lt;&gt;""   ),    _xlfn.CONCAT("Rid: ",HLOOKUP(F$90,Tipologie!$B$2:$AM$10,6)  ),  Nov2022_RICHIESTE!F37),HLOOKUP(F$90,Tipologie!$B$2:$AM$10,6  ) ))</f>
        <v>.</v>
      </c>
      <c r="G95" s="147" t="str">
        <f>T( IF( Nov2022_RICHIESTE!G37&lt;&gt;"",  IF(   AND(    (IFERROR(SEARCH("Ridotto",Nov2022_RICHIESTE!G37),Nov2022_RICHIESTE!G37))=1,    G$90&lt;&gt;""   ),    _xlfn.CONCAT("Rid: ",HLOOKUP(G$90,Tipologie!$B$2:$AM$10,6)  ),  Nov2022_RICHIESTE!G37),HLOOKUP(G$90,Tipologie!$B$2:$AM$10,6  ) ))</f>
        <v>.</v>
      </c>
      <c r="H95" s="147" t="str">
        <f>T( IF( Nov2022_RICHIESTE!H37&lt;&gt;"",  IF(   AND(    (IFERROR(SEARCH("Ridotto",Nov2022_RICHIESTE!H37),Nov2022_RICHIESTE!H37))=1,    H$90&lt;&gt;""   ),    _xlfn.CONCAT("Rid: ",HLOOKUP(H$90,Tipologie!$B$2:$AM$10,6)  ),  Nov2022_RICHIESTE!H37),HLOOKUP(H$90,Tipologie!$B$2:$AM$10,6  ) ))</f>
        <v>.</v>
      </c>
      <c r="I95" s="147" t="str">
        <f>T( IF( Nov2022_RICHIESTE!I37&lt;&gt;"",  IF(   AND(    (IFERROR(SEARCH("Ridotto",Nov2022_RICHIESTE!I37),Nov2022_RICHIESTE!I37))=1,    I$90&lt;&gt;""   ),    _xlfn.CONCAT("Rid: ",HLOOKUP(I$90,Tipologie!$B$2:$AM$10,6)  ),  Nov2022_RICHIESTE!I37),HLOOKUP(I$90,Tipologie!$B$2:$AM$10,6  ) ))</f>
        <v>.</v>
      </c>
      <c r="J95" s="147" t="str">
        <f>T( IF( Nov2022_RICHIESTE!J37&lt;&gt;"",  IF(   AND(    (IFERROR(SEARCH("Ridotto",Nov2022_RICHIESTE!J37),Nov2022_RICHIESTE!J37))=1,    J$90&lt;&gt;""   ),    _xlfn.CONCAT("Rid: ",HLOOKUP(J$90,Tipologie!$B$2:$AM$10,6)  ),  Nov2022_RICHIESTE!J37),HLOOKUP(J$90,Tipologie!$B$2:$AM$10,6  ) ))</f>
        <v>.</v>
      </c>
      <c r="K95" s="147" t="str">
        <f>T( IF( Nov2022_RICHIESTE!K37&lt;&gt;"",  IF(   AND(    (IFERROR(SEARCH("Ridotto",Nov2022_RICHIESTE!K37),Nov2022_RICHIESTE!K37))=1,    K$90&lt;&gt;""   ),    _xlfn.CONCAT("Rid: ",HLOOKUP(K$90,Tipologie!$B$2:$AM$10,6)  ),  Nov2022_RICHIESTE!K37),HLOOKUP(K$90,Tipologie!$B$2:$AM$10,6  ) ))</f>
        <v>.</v>
      </c>
      <c r="L95" s="147" t="str">
        <f>T( IF( Nov2022_RICHIESTE!L37&lt;&gt;"",  IF(   AND(    (IFERROR(SEARCH("Ridotto",Nov2022_RICHIESTE!L37),Nov2022_RICHIESTE!L37))=1,    L$90&lt;&gt;""   ),    _xlfn.CONCAT("Rid: ",HLOOKUP(L$90,Tipologie!$B$2:$AM$10,6)  ),  Nov2022_RICHIESTE!L37),HLOOKUP(L$90,Tipologie!$B$2:$AM$10,6  ) ))</f>
        <v>.</v>
      </c>
      <c r="M95" s="147" t="str">
        <f>T( IF( Nov2022_RICHIESTE!M37&lt;&gt;"",  IF(   AND(    (IFERROR(SEARCH("Ridotto",Nov2022_RICHIESTE!M37),Nov2022_RICHIESTE!M37))=1,    M$90&lt;&gt;""   ),    _xlfn.CONCAT("Rid: ",HLOOKUP(M$90,Tipologie!$B$2:$AM$10,6)  ),  Nov2022_RICHIESTE!M37),HLOOKUP(M$90,Tipologie!$B$2:$AM$10,6  ) ))</f>
        <v>.</v>
      </c>
      <c r="N95" s="147" t="str">
        <f>T( IF( Nov2022_RICHIESTE!N37&lt;&gt;"",  IF(   AND(    (IFERROR(SEARCH("Ridotto",Nov2022_RICHIESTE!N37),Nov2022_RICHIESTE!N37))=1,    N$90&lt;&gt;""   ),    _xlfn.CONCAT("Rid: ",HLOOKUP(N$90,Tipologie!$B$2:$AM$10,6)  ),  Nov2022_RICHIESTE!N37),HLOOKUP(N$90,Tipologie!$B$2:$AM$10,6  ) ))</f>
        <v>.</v>
      </c>
      <c r="O95" s="147" t="str">
        <f>T( IF( Nov2022_RICHIESTE!O37&lt;&gt;"",  IF(   AND(    (IFERROR(SEARCH("Ridotto",Nov2022_RICHIESTE!O37),Nov2022_RICHIESTE!O37))=1,    O$90&lt;&gt;""   ),    _xlfn.CONCAT("Rid: ",HLOOKUP(O$90,Tipologie!$B$2:$AM$10,6)  ),  Nov2022_RICHIESTE!O37),HLOOKUP(O$90,Tipologie!$B$2:$AM$10,6  ) ))</f>
        <v>.</v>
      </c>
      <c r="P95" s="147" t="str">
        <f>T( IF( Nov2022_RICHIESTE!P37&lt;&gt;"",  IF(   AND(    (IFERROR(SEARCH("Ridotto",Nov2022_RICHIESTE!P37),Nov2022_RICHIESTE!P37))=1,    P$90&lt;&gt;""   ),    _xlfn.CONCAT("Rid: ",HLOOKUP(P$90,Tipologie!$B$2:$AM$10,6)  ),  Nov2022_RICHIESTE!P37),HLOOKUP(P$90,Tipologie!$B$2:$AM$10,6  ) ))</f>
        <v>.</v>
      </c>
      <c r="Q95" s="28" t="str">
        <f>T( IF( Nov2022_RICHIESTE!Q37&lt;&gt;"",  IF(   AND(    (IFERROR(SEARCH("Ridotto",Nov2022_RICHIESTE!Q37),Nov2022_RICHIESTE!Q37))=1,    Q$90&lt;&gt;""   ),    _xlfn.CONCAT("Rid: ",HLOOKUP(Q$90,Tipologie!$B$2:$AM$10,6)  ),  Nov2022_RICHIESTE!Q37),HLOOKUP(Q$90,Tipologie!$B$2:$AM$10,6  ) ))</f>
        <v>.</v>
      </c>
      <c r="R95" s="28" t="str">
        <f>T( IF( Nov2022_RICHIESTE!R37&lt;&gt;"",  IF(   AND(    (IFERROR(SEARCH("Ridotto",Nov2022_RICHIESTE!R37),Nov2022_RICHIESTE!R37))=1,    R$90&lt;&gt;""   ),    _xlfn.CONCAT("Rid: ",HLOOKUP(R$90,Tipologie!$B$2:$AM$10,6)  ),  Nov2022_RICHIESTE!R37),HLOOKUP(R$90,Tipologie!$B$2:$AM$10,6  ) ))</f>
        <v>.</v>
      </c>
      <c r="S95" s="28" t="str">
        <f>T( IF( Nov2022_RICHIESTE!S37&lt;&gt;"",  IF(   AND(    (IFERROR(SEARCH("Ridotto",Nov2022_RICHIESTE!S37),Nov2022_RICHIESTE!S37))=1,    S$90&lt;&gt;""   ),    _xlfn.CONCAT("Rid: ",HLOOKUP(S$90,Tipologie!$B$2:$AM$10,6)  ),  Nov2022_RICHIESTE!S37),HLOOKUP(S$90,Tipologie!$B$2:$AM$10,6  ) ))</f>
        <v>.</v>
      </c>
      <c r="U95" s="45" t="str">
        <f t="shared" si="23"/>
        <v>gio</v>
      </c>
      <c r="V95" s="46">
        <f t="shared" si="30"/>
        <v>44896</v>
      </c>
      <c r="W95" s="147" t="str">
        <f>T( IF( Nov2022_RICHIESTE!W37&lt;&gt;"",  IF(   AND(    (IFERROR(SEARCH("Ridotto",Nov2022_RICHIESTE!W37),Nov2022_RICHIESTE!W37))=1,    W$90&lt;&gt;""   ),    _xlfn.CONCAT("Rid: ",HLOOKUP(W$90,Tipologie!$B$2:$AM$10,6)  ),  Nov2022_RICHIESTE!W37),HLOOKUP(W$90,Tipologie!$B$2:$AM$10,6  ) ))</f>
        <v>.</v>
      </c>
      <c r="X95" s="147" t="str">
        <f>T( IF( Nov2022_RICHIESTE!X37&lt;&gt;"",  IF(   AND(    (IFERROR(SEARCH("Ridotto",Nov2022_RICHIESTE!X37),Nov2022_RICHIESTE!X37))=1,    X$90&lt;&gt;""   ),    _xlfn.CONCAT("Rid: ",HLOOKUP(X$90,Tipologie!$B$2:$AM$10,6)  ),  Nov2022_RICHIESTE!X37),HLOOKUP(X$90,Tipologie!$B$2:$AM$10,6  ) ))</f>
        <v>.</v>
      </c>
      <c r="Y95" s="147" t="str">
        <f>T( IF( Nov2022_RICHIESTE!Y37&lt;&gt;"",  IF(   AND(    (IFERROR(SEARCH("Ridotto",Nov2022_RICHIESTE!Y37),Nov2022_RICHIESTE!Y37))=1,    Y$90&lt;&gt;""   ),    _xlfn.CONCAT("Rid: ",HLOOKUP(Y$90,Tipologie!$B$2:$AM$10,6)  ),  Nov2022_RICHIESTE!Y37),HLOOKUP(Y$90,Tipologie!$B$2:$AM$10,6  ) ))</f>
        <v>.</v>
      </c>
      <c r="Z95" s="147" t="str">
        <f>T( IF( Nov2022_RICHIESTE!Z37&lt;&gt;"",  IF(   AND(    (IFERROR(SEARCH("Ridotto",Nov2022_RICHIESTE!Z37),Nov2022_RICHIESTE!Z37))=1,    Z$90&lt;&gt;""   ),    _xlfn.CONCAT("Rid: ",HLOOKUP(Z$90,Tipologie!$B$2:$AM$10,6)  ),  Nov2022_RICHIESTE!Z37),HLOOKUP(Z$90,Tipologie!$B$2:$AM$10,6  ) ))</f>
        <v>.</v>
      </c>
      <c r="AA95" s="147" t="str">
        <f>T( IF( Nov2022_RICHIESTE!AA37&lt;&gt;"",  IF(   AND(    (IFERROR(SEARCH("Ridotto",Nov2022_RICHIESTE!AA37),Nov2022_RICHIESTE!AA37))=1,    AA$90&lt;&gt;""   ),    _xlfn.CONCAT("Rid: ",HLOOKUP(AA$90,Tipologie!$B$2:$AM$10,6)  ),  Nov2022_RICHIESTE!AA37),HLOOKUP(AA$90,Tipologie!$B$2:$AM$10,6  ) ))</f>
        <v>.</v>
      </c>
      <c r="AB95" s="147" t="str">
        <f>T( IF( Nov2022_RICHIESTE!AB37&lt;&gt;"",  IF(   AND(    (IFERROR(SEARCH("Ridotto",Nov2022_RICHIESTE!AB37),Nov2022_RICHIESTE!AB37))=1,    AB$90&lt;&gt;""   ),    _xlfn.CONCAT("Rid: ",HLOOKUP(AB$90,Tipologie!$B$2:$AM$10,6)  ),  Nov2022_RICHIESTE!AB37),HLOOKUP(AB$90,Tipologie!$B$2:$AM$10,6  ) ))</f>
        <v>.</v>
      </c>
      <c r="AC95" s="147" t="str">
        <f>T( IF( Nov2022_RICHIESTE!AC37&lt;&gt;"",  IF(   AND(    (IFERROR(SEARCH("Ridotto",Nov2022_RICHIESTE!AC37),Nov2022_RICHIESTE!AC37))=1,    AC$90&lt;&gt;""   ),    _xlfn.CONCAT("Rid: ",HLOOKUP(AC$90,Tipologie!$B$2:$AM$10,6)  ),  Nov2022_RICHIESTE!AC37),HLOOKUP(AC$90,Tipologie!$B$2:$AM$10,6  ) ))</f>
        <v>.</v>
      </c>
      <c r="AD95" s="147" t="str">
        <f>T( IF( Nov2022_RICHIESTE!AD37&lt;&gt;"",  IF(   AND(    (IFERROR(SEARCH("Ridotto",Nov2022_RICHIESTE!AD37),Nov2022_RICHIESTE!AD37))=1,    AD$90&lt;&gt;""   ),    _xlfn.CONCAT("Rid: ",HLOOKUP(AD$90,Tipologie!$B$2:$AM$10,6)  ),  Nov2022_RICHIESTE!AD37),HLOOKUP(AD$90,Tipologie!$B$2:$AM$10,6  ) ))</f>
        <v>.</v>
      </c>
      <c r="AE95" s="147" t="str">
        <f>T( IF( Nov2022_RICHIESTE!AE37&lt;&gt;"",  IF(   AND(    (IFERROR(SEARCH("Ridotto",Nov2022_RICHIESTE!AE37),Nov2022_RICHIESTE!AE37))=1,    AE$90&lt;&gt;""   ),    _xlfn.CONCAT("Rid: ",HLOOKUP(AE$90,Tipologie!$B$2:$AM$10,6)  ),  Nov2022_RICHIESTE!AE37),HLOOKUP(AE$90,Tipologie!$B$2:$AM$10,6  ) ))</f>
        <v>.</v>
      </c>
      <c r="AF95" s="147" t="str">
        <f>T( IF( Nov2022_RICHIESTE!AF37&lt;&gt;"",  IF(   AND(    (IFERROR(SEARCH("Ridotto",Nov2022_RICHIESTE!AF37),Nov2022_RICHIESTE!AF37))=1,    AF$90&lt;&gt;""   ),    _xlfn.CONCAT("Rid: ",HLOOKUP(AF$90,Tipologie!$B$2:$AM$10,6)  ),  Nov2022_RICHIESTE!AF37),HLOOKUP(AF$90,Tipologie!$B$2:$AM$10,6  ) ))</f>
        <v>.</v>
      </c>
      <c r="AG95" s="147" t="str">
        <f>T( IF( Nov2022_RICHIESTE!AG37&lt;&gt;"",  IF(   AND(    (IFERROR(SEARCH("Ridotto",Nov2022_RICHIESTE!AG37),Nov2022_RICHIESTE!AG37))=1,    AG$90&lt;&gt;""   ),    _xlfn.CONCAT("Rid: ",HLOOKUP(AG$90,Tipologie!$B$2:$AM$10,6)  ),  Nov2022_RICHIESTE!AG37),HLOOKUP(AG$90,Tipologie!$B$2:$AM$10,6  ) ))</f>
        <v>.</v>
      </c>
      <c r="AH95" s="147" t="str">
        <f>T( IF( Nov2022_RICHIESTE!AH37&lt;&gt;"",  IF(   AND(    (IFERROR(SEARCH("Ridotto",Nov2022_RICHIESTE!AH37),Nov2022_RICHIESTE!AH37))=1,    AH$90&lt;&gt;""   ),    _xlfn.CONCAT("Rid: ",HLOOKUP(AH$90,Tipologie!$B$2:$AM$10,6)  ),  Nov2022_RICHIESTE!AH37),HLOOKUP(AH$90,Tipologie!$B$2:$AM$10,6  ) ))</f>
        <v>.</v>
      </c>
      <c r="AI95" s="147" t="str">
        <f>T( IF( Nov2022_RICHIESTE!AI37&lt;&gt;"",  IF(   AND(    (IFERROR(SEARCH("Ridotto",Nov2022_RICHIESTE!AI37),Nov2022_RICHIESTE!AI37))=1,    AI$90&lt;&gt;""   ),    _xlfn.CONCAT("Rid: ",HLOOKUP(AI$90,Tipologie!$B$2:$AM$10,6)  ),  Nov2022_RICHIESTE!AI37),HLOOKUP(AI$90,Tipologie!$B$2:$AM$10,6  ) ))</f>
        <v>.</v>
      </c>
      <c r="AJ95" s="147" t="str">
        <f>T( IF( Nov2022_RICHIESTE!AJ37&lt;&gt;"",  IF(   AND(    (IFERROR(SEARCH("Ridotto",Nov2022_RICHIESTE!AJ37),Nov2022_RICHIESTE!AJ37))=1,    AJ$90&lt;&gt;""   ),    _xlfn.CONCAT("Rid: ",HLOOKUP(AJ$90,Tipologie!$B$2:$AM$10,6)  ),  Nov2022_RICHIESTE!AJ37),HLOOKUP(AJ$90,Tipologie!$B$2:$AM$10,6  ) ))</f>
        <v>.</v>
      </c>
      <c r="AK95" s="147" t="str">
        <f>T( IF( Nov2022_RICHIESTE!AK37&lt;&gt;"",  IF(   AND(    (IFERROR(SEARCH("Ridotto",Nov2022_RICHIESTE!AK37),Nov2022_RICHIESTE!AK37))=1,    AK$90&lt;&gt;""   ),    _xlfn.CONCAT("Rid: ",HLOOKUP(AK$90,Tipologie!$B$2:$AM$10,6)  ),  Nov2022_RICHIESTE!AK37),HLOOKUP(AK$90,Tipologie!$B$2:$AM$10,6  ) ))</f>
        <v>.</v>
      </c>
      <c r="AL95" s="147" t="str">
        <f>T( IF( Nov2022_RICHIESTE!AL37&lt;&gt;"",  IF(   AND(    (IFERROR(SEARCH("Ridotto",Nov2022_RICHIESTE!AL37),Nov2022_RICHIESTE!AL37))=1,    AL$90&lt;&gt;""   ),    _xlfn.CONCAT("Rid: ",HLOOKUP(AL$90,Tipologie!$B$2:$AM$10,6)  ),  Nov2022_RICHIESTE!AL37),HLOOKUP(AL$90,Tipologie!$B$2:$AM$10,6  ) ))</f>
        <v>.</v>
      </c>
      <c r="AM95" s="147" t="str">
        <f>T( IF( Nov2022_RICHIESTE!AM37&lt;&gt;"",  IF(   AND(    (IFERROR(SEARCH("Ridotto",Nov2022_RICHIESTE!AM37),Nov2022_RICHIESTE!AM37))=1,    AM$90&lt;&gt;""   ),    _xlfn.CONCAT("Rid: ",HLOOKUP(AM$90,Tipologie!$B$2:$AM$10,6)  ),  Nov2022_RICHIESTE!AM37),HLOOKUP(AM$90,Tipologie!$B$2:$AM$10,6  ) ))</f>
        <v>.</v>
      </c>
      <c r="AN95" s="147" t="str">
        <f>T( IF( Nov2022_RICHIESTE!AN37&lt;&gt;"",  IF(   AND(    (IFERROR(SEARCH("Ridotto",Nov2022_RICHIESTE!AN37),Nov2022_RICHIESTE!AN37))=1,    AN$90&lt;&gt;""   ),    _xlfn.CONCAT("Rid: ",HLOOKUP(AN$90,Tipologie!$B$2:$AM$10,6)  ),  Nov2022_RICHIESTE!AN37),HLOOKUP(AN$90,Tipologie!$B$2:$AM$10,6  ) ))</f>
        <v>.</v>
      </c>
      <c r="AO95" s="147" t="str">
        <f>T( IF( Nov2022_RICHIESTE!AO37&lt;&gt;"",  IF(   AND(    (IFERROR(SEARCH("Ridotto",Nov2022_RICHIESTE!AO37),Nov2022_RICHIESTE!AO37))=1,    AO$90&lt;&gt;""   ),    _xlfn.CONCAT("Rid: ",HLOOKUP(AO$90,Tipologie!$B$2:$AM$10,6)  ),  Nov2022_RICHIESTE!AO37),HLOOKUP(AO$90,Tipologie!$B$2:$AM$10,6  ) ))</f>
        <v>.</v>
      </c>
      <c r="AP95" s="147" t="str">
        <f>T( IF( Nov2022_RICHIESTE!AP37&lt;&gt;"",  IF(   AND(    (IFERROR(SEARCH("Ridotto",Nov2022_RICHIESTE!AP37),Nov2022_RICHIESTE!AP37))=1,    AP$90&lt;&gt;""   ),    _xlfn.CONCAT("Rid: ",HLOOKUP(AP$90,Tipologie!$B$2:$AM$10,6)  ),  Nov2022_RICHIESTE!AP37),HLOOKUP(AP$90,Tipologie!$B$2:$AM$10,6  ) ))</f>
        <v>.</v>
      </c>
      <c r="AQ95" s="147" t="str">
        <f>T( IF( Nov2022_RICHIESTE!AQ37&lt;&gt;"",  IF(   AND(    (IFERROR(SEARCH("Ridotto",Nov2022_RICHIESTE!AQ37),Nov2022_RICHIESTE!AQ37))=1,    AQ$90&lt;&gt;""   ),    _xlfn.CONCAT("Rid: ",HLOOKUP(AQ$90,Tipologie!$B$2:$AM$10,6)  ),  Nov2022_RICHIESTE!AQ37),HLOOKUP(AQ$90,Tipologie!$B$2:$AM$10,6  ) ))</f>
        <v>.</v>
      </c>
      <c r="AR95" s="147" t="str">
        <f>T( IF( Nov2022_RICHIESTE!AR37&lt;&gt;"",  IF(   AND(    (IFERROR(SEARCH("Ridotto",Nov2022_RICHIESTE!AR37),Nov2022_RICHIESTE!AR37))=1,    AR$90&lt;&gt;""   ),    _xlfn.CONCAT("Rid: ",HLOOKUP(AR$90,Tipologie!$B$2:$AM$10,6)  ),  Nov2022_RICHIESTE!AR37),HLOOKUP(AR$90,Tipologie!$B$2:$AM$10,6  ) ))</f>
        <v>.</v>
      </c>
      <c r="AS95" s="147" t="str">
        <f>T( IF( Nov2022_RICHIESTE!AS37&lt;&gt;"",  IF(   AND(    (IFERROR(SEARCH("Ridotto",Nov2022_RICHIESTE!AS37),Nov2022_RICHIESTE!AS37))=1,    AS$90&lt;&gt;""   ),    _xlfn.CONCAT("Rid: ",HLOOKUP(AS$90,Tipologie!$B$2:$AM$10,6)  ),  Nov2022_RICHIESTE!AS37),HLOOKUP(AS$90,Tipologie!$B$2:$AM$10,6  ) ))</f>
        <v>.</v>
      </c>
      <c r="AT95" s="224"/>
      <c r="AW95" s="159">
        <f>SUM(COUNTIFS(C95:AS95,{"Ex-accordo";"Ferie";"Ridotto Ex-Acc";"Ridotto Ferie";"Ridotto Maternità";"Malattia";"Esame";"Altro"}))</f>
        <v>0</v>
      </c>
      <c r="AX95" s="159">
        <f t="shared" si="31"/>
        <v>30</v>
      </c>
      <c r="AY95" s="91"/>
      <c r="BB95" s="147" t="str">
        <f>T( IF( Nov2022_RICHIESTE!BM37&lt;&gt;"",  IF(   AND(    (IFERROR(SEARCH("Ridotto",Nov2022_RICHIESTE!BM37),Nov2022_RICHIESTE!BM37))=1,    BB$90&lt;&gt;""   ),    _xlfn.CONCAT("Rid: ",HLOOKUP(BB$90,Tipologie!$B$2:$AM$10,6)  ),  Nov2022_RICHIESTE!BM37),HLOOKUP(BB$90,Tipologie!$B$2:$AM$10,6  ) ))</f>
        <v>.</v>
      </c>
      <c r="BC95" s="147" t="str">
        <f>T( IF( Nov2022_RICHIESTE!BN37&lt;&gt;"",  IF(   AND(    (IFERROR(SEARCH("Ridotto",Nov2022_RICHIESTE!BN37),Nov2022_RICHIESTE!BN37))=1,    BC$90&lt;&gt;""   ),    _xlfn.CONCAT("Rid: ",HLOOKUP(BC$90,Tipologie!$B$2:$AM$10,6)  ),  Nov2022_RICHIESTE!BN37),HLOOKUP(BC$90,Tipologie!$B$2:$AM$10,6  ) ))</f>
        <v>.</v>
      </c>
      <c r="BD95" s="147" t="str">
        <f>T( IF( Nov2022_RICHIESTE!BO37&lt;&gt;"",  IF(   AND(    (IFERROR(SEARCH("Ridotto",Nov2022_RICHIESTE!BO37),Nov2022_RICHIESTE!BO37))=1,    BD$90&lt;&gt;""   ),    _xlfn.CONCAT("Rid: ",HLOOKUP(BD$90,Tipologie!$B$2:$AM$10,6)  ),  Nov2022_RICHIESTE!BO37),HLOOKUP(BD$90,Tipologie!$B$2:$AM$10,6  ) ))</f>
        <v>.</v>
      </c>
      <c r="BE95" s="147" t="str">
        <f>T( IF( Nov2022_RICHIESTE!BP37&lt;&gt;"",  IF(   AND(    (IFERROR(SEARCH("Ridotto",Nov2022_RICHIESTE!BP37),Nov2022_RICHIESTE!BP37))=1,    BE$90&lt;&gt;""   ),    _xlfn.CONCAT("Rid: ",HLOOKUP(BE$90,Tipologie!$B$2:$AM$10,6)  ),  Nov2022_RICHIESTE!BP37),HLOOKUP(BE$90,Tipologie!$B$2:$AM$10,6  ) ))</f>
        <v>.</v>
      </c>
      <c r="BF95" s="147" t="str">
        <f>T( IF( Nov2022_RICHIESTE!BQ37&lt;&gt;"",  IF(   AND(    (IFERROR(SEARCH("Ridotto",Nov2022_RICHIESTE!BQ37),Nov2022_RICHIESTE!BQ37))=1,    BF$90&lt;&gt;""   ),    _xlfn.CONCAT("Rid: ",HLOOKUP(BF$90,Tipologie!$B$2:$AM$10,6)  ),  Nov2022_RICHIESTE!BQ37),HLOOKUP(BF$90,Tipologie!$B$2:$AM$10,6  ) ))</f>
        <v>.</v>
      </c>
      <c r="BG95" s="147" t="str">
        <f>T( IF( Nov2022_RICHIESTE!BR37&lt;&gt;"",  IF(   AND(    (IFERROR(SEARCH("Ridotto",Nov2022_RICHIESTE!BR37),Nov2022_RICHIESTE!BR37))=1,    BG$90&lt;&gt;""   ),    _xlfn.CONCAT("Rid: ",HLOOKUP(BG$90,Tipologie!$B$2:$AM$10,6)  ),  Nov2022_RICHIESTE!BR37),HLOOKUP(BG$90,Tipologie!$B$2:$AM$10,6  ) ))</f>
        <v>.</v>
      </c>
      <c r="BI95" s="45" t="str">
        <f t="shared" si="24"/>
        <v>gio</v>
      </c>
      <c r="BJ95" s="45">
        <f t="shared" si="29"/>
        <v>44896</v>
      </c>
      <c r="BK95" s="147" t="str">
        <f>T(IF(  Nov2022_RICHIESTE!BV37&lt;&gt;"",  Nov2022_RICHIESTE!BV37,  HLOOKUP(BK$90,Tipologie!$B$2:$AM$10,6) ))</f>
        <v>.</v>
      </c>
      <c r="BL95" s="147" t="str">
        <f>T(IF(  Nov2022_RICHIESTE!BW37&lt;&gt;"",  Nov2022_RICHIESTE!BW37,  HLOOKUP(BL$90,Tipologie!$B$2:$AM$10,6) ))</f>
        <v>.</v>
      </c>
      <c r="BM95" s="147" t="str">
        <f>T(IF(  Nov2022_RICHIESTE!BX37&lt;&gt;"",  Nov2022_RICHIESTE!BX37,  HLOOKUP(BM$90,Tipologie!$B$2:$AM$10,6) ))</f>
        <v>.</v>
      </c>
      <c r="BN95" s="147" t="str">
        <f>T(IF(  Nov2022_RICHIESTE!BY37&lt;&gt;"",  Nov2022_RICHIESTE!BY37,  HLOOKUP(BN$90,Tipologie!$B$2:$AM$10,6) ))</f>
        <v>.</v>
      </c>
      <c r="BO95" s="147" t="str">
        <f>T(IF(  Nov2022_RICHIESTE!BZ37&lt;&gt;"",  Nov2022_RICHIESTE!BZ37,  HLOOKUP(BO$90,Tipologie!$B$2:$AM$10,6) ))</f>
        <v>.</v>
      </c>
      <c r="BP95" s="147" t="str">
        <f>T(IF(  Nov2022_RICHIESTE!CA37&lt;&gt;"",  Nov2022_RICHIESTE!CA37,  HLOOKUP(BP$90,Tipologie!$B$2:$AM$10,6) ))</f>
        <v>.</v>
      </c>
      <c r="BQ95" s="147" t="str">
        <f>T(IF(  Nov2022_RICHIESTE!CB37&lt;&gt;"",  Nov2022_RICHIESTE!CB37,  HLOOKUP(BQ$90,Tipologie!$B$2:$AM$10,6) ))</f>
        <v>.</v>
      </c>
      <c r="BR95" s="147" t="str">
        <f>T(IF(  Nov2022_RICHIESTE!CC37&lt;&gt;"",  Nov2022_RICHIESTE!CC37,  HLOOKUP(BR$90,Tipologie!$B$2:$AM$10,6) ))</f>
        <v>.</v>
      </c>
      <c r="BS95" s="147" t="str">
        <f>T(IF(  Nov2022_RICHIESTE!CD37&lt;&gt;"",  Nov2022_RICHIESTE!CD37,  HLOOKUP(BS$90,Tipologie!$B$2:$AM$10,6) ))</f>
        <v>.</v>
      </c>
      <c r="BT95" s="147" t="str">
        <f>T(IF(  Nov2022_RICHIESTE!CE37&lt;&gt;"",  Nov2022_RICHIESTE!CE37,  HLOOKUP(BT$90,Tipologie!$B$2:$AM$10,6) ))</f>
        <v>.</v>
      </c>
    </row>
    <row r="96" spans="1:73" ht="11.25" customHeight="1" x14ac:dyDescent="0.25">
      <c r="A96" s="45" t="str">
        <f>IF(Nov2022_RICHIESTE!A38&lt;&gt;"",Nov2022_RICHIESTE!A38,"")</f>
        <v>ven</v>
      </c>
      <c r="B96" s="46">
        <f>IF(Nov2022_RICHIESTE!B38&lt;&gt;"",Nov2022_RICHIESTE!B38,"")</f>
        <v>44897</v>
      </c>
      <c r="C96" s="147" t="str">
        <f>T( IF( Nov2022_RICHIESTE!C38&lt;&gt;"",  IF(   AND(    (IFERROR(SEARCH("Ridotto",Nov2022_RICHIESTE!C38),Nov2022_RICHIESTE!C38))=1,    C$90&lt;&gt;""   ),    _xlfn.CONCAT("Rid: ",HLOOKUP(C$90,Tipologie!$B$2:$AM$10,7)  ),  Nov2022_RICHIESTE!C38),HLOOKUP(C$90,Tipologie!$B$2:$AM$10,7  ) ))</f>
        <v>.</v>
      </c>
      <c r="D96" s="147" t="str">
        <f>T( IF( Nov2022_RICHIESTE!D38&lt;&gt;"",  IF(   AND(    (IFERROR(SEARCH("Ridotto",Nov2022_RICHIESTE!D38),Nov2022_RICHIESTE!D38))=1,    D$90&lt;&gt;""   ),    _xlfn.CONCAT("Rid: ",HLOOKUP(D$90,Tipologie!$B$2:$AM$10,7)  ),  Nov2022_RICHIESTE!D38),HLOOKUP(D$90,Tipologie!$B$2:$AM$10,7  ) ))</f>
        <v>.</v>
      </c>
      <c r="E96" s="147" t="str">
        <f>T( IF( Nov2022_RICHIESTE!E38&lt;&gt;"",  IF(   AND(    (IFERROR(SEARCH("Ridotto",Nov2022_RICHIESTE!E38),Nov2022_RICHIESTE!E38))=1,    E$90&lt;&gt;""   ),    _xlfn.CONCAT("Rid: ",HLOOKUP(E$90,Tipologie!$B$2:$AM$10,7)  ),  Nov2022_RICHIESTE!E38),HLOOKUP(E$90,Tipologie!$B$2:$AM$10,7  ) ))</f>
        <v>.</v>
      </c>
      <c r="F96" s="147" t="str">
        <f>T( IF( Nov2022_RICHIESTE!F38&lt;&gt;"",  IF(   AND(    (IFERROR(SEARCH("Ridotto",Nov2022_RICHIESTE!F38),Nov2022_RICHIESTE!F38))=1,    F$90&lt;&gt;""   ),    _xlfn.CONCAT("Rid: ",HLOOKUP(F$90,Tipologie!$B$2:$AM$10,7)  ),  Nov2022_RICHIESTE!F38),HLOOKUP(F$90,Tipologie!$B$2:$AM$10,7  ) ))</f>
        <v>.</v>
      </c>
      <c r="G96" s="147" t="str">
        <f>T( IF( Nov2022_RICHIESTE!G38&lt;&gt;"",  IF(   AND(    (IFERROR(SEARCH("Ridotto",Nov2022_RICHIESTE!G38),Nov2022_RICHIESTE!G38))=1,    G$90&lt;&gt;""   ),    _xlfn.CONCAT("Rid: ",HLOOKUP(G$90,Tipologie!$B$2:$AM$10,7)  ),  Nov2022_RICHIESTE!G38),HLOOKUP(G$90,Tipologie!$B$2:$AM$10,7  ) ))</f>
        <v>.</v>
      </c>
      <c r="H96" s="147" t="str">
        <f>T( IF( Nov2022_RICHIESTE!H38&lt;&gt;"",  IF(   AND(    (IFERROR(SEARCH("Ridotto",Nov2022_RICHIESTE!H38),Nov2022_RICHIESTE!H38))=1,    H$90&lt;&gt;""   ),    _xlfn.CONCAT("Rid: ",HLOOKUP(H$90,Tipologie!$B$2:$AM$10,7)  ),  Nov2022_RICHIESTE!H38),HLOOKUP(H$90,Tipologie!$B$2:$AM$10,7  ) ))</f>
        <v>.</v>
      </c>
      <c r="I96" s="147" t="str">
        <f>T( IF( Nov2022_RICHIESTE!I34&lt;&gt;"",  IF(   AND(    (IFERROR(SEARCH("Ridotto",Nov2022_RICHIESTE!I34),Nov2022_RICHIESTE!I34))=1,    I$90&lt;&gt;""   ),    _xlfn.CONCAT("Rid: ",HLOOKUP(I$90,Tipologie!$B$2:$AM$10,7)  ),  Nov2022_RICHIESTE!I34),HLOOKUP(I$90,Tipologie!$B$2:$AM$10,7  ) ))</f>
        <v>.</v>
      </c>
      <c r="J96" s="147" t="str">
        <f>T( IF( Nov2022_RICHIESTE!J38&lt;&gt;"",  IF(   AND(    (IFERROR(SEARCH("Ridotto",Nov2022_RICHIESTE!J38),Nov2022_RICHIESTE!J38))=1,    J$90&lt;&gt;""   ),    _xlfn.CONCAT("Rid: ",HLOOKUP(J$90,Tipologie!$B$2:$AM$10,7)  ),  Nov2022_RICHIESTE!J38),HLOOKUP(J$90,Tipologie!$B$2:$AM$10,7  ) ))</f>
        <v>.</v>
      </c>
      <c r="K96" s="147" t="str">
        <f>T( IF( Nov2022_RICHIESTE!K38&lt;&gt;"",  IF(   AND(    (IFERROR(SEARCH("Ridotto",Nov2022_RICHIESTE!K38),Nov2022_RICHIESTE!K38))=1,    K$90&lt;&gt;""   ),    _xlfn.CONCAT("Rid: ",HLOOKUP(K$90,Tipologie!$B$2:$AM$10,7)  ),  Nov2022_RICHIESTE!K38),HLOOKUP(K$90,Tipologie!$B$2:$AM$10,7  ) ))</f>
        <v>.</v>
      </c>
      <c r="L96" s="147" t="str">
        <f>T( IF( Nov2022_RICHIESTE!L38&lt;&gt;"",  IF(   AND(    (IFERROR(SEARCH("Ridotto",Nov2022_RICHIESTE!L38),Nov2022_RICHIESTE!L38))=1,    L$90&lt;&gt;""   ),    _xlfn.CONCAT("Rid: ",HLOOKUP(L$90,Tipologie!$B$2:$AM$10,7)  ),  Nov2022_RICHIESTE!L38),HLOOKUP(L$90,Tipologie!$B$2:$AM$10,7  ) ))</f>
        <v>.</v>
      </c>
      <c r="M96" s="147" t="str">
        <f>T( IF( Nov2022_RICHIESTE!M38&lt;&gt;"",  IF(   AND(    (IFERROR(SEARCH("Ridotto",Nov2022_RICHIESTE!M38),Nov2022_RICHIESTE!M38))=1,    M$90&lt;&gt;""   ),    _xlfn.CONCAT("Rid: ",HLOOKUP(M$90,Tipologie!$B$2:$AM$10,7)  ),  Nov2022_RICHIESTE!M38),HLOOKUP(M$90,Tipologie!$B$2:$AM$10,7  ) ))</f>
        <v>.</v>
      </c>
      <c r="N96" s="147" t="str">
        <f>T( IF( Nov2022_RICHIESTE!N38&lt;&gt;"",  IF(   AND(    (IFERROR(SEARCH("Ridotto",Nov2022_RICHIESTE!N38),Nov2022_RICHIESTE!N38))=1,    N$90&lt;&gt;""   ),    _xlfn.CONCAT("Rid: ",HLOOKUP(N$90,Tipologie!$B$2:$AM$10,7)  ),  Nov2022_RICHIESTE!N38),HLOOKUP(N$90,Tipologie!$B$2:$AM$10,7  ) ))</f>
        <v>.</v>
      </c>
      <c r="O96" s="147" t="str">
        <f>T( IF( Nov2022_RICHIESTE!O38&lt;&gt;"",  IF(   AND(    (IFERROR(SEARCH("Ridotto",Nov2022_RICHIESTE!O38),Nov2022_RICHIESTE!O38))=1,    O$90&lt;&gt;""   ),    _xlfn.CONCAT("Rid: ",HLOOKUP(O$90,Tipologie!$B$2:$AM$10,7)  ),  Nov2022_RICHIESTE!O38),HLOOKUP(O$90,Tipologie!$B$2:$AM$10,7  ) ))</f>
        <v>.</v>
      </c>
      <c r="P96" s="147" t="str">
        <f>T( IF( Nov2022_RICHIESTE!P38&lt;&gt;"",  IF(   AND(    (IFERROR(SEARCH("Ridotto",Nov2022_RICHIESTE!P38),Nov2022_RICHIESTE!P38))=1,    P$90&lt;&gt;""   ),    _xlfn.CONCAT("Rid: ",HLOOKUP(P$90,Tipologie!$B$2:$AM$10,7)  ),  Nov2022_RICHIESTE!P38),HLOOKUP(P$90,Tipologie!$B$2:$AM$10,7  ) ))</f>
        <v>.</v>
      </c>
      <c r="Q96" s="28" t="str">
        <f>T( IF( Nov2022_RICHIESTE!Q38&lt;&gt;"",  IF(   AND(    (IFERROR(SEARCH("Ridotto",Nov2022_RICHIESTE!Q38),Nov2022_RICHIESTE!Q38))=1,    Q$90&lt;&gt;""   ),    _xlfn.CONCAT("Rid: ",HLOOKUP(Q$90,Tipologie!$B$2:$AM$10,7)  ),  Nov2022_RICHIESTE!Q38),HLOOKUP(Q$90,Tipologie!$B$2:$AM$10,7  ) ))</f>
        <v>.</v>
      </c>
      <c r="R96" s="28" t="str">
        <f>T( IF( Nov2022_RICHIESTE!R38&lt;&gt;"",  IF(   AND(    (IFERROR(SEARCH("Ridotto",Nov2022_RICHIESTE!R38),Nov2022_RICHIESTE!R38))=1,    R$90&lt;&gt;""   ),    _xlfn.CONCAT("Rid: ",HLOOKUP(R$90,Tipologie!$B$2:$AM$10,7)  ),  Nov2022_RICHIESTE!R38),HLOOKUP(R$90,Tipologie!$B$2:$AM$10,7  ) ))</f>
        <v>.</v>
      </c>
      <c r="S96" s="28" t="str">
        <f>T( IF( Nov2022_RICHIESTE!S38&lt;&gt;"",  IF(   AND(    (IFERROR(SEARCH("Ridotto",Nov2022_RICHIESTE!S38),Nov2022_RICHIESTE!S38))=1,    S$90&lt;&gt;""   ),    _xlfn.CONCAT("Rid: ",HLOOKUP(S$90,Tipologie!$B$2:$AM$10,7)  ),  Nov2022_RICHIESTE!S38),HLOOKUP(S$90,Tipologie!$B$2:$AM$10,7  ) ))</f>
        <v>.</v>
      </c>
      <c r="U96" s="45" t="str">
        <f t="shared" si="23"/>
        <v>ven</v>
      </c>
      <c r="V96" s="46">
        <f t="shared" si="30"/>
        <v>44897</v>
      </c>
      <c r="W96" s="147" t="str">
        <f>T( IF( Nov2022_RICHIESTE!W38&lt;&gt;"",  IF(   AND(    (IFERROR(SEARCH("Ridotto",Nov2022_RICHIESTE!W38),Nov2022_RICHIESTE!W38))=1,    W$90&lt;&gt;""   ),    _xlfn.CONCAT("Rid: ",HLOOKUP(W$90,Tipologie!$B$2:$AM$10,7)  ),  Nov2022_RICHIESTE!W38),HLOOKUP(W$90,Tipologie!$B$2:$AM$10,7  ) ))</f>
        <v>.</v>
      </c>
      <c r="X96" s="147" t="str">
        <f>T( IF( Nov2022_RICHIESTE!X38&lt;&gt;"",  IF(   AND(    (IFERROR(SEARCH("Ridotto",Nov2022_RICHIESTE!X38),Nov2022_RICHIESTE!X38))=1,    X$90&lt;&gt;""   ),    _xlfn.CONCAT("Rid: ",HLOOKUP(X$90,Tipologie!$B$2:$AM$10,7)  ),  Nov2022_RICHIESTE!X38),HLOOKUP(X$90,Tipologie!$B$2:$AM$10,7  ) ))</f>
        <v>.</v>
      </c>
      <c r="Y96" s="147" t="str">
        <f>T( IF( Nov2022_RICHIESTE!Y38&lt;&gt;"",  IF(   AND(    (IFERROR(SEARCH("Ridotto",Nov2022_RICHIESTE!Y38),Nov2022_RICHIESTE!Y38))=1,    Y$90&lt;&gt;""   ),    _xlfn.CONCAT("Rid: ",HLOOKUP(Y$90,Tipologie!$B$2:$AM$10,7)  ),  Nov2022_RICHIESTE!Y38),HLOOKUP(Y$90,Tipologie!$B$2:$AM$10,7  ) ))</f>
        <v>.</v>
      </c>
      <c r="Z96" s="147" t="str">
        <f>T( IF( Nov2022_RICHIESTE!Z38&lt;&gt;"",  IF(   AND(    (IFERROR(SEARCH("Ridotto",Nov2022_RICHIESTE!Z38),Nov2022_RICHIESTE!Z38))=1,    Z$90&lt;&gt;""   ),    _xlfn.CONCAT("Rid: ",HLOOKUP(Z$90,Tipologie!$B$2:$AM$10,7)  ),  Nov2022_RICHIESTE!Z38),HLOOKUP(Z$90,Tipologie!$B$2:$AM$10,7  ) ))</f>
        <v>.</v>
      </c>
      <c r="AA96" s="147" t="str">
        <f>T( IF( Nov2022_RICHIESTE!AA38&lt;&gt;"",  IF(   AND(    (IFERROR(SEARCH("Ridotto",Nov2022_RICHIESTE!AA38),Nov2022_RICHIESTE!AA38))=1,    AA$90&lt;&gt;""   ),    _xlfn.CONCAT("Rid: ",HLOOKUP(AA$90,Tipologie!$B$2:$AM$10,7)  ),  Nov2022_RICHIESTE!AA38),HLOOKUP(AA$90,Tipologie!$B$2:$AM$10,7  ) ))</f>
        <v>.</v>
      </c>
      <c r="AB96" s="147" t="str">
        <f>T( IF( Nov2022_RICHIESTE!AB38&lt;&gt;"",  IF(   AND(    (IFERROR(SEARCH("Ridotto",Nov2022_RICHIESTE!AB38),Nov2022_RICHIESTE!AB38))=1,    AB$90&lt;&gt;""   ),    _xlfn.CONCAT("Rid: ",HLOOKUP(AB$90,Tipologie!$B$2:$AM$10,7)  ),  Nov2022_RICHIESTE!AB38),HLOOKUP(AB$90,Tipologie!$B$2:$AM$10,7  ) ))</f>
        <v>.</v>
      </c>
      <c r="AC96" s="147" t="str">
        <f>T( IF( Nov2022_RICHIESTE!AC38&lt;&gt;"",  IF(   AND(    (IFERROR(SEARCH("Ridotto",Nov2022_RICHIESTE!AC38),Nov2022_RICHIESTE!AC38))=1,    AC$90&lt;&gt;""   ),    _xlfn.CONCAT("Rid: ",HLOOKUP(AC$90,Tipologie!$B$2:$AM$10,7)  ),  Nov2022_RICHIESTE!AC38),HLOOKUP(AC$90,Tipologie!$B$2:$AM$10,7  ) ))</f>
        <v>.</v>
      </c>
      <c r="AD96" s="147" t="str">
        <f>T( IF( Nov2022_RICHIESTE!AD38&lt;&gt;"",  IF(   AND(    (IFERROR(SEARCH("Ridotto",Nov2022_RICHIESTE!AD38),Nov2022_RICHIESTE!AD38))=1,    AD$90&lt;&gt;""   ),    _xlfn.CONCAT("Rid: ",HLOOKUP(AD$90,Tipologie!$B$2:$AM$10,7)  ),  Nov2022_RICHIESTE!AD38),HLOOKUP(AD$90,Tipologie!$B$2:$AM$10,7  ) ))</f>
        <v>.</v>
      </c>
      <c r="AE96" s="147" t="str">
        <f>T( IF( Nov2022_RICHIESTE!AE38&lt;&gt;"",  IF(   AND(    (IFERROR(SEARCH("Ridotto",Nov2022_RICHIESTE!AE38),Nov2022_RICHIESTE!AE38))=1,    AE$90&lt;&gt;""   ),    _xlfn.CONCAT("Rid: ",HLOOKUP(AE$90,Tipologie!$B$2:$AM$10,7)  ),  Nov2022_RICHIESTE!AE38),HLOOKUP(AE$90,Tipologie!$B$2:$AM$10,7  ) ))</f>
        <v>.</v>
      </c>
      <c r="AF96" s="147" t="str">
        <f>T( IF( Nov2022_RICHIESTE!AF38&lt;&gt;"",  IF(   AND(    (IFERROR(SEARCH("Ridotto",Nov2022_RICHIESTE!AF38),Nov2022_RICHIESTE!AF38))=1,    AF$90&lt;&gt;""   ),    _xlfn.CONCAT("Rid: ",HLOOKUP(AF$90,Tipologie!$B$2:$AM$10,7)  ),  Nov2022_RICHIESTE!AF38),HLOOKUP(AF$90,Tipologie!$B$2:$AM$10,7  ) ))</f>
        <v>.</v>
      </c>
      <c r="AG96" s="147" t="str">
        <f>T( IF( Nov2022_RICHIESTE!AG38&lt;&gt;"",  IF(   AND(    (IFERROR(SEARCH("Ridotto",Nov2022_RICHIESTE!AG38),Nov2022_RICHIESTE!AG38))=1,    AG$90&lt;&gt;""   ),    _xlfn.CONCAT("Rid: ",HLOOKUP(AG$90,Tipologie!$B$2:$AM$10,7)  ),  Nov2022_RICHIESTE!AG38),HLOOKUP(AG$90,Tipologie!$B$2:$AM$10,7  ) ))</f>
        <v>.</v>
      </c>
      <c r="AH96" s="147" t="str">
        <f>T( IF( Nov2022_RICHIESTE!AH38&lt;&gt;"",  IF(   AND(    (IFERROR(SEARCH("Ridotto",Nov2022_RICHIESTE!AH38),Nov2022_RICHIESTE!AH38))=1,    AH$90&lt;&gt;""   ),    _xlfn.CONCAT("Rid: ",HLOOKUP(AH$90,Tipologie!$B$2:$AM$10,7)  ),  Nov2022_RICHIESTE!AH38),HLOOKUP(AH$90,Tipologie!$B$2:$AM$10,7  ) ))</f>
        <v>.</v>
      </c>
      <c r="AI96" s="147" t="str">
        <f>T( IF( Nov2022_RICHIESTE!AI38&lt;&gt;"",  IF(   AND(    (IFERROR(SEARCH("Ridotto",Nov2022_RICHIESTE!AI38),Nov2022_RICHIESTE!AI38))=1,    AI$90&lt;&gt;""   ),    _xlfn.CONCAT("Rid: ",HLOOKUP(AI$90,Tipologie!$B$2:$AM$10,7)  ),  Nov2022_RICHIESTE!AI38),HLOOKUP(AI$90,Tipologie!$B$2:$AM$10,7  ) ))</f>
        <v>.</v>
      </c>
      <c r="AJ96" s="147" t="str">
        <f>T( IF( Nov2022_RICHIESTE!AJ38&lt;&gt;"",  IF(   AND(    (IFERROR(SEARCH("Ridotto",Nov2022_RICHIESTE!AJ38),Nov2022_RICHIESTE!AJ38))=1,    AJ$90&lt;&gt;""   ),    _xlfn.CONCAT("Rid: ",HLOOKUP(AJ$90,Tipologie!$B$2:$AM$10,7)  ),  Nov2022_RICHIESTE!AJ38),HLOOKUP(AJ$90,Tipologie!$B$2:$AM$10,7  ) ))</f>
        <v>.</v>
      </c>
      <c r="AK96" s="147" t="str">
        <f>T( IF( Nov2022_RICHIESTE!AK38&lt;&gt;"",  IF(   AND(    (IFERROR(SEARCH("Ridotto",Nov2022_RICHIESTE!AK38),Nov2022_RICHIESTE!AK38))=1,    AK$90&lt;&gt;""   ),    _xlfn.CONCAT("Rid: ",HLOOKUP(AK$90,Tipologie!$B$2:$AM$10,7)  ),  Nov2022_RICHIESTE!AK38),HLOOKUP(AK$90,Tipologie!$B$2:$AM$10,7  ) ))</f>
        <v>.</v>
      </c>
      <c r="AL96" s="147" t="str">
        <f>T( IF( Nov2022_RICHIESTE!AL38&lt;&gt;"",  IF(   AND(    (IFERROR(SEARCH("Ridotto",Nov2022_RICHIESTE!AL38),Nov2022_RICHIESTE!AL38))=1,    AL$90&lt;&gt;""   ),    _xlfn.CONCAT("Rid: ",HLOOKUP(AL$90,Tipologie!$B$2:$AM$10,7)  ),  Nov2022_RICHIESTE!AL38),HLOOKUP(AL$90,Tipologie!$B$2:$AM$10,7  ) ))</f>
        <v>.</v>
      </c>
      <c r="AM96" s="147" t="str">
        <f>T( IF( Nov2022_RICHIESTE!AM38&lt;&gt;"",  IF(   AND(    (IFERROR(SEARCH("Ridotto",Nov2022_RICHIESTE!AM38),Nov2022_RICHIESTE!AM38))=1,    AM$90&lt;&gt;""   ),    _xlfn.CONCAT("Rid: ",HLOOKUP(AM$90,Tipologie!$B$2:$AM$10,7)  ),  Nov2022_RICHIESTE!AM38),HLOOKUP(AM$90,Tipologie!$B$2:$AM$10,7  ) ))</f>
        <v>.</v>
      </c>
      <c r="AN96" s="147" t="str">
        <f>T( IF( Nov2022_RICHIESTE!AN38&lt;&gt;"",  IF(   AND(    (IFERROR(SEARCH("Ridotto",Nov2022_RICHIESTE!AN38),Nov2022_RICHIESTE!AN38))=1,    AN$90&lt;&gt;""   ),    _xlfn.CONCAT("Rid: ",HLOOKUP(AN$90,Tipologie!$B$2:$AM$10,7)  ),  Nov2022_RICHIESTE!AN38),HLOOKUP(AN$90,Tipologie!$B$2:$AM$10,7  ) ))</f>
        <v>.</v>
      </c>
      <c r="AO96" s="147" t="str">
        <f>T( IF( Nov2022_RICHIESTE!AO38&lt;&gt;"",  IF(   AND(    (IFERROR(SEARCH("Ridotto",Nov2022_RICHIESTE!AO38),Nov2022_RICHIESTE!AO38))=1,    AO$90&lt;&gt;""   ),    _xlfn.CONCAT("Rid: ",HLOOKUP(AO$90,Tipologie!$B$2:$AM$10,7)  ),  Nov2022_RICHIESTE!AO38),HLOOKUP(AO$90,Tipologie!$B$2:$AM$10,7  ) ))</f>
        <v>.</v>
      </c>
      <c r="AP96" s="147" t="str">
        <f>T( IF( Nov2022_RICHIESTE!AP38&lt;&gt;"",  IF(   AND(    (IFERROR(SEARCH("Ridotto",Nov2022_RICHIESTE!AP38),Nov2022_RICHIESTE!AP38))=1,    AP$90&lt;&gt;""   ),    _xlfn.CONCAT("Rid: ",HLOOKUP(AP$90,Tipologie!$B$2:$AM$10,7)  ),  Nov2022_RICHIESTE!AP38),HLOOKUP(AP$90,Tipologie!$B$2:$AM$10,7  ) ))</f>
        <v>.</v>
      </c>
      <c r="AQ96" s="147" t="str">
        <f>T( IF( Nov2022_RICHIESTE!AQ38&lt;&gt;"",  IF(   AND(    (IFERROR(SEARCH("Ridotto",Nov2022_RICHIESTE!AQ38),Nov2022_RICHIESTE!AQ38))=1,    AQ$90&lt;&gt;""   ),    _xlfn.CONCAT("Rid: ",HLOOKUP(AQ$90,Tipologie!$B$2:$AM$10,7)  ),  Nov2022_RICHIESTE!AQ38),HLOOKUP(AQ$90,Tipologie!$B$2:$AM$10,7  ) ))</f>
        <v>.</v>
      </c>
      <c r="AR96" s="147" t="str">
        <f>T( IF( Nov2022_RICHIESTE!AR38&lt;&gt;"",  IF(   AND(    (IFERROR(SEARCH("Ridotto",Nov2022_RICHIESTE!AR38),Nov2022_RICHIESTE!AR38))=1,    AR$90&lt;&gt;""   ),    _xlfn.CONCAT("Rid: ",HLOOKUP(AR$90,Tipologie!$B$2:$AM$10,7)  ),  Nov2022_RICHIESTE!AR38),HLOOKUP(AR$90,Tipologie!$B$2:$AM$10,7  ) ))</f>
        <v>.</v>
      </c>
      <c r="AS96" s="147" t="str">
        <f>T( IF( Nov2022_RICHIESTE!AS38&lt;&gt;"",  IF(   AND(    (IFERROR(SEARCH("Ridotto",Nov2022_RICHIESTE!AS38),Nov2022_RICHIESTE!AS38))=1,    AS$90&lt;&gt;""   ),    _xlfn.CONCAT("Rid: ",HLOOKUP(AS$90,Tipologie!$B$2:$AM$10,7)  ),  Nov2022_RICHIESTE!AS38),HLOOKUP(AS$90,Tipologie!$B$2:$AM$10,7  ) ))</f>
        <v>.</v>
      </c>
      <c r="AT96" s="224"/>
      <c r="AW96" s="159">
        <f>SUM(COUNTIFS(C96:AS96,{"Ex-accordo";"Ferie";"Ridotto Ex-Acc";"Ridotto Ferie";"Ridotto Maternità";"Malattia";"Esame";"Altro"}))</f>
        <v>0</v>
      </c>
      <c r="AX96" s="159">
        <f t="shared" si="31"/>
        <v>30</v>
      </c>
      <c r="AY96" s="91"/>
      <c r="BB96" s="147" t="str">
        <f>T( IF( Nov2022_RICHIESTE!BM38&lt;&gt;"",  IF(   AND(    (IFERROR(SEARCH("Ridotto",Nov2022_RICHIESTE!BM38),Nov2022_RICHIESTE!BM38))=1,    BB$90&lt;&gt;""   ),    _xlfn.CONCAT("Rid: ",HLOOKUP(BB$90,Tipologie!$B$2:$AM$10,7)  ),  Nov2022_RICHIESTE!BM38),HLOOKUP(BB$90,Tipologie!$B$2:$AM$10,7  ) ))</f>
        <v>.</v>
      </c>
      <c r="BC96" s="147" t="str">
        <f>T( IF( Nov2022_RICHIESTE!BN38&lt;&gt;"",  IF(   AND(    (IFERROR(SEARCH("Ridotto",Nov2022_RICHIESTE!BN38),Nov2022_RICHIESTE!BN38))=1,    BC$90&lt;&gt;""   ),    _xlfn.CONCAT("Rid: ",HLOOKUP(BC$90,Tipologie!$B$2:$AM$10,7)  ),  Nov2022_RICHIESTE!BN38),HLOOKUP(BC$90,Tipologie!$B$2:$AM$10,7  ) ))</f>
        <v>.</v>
      </c>
      <c r="BD96" s="147" t="str">
        <f>T( IF( Nov2022_RICHIESTE!BO38&lt;&gt;"",  IF(   AND(    (IFERROR(SEARCH("Ridotto",Nov2022_RICHIESTE!BO38),Nov2022_RICHIESTE!BO38))=1,    BD$90&lt;&gt;""   ),    _xlfn.CONCAT("Rid: ",HLOOKUP(BD$90,Tipologie!$B$2:$AM$10,7)  ),  Nov2022_RICHIESTE!BO38),HLOOKUP(BD$90,Tipologie!$B$2:$AM$10,7  ) ))</f>
        <v>.</v>
      </c>
      <c r="BE96" s="147" t="str">
        <f>T( IF( Nov2022_RICHIESTE!BP38&lt;&gt;"",  IF(   AND(    (IFERROR(SEARCH("Ridotto",Nov2022_RICHIESTE!BP38),Nov2022_RICHIESTE!BP38))=1,    BE$90&lt;&gt;""   ),    _xlfn.CONCAT("Rid: ",HLOOKUP(BE$90,Tipologie!$B$2:$AM$10,7)  ),  Nov2022_RICHIESTE!BP38),HLOOKUP(BE$90,Tipologie!$B$2:$AM$10,7  ) ))</f>
        <v>.</v>
      </c>
      <c r="BF96" s="147" t="str">
        <f>T( IF( Nov2022_RICHIESTE!BQ38&lt;&gt;"",  IF(   AND(    (IFERROR(SEARCH("Ridotto",Nov2022_RICHIESTE!BQ38),Nov2022_RICHIESTE!BQ38))=1,    BF$90&lt;&gt;""   ),    _xlfn.CONCAT("Rid: ",HLOOKUP(BF$90,Tipologie!$B$2:$AM$10,7)  ),  Nov2022_RICHIESTE!BQ38),HLOOKUP(BF$90,Tipologie!$B$2:$AM$10,7  ) ))</f>
        <v>.</v>
      </c>
      <c r="BG96" s="147" t="str">
        <f>T( IF( Nov2022_RICHIESTE!BR38&lt;&gt;"",  IF(   AND(    (IFERROR(SEARCH("Ridotto",Nov2022_RICHIESTE!BR38),Nov2022_RICHIESTE!BR38))=1,    BG$90&lt;&gt;""   ),    _xlfn.CONCAT("Rid: ",HLOOKUP(BG$90,Tipologie!$B$2:$AM$10,7)  ),  Nov2022_RICHIESTE!BR38),HLOOKUP(BG$90,Tipologie!$B$2:$AM$10,7  ) ))</f>
        <v>.</v>
      </c>
      <c r="BI96" s="45" t="str">
        <f t="shared" si="24"/>
        <v>ven</v>
      </c>
      <c r="BJ96" s="45">
        <f t="shared" si="29"/>
        <v>44897</v>
      </c>
      <c r="BK96" s="147" t="str">
        <f>T(IF(  Nov2022_RICHIESTE!BV38&lt;&gt;"",  Nov2022_RICHIESTE!BV38,  HLOOKUP(BK$90,Tipologie!$B$2:$AM$10,7) ))</f>
        <v>.</v>
      </c>
      <c r="BL96" s="147" t="str">
        <f>T(IF(  Nov2022_RICHIESTE!BW38&lt;&gt;"",  Nov2022_RICHIESTE!BW38,  HLOOKUP(BL$90,Tipologie!$B$2:$AM$10,7) ))</f>
        <v>.</v>
      </c>
      <c r="BM96" s="147" t="str">
        <f>T(IF(  Nov2022_RICHIESTE!BX38&lt;&gt;"",  Nov2022_RICHIESTE!BX38,  HLOOKUP(BM$90,Tipologie!$B$2:$AM$10,7) ))</f>
        <v>.</v>
      </c>
      <c r="BN96" s="147" t="str">
        <f>T(IF(  Nov2022_RICHIESTE!BY38&lt;&gt;"",  Nov2022_RICHIESTE!BY38,  HLOOKUP(BN$90,Tipologie!$B$2:$AM$10,7) ))</f>
        <v>.</v>
      </c>
      <c r="BO96" s="147" t="str">
        <f>T(IF(  Nov2022_RICHIESTE!BZ38&lt;&gt;"",  Nov2022_RICHIESTE!BZ38,  HLOOKUP(BO$90,Tipologie!$B$2:$AM$10,7) ))</f>
        <v>.</v>
      </c>
      <c r="BP96" s="147" t="str">
        <f>T(IF(  Nov2022_RICHIESTE!CA38&lt;&gt;"",  Nov2022_RICHIESTE!CA38,  HLOOKUP(BP$90,Tipologie!$B$2:$AM$10,7) ))</f>
        <v>.</v>
      </c>
      <c r="BQ96" s="147" t="str">
        <f>T(IF(  Nov2022_RICHIESTE!CB38&lt;&gt;"",  Nov2022_RICHIESTE!CB38,  HLOOKUP(BQ$90,Tipologie!$B$2:$AM$10,7) ))</f>
        <v>.</v>
      </c>
      <c r="BR96" s="147" t="str">
        <f>T(IF(  Nov2022_RICHIESTE!CC38&lt;&gt;"",  Nov2022_RICHIESTE!CC38,  HLOOKUP(BR$90,Tipologie!$B$2:$AM$10,7) ))</f>
        <v>.</v>
      </c>
      <c r="BS96" s="147" t="str">
        <f>T(IF(  Nov2022_RICHIESTE!CD38&lt;&gt;"",  Nov2022_RICHIESTE!CD38,  HLOOKUP(BS$90,Tipologie!$B$2:$AM$10,7) ))</f>
        <v>.</v>
      </c>
      <c r="BT96" s="147" t="str">
        <f>T(IF(  Nov2022_RICHIESTE!CE38&lt;&gt;"",  Nov2022_RICHIESTE!CE38,  HLOOKUP(BT$90,Tipologie!$B$2:$AM$10,7) ))</f>
        <v>.</v>
      </c>
      <c r="BU96" s="20"/>
    </row>
    <row r="97" spans="1:73" ht="11.25" customHeight="1" x14ac:dyDescent="0.25">
      <c r="A97" s="45" t="str">
        <f>IF(Nov2022_RICHIESTE!A39&lt;&gt;"",Nov2022_RICHIESTE!A39,"")</f>
        <v>sab</v>
      </c>
      <c r="B97" s="46">
        <f>IF(Nov2022_RICHIESTE!B39&lt;&gt;"",Nov2022_RICHIESTE!B39,"")</f>
        <v>44898</v>
      </c>
      <c r="C97" s="147" t="str">
        <f>T( IF( Nov2022_RICHIESTE!C39&lt;&gt;"",  IF(   AND(    (IFERROR(SEARCH("Ridotto",Nov2022_RICHIESTE!C39),Nov2022_RICHIESTE!C39))=1,    C$90&lt;&gt;""   ),    _xlfn.CONCAT("Rid: ",HLOOKUP(C$90,Tipologie!$B$2:$AM$10,8)  ),  Nov2022_RICHIESTE!C39),HLOOKUP(C$90,Tipologie!$B$2:$AM$10,8  ) ))</f>
        <v>RIPOSO</v>
      </c>
      <c r="D97" s="147" t="str">
        <f>T( IF( Nov2022_RICHIESTE!D39&lt;&gt;"",  IF(   AND(    (IFERROR(SEARCH("Ridotto",Nov2022_RICHIESTE!D39),Nov2022_RICHIESTE!D39))=1,    D$90&lt;&gt;""   ),    _xlfn.CONCAT("Rid: ",HLOOKUP(D$90,Tipologie!$B$2:$AM$10,8)  ),  Nov2022_RICHIESTE!D39),HLOOKUP(D$90,Tipologie!$B$2:$AM$10,8  ) ))</f>
        <v>RIPOSO</v>
      </c>
      <c r="E97" s="147" t="str">
        <f>T( IF( Nov2022_RICHIESTE!E39&lt;&gt;"",  IF(   AND(    (IFERROR(SEARCH("Ridotto",Nov2022_RICHIESTE!E39),Nov2022_RICHIESTE!E39))=1,    E$90&lt;&gt;""   ),    _xlfn.CONCAT("Rid: ",HLOOKUP(E$90,Tipologie!$B$2:$AM$10,8)  ),  Nov2022_RICHIESTE!E39),HLOOKUP(E$90,Tipologie!$B$2:$AM$10,8  ) ))</f>
        <v>RIPOSO</v>
      </c>
      <c r="F97" s="147" t="str">
        <f>T( IF( Nov2022_RICHIESTE!F39&lt;&gt;"",  IF(   AND(    (IFERROR(SEARCH("Ridotto",Nov2022_RICHIESTE!F39),Nov2022_RICHIESTE!F39))=1,    F$90&lt;&gt;""   ),    _xlfn.CONCAT("Rid: ",HLOOKUP(F$90,Tipologie!$B$2:$AM$10,8)  ),  Nov2022_RICHIESTE!F39),HLOOKUP(F$90,Tipologie!$B$2:$AM$10,8  ) ))</f>
        <v>RIPOSO</v>
      </c>
      <c r="G97" s="147" t="str">
        <f>T( IF( Nov2022_RICHIESTE!G39&lt;&gt;"",  IF(   AND(    (IFERROR(SEARCH("Ridotto",Nov2022_RICHIESTE!G39),Nov2022_RICHIESTE!G39))=1,    G$90&lt;&gt;""   ),    _xlfn.CONCAT("Rid: ",HLOOKUP(G$90,Tipologie!$B$2:$AM$10,8)  ),  Nov2022_RICHIESTE!G39),HLOOKUP(G$90,Tipologie!$B$2:$AM$10,8  ) ))</f>
        <v>RIPOSO</v>
      </c>
      <c r="H97" s="147" t="str">
        <f>T( IF( Nov2022_RICHIESTE!H39&lt;&gt;"",  IF(   AND(    (IFERROR(SEARCH("Ridotto",Nov2022_RICHIESTE!H39),Nov2022_RICHIESTE!H39))=1,    H$90&lt;&gt;""   ),    _xlfn.CONCAT("Rid: ",HLOOKUP(H$90,Tipologie!$B$2:$AM$10,8)  ),  Nov2022_RICHIESTE!H39),HLOOKUP(H$90,Tipologie!$B$2:$AM$10,8  ) ))</f>
        <v>RIPOSO</v>
      </c>
      <c r="I97" s="147" t="str">
        <f>T( IF( Nov2022_RICHIESTE!I39&lt;&gt;"",  IF(   AND(    (IFERROR(SEARCH("Ridotto",Nov2022_RICHIESTE!I39),Nov2022_RICHIESTE!I39))=1,    I$90&lt;&gt;""   ),    _xlfn.CONCAT("Rid: ",HLOOKUP(I$90,Tipologie!$B$2:$AM$10,8)  ),  Nov2022_RICHIESTE!I39),HLOOKUP(I$90,Tipologie!$B$2:$AM$10,8  ) ))</f>
        <v>RIPOSO</v>
      </c>
      <c r="J97" s="147" t="str">
        <f>T( IF( Nov2022_RICHIESTE!J39&lt;&gt;"",  IF(   AND(    (IFERROR(SEARCH("Ridotto",Nov2022_RICHIESTE!J39),Nov2022_RICHIESTE!J39))=1,    J$90&lt;&gt;""   ),    _xlfn.CONCAT("Rid: ",HLOOKUP(J$90,Tipologie!$B$2:$AM$10,8)  ),  Nov2022_RICHIESTE!J39),HLOOKUP(J$90,Tipologie!$B$2:$AM$10,8  ) ))</f>
        <v>RIPOSO</v>
      </c>
      <c r="K97" s="147" t="str">
        <f>T( IF( Nov2022_RICHIESTE!K39&lt;&gt;"",  IF(   AND(    (IFERROR(SEARCH("Ridotto",Nov2022_RICHIESTE!K39),Nov2022_RICHIESTE!K39))=1,    K$90&lt;&gt;""   ),    _xlfn.CONCAT("Rid: ",HLOOKUP(K$90,Tipologie!$B$2:$AM$10,8)  ),  Nov2022_RICHIESTE!K39),HLOOKUP(K$90,Tipologie!$B$2:$AM$10,8  ) ))</f>
        <v>RIPOSO</v>
      </c>
      <c r="L97" s="147" t="str">
        <f>T( IF( Nov2022_RICHIESTE!L39&lt;&gt;"",  IF(   AND(    (IFERROR(SEARCH("Ridotto",Nov2022_RICHIESTE!L39),Nov2022_RICHIESTE!L39))=1,    L$90&lt;&gt;""   ),    _xlfn.CONCAT("Rid: ",HLOOKUP(L$90,Tipologie!$B$2:$AM$10,8)  ),  Nov2022_RICHIESTE!L39),HLOOKUP(L$90,Tipologie!$B$2:$AM$10,8  ) ))</f>
        <v>RIPOSO</v>
      </c>
      <c r="M97" s="147" t="str">
        <f>T( IF( Nov2022_RICHIESTE!M39&lt;&gt;"",  IF(   AND(    (IFERROR(SEARCH("Ridotto",Nov2022_RICHIESTE!M39),Nov2022_RICHIESTE!M39))=1,    M$90&lt;&gt;""   ),    _xlfn.CONCAT("Rid: ",HLOOKUP(M$90,Tipologie!$B$2:$AM$10,8)  ),  Nov2022_RICHIESTE!M39),HLOOKUP(M$90,Tipologie!$B$2:$AM$10,8  ) ))</f>
        <v>RIPOSO</v>
      </c>
      <c r="N97" s="147" t="str">
        <f>T( IF( Nov2022_RICHIESTE!N39&lt;&gt;"",  IF(   AND(    (IFERROR(SEARCH("Ridotto",Nov2022_RICHIESTE!N39),Nov2022_RICHIESTE!N39))=1,    N$90&lt;&gt;""   ),    _xlfn.CONCAT("Rid: ",HLOOKUP(N$90,Tipologie!$B$2:$AM$10,8)  ),  Nov2022_RICHIESTE!N39),HLOOKUP(N$90,Tipologie!$B$2:$AM$10,8  ) ))</f>
        <v>RIPOSO</v>
      </c>
      <c r="O97" s="147" t="str">
        <f>T( IF( Nov2022_RICHIESTE!O39&lt;&gt;"",  IF(   AND(    (IFERROR(SEARCH("Ridotto",Nov2022_RICHIESTE!O39),Nov2022_RICHIESTE!O39))=1,    O$90&lt;&gt;""   ),    _xlfn.CONCAT("Rid: ",HLOOKUP(O$90,Tipologie!$B$2:$AM$10,8)  ),  Nov2022_RICHIESTE!O39),HLOOKUP(O$90,Tipologie!$B$2:$AM$10,8  ) ))</f>
        <v>RIPOSO</v>
      </c>
      <c r="P97" s="147" t="str">
        <f>T( IF( Nov2022_RICHIESTE!P39&lt;&gt;"",  IF(   AND(    (IFERROR(SEARCH("Ridotto",Nov2022_RICHIESTE!P39),Nov2022_RICHIESTE!P39))=1,    P$90&lt;&gt;""   ),    _xlfn.CONCAT("Rid: ",HLOOKUP(P$90,Tipologie!$B$2:$AM$10,8)  ),  Nov2022_RICHIESTE!P39),HLOOKUP(P$90,Tipologie!$B$2:$AM$10,8  ) ))</f>
        <v>RIPOSO</v>
      </c>
      <c r="Q97" s="28" t="str">
        <f>T( IF( Nov2022_RICHIESTE!Q39&lt;&gt;"",  IF(   AND(    (IFERROR(SEARCH("Ridotto",Nov2022_RICHIESTE!Q39),Nov2022_RICHIESTE!Q39))=1,    Q$90&lt;&gt;""   ),    _xlfn.CONCAT("Rid: ",HLOOKUP(Q$90,Tipologie!$B$2:$AM$10,8)  ),  Nov2022_RICHIESTE!Q39),HLOOKUP(Q$90,Tipologie!$B$2:$AM$10,8  ) ))</f>
        <v>RIPOSO</v>
      </c>
      <c r="R97" s="28" t="str">
        <f>T( IF( Nov2022_RICHIESTE!R39&lt;&gt;"",  IF(   AND(    (IFERROR(SEARCH("Ridotto",Nov2022_RICHIESTE!R39),Nov2022_RICHIESTE!R39))=1,    R$90&lt;&gt;""   ),    _xlfn.CONCAT("Rid: ",HLOOKUP(R$90,Tipologie!$B$2:$AM$10,8)  ),  Nov2022_RICHIESTE!R39),HLOOKUP(R$90,Tipologie!$B$2:$AM$10,8  ) ))</f>
        <v>RIPOSO</v>
      </c>
      <c r="S97" s="28" t="str">
        <f>T( IF( Nov2022_RICHIESTE!S39&lt;&gt;"",  IF(   AND(    (IFERROR(SEARCH("Ridotto",Nov2022_RICHIESTE!S39),Nov2022_RICHIESTE!S39))=1,    S$90&lt;&gt;""   ),    _xlfn.CONCAT("Rid: ",HLOOKUP(S$90,Tipologie!$B$2:$AM$10,8)  ),  Nov2022_RICHIESTE!S39),HLOOKUP(S$90,Tipologie!$B$2:$AM$10,8  ) ))</f>
        <v>RIPOSO</v>
      </c>
      <c r="U97" s="45" t="str">
        <f t="shared" si="23"/>
        <v>sab</v>
      </c>
      <c r="V97" s="46">
        <f t="shared" si="30"/>
        <v>44898</v>
      </c>
      <c r="W97" s="147" t="str">
        <f>T( IF( Nov2022_RICHIESTE!W39&lt;&gt;"",  IF(   AND(    (IFERROR(SEARCH("Ridotto",Nov2022_RICHIESTE!W39),Nov2022_RICHIESTE!W39))=1,    W$90&lt;&gt;""   ),    _xlfn.CONCAT("Rid: ",HLOOKUP(W$90,Tipologie!$B$2:$AM$10,8)  ),  Nov2022_RICHIESTE!W39),HLOOKUP(W$90,Tipologie!$B$2:$AM$10,8  ) ))</f>
        <v>RIPOSO</v>
      </c>
      <c r="X97" s="147" t="str">
        <f>T( IF( Nov2022_RICHIESTE!X39&lt;&gt;"",  IF(   AND(    (IFERROR(SEARCH("Ridotto",Nov2022_RICHIESTE!X39),Nov2022_RICHIESTE!X39))=1,    X$90&lt;&gt;""   ),    _xlfn.CONCAT("Rid: ",HLOOKUP(X$90,Tipologie!$B$2:$AM$10,8)  ),  Nov2022_RICHIESTE!X39),HLOOKUP(X$90,Tipologie!$B$2:$AM$10,8  ) ))</f>
        <v>RIPOSO</v>
      </c>
      <c r="Y97" s="147" t="str">
        <f>T( IF( Nov2022_RICHIESTE!Y39&lt;&gt;"",  IF(   AND(    (IFERROR(SEARCH("Ridotto",Nov2022_RICHIESTE!Y39),Nov2022_RICHIESTE!Y39))=1,    Y$90&lt;&gt;""   ),    _xlfn.CONCAT("Rid: ",HLOOKUP(Y$90,Tipologie!$B$2:$AM$10,8)  ),  Nov2022_RICHIESTE!Y39),HLOOKUP(Y$90,Tipologie!$B$2:$AM$10,8  ) ))</f>
        <v>RIPOSO</v>
      </c>
      <c r="Z97" s="147" t="str">
        <f>T( IF( Nov2022_RICHIESTE!Z39&lt;&gt;"",  IF(   AND(    (IFERROR(SEARCH("Ridotto",Nov2022_RICHIESTE!Z39),Nov2022_RICHIESTE!Z39))=1,    Z$90&lt;&gt;""   ),    _xlfn.CONCAT("Rid: ",HLOOKUP(Z$90,Tipologie!$B$2:$AM$10,8)  ),  Nov2022_RICHIESTE!Z39),HLOOKUP(Z$90,Tipologie!$B$2:$AM$10,8  ) ))</f>
        <v>RIPOSO</v>
      </c>
      <c r="AA97" s="147" t="str">
        <f>T( IF( Nov2022_RICHIESTE!AA39&lt;&gt;"",  IF(   AND(    (IFERROR(SEARCH("Ridotto",Nov2022_RICHIESTE!AA39),Nov2022_RICHIESTE!AA39))=1,    AA$90&lt;&gt;""   ),    _xlfn.CONCAT("Rid: ",HLOOKUP(AA$90,Tipologie!$B$2:$AM$10,8)  ),  Nov2022_RICHIESTE!AA39),HLOOKUP(AA$90,Tipologie!$B$2:$AM$10,8  ) ))</f>
        <v>RIPOSO</v>
      </c>
      <c r="AB97" s="147" t="str">
        <f>T( IF( Nov2022_RICHIESTE!AB39&lt;&gt;"",  IF(   AND(    (IFERROR(SEARCH("Ridotto",Nov2022_RICHIESTE!AB39),Nov2022_RICHIESTE!AB39))=1,    AB$90&lt;&gt;""   ),    _xlfn.CONCAT("Rid: ",HLOOKUP(AB$90,Tipologie!$B$2:$AM$10,8)  ),  Nov2022_RICHIESTE!AB39),HLOOKUP(AB$90,Tipologie!$B$2:$AM$10,8  ) ))</f>
        <v>RIPOSO</v>
      </c>
      <c r="AC97" s="147" t="str">
        <f>T( IF( Nov2022_RICHIESTE!AC39&lt;&gt;"",  IF(   AND(    (IFERROR(SEARCH("Ridotto",Nov2022_RICHIESTE!AC39),Nov2022_RICHIESTE!AC39))=1,    AC$90&lt;&gt;""   ),    _xlfn.CONCAT("Rid: ",HLOOKUP(AC$90,Tipologie!$B$2:$AM$10,8)  ),  Nov2022_RICHIESTE!AC39),HLOOKUP(AC$90,Tipologie!$B$2:$AM$10,8  ) ))</f>
        <v>RIPOSO</v>
      </c>
      <c r="AD97" s="147" t="str">
        <f>T( IF( Nov2022_RICHIESTE!AD39&lt;&gt;"",  IF(   AND(    (IFERROR(SEARCH("Ridotto",Nov2022_RICHIESTE!AD39),Nov2022_RICHIESTE!AD39))=1,    AD$90&lt;&gt;""   ),    _xlfn.CONCAT("Rid: ",HLOOKUP(AD$90,Tipologie!$B$2:$AM$10,8)  ),  Nov2022_RICHIESTE!AD39),HLOOKUP(AD$90,Tipologie!$B$2:$AM$10,8  ) ))</f>
        <v>RIPOSO</v>
      </c>
      <c r="AE97" s="147" t="str">
        <f>T( IF( Nov2022_RICHIESTE!AE39&lt;&gt;"",  IF(   AND(    (IFERROR(SEARCH("Ridotto",Nov2022_RICHIESTE!AE39),Nov2022_RICHIESTE!AE39))=1,    AE$90&lt;&gt;""   ),    _xlfn.CONCAT("Rid: ",HLOOKUP(AE$90,Tipologie!$B$2:$AM$10,8)  ),  Nov2022_RICHIESTE!AE39),HLOOKUP(AE$90,Tipologie!$B$2:$AM$10,8  ) ))</f>
        <v>RIPOSO</v>
      </c>
      <c r="AF97" s="147" t="str">
        <f>T( IF( Nov2022_RICHIESTE!AF39&lt;&gt;"",  IF(   AND(    (IFERROR(SEARCH("Ridotto",Nov2022_RICHIESTE!AF39),Nov2022_RICHIESTE!AF39))=1,    AF$90&lt;&gt;""   ),    _xlfn.CONCAT("Rid: ",HLOOKUP(AF$90,Tipologie!$B$2:$AM$10,8)  ),  Nov2022_RICHIESTE!AF39),HLOOKUP(AF$90,Tipologie!$B$2:$AM$10,8  ) ))</f>
        <v>RIPOSO</v>
      </c>
      <c r="AG97" s="147" t="str">
        <f>T( IF( Nov2022_RICHIESTE!AG39&lt;&gt;"",  IF(   AND(    (IFERROR(SEARCH("Ridotto",Nov2022_RICHIESTE!AG39),Nov2022_RICHIESTE!AG39))=1,    AG$90&lt;&gt;""   ),    _xlfn.CONCAT("Rid: ",HLOOKUP(AG$90,Tipologie!$B$2:$AM$10,8)  ),  Nov2022_RICHIESTE!AG39),HLOOKUP(AG$90,Tipologie!$B$2:$AM$10,8  ) ))</f>
        <v>RIPOSO</v>
      </c>
      <c r="AH97" s="147" t="str">
        <f>T( IF( Nov2022_RICHIESTE!AH39&lt;&gt;"",  IF(   AND(    (IFERROR(SEARCH("Ridotto",Nov2022_RICHIESTE!AH39),Nov2022_RICHIESTE!AH39))=1,    AH$90&lt;&gt;""   ),    _xlfn.CONCAT("Rid: ",HLOOKUP(AH$90,Tipologie!$B$2:$AM$10,8)  ),  Nov2022_RICHIESTE!AH39),HLOOKUP(AH$90,Tipologie!$B$2:$AM$10,8  ) ))</f>
        <v>RIPOSO</v>
      </c>
      <c r="AI97" s="147" t="str">
        <f>T( IF( Nov2022_RICHIESTE!AI39&lt;&gt;"",  IF(   AND(    (IFERROR(SEARCH("Ridotto",Nov2022_RICHIESTE!AI39),Nov2022_RICHIESTE!AI39))=1,    AI$90&lt;&gt;""   ),    _xlfn.CONCAT("Rid: ",HLOOKUP(AI$90,Tipologie!$B$2:$AM$10,8)  ),  Nov2022_RICHIESTE!AI39),HLOOKUP(AI$90,Tipologie!$B$2:$AM$10,8  ) ))</f>
        <v>RIPOSO</v>
      </c>
      <c r="AJ97" s="147" t="str">
        <f>T( IF( Nov2022_RICHIESTE!AJ39&lt;&gt;"",  IF(   AND(    (IFERROR(SEARCH("Ridotto",Nov2022_RICHIESTE!AJ39),Nov2022_RICHIESTE!AJ39))=1,    AJ$90&lt;&gt;""   ),    _xlfn.CONCAT("Rid: ",HLOOKUP(AJ$90,Tipologie!$B$2:$AM$10,8)  ),  Nov2022_RICHIESTE!AJ39),HLOOKUP(AJ$90,Tipologie!$B$2:$AM$10,8  ) ))</f>
        <v>RIPOSO</v>
      </c>
      <c r="AK97" s="147" t="str">
        <f>T( IF( Nov2022_RICHIESTE!AK39&lt;&gt;"",  IF(   AND(    (IFERROR(SEARCH("Ridotto",Nov2022_RICHIESTE!AK39),Nov2022_RICHIESTE!AK39))=1,    AK$90&lt;&gt;""   ),    _xlfn.CONCAT("Rid: ",HLOOKUP(AK$90,Tipologie!$B$2:$AM$10,8)  ),  Nov2022_RICHIESTE!AK39),HLOOKUP(AK$90,Tipologie!$B$2:$AM$10,8  ) ))</f>
        <v>RIPOSO</v>
      </c>
      <c r="AL97" s="147" t="str">
        <f>T( IF( Nov2022_RICHIESTE!AL39&lt;&gt;"",  IF(   AND(    (IFERROR(SEARCH("Ridotto",Nov2022_RICHIESTE!AL39),Nov2022_RICHIESTE!AL39))=1,    AL$90&lt;&gt;""   ),    _xlfn.CONCAT("Rid: ",HLOOKUP(AL$90,Tipologie!$B$2:$AM$10,8)  ),  Nov2022_RICHIESTE!AL39),HLOOKUP(AL$90,Tipologie!$B$2:$AM$10,8  ) ))</f>
        <v>RIPOSO</v>
      </c>
      <c r="AM97" s="147" t="str">
        <f>T( IF( Nov2022_RICHIESTE!AM39&lt;&gt;"",  IF(   AND(    (IFERROR(SEARCH("Ridotto",Nov2022_RICHIESTE!AM39),Nov2022_RICHIESTE!AM39))=1,    AM$90&lt;&gt;""   ),    _xlfn.CONCAT("Rid: ",HLOOKUP(AM$90,Tipologie!$B$2:$AM$10,8)  ),  Nov2022_RICHIESTE!AM39),HLOOKUP(AM$90,Tipologie!$B$2:$AM$10,8  ) ))</f>
        <v>RIPOSO</v>
      </c>
      <c r="AN97" s="147" t="str">
        <f>T( IF( Nov2022_RICHIESTE!AN39&lt;&gt;"",  IF(   AND(    (IFERROR(SEARCH("Ridotto",Nov2022_RICHIESTE!AN39),Nov2022_RICHIESTE!AN39))=1,    AN$90&lt;&gt;""   ),    _xlfn.CONCAT("Rid: ",HLOOKUP(AN$90,Tipologie!$B$2:$AM$10,8)  ),  Nov2022_RICHIESTE!AN39),HLOOKUP(AN$90,Tipologie!$B$2:$AM$10,8  ) ))</f>
        <v>RIPOSO</v>
      </c>
      <c r="AO97" s="147" t="str">
        <f>T( IF( Nov2022_RICHIESTE!AO39&lt;&gt;"",  IF(   AND(    (IFERROR(SEARCH("Ridotto",Nov2022_RICHIESTE!AO39),Nov2022_RICHIESTE!AO39))=1,    AO$90&lt;&gt;""   ),    _xlfn.CONCAT("Rid: ",HLOOKUP(AO$90,Tipologie!$B$2:$AM$10,8)  ),  Nov2022_RICHIESTE!AO39),HLOOKUP(AO$90,Tipologie!$B$2:$AM$10,8  ) ))</f>
        <v>RIPOSO</v>
      </c>
      <c r="AP97" s="147" t="str">
        <f>T( IF( Nov2022_RICHIESTE!AP39&lt;&gt;"",  IF(   AND(    (IFERROR(SEARCH("Ridotto",Nov2022_RICHIESTE!AP39),Nov2022_RICHIESTE!AP39))=1,    AP$90&lt;&gt;""   ),    _xlfn.CONCAT("Rid: ",HLOOKUP(AP$90,Tipologie!$B$2:$AM$10,8)  ),  Nov2022_RICHIESTE!AP39),HLOOKUP(AP$90,Tipologie!$B$2:$AM$10,8  ) ))</f>
        <v>RIPOSO</v>
      </c>
      <c r="AQ97" s="147" t="str">
        <f>T( IF( Nov2022_RICHIESTE!AQ39&lt;&gt;"",  IF(   AND(    (IFERROR(SEARCH("Ridotto",Nov2022_RICHIESTE!AQ39),Nov2022_RICHIESTE!AQ39))=1,    AQ$90&lt;&gt;""   ),    _xlfn.CONCAT("Rid: ",HLOOKUP(AQ$90,Tipologie!$B$2:$AM$10,8)  ),  Nov2022_RICHIESTE!AQ39),HLOOKUP(AQ$90,Tipologie!$B$2:$AM$10,8  ) ))</f>
        <v>RIPOSO</v>
      </c>
      <c r="AR97" s="147" t="str">
        <f>T( IF( Nov2022_RICHIESTE!AR39&lt;&gt;"",  IF(   AND(    (IFERROR(SEARCH("Ridotto",Nov2022_RICHIESTE!AR39),Nov2022_RICHIESTE!AR39))=1,    AR$90&lt;&gt;""   ),    _xlfn.CONCAT("Rid: ",HLOOKUP(AR$90,Tipologie!$B$2:$AM$10,8)  ),  Nov2022_RICHIESTE!AR39),HLOOKUP(AR$90,Tipologie!$B$2:$AM$10,8  ) ))</f>
        <v>RIPOSO</v>
      </c>
      <c r="AS97" s="147" t="str">
        <f>T( IF( Nov2022_RICHIESTE!AS39&lt;&gt;"",  IF(   AND(    (IFERROR(SEARCH("Ridotto",Nov2022_RICHIESTE!AS39),Nov2022_RICHIESTE!AS39))=1,    AS$90&lt;&gt;""   ),    _xlfn.CONCAT("Rid: ",HLOOKUP(AS$90,Tipologie!$B$2:$AM$10,8)  ),  Nov2022_RICHIESTE!AS39),HLOOKUP(AS$90,Tipologie!$B$2:$AM$10,8  ) ))</f>
        <v>RIPOSO</v>
      </c>
      <c r="AT97" s="224"/>
      <c r="AW97" s="87">
        <f>SUM(COUNTIFS(C97:AS97,{"Ex-accordo";"Ferie";"Ridotto Ex-Acc";"Ridotto Ferie";"Ridotto Maternità";"Malattia";"Esame";"Altro"}))</f>
        <v>0</v>
      </c>
      <c r="AX97" s="159">
        <f t="shared" si="31"/>
        <v>30</v>
      </c>
      <c r="AY97" s="91"/>
      <c r="BB97" s="147" t="str">
        <f>T( IF( Nov2022_RICHIESTE!BM39&lt;&gt;"",  IF(   AND(    (IFERROR(SEARCH("Ridotto",Nov2022_RICHIESTE!BM39),Nov2022_RICHIESTE!BM39))=1,    BB$90&lt;&gt;""   ),    _xlfn.CONCAT("Rid: ",HLOOKUP(BB$90,Tipologie!$B$2:$AM$10,8)  ),  Nov2022_RICHIESTE!BM39),HLOOKUP(BB$90,Tipologie!$B$2:$AM$10,8  ) ))</f>
        <v>RIPOSO</v>
      </c>
      <c r="BC97" s="147" t="str">
        <f>T( IF( Nov2022_RICHIESTE!BN39&lt;&gt;"",  IF(   AND(    (IFERROR(SEARCH("Ridotto",Nov2022_RICHIESTE!BN39),Nov2022_RICHIESTE!BN39))=1,    BC$90&lt;&gt;""   ),    _xlfn.CONCAT("Rid: ",HLOOKUP(BC$90,Tipologie!$B$2:$AM$10,8)  ),  Nov2022_RICHIESTE!BN39),HLOOKUP(BC$90,Tipologie!$B$2:$AM$10,8  ) ))</f>
        <v>RIPOSO</v>
      </c>
      <c r="BD97" s="147" t="str">
        <f>T( IF( Nov2022_RICHIESTE!BO39&lt;&gt;"",  IF(   AND(    (IFERROR(SEARCH("Ridotto",Nov2022_RICHIESTE!BO39),Nov2022_RICHIESTE!BO39))=1,    BD$90&lt;&gt;""   ),    _xlfn.CONCAT("Rid: ",HLOOKUP(BD$90,Tipologie!$B$2:$AM$10,8)  ),  Nov2022_RICHIESTE!BO39),HLOOKUP(BD$90,Tipologie!$B$2:$AM$10,8  ) ))</f>
        <v>RIPOSO</v>
      </c>
      <c r="BE97" s="147" t="str">
        <f>T( IF( Nov2022_RICHIESTE!BP39&lt;&gt;"",  IF(   AND(    (IFERROR(SEARCH("Ridotto",Nov2022_RICHIESTE!BP39),Nov2022_RICHIESTE!BP39))=1,    BE$90&lt;&gt;""   ),    _xlfn.CONCAT("Rid: ",HLOOKUP(BE$90,Tipologie!$B$2:$AM$10,8)  ),  Nov2022_RICHIESTE!BP39),HLOOKUP(BE$90,Tipologie!$B$2:$AM$10,8  ) ))</f>
        <v>RIPOSO</v>
      </c>
      <c r="BF97" s="147" t="str">
        <f>T( IF( Nov2022_RICHIESTE!BQ39&lt;&gt;"",  IF(   AND(    (IFERROR(SEARCH("Ridotto",Nov2022_RICHIESTE!BQ39),Nov2022_RICHIESTE!BQ39))=1,    BF$90&lt;&gt;""   ),    _xlfn.CONCAT("Rid: ",HLOOKUP(BF$90,Tipologie!$B$2:$AM$10,8)  ),  Nov2022_RICHIESTE!BQ39),HLOOKUP(BF$90,Tipologie!$B$2:$AM$10,8  ) ))</f>
        <v>RIPOSO</v>
      </c>
      <c r="BG97" s="147" t="str">
        <f>T( IF( Nov2022_RICHIESTE!BR39&lt;&gt;"",  IF(   AND(    (IFERROR(SEARCH("Ridotto",Nov2022_RICHIESTE!BR39),Nov2022_RICHIESTE!BR39))=1,    BG$90&lt;&gt;""   ),    _xlfn.CONCAT("Rid: ",HLOOKUP(BG$90,Tipologie!$B$2:$AM$10,8)  ),  Nov2022_RICHIESTE!BR39),HLOOKUP(BG$90,Tipologie!$B$2:$AM$10,8  ) ))</f>
        <v>RIPOSO</v>
      </c>
      <c r="BI97" s="45" t="str">
        <f t="shared" si="24"/>
        <v>sab</v>
      </c>
      <c r="BJ97" s="45">
        <f t="shared" si="29"/>
        <v>44898</v>
      </c>
      <c r="BK97" s="147" t="str">
        <f>T(IF(  Nov2022_RICHIESTE!BV39&lt;&gt;"",  Nov2022_RICHIESTE!BV39,  HLOOKUP(BK$90,Tipologie!$B$2:$AM$10,8) ))</f>
        <v>RIPOSO</v>
      </c>
      <c r="BL97" s="147" t="str">
        <f>T(IF(  Nov2022_RICHIESTE!BW39&lt;&gt;"",  Nov2022_RICHIESTE!BW39,  HLOOKUP(BL$90,Tipologie!$B$2:$AM$10,8) ))</f>
        <v>RIPOSO</v>
      </c>
      <c r="BM97" s="147" t="str">
        <f>T(IF(  Nov2022_RICHIESTE!BX39&lt;&gt;"",  Nov2022_RICHIESTE!BX39,  HLOOKUP(BM$90,Tipologie!$B$2:$AM$10,8) ))</f>
        <v>RIPOSO</v>
      </c>
      <c r="BN97" s="147" t="str">
        <f>T(IF(  Nov2022_RICHIESTE!BY39&lt;&gt;"",  Nov2022_RICHIESTE!BY39,  HLOOKUP(BN$90,Tipologie!$B$2:$AM$10,8) ))</f>
        <v>RIPOSO</v>
      </c>
      <c r="BO97" s="147" t="str">
        <f>T(IF(  Nov2022_RICHIESTE!BZ39&lt;&gt;"",  Nov2022_RICHIESTE!BZ39,  HLOOKUP(BO$90,Tipologie!$B$2:$AM$10,8) ))</f>
        <v>RIPOSO</v>
      </c>
      <c r="BP97" s="147" t="str">
        <f>T(IF(  Nov2022_RICHIESTE!CA39&lt;&gt;"",  Nov2022_RICHIESTE!CA39,  HLOOKUP(BP$90,Tipologie!$B$2:$AM$10,8) ))</f>
        <v>RIPOSO</v>
      </c>
      <c r="BQ97" s="147" t="str">
        <f>T(IF(  Nov2022_RICHIESTE!CB39&lt;&gt;"",  Nov2022_RICHIESTE!CB39,  HLOOKUP(BQ$90,Tipologie!$B$2:$AM$10,8) ))</f>
        <v>RIPOSO</v>
      </c>
      <c r="BR97" s="147" t="str">
        <f>T(IF(  Nov2022_RICHIESTE!CC39&lt;&gt;"",  Nov2022_RICHIESTE!CC39,  HLOOKUP(BR$90,Tipologie!$B$2:$AM$10,8) ))</f>
        <v>RIPOSO</v>
      </c>
      <c r="BS97" s="147" t="str">
        <f>T(IF(  Nov2022_RICHIESTE!CD39&lt;&gt;"",  Nov2022_RICHIESTE!CD39,  HLOOKUP(BS$90,Tipologie!$B$2:$AM$10,8) ))</f>
        <v>RIPOSO</v>
      </c>
      <c r="BT97" s="147" t="str">
        <f>T(IF(  Nov2022_RICHIESTE!CE39&lt;&gt;"",  Nov2022_RICHIESTE!CE39,  HLOOKUP(BT$90,Tipologie!$B$2:$AM$10,8) ))</f>
        <v>RIPOSO</v>
      </c>
    </row>
    <row r="98" spans="1:73" ht="11.25" customHeight="1" x14ac:dyDescent="0.25">
      <c r="A98" s="26" t="str">
        <f>IF(Nov2022_RICHIESTE!A40&lt;&gt;"",Nov2022_RICHIESTE!A40,"")</f>
        <v/>
      </c>
      <c r="B98" s="48">
        <f>IF(Nov2022_RICHIESTE!B40&lt;&gt;"",Nov2022_RICHIESTE!B40,"")</f>
        <v>44899</v>
      </c>
      <c r="C98" s="147" t="str">
        <f>T( IF( Nov2022_RICHIESTE!C40&lt;&gt;"",  IF(   AND(    (IFERROR(SEARCH("Ridotto",Nov2022_RICHIESTE!C40),Nov2022_RICHIESTE!C40))=1,    C$90&lt;&gt;""   ),    _xlfn.CONCAT("Rid: ",HLOOKUP(C$90,Tipologie!$B$2:$AM$10,9)  ),  Nov2022_RICHIESTE!C40),HLOOKUP(C$90,Tipologie!$B$2:$AM$10,9  ) ))</f>
        <v>DOMENICA</v>
      </c>
      <c r="D98" s="147" t="str">
        <f>T( IF( Nov2022_RICHIESTE!D40&lt;&gt;"",  IF(   AND(    (IFERROR(SEARCH("Ridotto",Nov2022_RICHIESTE!D40),Nov2022_RICHIESTE!D40))=1,    D$90&lt;&gt;""   ),    _xlfn.CONCAT("Rid: ",HLOOKUP(D$90,Tipologie!$B$2:$AM$10,9)  ),  Nov2022_RICHIESTE!D40),HLOOKUP(D$90,Tipologie!$B$2:$AM$10,9  ) ))</f>
        <v>DOMENICA</v>
      </c>
      <c r="E98" s="147" t="str">
        <f>T( IF( Nov2022_RICHIESTE!E40&lt;&gt;"",  IF(   AND(    (IFERROR(SEARCH("Ridotto",Nov2022_RICHIESTE!E40),Nov2022_RICHIESTE!E40))=1,    E$90&lt;&gt;""   ),    _xlfn.CONCAT("Rid: ",HLOOKUP(E$90,Tipologie!$B$2:$AM$10,9)  ),  Nov2022_RICHIESTE!E40),HLOOKUP(E$90,Tipologie!$B$2:$AM$10,9  ) ))</f>
        <v>DOMENICA</v>
      </c>
      <c r="F98" s="147" t="str">
        <f>T( IF( Nov2022_RICHIESTE!F40&lt;&gt;"",  IF(   AND(    (IFERROR(SEARCH("Ridotto",Nov2022_RICHIESTE!F40),Nov2022_RICHIESTE!F40))=1,    F$90&lt;&gt;""   ),    _xlfn.CONCAT("Rid: ",HLOOKUP(F$90,Tipologie!$B$2:$AM$10,9)  ),  Nov2022_RICHIESTE!F40),HLOOKUP(F$90,Tipologie!$B$2:$AM$10,9  ) ))</f>
        <v>DOMENICA</v>
      </c>
      <c r="G98" s="147" t="str">
        <f>T( IF( Nov2022_RICHIESTE!G40&lt;&gt;"",  IF(   AND(    (IFERROR(SEARCH("Ridotto",Nov2022_RICHIESTE!G40),Nov2022_RICHIESTE!G40))=1,    G$90&lt;&gt;""   ),    _xlfn.CONCAT("Rid: ",HLOOKUP(G$90,Tipologie!$B$2:$AM$10,9)  ),  Nov2022_RICHIESTE!G40),HLOOKUP(G$90,Tipologie!$B$2:$AM$10,9  ) ))</f>
        <v>DOMENICA</v>
      </c>
      <c r="H98" s="147" t="str">
        <f>T( IF( Nov2022_RICHIESTE!H40&lt;&gt;"",  IF(   AND(    (IFERROR(SEARCH("Ridotto",Nov2022_RICHIESTE!H40),Nov2022_RICHIESTE!H40))=1,    H$90&lt;&gt;""   ),    _xlfn.CONCAT("Rid: ",HLOOKUP(H$90,Tipologie!$B$2:$AM$10,9)  ),  Nov2022_RICHIESTE!H40),HLOOKUP(H$90,Tipologie!$B$2:$AM$10,9  ) ))</f>
        <v>DOMENICA</v>
      </c>
      <c r="I98" s="147" t="str">
        <f>T( IF( Nov2022_RICHIESTE!I40&lt;&gt;"",  IF(   AND(    (IFERROR(SEARCH("Ridotto",Nov2022_RICHIESTE!I40),Nov2022_RICHIESTE!I40))=1,    I$90&lt;&gt;""   ),    _xlfn.CONCAT("Rid: ",HLOOKUP(I$90,Tipologie!$B$2:$AM$10,9)  ),  Nov2022_RICHIESTE!I40),HLOOKUP(I$90,Tipologie!$B$2:$AM$10,9  ) ))</f>
        <v>DOMENICA</v>
      </c>
      <c r="J98" s="147" t="str">
        <f>T( IF( Nov2022_RICHIESTE!J40&lt;&gt;"",  IF(   AND(    (IFERROR(SEARCH("Ridotto",Nov2022_RICHIESTE!J40),Nov2022_RICHIESTE!J40))=1,    J$90&lt;&gt;""   ),    _xlfn.CONCAT("Rid: ",HLOOKUP(J$90,Tipologie!$B$2:$AM$10,9)  ),  Nov2022_RICHIESTE!J40),HLOOKUP(J$90,Tipologie!$B$2:$AM$10,9  ) ))</f>
        <v>DOMENICA</v>
      </c>
      <c r="K98" s="147" t="str">
        <f>T( IF( Nov2022_RICHIESTE!K40&lt;&gt;"",  IF(   AND(    (IFERROR(SEARCH("Ridotto",Nov2022_RICHIESTE!K40),Nov2022_RICHIESTE!K40))=1,    K$90&lt;&gt;""   ),    _xlfn.CONCAT("Rid: ",HLOOKUP(K$90,Tipologie!$B$2:$AM$10,9)  ),  Nov2022_RICHIESTE!K40),HLOOKUP(K$90,Tipologie!$B$2:$AM$10,9  ) ))</f>
        <v>DOMENICA</v>
      </c>
      <c r="L98" s="147" t="str">
        <f>T( IF( Nov2022_RICHIESTE!L40&lt;&gt;"",  IF(   AND(    (IFERROR(SEARCH("Ridotto",Nov2022_RICHIESTE!L40),Nov2022_RICHIESTE!L40))=1,    L$90&lt;&gt;""   ),    _xlfn.CONCAT("Rid: ",HLOOKUP(L$90,Tipologie!$B$2:$AM$10,9)  ),  Nov2022_RICHIESTE!L40),HLOOKUP(L$90,Tipologie!$B$2:$AM$10,9  ) ))</f>
        <v>DOMENICA</v>
      </c>
      <c r="M98" s="147" t="str">
        <f>T( IF( Nov2022_RICHIESTE!M40&lt;&gt;"",  IF(   AND(    (IFERROR(SEARCH("Ridotto",Nov2022_RICHIESTE!M40),Nov2022_RICHIESTE!M40))=1,    M$90&lt;&gt;""   ),    _xlfn.CONCAT("Rid: ",HLOOKUP(M$90,Tipologie!$B$2:$AM$10,9)  ),  Nov2022_RICHIESTE!M40),HLOOKUP(M$90,Tipologie!$B$2:$AM$10,9  ) ))</f>
        <v>DOMENICA</v>
      </c>
      <c r="N98" s="147" t="str">
        <f>T( IF( Nov2022_RICHIESTE!N40&lt;&gt;"",  IF(   AND(    (IFERROR(SEARCH("Ridotto",Nov2022_RICHIESTE!N40),Nov2022_RICHIESTE!N40))=1,    N$90&lt;&gt;""   ),    _xlfn.CONCAT("Rid: ",HLOOKUP(N$90,Tipologie!$B$2:$AM$10,9)  ),  Nov2022_RICHIESTE!N40),HLOOKUP(N$90,Tipologie!$B$2:$AM$10,9  ) ))</f>
        <v>DOMENICA</v>
      </c>
      <c r="O98" s="147" t="str">
        <f>T( IF( Nov2022_RICHIESTE!O40&lt;&gt;"",  IF(   AND(    (IFERROR(SEARCH("Ridotto",Nov2022_RICHIESTE!O40),Nov2022_RICHIESTE!O40))=1,    O$90&lt;&gt;""   ),    _xlfn.CONCAT("Rid: ",HLOOKUP(O$90,Tipologie!$B$2:$AM$10,9)  ),  Nov2022_RICHIESTE!O40),HLOOKUP(O$90,Tipologie!$B$2:$AM$10,9  ) ))</f>
        <v>DOMENICA</v>
      </c>
      <c r="P98" s="147" t="str">
        <f>T( IF( Nov2022_RICHIESTE!P40&lt;&gt;"",  IF(   AND(    (IFERROR(SEARCH("Ridotto",Nov2022_RICHIESTE!P40),Nov2022_RICHIESTE!P40))=1,    P$90&lt;&gt;""   ),    _xlfn.CONCAT("Rid: ",HLOOKUP(P$90,Tipologie!$B$2:$AM$10,9)  ),  Nov2022_RICHIESTE!P40),HLOOKUP(P$90,Tipologie!$B$2:$AM$10,9  ) ))</f>
        <v>DOMENICA</v>
      </c>
      <c r="Q98" s="28" t="str">
        <f>T( IF( Nov2022_RICHIESTE!Q40&lt;&gt;"",  IF(   AND(    (IFERROR(SEARCH("Ridotto",Nov2022_RICHIESTE!Q40),Nov2022_RICHIESTE!Q40))=1,    Q$90&lt;&gt;""   ),    _xlfn.CONCAT("Rid: ",HLOOKUP(Q$90,Tipologie!$B$2:$AM$10,9)  ),  Nov2022_RICHIESTE!Q40),HLOOKUP(Q$90,Tipologie!$B$2:$AM$10,9  ) ))</f>
        <v>DOMENICA</v>
      </c>
      <c r="R98" s="28" t="str">
        <f>T( IF( Nov2022_RICHIESTE!R40&lt;&gt;"",  IF(   AND(    (IFERROR(SEARCH("Ridotto",Nov2022_RICHIESTE!R40),Nov2022_RICHIESTE!R40))=1,    R$90&lt;&gt;""   ),    _xlfn.CONCAT("Rid: ",HLOOKUP(R$90,Tipologie!$B$2:$AM$10,9)  ),  Nov2022_RICHIESTE!R40),HLOOKUP(R$90,Tipologie!$B$2:$AM$10,9  ) ))</f>
        <v>DOMENICA</v>
      </c>
      <c r="S98" s="28" t="str">
        <f>T( IF( Nov2022_RICHIESTE!S40&lt;&gt;"",  IF(   AND(    (IFERROR(SEARCH("Ridotto",Nov2022_RICHIESTE!S40),Nov2022_RICHIESTE!S40))=1,    S$90&lt;&gt;""   ),    _xlfn.CONCAT("Rid: ",HLOOKUP(S$90,Tipologie!$B$2:$AM$10,9)  ),  Nov2022_RICHIESTE!S40),HLOOKUP(S$90,Tipologie!$B$2:$AM$10,9  ) ))</f>
        <v>DOMENICA</v>
      </c>
      <c r="U98" s="26" t="str">
        <f t="shared" si="23"/>
        <v/>
      </c>
      <c r="V98" s="48">
        <f t="shared" si="30"/>
        <v>44899</v>
      </c>
      <c r="W98" s="147" t="str">
        <f>T( IF( Nov2022_RICHIESTE!W40&lt;&gt;"",  IF(   AND(    (IFERROR(SEARCH("Ridotto",Nov2022_RICHIESTE!W40),Nov2022_RICHIESTE!W40))=1,    W$90&lt;&gt;""   ),    _xlfn.CONCAT("Rid: ",HLOOKUP(W$90,Tipologie!$B$2:$AM$10,9)  ),  Nov2022_RICHIESTE!W40),HLOOKUP(W$90,Tipologie!$B$2:$AM$10,9  ) ))</f>
        <v>DOMENICA</v>
      </c>
      <c r="X98" s="147" t="str">
        <f>T( IF( Nov2022_RICHIESTE!X40&lt;&gt;"",  IF(   AND(    (IFERROR(SEARCH("Ridotto",Nov2022_RICHIESTE!X40),Nov2022_RICHIESTE!X40))=1,    X$90&lt;&gt;""   ),    _xlfn.CONCAT("Rid: ",HLOOKUP(X$90,Tipologie!$B$2:$AM$10,9)  ),  Nov2022_RICHIESTE!X40),HLOOKUP(X$90,Tipologie!$B$2:$AM$10,9  ) ))</f>
        <v>DOMENICA</v>
      </c>
      <c r="Y98" s="147" t="str">
        <f>T( IF( Nov2022_RICHIESTE!Y40&lt;&gt;"",  IF(   AND(    (IFERROR(SEARCH("Ridotto",Nov2022_RICHIESTE!Y40),Nov2022_RICHIESTE!Y40))=1,    Y$90&lt;&gt;""   ),    _xlfn.CONCAT("Rid: ",HLOOKUP(Y$90,Tipologie!$B$2:$AM$10,9)  ),  Nov2022_RICHIESTE!Y40),HLOOKUP(Y$90,Tipologie!$B$2:$AM$10,9  ) ))</f>
        <v>DOMENICA</v>
      </c>
      <c r="Z98" s="147" t="str">
        <f>T( IF( Nov2022_RICHIESTE!Z40&lt;&gt;"",  IF(   AND(    (IFERROR(SEARCH("Ridotto",Nov2022_RICHIESTE!Z40),Nov2022_RICHIESTE!Z40))=1,    Z$90&lt;&gt;""   ),    _xlfn.CONCAT("Rid: ",HLOOKUP(Z$90,Tipologie!$B$2:$AM$10,9)  ),  Nov2022_RICHIESTE!Z40),HLOOKUP(Z$90,Tipologie!$B$2:$AM$10,9  ) ))</f>
        <v>DOMENICA</v>
      </c>
      <c r="AA98" s="147" t="str">
        <f>T( IF( Nov2022_RICHIESTE!AA40&lt;&gt;"",  IF(   AND(    (IFERROR(SEARCH("Ridotto",Nov2022_RICHIESTE!AA40),Nov2022_RICHIESTE!AA40))=1,    AA$90&lt;&gt;""   ),    _xlfn.CONCAT("Rid: ",HLOOKUP(AA$90,Tipologie!$B$2:$AM$10,9)  ),  Nov2022_RICHIESTE!AA40),HLOOKUP(AA$90,Tipologie!$B$2:$AM$10,9  ) ))</f>
        <v>DOMENICA</v>
      </c>
      <c r="AB98" s="147" t="str">
        <f>T( IF( Nov2022_RICHIESTE!AB40&lt;&gt;"",  IF(   AND(    (IFERROR(SEARCH("Ridotto",Nov2022_RICHIESTE!AB40),Nov2022_RICHIESTE!AB40))=1,    AB$90&lt;&gt;""   ),    _xlfn.CONCAT("Rid: ",HLOOKUP(AB$90,Tipologie!$B$2:$AM$10,9)  ),  Nov2022_RICHIESTE!AB40),HLOOKUP(AB$90,Tipologie!$B$2:$AM$10,9  ) ))</f>
        <v>DOMENICA</v>
      </c>
      <c r="AC98" s="147" t="str">
        <f>T( IF( Nov2022_RICHIESTE!AC40&lt;&gt;"",  IF(   AND(    (IFERROR(SEARCH("Ridotto",Nov2022_RICHIESTE!AC40),Nov2022_RICHIESTE!AC40))=1,    AC$90&lt;&gt;""   ),    _xlfn.CONCAT("Rid: ",HLOOKUP(AC$90,Tipologie!$B$2:$AM$10,9)  ),  Nov2022_RICHIESTE!AC40),HLOOKUP(AC$90,Tipologie!$B$2:$AM$10,9  ) ))</f>
        <v>DOMENICA</v>
      </c>
      <c r="AD98" s="147" t="str">
        <f>T( IF( Nov2022_RICHIESTE!AD40&lt;&gt;"",  IF(   AND(    (IFERROR(SEARCH("Ridotto",Nov2022_RICHIESTE!AD40),Nov2022_RICHIESTE!AD40))=1,    AD$90&lt;&gt;""   ),    _xlfn.CONCAT("Rid: ",HLOOKUP(AD$90,Tipologie!$B$2:$AM$10,9)  ),  Nov2022_RICHIESTE!AD40),HLOOKUP(AD$90,Tipologie!$B$2:$AM$10,9  ) ))</f>
        <v>DOMENICA</v>
      </c>
      <c r="AE98" s="147" t="str">
        <f>T( IF( Nov2022_RICHIESTE!AE40&lt;&gt;"",  IF(   AND(    (IFERROR(SEARCH("Ridotto",Nov2022_RICHIESTE!AE40),Nov2022_RICHIESTE!AE40))=1,    AE$90&lt;&gt;""   ),    _xlfn.CONCAT("Rid: ",HLOOKUP(AE$90,Tipologie!$B$2:$AM$10,9)  ),  Nov2022_RICHIESTE!AE40),HLOOKUP(AE$90,Tipologie!$B$2:$AM$10,9  ) ))</f>
        <v>DOMENICA</v>
      </c>
      <c r="AF98" s="147" t="str">
        <f>T( IF( Nov2022_RICHIESTE!AF40&lt;&gt;"",  IF(   AND(    (IFERROR(SEARCH("Ridotto",Nov2022_RICHIESTE!AF40),Nov2022_RICHIESTE!AF40))=1,    AF$90&lt;&gt;""   ),    _xlfn.CONCAT("Rid: ",HLOOKUP(AF$90,Tipologie!$B$2:$AM$10,9)  ),  Nov2022_RICHIESTE!AF40),HLOOKUP(AF$90,Tipologie!$B$2:$AM$10,9  ) ))</f>
        <v>DOMENICA</v>
      </c>
      <c r="AG98" s="147" t="str">
        <f>T( IF( Nov2022_RICHIESTE!AG40&lt;&gt;"",  IF(   AND(    (IFERROR(SEARCH("Ridotto",Nov2022_RICHIESTE!AG40),Nov2022_RICHIESTE!AG40))=1,    AG$90&lt;&gt;""   ),    _xlfn.CONCAT("Rid: ",HLOOKUP(AG$90,Tipologie!$B$2:$AM$10,9)  ),  Nov2022_RICHIESTE!AG40),HLOOKUP(AG$90,Tipologie!$B$2:$AM$10,9  ) ))</f>
        <v>DOMENICA</v>
      </c>
      <c r="AH98" s="147" t="str">
        <f>T( IF( Nov2022_RICHIESTE!AH40&lt;&gt;"",  IF(   AND(    (IFERROR(SEARCH("Ridotto",Nov2022_RICHIESTE!AH40),Nov2022_RICHIESTE!AH40))=1,    AH$90&lt;&gt;""   ),    _xlfn.CONCAT("Rid: ",HLOOKUP(AH$90,Tipologie!$B$2:$AM$10,9)  ),  Nov2022_RICHIESTE!AH40),HLOOKUP(AH$90,Tipologie!$B$2:$AM$10,9  ) ))</f>
        <v>DOMENICA</v>
      </c>
      <c r="AI98" s="147" t="str">
        <f>T( IF( Nov2022_RICHIESTE!AI40&lt;&gt;"",  IF(   AND(    (IFERROR(SEARCH("Ridotto",Nov2022_RICHIESTE!AI40),Nov2022_RICHIESTE!AI40))=1,    AI$90&lt;&gt;""   ),    _xlfn.CONCAT("Rid: ",HLOOKUP(AI$90,Tipologie!$B$2:$AM$10,9)  ),  Nov2022_RICHIESTE!AI40),HLOOKUP(AI$90,Tipologie!$B$2:$AM$10,9  ) ))</f>
        <v>DOMENICA</v>
      </c>
      <c r="AJ98" s="147" t="str">
        <f>T( IF( Nov2022_RICHIESTE!AJ40&lt;&gt;"",  IF(   AND(    (IFERROR(SEARCH("Ridotto",Nov2022_RICHIESTE!AJ40),Nov2022_RICHIESTE!AJ40))=1,    AJ$90&lt;&gt;""   ),    _xlfn.CONCAT("Rid: ",HLOOKUP(AJ$90,Tipologie!$B$2:$AM$10,9)  ),  Nov2022_RICHIESTE!AJ40),HLOOKUP(AJ$90,Tipologie!$B$2:$AM$10,9  ) ))</f>
        <v>DOMENICA</v>
      </c>
      <c r="AK98" s="147" t="str">
        <f>T( IF( Nov2022_RICHIESTE!AK40&lt;&gt;"",  IF(   AND(    (IFERROR(SEARCH("Ridotto",Nov2022_RICHIESTE!AK40),Nov2022_RICHIESTE!AK40))=1,    AK$90&lt;&gt;""   ),    _xlfn.CONCAT("Rid: ",HLOOKUP(AK$90,Tipologie!$B$2:$AM$10,9)  ),  Nov2022_RICHIESTE!AK40),HLOOKUP(AK$90,Tipologie!$B$2:$AM$10,9  ) ))</f>
        <v>DOMENICA</v>
      </c>
      <c r="AL98" s="147" t="str">
        <f>T( IF( Nov2022_RICHIESTE!AL40&lt;&gt;"",  IF(   AND(    (IFERROR(SEARCH("Ridotto",Nov2022_RICHIESTE!AL40),Nov2022_RICHIESTE!AL40))=1,    AL$90&lt;&gt;""   ),    _xlfn.CONCAT("Rid: ",HLOOKUP(AL$90,Tipologie!$B$2:$AM$10,9)  ),  Nov2022_RICHIESTE!AL40),HLOOKUP(AL$90,Tipologie!$B$2:$AM$10,9  ) ))</f>
        <v>DOMENICA</v>
      </c>
      <c r="AM98" s="147" t="str">
        <f>T( IF( Nov2022_RICHIESTE!AM40&lt;&gt;"",  IF(   AND(    (IFERROR(SEARCH("Ridotto",Nov2022_RICHIESTE!AM40),Nov2022_RICHIESTE!AM40))=1,    AM$90&lt;&gt;""   ),    _xlfn.CONCAT("Rid: ",HLOOKUP(AM$90,Tipologie!$B$2:$AM$10,9)  ),  Nov2022_RICHIESTE!AM40),HLOOKUP(AM$90,Tipologie!$B$2:$AM$10,9  ) ))</f>
        <v>DOMENICA</v>
      </c>
      <c r="AN98" s="147" t="str">
        <f>T( IF( Nov2022_RICHIESTE!AN40&lt;&gt;"",  IF(   AND(    (IFERROR(SEARCH("Ridotto",Nov2022_RICHIESTE!AN40),Nov2022_RICHIESTE!AN40))=1,    AN$90&lt;&gt;""   ),    _xlfn.CONCAT("Rid: ",HLOOKUP(AN$90,Tipologie!$B$2:$AM$10,9)  ),  Nov2022_RICHIESTE!AN40),HLOOKUP(AN$90,Tipologie!$B$2:$AM$10,9  ) ))</f>
        <v>DOMENICA</v>
      </c>
      <c r="AO98" s="147" t="str">
        <f>T( IF( Nov2022_RICHIESTE!AO40&lt;&gt;"",  IF(   AND(    (IFERROR(SEARCH("Ridotto",Nov2022_RICHIESTE!AO40),Nov2022_RICHIESTE!AO40))=1,    AO$90&lt;&gt;""   ),    _xlfn.CONCAT("Rid: ",HLOOKUP(AO$90,Tipologie!$B$2:$AM$10,9)  ),  Nov2022_RICHIESTE!AO40),HLOOKUP(AO$90,Tipologie!$B$2:$AM$10,9  ) ))</f>
        <v>DOMENICA</v>
      </c>
      <c r="AP98" s="147" t="str">
        <f>T( IF( Nov2022_RICHIESTE!AP40&lt;&gt;"",  IF(   AND(    (IFERROR(SEARCH("Ridotto",Nov2022_RICHIESTE!AP40),Nov2022_RICHIESTE!AP40))=1,    AP$90&lt;&gt;""   ),    _xlfn.CONCAT("Rid: ",HLOOKUP(AP$90,Tipologie!$B$2:$AM$10,9)  ),  Nov2022_RICHIESTE!AP40),HLOOKUP(AP$90,Tipologie!$B$2:$AM$10,9  ) ))</f>
        <v>DOMENICA</v>
      </c>
      <c r="AQ98" s="147" t="str">
        <f>T( IF( Nov2022_RICHIESTE!AQ40&lt;&gt;"",  IF(   AND(    (IFERROR(SEARCH("Ridotto",Nov2022_RICHIESTE!AQ40),Nov2022_RICHIESTE!AQ40))=1,    AQ$90&lt;&gt;""   ),    _xlfn.CONCAT("Rid: ",HLOOKUP(AQ$90,Tipologie!$B$2:$AM$10,9)  ),  Nov2022_RICHIESTE!AQ40),HLOOKUP(AQ$90,Tipologie!$B$2:$AM$10,9  ) ))</f>
        <v>DOMENICA</v>
      </c>
      <c r="AR98" s="147" t="str">
        <f>T( IF( Nov2022_RICHIESTE!AR40&lt;&gt;"",  IF(   AND(    (IFERROR(SEARCH("Ridotto",Nov2022_RICHIESTE!AR40),Nov2022_RICHIESTE!AR40))=1,    AR$90&lt;&gt;""   ),    _xlfn.CONCAT("Rid: ",HLOOKUP(AR$90,Tipologie!$B$2:$AM$10,9)  ),  Nov2022_RICHIESTE!AR40),HLOOKUP(AR$90,Tipologie!$B$2:$AM$10,9  ) ))</f>
        <v>DOMENICA</v>
      </c>
      <c r="AS98" s="147" t="str">
        <f>T( IF( Nov2022_RICHIESTE!AS40&lt;&gt;"",  IF(   AND(    (IFERROR(SEARCH("Ridotto",Nov2022_RICHIESTE!AS40),Nov2022_RICHIESTE!AS40))=1,    AS$90&lt;&gt;""   ),    _xlfn.CONCAT("Rid: ",HLOOKUP(AS$90,Tipologie!$B$2:$AM$10,9)  ),  Nov2022_RICHIESTE!AS40),HLOOKUP(AS$90,Tipologie!$B$2:$AM$10,9  ) ))</f>
        <v>DOMENICA</v>
      </c>
      <c r="AT98" s="224"/>
      <c r="AW98" s="89"/>
      <c r="AX98" s="207"/>
      <c r="AY98" s="91"/>
      <c r="BB98" s="147" t="str">
        <f>T( IF( Nov2022_RICHIESTE!BM40&lt;&gt;"",  IF(   AND(    (IFERROR(SEARCH("Ridotto",Nov2022_RICHIESTE!BM40),Nov2022_RICHIESTE!BM40))=1,    BB$90&lt;&gt;""   ),    _xlfn.CONCAT("Rid: ",HLOOKUP(BB$90,Tipologie!$B$2:$AM$10,9)  ),  Nov2022_RICHIESTE!BM40),HLOOKUP(BB$90,Tipologie!$B$2:$AM$10,9  ) ))</f>
        <v>DOMENICA</v>
      </c>
      <c r="BC98" s="147" t="str">
        <f>T( IF( Nov2022_RICHIESTE!BN40&lt;&gt;"",  IF(   AND(    (IFERROR(SEARCH("Ridotto",Nov2022_RICHIESTE!BN40),Nov2022_RICHIESTE!BN40))=1,    BC$90&lt;&gt;""   ),    _xlfn.CONCAT("Rid: ",HLOOKUP(BC$90,Tipologie!$B$2:$AM$10,9)  ),  Nov2022_RICHIESTE!BN40),HLOOKUP(BC$90,Tipologie!$B$2:$AM$10,9  ) ))</f>
        <v>DOMENICA</v>
      </c>
      <c r="BD98" s="147" t="str">
        <f>T( IF( Nov2022_RICHIESTE!BO40&lt;&gt;"",  IF(   AND(    (IFERROR(SEARCH("Ridotto",Nov2022_RICHIESTE!BO40),Nov2022_RICHIESTE!BO40))=1,    BD$90&lt;&gt;""   ),    _xlfn.CONCAT("Rid: ",HLOOKUP(BD$90,Tipologie!$B$2:$AM$10,9)  ),  Nov2022_RICHIESTE!BO40),HLOOKUP(BD$90,Tipologie!$B$2:$AM$10,9  ) ))</f>
        <v>DOMENICA</v>
      </c>
      <c r="BE98" s="147" t="str">
        <f>T( IF( Nov2022_RICHIESTE!BP40&lt;&gt;"",  IF(   AND(    (IFERROR(SEARCH("Ridotto",Nov2022_RICHIESTE!BP40),Nov2022_RICHIESTE!BP40))=1,    BE$90&lt;&gt;""   ),    _xlfn.CONCAT("Rid: ",HLOOKUP(BE$90,Tipologie!$B$2:$AM$10,9)  ),  Nov2022_RICHIESTE!BP40),HLOOKUP(BE$90,Tipologie!$B$2:$AM$10,9  ) ))</f>
        <v>DOMENICA</v>
      </c>
      <c r="BF98" s="147" t="str">
        <f>T( IF( Nov2022_RICHIESTE!BQ40&lt;&gt;"",  IF(   AND(    (IFERROR(SEARCH("Ridotto",Nov2022_RICHIESTE!BQ40),Nov2022_RICHIESTE!BQ40))=1,    BF$90&lt;&gt;""   ),    _xlfn.CONCAT("Rid: ",HLOOKUP(BF$90,Tipologie!$B$2:$AM$10,9)  ),  Nov2022_RICHIESTE!BQ40),HLOOKUP(BF$90,Tipologie!$B$2:$AM$10,9  ) ))</f>
        <v>DOMENICA</v>
      </c>
      <c r="BG98" s="147" t="str">
        <f>T( IF( Nov2022_RICHIESTE!BR40&lt;&gt;"",  IF(   AND(    (IFERROR(SEARCH("Ridotto",Nov2022_RICHIESTE!BR40),Nov2022_RICHIESTE!BR40))=1,    BG$90&lt;&gt;""   ),    _xlfn.CONCAT("Rid: ",HLOOKUP(BG$90,Tipologie!$B$2:$AM$10,9)  ),  Nov2022_RICHIESTE!BR40),HLOOKUP(BG$90,Tipologie!$B$2:$AM$10,9  ) ))</f>
        <v>DOMENICA</v>
      </c>
      <c r="BI98" s="26" t="str">
        <f t="shared" si="24"/>
        <v/>
      </c>
      <c r="BJ98" s="136">
        <f t="shared" si="29"/>
        <v>44899</v>
      </c>
      <c r="BK98" s="147" t="str">
        <f>T(IF(  Nov2022_RICHIESTE!BV40&lt;&gt;"",  Nov2022_RICHIESTE!BV40,  HLOOKUP(BK$90,Tipologie!$B$2:$AM$10,9) ))</f>
        <v>DOMENICA</v>
      </c>
      <c r="BL98" s="147" t="str">
        <f>T(IF(  Nov2022_RICHIESTE!BW40&lt;&gt;"",  Nov2022_RICHIESTE!BW40,  HLOOKUP(BL$90,Tipologie!$B$2:$AM$10,9) ))</f>
        <v>DOMENICA</v>
      </c>
      <c r="BM98" s="147" t="str">
        <f>T(IF(  Nov2022_RICHIESTE!BX40&lt;&gt;"",  Nov2022_RICHIESTE!BX40,  HLOOKUP(BM$90,Tipologie!$B$2:$AM$10,9) ))</f>
        <v>DOMENICA</v>
      </c>
      <c r="BN98" s="147" t="str">
        <f>T(IF(  Nov2022_RICHIESTE!BY40&lt;&gt;"",  Nov2022_RICHIESTE!BY40,  HLOOKUP(BN$90,Tipologie!$B$2:$AM$10,9) ))</f>
        <v>DOMENICA</v>
      </c>
      <c r="BO98" s="147" t="str">
        <f>T(IF(  Nov2022_RICHIESTE!BZ40&lt;&gt;"",  Nov2022_RICHIESTE!BZ40,  HLOOKUP(BO$90,Tipologie!$B$2:$AM$10,9) ))</f>
        <v>DOMENICA</v>
      </c>
      <c r="BP98" s="147" t="str">
        <f>T(IF(  Nov2022_RICHIESTE!CA40&lt;&gt;"",  Nov2022_RICHIESTE!CA40,  HLOOKUP(BP$90,Tipologie!$B$2:$AM$10,9) ))</f>
        <v>DOMENICA</v>
      </c>
      <c r="BQ98" s="147" t="str">
        <f>T(IF(  Nov2022_RICHIESTE!CB40&lt;&gt;"",  Nov2022_RICHIESTE!CB40,  HLOOKUP(BQ$90,Tipologie!$B$2:$AM$10,9) ))</f>
        <v>DOMENICA</v>
      </c>
      <c r="BR98" s="147" t="str">
        <f>T(IF(  Nov2022_RICHIESTE!CC40&lt;&gt;"",  Nov2022_RICHIESTE!CC40,  HLOOKUP(BR$90,Tipologie!$B$2:$AM$10,9) ))</f>
        <v>DOMENICA</v>
      </c>
      <c r="BS98" s="147" t="str">
        <f>T(IF(  Nov2022_RICHIESTE!CD40&lt;&gt;"",  Nov2022_RICHIESTE!CD40,  HLOOKUP(BS$90,Tipologie!$B$2:$AM$10,9) ))</f>
        <v>DOMENICA</v>
      </c>
      <c r="BT98" s="147" t="str">
        <f>T(IF(  Nov2022_RICHIESTE!CE40&lt;&gt;"",  Nov2022_RICHIESTE!CE40,  HLOOKUP(BT$90,Tipologie!$B$2:$AM$10,9) ))</f>
        <v>DOMENICA</v>
      </c>
    </row>
    <row r="99" spans="1:73" ht="10.8" customHeight="1" x14ac:dyDescent="0.25">
      <c r="A99" s="91"/>
      <c r="B99" s="91"/>
      <c r="C99" s="27"/>
      <c r="D99" s="27"/>
      <c r="E99" s="27"/>
      <c r="F99" s="27"/>
      <c r="G99" s="27"/>
      <c r="H99" s="27"/>
      <c r="I99" s="27"/>
      <c r="J99" s="27"/>
      <c r="K99" s="27"/>
      <c r="L99" s="27"/>
      <c r="M99" s="27"/>
      <c r="N99" s="27"/>
      <c r="O99" s="27"/>
      <c r="P99" s="27"/>
      <c r="Q99" s="27"/>
      <c r="R99" s="27"/>
      <c r="S99" s="27"/>
      <c r="U99" s="20" t="str">
        <f t="shared" si="23"/>
        <v/>
      </c>
      <c r="V99" s="44" t="str">
        <f t="shared" si="30"/>
        <v/>
      </c>
      <c r="W99" s="27"/>
      <c r="X99" s="27"/>
      <c r="Y99" s="27"/>
      <c r="Z99" s="27"/>
      <c r="AA99" s="27"/>
      <c r="AB99" s="27"/>
      <c r="AC99" s="27"/>
      <c r="AD99" s="27"/>
      <c r="AE99" s="27"/>
      <c r="AF99" s="27"/>
      <c r="AG99" s="27"/>
      <c r="AH99" s="27"/>
      <c r="AI99" s="27"/>
      <c r="AJ99" s="27"/>
      <c r="AK99" s="27"/>
      <c r="AL99" s="27"/>
      <c r="AM99" s="27"/>
      <c r="AN99" s="27"/>
      <c r="AO99" s="27"/>
      <c r="AP99" s="27"/>
      <c r="AQ99" s="27"/>
      <c r="AR99" s="27"/>
      <c r="AS99" s="27"/>
      <c r="AT99" s="224"/>
      <c r="AW99" s="91"/>
      <c r="AX99" s="196"/>
      <c r="AY99" s="91"/>
      <c r="BB99" s="199"/>
      <c r="BI99" s="93" t="str">
        <f t="shared" si="24"/>
        <v/>
      </c>
      <c r="BJ99" s="93" t="str">
        <f t="shared" si="29"/>
        <v/>
      </c>
      <c r="BK99" s="27"/>
      <c r="BL99" s="27"/>
      <c r="BM99" s="27"/>
      <c r="BN99" s="27"/>
      <c r="BO99" s="27"/>
      <c r="BP99" s="27"/>
      <c r="BQ99" s="27"/>
      <c r="BR99" s="27"/>
      <c r="BS99" s="27"/>
      <c r="BT99" s="27"/>
    </row>
    <row r="100" spans="1:73" ht="11.25" hidden="1" customHeight="1" x14ac:dyDescent="0.25">
      <c r="A100" s="44"/>
      <c r="B100" s="44" t="s">
        <v>15</v>
      </c>
      <c r="C100" s="79"/>
      <c r="D100" s="79"/>
      <c r="E100" s="79"/>
      <c r="F100" s="79"/>
      <c r="G100" s="79"/>
      <c r="H100" s="79"/>
      <c r="I100" s="79"/>
      <c r="J100" s="79"/>
      <c r="K100" s="79"/>
      <c r="L100" s="79"/>
      <c r="M100" s="79"/>
      <c r="N100" s="79"/>
      <c r="O100" s="79"/>
      <c r="P100" s="79"/>
      <c r="Q100" s="79"/>
      <c r="R100" s="79"/>
      <c r="S100" s="79"/>
      <c r="U100" s="44" t="str">
        <f t="shared" si="23"/>
        <v/>
      </c>
      <c r="V100" s="44" t="str">
        <f t="shared" si="30"/>
        <v>Turno</v>
      </c>
      <c r="W100" s="79"/>
      <c r="X100" s="79"/>
      <c r="Y100" s="79"/>
      <c r="Z100" s="79"/>
      <c r="AA100" s="79"/>
      <c r="AB100" s="79"/>
      <c r="AC100" s="79"/>
      <c r="AD100" s="79"/>
      <c r="AE100" s="79"/>
      <c r="AF100" s="79"/>
      <c r="AG100" s="79"/>
      <c r="AH100" s="79"/>
      <c r="AI100" s="79"/>
      <c r="AJ100" s="79"/>
      <c r="AK100" s="79"/>
      <c r="AL100" s="79"/>
      <c r="AM100" s="79"/>
      <c r="AN100" s="79"/>
      <c r="AO100" s="79"/>
      <c r="AP100" s="79"/>
      <c r="AQ100" s="79"/>
      <c r="AR100" s="79"/>
      <c r="AS100" s="79"/>
      <c r="AT100" s="224"/>
      <c r="AW100" s="88"/>
      <c r="AX100" s="88"/>
      <c r="AY100" s="91"/>
      <c r="BB100" s="79"/>
      <c r="BI100" s="93" t="str">
        <f t="shared" si="24"/>
        <v/>
      </c>
      <c r="BJ100" s="93"/>
      <c r="BK100" s="79"/>
      <c r="BL100" s="79"/>
      <c r="BM100" s="79"/>
      <c r="BN100" s="79"/>
      <c r="BO100" s="79"/>
      <c r="BP100" s="79"/>
      <c r="BQ100" s="79"/>
      <c r="BR100" s="79"/>
      <c r="BS100" s="79"/>
      <c r="BT100" s="79"/>
    </row>
    <row r="101" spans="1:73" ht="11.25" hidden="1" customHeight="1" x14ac:dyDescent="0.25">
      <c r="A101" s="20"/>
      <c r="B101" s="20"/>
      <c r="C101" s="147" t="str">
        <f>T(IF(  Nov2022_RICHIESTE!C42&lt;&gt;"",  Nov2022_RICHIESTE!C42,  HLOOKUP(C$100,Tipologie!$B$2:$AM$10,2) ))</f>
        <v>-</v>
      </c>
      <c r="D101" s="147" t="str">
        <f>T(IF(  Nov2022_RICHIESTE!D42&lt;&gt;"",  Nov2022_RICHIESTE!D42,  HLOOKUP(D$100,Tipologie!$B$2:$AM$10,2) ))</f>
        <v>-</v>
      </c>
      <c r="E101" s="147" t="str">
        <f>T(IF(  Nov2022_RICHIESTE!E42&lt;&gt;"",  Nov2022_RICHIESTE!E42,  HLOOKUP(E$100,Tipologie!$B$2:$AM$10,2) ))</f>
        <v>-</v>
      </c>
      <c r="F101" s="147" t="str">
        <f>T(IF(  Nov2022_RICHIESTE!F42&lt;&gt;"",  Nov2022_RICHIESTE!F42,  HLOOKUP(F$100,Tipologie!$B$2:$AM$10,2) ))</f>
        <v>-</v>
      </c>
      <c r="G101" s="147" t="str">
        <f>T(IF(  Nov2022_RICHIESTE!G42&lt;&gt;"",  Nov2022_RICHIESTE!G42,  HLOOKUP(G$100,Tipologie!$B$2:$AM$10,2) ))</f>
        <v>-</v>
      </c>
      <c r="H101" s="147" t="str">
        <f>T(IF(  Nov2022_RICHIESTE!H42&lt;&gt;"",  Nov2022_RICHIESTE!H42,  HLOOKUP(H$100,Tipologie!$B$2:$AM$10,2) ))</f>
        <v>-</v>
      </c>
      <c r="I101" s="147" t="str">
        <f>T(IF(  Nov2022_RICHIESTE!I42&lt;&gt;"",  Nov2022_RICHIESTE!I42,  HLOOKUP(I$100,Tipologie!$B$2:$AM$10,2) ))</f>
        <v>-</v>
      </c>
      <c r="J101" s="147" t="str">
        <f>T(IF(  Nov2022_RICHIESTE!J42&lt;&gt;"",  Nov2022_RICHIESTE!J42,  HLOOKUP(J$100,Tipologie!$B$2:$AM$10,2) ))</f>
        <v>-</v>
      </c>
      <c r="K101" s="147" t="str">
        <f>T(IF(  Nov2022_RICHIESTE!K42&lt;&gt;"",  Nov2022_RICHIESTE!K42,  HLOOKUP(K$100,Tipologie!$B$2:$AM$10,2) ))</f>
        <v>-</v>
      </c>
      <c r="L101" s="147" t="str">
        <f>T(IF(  Nov2022_RICHIESTE!L42&lt;&gt;"",  Nov2022_RICHIESTE!L42,  HLOOKUP(L$100,Tipologie!$B$2:$AM$10,2) ))</f>
        <v>-</v>
      </c>
      <c r="M101" s="147" t="str">
        <f>T(IF(  Nov2022_RICHIESTE!M42&lt;&gt;"",  Nov2022_RICHIESTE!M42,  HLOOKUP(M$100,Tipologie!$B$2:$AM$10,2) ))</f>
        <v>-</v>
      </c>
      <c r="N101" s="147" t="str">
        <f>T(IF(  Nov2022_RICHIESTE!N42&lt;&gt;"",  Nov2022_RICHIESTE!N42,  HLOOKUP(N$100,Tipologie!$B$2:$AM$10,2) ))</f>
        <v>-</v>
      </c>
      <c r="O101" s="147" t="str">
        <f>T(IF(  Nov2022_RICHIESTE!O42&lt;&gt;"",  Nov2022_RICHIESTE!O42,  HLOOKUP(O$100,Tipologie!$B$2:$AM$10,2) ))</f>
        <v>-</v>
      </c>
      <c r="P101" s="147" t="str">
        <f>T(IF(  Nov2022_RICHIESTE!P42&lt;&gt;"",  Nov2022_RICHIESTE!P42,  HLOOKUP(P$100,Tipologie!$B$2:$AM$10,2) ))</f>
        <v>-</v>
      </c>
      <c r="Q101" s="47" t="str">
        <f>T(IF(  Nov2022_RICHIESTE!Q42&lt;&gt;"",  Nov2022_RICHIESTE!Q42,  HLOOKUP(Q$100,Tipologie!$B$2:$AM$10,2) ))</f>
        <v>-</v>
      </c>
      <c r="R101" s="47" t="str">
        <f>T(IF(  Nov2022_RICHIESTE!R42&lt;&gt;"",  Nov2022_RICHIESTE!R42,  HLOOKUP(R$100,Tipologie!$B$2:$AM$10,2) ))</f>
        <v>-</v>
      </c>
      <c r="S101" s="47" t="str">
        <f>T(IF(  Nov2022_RICHIESTE!S42&lt;&gt;"",  Nov2022_RICHIESTE!S42,  HLOOKUP(S$100,Tipologie!$B$2:$AM$10,2) ))</f>
        <v>-</v>
      </c>
      <c r="U101" s="20" t="str">
        <f t="shared" si="23"/>
        <v/>
      </c>
      <c r="V101" s="20" t="str">
        <f t="shared" si="30"/>
        <v/>
      </c>
      <c r="W101" s="147" t="str">
        <f>T(IF(  Nov2022_RICHIESTE!W42&lt;&gt;"",  Nov2022_RICHIESTE!W42,  HLOOKUP(W$100,Tipologie!$B$2:$AM$10,2) ))</f>
        <v>-</v>
      </c>
      <c r="X101" s="147" t="str">
        <f>T(IF(  Nov2022_RICHIESTE!X42&lt;&gt;"",  Nov2022_RICHIESTE!X42,  HLOOKUP(X$100,Tipologie!$B$2:$AM$10,2) ))</f>
        <v>-</v>
      </c>
      <c r="Y101" s="147" t="str">
        <f>T(IF(  Nov2022_RICHIESTE!Y42&lt;&gt;"",  Nov2022_RICHIESTE!Y42,  HLOOKUP(Y$100,Tipologie!$B$2:$AM$10,2) ))</f>
        <v>-</v>
      </c>
      <c r="Z101" s="147" t="str">
        <f>T(IF(  Nov2022_RICHIESTE!Z42&lt;&gt;"",  Nov2022_RICHIESTE!Z42,  HLOOKUP(Z$100,Tipologie!$B$2:$AM$10,2) ))</f>
        <v>-</v>
      </c>
      <c r="AA101" s="147" t="str">
        <f>T(IF(  Nov2022_RICHIESTE!AA42&lt;&gt;"",  Nov2022_RICHIESTE!AA42,  HLOOKUP(AA$100,Tipologie!$B$2:$AM$10,2) ))</f>
        <v>-</v>
      </c>
      <c r="AB101" s="147" t="str">
        <f>T(IF(  Nov2022_RICHIESTE!AB42&lt;&gt;"",  Nov2022_RICHIESTE!AB42,  HLOOKUP(AB$100,Tipologie!$B$2:$AM$10,2) ))</f>
        <v>-</v>
      </c>
      <c r="AC101" s="147" t="str">
        <f>T(IF(  Nov2022_RICHIESTE!AC42&lt;&gt;"",  Nov2022_RICHIESTE!AC42,  HLOOKUP(AC$100,Tipologie!$B$2:$AM$10,2) ))</f>
        <v>-</v>
      </c>
      <c r="AD101" s="147" t="str">
        <f>T(IF(  Nov2022_RICHIESTE!AD42&lt;&gt;"",  Nov2022_RICHIESTE!AD42,  HLOOKUP(AD$100,Tipologie!$B$2:$AM$10,2) ))</f>
        <v>-</v>
      </c>
      <c r="AE101" s="147" t="str">
        <f>T(IF(  Nov2022_RICHIESTE!AE42&lt;&gt;"",  Nov2022_RICHIESTE!AE42,  HLOOKUP(AE$100,Tipologie!$B$2:$AM$10,2) ))</f>
        <v>-</v>
      </c>
      <c r="AF101" s="147" t="str">
        <f>T(IF(  Nov2022_RICHIESTE!AF42&lt;&gt;"",  Nov2022_RICHIESTE!AF42,  HLOOKUP(AF$100,Tipologie!$B$2:$AM$10,2) ))</f>
        <v>-</v>
      </c>
      <c r="AG101" s="147" t="str">
        <f>T(IF(  Nov2022_RICHIESTE!AG42&lt;&gt;"",  Nov2022_RICHIESTE!AG42,  HLOOKUP(AG$100,Tipologie!$B$2:$AM$10,2) ))</f>
        <v>-</v>
      </c>
      <c r="AH101" s="147" t="str">
        <f>T(IF(  Nov2022_RICHIESTE!AH42&lt;&gt;"",  Nov2022_RICHIESTE!AH42,  HLOOKUP(AH$100,Tipologie!$B$2:$AM$10,2) ))</f>
        <v>-</v>
      </c>
      <c r="AI101" s="147" t="str">
        <f>T(IF(  Nov2022_RICHIESTE!AI42&lt;&gt;"",  Nov2022_RICHIESTE!AI42,  HLOOKUP(AI$100,Tipologie!$B$2:$AM$10,2) ))</f>
        <v>-</v>
      </c>
      <c r="AJ101" s="147" t="str">
        <f>T(IF(  Nov2022_RICHIESTE!AJ42&lt;&gt;"",  Nov2022_RICHIESTE!AJ42,  HLOOKUP(AJ$100,Tipologie!$B$2:$AM$10,2) ))</f>
        <v>-</v>
      </c>
      <c r="AK101" s="147" t="str">
        <f>T(IF(  Nov2022_RICHIESTE!AK42&lt;&gt;"",  Nov2022_RICHIESTE!AK42,  HLOOKUP(AK$100,Tipologie!$B$2:$AM$10,2) ))</f>
        <v>-</v>
      </c>
      <c r="AL101" s="147" t="str">
        <f>T(IF(  Nov2022_RICHIESTE!AL42&lt;&gt;"",  Nov2022_RICHIESTE!AL42,  HLOOKUP(AL$100,Tipologie!$B$2:$AM$10,2) ))</f>
        <v>-</v>
      </c>
      <c r="AM101" s="147" t="str">
        <f>T(IF(  Nov2022_RICHIESTE!AM42&lt;&gt;"",  Nov2022_RICHIESTE!AM42,  HLOOKUP(AM$100,Tipologie!$B$2:$AM$10,2) ))</f>
        <v>-</v>
      </c>
      <c r="AN101" s="147" t="str">
        <f>T(IF(  Nov2022_RICHIESTE!AQ42&lt;&gt;"",  Nov2022_RICHIESTE!AQ42,  HLOOKUP(AN$100,Tipologie!$B$2:$AM$10,2) ))</f>
        <v>-</v>
      </c>
      <c r="AO101" s="147" t="str">
        <f>T(IF(  Nov2022_RICHIESTE!AR42&lt;&gt;"",  Nov2022_RICHIESTE!AR42,  HLOOKUP(AO$100,Tipologie!$B$2:$AM$10,2) ))</f>
        <v>-</v>
      </c>
      <c r="AP101" s="147" t="str">
        <f>T(IF(  Nov2022_RICHIESTE!AR42&lt;&gt;"",  Nov2022_RICHIESTE!AR42,  HLOOKUP(AP$100,Tipologie!$B$2:$AM$10,2) ))</f>
        <v>-</v>
      </c>
      <c r="AQ101" s="147" t="str">
        <f>T(IF(  Nov2022_RICHIESTE!AS42&lt;&gt;"",  Nov2022_RICHIESTE!AS42,  HLOOKUP(AQ$100,Tipologie!$B$2:$AM$10,2) ))</f>
        <v>-</v>
      </c>
      <c r="AR101" s="147" t="str">
        <f>T(IF(  Nov2022_RICHIESTE!AT42&lt;&gt;"",  Nov2022_RICHIESTE!AT42,  HLOOKUP(AR$100,Tipologie!$B$2:$AM$10,2) ))</f>
        <v>-</v>
      </c>
      <c r="AS101" s="147" t="str">
        <f>T(IF(  Nov2022_RICHIESTE!AU42&lt;&gt;"",  Nov2022_RICHIESTE!AU42,  HLOOKUP(AS$100,Tipologie!$B$2:$AM$10,2) ))</f>
        <v>-</v>
      </c>
      <c r="AT101" s="224"/>
      <c r="AW101" s="90"/>
      <c r="AX101" s="207"/>
      <c r="AY101" s="91"/>
      <c r="BB101" s="147" t="str">
        <f>T(IF(  Nov2022_RICHIESTE!BB42&lt;&gt;"",  Nov2022_RICHIESTE!BB42,  HLOOKUP(BB$100,Tipologie!$B$2:$AM$10,2) ))</f>
        <v>-</v>
      </c>
      <c r="BI101" s="93" t="str">
        <f t="shared" si="24"/>
        <v/>
      </c>
      <c r="BJ101" s="93" t="str">
        <f t="shared" ref="BJ101:BJ109" si="32">IF($B101&lt;&gt;"",$B101,"")</f>
        <v/>
      </c>
      <c r="BK101" s="147" t="str">
        <f>T(IF(  Nov2022_RICHIESTE!BV42&lt;&gt;"",  Nov2022_RICHIESTE!BV42,  HLOOKUP(BK$100,Tipologie!$B$2:$AM$10,2) ))</f>
        <v>-</v>
      </c>
      <c r="BL101" s="147" t="str">
        <f>T(IF(  Nov2022_RICHIESTE!BW42&lt;&gt;"",  Nov2022_RICHIESTE!BW42,  HLOOKUP(BL$100,Tipologie!$B$2:$AM$10,2) ))</f>
        <v>-</v>
      </c>
      <c r="BM101" s="147" t="str">
        <f>T(IF(  Nov2022_RICHIESTE!BX42&lt;&gt;"",  Nov2022_RICHIESTE!BX42,  HLOOKUP(BM$100,Tipologie!$B$2:$AM$10,2) ))</f>
        <v>-</v>
      </c>
      <c r="BN101" s="147" t="str">
        <f>T(IF(  Nov2022_RICHIESTE!BY42&lt;&gt;"",  Nov2022_RICHIESTE!BY42,  HLOOKUP(BN$100,Tipologie!$B$2:$AM$10,2) ))</f>
        <v>-</v>
      </c>
      <c r="BO101" s="147" t="str">
        <f>T(IF(  Nov2022_RICHIESTE!BZ42&lt;&gt;"",  Nov2022_RICHIESTE!BZ42,  HLOOKUP(BO$100,Tipologie!$B$2:$AM$10,2) ))</f>
        <v>-</v>
      </c>
      <c r="BP101" s="147" t="str">
        <f>T(IF(  Nov2022_RICHIESTE!CA42&lt;&gt;"",  Nov2022_RICHIESTE!CA42,  HLOOKUP(BP$100,Tipologie!$B$2:$AM$10,2) ))</f>
        <v>-</v>
      </c>
      <c r="BQ101" s="147" t="str">
        <f>T(IF(  Nov2022_RICHIESTE!CB42&lt;&gt;"",  Nov2022_RICHIESTE!CB42,  HLOOKUP(BQ$100,Tipologie!$B$2:$AM$10,2) ))</f>
        <v>-</v>
      </c>
      <c r="BR101" s="147" t="str">
        <f>T(IF(  Nov2022_RICHIESTE!CC42&lt;&gt;"",  Nov2022_RICHIESTE!CC42,  HLOOKUP(BR$100,Tipologie!$B$2:$AM$10,2) ))</f>
        <v>-</v>
      </c>
      <c r="BS101" s="147" t="str">
        <f>T(IF(  Nov2022_RICHIESTE!CD42&lt;&gt;"",  Nov2022_RICHIESTE!CD42,  HLOOKUP(BS$100,Tipologie!$B$2:$AM$10,2) ))</f>
        <v>-</v>
      </c>
      <c r="BT101" s="147" t="str">
        <f>T(IF(  Nov2022_RICHIESTE!CE42&lt;&gt;"",  Nov2022_RICHIESTE!CE42,  HLOOKUP(BT$100,Tipologie!$B$2:$AM$10,2) ))</f>
        <v>-</v>
      </c>
    </row>
    <row r="102" spans="1:73" ht="11.25" hidden="1" customHeight="1" x14ac:dyDescent="0.25">
      <c r="A102" s="45" t="str">
        <f>IF(Nov2022_RICHIESTE!A43&lt;&gt;"",Nov2022_RICHIESTE!A43,"")</f>
        <v>lun</v>
      </c>
      <c r="B102" s="46">
        <f>IF(Nov2022_RICHIESTE!B43&lt;&gt;"",Nov2022_RICHIESTE!B43,"")</f>
        <v>44900</v>
      </c>
      <c r="C102" s="147" t="str">
        <f>T( IF( Nov2022_RICHIESTE!C43&lt;&gt;"",  IF(   AND(    (IFERROR(SEARCH("Ridotto",Nov2022_RICHIESTE!C43),Nov2022_RICHIESTE!C43))=1,    C$100&lt;&gt;""   ),    _xlfn.CONCAT("Rid: ",HLOOKUP(C$100,Tipologie!$B$2:$AM$10,3)  ),  Nov2022_RICHIESTE!C43),HLOOKUP(C$100,Tipologie!$B$2:$AM$10,3  ) ))</f>
        <v>.</v>
      </c>
      <c r="D102" s="147" t="str">
        <f>T( IF( Nov2022_RICHIESTE!D43&lt;&gt;"",  IF(   AND(    (IFERROR(SEARCH("Ridotto",Nov2022_RICHIESTE!D43),Nov2022_RICHIESTE!D43))=1,    D$100&lt;&gt;""   ),    _xlfn.CONCAT("Rid: ",HLOOKUP(D$100,Tipologie!$B$2:$AM$10,3)  ),  Nov2022_RICHIESTE!D43),HLOOKUP(D$100,Tipologie!$B$2:$AM$10,3  ) ))</f>
        <v>.</v>
      </c>
      <c r="E102" s="147" t="str">
        <f>T( IF( Nov2022_RICHIESTE!E43&lt;&gt;"",  IF(   AND(    (IFERROR(SEARCH("Ridotto",Nov2022_RICHIESTE!E43),Nov2022_RICHIESTE!E43))=1,    E$100&lt;&gt;""   ),    _xlfn.CONCAT("Rid: ",HLOOKUP(E$100,Tipologie!$B$2:$AM$10,3)  ),  Nov2022_RICHIESTE!E43),HLOOKUP(E$100,Tipologie!$B$2:$AM$10,3  ) ))</f>
        <v>.</v>
      </c>
      <c r="F102" s="147" t="str">
        <f>T( IF( Nov2022_RICHIESTE!F43&lt;&gt;"",  IF(   AND(    (IFERROR(SEARCH("Ridotto",Nov2022_RICHIESTE!F43),Nov2022_RICHIESTE!F43))=1,    F$100&lt;&gt;""   ),    _xlfn.CONCAT("Rid: ",HLOOKUP(F$100,Tipologie!$B$2:$AM$10,3)  ),  Nov2022_RICHIESTE!F43),HLOOKUP(F$100,Tipologie!$B$2:$AM$10,3  ) ))</f>
        <v>.</v>
      </c>
      <c r="G102" s="147" t="str">
        <f>T( IF( Nov2022_RICHIESTE!G43&lt;&gt;"",  IF(   AND(    (IFERROR(SEARCH("Ridotto",Nov2022_RICHIESTE!G43),Nov2022_RICHIESTE!G43))=1,    G$100&lt;&gt;""   ),    _xlfn.CONCAT("Rid: ",HLOOKUP(G$100,Tipologie!$B$2:$AM$10,3)  ),  Nov2022_RICHIESTE!G43),HLOOKUP(G$100,Tipologie!$B$2:$AM$10,3  ) ))</f>
        <v>.</v>
      </c>
      <c r="H102" s="147" t="str">
        <f>T( IF( Nov2022_RICHIESTE!H43&lt;&gt;"",  IF(   AND(    (IFERROR(SEARCH("Ridotto",Nov2022_RICHIESTE!H43),Nov2022_RICHIESTE!H43))=1,    H$100&lt;&gt;""   ),    _xlfn.CONCAT("Rid: ",HLOOKUP(H$100,Tipologie!$B$2:$AM$10,3)  ),  Nov2022_RICHIESTE!H43),HLOOKUP(H$100,Tipologie!$B$2:$AM$10,3  ) ))</f>
        <v>.</v>
      </c>
      <c r="I102" s="147" t="str">
        <f>T( IF( Nov2022_RICHIESTE!I43&lt;&gt;"",  IF(   AND(    (IFERROR(SEARCH("Ridotto",Nov2022_RICHIESTE!I43),Nov2022_RICHIESTE!I43))=1,    I$100&lt;&gt;""   ),    _xlfn.CONCAT("Rid: ",HLOOKUP(I$100,Tipologie!$B$2:$AM$10,3)  ),  Nov2022_RICHIESTE!I43),HLOOKUP(I$100,Tipologie!$B$2:$AM$10,3  ) ))</f>
        <v>.</v>
      </c>
      <c r="J102" s="147" t="str">
        <f>T( IF( Nov2022_RICHIESTE!J43&lt;&gt;"",  IF(   AND(    (IFERROR(SEARCH("Ridotto",Nov2022_RICHIESTE!J43),Nov2022_RICHIESTE!J43))=1,    J$100&lt;&gt;""   ),    _xlfn.CONCAT("Rid: ",HLOOKUP(J$100,Tipologie!$B$2:$AM$10,3)  ),  Nov2022_RICHIESTE!J43),HLOOKUP(J$100,Tipologie!$B$2:$AM$10,3  ) ))</f>
        <v>.</v>
      </c>
      <c r="K102" s="147" t="str">
        <f>T( IF( Nov2022_RICHIESTE!K43&lt;&gt;"",  IF(   AND(    (IFERROR(SEARCH("Ridotto",Nov2022_RICHIESTE!K43),Nov2022_RICHIESTE!K43))=1,    K$100&lt;&gt;""   ),    _xlfn.CONCAT("Rid: ",HLOOKUP(K$100,Tipologie!$B$2:$AM$10,3)  ),  Nov2022_RICHIESTE!K43),HLOOKUP(K$100,Tipologie!$B$2:$AM$10,3  ) ))</f>
        <v>.</v>
      </c>
      <c r="L102" s="147" t="str">
        <f>T( IF( Nov2022_RICHIESTE!L43&lt;&gt;"",  IF(   AND(    (IFERROR(SEARCH("Ridotto",Nov2022_RICHIESTE!L43),Nov2022_RICHIESTE!L43))=1,    L$100&lt;&gt;""   ),    _xlfn.CONCAT("Rid: ",HLOOKUP(L$100,Tipologie!$B$2:$AM$10,3)  ),  Nov2022_RICHIESTE!L43),HLOOKUP(L$100,Tipologie!$B$2:$AM$10,3  ) ))</f>
        <v>.</v>
      </c>
      <c r="M102" s="147" t="str">
        <f>T( IF( Nov2022_RICHIESTE!M43&lt;&gt;"",  IF(   AND(    (IFERROR(SEARCH("Ridotto",Nov2022_RICHIESTE!M43),Nov2022_RICHIESTE!M43))=1,    M$100&lt;&gt;""   ),    _xlfn.CONCAT("Rid: ",HLOOKUP(M$100,Tipologie!$B$2:$AM$10,3)  ),  Nov2022_RICHIESTE!M43),HLOOKUP(M$100,Tipologie!$B$2:$AM$10,3  ) ))</f>
        <v>.</v>
      </c>
      <c r="N102" s="147" t="str">
        <f>T( IF( Nov2022_RICHIESTE!N43&lt;&gt;"",  IF(   AND(    (IFERROR(SEARCH("Ridotto",Nov2022_RICHIESTE!N43),Nov2022_RICHIESTE!N43))=1,    N$100&lt;&gt;""   ),    _xlfn.CONCAT("Rid: ",HLOOKUP(N$100,Tipologie!$B$2:$AM$10,3)  ),  Nov2022_RICHIESTE!N43),HLOOKUP(N$100,Tipologie!$B$2:$AM$10,3  ) ))</f>
        <v>.</v>
      </c>
      <c r="O102" s="147" t="str">
        <f>T( IF( Nov2022_RICHIESTE!O43&lt;&gt;"",  IF(   AND(    (IFERROR(SEARCH("Ridotto",Nov2022_RICHIESTE!O43),Nov2022_RICHIESTE!O43))=1,    O$100&lt;&gt;""   ),    _xlfn.CONCAT("Rid: ",HLOOKUP(O$100,Tipologie!$B$2:$AM$10,3)  ),  Nov2022_RICHIESTE!O43),HLOOKUP(O$100,Tipologie!$B$2:$AM$10,3  ) ))</f>
        <v>.</v>
      </c>
      <c r="P102" s="147" t="str">
        <f>T( IF( Nov2022_RICHIESTE!P43&lt;&gt;"",  IF(   AND(    (IFERROR(SEARCH("Ridotto",Nov2022_RICHIESTE!P43),Nov2022_RICHIESTE!P43))=1,    P$100&lt;&gt;""   ),    _xlfn.CONCAT("Rid: ",HLOOKUP(P$100,Tipologie!$B$2:$AM$10,3)  ),  Nov2022_RICHIESTE!P43),HLOOKUP(P$100,Tipologie!$B$2:$AM$10,3  ) ))</f>
        <v>.</v>
      </c>
      <c r="Q102" s="28" t="str">
        <f>T( IF( Nov2022_RICHIESTE!Q43&lt;&gt;"",  IF(   AND(    (IFERROR(SEARCH("Ridotto",Nov2022_RICHIESTE!Q43),Nov2022_RICHIESTE!Q43))=1,    Q$100&lt;&gt;""   ),    _xlfn.CONCAT("Rid: ",HLOOKUP(Q$100,Tipologie!$B$2:$AM$10,3)  ),  Nov2022_RICHIESTE!Q43),HLOOKUP(Q$100,Tipologie!$B$2:$AM$10,3  ) ))</f>
        <v>.</v>
      </c>
      <c r="R102" s="28" t="str">
        <f>T( IF( Nov2022_RICHIESTE!R43&lt;&gt;"",  IF(   AND(    (IFERROR(SEARCH("Ridotto",Nov2022_RICHIESTE!R43),Nov2022_RICHIESTE!R43))=1,    R$100&lt;&gt;""   ),    _xlfn.CONCAT("Rid: ",HLOOKUP(R$100,Tipologie!$B$2:$AM$10,3)  ),  Nov2022_RICHIESTE!R43),HLOOKUP(R$100,Tipologie!$B$2:$AM$10,3  ) ))</f>
        <v>.</v>
      </c>
      <c r="S102" s="28" t="str">
        <f>T( IF( Nov2022_RICHIESTE!S43&lt;&gt;"",  IF(   AND(    (IFERROR(SEARCH("Ridotto",Nov2022_RICHIESTE!S43),Nov2022_RICHIESTE!S43))=1,    S$100&lt;&gt;""   ),    _xlfn.CONCAT("Rid: ",HLOOKUP(S$100,Tipologie!$B$2:$AM$10,3)  ),  Nov2022_RICHIESTE!S43),HLOOKUP(S$100,Tipologie!$B$2:$AM$10,3  ) ))</f>
        <v>.</v>
      </c>
      <c r="U102" s="45" t="str">
        <f t="shared" si="23"/>
        <v>lun</v>
      </c>
      <c r="V102" s="46">
        <f t="shared" si="30"/>
        <v>44900</v>
      </c>
      <c r="W102" s="147" t="str">
        <f>T( IF( Nov2022_RICHIESTE!W43&lt;&gt;"",  IF(   AND(    (IFERROR(SEARCH("Ridotto",Nov2022_RICHIESTE!W43),Nov2022_RICHIESTE!W43))=1,    W$100&lt;&gt;""   ),    _xlfn.CONCAT("Rid: ",HLOOKUP(W$100,Tipologie!$B$2:$AM$10,3)  ),  Nov2022_RICHIESTE!W43),HLOOKUP(W$100,Tipologie!$B$2:$AM$10,3  ) ))</f>
        <v>.</v>
      </c>
      <c r="X102" s="147" t="str">
        <f>T( IF( Nov2022_RICHIESTE!X43&lt;&gt;"",  IF(   AND(    (IFERROR(SEARCH("Ridotto",Nov2022_RICHIESTE!X43),Nov2022_RICHIESTE!X43))=1,    X$100&lt;&gt;""   ),    _xlfn.CONCAT("Rid: ",HLOOKUP(X$100,Tipologie!$B$2:$AM$10,3)  ),  Nov2022_RICHIESTE!X43),HLOOKUP(X$100,Tipologie!$B$2:$AM$10,3  ) ))</f>
        <v>.</v>
      </c>
      <c r="Y102" s="147" t="str">
        <f>T( IF( Nov2022_RICHIESTE!Y43&lt;&gt;"",  IF(   AND(    (IFERROR(SEARCH("Ridotto",Nov2022_RICHIESTE!Y43),Nov2022_RICHIESTE!Y43))=1,    Y$100&lt;&gt;""   ),    _xlfn.CONCAT("Rid: ",HLOOKUP(Y$100,Tipologie!$B$2:$AM$10,3)  ),  Nov2022_RICHIESTE!Y43),HLOOKUP(Y$100,Tipologie!$B$2:$AM$10,3  ) ))</f>
        <v>.</v>
      </c>
      <c r="Z102" s="147" t="str">
        <f>T( IF( Nov2022_RICHIESTE!Z43&lt;&gt;"",  IF(   AND(    (IFERROR(SEARCH("Ridotto",Nov2022_RICHIESTE!Z43),Nov2022_RICHIESTE!Z43))=1,    Z$100&lt;&gt;""   ),    _xlfn.CONCAT("Rid: ",HLOOKUP(Z$100,Tipologie!$B$2:$AM$10,3)  ),  Nov2022_RICHIESTE!Z43),HLOOKUP(Z$100,Tipologie!$B$2:$AM$10,3  ) ))</f>
        <v>.</v>
      </c>
      <c r="AA102" s="147" t="str">
        <f>T( IF( Nov2022_RICHIESTE!AA43&lt;&gt;"",  IF(   AND(    (IFERROR(SEARCH("Ridotto",Nov2022_RICHIESTE!AA43),Nov2022_RICHIESTE!AA43))=1,    AA$100&lt;&gt;""   ),    _xlfn.CONCAT("Rid: ",HLOOKUP(AA$100,Tipologie!$B$2:$AM$10,3)  ),  Nov2022_RICHIESTE!AA43),HLOOKUP(AA$100,Tipologie!$B$2:$AM$10,3  ) ))</f>
        <v>.</v>
      </c>
      <c r="AB102" s="147" t="str">
        <f>T( IF( Nov2022_RICHIESTE!AB43&lt;&gt;"",  IF(   AND(    (IFERROR(SEARCH("Ridotto",Nov2022_RICHIESTE!AB43),Nov2022_RICHIESTE!AB43))=1,    AB$100&lt;&gt;""   ),    _xlfn.CONCAT("Rid: ",HLOOKUP(AB$100,Tipologie!$B$2:$AM$10,3)  ),  Nov2022_RICHIESTE!AB43),HLOOKUP(AB$100,Tipologie!$B$2:$AM$10,3  ) ))</f>
        <v>.</v>
      </c>
      <c r="AC102" s="147" t="str">
        <f>T( IF( Nov2022_RICHIESTE!AC43&lt;&gt;"",  IF(   AND(    (IFERROR(SEARCH("Ridotto",Nov2022_RICHIESTE!AC43),Nov2022_RICHIESTE!AC43))=1,    AC$100&lt;&gt;""   ),    _xlfn.CONCAT("Rid: ",HLOOKUP(AC$100,Tipologie!$B$2:$AM$10,3)  ),  Nov2022_RICHIESTE!AC43),HLOOKUP(AC$100,Tipologie!$B$2:$AM$10,3  ) ))</f>
        <v>.</v>
      </c>
      <c r="AD102" s="147" t="str">
        <f>T( IF( Nov2022_RICHIESTE!AD43&lt;&gt;"",  IF(   AND(    (IFERROR(SEARCH("Ridotto",Nov2022_RICHIESTE!AD43),Nov2022_RICHIESTE!AD43))=1,    AD$100&lt;&gt;""   ),    _xlfn.CONCAT("Rid: ",HLOOKUP(AD$100,Tipologie!$B$2:$AM$10,3)  ),  Nov2022_RICHIESTE!AD43),HLOOKUP(AD$100,Tipologie!$B$2:$AM$10,3  ) ))</f>
        <v>.</v>
      </c>
      <c r="AE102" s="147" t="str">
        <f>T( IF( Nov2022_RICHIESTE!AE43&lt;&gt;"",  IF(   AND(    (IFERROR(SEARCH("Ridotto",Nov2022_RICHIESTE!AE43),Nov2022_RICHIESTE!AE43))=1,    AE$100&lt;&gt;""   ),    _xlfn.CONCAT("Rid: ",HLOOKUP(AE$100,Tipologie!$B$2:$AM$10,3)  ),  Nov2022_RICHIESTE!AE43),HLOOKUP(AE$100,Tipologie!$B$2:$AM$10,3  ) ))</f>
        <v>.</v>
      </c>
      <c r="AF102" s="147" t="str">
        <f>T( IF( Nov2022_RICHIESTE!AF43&lt;&gt;"",  IF(   AND(    (IFERROR(SEARCH("Ridotto",Nov2022_RICHIESTE!AF43),Nov2022_RICHIESTE!AF43))=1,    AF$100&lt;&gt;""   ),    _xlfn.CONCAT("Rid: ",HLOOKUP(AF$100,Tipologie!$B$2:$AM$10,3)  ),  Nov2022_RICHIESTE!AF43),HLOOKUP(AF$100,Tipologie!$B$2:$AM$10,3  ) ))</f>
        <v>.</v>
      </c>
      <c r="AG102" s="147" t="str">
        <f>T( IF( Nov2022_RICHIESTE!AG43&lt;&gt;"",  IF(   AND(    (IFERROR(SEARCH("Ridotto",Nov2022_RICHIESTE!AG43),Nov2022_RICHIESTE!AG43))=1,    AG$100&lt;&gt;""   ),    _xlfn.CONCAT("Rid: ",HLOOKUP(AG$100,Tipologie!$B$2:$AM$10,3)  ),  Nov2022_RICHIESTE!AG43),HLOOKUP(AG$100,Tipologie!$B$2:$AM$10,3  ) ))</f>
        <v>.</v>
      </c>
      <c r="AH102" s="147" t="str">
        <f>T( IF( Nov2022_RICHIESTE!AH43&lt;&gt;"",  IF(   AND(    (IFERROR(SEARCH("Ridotto",Nov2022_RICHIESTE!AH43),Nov2022_RICHIESTE!AH43))=1,    AH$100&lt;&gt;""   ),    _xlfn.CONCAT("Rid: ",HLOOKUP(AH$100,Tipologie!$B$2:$AM$10,3)  ),  Nov2022_RICHIESTE!AH43),HLOOKUP(AH$100,Tipologie!$B$2:$AM$10,3  ) ))</f>
        <v>.</v>
      </c>
      <c r="AI102" s="147" t="str">
        <f>T( IF( Nov2022_RICHIESTE!AI43&lt;&gt;"",  IF(   AND(    (IFERROR(SEARCH("Ridotto",Nov2022_RICHIESTE!AI43),Nov2022_RICHIESTE!AI43))=1,    AI$100&lt;&gt;""   ),    _xlfn.CONCAT("Rid: ",HLOOKUP(AI$100,Tipologie!$B$2:$AM$10,3)  ),  Nov2022_RICHIESTE!AI43),HLOOKUP(AI$100,Tipologie!$B$2:$AM$10,3  ) ))</f>
        <v>.</v>
      </c>
      <c r="AJ102" s="147" t="str">
        <f>T( IF( Nov2022_RICHIESTE!AJ43&lt;&gt;"",  IF(   AND(    (IFERROR(SEARCH("Ridotto",Nov2022_RICHIESTE!AJ43),Nov2022_RICHIESTE!AJ43))=1,    AJ$100&lt;&gt;""   ),    _xlfn.CONCAT("Rid: ",HLOOKUP(AJ$100,Tipologie!$B$2:$AM$10,3)  ),  Nov2022_RICHIESTE!AJ43),HLOOKUP(AJ$100,Tipologie!$B$2:$AM$10,3  ) ))</f>
        <v>.</v>
      </c>
      <c r="AK102" s="147" t="str">
        <f>T( IF( Nov2022_RICHIESTE!AK43&lt;&gt;"",  IF(   AND(    (IFERROR(SEARCH("Ridotto",Nov2022_RICHIESTE!AK43),Nov2022_RICHIESTE!AK43))=1,    AK$100&lt;&gt;""   ),    _xlfn.CONCAT("Rid: ",HLOOKUP(AK$100,Tipologie!$B$2:$AM$10,3)  ),  Nov2022_RICHIESTE!AK43),HLOOKUP(AK$100,Tipologie!$B$2:$AM$10,3  ) ))</f>
        <v>.</v>
      </c>
      <c r="AL102" s="147" t="str">
        <f>T( IF( Nov2022_RICHIESTE!AL43&lt;&gt;"",  IF(   AND(    (IFERROR(SEARCH("Ridotto",Nov2022_RICHIESTE!AL43),Nov2022_RICHIESTE!AL43))=1,    AL$100&lt;&gt;""   ),    _xlfn.CONCAT("Rid: ",HLOOKUP(AL$100,Tipologie!$B$2:$AM$10,3)  ),  Nov2022_RICHIESTE!AL43),HLOOKUP(AL$100,Tipologie!$B$2:$AM$10,3  ) ))</f>
        <v>.</v>
      </c>
      <c r="AM102" s="147" t="str">
        <f>T( IF( Nov2022_RICHIESTE!AM43&lt;&gt;"",  IF(   AND(    (IFERROR(SEARCH("Ridotto",Nov2022_RICHIESTE!AM43),Nov2022_RICHIESTE!AM43))=1,    AM$100&lt;&gt;""   ),    _xlfn.CONCAT("Rid: ",HLOOKUP(AM$100,Tipologie!$B$2:$AM$10,3)  ),  Nov2022_RICHIESTE!AM43),HLOOKUP(AM$100,Tipologie!$B$2:$AM$10,3  ) ))</f>
        <v>.</v>
      </c>
      <c r="AN102" s="147" t="str">
        <f>T( IF( Nov2022_RICHIESTE!AQ43&lt;&gt;"",  IF(   AND(    (IFERROR(SEARCH("Ridotto",Nov2022_RICHIESTE!AQ43),Nov2022_RICHIESTE!AQ43))=1,    AN$100&lt;&gt;""   ),    _xlfn.CONCAT("Rid: ",HLOOKUP(AN$100,Tipologie!$B$2:$AM$10,3)  ),  Nov2022_RICHIESTE!AQ43),HLOOKUP(AN$100,Tipologie!$B$2:$AM$10,3  ) ))</f>
        <v>.</v>
      </c>
      <c r="AO102" s="147" t="str">
        <f>T( IF( Nov2022_RICHIESTE!AR43&lt;&gt;"",  IF(   AND(    (IFERROR(SEARCH("Ridotto",Nov2022_RICHIESTE!AR43),Nov2022_RICHIESTE!AR43))=1,    AO$100&lt;&gt;""   ),    _xlfn.CONCAT("Rid: ",HLOOKUP(AO$100,Tipologie!$B$2:$AM$10,3)  ),  Nov2022_RICHIESTE!AR43),HLOOKUP(AO$100,Tipologie!$B$2:$AM$10,3  ) ))</f>
        <v>.</v>
      </c>
      <c r="AP102" s="147" t="str">
        <f>T( IF( Nov2022_RICHIESTE!AR45&lt;&gt;"",  IF(   AND(    (IFERROR(SEARCH("Ridotto",Nov2022_RICHIESTE!AR45),Nov2022_RICHIESTE!AR45))=1,    AP$100&lt;&gt;""   ),    _xlfn.CONCAT("Rid: ",HLOOKUP(AP$100,Tipologie!$B$2:$AM$10,3)  ),  Nov2022_RICHIESTE!AR45),HLOOKUP(AP$100,Tipologie!$B$2:$AM$10,3  ) ))</f>
        <v>.</v>
      </c>
      <c r="AQ102" s="147" t="str">
        <f>T( IF( Nov2022_RICHIESTE!AS45&lt;&gt;"",  IF(   AND(    (IFERROR(SEARCH("Ridotto",Nov2022_RICHIESTE!AS45),Nov2022_RICHIESTE!AS45))=1,    AQ$100&lt;&gt;""   ),    _xlfn.CONCAT("Rid: ",HLOOKUP(AQ$100,Tipologie!$B$2:$AM$10,3)  ),  Nov2022_RICHIESTE!AS45),HLOOKUP(AQ$100,Tipologie!$B$2:$AM$10,3  ) ))</f>
        <v>.</v>
      </c>
      <c r="AR102" s="147" t="str">
        <f>T( IF( Nov2022_RICHIESTE!AT43&lt;&gt;"",  IF(   AND(    (IFERROR(SEARCH("Ridotto",Nov2022_RICHIESTE!AT43),Nov2022_RICHIESTE!AT43))=1,    AR$100&lt;&gt;""   ),    _xlfn.CONCAT("Rid: ",HLOOKUP(AR$100,Tipologie!$B$2:$AM$10,3)  ),  Nov2022_RICHIESTE!AT43),HLOOKUP(AR$100,Tipologie!$B$2:$AM$10,3  ) ))</f>
        <v>.</v>
      </c>
      <c r="AS102" s="147" t="str">
        <f>T( IF( Nov2022_RICHIESTE!AU43&lt;&gt;"",  IF(   AND(    (IFERROR(SEARCH("Ridotto",Nov2022_RICHIESTE!AU43),Nov2022_RICHIESTE!AU43))=1,    AS$100&lt;&gt;""   ),    _xlfn.CONCAT("Rid: ",HLOOKUP(AS$100,Tipologie!$B$2:$AM$10,3)  ),  Nov2022_RICHIESTE!AU43),HLOOKUP(AS$100,Tipologie!$B$2:$AM$10,3  ) ))</f>
        <v>.</v>
      </c>
      <c r="AT102" s="224"/>
      <c r="AW102" s="22">
        <f>SUM(COUNTIFS(C102:AS102,{"Ex-accordo";"Ferie";"Ridotto Ex-Acc";"Ridotto Ferie";"Ridotto Maternità";"Malattia";"Esame";"Altro"}))</f>
        <v>0</v>
      </c>
      <c r="AX102" s="208"/>
      <c r="AY102" s="91"/>
      <c r="BB102" s="147" t="str">
        <f>T( IF( Nov2022_RICHIESTE!BB43&lt;&gt;"",  IF(   AND(    (IFERROR(SEARCH("Ridotto",Nov2022_RICHIESTE!BB43),Nov2022_RICHIESTE!BB43))=1,    BB$100&lt;&gt;""   ),    _xlfn.CONCAT("Rid: ",HLOOKUP(BB$100,Tipologie!$B$2:$AM$10,3)  ),  Nov2022_RICHIESTE!BB43),HLOOKUP(BB$100,Tipologie!$B$2:$AM$10,3  ) ))</f>
        <v/>
      </c>
      <c r="BI102" s="45" t="str">
        <f t="shared" si="24"/>
        <v>lun</v>
      </c>
      <c r="BJ102" s="45">
        <f t="shared" si="32"/>
        <v>44900</v>
      </c>
      <c r="BK102" s="147" t="str">
        <f>T(IF(  Nov2022_RICHIESTE!BV43&lt;&gt;"",  Nov2022_RICHIESTE!BV43,  HLOOKUP(BK$100,Tipologie!$B$2:$AM$10,3) ))</f>
        <v>.</v>
      </c>
      <c r="BL102" s="147" t="str">
        <f>T(IF(  Nov2022_RICHIESTE!BW43&lt;&gt;"",  Nov2022_RICHIESTE!BW43,  HLOOKUP(BL$100,Tipologie!$B$2:$AM$10,3) ))</f>
        <v>.</v>
      </c>
      <c r="BM102" s="147" t="str">
        <f>T(IF(  Nov2022_RICHIESTE!BX43&lt;&gt;"",  Nov2022_RICHIESTE!BX43,  HLOOKUP(BM$100,Tipologie!$B$2:$AM$10,3) ))</f>
        <v>.</v>
      </c>
      <c r="BN102" s="147" t="str">
        <f>T(IF(  Nov2022_RICHIESTE!BY43&lt;&gt;"",  Nov2022_RICHIESTE!BY43,  HLOOKUP(BN$100,Tipologie!$B$2:$AM$10,3) ))</f>
        <v>.</v>
      </c>
      <c r="BO102" s="147" t="str">
        <f>T(IF(  Nov2022_RICHIESTE!BZ43&lt;&gt;"",  Nov2022_RICHIESTE!BZ43,  HLOOKUP(BO$100,Tipologie!$B$2:$AM$10,3) ))</f>
        <v>.</v>
      </c>
      <c r="BP102" s="147" t="str">
        <f>T(IF(  Nov2022_RICHIESTE!CA43&lt;&gt;"",  Nov2022_RICHIESTE!CA43,  HLOOKUP(BP$100,Tipologie!$B$2:$AM$10,3) ))</f>
        <v>.</v>
      </c>
      <c r="BQ102" s="147" t="str">
        <f>T(IF(  Nov2022_RICHIESTE!CB43&lt;&gt;"",  Nov2022_RICHIESTE!CB43,  HLOOKUP(BQ$100,Tipologie!$B$2:$AM$10,3) ))</f>
        <v>.</v>
      </c>
      <c r="BR102" s="147" t="str">
        <f>T(IF(  Nov2022_RICHIESTE!CC43&lt;&gt;"",  Nov2022_RICHIESTE!CC43,  HLOOKUP(BR$100,Tipologie!$B$2:$AM$10,3) ))</f>
        <v>.</v>
      </c>
      <c r="BS102" s="147" t="str">
        <f>T(IF(  Nov2022_RICHIESTE!CD43&lt;&gt;"",  Nov2022_RICHIESTE!CD43,  HLOOKUP(BS$100,Tipologie!$B$2:$AM$10,3) ))</f>
        <v>.</v>
      </c>
      <c r="BT102" s="147" t="str">
        <f>T(IF(  Nov2022_RICHIESTE!CE43&lt;&gt;"",  Nov2022_RICHIESTE!CE43,  HLOOKUP(BT$100,Tipologie!$B$2:$AM$10,3) ))</f>
        <v>.</v>
      </c>
      <c r="BU102" s="20"/>
    </row>
    <row r="103" spans="1:73" ht="11.25" hidden="1" customHeight="1" x14ac:dyDescent="0.25">
      <c r="A103" s="45" t="str">
        <f>IF(Nov2022_RICHIESTE!A44&lt;&gt;"",Nov2022_RICHIESTE!A44,"")</f>
        <v>mar</v>
      </c>
      <c r="B103" s="46">
        <f>IF(Nov2022_RICHIESTE!B44&lt;&gt;"",Nov2022_RICHIESTE!B44,"")</f>
        <v>44901</v>
      </c>
      <c r="C103" s="147" t="str">
        <f>T( IF( Nov2022_RICHIESTE!C44&lt;&gt;"",  IF(   AND(    (IFERROR(SEARCH("Ridotto",Nov2022_RICHIESTE!C44),Nov2022_RICHIESTE!C44))=1,    C$100&lt;&gt;""   ),    _xlfn.CONCAT("Rid: ",HLOOKUP(C$100,Tipologie!$B$2:$AM$10,4)  ),  Nov2022_RICHIESTE!C44),HLOOKUP(C$100,Tipologie!$B$2:$AM$10,4  ) ))</f>
        <v>.</v>
      </c>
      <c r="D103" s="147" t="str">
        <f>T( IF( Nov2022_RICHIESTE!D44&lt;&gt;"",  IF(   AND(    (IFERROR(SEARCH("Ridotto",Nov2022_RICHIESTE!D44),Nov2022_RICHIESTE!D44))=1,    D$100&lt;&gt;""   ),    _xlfn.CONCAT("Rid: ",HLOOKUP(D$100,Tipologie!$B$2:$AM$10,4)  ),  Nov2022_RICHIESTE!D44),HLOOKUP(D$100,Tipologie!$B$2:$AM$10,4  ) ))</f>
        <v>.</v>
      </c>
      <c r="E103" s="147" t="str">
        <f>T( IF( Nov2022_RICHIESTE!E44&lt;&gt;"",  IF(   AND(    (IFERROR(SEARCH("Ridotto",Nov2022_RICHIESTE!E44),Nov2022_RICHIESTE!E44))=1,    E$100&lt;&gt;""   ),    _xlfn.CONCAT("Rid: ",HLOOKUP(E$100,Tipologie!$B$2:$AM$10,4)  ),  Nov2022_RICHIESTE!E44),HLOOKUP(E$100,Tipologie!$B$2:$AM$10,4  ) ))</f>
        <v>.</v>
      </c>
      <c r="F103" s="147" t="str">
        <f>T( IF( Nov2022_RICHIESTE!F44&lt;&gt;"",  IF(   AND(    (IFERROR(SEARCH("Ridotto",Nov2022_RICHIESTE!F44),Nov2022_RICHIESTE!F44))=1,    F$100&lt;&gt;""   ),    _xlfn.CONCAT("Rid: ",HLOOKUP(F$100,Tipologie!$B$2:$AM$10,4)  ),  Nov2022_RICHIESTE!F44),HLOOKUP(F$100,Tipologie!$B$2:$AM$10,4  ) ))</f>
        <v>.</v>
      </c>
      <c r="G103" s="147" t="str">
        <f>T( IF( Nov2022_RICHIESTE!G44&lt;&gt;"",  IF(   AND(    (IFERROR(SEARCH("Ridotto",Nov2022_RICHIESTE!G44),Nov2022_RICHIESTE!G44))=1,    G$100&lt;&gt;""   ),    _xlfn.CONCAT("Rid: ",HLOOKUP(G$100,Tipologie!$B$2:$AM$10,4)  ),  Nov2022_RICHIESTE!G44),HLOOKUP(G$100,Tipologie!$B$2:$AM$10,4  ) ))</f>
        <v>.</v>
      </c>
      <c r="H103" s="147" t="str">
        <f>T( IF( Nov2022_RICHIESTE!H44&lt;&gt;"",  IF(   AND(    (IFERROR(SEARCH("Ridotto",Nov2022_RICHIESTE!H44),Nov2022_RICHIESTE!H44))=1,    H$100&lt;&gt;""   ),    _xlfn.CONCAT("Rid: ",HLOOKUP(H$100,Tipologie!$B$2:$AM$10,4)  ),  Nov2022_RICHIESTE!H44),HLOOKUP(H$100,Tipologie!$B$2:$AM$10,4  ) ))</f>
        <v>.</v>
      </c>
      <c r="I103" s="147" t="str">
        <f>T( IF( Nov2022_RICHIESTE!I44&lt;&gt;"",  IF(   AND(    (IFERROR(SEARCH("Ridotto",Nov2022_RICHIESTE!I44),Nov2022_RICHIESTE!I44))=1,    I$100&lt;&gt;""   ),    _xlfn.CONCAT("Rid: ",HLOOKUP(I$100,Tipologie!$B$2:$AM$10,4)  ),  Nov2022_RICHIESTE!I44),HLOOKUP(I$100,Tipologie!$B$2:$AM$10,4  ) ))</f>
        <v>.</v>
      </c>
      <c r="J103" s="147" t="str">
        <f>T( IF( Nov2022_RICHIESTE!J44&lt;&gt;"",  IF(   AND(    (IFERROR(SEARCH("Ridotto",Nov2022_RICHIESTE!J44),Nov2022_RICHIESTE!J44))=1,    J$100&lt;&gt;""   ),    _xlfn.CONCAT("Rid: ",HLOOKUP(J$100,Tipologie!$B$2:$AM$10,4)  ),  Nov2022_RICHIESTE!J44),HLOOKUP(J$100,Tipologie!$B$2:$AM$10,4  ) ))</f>
        <v>.</v>
      </c>
      <c r="K103" s="147" t="str">
        <f>T( IF( Nov2022_RICHIESTE!K44&lt;&gt;"",  IF(   AND(    (IFERROR(SEARCH("Ridotto",Nov2022_RICHIESTE!K44),Nov2022_RICHIESTE!K44))=1,    K$100&lt;&gt;""   ),    _xlfn.CONCAT("Rid: ",HLOOKUP(K$100,Tipologie!$B$2:$AM$10,4)  ),  Nov2022_RICHIESTE!K44),HLOOKUP(K$100,Tipologie!$B$2:$AM$10,4  ) ))</f>
        <v>.</v>
      </c>
      <c r="L103" s="147" t="str">
        <f>T( IF( Nov2022_RICHIESTE!L44&lt;&gt;"",  IF(   AND(    (IFERROR(SEARCH("Ridotto",Nov2022_RICHIESTE!L44),Nov2022_RICHIESTE!L44))=1,    L$100&lt;&gt;""   ),    _xlfn.CONCAT("Rid: ",HLOOKUP(L$100,Tipologie!$B$2:$AM$10,4)  ),  Nov2022_RICHIESTE!L44),HLOOKUP(L$100,Tipologie!$B$2:$AM$10,4  ) ))</f>
        <v>.</v>
      </c>
      <c r="M103" s="147" t="str">
        <f>T( IF( Nov2022_RICHIESTE!M44&lt;&gt;"",  IF(   AND(    (IFERROR(SEARCH("Ridotto",Nov2022_RICHIESTE!M44),Nov2022_RICHIESTE!M44))=1,    M$100&lt;&gt;""   ),    _xlfn.CONCAT("Rid: ",HLOOKUP(M$100,Tipologie!$B$2:$AM$10,4)  ),  Nov2022_RICHIESTE!M44),HLOOKUP(M$100,Tipologie!$B$2:$AM$10,4  ) ))</f>
        <v>.</v>
      </c>
      <c r="N103" s="147" t="str">
        <f>T( IF( Nov2022_RICHIESTE!N44&lt;&gt;"",  IF(   AND(    (IFERROR(SEARCH("Ridotto",Nov2022_RICHIESTE!N44),Nov2022_RICHIESTE!N44))=1,    N$100&lt;&gt;""   ),    _xlfn.CONCAT("Rid: ",HLOOKUP(N$100,Tipologie!$B$2:$AM$10,4)  ),  Nov2022_RICHIESTE!N44),HLOOKUP(N$100,Tipologie!$B$2:$AM$10,4  ) ))</f>
        <v>.</v>
      </c>
      <c r="O103" s="147" t="str">
        <f>T( IF( Nov2022_RICHIESTE!O44&lt;&gt;"",  IF(   AND(    (IFERROR(SEARCH("Ridotto",Nov2022_RICHIESTE!O44),Nov2022_RICHIESTE!O44))=1,    O$100&lt;&gt;""   ),    _xlfn.CONCAT("Rid: ",HLOOKUP(O$100,Tipologie!$B$2:$AM$10,4)  ),  Nov2022_RICHIESTE!O44),HLOOKUP(O$100,Tipologie!$B$2:$AM$10,4  ) ))</f>
        <v>.</v>
      </c>
      <c r="P103" s="147" t="str">
        <f>T( IF( Nov2022_RICHIESTE!P44&lt;&gt;"",  IF(   AND(    (IFERROR(SEARCH("Ridotto",Nov2022_RICHIESTE!P44),Nov2022_RICHIESTE!P44))=1,    P$100&lt;&gt;""   ),    _xlfn.CONCAT("Rid: ",HLOOKUP(P$100,Tipologie!$B$2:$AM$10,4)  ),  Nov2022_RICHIESTE!P44),HLOOKUP(P$100,Tipologie!$B$2:$AM$10,4  ) ))</f>
        <v>.</v>
      </c>
      <c r="Q103" s="28" t="str">
        <f>T( IF( Nov2022_RICHIESTE!Q44&lt;&gt;"",  IF(   AND(    (IFERROR(SEARCH("Ridotto",Nov2022_RICHIESTE!Q44),Nov2022_RICHIESTE!Q44))=1,    Q$100&lt;&gt;""   ),    _xlfn.CONCAT("Rid: ",HLOOKUP(Q$100,Tipologie!$B$2:$AM$10,4)  ),  Nov2022_RICHIESTE!Q44),HLOOKUP(Q$100,Tipologie!$B$2:$AM$10,4  ) ))</f>
        <v>.</v>
      </c>
      <c r="R103" s="28" t="str">
        <f>T( IF( Nov2022_RICHIESTE!R44&lt;&gt;"",  IF(   AND(    (IFERROR(SEARCH("Ridotto",Nov2022_RICHIESTE!R44),Nov2022_RICHIESTE!R44))=1,    R$100&lt;&gt;""   ),    _xlfn.CONCAT("Rid: ",HLOOKUP(R$100,Tipologie!$B$2:$AM$10,4)  ),  Nov2022_RICHIESTE!R44),HLOOKUP(R$100,Tipologie!$B$2:$AM$10,4  ) ))</f>
        <v>.</v>
      </c>
      <c r="S103" s="28" t="str">
        <f>T( IF( Nov2022_RICHIESTE!S44&lt;&gt;"",  IF(   AND(    (IFERROR(SEARCH("Ridotto",Nov2022_RICHIESTE!S44),Nov2022_RICHIESTE!S44))=1,    S$100&lt;&gt;""   ),    _xlfn.CONCAT("Rid: ",HLOOKUP(S$100,Tipologie!$B$2:$AM$10,4)  ),  Nov2022_RICHIESTE!S44),HLOOKUP(S$100,Tipologie!$B$2:$AM$10,4  ) ))</f>
        <v>.</v>
      </c>
      <c r="U103" s="45" t="str">
        <f t="shared" si="23"/>
        <v>mar</v>
      </c>
      <c r="V103" s="46">
        <f t="shared" si="30"/>
        <v>44901</v>
      </c>
      <c r="W103" s="147" t="str">
        <f>T( IF( Nov2022_RICHIESTE!W44&lt;&gt;"",  IF(   AND(    (IFERROR(SEARCH("Ridotto",Nov2022_RICHIESTE!W44),Nov2022_RICHIESTE!W44))=1,    W$100&lt;&gt;""   ),    _xlfn.CONCAT("Rid: ",HLOOKUP(W$100,Tipologie!$B$2:$AM$10,4)  ),  Nov2022_RICHIESTE!W44),HLOOKUP(W$100,Tipologie!$B$2:$AM$10,4  ) ))</f>
        <v>.</v>
      </c>
      <c r="X103" s="147" t="str">
        <f>T( IF( Nov2022_RICHIESTE!X44&lt;&gt;"",  IF(   AND(    (IFERROR(SEARCH("Ridotto",Nov2022_RICHIESTE!X44),Nov2022_RICHIESTE!X44))=1,    X$100&lt;&gt;""   ),    _xlfn.CONCAT("Rid: ",HLOOKUP(X$100,Tipologie!$B$2:$AM$10,4)  ),  Nov2022_RICHIESTE!X44),HLOOKUP(X$100,Tipologie!$B$2:$AM$10,4  ) ))</f>
        <v>.</v>
      </c>
      <c r="Y103" s="147" t="str">
        <f>T( IF( Nov2022_RICHIESTE!Y44&lt;&gt;"",  IF(   AND(    (IFERROR(SEARCH("Ridotto",Nov2022_RICHIESTE!Y44),Nov2022_RICHIESTE!Y44))=1,    Y$100&lt;&gt;""   ),    _xlfn.CONCAT("Rid: ",HLOOKUP(Y$100,Tipologie!$B$2:$AM$10,4)  ),  Nov2022_RICHIESTE!Y44),HLOOKUP(Y$100,Tipologie!$B$2:$AM$10,4  ) ))</f>
        <v>.</v>
      </c>
      <c r="Z103" s="147" t="str">
        <f>T( IF( Nov2022_RICHIESTE!Z44&lt;&gt;"",  IF(   AND(    (IFERROR(SEARCH("Ridotto",Nov2022_RICHIESTE!Z44),Nov2022_RICHIESTE!Z44))=1,    Z$100&lt;&gt;""   ),    _xlfn.CONCAT("Rid: ",HLOOKUP(Z$100,Tipologie!$B$2:$AM$10,4)  ),  Nov2022_RICHIESTE!Z44),HLOOKUP(Z$100,Tipologie!$B$2:$AM$10,4  ) ))</f>
        <v>.</v>
      </c>
      <c r="AA103" s="147" t="str">
        <f>T( IF( Nov2022_RICHIESTE!AA44&lt;&gt;"",  IF(   AND(    (IFERROR(SEARCH("Ridotto",Nov2022_RICHIESTE!AA44),Nov2022_RICHIESTE!AA44))=1,    AA$100&lt;&gt;""   ),    _xlfn.CONCAT("Rid: ",HLOOKUP(AA$100,Tipologie!$B$2:$AM$10,4)  ),  Nov2022_RICHIESTE!AA44),HLOOKUP(AA$100,Tipologie!$B$2:$AM$10,4  ) ))</f>
        <v>.</v>
      </c>
      <c r="AB103" s="147" t="str">
        <f>T( IF( Nov2022_RICHIESTE!AB44&lt;&gt;"",  IF(   AND(    (IFERROR(SEARCH("Ridotto",Nov2022_RICHIESTE!AB44),Nov2022_RICHIESTE!AB44))=1,    AB$100&lt;&gt;""   ),    _xlfn.CONCAT("Rid: ",HLOOKUP(AB$100,Tipologie!$B$2:$AM$10,4)  ),  Nov2022_RICHIESTE!AB44),HLOOKUP(AB$100,Tipologie!$B$2:$AM$10,4  ) ))</f>
        <v>.</v>
      </c>
      <c r="AC103" s="147" t="str">
        <f>T( IF( Nov2022_RICHIESTE!AC44&lt;&gt;"",  IF(   AND(    (IFERROR(SEARCH("Ridotto",Nov2022_RICHIESTE!AC44),Nov2022_RICHIESTE!AC44))=1,    AC$100&lt;&gt;""   ),    _xlfn.CONCAT("Rid: ",HLOOKUP(AC$100,Tipologie!$B$2:$AM$10,4)  ),  Nov2022_RICHIESTE!AC44),HLOOKUP(AC$100,Tipologie!$B$2:$AM$10,4  ) ))</f>
        <v>.</v>
      </c>
      <c r="AD103" s="147" t="str">
        <f>T( IF( Nov2022_RICHIESTE!AD44&lt;&gt;"",  IF(   AND(    (IFERROR(SEARCH("Ridotto",Nov2022_RICHIESTE!AD44),Nov2022_RICHIESTE!AD44))=1,    AD$100&lt;&gt;""   ),    _xlfn.CONCAT("Rid: ",HLOOKUP(AD$100,Tipologie!$B$2:$AM$10,4)  ),  Nov2022_RICHIESTE!AD44),HLOOKUP(AD$100,Tipologie!$B$2:$AM$10,4  ) ))</f>
        <v>.</v>
      </c>
      <c r="AE103" s="147" t="str">
        <f>T( IF( Nov2022_RICHIESTE!AE44&lt;&gt;"",  IF(   AND(    (IFERROR(SEARCH("Ridotto",Nov2022_RICHIESTE!AE44),Nov2022_RICHIESTE!AE44))=1,    AE$100&lt;&gt;""   ),    _xlfn.CONCAT("Rid: ",HLOOKUP(AE$100,Tipologie!$B$2:$AM$10,4)  ),  Nov2022_RICHIESTE!AE44),HLOOKUP(AE$100,Tipologie!$B$2:$AM$10,4  ) ))</f>
        <v>.</v>
      </c>
      <c r="AF103" s="147" t="str">
        <f>T( IF( Nov2022_RICHIESTE!AF44&lt;&gt;"",  IF(   AND(    (IFERROR(SEARCH("Ridotto",Nov2022_RICHIESTE!AF44),Nov2022_RICHIESTE!AF44))=1,    AF$100&lt;&gt;""   ),    _xlfn.CONCAT("Rid: ",HLOOKUP(AF$100,Tipologie!$B$2:$AM$10,4)  ),  Nov2022_RICHIESTE!AF44),HLOOKUP(AF$100,Tipologie!$B$2:$AM$10,4  ) ))</f>
        <v>.</v>
      </c>
      <c r="AG103" s="147" t="str">
        <f>T( IF( Nov2022_RICHIESTE!AG44&lt;&gt;"",  IF(   AND(    (IFERROR(SEARCH("Ridotto",Nov2022_RICHIESTE!AG44),Nov2022_RICHIESTE!AG44))=1,    AG$100&lt;&gt;""   ),    _xlfn.CONCAT("Rid: ",HLOOKUP(AG$100,Tipologie!$B$2:$AM$10,4)  ),  Nov2022_RICHIESTE!AG44),HLOOKUP(AG$100,Tipologie!$B$2:$AM$10,4  ) ))</f>
        <v>.</v>
      </c>
      <c r="AH103" s="147" t="str">
        <f>T( IF( Nov2022_RICHIESTE!AH44&lt;&gt;"",  IF(   AND(    (IFERROR(SEARCH("Ridotto",Nov2022_RICHIESTE!AH44),Nov2022_RICHIESTE!AH44))=1,    AH$100&lt;&gt;""   ),    _xlfn.CONCAT("Rid: ",HLOOKUP(AH$100,Tipologie!$B$2:$AM$10,4)  ),  Nov2022_RICHIESTE!AH44),HLOOKUP(AH$100,Tipologie!$B$2:$AM$10,4  ) ))</f>
        <v>.</v>
      </c>
      <c r="AI103" s="147" t="str">
        <f>T( IF( Nov2022_RICHIESTE!AI44&lt;&gt;"",  IF(   AND(    (IFERROR(SEARCH("Ridotto",Nov2022_RICHIESTE!AI44),Nov2022_RICHIESTE!AI44))=1,    AI$100&lt;&gt;""   ),    _xlfn.CONCAT("Rid: ",HLOOKUP(AI$100,Tipologie!$B$2:$AM$10,4)  ),  Nov2022_RICHIESTE!AI44),HLOOKUP(AI$100,Tipologie!$B$2:$AM$10,4  ) ))</f>
        <v>.</v>
      </c>
      <c r="AJ103" s="147" t="str">
        <f>T( IF( Nov2022_RICHIESTE!AJ44&lt;&gt;"",  IF(   AND(    (IFERROR(SEARCH("Ridotto",Nov2022_RICHIESTE!AJ44),Nov2022_RICHIESTE!AJ44))=1,    AJ$100&lt;&gt;""   ),    _xlfn.CONCAT("Rid: ",HLOOKUP(AJ$100,Tipologie!$B$2:$AM$10,4)  ),  Nov2022_RICHIESTE!AJ44),HLOOKUP(AJ$100,Tipologie!$B$2:$AM$10,4  ) ))</f>
        <v>.</v>
      </c>
      <c r="AK103" s="147" t="str">
        <f>T( IF( Nov2022_RICHIESTE!AK44&lt;&gt;"",  IF(   AND(    (IFERROR(SEARCH("Ridotto",Nov2022_RICHIESTE!AK44),Nov2022_RICHIESTE!AK44))=1,    AK$100&lt;&gt;""   ),    _xlfn.CONCAT("Rid: ",HLOOKUP(AK$100,Tipologie!$B$2:$AM$10,4)  ),  Nov2022_RICHIESTE!AK44),HLOOKUP(AK$100,Tipologie!$B$2:$AM$10,4  ) ))</f>
        <v>.</v>
      </c>
      <c r="AL103" s="147" t="str">
        <f>T( IF( Nov2022_RICHIESTE!AL44&lt;&gt;"",  IF(   AND(    (IFERROR(SEARCH("Ridotto",Nov2022_RICHIESTE!AL44),Nov2022_RICHIESTE!AL44))=1,    AL$100&lt;&gt;""   ),    _xlfn.CONCAT("Rid: ",HLOOKUP(AL$100,Tipologie!$B$2:$AM$10,4)  ),  Nov2022_RICHIESTE!AL44),HLOOKUP(AL$100,Tipologie!$B$2:$AM$10,4  ) ))</f>
        <v>.</v>
      </c>
      <c r="AM103" s="147" t="str">
        <f>T( IF( Nov2022_RICHIESTE!AM44&lt;&gt;"",  IF(   AND(    (IFERROR(SEARCH("Ridotto",Nov2022_RICHIESTE!AM44),Nov2022_RICHIESTE!AM44))=1,    AM$100&lt;&gt;""   ),    _xlfn.CONCAT("Rid: ",HLOOKUP(AM$100,Tipologie!$B$2:$AM$10,4)  ),  Nov2022_RICHIESTE!AM44),HLOOKUP(AM$100,Tipologie!$B$2:$AM$10,4  ) ))</f>
        <v>.</v>
      </c>
      <c r="AN103" s="147" t="str">
        <f>T( IF( Nov2022_RICHIESTE!AQ44&lt;&gt;"",  IF(   AND(    (IFERROR(SEARCH("Ridotto",Nov2022_RICHIESTE!AQ44),Nov2022_RICHIESTE!AQ44))=1,    AN$100&lt;&gt;""   ),    _xlfn.CONCAT("Rid: ",HLOOKUP(AN$100,Tipologie!$B$2:$AM$10,4)  ),  Nov2022_RICHIESTE!AQ44),HLOOKUP(AN$100,Tipologie!$B$2:$AM$10,4  ) ))</f>
        <v>.</v>
      </c>
      <c r="AO103" s="147" t="str">
        <f>T( IF( Nov2022_RICHIESTE!AR44&lt;&gt;"",  IF(   AND(    (IFERROR(SEARCH("Ridotto",Nov2022_RICHIESTE!AR44),Nov2022_RICHIESTE!AR44))=1,    AO$100&lt;&gt;""   ),    _xlfn.CONCAT("Rid: ",HLOOKUP(AO$100,Tipologie!$B$2:$AM$10,4)  ),  Nov2022_RICHIESTE!AR44),HLOOKUP(AO$100,Tipologie!$B$2:$AM$10,4  ) ))</f>
        <v>.</v>
      </c>
      <c r="AP103" s="147" t="str">
        <f>T( IF( Nov2022_RICHIESTE!AR44&lt;&gt;"",  IF(   AND(    (IFERROR(SEARCH("Ridotto",Nov2022_RICHIESTE!AR44),Nov2022_RICHIESTE!AR44))=1,    AP$100&lt;&gt;""   ),    _xlfn.CONCAT("Rid: ",HLOOKUP(AP$100,Tipologie!$B$2:$AM$10,4)  ),  Nov2022_RICHIESTE!AR44),HLOOKUP(AP$100,Tipologie!$B$2:$AM$10,4  ) ))</f>
        <v>.</v>
      </c>
      <c r="AQ103" s="147" t="str">
        <f>T( IF( Nov2022_RICHIESTE!AS44&lt;&gt;"",  IF(   AND(    (IFERROR(SEARCH("Ridotto",Nov2022_RICHIESTE!AS44),Nov2022_RICHIESTE!AS44))=1,    AQ$100&lt;&gt;""   ),    _xlfn.CONCAT("Rid: ",HLOOKUP(AQ$100,Tipologie!$B$2:$AM$10,4)  ),  Nov2022_RICHIESTE!AS44),HLOOKUP(AQ$100,Tipologie!$B$2:$AM$10,4  ) ))</f>
        <v>.</v>
      </c>
      <c r="AR103" s="147" t="str">
        <f>T( IF( Nov2022_RICHIESTE!AT44&lt;&gt;"",  IF(   AND(    (IFERROR(SEARCH("Ridotto",Nov2022_RICHIESTE!AT44),Nov2022_RICHIESTE!AT44))=1,    AR$100&lt;&gt;""   ),    _xlfn.CONCAT("Rid: ",HLOOKUP(AR$100,Tipologie!$B$2:$AM$10,4)  ),  Nov2022_RICHIESTE!AT44),HLOOKUP(AR$100,Tipologie!$B$2:$AM$10,4  ) ))</f>
        <v>.</v>
      </c>
      <c r="AS103" s="147" t="str">
        <f>T( IF( Nov2022_RICHIESTE!AU44&lt;&gt;"",  IF(   AND(    (IFERROR(SEARCH("Ridotto",Nov2022_RICHIESTE!AU44),Nov2022_RICHIESTE!AU44))=1,    AS$100&lt;&gt;""   ),    _xlfn.CONCAT("Rid: ",HLOOKUP(AS$100,Tipologie!$B$2:$AM$10,4)  ),  Nov2022_RICHIESTE!AU44),HLOOKUP(AS$100,Tipologie!$B$2:$AM$10,4  ) ))</f>
        <v>.</v>
      </c>
      <c r="AT103" s="224"/>
      <c r="AW103" s="159">
        <f>SUM(COUNTIFS(C103:AS103,{"Ex-accordo";"Ferie";"Ridotto Ex-Acc";"Ridotto Ferie";"Ridotto Maternità";"Malattia";"Esame";"Altro"}))</f>
        <v>0</v>
      </c>
      <c r="AX103" s="208"/>
      <c r="AY103" s="91"/>
      <c r="BB103" s="147" t="str">
        <f>T( IF( Nov2022_RICHIESTE!BB44&lt;&gt;"",  IF(   AND(    (IFERROR(SEARCH("Ridotto",Nov2022_RICHIESTE!BB44),Nov2022_RICHIESTE!BB44))=1,    BB$100&lt;&gt;""   ),    _xlfn.CONCAT("Rid: ",HLOOKUP(BB$100,Tipologie!$B$2:$AM$10,4)  ),  Nov2022_RICHIESTE!BB44),HLOOKUP(BB$100,Tipologie!$B$2:$AM$10,4  ) ))</f>
        <v/>
      </c>
      <c r="BI103" s="45" t="str">
        <f t="shared" si="24"/>
        <v>mar</v>
      </c>
      <c r="BJ103" s="45">
        <f t="shared" si="32"/>
        <v>44901</v>
      </c>
      <c r="BK103" s="147" t="str">
        <f>T(IF(  Nov2022_RICHIESTE!BV44&lt;&gt;"",  Nov2022_RICHIESTE!BV44,  HLOOKUP(BK$100,Tipologie!$B$2:$AM$10,4) ))</f>
        <v>.</v>
      </c>
      <c r="BL103" s="147" t="str">
        <f>T(IF(  Nov2022_RICHIESTE!BW44&lt;&gt;"",  Nov2022_RICHIESTE!BW44,  HLOOKUP(BL$100,Tipologie!$B$2:$AM$10,4) ))</f>
        <v>.</v>
      </c>
      <c r="BM103" s="147" t="str">
        <f>T(IF(  Nov2022_RICHIESTE!BX44&lt;&gt;"",  Nov2022_RICHIESTE!BX44,  HLOOKUP(BM$100,Tipologie!$B$2:$AM$10,4) ))</f>
        <v>.</v>
      </c>
      <c r="BN103" s="147" t="str">
        <f>T(IF(  Nov2022_RICHIESTE!BY44&lt;&gt;"",  Nov2022_RICHIESTE!BY44,  HLOOKUP(BN$100,Tipologie!$B$2:$AM$10,4) ))</f>
        <v>.</v>
      </c>
      <c r="BO103" s="147" t="str">
        <f>T(IF(  Nov2022_RICHIESTE!BZ44&lt;&gt;"",  Nov2022_RICHIESTE!BZ44,  HLOOKUP(BO$100,Tipologie!$B$2:$AM$10,4) ))</f>
        <v>.</v>
      </c>
      <c r="BP103" s="147" t="str">
        <f>T(IF(  Nov2022_RICHIESTE!CA44&lt;&gt;"",  Nov2022_RICHIESTE!CA44,  HLOOKUP(BP$100,Tipologie!$B$2:$AM$10,4) ))</f>
        <v>.</v>
      </c>
      <c r="BQ103" s="147" t="str">
        <f>T(IF(  Nov2022_RICHIESTE!CB44&lt;&gt;"",  Nov2022_RICHIESTE!CB44,  HLOOKUP(BQ$100,Tipologie!$B$2:$AM$10,4) ))</f>
        <v>.</v>
      </c>
      <c r="BR103" s="147" t="str">
        <f>T(IF(  Nov2022_RICHIESTE!CC44&lt;&gt;"",  Nov2022_RICHIESTE!CC44,  HLOOKUP(BR$100,Tipologie!$B$2:$AM$10,4) ))</f>
        <v>.</v>
      </c>
      <c r="BS103" s="147" t="str">
        <f>T(IF(  Nov2022_RICHIESTE!CD44&lt;&gt;"",  Nov2022_RICHIESTE!CD44,  HLOOKUP(BS$100,Tipologie!$B$2:$AM$10,4) ))</f>
        <v>.</v>
      </c>
      <c r="BT103" s="147" t="str">
        <f>T(IF(  Nov2022_RICHIESTE!CE44&lt;&gt;"",  Nov2022_RICHIESTE!CE44,  HLOOKUP(BT$100,Tipologie!$B$2:$AM$10,4) ))</f>
        <v>.</v>
      </c>
    </row>
    <row r="104" spans="1:73" ht="11.25" hidden="1" customHeight="1" x14ac:dyDescent="0.25">
      <c r="A104" s="45" t="str">
        <f>IF(Nov2022_RICHIESTE!A45&lt;&gt;"",Nov2022_RICHIESTE!A45,"")</f>
        <v>mer</v>
      </c>
      <c r="B104" s="46">
        <f>IF(Nov2022_RICHIESTE!B45&lt;&gt;"",Nov2022_RICHIESTE!B45,"")</f>
        <v>44902</v>
      </c>
      <c r="C104" s="147" t="str">
        <f>T( IF( Nov2022_RICHIESTE!C45&lt;&gt;"",  IF(   AND(    (IFERROR(SEARCH("Ridotto",Nov2022_RICHIESTE!C45),Nov2022_RICHIESTE!C45))=1,    C$100&lt;&gt;""   ),    _xlfn.CONCAT("Rid: ",HLOOKUP(C$100,Tipologie!$B$2:$AM$10,5)  ),  Nov2022_RICHIESTE!C45),HLOOKUP(C$100,Tipologie!$B$2:$AM$10,5  ) ))</f>
        <v>.</v>
      </c>
      <c r="D104" s="147" t="str">
        <f>T( IF( Nov2022_RICHIESTE!D45&lt;&gt;"",  IF(   AND(    (IFERROR(SEARCH("Ridotto",Nov2022_RICHIESTE!D45),Nov2022_RICHIESTE!D45))=1,    D$100&lt;&gt;""   ),    _xlfn.CONCAT("Rid: ",HLOOKUP(D$100,Tipologie!$B$2:$AM$10,5)  ),  Nov2022_RICHIESTE!D45),HLOOKUP(D$100,Tipologie!$B$2:$AM$10,5  ) ))</f>
        <v>.</v>
      </c>
      <c r="E104" s="147" t="str">
        <f>T( IF( Nov2022_RICHIESTE!E45&lt;&gt;"",  IF(   AND(    (IFERROR(SEARCH("Ridotto",Nov2022_RICHIESTE!E45),Nov2022_RICHIESTE!E45))=1,    E$100&lt;&gt;""   ),    _xlfn.CONCAT("Rid: ",HLOOKUP(E$100,Tipologie!$B$2:$AM$10,5)  ),  Nov2022_RICHIESTE!E45),HLOOKUP(E$100,Tipologie!$B$2:$AM$10,5  ) ))</f>
        <v>.</v>
      </c>
      <c r="F104" s="147" t="str">
        <f>T( IF( Nov2022_RICHIESTE!F45&lt;&gt;"",  IF(   AND(    (IFERROR(SEARCH("Ridotto",Nov2022_RICHIESTE!F45),Nov2022_RICHIESTE!F45))=1,    F$100&lt;&gt;""   ),    _xlfn.CONCAT("Rid: ",HLOOKUP(F$100,Tipologie!$B$2:$AM$10,5)  ),  Nov2022_RICHIESTE!F45),HLOOKUP(F$100,Tipologie!$B$2:$AM$10,5  ) ))</f>
        <v>.</v>
      </c>
      <c r="G104" s="147" t="str">
        <f>T( IF( Nov2022_RICHIESTE!G45&lt;&gt;"",  IF(   AND(    (IFERROR(SEARCH("Ridotto",Nov2022_RICHIESTE!G45),Nov2022_RICHIESTE!G45))=1,    G$100&lt;&gt;""   ),    _xlfn.CONCAT("Rid: ",HLOOKUP(G$100,Tipologie!$B$2:$AM$10,5)  ),  Nov2022_RICHIESTE!G45),HLOOKUP(G$100,Tipologie!$B$2:$AM$10,5  ) ))</f>
        <v>.</v>
      </c>
      <c r="H104" s="147" t="str">
        <f>T( IF( Nov2022_RICHIESTE!H45&lt;&gt;"",  IF(   AND(    (IFERROR(SEARCH("Ridotto",Nov2022_RICHIESTE!H45),Nov2022_RICHIESTE!H45))=1,    H$100&lt;&gt;""   ),    _xlfn.CONCAT("Rid: ",HLOOKUP(H$100,Tipologie!$B$2:$AM$10,5)  ),  Nov2022_RICHIESTE!H45),HLOOKUP(H$100,Tipologie!$B$2:$AM$10,5  ) ))</f>
        <v>.</v>
      </c>
      <c r="I104" s="147" t="str">
        <f>T( IF( Nov2022_RICHIESTE!I45&lt;&gt;"",  IF(   AND(    (IFERROR(SEARCH("Ridotto",Nov2022_RICHIESTE!I45),Nov2022_RICHIESTE!I45))=1,    I$100&lt;&gt;""   ),    _xlfn.CONCAT("Rid: ",HLOOKUP(I$100,Tipologie!$B$2:$AM$10,5)  ),  Nov2022_RICHIESTE!I45),HLOOKUP(I$100,Tipologie!$B$2:$AM$10,5  ) ))</f>
        <v>.</v>
      </c>
      <c r="J104" s="147" t="str">
        <f>T( IF( Nov2022_RICHIESTE!J45&lt;&gt;"",  IF(   AND(    (IFERROR(SEARCH("Ridotto",Nov2022_RICHIESTE!J45),Nov2022_RICHIESTE!J45))=1,    J$100&lt;&gt;""   ),    _xlfn.CONCAT("Rid: ",HLOOKUP(J$100,Tipologie!$B$2:$AM$10,5)  ),  Nov2022_RICHIESTE!J45),HLOOKUP(J$100,Tipologie!$B$2:$AM$10,5  ) ))</f>
        <v>.</v>
      </c>
      <c r="K104" s="147" t="str">
        <f>T( IF( Nov2022_RICHIESTE!K45&lt;&gt;"",  IF(   AND(    (IFERROR(SEARCH("Ridotto",Nov2022_RICHIESTE!K45),Nov2022_RICHIESTE!K45))=1,    K$100&lt;&gt;""   ),    _xlfn.CONCAT("Rid: ",HLOOKUP(K$100,Tipologie!$B$2:$AM$10,5)  ),  Nov2022_RICHIESTE!K45),HLOOKUP(K$100,Tipologie!$B$2:$AM$10,5  ) ))</f>
        <v>.</v>
      </c>
      <c r="L104" s="147" t="str">
        <f>T( IF( Nov2022_RICHIESTE!L45&lt;&gt;"",  IF(   AND(    (IFERROR(SEARCH("Ridotto",Nov2022_RICHIESTE!L45),Nov2022_RICHIESTE!L45))=1,    L$100&lt;&gt;""   ),    _xlfn.CONCAT("Rid: ",HLOOKUP(L$100,Tipologie!$B$2:$AM$10,5)  ),  Nov2022_RICHIESTE!L45),HLOOKUP(L$100,Tipologie!$B$2:$AM$10,5  ) ))</f>
        <v>.</v>
      </c>
      <c r="M104" s="147" t="str">
        <f>T( IF( Nov2022_RICHIESTE!M45&lt;&gt;"",  IF(   AND(    (IFERROR(SEARCH("Ridotto",Nov2022_RICHIESTE!M45),Nov2022_RICHIESTE!M45))=1,    M$100&lt;&gt;""   ),    _xlfn.CONCAT("Rid: ",HLOOKUP(M$100,Tipologie!$B$2:$AM$10,5)  ),  Nov2022_RICHIESTE!M45),HLOOKUP(M$100,Tipologie!$B$2:$AM$10,5  ) ))</f>
        <v>.</v>
      </c>
      <c r="N104" s="147" t="str">
        <f>T( IF( Nov2022_RICHIESTE!N45&lt;&gt;"",  IF(   AND(    (IFERROR(SEARCH("Ridotto",Nov2022_RICHIESTE!N45),Nov2022_RICHIESTE!N45))=1,    N$100&lt;&gt;""   ),    _xlfn.CONCAT("Rid: ",HLOOKUP(N$100,Tipologie!$B$2:$AM$10,5)  ),  Nov2022_RICHIESTE!N45),HLOOKUP(N$100,Tipologie!$B$2:$AM$10,5  ) ))</f>
        <v>.</v>
      </c>
      <c r="O104" s="147" t="str">
        <f>T( IF( Nov2022_RICHIESTE!O45&lt;&gt;"",  IF(   AND(    (IFERROR(SEARCH("Ridotto",Nov2022_RICHIESTE!O45),Nov2022_RICHIESTE!O45))=1,    O$100&lt;&gt;""   ),    _xlfn.CONCAT("Rid: ",HLOOKUP(O$100,Tipologie!$B$2:$AM$10,5)  ),  Nov2022_RICHIESTE!O45),HLOOKUP(O$100,Tipologie!$B$2:$AM$10,5  ) ))</f>
        <v>.</v>
      </c>
      <c r="P104" s="147" t="str">
        <f>T( IF( Nov2022_RICHIESTE!P45&lt;&gt;"",  IF(   AND(    (IFERROR(SEARCH("Ridotto",Nov2022_RICHIESTE!P45),Nov2022_RICHIESTE!P45))=1,    P$100&lt;&gt;""   ),    _xlfn.CONCAT("Rid: ",HLOOKUP(P$100,Tipologie!$B$2:$AM$10,5)  ),  Nov2022_RICHIESTE!P45),HLOOKUP(P$100,Tipologie!$B$2:$AM$10,5  ) ))</f>
        <v>.</v>
      </c>
      <c r="Q104" s="28" t="str">
        <f>T( IF( Nov2022_RICHIESTE!Q45&lt;&gt;"",  IF(   AND(    (IFERROR(SEARCH("Ridotto",Nov2022_RICHIESTE!Q45),Nov2022_RICHIESTE!Q45))=1,    Q$100&lt;&gt;""   ),    _xlfn.CONCAT("Rid: ",HLOOKUP(Q$100,Tipologie!$B$2:$AM$10,5)  ),  Nov2022_RICHIESTE!Q45),HLOOKUP(Q$100,Tipologie!$B$2:$AM$10,5  ) ))</f>
        <v>.</v>
      </c>
      <c r="R104" s="28" t="str">
        <f>T( IF( Nov2022_RICHIESTE!R45&lt;&gt;"",  IF(   AND(    (IFERROR(SEARCH("Ridotto",Nov2022_RICHIESTE!R45),Nov2022_RICHIESTE!R45))=1,    R$100&lt;&gt;""   ),    _xlfn.CONCAT("Rid: ",HLOOKUP(R$100,Tipologie!$B$2:$AM$10,5)  ),  Nov2022_RICHIESTE!R45),HLOOKUP(R$100,Tipologie!$B$2:$AM$10,5  ) ))</f>
        <v>.</v>
      </c>
      <c r="S104" s="28" t="str">
        <f>T( IF( Nov2022_RICHIESTE!S45&lt;&gt;"",  IF(   AND(    (IFERROR(SEARCH("Ridotto",Nov2022_RICHIESTE!S45),Nov2022_RICHIESTE!S45))=1,    S$100&lt;&gt;""   ),    _xlfn.CONCAT("Rid: ",HLOOKUP(S$100,Tipologie!$B$2:$AM$10,5)  ),  Nov2022_RICHIESTE!S45),HLOOKUP(S$100,Tipologie!$B$2:$AM$10,5  ) ))</f>
        <v>.</v>
      </c>
      <c r="U104" s="45" t="str">
        <f t="shared" si="23"/>
        <v>mer</v>
      </c>
      <c r="V104" s="46">
        <f t="shared" si="30"/>
        <v>44902</v>
      </c>
      <c r="W104" s="147" t="str">
        <f>T( IF( Nov2022_RICHIESTE!W45&lt;&gt;"",  IF(   AND(    (IFERROR(SEARCH("Ridotto",Nov2022_RICHIESTE!W45),Nov2022_RICHIESTE!W45))=1,    W$100&lt;&gt;""   ),    _xlfn.CONCAT("Rid: ",HLOOKUP(W$100,Tipologie!$B$2:$AM$10,5)  ),  Nov2022_RICHIESTE!W45),HLOOKUP(W$100,Tipologie!$B$2:$AM$10,5  ) ))</f>
        <v>.</v>
      </c>
      <c r="X104" s="147" t="str">
        <f>T( IF( Nov2022_RICHIESTE!X45&lt;&gt;"",  IF(   AND(    (IFERROR(SEARCH("Ridotto",Nov2022_RICHIESTE!X45),Nov2022_RICHIESTE!X45))=1,    X$100&lt;&gt;""   ),    _xlfn.CONCAT("Rid: ",HLOOKUP(X$100,Tipologie!$B$2:$AM$10,5)  ),  Nov2022_RICHIESTE!X45),HLOOKUP(X$100,Tipologie!$B$2:$AM$10,5  ) ))</f>
        <v>.</v>
      </c>
      <c r="Y104" s="147" t="str">
        <f>T( IF( Nov2022_RICHIESTE!Y45&lt;&gt;"",  IF(   AND(    (IFERROR(SEARCH("Ridotto",Nov2022_RICHIESTE!Y45),Nov2022_RICHIESTE!Y45))=1,    Y$100&lt;&gt;""   ),    _xlfn.CONCAT("Rid: ",HLOOKUP(Y$100,Tipologie!$B$2:$AM$10,5)  ),  Nov2022_RICHIESTE!Y45),HLOOKUP(Y$100,Tipologie!$B$2:$AM$10,5  ) ))</f>
        <v>.</v>
      </c>
      <c r="Z104" s="147" t="str">
        <f>T( IF( Nov2022_RICHIESTE!Z45&lt;&gt;"",  IF(   AND(    (IFERROR(SEARCH("Ridotto",Nov2022_RICHIESTE!Z45),Nov2022_RICHIESTE!Z45))=1,    Z$100&lt;&gt;""   ),    _xlfn.CONCAT("Rid: ",HLOOKUP(Z$100,Tipologie!$B$2:$AM$10,5)  ),  Nov2022_RICHIESTE!Z45),HLOOKUP(Z$100,Tipologie!$B$2:$AM$10,5  ) ))</f>
        <v>.</v>
      </c>
      <c r="AA104" s="147" t="str">
        <f>T( IF( Nov2022_RICHIESTE!AA45&lt;&gt;"",  IF(   AND(    (IFERROR(SEARCH("Ridotto",Nov2022_RICHIESTE!AA45),Nov2022_RICHIESTE!AA45))=1,    AA$100&lt;&gt;""   ),    _xlfn.CONCAT("Rid: ",HLOOKUP(AA$100,Tipologie!$B$2:$AM$10,5)  ),  Nov2022_RICHIESTE!AA45),HLOOKUP(AA$100,Tipologie!$B$2:$AM$10,5  ) ))</f>
        <v>.</v>
      </c>
      <c r="AB104" s="147" t="str">
        <f>T( IF( Nov2022_RICHIESTE!AB45&lt;&gt;"",  IF(   AND(    (IFERROR(SEARCH("Ridotto",Nov2022_RICHIESTE!AB45),Nov2022_RICHIESTE!AB45))=1,    AB$100&lt;&gt;""   ),    _xlfn.CONCAT("Rid: ",HLOOKUP(AB$100,Tipologie!$B$2:$AM$10,5)  ),  Nov2022_RICHIESTE!AB45),HLOOKUP(AB$100,Tipologie!$B$2:$AM$10,5  ) ))</f>
        <v>.</v>
      </c>
      <c r="AC104" s="147" t="str">
        <f>T( IF( Nov2022_RICHIESTE!AC45&lt;&gt;"",  IF(   AND(    (IFERROR(SEARCH("Ridotto",Nov2022_RICHIESTE!AC45),Nov2022_RICHIESTE!AC45))=1,    AC$100&lt;&gt;""   ),    _xlfn.CONCAT("Rid: ",HLOOKUP(AC$100,Tipologie!$B$2:$AM$10,5)  ),  Nov2022_RICHIESTE!AC45),HLOOKUP(AC$100,Tipologie!$B$2:$AM$10,5  ) ))</f>
        <v>.</v>
      </c>
      <c r="AD104" s="147" t="str">
        <f>T( IF( Nov2022_RICHIESTE!AD45&lt;&gt;"",  IF(   AND(    (IFERROR(SEARCH("Ridotto",Nov2022_RICHIESTE!AD45),Nov2022_RICHIESTE!AD45))=1,    AD$100&lt;&gt;""   ),    _xlfn.CONCAT("Rid: ",HLOOKUP(AD$100,Tipologie!$B$2:$AM$10,5)  ),  Nov2022_RICHIESTE!AD45),HLOOKUP(AD$100,Tipologie!$B$2:$AM$10,5  ) ))</f>
        <v>.</v>
      </c>
      <c r="AE104" s="147" t="str">
        <f>T( IF( Nov2022_RICHIESTE!AE45&lt;&gt;"",  IF(   AND(    (IFERROR(SEARCH("Ridotto",Nov2022_RICHIESTE!AE45),Nov2022_RICHIESTE!AE45))=1,    AE$100&lt;&gt;""   ),    _xlfn.CONCAT("Rid: ",HLOOKUP(AE$100,Tipologie!$B$2:$AM$10,5)  ),  Nov2022_RICHIESTE!AE45),HLOOKUP(AE$100,Tipologie!$B$2:$AM$10,5  ) ))</f>
        <v>.</v>
      </c>
      <c r="AF104" s="147" t="str">
        <f>T( IF( Nov2022_RICHIESTE!AF45&lt;&gt;"",  IF(   AND(    (IFERROR(SEARCH("Ridotto",Nov2022_RICHIESTE!AF45),Nov2022_RICHIESTE!AF45))=1,    AF$100&lt;&gt;""   ),    _xlfn.CONCAT("Rid: ",HLOOKUP(AF$100,Tipologie!$B$2:$AM$10,5)  ),  Nov2022_RICHIESTE!AF45),HLOOKUP(AF$100,Tipologie!$B$2:$AM$10,5  ) ))</f>
        <v>.</v>
      </c>
      <c r="AG104" s="147" t="str">
        <f>T( IF( Nov2022_RICHIESTE!AG45&lt;&gt;"",  IF(   AND(    (IFERROR(SEARCH("Ridotto",Nov2022_RICHIESTE!AG45),Nov2022_RICHIESTE!AG45))=1,    AG$100&lt;&gt;""   ),    _xlfn.CONCAT("Rid: ",HLOOKUP(AG$100,Tipologie!$B$2:$AM$10,5)  ),  Nov2022_RICHIESTE!AG45),HLOOKUP(AG$100,Tipologie!$B$2:$AM$10,5  ) ))</f>
        <v>.</v>
      </c>
      <c r="AH104" s="147" t="str">
        <f>T( IF( Nov2022_RICHIESTE!AH45&lt;&gt;"",  IF(   AND(    (IFERROR(SEARCH("Ridotto",Nov2022_RICHIESTE!AH45),Nov2022_RICHIESTE!AH45))=1,    AH$100&lt;&gt;""   ),    _xlfn.CONCAT("Rid: ",HLOOKUP(AH$100,Tipologie!$B$2:$AM$10,5)  ),  Nov2022_RICHIESTE!AH45),HLOOKUP(AH$100,Tipologie!$B$2:$AM$10,5  ) ))</f>
        <v>.</v>
      </c>
      <c r="AI104" s="147" t="str">
        <f>T( IF( Nov2022_RICHIESTE!AI45&lt;&gt;"",  IF(   AND(    (IFERROR(SEARCH("Ridotto",Nov2022_RICHIESTE!AI45),Nov2022_RICHIESTE!AI45))=1,    AI$100&lt;&gt;""   ),    _xlfn.CONCAT("Rid: ",HLOOKUP(AI$100,Tipologie!$B$2:$AM$10,5)  ),  Nov2022_RICHIESTE!AI45),HLOOKUP(AI$100,Tipologie!$B$2:$AM$10,5  ) ))</f>
        <v>.</v>
      </c>
      <c r="AJ104" s="147" t="str">
        <f>T( IF( Nov2022_RICHIESTE!AJ45&lt;&gt;"",  IF(   AND(    (IFERROR(SEARCH("Ridotto",Nov2022_RICHIESTE!AJ45),Nov2022_RICHIESTE!AJ45))=1,    AJ$100&lt;&gt;""   ),    _xlfn.CONCAT("Rid: ",HLOOKUP(AJ$100,Tipologie!$B$2:$AM$10,5)  ),  Nov2022_RICHIESTE!AJ45),HLOOKUP(AJ$100,Tipologie!$B$2:$AM$10,5  ) ))</f>
        <v>.</v>
      </c>
      <c r="AK104" s="147" t="str">
        <f>T( IF( Nov2022_RICHIESTE!AK45&lt;&gt;"",  IF(   AND(    (IFERROR(SEARCH("Ridotto",Nov2022_RICHIESTE!AK45),Nov2022_RICHIESTE!AK45))=1,    AK$100&lt;&gt;""   ),    _xlfn.CONCAT("Rid: ",HLOOKUP(AK$100,Tipologie!$B$2:$AM$10,5)  ),  Nov2022_RICHIESTE!AK45),HLOOKUP(AK$100,Tipologie!$B$2:$AM$10,5  ) ))</f>
        <v>.</v>
      </c>
      <c r="AL104" s="147" t="str">
        <f>T( IF( Nov2022_RICHIESTE!AL45&lt;&gt;"",  IF(   AND(    (IFERROR(SEARCH("Ridotto",Nov2022_RICHIESTE!AL45),Nov2022_RICHIESTE!AL45))=1,    AL$100&lt;&gt;""   ),    _xlfn.CONCAT("Rid: ",HLOOKUP(AL$100,Tipologie!$B$2:$AM$10,5)  ),  Nov2022_RICHIESTE!AL45),HLOOKUP(AL$100,Tipologie!$B$2:$AM$10,5  ) ))</f>
        <v>.</v>
      </c>
      <c r="AM104" s="147" t="str">
        <f>T( IF( Nov2022_RICHIESTE!AM45&lt;&gt;"",  IF(   AND(    (IFERROR(SEARCH("Ridotto",Nov2022_RICHIESTE!AM45),Nov2022_RICHIESTE!AM45))=1,    AM$100&lt;&gt;""   ),    _xlfn.CONCAT("Rid: ",HLOOKUP(AM$100,Tipologie!$B$2:$AM$10,5)  ),  Nov2022_RICHIESTE!AM45),HLOOKUP(AM$100,Tipologie!$B$2:$AM$10,5  ) ))</f>
        <v>.</v>
      </c>
      <c r="AN104" s="147" t="str">
        <f>T( IF( Nov2022_RICHIESTE!AQ45&lt;&gt;"",  IF(   AND(    (IFERROR(SEARCH("Ridotto",Nov2022_RICHIESTE!AQ45),Nov2022_RICHIESTE!AQ45))=1,    AN$100&lt;&gt;""   ),    _xlfn.CONCAT("Rid: ",HLOOKUP(AN$100,Tipologie!$B$2:$AM$10,5)  ),  Nov2022_RICHIESTE!AQ45),HLOOKUP(AN$100,Tipologie!$B$2:$AM$10,5  ) ))</f>
        <v>.</v>
      </c>
      <c r="AO104" s="147" t="str">
        <f>T( IF( Nov2022_RICHIESTE!AR45&lt;&gt;"",  IF(   AND(    (IFERROR(SEARCH("Ridotto",Nov2022_RICHIESTE!AR45),Nov2022_RICHIESTE!AR45))=1,    AO$100&lt;&gt;""   ),    _xlfn.CONCAT("Rid: ",HLOOKUP(AO$100,Tipologie!$B$2:$AM$10,5)  ),  Nov2022_RICHIESTE!AR45),HLOOKUP(AO$100,Tipologie!$B$2:$AM$10,5  ) ))</f>
        <v>.</v>
      </c>
      <c r="AP104" s="147" t="str">
        <f>T( IF( Nov2022_RICHIESTE!AR45&lt;&gt;"",  IF(   AND(    (IFERROR(SEARCH("Ridotto",Nov2022_RICHIESTE!AR45),Nov2022_RICHIESTE!AR45))=1,    AP$100&lt;&gt;""   ),    _xlfn.CONCAT("Rid: ",HLOOKUP(AP$100,Tipologie!$B$2:$AM$10,5)  ),  Nov2022_RICHIESTE!AR45),HLOOKUP(AP$100,Tipologie!$B$2:$AM$10,5  ) ))</f>
        <v>.</v>
      </c>
      <c r="AQ104" s="147" t="str">
        <f>T( IF( Nov2022_RICHIESTE!AS45&lt;&gt;"",  IF(   AND(    (IFERROR(SEARCH("Ridotto",Nov2022_RICHIESTE!AS45),Nov2022_RICHIESTE!AS45))=1,    AQ$100&lt;&gt;""   ),    _xlfn.CONCAT("Rid: ",HLOOKUP(AQ$100,Tipologie!$B$2:$AM$10,5)  ),  Nov2022_RICHIESTE!AS45),HLOOKUP(AQ$100,Tipologie!$B$2:$AM$10,5  ) ))</f>
        <v>.</v>
      </c>
      <c r="AR104" s="147" t="str">
        <f>T( IF( Nov2022_RICHIESTE!AT45&lt;&gt;"",  IF(   AND(    (IFERROR(SEARCH("Ridotto",Nov2022_RICHIESTE!AT45),Nov2022_RICHIESTE!AT45))=1,    AR$100&lt;&gt;""   ),    _xlfn.CONCAT("Rid: ",HLOOKUP(AR$100,Tipologie!$B$2:$AM$10,5)  ),  Nov2022_RICHIESTE!AT45),HLOOKUP(AR$100,Tipologie!$B$2:$AM$10,5  ) ))</f>
        <v>.</v>
      </c>
      <c r="AS104" s="147" t="str">
        <f>T( IF( Nov2022_RICHIESTE!AU45&lt;&gt;"",  IF(   AND(    (IFERROR(SEARCH("Ridotto",Nov2022_RICHIESTE!AU45),Nov2022_RICHIESTE!AU45))=1,    AS$100&lt;&gt;""   ),    _xlfn.CONCAT("Rid: ",HLOOKUP(AS$100,Tipologie!$B$2:$AM$10,5)  ),  Nov2022_RICHIESTE!AU45),HLOOKUP(AS$100,Tipologie!$B$2:$AM$10,5  ) ))</f>
        <v>.</v>
      </c>
      <c r="AT104" s="224"/>
      <c r="AW104" s="159">
        <f>SUM(COUNTIFS(C104:AS104,{"Ex-accordo";"Ferie";"Ridotto Ex-Acc";"Ridotto Ferie";"Ridotto Maternità";"Malattia";"Esame";"Altro"}))</f>
        <v>0</v>
      </c>
      <c r="AX104" s="208"/>
      <c r="AY104" s="91"/>
      <c r="BB104" s="147" t="str">
        <f>T( IF( Nov2022_RICHIESTE!BB45&lt;&gt;"",  IF(   AND(    (IFERROR(SEARCH("Ridotto",Nov2022_RICHIESTE!BB45),Nov2022_RICHIESTE!BB45))=1,    BB$100&lt;&gt;""   ),    _xlfn.CONCAT("Rid: ",HLOOKUP(BB$100,Tipologie!$B$2:$AM$10,5)  ),  Nov2022_RICHIESTE!BB45),HLOOKUP(BB$100,Tipologie!$B$2:$AM$10,5  ) ))</f>
        <v/>
      </c>
      <c r="BI104" s="45" t="str">
        <f t="shared" si="24"/>
        <v>mer</v>
      </c>
      <c r="BJ104" s="45">
        <f t="shared" si="32"/>
        <v>44902</v>
      </c>
      <c r="BK104" s="147" t="str">
        <f>T(IF(  Nov2022_RICHIESTE!BV45&lt;&gt;"",  Nov2022_RICHIESTE!BV45,  HLOOKUP(BK$100,Tipologie!$B$2:$AM$10,5) ))</f>
        <v>.</v>
      </c>
      <c r="BL104" s="147" t="str">
        <f>T(IF(  Nov2022_RICHIESTE!BW45&lt;&gt;"",  Nov2022_RICHIESTE!BW45,  HLOOKUP(BL$100,Tipologie!$B$2:$AM$10,5) ))</f>
        <v>.</v>
      </c>
      <c r="BM104" s="147" t="str">
        <f>T(IF(  Nov2022_RICHIESTE!BX45&lt;&gt;"",  Nov2022_RICHIESTE!BX45,  HLOOKUP(BM$100,Tipologie!$B$2:$AM$10,5) ))</f>
        <v>.</v>
      </c>
      <c r="BN104" s="147" t="str">
        <f>T(IF(  Nov2022_RICHIESTE!BY45&lt;&gt;"",  Nov2022_RICHIESTE!BY45,  HLOOKUP(BN$100,Tipologie!$B$2:$AM$10,5) ))</f>
        <v>.</v>
      </c>
      <c r="BO104" s="147" t="str">
        <f>T(IF(  Nov2022_RICHIESTE!BZ45&lt;&gt;"",  Nov2022_RICHIESTE!BZ45,  HLOOKUP(BO$100,Tipologie!$B$2:$AM$10,5) ))</f>
        <v>.</v>
      </c>
      <c r="BP104" s="147" t="str">
        <f>T(IF(  Nov2022_RICHIESTE!CA45&lt;&gt;"",  Nov2022_RICHIESTE!CA45,  HLOOKUP(BP$100,Tipologie!$B$2:$AM$10,5) ))</f>
        <v>.</v>
      </c>
      <c r="BQ104" s="147" t="str">
        <f>T(IF(  Nov2022_RICHIESTE!CB45&lt;&gt;"",  Nov2022_RICHIESTE!CB45,  HLOOKUP(BQ$100,Tipologie!$B$2:$AM$10,5) ))</f>
        <v>.</v>
      </c>
      <c r="BR104" s="147" t="str">
        <f>T(IF(  Nov2022_RICHIESTE!CC45&lt;&gt;"",  Nov2022_RICHIESTE!CC45,  HLOOKUP(BR$100,Tipologie!$B$2:$AM$10,5) ))</f>
        <v>.</v>
      </c>
      <c r="BS104" s="147" t="str">
        <f>T(IF(  Nov2022_RICHIESTE!CD45&lt;&gt;"",  Nov2022_RICHIESTE!CD45,  HLOOKUP(BS$100,Tipologie!$B$2:$AM$10,5) ))</f>
        <v>.</v>
      </c>
      <c r="BT104" s="147" t="str">
        <f>T(IF(  Nov2022_RICHIESTE!CE45&lt;&gt;"",  Nov2022_RICHIESTE!CE45,  HLOOKUP(BT$100,Tipologie!$B$2:$AM$10,5) ))</f>
        <v>.</v>
      </c>
      <c r="BU104" s="20"/>
    </row>
    <row r="105" spans="1:73" ht="11.25" hidden="1" customHeight="1" x14ac:dyDescent="0.25">
      <c r="A105" s="45" t="str">
        <f>IF(Nov2022_RICHIESTE!A46&lt;&gt;"",Nov2022_RICHIESTE!A46,"")</f>
        <v>gio</v>
      </c>
      <c r="B105" s="46">
        <f>IF(Nov2022_RICHIESTE!B46&lt;&gt;"",Nov2022_RICHIESTE!B46,"")</f>
        <v>44903</v>
      </c>
      <c r="C105" s="147" t="str">
        <f>T( IF( Nov2022_RICHIESTE!C46&lt;&gt;"",  IF(   AND(    (IFERROR(SEARCH("Ridotto",Nov2022_RICHIESTE!C46),Nov2022_RICHIESTE!C46))=1,    C$100&lt;&gt;""   ),    _xlfn.CONCAT("Rid: ",HLOOKUP(C$100,Tipologie!$B$2:$AM$10,6)  ),  Nov2022_RICHIESTE!C46),HLOOKUP(C$100,Tipologie!$B$2:$AM$10,6  ) ))</f>
        <v>.</v>
      </c>
      <c r="D105" s="147" t="str">
        <f>T( IF( Nov2022_RICHIESTE!D46&lt;&gt;"",  IF(   AND(    (IFERROR(SEARCH("Ridotto",Nov2022_RICHIESTE!D46),Nov2022_RICHIESTE!D46))=1,    D$100&lt;&gt;""   ),    _xlfn.CONCAT("Rid: ",HLOOKUP(D$100,Tipologie!$B$2:$AM$10,6)  ),  Nov2022_RICHIESTE!D46),HLOOKUP(D$100,Tipologie!$B$2:$AM$10,6  ) ))</f>
        <v>.</v>
      </c>
      <c r="E105" s="147" t="str">
        <f>T( IF( Nov2022_RICHIESTE!E46&lt;&gt;"",  IF(   AND(    (IFERROR(SEARCH("Ridotto",Nov2022_RICHIESTE!E46),Nov2022_RICHIESTE!E46))=1,    E$100&lt;&gt;""   ),    _xlfn.CONCAT("Rid: ",HLOOKUP(E$100,Tipologie!$B$2:$AM$10,6)  ),  Nov2022_RICHIESTE!E46),HLOOKUP(E$100,Tipologie!$B$2:$AM$10,6  ) ))</f>
        <v>.</v>
      </c>
      <c r="F105" s="147" t="str">
        <f>T( IF( Nov2022_RICHIESTE!F46&lt;&gt;"",  IF(   AND(    (IFERROR(SEARCH("Ridotto",Nov2022_RICHIESTE!F46),Nov2022_RICHIESTE!F46))=1,    F$100&lt;&gt;""   ),    _xlfn.CONCAT("Rid: ",HLOOKUP(F$100,Tipologie!$B$2:$AM$10,6)  ),  Nov2022_RICHIESTE!F46),HLOOKUP(F$100,Tipologie!$B$2:$AM$10,6  ) ))</f>
        <v>.</v>
      </c>
      <c r="G105" s="147" t="str">
        <f>T( IF( Nov2022_RICHIESTE!G46&lt;&gt;"",  IF(   AND(    (IFERROR(SEARCH("Ridotto",Nov2022_RICHIESTE!G46),Nov2022_RICHIESTE!G46))=1,    G$100&lt;&gt;""   ),    _xlfn.CONCAT("Rid: ",HLOOKUP(G$100,Tipologie!$B$2:$AM$10,6)  ),  Nov2022_RICHIESTE!G46),HLOOKUP(G$100,Tipologie!$B$2:$AM$10,6  ) ))</f>
        <v>.</v>
      </c>
      <c r="H105" s="147" t="str">
        <f>T( IF( Nov2022_RICHIESTE!H46&lt;&gt;"",  IF(   AND(    (IFERROR(SEARCH("Ridotto",Nov2022_RICHIESTE!H46),Nov2022_RICHIESTE!H46))=1,    H$100&lt;&gt;""   ),    _xlfn.CONCAT("Rid: ",HLOOKUP(H$100,Tipologie!$B$2:$AM$10,6)  ),  Nov2022_RICHIESTE!H46),HLOOKUP(H$100,Tipologie!$B$2:$AM$10,6  ) ))</f>
        <v>.</v>
      </c>
      <c r="I105" s="147" t="str">
        <f>T( IF( Nov2022_RICHIESTE!I46&lt;&gt;"",  IF(   AND(    (IFERROR(SEARCH("Ridotto",Nov2022_RICHIESTE!I46),Nov2022_RICHIESTE!I46))=1,    I$100&lt;&gt;""   ),    _xlfn.CONCAT("Rid: ",HLOOKUP(I$100,Tipologie!$B$2:$AM$10,6)  ),  Nov2022_RICHIESTE!I46),HLOOKUP(I$100,Tipologie!$B$2:$AM$10,6  ) ))</f>
        <v>.</v>
      </c>
      <c r="J105" s="147" t="str">
        <f>T( IF( Nov2022_RICHIESTE!J46&lt;&gt;"",  IF(   AND(    (IFERROR(SEARCH("Ridotto",Nov2022_RICHIESTE!J46),Nov2022_RICHIESTE!J46))=1,    J$100&lt;&gt;""   ),    _xlfn.CONCAT("Rid: ",HLOOKUP(J$100,Tipologie!$B$2:$AM$10,6)  ),  Nov2022_RICHIESTE!J46),HLOOKUP(J$100,Tipologie!$B$2:$AM$10,6  ) ))</f>
        <v>.</v>
      </c>
      <c r="K105" s="147" t="str">
        <f>T( IF( Nov2022_RICHIESTE!K46&lt;&gt;"",  IF(   AND(    (IFERROR(SEARCH("Ridotto",Nov2022_RICHIESTE!K46),Nov2022_RICHIESTE!K46))=1,    K$100&lt;&gt;""   ),    _xlfn.CONCAT("Rid: ",HLOOKUP(K$100,Tipologie!$B$2:$AM$10,6)  ),  Nov2022_RICHIESTE!K46),HLOOKUP(K$100,Tipologie!$B$2:$AM$10,6  ) ))</f>
        <v>.</v>
      </c>
      <c r="L105" s="147" t="str">
        <f>T( IF( Nov2022_RICHIESTE!L46&lt;&gt;"",  IF(   AND(    (IFERROR(SEARCH("Ridotto",Nov2022_RICHIESTE!L46),Nov2022_RICHIESTE!L46))=1,    L$100&lt;&gt;""   ),    _xlfn.CONCAT("Rid: ",HLOOKUP(L$100,Tipologie!$B$2:$AM$10,6)  ),  Nov2022_RICHIESTE!L46),HLOOKUP(L$100,Tipologie!$B$2:$AM$10,6  ) ))</f>
        <v>.</v>
      </c>
      <c r="M105" s="147" t="str">
        <f>T( IF( Nov2022_RICHIESTE!M46&lt;&gt;"",  IF(   AND(    (IFERROR(SEARCH("Ridotto",Nov2022_RICHIESTE!M46),Nov2022_RICHIESTE!M46))=1,    M$100&lt;&gt;""   ),    _xlfn.CONCAT("Rid: ",HLOOKUP(M$100,Tipologie!$B$2:$AM$10,6)  ),  Nov2022_RICHIESTE!M46),HLOOKUP(M$100,Tipologie!$B$2:$AM$10,6  ) ))</f>
        <v>.</v>
      </c>
      <c r="N105" s="147" t="str">
        <f>T( IF( Nov2022_RICHIESTE!N46&lt;&gt;"",  IF(   AND(    (IFERROR(SEARCH("Ridotto",Nov2022_RICHIESTE!N46),Nov2022_RICHIESTE!N46))=1,    N$100&lt;&gt;""   ),    _xlfn.CONCAT("Rid: ",HLOOKUP(N$100,Tipologie!$B$2:$AM$10,6)  ),  Nov2022_RICHIESTE!N46),HLOOKUP(N$100,Tipologie!$B$2:$AM$10,6  ) ))</f>
        <v>.</v>
      </c>
      <c r="O105" s="147" t="str">
        <f>T( IF( Nov2022_RICHIESTE!O46&lt;&gt;"",  IF(   AND(    (IFERROR(SEARCH("Ridotto",Nov2022_RICHIESTE!O46),Nov2022_RICHIESTE!O46))=1,    O$100&lt;&gt;""   ),    _xlfn.CONCAT("Rid: ",HLOOKUP(O$100,Tipologie!$B$2:$AM$10,6)  ),  Nov2022_RICHIESTE!O46),HLOOKUP(O$100,Tipologie!$B$2:$AM$10,6  ) ))</f>
        <v>.</v>
      </c>
      <c r="P105" s="147" t="str">
        <f>T( IF( Nov2022_RICHIESTE!P46&lt;&gt;"",  IF(   AND(    (IFERROR(SEARCH("Ridotto",Nov2022_RICHIESTE!P46),Nov2022_RICHIESTE!P46))=1,    P$100&lt;&gt;""   ),    _xlfn.CONCAT("Rid: ",HLOOKUP(P$100,Tipologie!$B$2:$AM$10,6)  ),  Nov2022_RICHIESTE!P46),HLOOKUP(P$100,Tipologie!$B$2:$AM$10,6  ) ))</f>
        <v>.</v>
      </c>
      <c r="Q105" s="28" t="str">
        <f>T( IF( Nov2022_RICHIESTE!Q46&lt;&gt;"",  IF(   AND(    (IFERROR(SEARCH("Ridotto",Nov2022_RICHIESTE!Q46),Nov2022_RICHIESTE!Q46))=1,    Q$100&lt;&gt;""   ),    _xlfn.CONCAT("Rid: ",HLOOKUP(Q$100,Tipologie!$B$2:$AM$10,6)  ),  Nov2022_RICHIESTE!Q46),HLOOKUP(Q$100,Tipologie!$B$2:$AM$10,6  ) ))</f>
        <v>.</v>
      </c>
      <c r="R105" s="28" t="str">
        <f>T( IF( Nov2022_RICHIESTE!R46&lt;&gt;"",  IF(   AND(    (IFERROR(SEARCH("Ridotto",Nov2022_RICHIESTE!R46),Nov2022_RICHIESTE!R46))=1,    R$100&lt;&gt;""   ),    _xlfn.CONCAT("Rid: ",HLOOKUP(R$100,Tipologie!$B$2:$AM$10,6)  ),  Nov2022_RICHIESTE!R46),HLOOKUP(R$100,Tipologie!$B$2:$AM$10,6  ) ))</f>
        <v>.</v>
      </c>
      <c r="S105" s="28" t="str">
        <f>T( IF( Nov2022_RICHIESTE!S46&lt;&gt;"",  IF(   AND(    (IFERROR(SEARCH("Ridotto",Nov2022_RICHIESTE!S46),Nov2022_RICHIESTE!S46))=1,    S$100&lt;&gt;""   ),    _xlfn.CONCAT("Rid: ",HLOOKUP(S$100,Tipologie!$B$2:$AM$10,6)  ),  Nov2022_RICHIESTE!S46),HLOOKUP(S$100,Tipologie!$B$2:$AM$10,6  ) ))</f>
        <v>.</v>
      </c>
      <c r="U105" s="45" t="str">
        <f t="shared" si="23"/>
        <v>gio</v>
      </c>
      <c r="V105" s="46">
        <f t="shared" si="30"/>
        <v>44903</v>
      </c>
      <c r="W105" s="147" t="str">
        <f>T( IF( Nov2022_RICHIESTE!W46&lt;&gt;"",  IF(   AND(    (IFERROR(SEARCH("Ridotto",Nov2022_RICHIESTE!W46),Nov2022_RICHIESTE!W46))=1,    W$100&lt;&gt;""   ),    _xlfn.CONCAT("Rid: ",HLOOKUP(W$100,Tipologie!$B$2:$AM$10,6)  ),  Nov2022_RICHIESTE!W46),HLOOKUP(W$100,Tipologie!$B$2:$AM$10,6  ) ))</f>
        <v>.</v>
      </c>
      <c r="X105" s="147" t="str">
        <f>T( IF( Nov2022_RICHIESTE!X46&lt;&gt;"",  IF(   AND(    (IFERROR(SEARCH("Ridotto",Nov2022_RICHIESTE!X46),Nov2022_RICHIESTE!X46))=1,    X$100&lt;&gt;""   ),    _xlfn.CONCAT("Rid: ",HLOOKUP(X$100,Tipologie!$B$2:$AM$10,6)  ),  Nov2022_RICHIESTE!X46),HLOOKUP(X$100,Tipologie!$B$2:$AM$10,6  ) ))</f>
        <v>.</v>
      </c>
      <c r="Y105" s="147" t="str">
        <f>T( IF( Nov2022_RICHIESTE!Y46&lt;&gt;"",  IF(   AND(    (IFERROR(SEARCH("Ridotto",Nov2022_RICHIESTE!Y46),Nov2022_RICHIESTE!Y46))=1,    Y$100&lt;&gt;""   ),    _xlfn.CONCAT("Rid: ",HLOOKUP(Y$100,Tipologie!$B$2:$AM$10,6)  ),  Nov2022_RICHIESTE!Y46),HLOOKUP(Y$100,Tipologie!$B$2:$AM$10,6  ) ))</f>
        <v>.</v>
      </c>
      <c r="Z105" s="147" t="str">
        <f>T( IF( Nov2022_RICHIESTE!Z46&lt;&gt;"",  IF(   AND(    (IFERROR(SEARCH("Ridotto",Nov2022_RICHIESTE!Z46),Nov2022_RICHIESTE!Z46))=1,    Z$100&lt;&gt;""   ),    _xlfn.CONCAT("Rid: ",HLOOKUP(Z$100,Tipologie!$B$2:$AM$10,6)  ),  Nov2022_RICHIESTE!Z46),HLOOKUP(Z$100,Tipologie!$B$2:$AM$10,6  ) ))</f>
        <v>.</v>
      </c>
      <c r="AA105" s="147" t="str">
        <f>T( IF( Nov2022_RICHIESTE!AA46&lt;&gt;"",  IF(   AND(    (IFERROR(SEARCH("Ridotto",Nov2022_RICHIESTE!AA46),Nov2022_RICHIESTE!AA46))=1,    AA$100&lt;&gt;""   ),    _xlfn.CONCAT("Rid: ",HLOOKUP(AA$100,Tipologie!$B$2:$AM$10,6)  ),  Nov2022_RICHIESTE!AA46),HLOOKUP(AA$100,Tipologie!$B$2:$AM$10,6  ) ))</f>
        <v>.</v>
      </c>
      <c r="AB105" s="147" t="str">
        <f>T( IF( Nov2022_RICHIESTE!AB46&lt;&gt;"",  IF(   AND(    (IFERROR(SEARCH("Ridotto",Nov2022_RICHIESTE!AB46),Nov2022_RICHIESTE!AB46))=1,    AB$100&lt;&gt;""   ),    _xlfn.CONCAT("Rid: ",HLOOKUP(AB$100,Tipologie!$B$2:$AM$10,6)  ),  Nov2022_RICHIESTE!AB46),HLOOKUP(AB$100,Tipologie!$B$2:$AM$10,6  ) ))</f>
        <v>.</v>
      </c>
      <c r="AC105" s="147" t="str">
        <f>T( IF( Nov2022_RICHIESTE!AC46&lt;&gt;"",  IF(   AND(    (IFERROR(SEARCH("Ridotto",Nov2022_RICHIESTE!AC46),Nov2022_RICHIESTE!AC46))=1,    AC$100&lt;&gt;""   ),    _xlfn.CONCAT("Rid: ",HLOOKUP(AC$100,Tipologie!$B$2:$AM$10,6)  ),  Nov2022_RICHIESTE!AC46),HLOOKUP(AC$100,Tipologie!$B$2:$AM$10,6  ) ))</f>
        <v>.</v>
      </c>
      <c r="AD105" s="147" t="str">
        <f>T( IF( Nov2022_RICHIESTE!AD46&lt;&gt;"",  IF(   AND(    (IFERROR(SEARCH("Ridotto",Nov2022_RICHIESTE!AD46),Nov2022_RICHIESTE!AD46))=1,    AD$100&lt;&gt;""   ),    _xlfn.CONCAT("Rid: ",HLOOKUP(AD$100,Tipologie!$B$2:$AM$10,6)  ),  Nov2022_RICHIESTE!AD46),HLOOKUP(AD$100,Tipologie!$B$2:$AM$10,6  ) ))</f>
        <v>.</v>
      </c>
      <c r="AE105" s="147" t="str">
        <f>T( IF( Nov2022_RICHIESTE!AE46&lt;&gt;"",  IF(   AND(    (IFERROR(SEARCH("Ridotto",Nov2022_RICHIESTE!AE46),Nov2022_RICHIESTE!AE46))=1,    AE$100&lt;&gt;""   ),    _xlfn.CONCAT("Rid: ",HLOOKUP(AE$100,Tipologie!$B$2:$AM$10,6)  ),  Nov2022_RICHIESTE!AE46),HLOOKUP(AE$100,Tipologie!$B$2:$AM$10,6  ) ))</f>
        <v>.</v>
      </c>
      <c r="AF105" s="147" t="str">
        <f>T( IF( Nov2022_RICHIESTE!AF46&lt;&gt;"",  IF(   AND(    (IFERROR(SEARCH("Ridotto",Nov2022_RICHIESTE!AF46),Nov2022_RICHIESTE!AF46))=1,    AF$100&lt;&gt;""   ),    _xlfn.CONCAT("Rid: ",HLOOKUP(AF$100,Tipologie!$B$2:$AM$10,6)  ),  Nov2022_RICHIESTE!AF46),HLOOKUP(AF$100,Tipologie!$B$2:$AM$10,6  ) ))</f>
        <v>.</v>
      </c>
      <c r="AG105" s="147" t="str">
        <f>T( IF( Nov2022_RICHIESTE!AG46&lt;&gt;"",  IF(   AND(    (IFERROR(SEARCH("Ridotto",Nov2022_RICHIESTE!AG46),Nov2022_RICHIESTE!AG46))=1,    AG$100&lt;&gt;""   ),    _xlfn.CONCAT("Rid: ",HLOOKUP(AG$100,Tipologie!$B$2:$AM$10,6)  ),  Nov2022_RICHIESTE!AG46),HLOOKUP(AG$100,Tipologie!$B$2:$AM$10,6  ) ))</f>
        <v>.</v>
      </c>
      <c r="AH105" s="147" t="str">
        <f>T( IF( Nov2022_RICHIESTE!AH46&lt;&gt;"",  IF(   AND(    (IFERROR(SEARCH("Ridotto",Nov2022_RICHIESTE!AH46),Nov2022_RICHIESTE!AH46))=1,    AH$100&lt;&gt;""   ),    _xlfn.CONCAT("Rid: ",HLOOKUP(AH$100,Tipologie!$B$2:$AM$10,6)  ),  Nov2022_RICHIESTE!AH46),HLOOKUP(AH$100,Tipologie!$B$2:$AM$10,6  ) ))</f>
        <v>.</v>
      </c>
      <c r="AI105" s="147" t="str">
        <f>T( IF( Nov2022_RICHIESTE!AI46&lt;&gt;"",  IF(   AND(    (IFERROR(SEARCH("Ridotto",Nov2022_RICHIESTE!AI46),Nov2022_RICHIESTE!AI46))=1,    AI$100&lt;&gt;""   ),    _xlfn.CONCAT("Rid: ",HLOOKUP(AI$100,Tipologie!$B$2:$AM$10,6)  ),  Nov2022_RICHIESTE!AI46),HLOOKUP(AI$100,Tipologie!$B$2:$AM$10,6  ) ))</f>
        <v>.</v>
      </c>
      <c r="AJ105" s="147" t="str">
        <f>T( IF( Nov2022_RICHIESTE!AJ46&lt;&gt;"",  IF(   AND(    (IFERROR(SEARCH("Ridotto",Nov2022_RICHIESTE!AJ46),Nov2022_RICHIESTE!AJ46))=1,    AJ$100&lt;&gt;""   ),    _xlfn.CONCAT("Rid: ",HLOOKUP(AJ$100,Tipologie!$B$2:$AM$10,6)  ),  Nov2022_RICHIESTE!AJ46),HLOOKUP(AJ$100,Tipologie!$B$2:$AM$10,6  ) ))</f>
        <v>.</v>
      </c>
      <c r="AK105" s="147" t="str">
        <f>T( IF( Nov2022_RICHIESTE!AK46&lt;&gt;"",  IF(   AND(    (IFERROR(SEARCH("Ridotto",Nov2022_RICHIESTE!AK46),Nov2022_RICHIESTE!AK46))=1,    AK$100&lt;&gt;""   ),    _xlfn.CONCAT("Rid: ",HLOOKUP(AK$100,Tipologie!$B$2:$AM$10,6)  ),  Nov2022_RICHIESTE!AK46),HLOOKUP(AK$100,Tipologie!$B$2:$AM$10,6  ) ))</f>
        <v>.</v>
      </c>
      <c r="AL105" s="147" t="str">
        <f>T( IF( Nov2022_RICHIESTE!AL46&lt;&gt;"",  IF(   AND(    (IFERROR(SEARCH("Ridotto",Nov2022_RICHIESTE!AL46),Nov2022_RICHIESTE!AL46))=1,    AL$100&lt;&gt;""   ),    _xlfn.CONCAT("Rid: ",HLOOKUP(AL$100,Tipologie!$B$2:$AM$10,6)  ),  Nov2022_RICHIESTE!AL46),HLOOKUP(AL$100,Tipologie!$B$2:$AM$10,6  ) ))</f>
        <v>.</v>
      </c>
      <c r="AM105" s="147" t="str">
        <f>T( IF( Nov2022_RICHIESTE!AM46&lt;&gt;"",  IF(   AND(    (IFERROR(SEARCH("Ridotto",Nov2022_RICHIESTE!AM46),Nov2022_RICHIESTE!AM46))=1,    AM$100&lt;&gt;""   ),    _xlfn.CONCAT("Rid: ",HLOOKUP(AM$100,Tipologie!$B$2:$AM$10,6)  ),  Nov2022_RICHIESTE!AM46),HLOOKUP(AM$100,Tipologie!$B$2:$AM$10,6  ) ))</f>
        <v>.</v>
      </c>
      <c r="AN105" s="147" t="str">
        <f>T( IF( Nov2022_RICHIESTE!AQ46&lt;&gt;"",  IF(   AND(    (IFERROR(SEARCH("Ridotto",Nov2022_RICHIESTE!AQ46),Nov2022_RICHIESTE!AQ46))=1,    AN$100&lt;&gt;""   ),    _xlfn.CONCAT("Rid: ",HLOOKUP(AN$100,Tipologie!$B$2:$AM$10,6)  ),  Nov2022_RICHIESTE!AQ46),HLOOKUP(AN$100,Tipologie!$B$2:$AM$10,6  ) ))</f>
        <v>.</v>
      </c>
      <c r="AO105" s="147" t="str">
        <f>T( IF( Nov2022_RICHIESTE!AR46&lt;&gt;"",  IF(   AND(    (IFERROR(SEARCH("Ridotto",Nov2022_RICHIESTE!AR46),Nov2022_RICHIESTE!AR46))=1,    AO$100&lt;&gt;""   ),    _xlfn.CONCAT("Rid: ",HLOOKUP(AO$100,Tipologie!$B$2:$AM$10,6)  ),  Nov2022_RICHIESTE!AR46),HLOOKUP(AO$100,Tipologie!$B$2:$AM$10,6  ) ))</f>
        <v>.</v>
      </c>
      <c r="AP105" s="147" t="str">
        <f>T( IF( Nov2022_RICHIESTE!AR46&lt;&gt;"",  IF(   AND(    (IFERROR(SEARCH("Ridotto",Nov2022_RICHIESTE!AR46),Nov2022_RICHIESTE!AR46))=1,    AP$100&lt;&gt;""   ),    _xlfn.CONCAT("Rid: ",HLOOKUP(AP$100,Tipologie!$B$2:$AM$10,6)  ),  Nov2022_RICHIESTE!AR46),HLOOKUP(AP$100,Tipologie!$B$2:$AM$10,6  ) ))</f>
        <v>.</v>
      </c>
      <c r="AQ105" s="147" t="str">
        <f>T( IF( Nov2022_RICHIESTE!AS46&lt;&gt;"",  IF(   AND(    (IFERROR(SEARCH("Ridotto",Nov2022_RICHIESTE!AS46),Nov2022_RICHIESTE!AS46))=1,    AQ$100&lt;&gt;""   ),    _xlfn.CONCAT("Rid: ",HLOOKUP(AQ$100,Tipologie!$B$2:$AM$10,6)  ),  Nov2022_RICHIESTE!AS46),HLOOKUP(AQ$100,Tipologie!$B$2:$AM$10,6  ) ))</f>
        <v>.</v>
      </c>
      <c r="AR105" s="147" t="str">
        <f>T( IF( Nov2022_RICHIESTE!AT46&lt;&gt;"",  IF(   AND(    (IFERROR(SEARCH("Ridotto",Nov2022_RICHIESTE!AT46),Nov2022_RICHIESTE!AT46))=1,    AR$100&lt;&gt;""   ),    _xlfn.CONCAT("Rid: ",HLOOKUP(AR$100,Tipologie!$B$2:$AM$10,6)  ),  Nov2022_RICHIESTE!AT46),HLOOKUP(AR$100,Tipologie!$B$2:$AM$10,6  ) ))</f>
        <v>.</v>
      </c>
      <c r="AS105" s="147" t="str">
        <f>T( IF( Nov2022_RICHIESTE!AU46&lt;&gt;"",  IF(   AND(    (IFERROR(SEARCH("Ridotto",Nov2022_RICHIESTE!AU46),Nov2022_RICHIESTE!AU46))=1,    AS$100&lt;&gt;""   ),    _xlfn.CONCAT("Rid: ",HLOOKUP(AS$100,Tipologie!$B$2:$AM$10,6)  ),  Nov2022_RICHIESTE!AU46),HLOOKUP(AS$100,Tipologie!$B$2:$AM$10,6  ) ))</f>
        <v>.</v>
      </c>
      <c r="AT105" s="224"/>
      <c r="AW105" s="159">
        <f>SUM(COUNTIFS(C105:AS105,{"Ex-accordo";"Ferie";"Ridotto Ex-Acc";"Ridotto Ferie";"Ridotto Maternità";"Malattia";"Esame";"Altro"}))</f>
        <v>0</v>
      </c>
      <c r="AX105" s="208"/>
      <c r="AY105" s="91"/>
      <c r="BB105" s="147" t="str">
        <f>T( IF( Nov2022_RICHIESTE!BB46&lt;&gt;"",  IF(   AND(    (IFERROR(SEARCH("Ridotto",Nov2022_RICHIESTE!BB46),Nov2022_RICHIESTE!BB46))=1,    BB$100&lt;&gt;""   ),    _xlfn.CONCAT("Rid: ",HLOOKUP(BB$100,Tipologie!$B$2:$AM$10,6)  ),  Nov2022_RICHIESTE!BB46),HLOOKUP(BB$100,Tipologie!$B$2:$AM$10,6  ) ))</f>
        <v/>
      </c>
      <c r="BI105" s="45" t="str">
        <f t="shared" si="24"/>
        <v>gio</v>
      </c>
      <c r="BJ105" s="45">
        <f t="shared" si="32"/>
        <v>44903</v>
      </c>
      <c r="BK105" s="147" t="str">
        <f>T(IF(  Nov2022_RICHIESTE!BV46&lt;&gt;"",  Nov2022_RICHIESTE!BV46,  HLOOKUP(BK$100,Tipologie!$B$2:$AM$10,6) ))</f>
        <v>.</v>
      </c>
      <c r="BL105" s="147" t="str">
        <f>T(IF(  Nov2022_RICHIESTE!BW46&lt;&gt;"",  Nov2022_RICHIESTE!BW46,  HLOOKUP(BL$100,Tipologie!$B$2:$AM$10,6) ))</f>
        <v>.</v>
      </c>
      <c r="BM105" s="147" t="str">
        <f>T(IF(  Nov2022_RICHIESTE!BX46&lt;&gt;"",  Nov2022_RICHIESTE!BX46,  HLOOKUP(BM$100,Tipologie!$B$2:$AM$10,6) ))</f>
        <v>.</v>
      </c>
      <c r="BN105" s="147" t="str">
        <f>T(IF(  Nov2022_RICHIESTE!BY46&lt;&gt;"",  Nov2022_RICHIESTE!BY46,  HLOOKUP(BN$100,Tipologie!$B$2:$AM$10,6) ))</f>
        <v>.</v>
      </c>
      <c r="BO105" s="147" t="str">
        <f>T(IF(  Nov2022_RICHIESTE!BZ46&lt;&gt;"",  Nov2022_RICHIESTE!BZ46,  HLOOKUP(BO$100,Tipologie!$B$2:$AM$10,6) ))</f>
        <v>.</v>
      </c>
      <c r="BP105" s="147" t="str">
        <f>T(IF(  Nov2022_RICHIESTE!CA46&lt;&gt;"",  Nov2022_RICHIESTE!CA46,  HLOOKUP(BP$100,Tipologie!$B$2:$AM$10,6) ))</f>
        <v>.</v>
      </c>
      <c r="BQ105" s="147" t="str">
        <f>T(IF(  Nov2022_RICHIESTE!CB46&lt;&gt;"",  Nov2022_RICHIESTE!CB46,  HLOOKUP(BQ$100,Tipologie!$B$2:$AM$10,6) ))</f>
        <v>.</v>
      </c>
      <c r="BR105" s="147" t="str">
        <f>T(IF(  Nov2022_RICHIESTE!CC46&lt;&gt;"",  Nov2022_RICHIESTE!CC46,  HLOOKUP(BR$100,Tipologie!$B$2:$AM$10,6) ))</f>
        <v>.</v>
      </c>
      <c r="BS105" s="147" t="str">
        <f>T(IF(  Nov2022_RICHIESTE!CD46&lt;&gt;"",  Nov2022_RICHIESTE!CD46,  HLOOKUP(BS$100,Tipologie!$B$2:$AM$10,6) ))</f>
        <v>.</v>
      </c>
      <c r="BT105" s="147" t="str">
        <f>T(IF(  Nov2022_RICHIESTE!CE46&lt;&gt;"",  Nov2022_RICHIESTE!CE46,  HLOOKUP(BT$100,Tipologie!$B$2:$AM$10,6) ))</f>
        <v>.</v>
      </c>
    </row>
    <row r="106" spans="1:73" ht="11.25" hidden="1" customHeight="1" x14ac:dyDescent="0.25">
      <c r="A106" s="45" t="str">
        <f>IF(Nov2022_RICHIESTE!A47&lt;&gt;"",Nov2022_RICHIESTE!A47,"")</f>
        <v>ven</v>
      </c>
      <c r="B106" s="46">
        <f>IF(Nov2022_RICHIESTE!B47&lt;&gt;"",Nov2022_RICHIESTE!B47,"")</f>
        <v>44904</v>
      </c>
      <c r="C106" s="147" t="str">
        <f>T( IF( Nov2022_RICHIESTE!C47&lt;&gt;"",  IF(   AND(    (IFERROR(SEARCH("Ridotto",Nov2022_RICHIESTE!C47),Nov2022_RICHIESTE!C47))=1,    C$100&lt;&gt;""   ),    _xlfn.CONCAT("Rid: ",HLOOKUP(C$100,Tipologie!$B$2:$AM$10,7)  ),  Nov2022_RICHIESTE!C47),HLOOKUP(C$100,Tipologie!$B$2:$AM$10,7  ) ))</f>
        <v>.</v>
      </c>
      <c r="D106" s="147" t="str">
        <f>T( IF( Nov2022_RICHIESTE!D47&lt;&gt;"",  IF(   AND(    (IFERROR(SEARCH("Ridotto",Nov2022_RICHIESTE!D47),Nov2022_RICHIESTE!D47))=1,    D$100&lt;&gt;""   ),    _xlfn.CONCAT("Rid: ",HLOOKUP(D$100,Tipologie!$B$2:$AM$10,7)  ),  Nov2022_RICHIESTE!D47),HLOOKUP(D$100,Tipologie!$B$2:$AM$10,7  ) ))</f>
        <v>.</v>
      </c>
      <c r="E106" s="147" t="str">
        <f>T( IF( Nov2022_RICHIESTE!E47&lt;&gt;"",  IF(   AND(    (IFERROR(SEARCH("Ridotto",Nov2022_RICHIESTE!E47),Nov2022_RICHIESTE!E47))=1,    E$100&lt;&gt;""   ),    _xlfn.CONCAT("Rid: ",HLOOKUP(E$100,Tipologie!$B$2:$AM$10,7)  ),  Nov2022_RICHIESTE!E47),HLOOKUP(E$100,Tipologie!$B$2:$AM$10,7  ) ))</f>
        <v>.</v>
      </c>
      <c r="F106" s="147" t="str">
        <f>T( IF( Nov2022_RICHIESTE!F47&lt;&gt;"",  IF(   AND(    (IFERROR(SEARCH("Ridotto",Nov2022_RICHIESTE!F47),Nov2022_RICHIESTE!F47))=1,    F$100&lt;&gt;""   ),    _xlfn.CONCAT("Rid: ",HLOOKUP(F$100,Tipologie!$B$2:$AM$10,7)  ),  Nov2022_RICHIESTE!F47),HLOOKUP(F$100,Tipologie!$B$2:$AM$10,7  ) ))</f>
        <v>.</v>
      </c>
      <c r="G106" s="147" t="str">
        <f>T( IF( Nov2022_RICHIESTE!G47&lt;&gt;"",  IF(   AND(    (IFERROR(SEARCH("Ridotto",Nov2022_RICHIESTE!G47),Nov2022_RICHIESTE!G47))=1,    G$100&lt;&gt;""   ),    _xlfn.CONCAT("Rid: ",HLOOKUP(G$100,Tipologie!$B$2:$AM$10,7)  ),  Nov2022_RICHIESTE!G47),HLOOKUP(G$100,Tipologie!$B$2:$AM$10,7  ) ))</f>
        <v>.</v>
      </c>
      <c r="H106" s="147" t="str">
        <f>T( IF( Nov2022_RICHIESTE!H47&lt;&gt;"",  IF(   AND(    (IFERROR(SEARCH("Ridotto",Nov2022_RICHIESTE!H47),Nov2022_RICHIESTE!H47))=1,    H$100&lt;&gt;""   ),    _xlfn.CONCAT("Rid: ",HLOOKUP(H$100,Tipologie!$B$2:$AM$10,7)  ),  Nov2022_RICHIESTE!H47),HLOOKUP(H$100,Tipologie!$B$2:$AM$10,7  ) ))</f>
        <v>.</v>
      </c>
      <c r="I106" s="147" t="str">
        <f>T( IF( Nov2022_RICHIESTE!I47&lt;&gt;"",  IF(   AND(    (IFERROR(SEARCH("Ridotto",Nov2022_RICHIESTE!I47),Nov2022_RICHIESTE!I47))=1,    I$100&lt;&gt;""   ),    _xlfn.CONCAT("Rid: ",HLOOKUP(I$100,Tipologie!$B$2:$AM$10,7)  ),  Nov2022_RICHIESTE!I47),HLOOKUP(I$100,Tipologie!$B$2:$AM$10,7  ) ))</f>
        <v>.</v>
      </c>
      <c r="J106" s="147" t="str">
        <f>T( IF( Nov2022_RICHIESTE!J47&lt;&gt;"",  IF(   AND(    (IFERROR(SEARCH("Ridotto",Nov2022_RICHIESTE!J47),Nov2022_RICHIESTE!J47))=1,    J$100&lt;&gt;""   ),    _xlfn.CONCAT("Rid: ",HLOOKUP(J$100,Tipologie!$B$2:$AM$10,7)  ),  Nov2022_RICHIESTE!J47),HLOOKUP(J$100,Tipologie!$B$2:$AM$10,7  ) ))</f>
        <v>.</v>
      </c>
      <c r="K106" s="147" t="str">
        <f>T( IF( Nov2022_RICHIESTE!K47&lt;&gt;"",  IF(   AND(    (IFERROR(SEARCH("Ridotto",Nov2022_RICHIESTE!K47),Nov2022_RICHIESTE!K47))=1,    K$100&lt;&gt;""   ),    _xlfn.CONCAT("Rid: ",HLOOKUP(K$100,Tipologie!$B$2:$AM$10,7)  ),  Nov2022_RICHIESTE!K47),HLOOKUP(K$100,Tipologie!$B$2:$AM$10,7  ) ))</f>
        <v>.</v>
      </c>
      <c r="L106" s="147" t="str">
        <f>T( IF( Nov2022_RICHIESTE!L47&lt;&gt;"",  IF(   AND(    (IFERROR(SEARCH("Ridotto",Nov2022_RICHIESTE!L47),Nov2022_RICHIESTE!L47))=1,    L$100&lt;&gt;""   ),    _xlfn.CONCAT("Rid: ",HLOOKUP(L$100,Tipologie!$B$2:$AM$10,7)  ),  Nov2022_RICHIESTE!L47),HLOOKUP(L$100,Tipologie!$B$2:$AM$10,7  ) ))</f>
        <v>.</v>
      </c>
      <c r="M106" s="147" t="str">
        <f>T( IF( Nov2022_RICHIESTE!M47&lt;&gt;"",  IF(   AND(    (IFERROR(SEARCH("Ridotto",Nov2022_RICHIESTE!M47),Nov2022_RICHIESTE!M47))=1,    M$100&lt;&gt;""   ),    _xlfn.CONCAT("Rid: ",HLOOKUP(M$100,Tipologie!$B$2:$AM$10,7)  ),  Nov2022_RICHIESTE!M47),HLOOKUP(M$100,Tipologie!$B$2:$AM$10,7  ) ))</f>
        <v>.</v>
      </c>
      <c r="N106" s="147" t="str">
        <f>T( IF( Nov2022_RICHIESTE!N47&lt;&gt;"",  IF(   AND(    (IFERROR(SEARCH("Ridotto",Nov2022_RICHIESTE!N47),Nov2022_RICHIESTE!N47))=1,    N$100&lt;&gt;""   ),    _xlfn.CONCAT("Rid: ",HLOOKUP(N$100,Tipologie!$B$2:$AM$10,7)  ),  Nov2022_RICHIESTE!N47),HLOOKUP(N$100,Tipologie!$B$2:$AM$10,7  ) ))</f>
        <v>.</v>
      </c>
      <c r="O106" s="147" t="str">
        <f>T( IF( Nov2022_RICHIESTE!O47&lt;&gt;"",  IF(   AND(    (IFERROR(SEARCH("Ridotto",Nov2022_RICHIESTE!O47),Nov2022_RICHIESTE!O47))=1,    O$100&lt;&gt;""   ),    _xlfn.CONCAT("Rid: ",HLOOKUP(O$100,Tipologie!$B$2:$AM$10,7)  ),  Nov2022_RICHIESTE!O47),HLOOKUP(O$100,Tipologie!$B$2:$AM$10,7  ) ))</f>
        <v>.</v>
      </c>
      <c r="P106" s="147" t="str">
        <f>T( IF( Nov2022_RICHIESTE!P47&lt;&gt;"",  IF(   AND(    (IFERROR(SEARCH("Ridotto",Nov2022_RICHIESTE!P47),Nov2022_RICHIESTE!P47))=1,    P$100&lt;&gt;""   ),    _xlfn.CONCAT("Rid: ",HLOOKUP(P$100,Tipologie!$B$2:$AM$10,7)  ),  Nov2022_RICHIESTE!P47),HLOOKUP(P$100,Tipologie!$B$2:$AM$10,7  ) ))</f>
        <v>.</v>
      </c>
      <c r="Q106" s="28" t="str">
        <f>T( IF( Nov2022_RICHIESTE!Q47&lt;&gt;"",  IF(   AND(    (IFERROR(SEARCH("Ridotto",Nov2022_RICHIESTE!Q47),Nov2022_RICHIESTE!Q47))=1,    Q$100&lt;&gt;""   ),    _xlfn.CONCAT("Rid: ",HLOOKUP(Q$100,Tipologie!$B$2:$AM$10,7)  ),  Nov2022_RICHIESTE!Q47),HLOOKUP(Q$100,Tipologie!$B$2:$AM$10,7  ) ))</f>
        <v>.</v>
      </c>
      <c r="R106" s="28" t="str">
        <f>T( IF( Nov2022_RICHIESTE!R47&lt;&gt;"",  IF(   AND(    (IFERROR(SEARCH("Ridotto",Nov2022_RICHIESTE!R47),Nov2022_RICHIESTE!R47))=1,    R$100&lt;&gt;""   ),    _xlfn.CONCAT("Rid: ",HLOOKUP(R$100,Tipologie!$B$2:$AM$10,7)  ),  Nov2022_RICHIESTE!R47),HLOOKUP(R$100,Tipologie!$B$2:$AM$10,7  ) ))</f>
        <v>.</v>
      </c>
      <c r="S106" s="28" t="str">
        <f>T( IF( Nov2022_RICHIESTE!S47&lt;&gt;"",  IF(   AND(    (IFERROR(SEARCH("Ridotto",Nov2022_RICHIESTE!S47),Nov2022_RICHIESTE!S47))=1,    S$100&lt;&gt;""   ),    _xlfn.CONCAT("Rid: ",HLOOKUP(S$100,Tipologie!$B$2:$AM$10,7)  ),  Nov2022_RICHIESTE!S47),HLOOKUP(S$100,Tipologie!$B$2:$AM$10,7  ) ))</f>
        <v>.</v>
      </c>
      <c r="U106" s="45" t="str">
        <f t="shared" si="23"/>
        <v>ven</v>
      </c>
      <c r="V106" s="46">
        <f t="shared" si="30"/>
        <v>44904</v>
      </c>
      <c r="W106" s="147" t="str">
        <f>T( IF( Nov2022_RICHIESTE!W47&lt;&gt;"",  IF(   AND(    (IFERROR(SEARCH("Ridotto",Nov2022_RICHIESTE!W47),Nov2022_RICHIESTE!W47))=1,    W$100&lt;&gt;""   ),    _xlfn.CONCAT("Rid: ",HLOOKUP(W$100,Tipologie!$B$2:$AM$10,7)  ),  Nov2022_RICHIESTE!W47),HLOOKUP(W$100,Tipologie!$B$2:$AM$10,7  ) ))</f>
        <v>.</v>
      </c>
      <c r="X106" s="147" t="str">
        <f>T( IF( Nov2022_RICHIESTE!X47&lt;&gt;"",  IF(   AND(    (IFERROR(SEARCH("Ridotto",Nov2022_RICHIESTE!X47),Nov2022_RICHIESTE!X47))=1,    X$100&lt;&gt;""   ),    _xlfn.CONCAT("Rid: ",HLOOKUP(X$100,Tipologie!$B$2:$AM$10,7)  ),  Nov2022_RICHIESTE!X47),HLOOKUP(X$100,Tipologie!$B$2:$AM$10,7  ) ))</f>
        <v>.</v>
      </c>
      <c r="Y106" s="147" t="str">
        <f>T( IF( Nov2022_RICHIESTE!Y47&lt;&gt;"",  IF(   AND(    (IFERROR(SEARCH("Ridotto",Nov2022_RICHIESTE!Y47),Nov2022_RICHIESTE!Y47))=1,    Y$100&lt;&gt;""   ),    _xlfn.CONCAT("Rid: ",HLOOKUP(Y$100,Tipologie!$B$2:$AM$10,7)  ),  Nov2022_RICHIESTE!Y47),HLOOKUP(Y$100,Tipologie!$B$2:$AM$10,7  ) ))</f>
        <v>.</v>
      </c>
      <c r="Z106" s="147" t="str">
        <f>T( IF( Nov2022_RICHIESTE!Z47&lt;&gt;"",  IF(   AND(    (IFERROR(SEARCH("Ridotto",Nov2022_RICHIESTE!Z47),Nov2022_RICHIESTE!Z47))=1,    Z$100&lt;&gt;""   ),    _xlfn.CONCAT("Rid: ",HLOOKUP(Z$100,Tipologie!$B$2:$AM$10,7)  ),  Nov2022_RICHIESTE!Z47),HLOOKUP(Z$100,Tipologie!$B$2:$AM$10,7  ) ))</f>
        <v>.</v>
      </c>
      <c r="AA106" s="147" t="str">
        <f>T( IF( Nov2022_RICHIESTE!AA47&lt;&gt;"",  IF(   AND(    (IFERROR(SEARCH("Ridotto",Nov2022_RICHIESTE!AA47),Nov2022_RICHIESTE!AA47))=1,    AA$100&lt;&gt;""   ),    _xlfn.CONCAT("Rid: ",HLOOKUP(AA$100,Tipologie!$B$2:$AM$10,7)  ),  Nov2022_RICHIESTE!AA47),HLOOKUP(AA$100,Tipologie!$B$2:$AM$10,7  ) ))</f>
        <v>.</v>
      </c>
      <c r="AB106" s="147" t="str">
        <f>T( IF( Nov2022_RICHIESTE!AB47&lt;&gt;"",  IF(   AND(    (IFERROR(SEARCH("Ridotto",Nov2022_RICHIESTE!AB47),Nov2022_RICHIESTE!AB47))=1,    AB$100&lt;&gt;""   ),    _xlfn.CONCAT("Rid: ",HLOOKUP(AB$100,Tipologie!$B$2:$AM$10,7)  ),  Nov2022_RICHIESTE!AB47),HLOOKUP(AB$100,Tipologie!$B$2:$AM$10,7  ) ))</f>
        <v>.</v>
      </c>
      <c r="AC106" s="147" t="str">
        <f>T( IF( Nov2022_RICHIESTE!AC47&lt;&gt;"",  IF(   AND(    (IFERROR(SEARCH("Ridotto",Nov2022_RICHIESTE!AC47),Nov2022_RICHIESTE!AC47))=1,    AC$100&lt;&gt;""   ),    _xlfn.CONCAT("Rid: ",HLOOKUP(AC$100,Tipologie!$B$2:$AM$10,7)  ),  Nov2022_RICHIESTE!AC47),HLOOKUP(AC$100,Tipologie!$B$2:$AM$10,7  ) ))</f>
        <v>.</v>
      </c>
      <c r="AD106" s="147" t="str">
        <f>T( IF( Nov2022_RICHIESTE!AD47&lt;&gt;"",  IF(   AND(    (IFERROR(SEARCH("Ridotto",Nov2022_RICHIESTE!AD47),Nov2022_RICHIESTE!AD47))=1,    AD$100&lt;&gt;""   ),    _xlfn.CONCAT("Rid: ",HLOOKUP(AD$100,Tipologie!$B$2:$AM$10,7)  ),  Nov2022_RICHIESTE!AD47),HLOOKUP(AD$100,Tipologie!$B$2:$AM$10,7  ) ))</f>
        <v>.</v>
      </c>
      <c r="AE106" s="147" t="str">
        <f>T( IF( Nov2022_RICHIESTE!AE47&lt;&gt;"",  IF(   AND(    (IFERROR(SEARCH("Ridotto",Nov2022_RICHIESTE!AE47),Nov2022_RICHIESTE!AE47))=1,    AE$100&lt;&gt;""   ),    _xlfn.CONCAT("Rid: ",HLOOKUP(AE$100,Tipologie!$B$2:$AM$10,7)  ),  Nov2022_RICHIESTE!AE47),HLOOKUP(AE$100,Tipologie!$B$2:$AM$10,7  ) ))</f>
        <v>.</v>
      </c>
      <c r="AF106" s="147" t="str">
        <f>T( IF( Nov2022_RICHIESTE!AF47&lt;&gt;"",  IF(   AND(    (IFERROR(SEARCH("Ridotto",Nov2022_RICHIESTE!AF47),Nov2022_RICHIESTE!AF47))=1,    AF$100&lt;&gt;""   ),    _xlfn.CONCAT("Rid: ",HLOOKUP(AF$100,Tipologie!$B$2:$AM$10,7)  ),  Nov2022_RICHIESTE!AF47),HLOOKUP(AF$100,Tipologie!$B$2:$AM$10,7  ) ))</f>
        <v>.</v>
      </c>
      <c r="AG106" s="147" t="str">
        <f>T( IF( Nov2022_RICHIESTE!AG47&lt;&gt;"",  IF(   AND(    (IFERROR(SEARCH("Ridotto",Nov2022_RICHIESTE!AG47),Nov2022_RICHIESTE!AG47))=1,    AG$100&lt;&gt;""   ),    _xlfn.CONCAT("Rid: ",HLOOKUP(AG$100,Tipologie!$B$2:$AM$10,7)  ),  Nov2022_RICHIESTE!AG47),HLOOKUP(AG$100,Tipologie!$B$2:$AM$10,7  ) ))</f>
        <v>.</v>
      </c>
      <c r="AH106" s="147" t="str">
        <f>T( IF( Nov2022_RICHIESTE!AH47&lt;&gt;"",  IF(   AND(    (IFERROR(SEARCH("Ridotto",Nov2022_RICHIESTE!AH47),Nov2022_RICHIESTE!AH47))=1,    AH$100&lt;&gt;""   ),    _xlfn.CONCAT("Rid: ",HLOOKUP(AH$100,Tipologie!$B$2:$AM$10,7)  ),  Nov2022_RICHIESTE!AH47),HLOOKUP(AH$100,Tipologie!$B$2:$AM$10,7  ) ))</f>
        <v>.</v>
      </c>
      <c r="AI106" s="147" t="str">
        <f>T( IF( Nov2022_RICHIESTE!AI47&lt;&gt;"",  IF(   AND(    (IFERROR(SEARCH("Ridotto",Nov2022_RICHIESTE!AI47),Nov2022_RICHIESTE!AI47))=1,    AI$100&lt;&gt;""   ),    _xlfn.CONCAT("Rid: ",HLOOKUP(AI$100,Tipologie!$B$2:$AM$10,7)  ),  Nov2022_RICHIESTE!AI47),HLOOKUP(AI$100,Tipologie!$B$2:$AM$10,7  ) ))</f>
        <v>.</v>
      </c>
      <c r="AJ106" s="147" t="str">
        <f>T( IF( Nov2022_RICHIESTE!AJ47&lt;&gt;"",  IF(   AND(    (IFERROR(SEARCH("Ridotto",Nov2022_RICHIESTE!AJ47),Nov2022_RICHIESTE!AJ47))=1,    AJ$100&lt;&gt;""   ),    _xlfn.CONCAT("Rid: ",HLOOKUP(AJ$100,Tipologie!$B$2:$AM$10,7)  ),  Nov2022_RICHIESTE!AJ47),HLOOKUP(AJ$100,Tipologie!$B$2:$AM$10,7  ) ))</f>
        <v>.</v>
      </c>
      <c r="AK106" s="147" t="str">
        <f>T( IF( Nov2022_RICHIESTE!AK47&lt;&gt;"",  IF(   AND(    (IFERROR(SEARCH("Ridotto",Nov2022_RICHIESTE!AK47),Nov2022_RICHIESTE!AK47))=1,    AK$100&lt;&gt;""   ),    _xlfn.CONCAT("Rid: ",HLOOKUP(AK$100,Tipologie!$B$2:$AM$10,7)  ),  Nov2022_RICHIESTE!AK47),HLOOKUP(AK$100,Tipologie!$B$2:$AM$10,7  ) ))</f>
        <v>.</v>
      </c>
      <c r="AL106" s="147" t="str">
        <f>T( IF( Nov2022_RICHIESTE!AL47&lt;&gt;"",  IF(   AND(    (IFERROR(SEARCH("Ridotto",Nov2022_RICHIESTE!AL47),Nov2022_RICHIESTE!AL47))=1,    AL$100&lt;&gt;""   ),    _xlfn.CONCAT("Rid: ",HLOOKUP(AL$100,Tipologie!$B$2:$AM$10,7)  ),  Nov2022_RICHIESTE!AL47),HLOOKUP(AL$100,Tipologie!$B$2:$AM$10,7  ) ))</f>
        <v>.</v>
      </c>
      <c r="AM106" s="147" t="str">
        <f>T( IF( Nov2022_RICHIESTE!AM47&lt;&gt;"",  IF(   AND(    (IFERROR(SEARCH("Ridotto",Nov2022_RICHIESTE!AM47),Nov2022_RICHIESTE!AM47))=1,    AM$100&lt;&gt;""   ),    _xlfn.CONCAT("Rid: ",HLOOKUP(AM$100,Tipologie!$B$2:$AM$10,7)  ),  Nov2022_RICHIESTE!AM47),HLOOKUP(AM$100,Tipologie!$B$2:$AM$10,7  ) ))</f>
        <v>.</v>
      </c>
      <c r="AN106" s="147" t="str">
        <f>T( IF( Nov2022_RICHIESTE!AQ47&lt;&gt;"",  IF(   AND(    (IFERROR(SEARCH("Ridotto",Nov2022_RICHIESTE!AQ47),Nov2022_RICHIESTE!AQ47))=1,    AN$100&lt;&gt;""   ),    _xlfn.CONCAT("Rid: ",HLOOKUP(AN$100,Tipologie!$B$2:$AM$10,7)  ),  Nov2022_RICHIESTE!AQ47),HLOOKUP(AN$100,Tipologie!$B$2:$AM$10,7  ) ))</f>
        <v>.</v>
      </c>
      <c r="AO106" s="147" t="str">
        <f>T( IF( Nov2022_RICHIESTE!AR47&lt;&gt;"",  IF(   AND(    (IFERROR(SEARCH("Ridotto",Nov2022_RICHIESTE!AR47),Nov2022_RICHIESTE!AR47))=1,    AO$100&lt;&gt;""   ),    _xlfn.CONCAT("Rid: ",HLOOKUP(AO$100,Tipologie!$B$2:$AM$10,7)  ),  Nov2022_RICHIESTE!AR47),HLOOKUP(AO$100,Tipologie!$B$2:$AM$10,7  ) ))</f>
        <v>.</v>
      </c>
      <c r="AP106" s="147" t="str">
        <f>T( IF( Nov2022_RICHIESTE!AR47&lt;&gt;"",  IF(   AND(    (IFERROR(SEARCH("Ridotto",Nov2022_RICHIESTE!AR47),Nov2022_RICHIESTE!AR47))=1,    AP$100&lt;&gt;""   ),    _xlfn.CONCAT("Rid: ",HLOOKUP(AP$100,Tipologie!$B$2:$AM$10,7)  ),  Nov2022_RICHIESTE!AR47),HLOOKUP(AP$100,Tipologie!$B$2:$AM$10,7  ) ))</f>
        <v>.</v>
      </c>
      <c r="AQ106" s="147" t="str">
        <f>T( IF( Nov2022_RICHIESTE!AS47&lt;&gt;"",  IF(   AND(    (IFERROR(SEARCH("Ridotto",Nov2022_RICHIESTE!AS47),Nov2022_RICHIESTE!AS47))=1,    AQ$100&lt;&gt;""   ),    _xlfn.CONCAT("Rid: ",HLOOKUP(AQ$100,Tipologie!$B$2:$AM$10,7)  ),  Nov2022_RICHIESTE!AS47),HLOOKUP(AQ$100,Tipologie!$B$2:$AM$10,7  ) ))</f>
        <v>.</v>
      </c>
      <c r="AR106" s="147" t="str">
        <f>T( IF( Nov2022_RICHIESTE!AT47&lt;&gt;"",  IF(   AND(    (IFERROR(SEARCH("Ridotto",Nov2022_RICHIESTE!AT47),Nov2022_RICHIESTE!AT47))=1,    AR$100&lt;&gt;""   ),    _xlfn.CONCAT("Rid: ",HLOOKUP(AR$100,Tipologie!$B$2:$AM$10,7)  ),  Nov2022_RICHIESTE!AT47),HLOOKUP(AR$100,Tipologie!$B$2:$AM$10,7  ) ))</f>
        <v>.</v>
      </c>
      <c r="AS106" s="147" t="str">
        <f>T( IF( Nov2022_RICHIESTE!AU47&lt;&gt;"",  IF(   AND(    (IFERROR(SEARCH("Ridotto",Nov2022_RICHIESTE!AU47),Nov2022_RICHIESTE!AU47))=1,    AS$100&lt;&gt;""   ),    _xlfn.CONCAT("Rid: ",HLOOKUP(AS$100,Tipologie!$B$2:$AM$10,7)  ),  Nov2022_RICHIESTE!AU47),HLOOKUP(AS$100,Tipologie!$B$2:$AM$10,7  ) ))</f>
        <v>.</v>
      </c>
      <c r="AT106" s="224"/>
      <c r="AW106" s="159">
        <f>SUM(COUNTIFS(C106:AS106,{"Ex-accordo";"Ferie";"Ridotto Ex-Acc";"Ridotto Ferie";"Ridotto Maternità";"Malattia";"Esame";"Altro"}))</f>
        <v>0</v>
      </c>
      <c r="AX106" s="208"/>
      <c r="AY106" s="91"/>
      <c r="BB106" s="147" t="str">
        <f>T( IF( Nov2022_RICHIESTE!BB47&lt;&gt;"",  IF(   AND(    (IFERROR(SEARCH("Ridotto",Nov2022_RICHIESTE!BB47),Nov2022_RICHIESTE!BB47))=1,    BB$100&lt;&gt;""   ),    _xlfn.CONCAT("Rid: ",HLOOKUP(BB$100,Tipologie!$B$2:$AM$10,7)  ),  Nov2022_RICHIESTE!BB47),HLOOKUP(BB$100,Tipologie!$B$2:$AM$10,7  ) ))</f>
        <v/>
      </c>
      <c r="BI106" s="45" t="str">
        <f t="shared" si="24"/>
        <v>ven</v>
      </c>
      <c r="BJ106" s="45">
        <f t="shared" si="32"/>
        <v>44904</v>
      </c>
      <c r="BK106" s="147" t="str">
        <f>T(IF(  Nov2022_RICHIESTE!BV47&lt;&gt;"",  Nov2022_RICHIESTE!BV47,  HLOOKUP(BK$100,Tipologie!$B$2:$AM$10,7) ))</f>
        <v>.</v>
      </c>
      <c r="BL106" s="147" t="str">
        <f>T(IF(  Nov2022_RICHIESTE!BW47&lt;&gt;"",  Nov2022_RICHIESTE!BW47,  HLOOKUP(BL$100,Tipologie!$B$2:$AM$10,7) ))</f>
        <v>.</v>
      </c>
      <c r="BM106" s="147" t="str">
        <f>T(IF(  Nov2022_RICHIESTE!BX47&lt;&gt;"",  Nov2022_RICHIESTE!BX47,  HLOOKUP(BM$100,Tipologie!$B$2:$AM$10,7) ))</f>
        <v>.</v>
      </c>
      <c r="BN106" s="147" t="str">
        <f>T(IF(  Nov2022_RICHIESTE!BY47&lt;&gt;"",  Nov2022_RICHIESTE!BY47,  HLOOKUP(BN$100,Tipologie!$B$2:$AM$10,7) ))</f>
        <v>.</v>
      </c>
      <c r="BO106" s="147" t="str">
        <f>T(IF(  Nov2022_RICHIESTE!BZ47&lt;&gt;"",  Nov2022_RICHIESTE!BZ47,  HLOOKUP(BO$100,Tipologie!$B$2:$AM$10,7) ))</f>
        <v>.</v>
      </c>
      <c r="BP106" s="147" t="str">
        <f>T(IF(  Nov2022_RICHIESTE!CA47&lt;&gt;"",  Nov2022_RICHIESTE!CA47,  HLOOKUP(BP$100,Tipologie!$B$2:$AM$10,7) ))</f>
        <v>.</v>
      </c>
      <c r="BQ106" s="147" t="str">
        <f>T(IF(  Nov2022_RICHIESTE!CB47&lt;&gt;"",  Nov2022_RICHIESTE!CB47,  HLOOKUP(BQ$100,Tipologie!$B$2:$AM$10,7) ))</f>
        <v>.</v>
      </c>
      <c r="BR106" s="147" t="str">
        <f>T(IF(  Nov2022_RICHIESTE!CC47&lt;&gt;"",  Nov2022_RICHIESTE!CC47,  HLOOKUP(BR$100,Tipologie!$B$2:$AM$10,7) ))</f>
        <v>.</v>
      </c>
      <c r="BS106" s="147" t="str">
        <f>T(IF(  Nov2022_RICHIESTE!CD47&lt;&gt;"",  Nov2022_RICHIESTE!CD47,  HLOOKUP(BS$100,Tipologie!$B$2:$AM$10,7) ))</f>
        <v>.</v>
      </c>
      <c r="BT106" s="147" t="str">
        <f>T(IF(  Nov2022_RICHIESTE!CE47&lt;&gt;"",  Nov2022_RICHIESTE!CE47,  HLOOKUP(BT$100,Tipologie!$B$2:$AM$10,7) ))</f>
        <v>.</v>
      </c>
      <c r="BU106" s="20"/>
    </row>
    <row r="107" spans="1:73" ht="11.25" hidden="1" customHeight="1" x14ac:dyDescent="0.25">
      <c r="A107" s="45" t="str">
        <f>IF(Nov2022_RICHIESTE!A48&lt;&gt;"",Nov2022_RICHIESTE!A48,"")</f>
        <v>sab</v>
      </c>
      <c r="B107" s="46">
        <f>IF(Nov2022_RICHIESTE!B48&lt;&gt;"",Nov2022_RICHIESTE!B48,"")</f>
        <v>44905</v>
      </c>
      <c r="C107" s="147" t="str">
        <f>T( IF( Nov2022_RICHIESTE!C48&lt;&gt;"",  IF(   AND(    (IFERROR(SEARCH("Ridotto",Nov2022_RICHIESTE!C48),Nov2022_RICHIESTE!C48))=1,    C$100&lt;&gt;""   ),    _xlfn.CONCAT("Rid: ",HLOOKUP(C$100,Tipologie!$B$2:$AM$10,8)  ),  Nov2022_RICHIESTE!C48),HLOOKUP(C$100,Tipologie!$B$2:$AM$10,8  ) ))</f>
        <v>RIPOSO</v>
      </c>
      <c r="D107" s="147" t="str">
        <f>T( IF( Nov2022_RICHIESTE!D48&lt;&gt;"",  IF(   AND(    (IFERROR(SEARCH("Ridotto",Nov2022_RICHIESTE!D48),Nov2022_RICHIESTE!D48))=1,    D$100&lt;&gt;""   ),    _xlfn.CONCAT("Rid: ",HLOOKUP(D$100,Tipologie!$B$2:$AM$10,8)  ),  Nov2022_RICHIESTE!D48),HLOOKUP(D$100,Tipologie!$B$2:$AM$10,8  ) ))</f>
        <v>RIPOSO</v>
      </c>
      <c r="E107" s="147" t="str">
        <f>T( IF( Nov2022_RICHIESTE!E48&lt;&gt;"",  IF(   AND(    (IFERROR(SEARCH("Ridotto",Nov2022_RICHIESTE!E48),Nov2022_RICHIESTE!E48))=1,    E$100&lt;&gt;""   ),    _xlfn.CONCAT("Rid: ",HLOOKUP(E$100,Tipologie!$B$2:$AM$10,8)  ),  Nov2022_RICHIESTE!E48),HLOOKUP(E$100,Tipologie!$B$2:$AM$10,8  ) ))</f>
        <v>RIPOSO</v>
      </c>
      <c r="F107" s="147" t="str">
        <f>T( IF( Nov2022_RICHIESTE!F48&lt;&gt;"",  IF(   AND(    (IFERROR(SEARCH("Ridotto",Nov2022_RICHIESTE!F48),Nov2022_RICHIESTE!F48))=1,    F$100&lt;&gt;""   ),    _xlfn.CONCAT("Rid: ",HLOOKUP(F$100,Tipologie!$B$2:$AM$10,8)  ),  Nov2022_RICHIESTE!F48),HLOOKUP(F$100,Tipologie!$B$2:$AM$10,8  ) ))</f>
        <v>RIPOSO</v>
      </c>
      <c r="G107" s="147" t="str">
        <f>T( IF( Nov2022_RICHIESTE!G48&lt;&gt;"",  IF(   AND(    (IFERROR(SEARCH("Ridotto",Nov2022_RICHIESTE!G48),Nov2022_RICHIESTE!G48))=1,    G$100&lt;&gt;""   ),    _xlfn.CONCAT("Rid: ",HLOOKUP(G$100,Tipologie!$B$2:$AM$10,8)  ),  Nov2022_RICHIESTE!G48),HLOOKUP(G$100,Tipologie!$B$2:$AM$10,8  ) ))</f>
        <v>RIPOSO</v>
      </c>
      <c r="H107" s="147" t="str">
        <f>T( IF( Nov2022_RICHIESTE!H48&lt;&gt;"",  IF(   AND(    (IFERROR(SEARCH("Ridotto",Nov2022_RICHIESTE!H48),Nov2022_RICHIESTE!H48))=1,    H$100&lt;&gt;""   ),    _xlfn.CONCAT("Rid: ",HLOOKUP(H$100,Tipologie!$B$2:$AM$10,8)  ),  Nov2022_RICHIESTE!H48),HLOOKUP(H$100,Tipologie!$B$2:$AM$10,8  ) ))</f>
        <v>RIPOSO</v>
      </c>
      <c r="I107" s="147" t="str">
        <f>T( IF( Nov2022_RICHIESTE!I48&lt;&gt;"",  IF(   AND(    (IFERROR(SEARCH("Ridotto",Nov2022_RICHIESTE!I48),Nov2022_RICHIESTE!I48))=1,    I$100&lt;&gt;""   ),    _xlfn.CONCAT("Rid: ",HLOOKUP(I$100,Tipologie!$B$2:$AM$10,8)  ),  Nov2022_RICHIESTE!I48),HLOOKUP(I$100,Tipologie!$B$2:$AM$10,8  ) ))</f>
        <v>RIPOSO</v>
      </c>
      <c r="J107" s="147" t="str">
        <f>T( IF( Nov2022_RICHIESTE!J48&lt;&gt;"",  IF(   AND(    (IFERROR(SEARCH("Ridotto",Nov2022_RICHIESTE!J48),Nov2022_RICHIESTE!J48))=1,    J$100&lt;&gt;""   ),    _xlfn.CONCAT("Rid: ",HLOOKUP(J$100,Tipologie!$B$2:$AM$10,8)  ),  Nov2022_RICHIESTE!J48),HLOOKUP(J$100,Tipologie!$B$2:$AM$10,8  ) ))</f>
        <v>RIPOSO</v>
      </c>
      <c r="K107" s="147" t="str">
        <f>T( IF( Nov2022_RICHIESTE!K48&lt;&gt;"",  IF(   AND(    (IFERROR(SEARCH("Ridotto",Nov2022_RICHIESTE!K48),Nov2022_RICHIESTE!K48))=1,    K$100&lt;&gt;""   ),    _xlfn.CONCAT("Rid: ",HLOOKUP(K$100,Tipologie!$B$2:$AM$10,8)  ),  Nov2022_RICHIESTE!K48),HLOOKUP(K$100,Tipologie!$B$2:$AM$10,8  ) ))</f>
        <v>RIPOSO</v>
      </c>
      <c r="L107" s="147" t="str">
        <f>T( IF( Nov2022_RICHIESTE!L48&lt;&gt;"",  IF(   AND(    (IFERROR(SEARCH("Ridotto",Nov2022_RICHIESTE!L48),Nov2022_RICHIESTE!L48))=1,    L$100&lt;&gt;""   ),    _xlfn.CONCAT("Rid: ",HLOOKUP(L$100,Tipologie!$B$2:$AM$10,8)  ),  Nov2022_RICHIESTE!L48),HLOOKUP(L$100,Tipologie!$B$2:$AM$10,8  ) ))</f>
        <v>RIPOSO</v>
      </c>
      <c r="M107" s="147" t="str">
        <f>T( IF( Nov2022_RICHIESTE!M48&lt;&gt;"",  IF(   AND(    (IFERROR(SEARCH("Ridotto",Nov2022_RICHIESTE!M48),Nov2022_RICHIESTE!M48))=1,    M$100&lt;&gt;""   ),    _xlfn.CONCAT("Rid: ",HLOOKUP(M$100,Tipologie!$B$2:$AM$10,8)  ),  Nov2022_RICHIESTE!M48),HLOOKUP(M$100,Tipologie!$B$2:$AM$10,8  ) ))</f>
        <v>RIPOSO</v>
      </c>
      <c r="N107" s="147" t="str">
        <f>T( IF( Nov2022_RICHIESTE!N48&lt;&gt;"",  IF(   AND(    (IFERROR(SEARCH("Ridotto",Nov2022_RICHIESTE!N48),Nov2022_RICHIESTE!N48))=1,    N$100&lt;&gt;""   ),    _xlfn.CONCAT("Rid: ",HLOOKUP(N$100,Tipologie!$B$2:$AM$10,8)  ),  Nov2022_RICHIESTE!N48),HLOOKUP(N$100,Tipologie!$B$2:$AM$10,8  ) ))</f>
        <v>RIPOSO</v>
      </c>
      <c r="O107" s="147" t="str">
        <f>T( IF( Nov2022_RICHIESTE!O48&lt;&gt;"",  IF(   AND(    (IFERROR(SEARCH("Ridotto",Nov2022_RICHIESTE!O48),Nov2022_RICHIESTE!O48))=1,    O$100&lt;&gt;""   ),    _xlfn.CONCAT("Rid: ",HLOOKUP(O$100,Tipologie!$B$2:$AM$10,8)  ),  Nov2022_RICHIESTE!O48),HLOOKUP(O$100,Tipologie!$B$2:$AM$10,8  ) ))</f>
        <v>RIPOSO</v>
      </c>
      <c r="P107" s="147" t="str">
        <f>T( IF( Nov2022_RICHIESTE!P48&lt;&gt;"",  IF(   AND(    (IFERROR(SEARCH("Ridotto",Nov2022_RICHIESTE!P48),Nov2022_RICHIESTE!P48))=1,    P$100&lt;&gt;""   ),    _xlfn.CONCAT("Rid: ",HLOOKUP(P$100,Tipologie!$B$2:$AM$10,8)  ),  Nov2022_RICHIESTE!P48),HLOOKUP(P$100,Tipologie!$B$2:$AM$10,8  ) ))</f>
        <v>RIPOSO</v>
      </c>
      <c r="Q107" s="28" t="str">
        <f>T( IF( Nov2022_RICHIESTE!Q48&lt;&gt;"",  IF(   AND(    (IFERROR(SEARCH("Ridotto",Nov2022_RICHIESTE!Q48),Nov2022_RICHIESTE!Q48))=1,    Q$100&lt;&gt;""   ),    _xlfn.CONCAT("Rid: ",HLOOKUP(Q$100,Tipologie!$B$2:$AM$10,8)  ),  Nov2022_RICHIESTE!Q48),HLOOKUP(Q$100,Tipologie!$B$2:$AM$10,8  ) ))</f>
        <v>RIPOSO</v>
      </c>
      <c r="R107" s="28" t="str">
        <f>T( IF( Nov2022_RICHIESTE!R48&lt;&gt;"",  IF(   AND(    (IFERROR(SEARCH("Ridotto",Nov2022_RICHIESTE!R48),Nov2022_RICHIESTE!R48))=1,    R$100&lt;&gt;""   ),    _xlfn.CONCAT("Rid: ",HLOOKUP(R$100,Tipologie!$B$2:$AM$10,8)  ),  Nov2022_RICHIESTE!R48),HLOOKUP(R$100,Tipologie!$B$2:$AM$10,8  ) ))</f>
        <v>RIPOSO</v>
      </c>
      <c r="S107" s="28" t="str">
        <f>T( IF( Nov2022_RICHIESTE!S48&lt;&gt;"",  IF(   AND(    (IFERROR(SEARCH("Ridotto",Nov2022_RICHIESTE!S48),Nov2022_RICHIESTE!S48))=1,    S$100&lt;&gt;""   ),    _xlfn.CONCAT("Rid: ",HLOOKUP(S$100,Tipologie!$B$2:$AM$10,8)  ),  Nov2022_RICHIESTE!S48),HLOOKUP(S$100,Tipologie!$B$2:$AM$10,8  ) ))</f>
        <v>RIPOSO</v>
      </c>
      <c r="U107" s="45" t="str">
        <f t="shared" si="23"/>
        <v>sab</v>
      </c>
      <c r="V107" s="46">
        <f t="shared" si="30"/>
        <v>44905</v>
      </c>
      <c r="W107" s="147" t="str">
        <f>T( IF( Nov2022_RICHIESTE!W48&lt;&gt;"",  IF(   AND(    (IFERROR(SEARCH("Ridotto",Nov2022_RICHIESTE!W48),Nov2022_RICHIESTE!W48))=1,    W$100&lt;&gt;""   ),    _xlfn.CONCAT("Rid: ",HLOOKUP(W$100,Tipologie!$B$2:$AM$10,8)  ),  Nov2022_RICHIESTE!W48),HLOOKUP(W$100,Tipologie!$B$2:$AM$10,8  ) ))</f>
        <v>RIPOSO</v>
      </c>
      <c r="X107" s="147" t="str">
        <f>T( IF( Nov2022_RICHIESTE!X48&lt;&gt;"",  IF(   AND(    (IFERROR(SEARCH("Ridotto",Nov2022_RICHIESTE!X48),Nov2022_RICHIESTE!X48))=1,    X$100&lt;&gt;""   ),    _xlfn.CONCAT("Rid: ",HLOOKUP(X$100,Tipologie!$B$2:$AM$10,8)  ),  Nov2022_RICHIESTE!X48),HLOOKUP(X$100,Tipologie!$B$2:$AM$10,8  ) ))</f>
        <v>RIPOSO</v>
      </c>
      <c r="Y107" s="147" t="str">
        <f>T( IF( Nov2022_RICHIESTE!Y48&lt;&gt;"",  IF(   AND(    (IFERROR(SEARCH("Ridotto",Nov2022_RICHIESTE!Y48),Nov2022_RICHIESTE!Y48))=1,    Y$100&lt;&gt;""   ),    _xlfn.CONCAT("Rid: ",HLOOKUP(Y$100,Tipologie!$B$2:$AM$10,8)  ),  Nov2022_RICHIESTE!Y48),HLOOKUP(Y$100,Tipologie!$B$2:$AM$10,8  ) ))</f>
        <v>RIPOSO</v>
      </c>
      <c r="Z107" s="147" t="str">
        <f>T( IF( Nov2022_RICHIESTE!Z48&lt;&gt;"",  IF(   AND(    (IFERROR(SEARCH("Ridotto",Nov2022_RICHIESTE!Z48),Nov2022_RICHIESTE!Z48))=1,    Z$100&lt;&gt;""   ),    _xlfn.CONCAT("Rid: ",HLOOKUP(Z$100,Tipologie!$B$2:$AM$10,8)  ),  Nov2022_RICHIESTE!Z48),HLOOKUP(Z$100,Tipologie!$B$2:$AM$10,8  ) ))</f>
        <v>RIPOSO</v>
      </c>
      <c r="AA107" s="147" t="str">
        <f>T( IF( Nov2022_RICHIESTE!AA48&lt;&gt;"",  IF(   AND(    (IFERROR(SEARCH("Ridotto",Nov2022_RICHIESTE!AA48),Nov2022_RICHIESTE!AA48))=1,    AA$100&lt;&gt;""   ),    _xlfn.CONCAT("Rid: ",HLOOKUP(AA$100,Tipologie!$B$2:$AM$10,8)  ),  Nov2022_RICHIESTE!AA48),HLOOKUP(AA$100,Tipologie!$B$2:$AM$10,8  ) ))</f>
        <v>RIPOSO</v>
      </c>
      <c r="AB107" s="147" t="str">
        <f>T( IF( Nov2022_RICHIESTE!AB48&lt;&gt;"",  IF(   AND(    (IFERROR(SEARCH("Ridotto",Nov2022_RICHIESTE!AB48),Nov2022_RICHIESTE!AB48))=1,    AB$100&lt;&gt;""   ),    _xlfn.CONCAT("Rid: ",HLOOKUP(AB$100,Tipologie!$B$2:$AM$10,8)  ),  Nov2022_RICHIESTE!AB48),HLOOKUP(AB$100,Tipologie!$B$2:$AM$10,8  ) ))</f>
        <v>RIPOSO</v>
      </c>
      <c r="AC107" s="147" t="str">
        <f>T( IF( Nov2022_RICHIESTE!AC48&lt;&gt;"",  IF(   AND(    (IFERROR(SEARCH("Ridotto",Nov2022_RICHIESTE!AC48),Nov2022_RICHIESTE!AC48))=1,    AC$100&lt;&gt;""   ),    _xlfn.CONCAT("Rid: ",HLOOKUP(AC$100,Tipologie!$B$2:$AM$10,8)  ),  Nov2022_RICHIESTE!AC48),HLOOKUP(AC$100,Tipologie!$B$2:$AM$10,8  ) ))</f>
        <v>RIPOSO</v>
      </c>
      <c r="AD107" s="147" t="str">
        <f>T( IF( Nov2022_RICHIESTE!AD48&lt;&gt;"",  IF(   AND(    (IFERROR(SEARCH("Ridotto",Nov2022_RICHIESTE!AD48),Nov2022_RICHIESTE!AD48))=1,    AD$100&lt;&gt;""   ),    _xlfn.CONCAT("Rid: ",HLOOKUP(AD$100,Tipologie!$B$2:$AM$10,8)  ),  Nov2022_RICHIESTE!AD48),HLOOKUP(AD$100,Tipologie!$B$2:$AM$10,8  ) ))</f>
        <v>RIPOSO</v>
      </c>
      <c r="AE107" s="147" t="str">
        <f>T( IF( Nov2022_RICHIESTE!AE48&lt;&gt;"",  IF(   AND(    (IFERROR(SEARCH("Ridotto",Nov2022_RICHIESTE!AE48),Nov2022_RICHIESTE!AE48))=1,    AE$100&lt;&gt;""   ),    _xlfn.CONCAT("Rid: ",HLOOKUP(AE$100,Tipologie!$B$2:$AM$10,8)  ),  Nov2022_RICHIESTE!AE48),HLOOKUP(AE$100,Tipologie!$B$2:$AM$10,8  ) ))</f>
        <v>RIPOSO</v>
      </c>
      <c r="AF107" s="147" t="str">
        <f>T( IF( Nov2022_RICHIESTE!AF48&lt;&gt;"",  IF(   AND(    (IFERROR(SEARCH("Ridotto",Nov2022_RICHIESTE!AF48),Nov2022_RICHIESTE!AF48))=1,    AF$100&lt;&gt;""   ),    _xlfn.CONCAT("Rid: ",HLOOKUP(AF$100,Tipologie!$B$2:$AM$10,8)  ),  Nov2022_RICHIESTE!AF48),HLOOKUP(AF$100,Tipologie!$B$2:$AM$10,8  ) ))</f>
        <v>RIPOSO</v>
      </c>
      <c r="AG107" s="147" t="str">
        <f>T( IF( Nov2022_RICHIESTE!AG48&lt;&gt;"",  IF(   AND(    (IFERROR(SEARCH("Ridotto",Nov2022_RICHIESTE!AG48),Nov2022_RICHIESTE!AG48))=1,    AG$100&lt;&gt;""   ),    _xlfn.CONCAT("Rid: ",HLOOKUP(AG$100,Tipologie!$B$2:$AM$10,8)  ),  Nov2022_RICHIESTE!AG48),HLOOKUP(AG$100,Tipologie!$B$2:$AM$10,8  ) ))</f>
        <v>RIPOSO</v>
      </c>
      <c r="AH107" s="147" t="str">
        <f>T( IF( Nov2022_RICHIESTE!AH48&lt;&gt;"",  IF(   AND(    (IFERROR(SEARCH("Ridotto",Nov2022_RICHIESTE!AH48),Nov2022_RICHIESTE!AH48))=1,    AH$100&lt;&gt;""   ),    _xlfn.CONCAT("Rid: ",HLOOKUP(AH$100,Tipologie!$B$2:$AM$10,8)  ),  Nov2022_RICHIESTE!AH48),HLOOKUP(AH$100,Tipologie!$B$2:$AM$10,8  ) ))</f>
        <v>RIPOSO</v>
      </c>
      <c r="AI107" s="147" t="str">
        <f>T( IF( Nov2022_RICHIESTE!AI48&lt;&gt;"",  IF(   AND(    (IFERROR(SEARCH("Ridotto",Nov2022_RICHIESTE!AI48),Nov2022_RICHIESTE!AI48))=1,    AI$100&lt;&gt;""   ),    _xlfn.CONCAT("Rid: ",HLOOKUP(AI$100,Tipologie!$B$2:$AM$10,8)  ),  Nov2022_RICHIESTE!AI48),HLOOKUP(AI$100,Tipologie!$B$2:$AM$10,8  ) ))</f>
        <v>RIPOSO</v>
      </c>
      <c r="AJ107" s="147" t="str">
        <f>T( IF( Nov2022_RICHIESTE!AJ48&lt;&gt;"",  IF(   AND(    (IFERROR(SEARCH("Ridotto",Nov2022_RICHIESTE!AJ48),Nov2022_RICHIESTE!AJ48))=1,    AJ$100&lt;&gt;""   ),    _xlfn.CONCAT("Rid: ",HLOOKUP(AJ$100,Tipologie!$B$2:$AM$10,8)  ),  Nov2022_RICHIESTE!AJ48),HLOOKUP(AJ$100,Tipologie!$B$2:$AM$10,8  ) ))</f>
        <v>RIPOSO</v>
      </c>
      <c r="AK107" s="147" t="str">
        <f>T( IF( Nov2022_RICHIESTE!AK48&lt;&gt;"",  IF(   AND(    (IFERROR(SEARCH("Ridotto",Nov2022_RICHIESTE!AK48),Nov2022_RICHIESTE!AK48))=1,    AK$100&lt;&gt;""   ),    _xlfn.CONCAT("Rid: ",HLOOKUP(AK$100,Tipologie!$B$2:$AM$10,8)  ),  Nov2022_RICHIESTE!AK48),HLOOKUP(AK$100,Tipologie!$B$2:$AM$10,8  ) ))</f>
        <v>RIPOSO</v>
      </c>
      <c r="AL107" s="147" t="str">
        <f>T( IF( Nov2022_RICHIESTE!AL48&lt;&gt;"",  IF(   AND(    (IFERROR(SEARCH("Ridotto",Nov2022_RICHIESTE!AL48),Nov2022_RICHIESTE!AL48))=1,    AL$100&lt;&gt;""   ),    _xlfn.CONCAT("Rid: ",HLOOKUP(AL$100,Tipologie!$B$2:$AM$10,8)  ),  Nov2022_RICHIESTE!AL48),HLOOKUP(AL$100,Tipologie!$B$2:$AM$10,8  ) ))</f>
        <v>RIPOSO</v>
      </c>
      <c r="AM107" s="147" t="str">
        <f>T( IF( Nov2022_RICHIESTE!AM48&lt;&gt;"",  IF(   AND(    (IFERROR(SEARCH("Ridotto",Nov2022_RICHIESTE!AM48),Nov2022_RICHIESTE!AM48))=1,    AM$100&lt;&gt;""   ),    _xlfn.CONCAT("Rid: ",HLOOKUP(AM$100,Tipologie!$B$2:$AM$10,8)  ),  Nov2022_RICHIESTE!AM48),HLOOKUP(AM$100,Tipologie!$B$2:$AM$10,8  ) ))</f>
        <v>RIPOSO</v>
      </c>
      <c r="AN107" s="147" t="str">
        <f>T( IF( Nov2022_RICHIESTE!AQ48&lt;&gt;"",  IF(   AND(    (IFERROR(SEARCH("Ridotto",Nov2022_RICHIESTE!AQ48),Nov2022_RICHIESTE!AQ48))=1,    AN$100&lt;&gt;""   ),    _xlfn.CONCAT("Rid: ",HLOOKUP(AN$100,Tipologie!$B$2:$AM$10,8)  ),  Nov2022_RICHIESTE!AQ48),HLOOKUP(AN$100,Tipologie!$B$2:$AM$10,8  ) ))</f>
        <v>RIPOSO</v>
      </c>
      <c r="AO107" s="147" t="str">
        <f>T( IF( Nov2022_RICHIESTE!AR48&lt;&gt;"",  IF(   AND(    (IFERROR(SEARCH("Ridotto",Nov2022_RICHIESTE!AR48),Nov2022_RICHIESTE!AR48))=1,    AO$100&lt;&gt;""   ),    _xlfn.CONCAT("Rid: ",HLOOKUP(AO$100,Tipologie!$B$2:$AM$10,8)  ),  Nov2022_RICHIESTE!AR48),HLOOKUP(AO$100,Tipologie!$B$2:$AM$10,8  ) ))</f>
        <v>RIPOSO</v>
      </c>
      <c r="AP107" s="147" t="str">
        <f>T( IF( Nov2022_RICHIESTE!AR48&lt;&gt;"",  IF(   AND(    (IFERROR(SEARCH("Ridotto",Nov2022_RICHIESTE!AR48),Nov2022_RICHIESTE!AR48))=1,    AP$100&lt;&gt;""   ),    _xlfn.CONCAT("Rid: ",HLOOKUP(AP$100,Tipologie!$B$2:$AM$10,8)  ),  Nov2022_RICHIESTE!AR48),HLOOKUP(AP$100,Tipologie!$B$2:$AM$10,8  ) ))</f>
        <v>RIPOSO</v>
      </c>
      <c r="AQ107" s="147" t="str">
        <f>T( IF( Nov2022_RICHIESTE!AS48&lt;&gt;"",  IF(   AND(    (IFERROR(SEARCH("Ridotto",Nov2022_RICHIESTE!AS48),Nov2022_RICHIESTE!AS48))=1,    AQ$100&lt;&gt;""   ),    _xlfn.CONCAT("Rid: ",HLOOKUP(AQ$100,Tipologie!$B$2:$AM$10,8)  ),  Nov2022_RICHIESTE!AS48),HLOOKUP(AQ$100,Tipologie!$B$2:$AM$10,8  ) ))</f>
        <v>RIPOSO</v>
      </c>
      <c r="AR107" s="147" t="str">
        <f>T( IF( Nov2022_RICHIESTE!AT48&lt;&gt;"",  IF(   AND(    (IFERROR(SEARCH("Ridotto",Nov2022_RICHIESTE!AT48),Nov2022_RICHIESTE!AT48))=1,    AR$100&lt;&gt;""   ),    _xlfn.CONCAT("Rid: ",HLOOKUP(AR$100,Tipologie!$B$2:$AM$10,8)  ),  Nov2022_RICHIESTE!AT48),HLOOKUP(AR$100,Tipologie!$B$2:$AM$10,8  ) ))</f>
        <v>RIPOSO</v>
      </c>
      <c r="AS107" s="147" t="str">
        <f>T( IF( Nov2022_RICHIESTE!AU48&lt;&gt;"",  IF(   AND(    (IFERROR(SEARCH("Ridotto",Nov2022_RICHIESTE!AU48),Nov2022_RICHIESTE!AU48))=1,    AS$100&lt;&gt;""   ),    _xlfn.CONCAT("Rid: ",HLOOKUP(AS$100,Tipologie!$B$2:$AM$10,8)  ),  Nov2022_RICHIESTE!AU48),HLOOKUP(AS$100,Tipologie!$B$2:$AM$10,8  ) ))</f>
        <v>RIPOSO</v>
      </c>
      <c r="AT107" s="224"/>
      <c r="AW107" s="87">
        <f>SUM(COUNTIFS(C107:AS107,{"Ex-accordo";"Ferie";"Ridotto Ex-Acc";"Ridotto Ferie";"Ridotto Maternità";"Malattia";"Esame";"Altro"}))</f>
        <v>0</v>
      </c>
      <c r="AX107" s="208"/>
      <c r="AY107" s="91"/>
      <c r="BB107" s="147" t="str">
        <f>T( IF( Nov2022_RICHIESTE!BB48&lt;&gt;"",  IF(   AND(    (IFERROR(SEARCH("Ridotto",Nov2022_RICHIESTE!BB48),Nov2022_RICHIESTE!BB48))=1,    BB$100&lt;&gt;""   ),    _xlfn.CONCAT("Rid: ",HLOOKUP(BB$100,Tipologie!$B$2:$AM$10,8)  ),  Nov2022_RICHIESTE!BB48),HLOOKUP(BB$100,Tipologie!$B$2:$AM$10,8  ) ))</f>
        <v xml:space="preserve"> - </v>
      </c>
      <c r="BI107" s="45" t="str">
        <f t="shared" si="24"/>
        <v>sab</v>
      </c>
      <c r="BJ107" s="45">
        <f t="shared" si="32"/>
        <v>44905</v>
      </c>
      <c r="BK107" s="147" t="str">
        <f>T(IF(  Nov2022_RICHIESTE!BV48&lt;&gt;"",  Nov2022_RICHIESTE!BV48,  HLOOKUP(BK$100,Tipologie!$B$2:$AM$10,8) ))</f>
        <v>RIPOSO</v>
      </c>
      <c r="BL107" s="147" t="str">
        <f>T(IF(  Nov2022_RICHIESTE!BW48&lt;&gt;"",  Nov2022_RICHIESTE!BW48,  HLOOKUP(BL$100,Tipologie!$B$2:$AM$10,8) ))</f>
        <v>RIPOSO</v>
      </c>
      <c r="BM107" s="147" t="str">
        <f>T(IF(  Nov2022_RICHIESTE!BX48&lt;&gt;"",  Nov2022_RICHIESTE!BX48,  HLOOKUP(BM$100,Tipologie!$B$2:$AM$10,8) ))</f>
        <v>RIPOSO</v>
      </c>
      <c r="BN107" s="147" t="str">
        <f>T(IF(  Nov2022_RICHIESTE!BY48&lt;&gt;"",  Nov2022_RICHIESTE!BY48,  HLOOKUP(BN$100,Tipologie!$B$2:$AM$10,8) ))</f>
        <v>RIPOSO</v>
      </c>
      <c r="BO107" s="147" t="str">
        <f>T(IF(  Nov2022_RICHIESTE!BZ48&lt;&gt;"",  Nov2022_RICHIESTE!BZ48,  HLOOKUP(BO$100,Tipologie!$B$2:$AM$10,8) ))</f>
        <v>RIPOSO</v>
      </c>
      <c r="BP107" s="147" t="str">
        <f>T(IF(  Nov2022_RICHIESTE!CA48&lt;&gt;"",  Nov2022_RICHIESTE!CA48,  HLOOKUP(BP$100,Tipologie!$B$2:$AM$10,8) ))</f>
        <v>RIPOSO</v>
      </c>
      <c r="BQ107" s="147" t="str">
        <f>T(IF(  Nov2022_RICHIESTE!CB48&lt;&gt;"",  Nov2022_RICHIESTE!CB48,  HLOOKUP(BQ$100,Tipologie!$B$2:$AM$10,8) ))</f>
        <v>RIPOSO</v>
      </c>
      <c r="BR107" s="147" t="str">
        <f>T(IF(  Nov2022_RICHIESTE!CC48&lt;&gt;"",  Nov2022_RICHIESTE!CC48,  HLOOKUP(BR$100,Tipologie!$B$2:$AM$10,8) ))</f>
        <v>RIPOSO</v>
      </c>
      <c r="BS107" s="147" t="str">
        <f>T(IF(  Nov2022_RICHIESTE!CD48&lt;&gt;"",  Nov2022_RICHIESTE!CD48,  HLOOKUP(BS$100,Tipologie!$B$2:$AM$10,8) ))</f>
        <v>RIPOSO</v>
      </c>
      <c r="BT107" s="147" t="str">
        <f>T(IF(  Nov2022_RICHIESTE!CE48&lt;&gt;"",  Nov2022_RICHIESTE!CE48,  HLOOKUP(BT$100,Tipologie!$B$2:$AM$10,8) ))</f>
        <v>RIPOSO</v>
      </c>
    </row>
    <row r="108" spans="1:73" ht="11.25" hidden="1" customHeight="1" x14ac:dyDescent="0.25">
      <c r="A108" s="26" t="str">
        <f>IF(Nov2022_RICHIESTE!A49&lt;&gt;"",Nov2022_RICHIESTE!A49,"")</f>
        <v/>
      </c>
      <c r="B108" s="48">
        <f>IF(Nov2022_RICHIESTE!B49&lt;&gt;"",Nov2022_RICHIESTE!B49,"")</f>
        <v>44906</v>
      </c>
      <c r="C108" s="147" t="str">
        <f>T( IF( Nov2022_RICHIESTE!C49&lt;&gt;"",  IF(   AND(    (IFERROR(SEARCH("Ridotto",Nov2022_RICHIESTE!C49),Nov2022_RICHIESTE!C49))=1,    C$100&lt;&gt;""   ),    _xlfn.CONCAT("Rid: ",HLOOKUP(C$100,Tipologie!$B$2:$AM$10,9)  ),  Nov2022_RICHIESTE!C49),HLOOKUP(C$100,Tipologie!$B$2:$AM$10,9  ) ))</f>
        <v>DOMENICA</v>
      </c>
      <c r="D108" s="147" t="str">
        <f>T( IF( Nov2022_RICHIESTE!D49&lt;&gt;"",  IF(   AND(    (IFERROR(SEARCH("Ridotto",Nov2022_RICHIESTE!D49),Nov2022_RICHIESTE!D49))=1,    D$100&lt;&gt;""   ),    _xlfn.CONCAT("Rid: ",HLOOKUP(D$100,Tipologie!$B$2:$AM$10,9)  ),  Nov2022_RICHIESTE!D49),HLOOKUP(D$100,Tipologie!$B$2:$AM$10,9  ) ))</f>
        <v>DOMENICA</v>
      </c>
      <c r="E108" s="147" t="str">
        <f>T( IF( Nov2022_RICHIESTE!E49&lt;&gt;"",  IF(   AND(    (IFERROR(SEARCH("Ridotto",Nov2022_RICHIESTE!E49),Nov2022_RICHIESTE!E49))=1,    E$100&lt;&gt;""   ),    _xlfn.CONCAT("Rid: ",HLOOKUP(E$100,Tipologie!$B$2:$AM$10,9)  ),  Nov2022_RICHIESTE!E49),HLOOKUP(E$100,Tipologie!$B$2:$AM$10,9  ) ))</f>
        <v>DOMENICA</v>
      </c>
      <c r="F108" s="147" t="str">
        <f>T( IF( Nov2022_RICHIESTE!F49&lt;&gt;"",  IF(   AND(    (IFERROR(SEARCH("Ridotto",Nov2022_RICHIESTE!F49),Nov2022_RICHIESTE!F49))=1,    F$100&lt;&gt;""   ),    _xlfn.CONCAT("Rid: ",HLOOKUP(F$100,Tipologie!$B$2:$AM$10,9)  ),  Nov2022_RICHIESTE!F49),HLOOKUP(F$100,Tipologie!$B$2:$AM$10,9  ) ))</f>
        <v>DOMENICA</v>
      </c>
      <c r="G108" s="147" t="str">
        <f>T( IF( Nov2022_RICHIESTE!G49&lt;&gt;"",  IF(   AND(    (IFERROR(SEARCH("Ridotto",Nov2022_RICHIESTE!G49),Nov2022_RICHIESTE!G49))=1,    G$100&lt;&gt;""   ),    _xlfn.CONCAT("Rid: ",HLOOKUP(G$100,Tipologie!$B$2:$AM$10,9)  ),  Nov2022_RICHIESTE!G49),HLOOKUP(G$100,Tipologie!$B$2:$AM$10,9  ) ))</f>
        <v>DOMENICA</v>
      </c>
      <c r="H108" s="147" t="str">
        <f>T( IF( Nov2022_RICHIESTE!H49&lt;&gt;"",  IF(   AND(    (IFERROR(SEARCH("Ridotto",Nov2022_RICHIESTE!H49),Nov2022_RICHIESTE!H49))=1,    H$100&lt;&gt;""   ),    _xlfn.CONCAT("Rid: ",HLOOKUP(H$100,Tipologie!$B$2:$AM$10,9)  ),  Nov2022_RICHIESTE!H49),HLOOKUP(H$100,Tipologie!$B$2:$AM$10,9  ) ))</f>
        <v>DOMENICA</v>
      </c>
      <c r="I108" s="147" t="str">
        <f>T( IF( Nov2022_RICHIESTE!I49&lt;&gt;"",  IF(   AND(    (IFERROR(SEARCH("Ridotto",Nov2022_RICHIESTE!I49),Nov2022_RICHIESTE!I49))=1,    I$100&lt;&gt;""   ),    _xlfn.CONCAT("Rid: ",HLOOKUP(I$100,Tipologie!$B$2:$AM$10,9)  ),  Nov2022_RICHIESTE!I49),HLOOKUP(I$100,Tipologie!$B$2:$AM$10,9  ) ))</f>
        <v>DOMENICA</v>
      </c>
      <c r="J108" s="147" t="str">
        <f>T( IF( Nov2022_RICHIESTE!J49&lt;&gt;"",  IF(   AND(    (IFERROR(SEARCH("Ridotto",Nov2022_RICHIESTE!J49),Nov2022_RICHIESTE!J49))=1,    J$100&lt;&gt;""   ),    _xlfn.CONCAT("Rid: ",HLOOKUP(J$100,Tipologie!$B$2:$AM$10,9)  ),  Nov2022_RICHIESTE!J49),HLOOKUP(J$100,Tipologie!$B$2:$AM$10,9  ) ))</f>
        <v>DOMENICA</v>
      </c>
      <c r="K108" s="147" t="str">
        <f>T( IF( Nov2022_RICHIESTE!K49&lt;&gt;"",  IF(   AND(    (IFERROR(SEARCH("Ridotto",Nov2022_RICHIESTE!K49),Nov2022_RICHIESTE!K49))=1,    K$100&lt;&gt;""   ),    _xlfn.CONCAT("Rid: ",HLOOKUP(K$100,Tipologie!$B$2:$AM$10,9)  ),  Nov2022_RICHIESTE!K49),HLOOKUP(K$100,Tipologie!$B$2:$AM$10,9  ) ))</f>
        <v>DOMENICA</v>
      </c>
      <c r="L108" s="147" t="str">
        <f>T( IF( Nov2022_RICHIESTE!L49&lt;&gt;"",  IF(   AND(    (IFERROR(SEARCH("Ridotto",Nov2022_RICHIESTE!L49),Nov2022_RICHIESTE!L49))=1,    L$100&lt;&gt;""   ),    _xlfn.CONCAT("Rid: ",HLOOKUP(L$100,Tipologie!$B$2:$AM$10,9)  ),  Nov2022_RICHIESTE!L49),HLOOKUP(L$100,Tipologie!$B$2:$AM$10,9  ) ))</f>
        <v>DOMENICA</v>
      </c>
      <c r="M108" s="147" t="str">
        <f>T( IF( Nov2022_RICHIESTE!M49&lt;&gt;"",  IF(   AND(    (IFERROR(SEARCH("Ridotto",Nov2022_RICHIESTE!M49),Nov2022_RICHIESTE!M49))=1,    M$100&lt;&gt;""   ),    _xlfn.CONCAT("Rid: ",HLOOKUP(M$100,Tipologie!$B$2:$AM$10,9)  ),  Nov2022_RICHIESTE!M49),HLOOKUP(M$100,Tipologie!$B$2:$AM$10,9  ) ))</f>
        <v>DOMENICA</v>
      </c>
      <c r="N108" s="147" t="str">
        <f>T( IF( Nov2022_RICHIESTE!N49&lt;&gt;"",  IF(   AND(    (IFERROR(SEARCH("Ridotto",Nov2022_RICHIESTE!N49),Nov2022_RICHIESTE!N49))=1,    N$100&lt;&gt;""   ),    _xlfn.CONCAT("Rid: ",HLOOKUP(N$100,Tipologie!$B$2:$AM$10,9)  ),  Nov2022_RICHIESTE!N49),HLOOKUP(N$100,Tipologie!$B$2:$AM$10,9  ) ))</f>
        <v>DOMENICA</v>
      </c>
      <c r="O108" s="147" t="str">
        <f>T( IF( Nov2022_RICHIESTE!O49&lt;&gt;"",  IF(   AND(    (IFERROR(SEARCH("Ridotto",Nov2022_RICHIESTE!O49),Nov2022_RICHIESTE!O49))=1,    O$100&lt;&gt;""   ),    _xlfn.CONCAT("Rid: ",HLOOKUP(O$100,Tipologie!$B$2:$AM$10,9)  ),  Nov2022_RICHIESTE!O49),HLOOKUP(O$100,Tipologie!$B$2:$AM$10,9  ) ))</f>
        <v>DOMENICA</v>
      </c>
      <c r="P108" s="147" t="str">
        <f>T( IF( Nov2022_RICHIESTE!P49&lt;&gt;"",  IF(   AND(    (IFERROR(SEARCH("Ridotto",Nov2022_RICHIESTE!P49),Nov2022_RICHIESTE!P49))=1,    P$100&lt;&gt;""   ),    _xlfn.CONCAT("Rid: ",HLOOKUP(P$100,Tipologie!$B$2:$AM$10,9)  ),  Nov2022_RICHIESTE!P49),HLOOKUP(P$100,Tipologie!$B$2:$AM$10,9  ) ))</f>
        <v>DOMENICA</v>
      </c>
      <c r="Q108" s="28" t="str">
        <f>T( IF( Nov2022_RICHIESTE!Q49&lt;&gt;"",  IF(   AND(    (IFERROR(SEARCH("Ridotto",Nov2022_RICHIESTE!Q49),Nov2022_RICHIESTE!Q49))=1,    Q$100&lt;&gt;""   ),    _xlfn.CONCAT("Rid: ",HLOOKUP(Q$100,Tipologie!$B$2:$AM$10,9)  ),  Nov2022_RICHIESTE!Q49),HLOOKUP(Q$100,Tipologie!$B$2:$AM$10,9  ) ))</f>
        <v>DOMENICA</v>
      </c>
      <c r="R108" s="28" t="str">
        <f>T( IF( Nov2022_RICHIESTE!R49&lt;&gt;"",  IF(   AND(    (IFERROR(SEARCH("Ridotto",Nov2022_RICHIESTE!R49),Nov2022_RICHIESTE!R49))=1,    R$100&lt;&gt;""   ),    _xlfn.CONCAT("Rid: ",HLOOKUP(R$100,Tipologie!$B$2:$AM$10,9)  ),  Nov2022_RICHIESTE!R49),HLOOKUP(R$100,Tipologie!$B$2:$AM$10,9  ) ))</f>
        <v>DOMENICA</v>
      </c>
      <c r="S108" s="28" t="str">
        <f>T( IF( Nov2022_RICHIESTE!S49&lt;&gt;"",  IF(   AND(    (IFERROR(SEARCH("Ridotto",Nov2022_RICHIESTE!S49),Nov2022_RICHIESTE!S49))=1,    S$100&lt;&gt;""   ),    _xlfn.CONCAT("Rid: ",HLOOKUP(S$100,Tipologie!$B$2:$AM$10,9)  ),  Nov2022_RICHIESTE!S49),HLOOKUP(S$100,Tipologie!$B$2:$AM$10,9  ) ))</f>
        <v>DOMENICA</v>
      </c>
      <c r="U108" s="26" t="str">
        <f t="shared" si="23"/>
        <v/>
      </c>
      <c r="V108" s="48">
        <f t="shared" si="30"/>
        <v>44906</v>
      </c>
      <c r="W108" s="147" t="str">
        <f>T( IF( Nov2022_RICHIESTE!W49&lt;&gt;"",  IF(   AND(    (IFERROR(SEARCH("Ridotto",Nov2022_RICHIESTE!W49),Nov2022_RICHIESTE!W49))=1,    W$100&lt;&gt;""   ),    _xlfn.CONCAT("Rid: ",HLOOKUP(W$100,Tipologie!$B$2:$AM$10,9)  ),  Nov2022_RICHIESTE!W49),HLOOKUP(W$100,Tipologie!$B$2:$AM$10,9  ) ))</f>
        <v>DOMENICA</v>
      </c>
      <c r="X108" s="147" t="str">
        <f>T( IF( Nov2022_RICHIESTE!X49&lt;&gt;"",  IF(   AND(    (IFERROR(SEARCH("Ridotto",Nov2022_RICHIESTE!X49),Nov2022_RICHIESTE!X49))=1,    X$100&lt;&gt;""   ),    _xlfn.CONCAT("Rid: ",HLOOKUP(X$100,Tipologie!$B$2:$AM$10,9)  ),  Nov2022_RICHIESTE!X49),HLOOKUP(X$100,Tipologie!$B$2:$AM$10,9  ) ))</f>
        <v>DOMENICA</v>
      </c>
      <c r="Y108" s="147" t="str">
        <f>T( IF( Nov2022_RICHIESTE!Y49&lt;&gt;"",  IF(   AND(    (IFERROR(SEARCH("Ridotto",Nov2022_RICHIESTE!Y49),Nov2022_RICHIESTE!Y49))=1,    Y$100&lt;&gt;""   ),    _xlfn.CONCAT("Rid: ",HLOOKUP(Y$100,Tipologie!$B$2:$AM$10,9)  ),  Nov2022_RICHIESTE!Y49),HLOOKUP(Y$100,Tipologie!$B$2:$AM$10,9  ) ))</f>
        <v>DOMENICA</v>
      </c>
      <c r="Z108" s="147" t="str">
        <f>T( IF( Nov2022_RICHIESTE!Z49&lt;&gt;"",  IF(   AND(    (IFERROR(SEARCH("Ridotto",Nov2022_RICHIESTE!Z49),Nov2022_RICHIESTE!Z49))=1,    Z$100&lt;&gt;""   ),    _xlfn.CONCAT("Rid: ",HLOOKUP(Z$100,Tipologie!$B$2:$AM$10,9)  ),  Nov2022_RICHIESTE!Z49),HLOOKUP(Z$100,Tipologie!$B$2:$AM$10,9  ) ))</f>
        <v>DOMENICA</v>
      </c>
      <c r="AA108" s="147" t="str">
        <f>T( IF( Nov2022_RICHIESTE!AA49&lt;&gt;"",  IF(   AND(    (IFERROR(SEARCH("Ridotto",Nov2022_RICHIESTE!AA49),Nov2022_RICHIESTE!AA49))=1,    AA$100&lt;&gt;""   ),    _xlfn.CONCAT("Rid: ",HLOOKUP(AA$100,Tipologie!$B$2:$AM$10,9)  ),  Nov2022_RICHIESTE!AA49),HLOOKUP(AA$100,Tipologie!$B$2:$AM$10,9  ) ))</f>
        <v>DOMENICA</v>
      </c>
      <c r="AB108" s="147" t="str">
        <f>T( IF( Nov2022_RICHIESTE!AB49&lt;&gt;"",  IF(   AND(    (IFERROR(SEARCH("Ridotto",Nov2022_RICHIESTE!AB49),Nov2022_RICHIESTE!AB49))=1,    AB$100&lt;&gt;""   ),    _xlfn.CONCAT("Rid: ",HLOOKUP(AB$100,Tipologie!$B$2:$AM$10,9)  ),  Nov2022_RICHIESTE!AB49),HLOOKUP(AB$100,Tipologie!$B$2:$AM$10,9  ) ))</f>
        <v>DOMENICA</v>
      </c>
      <c r="AC108" s="147" t="str">
        <f>T( IF( Nov2022_RICHIESTE!AC49&lt;&gt;"",  IF(   AND(    (IFERROR(SEARCH("Ridotto",Nov2022_RICHIESTE!AC49),Nov2022_RICHIESTE!AC49))=1,    AC$100&lt;&gt;""   ),    _xlfn.CONCAT("Rid: ",HLOOKUP(AC$100,Tipologie!$B$2:$AM$10,9)  ),  Nov2022_RICHIESTE!AC49),HLOOKUP(AC$100,Tipologie!$B$2:$AM$10,9  ) ))</f>
        <v>DOMENICA</v>
      </c>
      <c r="AD108" s="147" t="str">
        <f>T( IF( Nov2022_RICHIESTE!AD49&lt;&gt;"",  IF(   AND(    (IFERROR(SEARCH("Ridotto",Nov2022_RICHIESTE!AD49),Nov2022_RICHIESTE!AD49))=1,    AD$100&lt;&gt;""   ),    _xlfn.CONCAT("Rid: ",HLOOKUP(AD$100,Tipologie!$B$2:$AM$10,9)  ),  Nov2022_RICHIESTE!AD49),HLOOKUP(AD$100,Tipologie!$B$2:$AM$10,9  ) ))</f>
        <v>DOMENICA</v>
      </c>
      <c r="AE108" s="147" t="str">
        <f>T( IF( Nov2022_RICHIESTE!AE49&lt;&gt;"",  IF(   AND(    (IFERROR(SEARCH("Ridotto",Nov2022_RICHIESTE!AE49),Nov2022_RICHIESTE!AE49))=1,    AE$100&lt;&gt;""   ),    _xlfn.CONCAT("Rid: ",HLOOKUP(AE$100,Tipologie!$B$2:$AM$10,9)  ),  Nov2022_RICHIESTE!AE49),HLOOKUP(AE$100,Tipologie!$B$2:$AM$10,9  ) ))</f>
        <v>DOMENICA</v>
      </c>
      <c r="AF108" s="147" t="str">
        <f>T( IF( Nov2022_RICHIESTE!AF49&lt;&gt;"",  IF(   AND(    (IFERROR(SEARCH("Ridotto",Nov2022_RICHIESTE!AF49),Nov2022_RICHIESTE!AF49))=1,    AF$100&lt;&gt;""   ),    _xlfn.CONCAT("Rid: ",HLOOKUP(AF$100,Tipologie!$B$2:$AM$10,9)  ),  Nov2022_RICHIESTE!AF49),HLOOKUP(AF$100,Tipologie!$B$2:$AM$10,9  ) ))</f>
        <v>DOMENICA</v>
      </c>
      <c r="AG108" s="147" t="str">
        <f>T( IF( Nov2022_RICHIESTE!AG49&lt;&gt;"",  IF(   AND(    (IFERROR(SEARCH("Ridotto",Nov2022_RICHIESTE!AG49),Nov2022_RICHIESTE!AG49))=1,    AG$100&lt;&gt;""   ),    _xlfn.CONCAT("Rid: ",HLOOKUP(AG$100,Tipologie!$B$2:$AM$10,9)  ),  Nov2022_RICHIESTE!AG49),HLOOKUP(AG$100,Tipologie!$B$2:$AM$10,9  ) ))</f>
        <v>DOMENICA</v>
      </c>
      <c r="AH108" s="147" t="str">
        <f>T( IF( Nov2022_RICHIESTE!AH49&lt;&gt;"",  IF(   AND(    (IFERROR(SEARCH("Ridotto",Nov2022_RICHIESTE!AH49),Nov2022_RICHIESTE!AH49))=1,    AH$100&lt;&gt;""   ),    _xlfn.CONCAT("Rid: ",HLOOKUP(AH$100,Tipologie!$B$2:$AM$10,9)  ),  Nov2022_RICHIESTE!AH49),HLOOKUP(AH$100,Tipologie!$B$2:$AM$10,9  ) ))</f>
        <v>DOMENICA</v>
      </c>
      <c r="AI108" s="147" t="str">
        <f>T( IF( Nov2022_RICHIESTE!AI49&lt;&gt;"",  IF(   AND(    (IFERROR(SEARCH("Ridotto",Nov2022_RICHIESTE!AI49),Nov2022_RICHIESTE!AI49))=1,    AI$100&lt;&gt;""   ),    _xlfn.CONCAT("Rid: ",HLOOKUP(AI$100,Tipologie!$B$2:$AM$10,9)  ),  Nov2022_RICHIESTE!AI49),HLOOKUP(AI$100,Tipologie!$B$2:$AM$10,9  ) ))</f>
        <v>DOMENICA</v>
      </c>
      <c r="AJ108" s="147" t="str">
        <f>T( IF( Nov2022_RICHIESTE!AJ49&lt;&gt;"",  IF(   AND(    (IFERROR(SEARCH("Ridotto",Nov2022_RICHIESTE!AJ49),Nov2022_RICHIESTE!AJ49))=1,    AJ$100&lt;&gt;""   ),    _xlfn.CONCAT("Rid: ",HLOOKUP(AJ$100,Tipologie!$B$2:$AM$10,9)  ),  Nov2022_RICHIESTE!AJ49),HLOOKUP(AJ$100,Tipologie!$B$2:$AM$10,9  ) ))</f>
        <v>DOMENICA</v>
      </c>
      <c r="AK108" s="147" t="str">
        <f>T( IF( Nov2022_RICHIESTE!AK49&lt;&gt;"",  IF(   AND(    (IFERROR(SEARCH("Ridotto",Nov2022_RICHIESTE!AK49),Nov2022_RICHIESTE!AK49))=1,    AK$100&lt;&gt;""   ),    _xlfn.CONCAT("Rid: ",HLOOKUP(AK$100,Tipologie!$B$2:$AM$10,9)  ),  Nov2022_RICHIESTE!AK49),HLOOKUP(AK$100,Tipologie!$B$2:$AM$10,9  ) ))</f>
        <v>DOMENICA</v>
      </c>
      <c r="AL108" s="147" t="str">
        <f>T( IF( Nov2022_RICHIESTE!AL49&lt;&gt;"",  IF(   AND(    (IFERROR(SEARCH("Ridotto",Nov2022_RICHIESTE!AL49),Nov2022_RICHIESTE!AL49))=1,    AL$100&lt;&gt;""   ),    _xlfn.CONCAT("Rid: ",HLOOKUP(AL$100,Tipologie!$B$2:$AM$10,9)  ),  Nov2022_RICHIESTE!AL49),HLOOKUP(AL$100,Tipologie!$B$2:$AM$10,9  ) ))</f>
        <v>DOMENICA</v>
      </c>
      <c r="AM108" s="147" t="str">
        <f>T( IF( Nov2022_RICHIESTE!AM49&lt;&gt;"",  IF(   AND(    (IFERROR(SEARCH("Ridotto",Nov2022_RICHIESTE!AM49),Nov2022_RICHIESTE!AM49))=1,    AM$100&lt;&gt;""   ),    _xlfn.CONCAT("Rid: ",HLOOKUP(AM$100,Tipologie!$B$2:$AM$10,9)  ),  Nov2022_RICHIESTE!AM49),HLOOKUP(AM$100,Tipologie!$B$2:$AM$10,9  ) ))</f>
        <v>DOMENICA</v>
      </c>
      <c r="AN108" s="147" t="str">
        <f>T( IF( Nov2022_RICHIESTE!AQ49&lt;&gt;"",  IF(   AND(    (IFERROR(SEARCH("Ridotto",Nov2022_RICHIESTE!AQ49),Nov2022_RICHIESTE!AQ49))=1,    AN$100&lt;&gt;""   ),    _xlfn.CONCAT("Rid: ",HLOOKUP(AN$100,Tipologie!$B$2:$AM$10,9)  ),  Nov2022_RICHIESTE!AQ49),HLOOKUP(AN$100,Tipologie!$B$2:$AM$10,9  ) ))</f>
        <v>DOMENICA</v>
      </c>
      <c r="AO108" s="147" t="str">
        <f>T( IF( Nov2022_RICHIESTE!AR49&lt;&gt;"",  IF(   AND(    (IFERROR(SEARCH("Ridotto",Nov2022_RICHIESTE!AR49),Nov2022_RICHIESTE!AR49))=1,    AO$100&lt;&gt;""   ),    _xlfn.CONCAT("Rid: ",HLOOKUP(AO$100,Tipologie!$B$2:$AM$10,9)  ),  Nov2022_RICHIESTE!AR49),HLOOKUP(AO$100,Tipologie!$B$2:$AM$10,9  ) ))</f>
        <v>DOMENICA</v>
      </c>
      <c r="AP108" s="147" t="str">
        <f>T( IF( Nov2022_RICHIESTE!AR49&lt;&gt;"",  IF(   AND(    (IFERROR(SEARCH("Ridotto",Nov2022_RICHIESTE!AR49),Nov2022_RICHIESTE!AR49))=1,    AP$100&lt;&gt;""   ),    _xlfn.CONCAT("Rid: ",HLOOKUP(AP$100,Tipologie!$B$2:$AM$10,9)  ),  Nov2022_RICHIESTE!AR49),HLOOKUP(AP$100,Tipologie!$B$2:$AM$10,9  ) ))</f>
        <v>DOMENICA</v>
      </c>
      <c r="AQ108" s="147" t="str">
        <f>T( IF( Nov2022_RICHIESTE!AS49&lt;&gt;"",  IF(   AND(    (IFERROR(SEARCH("Ridotto",Nov2022_RICHIESTE!AS49),Nov2022_RICHIESTE!AS49))=1,    AQ$100&lt;&gt;""   ),    _xlfn.CONCAT("Rid: ",HLOOKUP(AQ$100,Tipologie!$B$2:$AM$10,9)  ),  Nov2022_RICHIESTE!AS49),HLOOKUP(AQ$100,Tipologie!$B$2:$AM$10,9  ) ))</f>
        <v>DOMENICA</v>
      </c>
      <c r="AR108" s="147" t="str">
        <f>T( IF( Nov2022_RICHIESTE!AT49&lt;&gt;"",  IF(   AND(    (IFERROR(SEARCH("Ridotto",Nov2022_RICHIESTE!AT49),Nov2022_RICHIESTE!AT49))=1,    AR$100&lt;&gt;""   ),    _xlfn.CONCAT("Rid: ",HLOOKUP(AR$100,Tipologie!$B$2:$AM$10,9)  ),  Nov2022_RICHIESTE!AT49),HLOOKUP(AR$100,Tipologie!$B$2:$AM$10,9  ) ))</f>
        <v>DOMENICA</v>
      </c>
      <c r="AS108" s="147" t="str">
        <f>T( IF( Nov2022_RICHIESTE!AU49&lt;&gt;"",  IF(   AND(    (IFERROR(SEARCH("Ridotto",Nov2022_RICHIESTE!AU49),Nov2022_RICHIESTE!AU49))=1,    AS$100&lt;&gt;""   ),    _xlfn.CONCAT("Rid: ",HLOOKUP(AS$100,Tipologie!$B$2:$AM$10,9)  ),  Nov2022_RICHIESTE!AU49),HLOOKUP(AS$100,Tipologie!$B$2:$AM$10,9  ) ))</f>
        <v>DOMENICA</v>
      </c>
      <c r="AT108" s="224"/>
      <c r="AW108" s="89"/>
      <c r="AX108" s="207"/>
      <c r="AY108" s="91"/>
      <c r="BB108" s="147" t="str">
        <f>T( IF( Nov2022_RICHIESTE!BB49&lt;&gt;"",  IF(   AND(    (IFERROR(SEARCH("Ridotto",Nov2022_RICHIESTE!BB49),Nov2022_RICHIESTE!BB49))=1,    BB$100&lt;&gt;""   ),    _xlfn.CONCAT("Rid: ",HLOOKUP(BB$100,Tipologie!$B$2:$AM$10,9)  ),  Nov2022_RICHIESTE!BB49),HLOOKUP(BB$100,Tipologie!$B$2:$AM$10,9  ) ))</f>
        <v>DOMENICA</v>
      </c>
      <c r="BI108" s="26" t="str">
        <f t="shared" si="24"/>
        <v/>
      </c>
      <c r="BJ108" s="136">
        <f t="shared" si="32"/>
        <v>44906</v>
      </c>
      <c r="BK108" s="147" t="str">
        <f>T(IF(  Nov2022_RICHIESTE!BV49&lt;&gt;"",  Nov2022_RICHIESTE!BV49,  HLOOKUP(BK$100,Tipologie!$B$2:$AM$10,9) ))</f>
        <v>DOMENICA</v>
      </c>
      <c r="BL108" s="147" t="str">
        <f>T(IF(  Nov2022_RICHIESTE!BW49&lt;&gt;"",  Nov2022_RICHIESTE!BW49,  HLOOKUP(BL$100,Tipologie!$B$2:$AM$10,9) ))</f>
        <v>DOMENICA</v>
      </c>
      <c r="BM108" s="147" t="str">
        <f>T(IF(  Nov2022_RICHIESTE!BX49&lt;&gt;"",  Nov2022_RICHIESTE!BX49,  HLOOKUP(BM$100,Tipologie!$B$2:$AM$10,9) ))</f>
        <v>DOMENICA</v>
      </c>
      <c r="BN108" s="147" t="str">
        <f>T(IF(  Nov2022_RICHIESTE!BY49&lt;&gt;"",  Nov2022_RICHIESTE!BY49,  HLOOKUP(BN$100,Tipologie!$B$2:$AM$10,9) ))</f>
        <v>DOMENICA</v>
      </c>
      <c r="BO108" s="147" t="str">
        <f>T(IF(  Nov2022_RICHIESTE!BZ49&lt;&gt;"",  Nov2022_RICHIESTE!BZ49,  HLOOKUP(BO$100,Tipologie!$B$2:$AM$10,9) ))</f>
        <v>DOMENICA</v>
      </c>
      <c r="BP108" s="147" t="str">
        <f>T(IF(  Nov2022_RICHIESTE!CA49&lt;&gt;"",  Nov2022_RICHIESTE!CA49,  HLOOKUP(BP$100,Tipologie!$B$2:$AM$10,9) ))</f>
        <v>DOMENICA</v>
      </c>
      <c r="BQ108" s="147" t="str">
        <f>T(IF(  Nov2022_RICHIESTE!CB49&lt;&gt;"",  Nov2022_RICHIESTE!CB49,  HLOOKUP(BQ$100,Tipologie!$B$2:$AM$10,9) ))</f>
        <v>DOMENICA</v>
      </c>
      <c r="BR108" s="147" t="str">
        <f>T(IF(  Nov2022_RICHIESTE!CC49&lt;&gt;"",  Nov2022_RICHIESTE!CC49,  HLOOKUP(BR$100,Tipologie!$B$2:$AM$10,9) ))</f>
        <v>DOMENICA</v>
      </c>
      <c r="BS108" s="147" t="str">
        <f>T(IF(  Nov2022_RICHIESTE!CD49&lt;&gt;"",  Nov2022_RICHIESTE!CD49,  HLOOKUP(BS$100,Tipologie!$B$2:$AM$10,9) ))</f>
        <v>DOMENICA</v>
      </c>
      <c r="BT108" s="147" t="str">
        <f>T(IF(  Nov2022_RICHIESTE!CE49&lt;&gt;"",  Nov2022_RICHIESTE!CE49,  HLOOKUP(BT$100,Tipologie!$B$2:$AM$10,9) ))</f>
        <v>DOMENICA</v>
      </c>
    </row>
    <row r="109" spans="1:73" ht="11.25" hidden="1" customHeight="1" x14ac:dyDescent="0.25">
      <c r="A109" s="20"/>
      <c r="B109" s="20"/>
      <c r="C109" s="27"/>
      <c r="D109" s="27"/>
      <c r="E109" s="27"/>
      <c r="F109" s="27"/>
      <c r="G109" s="27"/>
      <c r="H109" s="27"/>
      <c r="I109" s="27"/>
      <c r="J109" s="27"/>
      <c r="K109" s="27"/>
      <c r="L109" s="27"/>
      <c r="M109" s="27"/>
      <c r="N109" s="27"/>
      <c r="O109" s="27"/>
      <c r="P109" s="27"/>
      <c r="Q109" s="27"/>
      <c r="R109" s="27"/>
      <c r="S109" s="27"/>
      <c r="U109" s="20" t="str">
        <f t="shared" si="23"/>
        <v/>
      </c>
      <c r="V109" s="44" t="str">
        <f t="shared" si="30"/>
        <v/>
      </c>
      <c r="W109" s="27"/>
      <c r="X109" s="27"/>
      <c r="Y109" s="27"/>
      <c r="Z109" s="27"/>
      <c r="AA109" s="27"/>
      <c r="AB109" s="27"/>
      <c r="AC109" s="27"/>
      <c r="AD109" s="27"/>
      <c r="AE109" s="27"/>
      <c r="AF109" s="27"/>
      <c r="AG109" s="27"/>
      <c r="AH109" s="27"/>
      <c r="AI109" s="27"/>
      <c r="AJ109" s="27"/>
      <c r="AK109" s="27"/>
      <c r="AL109" s="27"/>
      <c r="AM109" s="27"/>
      <c r="AN109" s="27"/>
      <c r="AO109" s="27"/>
      <c r="AP109" s="27"/>
      <c r="AQ109" s="27"/>
      <c r="AR109" s="27"/>
      <c r="AS109" s="27"/>
      <c r="AT109" s="199"/>
      <c r="AW109" s="91"/>
      <c r="AX109" s="196"/>
      <c r="AY109" s="91"/>
      <c r="BB109" s="199"/>
      <c r="BI109" s="93" t="str">
        <f t="shared" si="24"/>
        <v/>
      </c>
      <c r="BJ109" s="93" t="str">
        <f t="shared" si="32"/>
        <v/>
      </c>
      <c r="BK109" s="27"/>
      <c r="BL109" s="27"/>
      <c r="BM109" s="27"/>
      <c r="BN109" s="27"/>
      <c r="BO109" s="27"/>
      <c r="BP109" s="27"/>
      <c r="BQ109" s="27"/>
      <c r="BR109" s="27"/>
      <c r="BS109" s="27"/>
      <c r="BT109" s="27"/>
    </row>
    <row r="110" spans="1:73" ht="11.25" customHeight="1" x14ac:dyDescent="0.25">
      <c r="C110" s="202">
        <f>Dic2022_RICHIESTE!C2</f>
        <v>1</v>
      </c>
      <c r="D110" s="202">
        <f t="shared" ref="D110:P110" si="33">D2</f>
        <v>2</v>
      </c>
      <c r="E110" s="202">
        <f t="shared" si="33"/>
        <v>3</v>
      </c>
      <c r="F110" s="202">
        <f t="shared" si="33"/>
        <v>4</v>
      </c>
      <c r="G110" s="202">
        <f t="shared" si="33"/>
        <v>5</v>
      </c>
      <c r="H110" s="202">
        <f t="shared" si="33"/>
        <v>6</v>
      </c>
      <c r="I110" s="202">
        <f t="shared" si="33"/>
        <v>7</v>
      </c>
      <c r="J110" s="202">
        <f t="shared" si="33"/>
        <v>8</v>
      </c>
      <c r="K110" s="202">
        <f t="shared" si="33"/>
        <v>9</v>
      </c>
      <c r="L110" s="202">
        <f t="shared" si="33"/>
        <v>0</v>
      </c>
      <c r="M110" s="202">
        <f t="shared" si="33"/>
        <v>0</v>
      </c>
      <c r="N110" s="6">
        <f t="shared" si="33"/>
        <v>0</v>
      </c>
      <c r="O110" s="6">
        <f t="shared" si="33"/>
        <v>0</v>
      </c>
      <c r="P110" s="6">
        <f t="shared" si="33"/>
        <v>1</v>
      </c>
      <c r="Q110" s="6"/>
      <c r="R110" s="6"/>
      <c r="S110" s="6"/>
      <c r="V110" s="91"/>
      <c r="W110" s="201">
        <f>Dic2022_RICHIESTE!W2</f>
        <v>1</v>
      </c>
      <c r="X110" s="201">
        <f>Dic2022_RICHIESTE!X2</f>
        <v>2</v>
      </c>
      <c r="Y110" s="201">
        <f>Dic2022_RICHIESTE!Y2</f>
        <v>3</v>
      </c>
      <c r="Z110" s="201">
        <f>Dic2022_RICHIESTE!Z2</f>
        <v>4</v>
      </c>
      <c r="AA110" s="201">
        <f>Dic2022_RICHIESTE!AA2</f>
        <v>5</v>
      </c>
      <c r="AB110" s="201">
        <f>Dic2022_RICHIESTE!AB2</f>
        <v>6</v>
      </c>
      <c r="AC110" s="201">
        <f>Dic2022_RICHIESTE!AC2</f>
        <v>7</v>
      </c>
      <c r="AD110" s="201">
        <f>Dic2022_RICHIESTE!AD2</f>
        <v>8</v>
      </c>
      <c r="AE110" s="201">
        <f>Dic2022_RICHIESTE!AE2</f>
        <v>9</v>
      </c>
      <c r="AF110" s="201">
        <f>Dic2022_RICHIESTE!AF2</f>
        <v>10</v>
      </c>
      <c r="AG110" s="201">
        <f>Dic2022_RICHIESTE!AG2</f>
        <v>11</v>
      </c>
      <c r="AH110" s="6">
        <f>Dic2022_RICHIESTE!AH2</f>
        <v>0</v>
      </c>
      <c r="AI110" s="6">
        <f>Dic2022_RICHIESTE!AI2</f>
        <v>0</v>
      </c>
      <c r="AJ110" s="200">
        <f>Dic2022_RICHIESTE!AJ2</f>
        <v>1</v>
      </c>
      <c r="AK110" s="200">
        <f>Dic2022_RICHIESTE!AK2</f>
        <v>2</v>
      </c>
      <c r="AL110" s="200">
        <f>Dic2022_RICHIESTE!AL2</f>
        <v>3</v>
      </c>
      <c r="AM110" s="200">
        <f>Dic2022_RICHIESTE!AM2</f>
        <v>4</v>
      </c>
      <c r="AN110" s="200">
        <f>Dic2022_RICHIESTE!AN2</f>
        <v>5</v>
      </c>
      <c r="AO110" s="200">
        <f>Dic2022_RICHIESTE!AO2</f>
        <v>6</v>
      </c>
      <c r="AP110" s="200">
        <f>Dic2022_RICHIESTE!AP2</f>
        <v>7</v>
      </c>
      <c r="AQ110" s="200">
        <f>Dic2022_RICHIESTE!AQ2</f>
        <v>8</v>
      </c>
      <c r="AR110" s="200">
        <f>Dic2022_RICHIESTE!AR2</f>
        <v>9</v>
      </c>
      <c r="AS110" s="200">
        <f>Dic2022_RICHIESTE!AS2</f>
        <v>10</v>
      </c>
      <c r="AT110" s="224"/>
      <c r="BB110" s="202">
        <f>IF(BB111&lt;&gt;"",BA110+1,0)</f>
        <v>1</v>
      </c>
      <c r="BC110" s="202">
        <f>IF(BC111&lt;&gt;"",BB110+1,0)</f>
        <v>2</v>
      </c>
      <c r="BD110" s="201">
        <f>IF(BD111&lt;&gt;"",BB110+1,0)</f>
        <v>0</v>
      </c>
      <c r="BE110" s="201">
        <f>IF(BE111&lt;&gt;"",BC110+1,0)</f>
        <v>0</v>
      </c>
      <c r="BF110" s="200">
        <f>IF(BF111&lt;&gt;"",BD110+1,0)</f>
        <v>0</v>
      </c>
      <c r="BG110" s="200">
        <f>IF(BG111&lt;&gt;"",BE110+1,0)</f>
        <v>0</v>
      </c>
    </row>
    <row r="111" spans="1:73" s="41" customFormat="1" ht="11.25" customHeight="1" x14ac:dyDescent="0.25">
      <c r="A111" s="306"/>
      <c r="B111" s="307"/>
      <c r="C111" s="262" t="str">
        <f>Dic2022_RICHIESTE!C3</f>
        <v>Operatore1</v>
      </c>
      <c r="D111" s="262" t="str">
        <f>Dic2022_RICHIESTE!D3</f>
        <v>Operatore2</v>
      </c>
      <c r="E111" s="262" t="str">
        <f>Dic2022_RICHIESTE!E3</f>
        <v>Operatore3</v>
      </c>
      <c r="F111" s="262" t="str">
        <f>Dic2022_RICHIESTE!F3</f>
        <v>Operatore4</v>
      </c>
      <c r="G111" s="262" t="str">
        <f>Dic2022_RICHIESTE!G3</f>
        <v>Operatore5</v>
      </c>
      <c r="H111" s="262" t="str">
        <f>Dic2022_RICHIESTE!H3</f>
        <v>Operatore6</v>
      </c>
      <c r="I111" s="262" t="str">
        <f>Dic2022_RICHIESTE!I3</f>
        <v>Operatore7</v>
      </c>
      <c r="J111" s="262" t="str">
        <f>Dic2022_RICHIESTE!J3</f>
        <v>Operatore8</v>
      </c>
      <c r="K111" s="262" t="str">
        <f>Dic2022_RICHIESTE!K3</f>
        <v>Operatore9</v>
      </c>
      <c r="L111" s="262" t="str">
        <f>Dic2022_RICHIESTE!L3</f>
        <v/>
      </c>
      <c r="M111" s="262" t="str">
        <f>Dic2022_RICHIESTE!M3</f>
        <v/>
      </c>
      <c r="N111" s="239" t="str">
        <f>Dic2022_RICHIESTE!N3</f>
        <v/>
      </c>
      <c r="O111" s="239" t="str">
        <f>Dic2022_RICHIESTE!O3</f>
        <v/>
      </c>
      <c r="P111" s="239" t="str">
        <f>Dic2022_RICHIESTE!P3</f>
        <v>1° Liv. - Outbound</v>
      </c>
      <c r="Q111" s="239" t="str">
        <f>Dic2022_RICHIESTE!Q3</f>
        <v>Operatore35</v>
      </c>
      <c r="R111" s="239" t="str">
        <f>Dic2022_RICHIESTE!R3</f>
        <v>Operatore36</v>
      </c>
      <c r="S111" s="239" t="str">
        <f>Dic2022_RICHIESTE!S3</f>
        <v/>
      </c>
      <c r="T111"/>
      <c r="U111" s="276"/>
      <c r="V111" s="307"/>
      <c r="W111" s="241" t="str">
        <f>Dic2022_RICHIESTE!W3</f>
        <v>Operatore10</v>
      </c>
      <c r="X111" s="241" t="str">
        <f>Dic2022_RICHIESTE!X3</f>
        <v>Operatore11</v>
      </c>
      <c r="Y111" s="241" t="str">
        <f>Dic2022_RICHIESTE!Y3</f>
        <v>Operatore12</v>
      </c>
      <c r="Z111" s="241" t="str">
        <f>Dic2022_RICHIESTE!Z3</f>
        <v>Operatore13</v>
      </c>
      <c r="AA111" s="241" t="str">
        <f>Dic2022_RICHIESTE!AA3</f>
        <v>Operatore14</v>
      </c>
      <c r="AB111" s="241" t="str">
        <f>Dic2022_RICHIESTE!AB3</f>
        <v>Operatore26</v>
      </c>
      <c r="AC111" s="241" t="str">
        <f>Dic2022_RICHIESTE!AC3</f>
        <v>Operatore16</v>
      </c>
      <c r="AD111" s="241" t="str">
        <f>Dic2022_RICHIESTE!AD3</f>
        <v>Operatore17</v>
      </c>
      <c r="AE111" s="241" t="str">
        <f>Dic2022_RICHIESTE!AE3</f>
        <v>Operatore18</v>
      </c>
      <c r="AF111" s="241" t="str">
        <f>Dic2022_RICHIESTE!AF3</f>
        <v>Operatore19</v>
      </c>
      <c r="AG111" s="241" t="str">
        <f>Dic2022_RICHIESTE!AG3</f>
        <v>Operatore20</v>
      </c>
      <c r="AH111" s="256" t="str">
        <f>Dic2022_RICHIESTE!AH3</f>
        <v/>
      </c>
      <c r="AI111" s="256" t="str">
        <f>Dic2022_RICHIESTE!AI3</f>
        <v/>
      </c>
      <c r="AJ111" s="240" t="str">
        <f>Dic2022_RICHIESTE!AJ3</f>
        <v>Operatore21</v>
      </c>
      <c r="AK111" s="240" t="str">
        <f>Dic2022_RICHIESTE!AK3</f>
        <v>Operatore22</v>
      </c>
      <c r="AL111" s="240" t="str">
        <f>Dic2022_RICHIESTE!AL3</f>
        <v>Operatore23</v>
      </c>
      <c r="AM111" s="240" t="str">
        <f>Dic2022_RICHIESTE!AM3</f>
        <v>Operatore24</v>
      </c>
      <c r="AN111" s="240" t="str">
        <f>Dic2022_RICHIESTE!AN3</f>
        <v>Operatore25</v>
      </c>
      <c r="AO111" s="240" t="str">
        <f>Dic2022_RICHIESTE!AO3</f>
        <v>Operatore26</v>
      </c>
      <c r="AP111" s="240" t="str">
        <f>Dic2022_RICHIESTE!AP3</f>
        <v>Operatore27</v>
      </c>
      <c r="AQ111" s="240" t="str">
        <f>Dic2022_RICHIESTE!AQ3</f>
        <v>Operatore28</v>
      </c>
      <c r="AR111" s="240" t="str">
        <f>Dic2022_RICHIESTE!AR3</f>
        <v>Operatore29</v>
      </c>
      <c r="AS111" s="240" t="str">
        <f>Dic2022_RICHIESTE!AS3</f>
        <v>Operatore30</v>
      </c>
      <c r="AT111" s="224"/>
      <c r="AU111"/>
      <c r="AV111"/>
      <c r="AW111" s="227" t="str">
        <f>AW3</f>
        <v>Assenti</v>
      </c>
      <c r="AX111" s="227" t="s">
        <v>210</v>
      </c>
      <c r="AY111" s="160"/>
      <c r="BB111" s="262" t="str">
        <f t="shared" ref="BB111:BG111" si="34">BB3</f>
        <v>Operatore35</v>
      </c>
      <c r="BC111" s="262" t="str">
        <f t="shared" si="34"/>
        <v>Operatore36</v>
      </c>
      <c r="BD111" s="241" t="str">
        <f t="shared" si="34"/>
        <v/>
      </c>
      <c r="BE111" s="241" t="str">
        <f t="shared" si="34"/>
        <v/>
      </c>
      <c r="BF111" s="240" t="str">
        <f t="shared" si="34"/>
        <v/>
      </c>
      <c r="BG111" s="240" t="str">
        <f t="shared" si="34"/>
        <v/>
      </c>
      <c r="BI111" s="276"/>
      <c r="BJ111" s="308"/>
      <c r="BK111" s="295" t="str">
        <f>BK57</f>
        <v>TeamLeader1</v>
      </c>
      <c r="BL111" s="294" t="str">
        <f t="shared" ref="BL111:BT111" si="35">BL57</f>
        <v>Operatore31</v>
      </c>
      <c r="BM111" s="294" t="str">
        <f t="shared" si="35"/>
        <v>Operatore32</v>
      </c>
      <c r="BN111" s="243" t="str">
        <f t="shared" si="35"/>
        <v>TeamLeader2</v>
      </c>
      <c r="BO111" s="244" t="str">
        <f t="shared" si="35"/>
        <v>Operatore33</v>
      </c>
      <c r="BP111" s="245" t="str">
        <f t="shared" si="35"/>
        <v>TeamLeader3</v>
      </c>
      <c r="BQ111" s="246" t="str">
        <f t="shared" si="35"/>
        <v>Operatore34</v>
      </c>
      <c r="BR111" s="234" t="str">
        <f t="shared" si="35"/>
        <v/>
      </c>
      <c r="BS111" s="234" t="str">
        <f t="shared" si="35"/>
        <v/>
      </c>
      <c r="BT111" s="234" t="str">
        <f t="shared" si="35"/>
        <v/>
      </c>
    </row>
    <row r="112" spans="1:73" s="41" customFormat="1" ht="23.25" customHeight="1" x14ac:dyDescent="0.25">
      <c r="A112" s="306"/>
      <c r="B112" s="307"/>
      <c r="C112" s="263"/>
      <c r="D112" s="263"/>
      <c r="E112" s="263"/>
      <c r="F112" s="263"/>
      <c r="G112" s="263"/>
      <c r="H112" s="263"/>
      <c r="I112" s="263"/>
      <c r="J112" s="263"/>
      <c r="K112" s="263"/>
      <c r="L112" s="263"/>
      <c r="M112" s="263"/>
      <c r="N112" s="239"/>
      <c r="O112" s="239"/>
      <c r="P112" s="239"/>
      <c r="Q112" s="239"/>
      <c r="R112" s="239"/>
      <c r="S112" s="239"/>
      <c r="T112"/>
      <c r="U112" s="276"/>
      <c r="V112" s="307"/>
      <c r="W112" s="241"/>
      <c r="X112" s="241"/>
      <c r="Y112" s="241"/>
      <c r="Z112" s="241"/>
      <c r="AA112" s="241"/>
      <c r="AB112" s="241"/>
      <c r="AC112" s="241"/>
      <c r="AD112" s="241"/>
      <c r="AE112" s="241"/>
      <c r="AF112" s="241"/>
      <c r="AG112" s="241"/>
      <c r="AH112" s="256"/>
      <c r="AI112" s="256"/>
      <c r="AJ112" s="240"/>
      <c r="AK112" s="240"/>
      <c r="AL112" s="240"/>
      <c r="AM112" s="240"/>
      <c r="AN112" s="240"/>
      <c r="AO112" s="240"/>
      <c r="AP112" s="240"/>
      <c r="AQ112" s="240"/>
      <c r="AR112" s="240"/>
      <c r="AS112" s="240"/>
      <c r="AT112" s="224"/>
      <c r="AU112"/>
      <c r="AV112"/>
      <c r="AW112" s="310"/>
      <c r="AX112" s="228"/>
      <c r="AY112" s="160"/>
      <c r="BB112" s="263"/>
      <c r="BC112" s="263"/>
      <c r="BD112" s="241"/>
      <c r="BE112" s="241"/>
      <c r="BF112" s="240"/>
      <c r="BG112" s="240"/>
      <c r="BI112" s="276"/>
      <c r="BJ112" s="308"/>
      <c r="BK112" s="295"/>
      <c r="BL112" s="294"/>
      <c r="BM112" s="294"/>
      <c r="BN112" s="243"/>
      <c r="BO112" s="244"/>
      <c r="BP112" s="245"/>
      <c r="BQ112" s="246"/>
      <c r="BR112" s="234"/>
      <c r="BS112" s="234"/>
      <c r="BT112" s="234"/>
    </row>
    <row r="113" spans="1:73" ht="11.25" customHeight="1" x14ac:dyDescent="0.25">
      <c r="A113" s="305" t="s">
        <v>14</v>
      </c>
      <c r="B113" s="305"/>
      <c r="C113" s="118"/>
      <c r="D113" s="118"/>
      <c r="E113" s="118"/>
      <c r="F113" s="118"/>
      <c r="G113" s="118"/>
      <c r="H113" s="118"/>
      <c r="I113" s="118"/>
      <c r="J113" s="118"/>
      <c r="K113" s="118"/>
      <c r="L113" s="118"/>
      <c r="M113" s="118"/>
      <c r="N113" s="118"/>
      <c r="O113" s="118"/>
      <c r="P113" s="118"/>
      <c r="Q113" s="118"/>
      <c r="R113" s="118"/>
      <c r="S113" s="118"/>
      <c r="U113" s="305" t="str">
        <f>A113</f>
        <v>Prec. SERE:</v>
      </c>
      <c r="V113" s="305"/>
      <c r="W113" s="118"/>
      <c r="X113" s="118"/>
      <c r="Y113" s="118"/>
      <c r="Z113" s="118"/>
      <c r="AA113" s="118"/>
      <c r="AB113" s="118"/>
      <c r="AC113" s="118"/>
      <c r="AD113" s="118"/>
      <c r="AE113" s="118"/>
      <c r="AF113" s="118"/>
      <c r="AG113" s="118"/>
      <c r="AH113" s="118"/>
      <c r="AI113" s="118"/>
      <c r="AJ113" s="118"/>
      <c r="AK113" s="118"/>
      <c r="AL113" s="118"/>
      <c r="AM113" s="118"/>
      <c r="AN113" s="118"/>
      <c r="AO113" s="118"/>
      <c r="AP113" s="118"/>
      <c r="AQ113" s="118"/>
      <c r="AR113" s="118"/>
      <c r="AS113" s="118"/>
      <c r="AT113" s="224"/>
      <c r="AW113" s="89"/>
      <c r="AX113" s="207"/>
      <c r="AY113" s="91"/>
      <c r="BB113" s="118"/>
      <c r="BC113" s="118"/>
      <c r="BD113" s="118"/>
      <c r="BE113" s="118"/>
      <c r="BF113" s="118"/>
      <c r="BG113" s="118"/>
      <c r="BI113" s="20"/>
      <c r="BJ113" s="20"/>
      <c r="BK113" s="94"/>
      <c r="BL113" s="94"/>
      <c r="BM113" s="94"/>
      <c r="BN113" s="94"/>
      <c r="BO113" s="94"/>
      <c r="BP113" s="94"/>
      <c r="BQ113" s="94"/>
      <c r="BR113" s="86"/>
      <c r="BS113" s="86"/>
      <c r="BT113" s="86"/>
    </row>
    <row r="114" spans="1:73" ht="11.25" customHeight="1" x14ac:dyDescent="0.25">
      <c r="A114" s="44"/>
      <c r="B114" s="44" t="s">
        <v>15</v>
      </c>
      <c r="C114" s="79"/>
      <c r="D114" s="79"/>
      <c r="E114" s="79"/>
      <c r="F114" s="79"/>
      <c r="G114" s="79"/>
      <c r="H114" s="79"/>
      <c r="I114" s="79"/>
      <c r="J114" s="79"/>
      <c r="K114" s="79"/>
      <c r="L114" s="79"/>
      <c r="M114" s="79"/>
      <c r="N114" s="79"/>
      <c r="O114" s="79"/>
      <c r="P114" s="79"/>
      <c r="Q114" s="79"/>
      <c r="R114" s="79"/>
      <c r="S114" s="79"/>
      <c r="U114" s="44"/>
      <c r="V114" s="44" t="str">
        <f>IF($B114&lt;&gt;"",$B114,"")</f>
        <v>Turno</v>
      </c>
      <c r="W114" s="79"/>
      <c r="X114" s="79"/>
      <c r="Y114" s="79"/>
      <c r="Z114" s="79"/>
      <c r="AA114" s="79"/>
      <c r="AB114" s="79"/>
      <c r="AC114" s="79"/>
      <c r="AD114" s="79"/>
      <c r="AE114" s="79"/>
      <c r="AF114" s="79"/>
      <c r="AG114" s="79"/>
      <c r="AH114" s="79"/>
      <c r="AI114" s="79"/>
      <c r="AJ114" s="79"/>
      <c r="AK114" s="79"/>
      <c r="AL114" s="79"/>
      <c r="AM114" s="79"/>
      <c r="AN114" s="79"/>
      <c r="AO114" s="79"/>
      <c r="AP114" s="79"/>
      <c r="AQ114" s="79"/>
      <c r="AR114" s="79"/>
      <c r="AS114" s="79"/>
      <c r="AT114" s="224"/>
      <c r="AW114" s="88"/>
      <c r="AX114" s="88"/>
      <c r="AY114" s="91"/>
      <c r="BB114" s="79"/>
      <c r="BC114" s="79"/>
      <c r="BD114" s="79"/>
      <c r="BE114" s="79"/>
      <c r="BF114" s="79"/>
      <c r="BG114" s="79"/>
      <c r="BI114" s="93"/>
      <c r="BJ114" s="93"/>
      <c r="BK114" s="79"/>
      <c r="BL114" s="79"/>
      <c r="BM114" s="79"/>
      <c r="BN114" s="79"/>
      <c r="BO114" s="79"/>
      <c r="BP114" s="79"/>
      <c r="BQ114" s="79"/>
      <c r="BR114" s="79"/>
      <c r="BS114" s="79"/>
      <c r="BT114" s="79"/>
    </row>
    <row r="115" spans="1:73" ht="11.25" customHeight="1" x14ac:dyDescent="0.25">
      <c r="A115" s="20"/>
      <c r="B115" s="20"/>
      <c r="C115" s="147" t="str">
        <f>T(IF(  Dic2022_RICHIESTE!C6&lt;&gt;"",  Dic2022_RICHIESTE!C6,  HLOOKUP(C$114,Tipologie!$B$2:$AM$10,2) ))</f>
        <v>-</v>
      </c>
      <c r="D115" s="147" t="str">
        <f>T(IF(  Dic2022_RICHIESTE!D6&lt;&gt;"",  Dic2022_RICHIESTE!D6,  HLOOKUP(D$114,Tipologie!$B$2:$AM$10,2) ))</f>
        <v>-</v>
      </c>
      <c r="E115" s="147" t="str">
        <f>T(IF(  Dic2022_RICHIESTE!E6&lt;&gt;"",  Dic2022_RICHIESTE!E6,  HLOOKUP(E$114,Tipologie!$B$2:$AM$10,2) ))</f>
        <v>-</v>
      </c>
      <c r="F115" s="147" t="str">
        <f>T(IF(  Dic2022_RICHIESTE!F6&lt;&gt;"",  Dic2022_RICHIESTE!F6,  HLOOKUP(F$114,Tipologie!$B$2:$AM$10,2) ))</f>
        <v>-</v>
      </c>
      <c r="G115" s="147" t="str">
        <f>T(IF(  Dic2022_RICHIESTE!G6&lt;&gt;"",  Dic2022_RICHIESTE!G6,  HLOOKUP(G$114,Tipologie!$B$2:$AM$10,2) ))</f>
        <v>-</v>
      </c>
      <c r="H115" s="147" t="str">
        <f>T(IF(  Dic2022_RICHIESTE!H6&lt;&gt;"",  Dic2022_RICHIESTE!H6,  HLOOKUP(H$114,Tipologie!$B$2:$AM$10,2) ))</f>
        <v>-</v>
      </c>
      <c r="I115" s="147" t="str">
        <f>T(IF(  Dic2022_RICHIESTE!I6&lt;&gt;"",  Dic2022_RICHIESTE!I6,  HLOOKUP(I$114,Tipologie!$B$2:$AM$10,2) ))</f>
        <v>-</v>
      </c>
      <c r="J115" s="147" t="str">
        <f>T(IF(  Dic2022_RICHIESTE!J6&lt;&gt;"",  Dic2022_RICHIESTE!J6,  HLOOKUP(J$114,Tipologie!$B$2:$AM$10,2) ))</f>
        <v>-</v>
      </c>
      <c r="K115" s="147" t="str">
        <f>T(IF(  Dic2022_RICHIESTE!K6&lt;&gt;"",  Dic2022_RICHIESTE!K6,  HLOOKUP(K$114,Tipologie!$B$2:$AM$10,2) ))</f>
        <v>-</v>
      </c>
      <c r="L115" s="147" t="str">
        <f>T(IF(  Dic2022_RICHIESTE!L6&lt;&gt;"",  Dic2022_RICHIESTE!L6,  HLOOKUP(L$114,Tipologie!$B$2:$AM$10,2) ))</f>
        <v>-</v>
      </c>
      <c r="M115" s="147" t="str">
        <f>T(IF(  Dic2022_RICHIESTE!M6&lt;&gt;"",  Dic2022_RICHIESTE!M6,  HLOOKUP(M$114,Tipologie!$B$2:$AM$10,2) ))</f>
        <v>-</v>
      </c>
      <c r="N115" s="147" t="str">
        <f>T(IF(  Dic2022_RICHIESTE!N6&lt;&gt;"",  Dic2022_RICHIESTE!N6,  HLOOKUP(N$114,Tipologie!$B$2:$AM$10,2) ))</f>
        <v>-</v>
      </c>
      <c r="O115" s="147" t="str">
        <f>T(IF(  Dic2022_RICHIESTE!O6&lt;&gt;"",  Dic2022_RICHIESTE!O6,  HLOOKUP(O$114,Tipologie!$B$2:$AM$10,2) ))</f>
        <v>-</v>
      </c>
      <c r="P115" s="147" t="str">
        <f>T(IF(  Dic2022_RICHIESTE!P6&lt;&gt;"",  Dic2022_RICHIESTE!P6,  HLOOKUP(P$114,Tipologie!$B$2:$AM$10,2) ))</f>
        <v>-</v>
      </c>
      <c r="Q115" s="47" t="str">
        <f>T(IF(  Dic2022_RICHIESTE!Q6&lt;&gt;"",  Dic2022_RICHIESTE!Q6,  HLOOKUP(Q$114,Tipologie!$B$2:$AM$10,2) ))</f>
        <v>-</v>
      </c>
      <c r="R115" s="47" t="str">
        <f>T(IF(  Dic2022_RICHIESTE!R6&lt;&gt;"",  Dic2022_RICHIESTE!R6,  HLOOKUP(R$114,Tipologie!$B$2:$AM$10,2) ))</f>
        <v>-</v>
      </c>
      <c r="S115" s="47" t="str">
        <f>T(IF(  Dic2022_RICHIESTE!S6&lt;&gt;"",  Dic2022_RICHIESTE!S6,  HLOOKUP(S$114,Tipologie!$B$2:$AM$10,2) ))</f>
        <v>-</v>
      </c>
      <c r="U115" s="20" t="str">
        <f>IF($A115&lt;&gt;"",$A115,"")</f>
        <v/>
      </c>
      <c r="V115" s="20" t="str">
        <f>IF($B115&lt;&gt;"",$B115,"")</f>
        <v/>
      </c>
      <c r="W115" s="147" t="str">
        <f>T(IF(  Dic2022_RICHIESTE!W6&lt;&gt;"",  Dic2022_RICHIESTE!W6,  HLOOKUP(W$114,Tipologie!$B$2:$AM$10,2) ))</f>
        <v>-</v>
      </c>
      <c r="X115" s="147" t="str">
        <f>T(IF(  Dic2022_RICHIESTE!X6&lt;&gt;"",  Dic2022_RICHIESTE!X6,  HLOOKUP(X$114,Tipologie!$B$2:$AM$10,2) ))</f>
        <v>-</v>
      </c>
      <c r="Y115" s="147" t="str">
        <f>T(IF(  Dic2022_RICHIESTE!Y6&lt;&gt;"",  Dic2022_RICHIESTE!Y6,  HLOOKUP(Y$114,Tipologie!$B$2:$AM$10,2) ))</f>
        <v>-</v>
      </c>
      <c r="Z115" s="147" t="str">
        <f>T(IF(  Dic2022_RICHIESTE!Z6&lt;&gt;"",  Dic2022_RICHIESTE!Z6,  HLOOKUP(Z$114,Tipologie!$B$2:$AM$10,2) ))</f>
        <v>-</v>
      </c>
      <c r="AA115" s="147" t="str">
        <f>T(IF(  Dic2022_RICHIESTE!AA6&lt;&gt;"",  Dic2022_RICHIESTE!AA6,  HLOOKUP(AA$114,Tipologie!$B$2:$AM$10,2) ))</f>
        <v>-</v>
      </c>
      <c r="AB115" s="147" t="str">
        <f>T(IF(  Dic2022_RICHIESTE!AB6&lt;&gt;"",  Dic2022_RICHIESTE!AB6,  HLOOKUP(AB$114,Tipologie!$B$2:$AM$10,2) ))</f>
        <v>-</v>
      </c>
      <c r="AC115" s="147" t="str">
        <f>T(IF(  Dic2022_RICHIESTE!AC6&lt;&gt;"",  Dic2022_RICHIESTE!AC6,  HLOOKUP(AC$114,Tipologie!$B$2:$AM$10,2) ))</f>
        <v>-</v>
      </c>
      <c r="AD115" s="147" t="str">
        <f>T(IF(  Dic2022_RICHIESTE!AD6&lt;&gt;"",  Dic2022_RICHIESTE!AD6,  HLOOKUP(AD$114,Tipologie!$B$2:$AM$10,2) ))</f>
        <v>-</v>
      </c>
      <c r="AE115" s="147" t="str">
        <f>T(IF(  Dic2022_RICHIESTE!AE6&lt;&gt;"",  Dic2022_RICHIESTE!AE6,  HLOOKUP(AE$114,Tipologie!$B$2:$AM$10,2) ))</f>
        <v>-</v>
      </c>
      <c r="AF115" s="147" t="str">
        <f>T(IF(  Dic2022_RICHIESTE!AF6&lt;&gt;"",  Dic2022_RICHIESTE!AF6,  HLOOKUP(AF$114,Tipologie!$B$2:$AM$10,2) ))</f>
        <v>-</v>
      </c>
      <c r="AG115" s="147" t="str">
        <f>T(IF(  Dic2022_RICHIESTE!AG6&lt;&gt;"",  Dic2022_RICHIESTE!AG6,  HLOOKUP(AG$114,Tipologie!$B$2:$AM$10,2) ))</f>
        <v>-</v>
      </c>
      <c r="AH115" s="147" t="str">
        <f>T(IF(  Dic2022_RICHIESTE!AH6&lt;&gt;"",  Dic2022_RICHIESTE!AH6,  HLOOKUP(AH$114,Tipologie!$B$2:$AM$10,2) ))</f>
        <v>-</v>
      </c>
      <c r="AI115" s="147" t="str">
        <f>T(IF(  Dic2022_RICHIESTE!AI6&lt;&gt;"",  Dic2022_RICHIESTE!AI6,  HLOOKUP(AI$114,Tipologie!$B$2:$AM$10,2) ))</f>
        <v>-</v>
      </c>
      <c r="AJ115" s="147" t="str">
        <f>T(IF(  Dic2022_RICHIESTE!AJ6&lt;&gt;"",  Dic2022_RICHIESTE!AJ6,  HLOOKUP(AJ$114,Tipologie!$B$2:$AM$10,2) ))</f>
        <v>-</v>
      </c>
      <c r="AK115" s="147" t="str">
        <f>T(IF(  Dic2022_RICHIESTE!AK6&lt;&gt;"",  Dic2022_RICHIESTE!AK6,  HLOOKUP(AK$114,Tipologie!$B$2:$AM$10,2) ))</f>
        <v>-</v>
      </c>
      <c r="AL115" s="147" t="str">
        <f>T(IF(  Dic2022_RICHIESTE!AL6&lt;&gt;"",  Dic2022_RICHIESTE!AL6,  HLOOKUP(AL$114,Tipologie!$B$2:$AM$10,2) ))</f>
        <v>-</v>
      </c>
      <c r="AM115" s="147" t="str">
        <f>T(IF(  Dic2022_RICHIESTE!AM6&lt;&gt;"",  Dic2022_RICHIESTE!AM6,  HLOOKUP(AM$114,Tipologie!$B$2:$AM$10,2) ))</f>
        <v>-</v>
      </c>
      <c r="AN115" s="147" t="str">
        <f>T(IF(  Dic2022_RICHIESTE!AN6&lt;&gt;"",  Dic2022_RICHIESTE!AN6,  HLOOKUP(AN$114,Tipologie!$B$2:$AM$10,2) ))</f>
        <v>-</v>
      </c>
      <c r="AO115" s="147" t="str">
        <f>T(IF(  Dic2022_RICHIESTE!AO6&lt;&gt;"",  Dic2022_RICHIESTE!AO6,  HLOOKUP(AO$114,Tipologie!$B$2:$AM$10,2) ))</f>
        <v>-</v>
      </c>
      <c r="AP115" s="147" t="str">
        <f>T(IF(  Dic2022_RICHIESTE!AP6&lt;&gt;"",  Dic2022_RICHIESTE!AP6,  HLOOKUP(AP$114,Tipologie!$B$2:$AM$10,2) ))</f>
        <v>-</v>
      </c>
      <c r="AQ115" s="147" t="str">
        <f>T(IF(  Dic2022_RICHIESTE!AQ6&lt;&gt;"",  Dic2022_RICHIESTE!AQ6,  HLOOKUP(AQ$114,Tipologie!$B$2:$AM$10,2) ))</f>
        <v>-</v>
      </c>
      <c r="AR115" s="147" t="str">
        <f>T(IF(  Dic2022_RICHIESTE!AR6&lt;&gt;"",  Dic2022_RICHIESTE!AR6,  HLOOKUP(AR$114,Tipologie!$B$2:$AM$10,2) ))</f>
        <v>-</v>
      </c>
      <c r="AS115" s="147" t="str">
        <f>T(IF(  Dic2022_RICHIESTE!AS6&lt;&gt;"",  Dic2022_RICHIESTE!AS6,  HLOOKUP(AS$114,Tipologie!$B$2:$AM$10,2) ))</f>
        <v>-</v>
      </c>
      <c r="AT115" s="224"/>
      <c r="AW115" s="90"/>
      <c r="AX115" s="207"/>
      <c r="AY115" s="91"/>
      <c r="BB115" s="147" t="str">
        <f>T(IF(  Dic2022_RICHIESTE!BM6&lt;&gt;"",  Dic2022_RICHIESTE!BM6,  HLOOKUP(BB$114,Tipologie!$B$2:$AM$10,2) ))</f>
        <v>-</v>
      </c>
      <c r="BC115" s="147" t="str">
        <f>T(IF(  Dic2022_RICHIESTE!BN6&lt;&gt;"",  Dic2022_RICHIESTE!BN6,  HLOOKUP(BC$114,Tipologie!$B$2:$AM$10,2) ))</f>
        <v>-</v>
      </c>
      <c r="BD115" s="147" t="str">
        <f>T(IF(  Dic2022_RICHIESTE!BO6&lt;&gt;"",  Dic2022_RICHIESTE!BO6,  HLOOKUP(BD$114,Tipologie!$B$2:$AM$10,2) ))</f>
        <v>-</v>
      </c>
      <c r="BE115" s="147" t="str">
        <f>T(IF(  Dic2022_RICHIESTE!BP6&lt;&gt;"",  Dic2022_RICHIESTE!BP6,  HLOOKUP(BE$114,Tipologie!$B$2:$AM$10,2) ))</f>
        <v>-</v>
      </c>
      <c r="BF115" s="147" t="str">
        <f>T(IF(  Dic2022_RICHIESTE!BQ6&lt;&gt;"",  Dic2022_RICHIESTE!BQ6,  HLOOKUP(BF$114,Tipologie!$B$2:$AM$10,2) ))</f>
        <v>-</v>
      </c>
      <c r="BG115" s="147" t="str">
        <f>T(IF(  Dic2022_RICHIESTE!BR6&lt;&gt;"",  Dic2022_RICHIESTE!BR6,  HLOOKUP(BG$114,Tipologie!$B$2:$AM$10,2) ))</f>
        <v>-</v>
      </c>
      <c r="BI115" s="93"/>
      <c r="BJ115" s="93"/>
      <c r="BK115" s="147" t="str">
        <f>T(IF(  Dic2022_RICHIESTE!BV6&lt;&gt;"",  Dic2022_RICHIESTE!BV6,  HLOOKUP(BK$114,Tipologie!$B$2:$AM$10,2) ))</f>
        <v>-</v>
      </c>
      <c r="BL115" s="147" t="str">
        <f>T(IF(  Dic2022_RICHIESTE!BW6&lt;&gt;"",  Dic2022_RICHIESTE!BW6,  HLOOKUP(BL$114,Tipologie!$B$2:$AM$10,2) ))</f>
        <v>-</v>
      </c>
      <c r="BM115" s="147" t="str">
        <f>T(IF(  Dic2022_RICHIESTE!BX6&lt;&gt;"",  Dic2022_RICHIESTE!BX6,  HLOOKUP(BM$114,Tipologie!$B$2:$AM$10,2) ))</f>
        <v>-</v>
      </c>
      <c r="BN115" s="147" t="str">
        <f>T(IF(  Dic2022_RICHIESTE!BY6&lt;&gt;"",  Dic2022_RICHIESTE!BY6,  HLOOKUP(BN$114,Tipologie!$B$2:$AM$10,2) ))</f>
        <v>-</v>
      </c>
      <c r="BO115" s="147" t="str">
        <f>T(IF(  Dic2022_RICHIESTE!BZ6&lt;&gt;"",  Dic2022_RICHIESTE!BZ6,  HLOOKUP(BO$114,Tipologie!$B$2:$AM$10,2) ))</f>
        <v>-</v>
      </c>
      <c r="BP115" s="147" t="str">
        <f>T(IF(  Dic2022_RICHIESTE!CA6&lt;&gt;"",  Dic2022_RICHIESTE!CA6,  HLOOKUP(BP$114,Tipologie!$B$2:$AM$10,2) ))</f>
        <v>-</v>
      </c>
      <c r="BQ115" s="147" t="str">
        <f>T(IF(  Dic2022_RICHIESTE!CB6&lt;&gt;"",  Dic2022_RICHIESTE!CB6,  HLOOKUP(BQ$114,Tipologie!$B$2:$AM$10,2) ))</f>
        <v>-</v>
      </c>
      <c r="BR115" s="147" t="str">
        <f>T(IF(  Dic2022_RICHIESTE!BW6&lt;&gt;"",  Dic2022_RICHIESTE!BW6,  HLOOKUP(BR$114,Tipologie!$B$2:$AM$10,2) ))</f>
        <v>-</v>
      </c>
      <c r="BS115" s="147" t="str">
        <f>T(IF(  Dic2022_RICHIESTE!BX6&lt;&gt;"",  Dic2022_RICHIESTE!BX6,  HLOOKUP(BS$114,Tipologie!$B$2:$AM$10,2) ))</f>
        <v>-</v>
      </c>
      <c r="BT115" s="147" t="str">
        <f>T(IF(  Dic2022_RICHIESTE!BY6&lt;&gt;"",  Dic2022_RICHIESTE!BY6,  HLOOKUP(BT$114,Tipologie!$B$2:$AM$10,2) ))</f>
        <v>-</v>
      </c>
    </row>
    <row r="116" spans="1:73" ht="11.25" customHeight="1" x14ac:dyDescent="0.25">
      <c r="A116" s="45" t="str">
        <f>IF(Dic2022_RICHIESTE!A7&lt;&gt;"",Dic2022_RICHIESTE!A7,"")</f>
        <v>lun</v>
      </c>
      <c r="B116" s="46">
        <f>IF(Dic2022_RICHIESTE!B7&lt;&gt;"",Dic2022_RICHIESTE!B7,"")</f>
        <v>44900</v>
      </c>
      <c r="C116" s="147" t="str">
        <f>T( IF( Dic2022_RICHIESTE!C7&lt;&gt;"",  IF(   AND(    (IFERROR(SEARCH("Ridotto",Dic2022_RICHIESTE!C7),Dic2022_RICHIESTE!C7))=1,    C$114&lt;&gt;""   ),    _xlfn.CONCAT("Rid: ",HLOOKUP(C$114,Tipologie!$B$2:$AM$10,3)  ),  Dic2022_RICHIESTE!C7),HLOOKUP(C$114,Tipologie!$B$2:$AM$10,3  ) ))</f>
        <v>.</v>
      </c>
      <c r="D116" s="147" t="str">
        <f>T( IF( Dic2022_RICHIESTE!D7&lt;&gt;"",  IF(   AND(    (IFERROR(SEARCH("Ridotto",Dic2022_RICHIESTE!D7),Dic2022_RICHIESTE!D7))=1,    D$114&lt;&gt;""   ),    _xlfn.CONCAT("Rid: ",HLOOKUP(D$114,Tipologie!$B$2:$AM$10,3)  ),  Dic2022_RICHIESTE!D7),HLOOKUP(D$114,Tipologie!$B$2:$AM$10,3  ) ))</f>
        <v>.</v>
      </c>
      <c r="E116" s="147" t="str">
        <f>T( IF( Dic2022_RICHIESTE!E7&lt;&gt;"",  IF(   AND(    (IFERROR(SEARCH("Ridotto",Dic2022_RICHIESTE!E7),Dic2022_RICHIESTE!E7))=1,    E$114&lt;&gt;""   ),    _xlfn.CONCAT("Rid: ",HLOOKUP(E$114,Tipologie!$B$2:$AM$10,3)  ),  Dic2022_RICHIESTE!E7),HLOOKUP(E$114,Tipologie!$B$2:$AM$10,3  ) ))</f>
        <v>.</v>
      </c>
      <c r="F116" s="147" t="str">
        <f>T( IF( Dic2022_RICHIESTE!F7&lt;&gt;"",  IF(   AND(    (IFERROR(SEARCH("Ridotto",Dic2022_RICHIESTE!F7),Dic2022_RICHIESTE!F7))=1,    F$114&lt;&gt;""   ),    _xlfn.CONCAT("Rid: ",HLOOKUP(F$114,Tipologie!$B$2:$AM$10,3)  ),  Dic2022_RICHIESTE!F7),HLOOKUP(F$114,Tipologie!$B$2:$AM$10,3  ) ))</f>
        <v>.</v>
      </c>
      <c r="G116" s="147" t="str">
        <f>T( IF( Dic2022_RICHIESTE!G7&lt;&gt;"",  IF(   AND(    (IFERROR(SEARCH("Ridotto",Dic2022_RICHIESTE!G7),Dic2022_RICHIESTE!G7))=1,    G$114&lt;&gt;""   ),    _xlfn.CONCAT("Rid: ",HLOOKUP(G$114,Tipologie!$B$2:$AM$10,3)  ),  Dic2022_RICHIESTE!G7),HLOOKUP(G$114,Tipologie!$B$2:$AM$10,3  ) ))</f>
        <v>.</v>
      </c>
      <c r="H116" s="147" t="str">
        <f>T( IF( Dic2022_RICHIESTE!H7&lt;&gt;"",  IF(   AND(    (IFERROR(SEARCH("Ridotto",Dic2022_RICHIESTE!H7),Dic2022_RICHIESTE!H7))=1,    H$114&lt;&gt;""   ),    _xlfn.CONCAT("Rid: ",HLOOKUP(H$114,Tipologie!$B$2:$AM$10,3)  ),  Dic2022_RICHIESTE!H7),HLOOKUP(H$114,Tipologie!$B$2:$AM$10,3  ) ))</f>
        <v>.</v>
      </c>
      <c r="I116" s="147" t="str">
        <f>T( IF( Dic2022_RICHIESTE!I7&lt;&gt;"",  IF(   AND(    (IFERROR(SEARCH("Ridotto",Dic2022_RICHIESTE!I7),Dic2022_RICHIESTE!I7))=1,    I$114&lt;&gt;""   ),    _xlfn.CONCAT("Rid: ",HLOOKUP(I$114,Tipologie!$B$2:$AM$10,3)  ),  Dic2022_RICHIESTE!I7),HLOOKUP(I$114,Tipologie!$B$2:$AM$10,3  ) ))</f>
        <v>.</v>
      </c>
      <c r="J116" s="147" t="str">
        <f>T( IF( Dic2022_RICHIESTE!J7&lt;&gt;"",  IF(   AND(    (IFERROR(SEARCH("Ridotto",Dic2022_RICHIESTE!J7),Dic2022_RICHIESTE!J7))=1,    J$114&lt;&gt;""   ),    _xlfn.CONCAT("Rid: ",HLOOKUP(J$114,Tipologie!$B$2:$AM$10,3)  ),  Dic2022_RICHIESTE!J7),HLOOKUP(J$114,Tipologie!$B$2:$AM$10,3  ) ))</f>
        <v>.</v>
      </c>
      <c r="K116" s="147" t="str">
        <f>T( IF( Dic2022_RICHIESTE!K7&lt;&gt;"",  IF(   AND(    (IFERROR(SEARCH("Ridotto",Dic2022_RICHIESTE!K7),Dic2022_RICHIESTE!K7))=1,    K$114&lt;&gt;""   ),    _xlfn.CONCAT("Rid: ",HLOOKUP(K$114,Tipologie!$B$2:$AM$10,3)  ),  Dic2022_RICHIESTE!K7),HLOOKUP(K$114,Tipologie!$B$2:$AM$10,3  ) ))</f>
        <v>.</v>
      </c>
      <c r="L116" s="147" t="str">
        <f>T( IF( Dic2022_RICHIESTE!L7&lt;&gt;"",  IF(   AND(    (IFERROR(SEARCH("Ridotto",Dic2022_RICHIESTE!L7),Dic2022_RICHIESTE!L7))=1,    L$114&lt;&gt;""   ),    _xlfn.CONCAT("Rid: ",HLOOKUP(L$114,Tipologie!$B$2:$AM$10,3)  ),  Dic2022_RICHIESTE!L7),HLOOKUP(L$114,Tipologie!$B$2:$AM$10,3  ) ))</f>
        <v>.</v>
      </c>
      <c r="M116" s="147" t="str">
        <f>T( IF( Dic2022_RICHIESTE!M7&lt;&gt;"",  IF(   AND(    (IFERROR(SEARCH("Ridotto",Dic2022_RICHIESTE!M7),Dic2022_RICHIESTE!M7))=1,    M$114&lt;&gt;""   ),    _xlfn.CONCAT("Rid: ",HLOOKUP(M$114,Tipologie!$B$2:$AM$10,3)  ),  Dic2022_RICHIESTE!M7),HLOOKUP(M$114,Tipologie!$B$2:$AM$10,3  ) ))</f>
        <v>.</v>
      </c>
      <c r="N116" s="147" t="str">
        <f>T( IF( Dic2022_RICHIESTE!N7&lt;&gt;"",  IF(   AND(    (IFERROR(SEARCH("Ridotto",Dic2022_RICHIESTE!N7),Dic2022_RICHIESTE!N7))=1,    N$114&lt;&gt;""   ),    _xlfn.CONCAT("Rid: ",HLOOKUP(N$114,Tipologie!$B$2:$AM$10,3)  ),  Dic2022_RICHIESTE!N7),HLOOKUP(N$114,Tipologie!$B$2:$AM$10,3  ) ))</f>
        <v>.</v>
      </c>
      <c r="O116" s="147" t="str">
        <f>T( IF( Dic2022_RICHIESTE!O7&lt;&gt;"",  IF(   AND(    (IFERROR(SEARCH("Ridotto",Dic2022_RICHIESTE!O7),Dic2022_RICHIESTE!O7))=1,    O$114&lt;&gt;""   ),    _xlfn.CONCAT("Rid: ",HLOOKUP(O$114,Tipologie!$B$2:$AM$10,3)  ),  Dic2022_RICHIESTE!O7),HLOOKUP(O$114,Tipologie!$B$2:$AM$10,3  ) ))</f>
        <v>.</v>
      </c>
      <c r="P116" s="147" t="str">
        <f>T( IF( Dic2022_RICHIESTE!P7&lt;&gt;"",  IF(   AND(    (IFERROR(SEARCH("Ridotto",Dic2022_RICHIESTE!P7),Dic2022_RICHIESTE!P7))=1,    P$114&lt;&gt;""   ),    _xlfn.CONCAT("Rid: ",HLOOKUP(P$114,Tipologie!$B$2:$AM$10,3)  ),  Dic2022_RICHIESTE!P7),HLOOKUP(P$114,Tipologie!$B$2:$AM$10,3  ) ))</f>
        <v>.</v>
      </c>
      <c r="Q116" s="28" t="str">
        <f>T( IF( Dic2022_RICHIESTE!Q7&lt;&gt;"",  IF(   AND(    (IFERROR(SEARCH("Ridotto",Dic2022_RICHIESTE!Q7),Dic2022_RICHIESTE!Q7))=1,    Q$114&lt;&gt;""   ),    _xlfn.CONCAT("Rid: ",HLOOKUP(Q$114,Tipologie!$B$2:$AM$10,3)  ),  Dic2022_RICHIESTE!Q7),HLOOKUP(Q$114,Tipologie!$B$2:$AM$10,3  ) ))</f>
        <v>.</v>
      </c>
      <c r="R116" s="28" t="str">
        <f>T( IF( Dic2022_RICHIESTE!R7&lt;&gt;"",  IF(   AND(    (IFERROR(SEARCH("Ridotto",Dic2022_RICHIESTE!R7),Dic2022_RICHIESTE!R7))=1,    R$114&lt;&gt;""   ),    _xlfn.CONCAT("Rid: ",HLOOKUP(R$114,Tipologie!$B$2:$AM$10,3)  ),  Dic2022_RICHIESTE!R7),HLOOKUP(R$114,Tipologie!$B$2:$AM$10,3  ) ))</f>
        <v>.</v>
      </c>
      <c r="S116" s="28" t="str">
        <f>T( IF( Dic2022_RICHIESTE!S7&lt;&gt;"",  IF(   AND(    (IFERROR(SEARCH("Ridotto",Dic2022_RICHIESTE!S7),Dic2022_RICHIESTE!S7))=1,    S$114&lt;&gt;""   ),    _xlfn.CONCAT("Rid: ",HLOOKUP(S$114,Tipologie!$B$2:$AM$10,3)  ),  Dic2022_RICHIESTE!S7),HLOOKUP(S$114,Tipologie!$B$2:$AM$10,3  ) ))</f>
        <v>.</v>
      </c>
      <c r="U116" s="45" t="str">
        <f>IF($A116&lt;&gt;"",$A116,"")</f>
        <v>lun</v>
      </c>
      <c r="V116" s="46">
        <f>IF($B116&lt;&gt;"",$B116,"")</f>
        <v>44900</v>
      </c>
      <c r="W116" s="147" t="str">
        <f>T( IF( Dic2022_RICHIESTE!W7&lt;&gt;"",  IF(   AND(    (IFERROR(SEARCH("Ridotto",Dic2022_RICHIESTE!W7),Dic2022_RICHIESTE!W7))=1,    W$114&lt;&gt;""   ),    _xlfn.CONCAT("Rid: ",HLOOKUP(W$114,Tipologie!$B$2:$AM$10,3)  ),  Dic2022_RICHIESTE!W7),HLOOKUP(W$114,Tipologie!$B$2:$AM$10,3  ) ))</f>
        <v>.</v>
      </c>
      <c r="X116" s="147" t="str">
        <f>T( IF( Dic2022_RICHIESTE!X7&lt;&gt;"",  IF(   AND(    (IFERROR(SEARCH("Ridotto",Dic2022_RICHIESTE!X7),Dic2022_RICHIESTE!X7))=1,    X$114&lt;&gt;""   ),    _xlfn.CONCAT("Rid: ",HLOOKUP(X$114,Tipologie!$B$2:$AM$10,3)  ),  Dic2022_RICHIESTE!X7),HLOOKUP(X$114,Tipologie!$B$2:$AM$10,3  ) ))</f>
        <v>.</v>
      </c>
      <c r="Y116" s="147" t="str">
        <f>T( IF( Dic2022_RICHIESTE!Y7&lt;&gt;"",  IF(   AND(    (IFERROR(SEARCH("Ridotto",Dic2022_RICHIESTE!Y7),Dic2022_RICHIESTE!Y7))=1,    Y$114&lt;&gt;""   ),    _xlfn.CONCAT("Rid: ",HLOOKUP(Y$114,Tipologie!$B$2:$AM$10,3)  ),  Dic2022_RICHIESTE!Y7),HLOOKUP(Y$114,Tipologie!$B$2:$AM$10,3  ) ))</f>
        <v>.</v>
      </c>
      <c r="Z116" s="147" t="str">
        <f>T( IF( Dic2022_RICHIESTE!Z7&lt;&gt;"",  IF(   AND(    (IFERROR(SEARCH("Ridotto",Dic2022_RICHIESTE!Z7),Dic2022_RICHIESTE!Z7))=1,    Z$114&lt;&gt;""   ),    _xlfn.CONCAT("Rid: ",HLOOKUP(Z$114,Tipologie!$B$2:$AM$10,3)  ),  Dic2022_RICHIESTE!Z7),HLOOKUP(Z$114,Tipologie!$B$2:$AM$10,3  ) ))</f>
        <v>.</v>
      </c>
      <c r="AA116" s="147" t="str">
        <f>T( IF( Dic2022_RICHIESTE!AA7&lt;&gt;"",  IF(   AND(    (IFERROR(SEARCH("Ridotto",Dic2022_RICHIESTE!AA7),Dic2022_RICHIESTE!AA7))=1,    AA$114&lt;&gt;""   ),    _xlfn.CONCAT("Rid: ",HLOOKUP(AA$114,Tipologie!$B$2:$AM$10,3)  ),  Dic2022_RICHIESTE!AA7),HLOOKUP(AA$114,Tipologie!$B$2:$AM$10,3  ) ))</f>
        <v>.</v>
      </c>
      <c r="AB116" s="147" t="str">
        <f>T( IF( Dic2022_RICHIESTE!AB7&lt;&gt;"",  IF(   AND(    (IFERROR(SEARCH("Ridotto",Dic2022_RICHIESTE!AB7),Dic2022_RICHIESTE!AB7))=1,    AB$114&lt;&gt;""   ),    _xlfn.CONCAT("Rid: ",HLOOKUP(AB$114,Tipologie!$B$2:$AM$10,3)  ),  Dic2022_RICHIESTE!AB7),HLOOKUP(AB$114,Tipologie!$B$2:$AM$10,3  ) ))</f>
        <v>.</v>
      </c>
      <c r="AC116" s="147" t="str">
        <f>T( IF( Dic2022_RICHIESTE!AC7&lt;&gt;"",  IF(   AND(    (IFERROR(SEARCH("Ridotto",Dic2022_RICHIESTE!AC7),Dic2022_RICHIESTE!AC7))=1,    AC$114&lt;&gt;""   ),    _xlfn.CONCAT("Rid: ",HLOOKUP(AC$114,Tipologie!$B$2:$AM$10,3)  ),  Dic2022_RICHIESTE!AC7),HLOOKUP(AC$114,Tipologie!$B$2:$AM$10,3  ) ))</f>
        <v>.</v>
      </c>
      <c r="AD116" s="147" t="str">
        <f>T( IF( Dic2022_RICHIESTE!AD7&lt;&gt;"",  IF(   AND(    (IFERROR(SEARCH("Ridotto",Dic2022_RICHIESTE!AD7),Dic2022_RICHIESTE!AD7))=1,    AD$114&lt;&gt;""   ),    _xlfn.CONCAT("Rid: ",HLOOKUP(AD$114,Tipologie!$B$2:$AM$10,3)  ),  Dic2022_RICHIESTE!AD7),HLOOKUP(AD$114,Tipologie!$B$2:$AM$10,3  ) ))</f>
        <v>.</v>
      </c>
      <c r="AE116" s="147" t="str">
        <f>T( IF( Dic2022_RICHIESTE!AE7&lt;&gt;"",  IF(   AND(    (IFERROR(SEARCH("Ridotto",Dic2022_RICHIESTE!AE7),Dic2022_RICHIESTE!AE7))=1,    AE$114&lt;&gt;""   ),    _xlfn.CONCAT("Rid: ",HLOOKUP(AE$114,Tipologie!$B$2:$AM$10,3)  ),  Dic2022_RICHIESTE!AE7),HLOOKUP(AE$114,Tipologie!$B$2:$AM$10,3  ) ))</f>
        <v>.</v>
      </c>
      <c r="AF116" s="147" t="str">
        <f>T( IF( Dic2022_RICHIESTE!AF7&lt;&gt;"",  IF(   AND(    (IFERROR(SEARCH("Ridotto",Dic2022_RICHIESTE!AF7),Dic2022_RICHIESTE!AF7))=1,    AF$114&lt;&gt;""   ),    _xlfn.CONCAT("Rid: ",HLOOKUP(AF$114,Tipologie!$B$2:$AM$10,3)  ),  Dic2022_RICHIESTE!AF7),HLOOKUP(AF$114,Tipologie!$B$2:$AM$10,3  ) ))</f>
        <v>.</v>
      </c>
      <c r="AG116" s="147" t="str">
        <f>T( IF( Dic2022_RICHIESTE!AG7&lt;&gt;"",  IF(   AND(    (IFERROR(SEARCH("Ridotto",Dic2022_RICHIESTE!AG7),Dic2022_RICHIESTE!AG7))=1,    AG$114&lt;&gt;""   ),    _xlfn.CONCAT("Rid: ",HLOOKUP(AG$114,Tipologie!$B$2:$AM$10,3)  ),  Dic2022_RICHIESTE!AG7),HLOOKUP(AG$114,Tipologie!$B$2:$AM$10,3  ) ))</f>
        <v>.</v>
      </c>
      <c r="AH116" s="147" t="str">
        <f>T( IF( Dic2022_RICHIESTE!AH7&lt;&gt;"",  IF(   AND(    (IFERROR(SEARCH("Ridotto",Dic2022_RICHIESTE!AH7),Dic2022_RICHIESTE!AH7))=1,    AH$114&lt;&gt;""   ),    _xlfn.CONCAT("Rid: ",HLOOKUP(AH$114,Tipologie!$B$2:$AM$10,3)  ),  Dic2022_RICHIESTE!AH7),HLOOKUP(AH$114,Tipologie!$B$2:$AM$10,3  ) ))</f>
        <v>.</v>
      </c>
      <c r="AI116" s="147" t="str">
        <f>T( IF( Dic2022_RICHIESTE!AI7&lt;&gt;"",  IF(   AND(    (IFERROR(SEARCH("Ridotto",Dic2022_RICHIESTE!AI7),Dic2022_RICHIESTE!AI7))=1,    AI$114&lt;&gt;""   ),    _xlfn.CONCAT("Rid: ",HLOOKUP(AI$114,Tipologie!$B$2:$AM$10,3)  ),  Dic2022_RICHIESTE!AI7),HLOOKUP(AI$114,Tipologie!$B$2:$AM$10,3  ) ))</f>
        <v>.</v>
      </c>
      <c r="AJ116" s="147" t="str">
        <f>T( IF( Dic2022_RICHIESTE!AJ7&lt;&gt;"",  IF(   AND(    (IFERROR(SEARCH("Ridotto",Dic2022_RICHIESTE!AJ7),Dic2022_RICHIESTE!AJ7))=1,    AJ$114&lt;&gt;""   ),    _xlfn.CONCAT("Rid: ",HLOOKUP(AJ$114,Tipologie!$B$2:$AM$10,3)  ),  Dic2022_RICHIESTE!AJ7),HLOOKUP(AJ$114,Tipologie!$B$2:$AM$10,3  ) ))</f>
        <v>.</v>
      </c>
      <c r="AK116" s="147" t="str">
        <f>T( IF( Dic2022_RICHIESTE!AK7&lt;&gt;"",  IF(   AND(    (IFERROR(SEARCH("Ridotto",Dic2022_RICHIESTE!AK7),Dic2022_RICHIESTE!AK7))=1,    AK$114&lt;&gt;""   ),    _xlfn.CONCAT("Rid: ",HLOOKUP(AK$114,Tipologie!$B$2:$AM$10,3)  ),  Dic2022_RICHIESTE!AK7),HLOOKUP(AK$114,Tipologie!$B$2:$AM$10,3  ) ))</f>
        <v>.</v>
      </c>
      <c r="AL116" s="147" t="str">
        <f>T( IF( Dic2022_RICHIESTE!AL7&lt;&gt;"",  IF(   AND(    (IFERROR(SEARCH("Ridotto",Dic2022_RICHIESTE!AL7),Dic2022_RICHIESTE!AL7))=1,    AL$114&lt;&gt;""   ),    _xlfn.CONCAT("Rid: ",HLOOKUP(AL$114,Tipologie!$B$2:$AM$10,3)  ),  Dic2022_RICHIESTE!AL7),HLOOKUP(AL$114,Tipologie!$B$2:$AM$10,3  ) ))</f>
        <v>.</v>
      </c>
      <c r="AM116" s="147" t="str">
        <f>T( IF( Dic2022_RICHIESTE!AM7&lt;&gt;"",  IF(   AND(    (IFERROR(SEARCH("Ridotto",Dic2022_RICHIESTE!AM7),Dic2022_RICHIESTE!AM7))=1,    AM$114&lt;&gt;""   ),    _xlfn.CONCAT("Rid: ",HLOOKUP(AM$114,Tipologie!$B$2:$AM$10,3)  ),  Dic2022_RICHIESTE!AM7),HLOOKUP(AM$114,Tipologie!$B$2:$AM$10,3  ) ))</f>
        <v>.</v>
      </c>
      <c r="AN116" s="147" t="str">
        <f>T( IF( Dic2022_RICHIESTE!AN7&lt;&gt;"",  IF(   AND(    (IFERROR(SEARCH("Ridotto",Dic2022_RICHIESTE!AN7),Dic2022_RICHIESTE!AN7))=1,    AN$114&lt;&gt;""   ),    _xlfn.CONCAT("Rid: ",HLOOKUP(AN$114,Tipologie!$B$2:$AM$10,3)  ),  Dic2022_RICHIESTE!AN7),HLOOKUP(AN$114,Tipologie!$B$2:$AM$10,3  ) ))</f>
        <v>.</v>
      </c>
      <c r="AO116" s="147" t="str">
        <f>T( IF( Dic2022_RICHIESTE!AO7&lt;&gt;"",  IF(   AND(    (IFERROR(SEARCH("Ridotto",Dic2022_RICHIESTE!AO7),Dic2022_RICHIESTE!AO7))=1,    AO$114&lt;&gt;""   ),    _xlfn.CONCAT("Rid: ",HLOOKUP(AO$114,Tipologie!$B$2:$AM$10,3)  ),  Dic2022_RICHIESTE!AO7),HLOOKUP(AO$114,Tipologie!$B$2:$AM$10,3  ) ))</f>
        <v>.</v>
      </c>
      <c r="AP116" s="147" t="str">
        <f>T( IF( Dic2022_RICHIESTE!AP7&lt;&gt;"",  IF(   AND(    (IFERROR(SEARCH("Ridotto",Dic2022_RICHIESTE!AP7),Dic2022_RICHIESTE!AP7))=1,    AP$114&lt;&gt;""   ),    _xlfn.CONCAT("Rid: ",HLOOKUP(AP$114,Tipologie!$B$2:$AM$10,3)  ),  Dic2022_RICHIESTE!AP7),HLOOKUP(AP$114,Tipologie!$B$2:$AM$10,3  ) ))</f>
        <v>.</v>
      </c>
      <c r="AQ116" s="147" t="str">
        <f>T( IF( Dic2022_RICHIESTE!AQ7&lt;&gt;"",  IF(   AND(    (IFERROR(SEARCH("Ridotto",Dic2022_RICHIESTE!AQ7),Dic2022_RICHIESTE!AQ7))=1,    AQ$114&lt;&gt;""   ),    _xlfn.CONCAT("Rid: ",HLOOKUP(AQ$114,Tipologie!$B$2:$AM$10,3)  ),  Dic2022_RICHIESTE!AQ7),HLOOKUP(AQ$114,Tipologie!$B$2:$AM$10,3  ) ))</f>
        <v>.</v>
      </c>
      <c r="AR116" s="147" t="str">
        <f>T( IF( Dic2022_RICHIESTE!AR7&lt;&gt;"",  IF(   AND(    (IFERROR(SEARCH("Ridotto",Dic2022_RICHIESTE!AR7),Dic2022_RICHIESTE!AR7))=1,    AR$114&lt;&gt;""   ),    _xlfn.CONCAT("Rid: ",HLOOKUP(AR$114,Tipologie!$B$2:$AM$10,3)  ),  Dic2022_RICHIESTE!AR7),HLOOKUP(AR$114,Tipologie!$B$2:$AM$10,3  ) ))</f>
        <v>.</v>
      </c>
      <c r="AS116" s="147" t="str">
        <f>T( IF( Dic2022_RICHIESTE!AS7&lt;&gt;"",  IF(   AND(    (IFERROR(SEARCH("Ridotto",Dic2022_RICHIESTE!AS7),Dic2022_RICHIESTE!AS7))=1,    AS$114&lt;&gt;""   ),    _xlfn.CONCAT("Rid: ",HLOOKUP(AS$114,Tipologie!$B$2:$AM$10,3)  ),  Dic2022_RICHIESTE!AS7),HLOOKUP(AS$114,Tipologie!$B$2:$AM$10,3  ) ))</f>
        <v>.</v>
      </c>
      <c r="AT116" s="224"/>
      <c r="AW116" s="22">
        <f>SUM(COUNTIFS(C117:AS117,{"Ex-accordo";"Ferie";"Ridotto Ex-Acc";"Ridotto Ferie";"Ridotto Maternità";"Malattia";"Esame";"Altro"}))</f>
        <v>0</v>
      </c>
      <c r="AX116" s="159">
        <f t="shared" ref="AX116:AX121" si="36">$AZ$1-AW116</f>
        <v>30</v>
      </c>
      <c r="AY116" s="91"/>
      <c r="BB116" s="147" t="str">
        <f>T( IF( Dic2022_RICHIESTE!BM7&lt;&gt;"",  IF(   AND(    (IFERROR(SEARCH("Ridotto",Dic2022_RICHIESTE!BM7),Dic2022_RICHIESTE!BM7))=1,    BB$114&lt;&gt;""   ),    _xlfn.CONCAT("Rid: ",HLOOKUP(BB$114,Tipologie!$B$2:$AM$10,3)  ),  Dic2022_RICHIESTE!BM7),HLOOKUP(BB$114,Tipologie!$B$2:$AM$10,3  ) ))</f>
        <v>.</v>
      </c>
      <c r="BC116" s="147" t="str">
        <f>T( IF( Dic2022_RICHIESTE!BN7&lt;&gt;"",  IF(   AND(    (IFERROR(SEARCH("Ridotto",Dic2022_RICHIESTE!BN7),Dic2022_RICHIESTE!BN7))=1,    BC$114&lt;&gt;""   ),    _xlfn.CONCAT("Rid: ",HLOOKUP(BC$114,Tipologie!$B$2:$AM$10,3)  ),  Dic2022_RICHIESTE!BN7),HLOOKUP(BC$114,Tipologie!$B$2:$AM$10,3  ) ))</f>
        <v>.</v>
      </c>
      <c r="BD116" s="147" t="str">
        <f>T( IF( Dic2022_RICHIESTE!BO7&lt;&gt;"",  IF(   AND(    (IFERROR(SEARCH("Ridotto",Dic2022_RICHIESTE!BO7),Dic2022_RICHIESTE!BO7))=1,    BD$114&lt;&gt;""   ),    _xlfn.CONCAT("Rid: ",HLOOKUP(BD$114,Tipologie!$B$2:$AM$10,3)  ),  Dic2022_RICHIESTE!BO7),HLOOKUP(BD$114,Tipologie!$B$2:$AM$10,3  ) ))</f>
        <v>.</v>
      </c>
      <c r="BE116" s="147" t="str">
        <f>T( IF( Dic2022_RICHIESTE!BP7&lt;&gt;"",  IF(   AND(    (IFERROR(SEARCH("Ridotto",Dic2022_RICHIESTE!BP7),Dic2022_RICHIESTE!BP7))=1,    BE$114&lt;&gt;""   ),    _xlfn.CONCAT("Rid: ",HLOOKUP(BE$114,Tipologie!$B$2:$AM$10,3)  ),  Dic2022_RICHIESTE!BP7),HLOOKUP(BE$114,Tipologie!$B$2:$AM$10,3  ) ))</f>
        <v>.</v>
      </c>
      <c r="BF116" s="147" t="str">
        <f>T( IF( Dic2022_RICHIESTE!BQ7&lt;&gt;"",  IF(   AND(    (IFERROR(SEARCH("Ridotto",Dic2022_RICHIESTE!BQ7),Dic2022_RICHIESTE!BQ7))=1,    BF$114&lt;&gt;""   ),    _xlfn.CONCAT("Rid: ",HLOOKUP(BF$114,Tipologie!$B$2:$AM$10,3)  ),  Dic2022_RICHIESTE!BQ7),HLOOKUP(BF$114,Tipologie!$B$2:$AM$10,3  ) ))</f>
        <v>.</v>
      </c>
      <c r="BG116" s="147" t="str">
        <f>T( IF( Dic2022_RICHIESTE!BR7&lt;&gt;"",  IF(   AND(    (IFERROR(SEARCH("Ridotto",Dic2022_RICHIESTE!BR7),Dic2022_RICHIESTE!BR7))=1,    BG$114&lt;&gt;""   ),    _xlfn.CONCAT("Rid: ",HLOOKUP(BG$114,Tipologie!$B$2:$AM$10,3)  ),  Dic2022_RICHIESTE!BR7),HLOOKUP(BG$114,Tipologie!$B$2:$AM$10,3  ) ))</f>
        <v>.</v>
      </c>
      <c r="BI116" s="45" t="str">
        <f>IF($A116&lt;&gt;"",$A116,"")</f>
        <v>lun</v>
      </c>
      <c r="BJ116" s="45">
        <f>IF($B116&lt;&gt;"",$B116,"")</f>
        <v>44900</v>
      </c>
      <c r="BK116" s="147" t="str">
        <f>T(IF(  Dic2022_RICHIESTE!BV7&lt;&gt;"",  Dic2022_RICHIESTE!BV7,  HLOOKUP(BK$114,Tipologie!$B$2:$AM$10,3) ))</f>
        <v>.</v>
      </c>
      <c r="BL116" s="147" t="str">
        <f>T(IF(  Dic2022_RICHIESTE!BW7&lt;&gt;"",  Dic2022_RICHIESTE!BW7,  HLOOKUP(BL$114,Tipologie!$B$2:$AM$10,3) ))</f>
        <v>.</v>
      </c>
      <c r="BM116" s="147" t="str">
        <f>T(IF(  Dic2022_RICHIESTE!BX7&lt;&gt;"",  Dic2022_RICHIESTE!BX7,  HLOOKUP(BM$114,Tipologie!$B$2:$AM$10,3) ))</f>
        <v>.</v>
      </c>
      <c r="BN116" s="147" t="str">
        <f>T(IF(  Dic2022_RICHIESTE!BY7&lt;&gt;"",  Dic2022_RICHIESTE!BY7,  HLOOKUP(BN$114,Tipologie!$B$2:$AM$10,3) ))</f>
        <v>.</v>
      </c>
      <c r="BO116" s="147" t="str">
        <f>T(IF(  Dic2022_RICHIESTE!BZ7&lt;&gt;"",  Dic2022_RICHIESTE!BZ7,  HLOOKUP(BO$114,Tipologie!$B$2:$AM$10,3) ))</f>
        <v>.</v>
      </c>
      <c r="BP116" s="147" t="str">
        <f>T(IF(  Dic2022_RICHIESTE!CA7&lt;&gt;"",  Dic2022_RICHIESTE!CA7,  HLOOKUP(BP$114,Tipologie!$B$2:$AM$10,3) ))</f>
        <v>.</v>
      </c>
      <c r="BQ116" s="147" t="str">
        <f>T(IF(  Dic2022_RICHIESTE!CB7&lt;&gt;"",  Dic2022_RICHIESTE!CB7,  HLOOKUP(BQ$114,Tipologie!$B$2:$AM$10,3) ))</f>
        <v>.</v>
      </c>
      <c r="BR116" s="147" t="str">
        <f>T(IF(  Dic2022_RICHIESTE!BW7&lt;&gt;"",  Dic2022_RICHIESTE!BW7,  HLOOKUP(BR$114,Tipologie!$B$2:$AM$10,3) ))</f>
        <v>.</v>
      </c>
      <c r="BS116" s="147" t="str">
        <f>T(IF(  Dic2022_RICHIESTE!BX7&lt;&gt;"",  Dic2022_RICHIESTE!BX7,  HLOOKUP(BS$114,Tipologie!$B$2:$AM$10,3) ))</f>
        <v>.</v>
      </c>
      <c r="BT116" s="147" t="str">
        <f>T(IF(  Dic2022_RICHIESTE!BY7&lt;&gt;"",  Dic2022_RICHIESTE!BY7,  HLOOKUP(BT$114,Tipologie!$B$2:$AM$10,3) ))</f>
        <v>.</v>
      </c>
      <c r="BU116" s="20"/>
    </row>
    <row r="117" spans="1:73" ht="11.25" customHeight="1" x14ac:dyDescent="0.25">
      <c r="A117" s="45" t="str">
        <f>IF(Dic2022_RICHIESTE!A8&lt;&gt;"",Dic2022_RICHIESTE!A8,"")</f>
        <v>mar</v>
      </c>
      <c r="B117" s="46">
        <f>IF(Dic2022_RICHIESTE!B8&lt;&gt;"",Dic2022_RICHIESTE!B8,"")</f>
        <v>44901</v>
      </c>
      <c r="C117" s="147" t="str">
        <f>T( IF( Dic2022_RICHIESTE!C8&lt;&gt;"",  IF(   AND(    (IFERROR(SEARCH("Ridotto",Dic2022_RICHIESTE!C8),Dic2022_RICHIESTE!C8))=1,    C$114&lt;&gt;""   ),    _xlfn.CONCAT("Rid: ",HLOOKUP(C$114,Tipologie!$B$2:$AM$10,4)  ),  Dic2022_RICHIESTE!C8),HLOOKUP(C$114,Tipologie!$B$2:$AM$10,4  ) ))</f>
        <v>.</v>
      </c>
      <c r="D117" s="147" t="str">
        <f>T( IF( Dic2022_RICHIESTE!D8&lt;&gt;"",  IF(   AND(    (IFERROR(SEARCH("Ridotto",Dic2022_RICHIESTE!D8),Dic2022_RICHIESTE!D8))=1,    D$114&lt;&gt;""   ),    _xlfn.CONCAT("Rid: ",HLOOKUP(D$114,Tipologie!$B$2:$AM$10,4)  ),  Dic2022_RICHIESTE!D8),HLOOKUP(D$114,Tipologie!$B$2:$AM$10,4  ) ))</f>
        <v>.</v>
      </c>
      <c r="E117" s="147" t="str">
        <f>T( IF( Dic2022_RICHIESTE!E8&lt;&gt;"",  IF(   AND(    (IFERROR(SEARCH("Ridotto",Dic2022_RICHIESTE!E8),Dic2022_RICHIESTE!E8))=1,    E$114&lt;&gt;""   ),    _xlfn.CONCAT("Rid: ",HLOOKUP(E$114,Tipologie!$B$2:$AM$10,4)  ),  Dic2022_RICHIESTE!E8),HLOOKUP(E$114,Tipologie!$B$2:$AM$10,4  ) ))</f>
        <v>.</v>
      </c>
      <c r="F117" s="147" t="str">
        <f>T( IF( Dic2022_RICHIESTE!F8&lt;&gt;"",  IF(   AND(    (IFERROR(SEARCH("Ridotto",Dic2022_RICHIESTE!F8),Dic2022_RICHIESTE!F8))=1,    F$114&lt;&gt;""   ),    _xlfn.CONCAT("Rid: ",HLOOKUP(F$114,Tipologie!$B$2:$AM$10,4)  ),  Dic2022_RICHIESTE!F8),HLOOKUP(F$114,Tipologie!$B$2:$AM$10,4  ) ))</f>
        <v>.</v>
      </c>
      <c r="G117" s="147" t="str">
        <f>T( IF( Dic2022_RICHIESTE!G8&lt;&gt;"",  IF(   AND(    (IFERROR(SEARCH("Ridotto",Dic2022_RICHIESTE!G8),Dic2022_RICHIESTE!G8))=1,    G$114&lt;&gt;""   ),    _xlfn.CONCAT("Rid: ",HLOOKUP(G$114,Tipologie!$B$2:$AM$10,4)  ),  Dic2022_RICHIESTE!G8),HLOOKUP(G$114,Tipologie!$B$2:$AM$10,4  ) ))</f>
        <v>.</v>
      </c>
      <c r="H117" s="147" t="str">
        <f>T( IF( Dic2022_RICHIESTE!H8&lt;&gt;"",  IF(   AND(    (IFERROR(SEARCH("Ridotto",Dic2022_RICHIESTE!H8),Dic2022_RICHIESTE!H8))=1,    H$114&lt;&gt;""   ),    _xlfn.CONCAT("Rid: ",HLOOKUP(H$114,Tipologie!$B$2:$AM$10,4)  ),  Dic2022_RICHIESTE!H8),HLOOKUP(H$114,Tipologie!$B$2:$AM$10,4  ) ))</f>
        <v>.</v>
      </c>
      <c r="I117" s="147" t="str">
        <f>T( IF( Dic2022_RICHIESTE!I8&lt;&gt;"",  IF(   AND(    (IFERROR(SEARCH("Ridotto",Dic2022_RICHIESTE!I8),Dic2022_RICHIESTE!I8))=1,    I$114&lt;&gt;""   ),    _xlfn.CONCAT("Rid: ",HLOOKUP(I$114,Tipologie!$B$2:$AM$10,4)  ),  Dic2022_RICHIESTE!I8),HLOOKUP(I$114,Tipologie!$B$2:$AM$10,4  ) ))</f>
        <v>.</v>
      </c>
      <c r="J117" s="147" t="str">
        <f>T( IF( Dic2022_RICHIESTE!J8&lt;&gt;"",  IF(   AND(    (IFERROR(SEARCH("Ridotto",Dic2022_RICHIESTE!J8),Dic2022_RICHIESTE!J8))=1,    J$114&lt;&gt;""   ),    _xlfn.CONCAT("Rid: ",HLOOKUP(J$114,Tipologie!$B$2:$AM$10,4)  ),  Dic2022_RICHIESTE!J8),HLOOKUP(J$114,Tipologie!$B$2:$AM$10,4  ) ))</f>
        <v>.</v>
      </c>
      <c r="K117" s="147" t="str">
        <f>T( IF( Dic2022_RICHIESTE!K8&lt;&gt;"",  IF(   AND(    (IFERROR(SEARCH("Ridotto",Dic2022_RICHIESTE!K8),Dic2022_RICHIESTE!K8))=1,    K$114&lt;&gt;""   ),    _xlfn.CONCAT("Rid: ",HLOOKUP(K$114,Tipologie!$B$2:$AM$10,4)  ),  Dic2022_RICHIESTE!K8),HLOOKUP(K$114,Tipologie!$B$2:$AM$10,4  ) ))</f>
        <v>.</v>
      </c>
      <c r="L117" s="147" t="str">
        <f>T( IF( Dic2022_RICHIESTE!L8&lt;&gt;"",  IF(   AND(    (IFERROR(SEARCH("Ridotto",Dic2022_RICHIESTE!L8),Dic2022_RICHIESTE!L8))=1,    L$114&lt;&gt;""   ),    _xlfn.CONCAT("Rid: ",HLOOKUP(L$114,Tipologie!$B$2:$AM$10,4)  ),  Dic2022_RICHIESTE!L8),HLOOKUP(L$114,Tipologie!$B$2:$AM$10,4  ) ))</f>
        <v>.</v>
      </c>
      <c r="M117" s="147" t="str">
        <f>T( IF( Dic2022_RICHIESTE!M8&lt;&gt;"",  IF(   AND(    (IFERROR(SEARCH("Ridotto",Dic2022_RICHIESTE!M8),Dic2022_RICHIESTE!M8))=1,    M$114&lt;&gt;""   ),    _xlfn.CONCAT("Rid: ",HLOOKUP(M$114,Tipologie!$B$2:$AM$10,4)  ),  Dic2022_RICHIESTE!M8),HLOOKUP(M$114,Tipologie!$B$2:$AM$10,4  ) ))</f>
        <v>.</v>
      </c>
      <c r="N117" s="147" t="str">
        <f>T( IF( Dic2022_RICHIESTE!N8&lt;&gt;"",  IF(   AND(    (IFERROR(SEARCH("Ridotto",Dic2022_RICHIESTE!N8),Dic2022_RICHIESTE!N8))=1,    N$114&lt;&gt;""   ),    _xlfn.CONCAT("Rid: ",HLOOKUP(N$114,Tipologie!$B$2:$AM$10,4)  ),  Dic2022_RICHIESTE!N8),HLOOKUP(N$114,Tipologie!$B$2:$AM$10,4  ) ))</f>
        <v>.</v>
      </c>
      <c r="O117" s="147" t="str">
        <f>T( IF( Dic2022_RICHIESTE!O8&lt;&gt;"",  IF(   AND(    (IFERROR(SEARCH("Ridotto",Dic2022_RICHIESTE!O8),Dic2022_RICHIESTE!O8))=1,    O$114&lt;&gt;""   ),    _xlfn.CONCAT("Rid: ",HLOOKUP(O$114,Tipologie!$B$2:$AM$10,4)  ),  Dic2022_RICHIESTE!O8),HLOOKUP(O$114,Tipologie!$B$2:$AM$10,4  ) ))</f>
        <v>.</v>
      </c>
      <c r="P117" s="147" t="str">
        <f>T( IF( Dic2022_RICHIESTE!P8&lt;&gt;"",  IF(   AND(    (IFERROR(SEARCH("Ridotto",Dic2022_RICHIESTE!P8),Dic2022_RICHIESTE!P8))=1,    P$114&lt;&gt;""   ),    _xlfn.CONCAT("Rid: ",HLOOKUP(P$114,Tipologie!$B$2:$AM$10,4)  ),  Dic2022_RICHIESTE!P8),HLOOKUP(P$114,Tipologie!$B$2:$AM$10,4  ) ))</f>
        <v>.</v>
      </c>
      <c r="Q117" s="28" t="str">
        <f>T( IF( Dic2022_RICHIESTE!Q8&lt;&gt;"",  IF(   AND(    (IFERROR(SEARCH("Ridotto",Dic2022_RICHIESTE!Q8),Dic2022_RICHIESTE!Q8))=1,    Q$114&lt;&gt;""   ),    _xlfn.CONCAT("Rid: ",HLOOKUP(Q$114,Tipologie!$B$2:$AM$10,4)  ),  Dic2022_RICHIESTE!Q8),HLOOKUP(Q$114,Tipologie!$B$2:$AM$10,4  ) ))</f>
        <v>.</v>
      </c>
      <c r="R117" s="28" t="str">
        <f>T( IF( Dic2022_RICHIESTE!R8&lt;&gt;"",  IF(   AND(    (IFERROR(SEARCH("Ridotto",Dic2022_RICHIESTE!R8),Dic2022_RICHIESTE!R8))=1,    R$114&lt;&gt;""   ),    _xlfn.CONCAT("Rid: ",HLOOKUP(R$114,Tipologie!$B$2:$AM$10,4)  ),  Dic2022_RICHIESTE!R8),HLOOKUP(R$114,Tipologie!$B$2:$AM$10,4  ) ))</f>
        <v>.</v>
      </c>
      <c r="S117" s="28" t="str">
        <f>T( IF( Dic2022_RICHIESTE!S8&lt;&gt;"",  IF(   AND(    (IFERROR(SEARCH("Ridotto",Dic2022_RICHIESTE!S8),Dic2022_RICHIESTE!S8))=1,    S$114&lt;&gt;""   ),    _xlfn.CONCAT("Rid: ",HLOOKUP(S$114,Tipologie!$B$2:$AM$10,4)  ),  Dic2022_RICHIESTE!S8),HLOOKUP(S$114,Tipologie!$B$2:$AM$10,4  ) ))</f>
        <v>.</v>
      </c>
      <c r="U117" s="45" t="str">
        <f t="shared" ref="U117:U122" si="37">IF($A117&lt;&gt;"",$A117,"")</f>
        <v>mar</v>
      </c>
      <c r="V117" s="46">
        <f t="shared" ref="V117:V122" si="38">IF($B117&lt;&gt;"",$B117,"")</f>
        <v>44901</v>
      </c>
      <c r="W117" s="147" t="str">
        <f>T( IF( Dic2022_RICHIESTE!W8&lt;&gt;"",  IF(   AND(    (IFERROR(SEARCH("Ridotto",Dic2022_RICHIESTE!W8),Dic2022_RICHIESTE!W8))=1,    W$114&lt;&gt;""   ),    _xlfn.CONCAT("Rid: ",HLOOKUP(W$114,Tipologie!$B$2:$AM$10,4)  ),  Dic2022_RICHIESTE!W8),HLOOKUP(W$114,Tipologie!$B$2:$AM$10,4  ) ))</f>
        <v>.</v>
      </c>
      <c r="X117" s="147" t="str">
        <f>T( IF( Dic2022_RICHIESTE!X8&lt;&gt;"",  IF(   AND(    (IFERROR(SEARCH("Ridotto",Dic2022_RICHIESTE!X8),Dic2022_RICHIESTE!X8))=1,    X$114&lt;&gt;""   ),    _xlfn.CONCAT("Rid: ",HLOOKUP(X$114,Tipologie!$B$2:$AM$10,4)  ),  Dic2022_RICHIESTE!X8),HLOOKUP(X$114,Tipologie!$B$2:$AM$10,4  ) ))</f>
        <v>.</v>
      </c>
      <c r="Y117" s="147" t="str">
        <f>T( IF( Dic2022_RICHIESTE!Y8&lt;&gt;"",  IF(   AND(    (IFERROR(SEARCH("Ridotto",Dic2022_RICHIESTE!Y8),Dic2022_RICHIESTE!Y8))=1,    Y$114&lt;&gt;""   ),    _xlfn.CONCAT("Rid: ",HLOOKUP(Y$114,Tipologie!$B$2:$AM$10,4)  ),  Dic2022_RICHIESTE!Y8),HLOOKUP(Y$114,Tipologie!$B$2:$AM$10,4  ) ))</f>
        <v>.</v>
      </c>
      <c r="Z117" s="147" t="str">
        <f>T( IF( Dic2022_RICHIESTE!Z8&lt;&gt;"",  IF(   AND(    (IFERROR(SEARCH("Ridotto",Dic2022_RICHIESTE!Z8),Dic2022_RICHIESTE!Z8))=1,    Z$114&lt;&gt;""   ),    _xlfn.CONCAT("Rid: ",HLOOKUP(Z$114,Tipologie!$B$2:$AM$10,4)  ),  Dic2022_RICHIESTE!Z8),HLOOKUP(Z$114,Tipologie!$B$2:$AM$10,4  ) ))</f>
        <v>.</v>
      </c>
      <c r="AA117" s="147" t="str">
        <f>T( IF( Dic2022_RICHIESTE!AA8&lt;&gt;"",  IF(   AND(    (IFERROR(SEARCH("Ridotto",Dic2022_RICHIESTE!AA8),Dic2022_RICHIESTE!AA8))=1,    AA$114&lt;&gt;""   ),    _xlfn.CONCAT("Rid: ",HLOOKUP(AA$114,Tipologie!$B$2:$AM$10,4)  ),  Dic2022_RICHIESTE!AA8),HLOOKUP(AA$114,Tipologie!$B$2:$AM$10,4  ) ))</f>
        <v>.</v>
      </c>
      <c r="AB117" s="147" t="str">
        <f>T( IF( Dic2022_RICHIESTE!AB8&lt;&gt;"",  IF(   AND(    (IFERROR(SEARCH("Ridotto",Dic2022_RICHIESTE!AB8),Dic2022_RICHIESTE!AB8))=1,    AB$114&lt;&gt;""   ),    _xlfn.CONCAT("Rid: ",HLOOKUP(AB$114,Tipologie!$B$2:$AM$10,4)  ),  Dic2022_RICHIESTE!AB8),HLOOKUP(AB$114,Tipologie!$B$2:$AM$10,4  ) ))</f>
        <v>.</v>
      </c>
      <c r="AC117" s="147" t="str">
        <f>T( IF( Dic2022_RICHIESTE!AC8&lt;&gt;"",  IF(   AND(    (IFERROR(SEARCH("Ridotto",Dic2022_RICHIESTE!AC8),Dic2022_RICHIESTE!AC8))=1,    AC$114&lt;&gt;""   ),    _xlfn.CONCAT("Rid: ",HLOOKUP(AC$114,Tipologie!$B$2:$AM$10,4)  ),  Dic2022_RICHIESTE!AC8),HLOOKUP(AC$114,Tipologie!$B$2:$AM$10,4  ) ))</f>
        <v>.</v>
      </c>
      <c r="AD117" s="147" t="str">
        <f>T( IF( Dic2022_RICHIESTE!AD8&lt;&gt;"",  IF(   AND(    (IFERROR(SEARCH("Ridotto",Dic2022_RICHIESTE!AD8),Dic2022_RICHIESTE!AD8))=1,    AD$114&lt;&gt;""   ),    _xlfn.CONCAT("Rid: ",HLOOKUP(AD$114,Tipologie!$B$2:$AM$10,4)  ),  Dic2022_RICHIESTE!AD8),HLOOKUP(AD$114,Tipologie!$B$2:$AM$10,4  ) ))</f>
        <v>.</v>
      </c>
      <c r="AE117" s="147" t="str">
        <f>T( IF( Dic2022_RICHIESTE!AE8&lt;&gt;"",  IF(   AND(    (IFERROR(SEARCH("Ridotto",Dic2022_RICHIESTE!AE8),Dic2022_RICHIESTE!AE8))=1,    AE$114&lt;&gt;""   ),    _xlfn.CONCAT("Rid: ",HLOOKUP(AE$114,Tipologie!$B$2:$AM$10,4)  ),  Dic2022_RICHIESTE!AE8),HLOOKUP(AE$114,Tipologie!$B$2:$AM$10,4  ) ))</f>
        <v>.</v>
      </c>
      <c r="AF117" s="147" t="str">
        <f>T( IF( Dic2022_RICHIESTE!AF8&lt;&gt;"",  IF(   AND(    (IFERROR(SEARCH("Ridotto",Dic2022_RICHIESTE!AF8),Dic2022_RICHIESTE!AF8))=1,    AF$114&lt;&gt;""   ),    _xlfn.CONCAT("Rid: ",HLOOKUP(AF$114,Tipologie!$B$2:$AM$10,4)  ),  Dic2022_RICHIESTE!AF8),HLOOKUP(AF$114,Tipologie!$B$2:$AM$10,4  ) ))</f>
        <v>.</v>
      </c>
      <c r="AG117" s="147" t="str">
        <f>T( IF( Dic2022_RICHIESTE!AG8&lt;&gt;"",  IF(   AND(    (IFERROR(SEARCH("Ridotto",Dic2022_RICHIESTE!AG8),Dic2022_RICHIESTE!AG8))=1,    AG$114&lt;&gt;""   ),    _xlfn.CONCAT("Rid: ",HLOOKUP(AG$114,Tipologie!$B$2:$AM$10,4)  ),  Dic2022_RICHIESTE!AG8),HLOOKUP(AG$114,Tipologie!$B$2:$AM$10,4  ) ))</f>
        <v>.</v>
      </c>
      <c r="AH117" s="147" t="str">
        <f>T( IF( Dic2022_RICHIESTE!AH8&lt;&gt;"",  IF(   AND(    (IFERROR(SEARCH("Ridotto",Dic2022_RICHIESTE!AH8),Dic2022_RICHIESTE!AH8))=1,    AH$114&lt;&gt;""   ),    _xlfn.CONCAT("Rid: ",HLOOKUP(AH$114,Tipologie!$B$2:$AM$10,4)  ),  Dic2022_RICHIESTE!AH8),HLOOKUP(AH$114,Tipologie!$B$2:$AM$10,4  ) ))</f>
        <v>.</v>
      </c>
      <c r="AI117" s="147" t="str">
        <f>T( IF( Dic2022_RICHIESTE!AI8&lt;&gt;"",  IF(   AND(    (IFERROR(SEARCH("Ridotto",Dic2022_RICHIESTE!AI8),Dic2022_RICHIESTE!AI8))=1,    AI$114&lt;&gt;""   ),    _xlfn.CONCAT("Rid: ",HLOOKUP(AI$114,Tipologie!$B$2:$AM$10,4)  ),  Dic2022_RICHIESTE!AI8),HLOOKUP(AI$114,Tipologie!$B$2:$AM$10,4  ) ))</f>
        <v>.</v>
      </c>
      <c r="AJ117" s="147" t="str">
        <f>T( IF( Dic2022_RICHIESTE!AJ8&lt;&gt;"",  IF(   AND(    (IFERROR(SEARCH("Ridotto",Dic2022_RICHIESTE!AJ8),Dic2022_RICHIESTE!AJ8))=1,    AJ$114&lt;&gt;""   ),    _xlfn.CONCAT("Rid: ",HLOOKUP(AJ$114,Tipologie!$B$2:$AM$10,4)  ),  Dic2022_RICHIESTE!AJ8),HLOOKUP(AJ$114,Tipologie!$B$2:$AM$10,4  ) ))</f>
        <v>.</v>
      </c>
      <c r="AK117" s="147" t="str">
        <f>T( IF( Dic2022_RICHIESTE!AK8&lt;&gt;"",  IF(   AND(    (IFERROR(SEARCH("Ridotto",Dic2022_RICHIESTE!AK8),Dic2022_RICHIESTE!AK8))=1,    AK$114&lt;&gt;""   ),    _xlfn.CONCAT("Rid: ",HLOOKUP(AK$114,Tipologie!$B$2:$AM$10,4)  ),  Dic2022_RICHIESTE!AK8),HLOOKUP(AK$114,Tipologie!$B$2:$AM$10,4  ) ))</f>
        <v>.</v>
      </c>
      <c r="AL117" s="147" t="str">
        <f>T( IF( Dic2022_RICHIESTE!AL8&lt;&gt;"",  IF(   AND(    (IFERROR(SEARCH("Ridotto",Dic2022_RICHIESTE!AL8),Dic2022_RICHIESTE!AL8))=1,    AL$114&lt;&gt;""   ),    _xlfn.CONCAT("Rid: ",HLOOKUP(AL$114,Tipologie!$B$2:$AM$10,4)  ),  Dic2022_RICHIESTE!AL8),HLOOKUP(AL$114,Tipologie!$B$2:$AM$10,4  ) ))</f>
        <v>.</v>
      </c>
      <c r="AM117" s="147" t="str">
        <f>T( IF( Dic2022_RICHIESTE!AM8&lt;&gt;"",  IF(   AND(    (IFERROR(SEARCH("Ridotto",Dic2022_RICHIESTE!AM8),Dic2022_RICHIESTE!AM8))=1,    AM$114&lt;&gt;""   ),    _xlfn.CONCAT("Rid: ",HLOOKUP(AM$114,Tipologie!$B$2:$AM$10,4)  ),  Dic2022_RICHIESTE!AM8),HLOOKUP(AM$114,Tipologie!$B$2:$AM$10,4  ) ))</f>
        <v>.</v>
      </c>
      <c r="AN117" s="147" t="str">
        <f>T( IF( Dic2022_RICHIESTE!AN8&lt;&gt;"",  IF(   AND(    (IFERROR(SEARCH("Ridotto",Dic2022_RICHIESTE!AN8),Dic2022_RICHIESTE!AN8))=1,    AN$114&lt;&gt;""   ),    _xlfn.CONCAT("Rid: ",HLOOKUP(AN$114,Tipologie!$B$2:$AM$10,4)  ),  Dic2022_RICHIESTE!AN8),HLOOKUP(AN$114,Tipologie!$B$2:$AM$10,4  ) ))</f>
        <v>.</v>
      </c>
      <c r="AO117" s="147" t="str">
        <f>T( IF( Dic2022_RICHIESTE!AO8&lt;&gt;"",  IF(   AND(    (IFERROR(SEARCH("Ridotto",Dic2022_RICHIESTE!AO8),Dic2022_RICHIESTE!AO8))=1,    AO$114&lt;&gt;""   ),    _xlfn.CONCAT("Rid: ",HLOOKUP(AO$114,Tipologie!$B$2:$AM$10,4)  ),  Dic2022_RICHIESTE!AO8),HLOOKUP(AO$114,Tipologie!$B$2:$AM$10,4  ) ))</f>
        <v>.</v>
      </c>
      <c r="AP117" s="147" t="str">
        <f>T( IF( Dic2022_RICHIESTE!AP8&lt;&gt;"",  IF(   AND(    (IFERROR(SEARCH("Ridotto",Dic2022_RICHIESTE!AP8),Dic2022_RICHIESTE!AP8))=1,    AP$114&lt;&gt;""   ),    _xlfn.CONCAT("Rid: ",HLOOKUP(AP$114,Tipologie!$B$2:$AM$10,4)  ),  Dic2022_RICHIESTE!AP8),HLOOKUP(AP$114,Tipologie!$B$2:$AM$10,4  ) ))</f>
        <v>.</v>
      </c>
      <c r="AQ117" s="147" t="str">
        <f>T( IF( Dic2022_RICHIESTE!AQ8&lt;&gt;"",  IF(   AND(    (IFERROR(SEARCH("Ridotto",Dic2022_RICHIESTE!AQ8),Dic2022_RICHIESTE!AQ8))=1,    AQ$114&lt;&gt;""   ),    _xlfn.CONCAT("Rid: ",HLOOKUP(AQ$114,Tipologie!$B$2:$AM$10,4)  ),  Dic2022_RICHIESTE!AQ8),HLOOKUP(AQ$114,Tipologie!$B$2:$AM$10,4  ) ))</f>
        <v>.</v>
      </c>
      <c r="AR117" s="147" t="str">
        <f>T( IF( Dic2022_RICHIESTE!AR8&lt;&gt;"",  IF(   AND(    (IFERROR(SEARCH("Ridotto",Dic2022_RICHIESTE!AR8),Dic2022_RICHIESTE!AR8))=1,    AR$114&lt;&gt;""   ),    _xlfn.CONCAT("Rid: ",HLOOKUP(AR$114,Tipologie!$B$2:$AM$10,4)  ),  Dic2022_RICHIESTE!AR8),HLOOKUP(AR$114,Tipologie!$B$2:$AM$10,4  ) ))</f>
        <v>.</v>
      </c>
      <c r="AS117" s="147" t="str">
        <f>T( IF( Dic2022_RICHIESTE!AS8&lt;&gt;"",  IF(   AND(    (IFERROR(SEARCH("Ridotto",Dic2022_RICHIESTE!AS8),Dic2022_RICHIESTE!AS8))=1,    AS$114&lt;&gt;""   ),    _xlfn.CONCAT("Rid: ",HLOOKUP(AS$114,Tipologie!$B$2:$AM$10,4)  ),  Dic2022_RICHIESTE!AS8),HLOOKUP(AS$114,Tipologie!$B$2:$AM$10,4  ) ))</f>
        <v>.</v>
      </c>
      <c r="AT117" s="224"/>
      <c r="AW117" s="159">
        <f>SUM(COUNTIFS(C118:AS118,{"Ex-accordo";"Ferie";"Ridotto Ex-Acc";"Ridotto Ferie";"Ridotto Maternità";"Malattia";"Esame";"Altro"}))</f>
        <v>0</v>
      </c>
      <c r="AX117" s="159">
        <f t="shared" si="36"/>
        <v>30</v>
      </c>
      <c r="AY117" s="91"/>
      <c r="BB117" s="147" t="str">
        <f>T( IF( Dic2022_RICHIESTE!BM8&lt;&gt;"",  IF(   AND(    (IFERROR(SEARCH("Ridotto",Dic2022_RICHIESTE!BM8),Dic2022_RICHIESTE!BM8))=1,    BB$114&lt;&gt;""   ),    _xlfn.CONCAT("Rid: ",HLOOKUP(BB$114,Tipologie!$B$2:$AM$10,4)  ),  Dic2022_RICHIESTE!BM8),HLOOKUP(BB$114,Tipologie!$B$2:$AM$10,4  ) ))</f>
        <v>.</v>
      </c>
      <c r="BC117" s="147" t="str">
        <f>T( IF( Dic2022_RICHIESTE!BN8&lt;&gt;"",  IF(   AND(    (IFERROR(SEARCH("Ridotto",Dic2022_RICHIESTE!BN8),Dic2022_RICHIESTE!BN8))=1,    BC$114&lt;&gt;""   ),    _xlfn.CONCAT("Rid: ",HLOOKUP(BC$114,Tipologie!$B$2:$AM$10,4)  ),  Dic2022_RICHIESTE!BN8),HLOOKUP(BC$114,Tipologie!$B$2:$AM$10,4  ) ))</f>
        <v>.</v>
      </c>
      <c r="BD117" s="147" t="str">
        <f>T( IF( Dic2022_RICHIESTE!BO8&lt;&gt;"",  IF(   AND(    (IFERROR(SEARCH("Ridotto",Dic2022_RICHIESTE!BO8),Dic2022_RICHIESTE!BO8))=1,    BD$114&lt;&gt;""   ),    _xlfn.CONCAT("Rid: ",HLOOKUP(BD$114,Tipologie!$B$2:$AM$10,4)  ),  Dic2022_RICHIESTE!BO8),HLOOKUP(BD$114,Tipologie!$B$2:$AM$10,4  ) ))</f>
        <v>.</v>
      </c>
      <c r="BE117" s="147" t="str">
        <f>T( IF( Dic2022_RICHIESTE!BP8&lt;&gt;"",  IF(   AND(    (IFERROR(SEARCH("Ridotto",Dic2022_RICHIESTE!BP8),Dic2022_RICHIESTE!BP8))=1,    BE$114&lt;&gt;""   ),    _xlfn.CONCAT("Rid: ",HLOOKUP(BE$114,Tipologie!$B$2:$AM$10,4)  ),  Dic2022_RICHIESTE!BP8),HLOOKUP(BE$114,Tipologie!$B$2:$AM$10,4  ) ))</f>
        <v>.</v>
      </c>
      <c r="BF117" s="147" t="str">
        <f>T( IF( Dic2022_RICHIESTE!BQ8&lt;&gt;"",  IF(   AND(    (IFERROR(SEARCH("Ridotto",Dic2022_RICHIESTE!BQ8),Dic2022_RICHIESTE!BQ8))=1,    BF$114&lt;&gt;""   ),    _xlfn.CONCAT("Rid: ",HLOOKUP(BF$114,Tipologie!$B$2:$AM$10,4)  ),  Dic2022_RICHIESTE!BQ8),HLOOKUP(BF$114,Tipologie!$B$2:$AM$10,4  ) ))</f>
        <v>.</v>
      </c>
      <c r="BG117" s="147" t="str">
        <f>T( IF( Dic2022_RICHIESTE!BR8&lt;&gt;"",  IF(   AND(    (IFERROR(SEARCH("Ridotto",Dic2022_RICHIESTE!BR8),Dic2022_RICHIESTE!BR8))=1,    BG$114&lt;&gt;""   ),    _xlfn.CONCAT("Rid: ",HLOOKUP(BG$114,Tipologie!$B$2:$AM$10,4)  ),  Dic2022_RICHIESTE!BR8),HLOOKUP(BG$114,Tipologie!$B$2:$AM$10,4  ) ))</f>
        <v>.</v>
      </c>
      <c r="BI117" s="45" t="str">
        <f>IF($A117&lt;&gt;"",$A117,"")</f>
        <v>mar</v>
      </c>
      <c r="BJ117" s="45">
        <f>IF($B117&lt;&gt;"",$B117,"")</f>
        <v>44901</v>
      </c>
      <c r="BK117" s="147" t="str">
        <f>T(IF(  Dic2022_RICHIESTE!BV7&lt;&gt;"",  Dic2022_RICHIESTE!BV8,  HLOOKUP(BK$114,Tipologie!$B$2:$AM$10,4) ))</f>
        <v>.</v>
      </c>
      <c r="BL117" s="147" t="str">
        <f>T(IF(  Dic2022_RICHIESTE!BW7&lt;&gt;"",  Dic2022_RICHIESTE!BW8,  HLOOKUP(BL$114,Tipologie!$B$2:$AM$10,4) ))</f>
        <v>.</v>
      </c>
      <c r="BM117" s="147" t="str">
        <f>T(IF(  Dic2022_RICHIESTE!BX7&lt;&gt;"",  Dic2022_RICHIESTE!BX8,  HLOOKUP(BM$114,Tipologie!$B$2:$AM$10,4) ))</f>
        <v>.</v>
      </c>
      <c r="BN117" s="147" t="str">
        <f>T(IF(  Dic2022_RICHIESTE!BY7&lt;&gt;"",  Dic2022_RICHIESTE!BY8,  HLOOKUP(BN$114,Tipologie!$B$2:$AM$10,4) ))</f>
        <v>.</v>
      </c>
      <c r="BO117" s="147" t="str">
        <f>T(IF(  Dic2022_RICHIESTE!BZ7&lt;&gt;"",  Dic2022_RICHIESTE!BZ8,  HLOOKUP(BO$114,Tipologie!$B$2:$AM$10,4) ))</f>
        <v>.</v>
      </c>
      <c r="BP117" s="147" t="str">
        <f>T(IF(  Dic2022_RICHIESTE!CA7&lt;&gt;"",  Dic2022_RICHIESTE!CA8,  HLOOKUP(BP$114,Tipologie!$B$2:$AM$10,4) ))</f>
        <v>.</v>
      </c>
      <c r="BQ117" s="147" t="str">
        <f>T(IF(  Dic2022_RICHIESTE!CB7&lt;&gt;"",  Dic2022_RICHIESTE!CB8,  HLOOKUP(BQ$114,Tipologie!$B$2:$AM$10,4) ))</f>
        <v>.</v>
      </c>
      <c r="BR117" s="147" t="str">
        <f>T(IF(  Dic2022_RICHIESTE!BW7&lt;&gt;"",  Dic2022_RICHIESTE!BW8,  HLOOKUP(BR$114,Tipologie!$B$2:$AM$10,4) ))</f>
        <v>.</v>
      </c>
      <c r="BS117" s="147" t="str">
        <f>T(IF(  Dic2022_RICHIESTE!BX7&lt;&gt;"",  Dic2022_RICHIESTE!BX8,  HLOOKUP(BS$114,Tipologie!$B$2:$AM$10,4) ))</f>
        <v>.</v>
      </c>
      <c r="BT117" s="147" t="str">
        <f>T(IF(  Dic2022_RICHIESTE!BY7&lt;&gt;"",  Dic2022_RICHIESTE!BY8,  HLOOKUP(BT$114,Tipologie!$B$2:$AM$10,4) ))</f>
        <v>.</v>
      </c>
    </row>
    <row r="118" spans="1:73" ht="11.25" customHeight="1" x14ac:dyDescent="0.25">
      <c r="A118" s="45" t="str">
        <f>IF(Dic2022_RICHIESTE!A9&lt;&gt;"",Dic2022_RICHIESTE!A9,"")</f>
        <v>mer</v>
      </c>
      <c r="B118" s="46">
        <f>IF(Dic2022_RICHIESTE!B9&lt;&gt;"",Dic2022_RICHIESTE!B9,"")</f>
        <v>44902</v>
      </c>
      <c r="C118" s="147" t="str">
        <f>T( IF( Dic2022_RICHIESTE!C9&lt;&gt;"",  IF(   AND(    (IFERROR(SEARCH("Ridotto",Dic2022_RICHIESTE!C9),Dic2022_RICHIESTE!C9))=1,    C$114&lt;&gt;""   ),    _xlfn.CONCAT("Rid: ",HLOOKUP(C$114,Tipologie!$B$2:$AM$10,5)  ),  Dic2022_RICHIESTE!C9),HLOOKUP(C$114,Tipologie!$B$2:$AM$10,5  ) ))</f>
        <v>.</v>
      </c>
      <c r="D118" s="147" t="str">
        <f>T( IF( Dic2022_RICHIESTE!D9&lt;&gt;"",  IF(   AND(    (IFERROR(SEARCH("Ridotto",Dic2022_RICHIESTE!D9),Dic2022_RICHIESTE!D9))=1,    D$114&lt;&gt;""   ),    _xlfn.CONCAT("Rid: ",HLOOKUP(D$114,Tipologie!$B$2:$AM$10,5)  ),  Dic2022_RICHIESTE!D9),HLOOKUP(D$114,Tipologie!$B$2:$AM$10,5  ) ))</f>
        <v>.</v>
      </c>
      <c r="E118" s="147" t="str">
        <f>T( IF( Dic2022_RICHIESTE!E9&lt;&gt;"",  IF(   AND(    (IFERROR(SEARCH("Ridotto",Dic2022_RICHIESTE!E9),Dic2022_RICHIESTE!E9))=1,    E$114&lt;&gt;""   ),    _xlfn.CONCAT("Rid: ",HLOOKUP(E$114,Tipologie!$B$2:$AM$10,5)  ),  Dic2022_RICHIESTE!E9),HLOOKUP(E$114,Tipologie!$B$2:$AM$10,5  ) ))</f>
        <v>.</v>
      </c>
      <c r="F118" s="147" t="str">
        <f>T( IF( Dic2022_RICHIESTE!F9&lt;&gt;"",  IF(   AND(    (IFERROR(SEARCH("Ridotto",Dic2022_RICHIESTE!F9),Dic2022_RICHIESTE!F9))=1,    F$114&lt;&gt;""   ),    _xlfn.CONCAT("Rid: ",HLOOKUP(F$114,Tipologie!$B$2:$AM$10,5)  ),  Dic2022_RICHIESTE!F9),HLOOKUP(F$114,Tipologie!$B$2:$AM$10,5  ) ))</f>
        <v>.</v>
      </c>
      <c r="G118" s="147" t="str">
        <f>T( IF( Dic2022_RICHIESTE!G9&lt;&gt;"",  IF(   AND(    (IFERROR(SEARCH("Ridotto",Dic2022_RICHIESTE!G9),Dic2022_RICHIESTE!G9))=1,    G$114&lt;&gt;""   ),    _xlfn.CONCAT("Rid: ",HLOOKUP(G$114,Tipologie!$B$2:$AM$10,5)  ),  Dic2022_RICHIESTE!G9),HLOOKUP(G$114,Tipologie!$B$2:$AM$10,5  ) ))</f>
        <v>.</v>
      </c>
      <c r="H118" s="147" t="str">
        <f>T( IF( Dic2022_RICHIESTE!H9&lt;&gt;"",  IF(   AND(    (IFERROR(SEARCH("Ridotto",Dic2022_RICHIESTE!H9),Dic2022_RICHIESTE!H9))=1,    H$114&lt;&gt;""   ),    _xlfn.CONCAT("Rid: ",HLOOKUP(H$114,Tipologie!$B$2:$AM$10,5)  ),  Dic2022_RICHIESTE!H9),HLOOKUP(H$114,Tipologie!$B$2:$AM$10,5  ) ))</f>
        <v>.</v>
      </c>
      <c r="I118" s="147" t="str">
        <f>T( IF( Dic2022_RICHIESTE!I9&lt;&gt;"",  IF(   AND(    (IFERROR(SEARCH("Ridotto",Dic2022_RICHIESTE!I9),Dic2022_RICHIESTE!I9))=1,    I$114&lt;&gt;""   ),    _xlfn.CONCAT("Rid: ",HLOOKUP(I$114,Tipologie!$B$2:$AM$10,5)  ),  Dic2022_RICHIESTE!I9),HLOOKUP(I$114,Tipologie!$B$2:$AM$10,5  ) ))</f>
        <v>.</v>
      </c>
      <c r="J118" s="147" t="str">
        <f>T( IF( Dic2022_RICHIESTE!J9&lt;&gt;"",  IF(   AND(    (IFERROR(SEARCH("Ridotto",Dic2022_RICHIESTE!J9),Dic2022_RICHIESTE!J9))=1,    J$114&lt;&gt;""   ),    _xlfn.CONCAT("Rid: ",HLOOKUP(J$114,Tipologie!$B$2:$AM$10,5)  ),  Dic2022_RICHIESTE!J9),HLOOKUP(J$114,Tipologie!$B$2:$AM$10,5  ) ))</f>
        <v>.</v>
      </c>
      <c r="K118" s="147" t="str">
        <f>T( IF( Dic2022_RICHIESTE!K9&lt;&gt;"",  IF(   AND(    (IFERROR(SEARCH("Ridotto",Dic2022_RICHIESTE!K9),Dic2022_RICHIESTE!K9))=1,    K$114&lt;&gt;""   ),    _xlfn.CONCAT("Rid: ",HLOOKUP(K$114,Tipologie!$B$2:$AM$10,5)  ),  Dic2022_RICHIESTE!K9),HLOOKUP(K$114,Tipologie!$B$2:$AM$10,5  ) ))</f>
        <v>.</v>
      </c>
      <c r="L118" s="147" t="str">
        <f>T( IF( Dic2022_RICHIESTE!L9&lt;&gt;"",  IF(   AND(    (IFERROR(SEARCH("Ridotto",Dic2022_RICHIESTE!L9),Dic2022_RICHIESTE!L9))=1,    L$114&lt;&gt;""   ),    _xlfn.CONCAT("Rid: ",HLOOKUP(L$114,Tipologie!$B$2:$AM$10,5)  ),  Dic2022_RICHIESTE!L9),HLOOKUP(L$114,Tipologie!$B$2:$AM$10,5  ) ))</f>
        <v>.</v>
      </c>
      <c r="M118" s="147" t="str">
        <f>T( IF( Dic2022_RICHIESTE!M9&lt;&gt;"",  IF(   AND(    (IFERROR(SEARCH("Ridotto",Dic2022_RICHIESTE!M9),Dic2022_RICHIESTE!M9))=1,    M$114&lt;&gt;""   ),    _xlfn.CONCAT("Rid: ",HLOOKUP(M$114,Tipologie!$B$2:$AM$10,5)  ),  Dic2022_RICHIESTE!M9),HLOOKUP(M$114,Tipologie!$B$2:$AM$10,5  ) ))</f>
        <v>.</v>
      </c>
      <c r="N118" s="147" t="str">
        <f>T( IF( Dic2022_RICHIESTE!N9&lt;&gt;"",  IF(   AND(    (IFERROR(SEARCH("Ridotto",Dic2022_RICHIESTE!N9),Dic2022_RICHIESTE!N9))=1,    N$114&lt;&gt;""   ),    _xlfn.CONCAT("Rid: ",HLOOKUP(N$114,Tipologie!$B$2:$AM$10,5)  ),  Dic2022_RICHIESTE!N9),HLOOKUP(N$114,Tipologie!$B$2:$AM$10,5  ) ))</f>
        <v>.</v>
      </c>
      <c r="O118" s="147" t="str">
        <f>T( IF( Dic2022_RICHIESTE!O9&lt;&gt;"",  IF(   AND(    (IFERROR(SEARCH("Ridotto",Dic2022_RICHIESTE!O9),Dic2022_RICHIESTE!O9))=1,    O$114&lt;&gt;""   ),    _xlfn.CONCAT("Rid: ",HLOOKUP(O$114,Tipologie!$B$2:$AM$10,5)  ),  Dic2022_RICHIESTE!O9),HLOOKUP(O$114,Tipologie!$B$2:$AM$10,5  ) ))</f>
        <v>.</v>
      </c>
      <c r="P118" s="147" t="str">
        <f>T( IF( Dic2022_RICHIESTE!P9&lt;&gt;"",  IF(   AND(    (IFERROR(SEARCH("Ridotto",Dic2022_RICHIESTE!P9),Dic2022_RICHIESTE!P9))=1,    P$114&lt;&gt;""   ),    _xlfn.CONCAT("Rid: ",HLOOKUP(P$114,Tipologie!$B$2:$AM$10,5)  ),  Dic2022_RICHIESTE!P9),HLOOKUP(P$114,Tipologie!$B$2:$AM$10,5  ) ))</f>
        <v>.</v>
      </c>
      <c r="Q118" s="28" t="str">
        <f>T( IF( Dic2022_RICHIESTE!Q9&lt;&gt;"",  IF(   AND(    (IFERROR(SEARCH("Ridotto",Dic2022_RICHIESTE!Q9),Dic2022_RICHIESTE!Q9))=1,    Q$114&lt;&gt;""   ),    _xlfn.CONCAT("Rid: ",HLOOKUP(Q$114,Tipologie!$B$2:$AM$10,5)  ),  Dic2022_RICHIESTE!Q9),HLOOKUP(Q$114,Tipologie!$B$2:$AM$10,5  ) ))</f>
        <v>.</v>
      </c>
      <c r="R118" s="28" t="str">
        <f>T( IF( Dic2022_RICHIESTE!R9&lt;&gt;"",  IF(   AND(    (IFERROR(SEARCH("Ridotto",Dic2022_RICHIESTE!R9),Dic2022_RICHIESTE!R9))=1,    R$114&lt;&gt;""   ),    _xlfn.CONCAT("Rid: ",HLOOKUP(R$114,Tipologie!$B$2:$AM$10,5)  ),  Dic2022_RICHIESTE!R9),HLOOKUP(R$114,Tipologie!$B$2:$AM$10,5  ) ))</f>
        <v>.</v>
      </c>
      <c r="S118" s="28" t="str">
        <f>T( IF( Dic2022_RICHIESTE!S9&lt;&gt;"",  IF(   AND(    (IFERROR(SEARCH("Ridotto",Dic2022_RICHIESTE!S9),Dic2022_RICHIESTE!S9))=1,    S$114&lt;&gt;""   ),    _xlfn.CONCAT("Rid: ",HLOOKUP(S$114,Tipologie!$B$2:$AM$10,5)  ),  Dic2022_RICHIESTE!S9),HLOOKUP(S$114,Tipologie!$B$2:$AM$10,5  ) ))</f>
        <v>.</v>
      </c>
      <c r="U118" s="45" t="str">
        <f t="shared" si="37"/>
        <v>mer</v>
      </c>
      <c r="V118" s="46">
        <f t="shared" si="38"/>
        <v>44902</v>
      </c>
      <c r="W118" s="147" t="str">
        <f>T( IF( Dic2022_RICHIESTE!W9&lt;&gt;"",  IF(   AND(    (IFERROR(SEARCH("Ridotto",Dic2022_RICHIESTE!W9),Dic2022_RICHIESTE!W9))=1,    W$114&lt;&gt;""   ),    _xlfn.CONCAT("Rid: ",HLOOKUP(W$114,Tipologie!$B$2:$AM$10,5)  ),  Dic2022_RICHIESTE!W9),HLOOKUP(W$114,Tipologie!$B$2:$AM$10,5  ) ))</f>
        <v>.</v>
      </c>
      <c r="X118" s="147" t="str">
        <f>T( IF( Dic2022_RICHIESTE!X9&lt;&gt;"",  IF(   AND(    (IFERROR(SEARCH("Ridotto",Dic2022_RICHIESTE!X9),Dic2022_RICHIESTE!X9))=1,    X$114&lt;&gt;""   ),    _xlfn.CONCAT("Rid: ",HLOOKUP(X$114,Tipologie!$B$2:$AM$10,5)  ),  Dic2022_RICHIESTE!X9),HLOOKUP(X$114,Tipologie!$B$2:$AM$10,5  ) ))</f>
        <v>.</v>
      </c>
      <c r="Y118" s="147" t="str">
        <f>T( IF( Dic2022_RICHIESTE!Y9&lt;&gt;"",  IF(   AND(    (IFERROR(SEARCH("Ridotto",Dic2022_RICHIESTE!Y9),Dic2022_RICHIESTE!Y9))=1,    Y$114&lt;&gt;""   ),    _xlfn.CONCAT("Rid: ",HLOOKUP(Y$114,Tipologie!$B$2:$AM$10,5)  ),  Dic2022_RICHIESTE!Y9),HLOOKUP(Y$114,Tipologie!$B$2:$AM$10,5  ) ))</f>
        <v>.</v>
      </c>
      <c r="Z118" s="147" t="str">
        <f>T( IF( Dic2022_RICHIESTE!Z9&lt;&gt;"",  IF(   AND(    (IFERROR(SEARCH("Ridotto",Dic2022_RICHIESTE!Z9),Dic2022_RICHIESTE!Z9))=1,    Z$114&lt;&gt;""   ),    _xlfn.CONCAT("Rid: ",HLOOKUP(Z$114,Tipologie!$B$2:$AM$10,5)  ),  Dic2022_RICHIESTE!Z9),HLOOKUP(Z$114,Tipologie!$B$2:$AM$10,5  ) ))</f>
        <v>.</v>
      </c>
      <c r="AA118" s="147" t="str">
        <f>T( IF( Dic2022_RICHIESTE!AA9&lt;&gt;"",  IF(   AND(    (IFERROR(SEARCH("Ridotto",Dic2022_RICHIESTE!AA9),Dic2022_RICHIESTE!AA9))=1,    AA$114&lt;&gt;""   ),    _xlfn.CONCAT("Rid: ",HLOOKUP(AA$114,Tipologie!$B$2:$AM$10,5)  ),  Dic2022_RICHIESTE!AA9),HLOOKUP(AA$114,Tipologie!$B$2:$AM$10,5  ) ))</f>
        <v>.</v>
      </c>
      <c r="AB118" s="147" t="str">
        <f>T( IF( Dic2022_RICHIESTE!AB9&lt;&gt;"",  IF(   AND(    (IFERROR(SEARCH("Ridotto",Dic2022_RICHIESTE!AB9),Dic2022_RICHIESTE!AB9))=1,    AB$114&lt;&gt;""   ),    _xlfn.CONCAT("Rid: ",HLOOKUP(AB$114,Tipologie!$B$2:$AM$10,5)  ),  Dic2022_RICHIESTE!AB9),HLOOKUP(AB$114,Tipologie!$B$2:$AM$10,5  ) ))</f>
        <v>.</v>
      </c>
      <c r="AC118" s="147" t="str">
        <f>T( IF( Dic2022_RICHIESTE!AC9&lt;&gt;"",  IF(   AND(    (IFERROR(SEARCH("Ridotto",Dic2022_RICHIESTE!AC9),Dic2022_RICHIESTE!AC9))=1,    AC$114&lt;&gt;""   ),    _xlfn.CONCAT("Rid: ",HLOOKUP(AC$114,Tipologie!$B$2:$AM$10,5)  ),  Dic2022_RICHIESTE!AC9),HLOOKUP(AC$114,Tipologie!$B$2:$AM$10,5  ) ))</f>
        <v>.</v>
      </c>
      <c r="AD118" s="147" t="str">
        <f>T( IF( Dic2022_RICHIESTE!AD9&lt;&gt;"",  IF(   AND(    (IFERROR(SEARCH("Ridotto",Dic2022_RICHIESTE!AD9),Dic2022_RICHIESTE!AD9))=1,    AD$114&lt;&gt;""   ),    _xlfn.CONCAT("Rid: ",HLOOKUP(AD$114,Tipologie!$B$2:$AM$10,5)  ),  Dic2022_RICHIESTE!AD9),HLOOKUP(AD$114,Tipologie!$B$2:$AM$10,5  ) ))</f>
        <v>.</v>
      </c>
      <c r="AE118" s="147" t="str">
        <f>T( IF( Dic2022_RICHIESTE!AE9&lt;&gt;"",  IF(   AND(    (IFERROR(SEARCH("Ridotto",Dic2022_RICHIESTE!AE9),Dic2022_RICHIESTE!AE9))=1,    AE$114&lt;&gt;""   ),    _xlfn.CONCAT("Rid: ",HLOOKUP(AE$114,Tipologie!$B$2:$AM$10,5)  ),  Dic2022_RICHIESTE!AE9),HLOOKUP(AE$114,Tipologie!$B$2:$AM$10,5  ) ))</f>
        <v>.</v>
      </c>
      <c r="AF118" s="147" t="str">
        <f>T( IF( Dic2022_RICHIESTE!AF9&lt;&gt;"",  IF(   AND(    (IFERROR(SEARCH("Ridotto",Dic2022_RICHIESTE!AF9),Dic2022_RICHIESTE!AF9))=1,    AF$114&lt;&gt;""   ),    _xlfn.CONCAT("Rid: ",HLOOKUP(AF$114,Tipologie!$B$2:$AM$10,5)  ),  Dic2022_RICHIESTE!AF9),HLOOKUP(AF$114,Tipologie!$B$2:$AM$10,5  ) ))</f>
        <v>.</v>
      </c>
      <c r="AG118" s="147" t="str">
        <f>T( IF( Dic2022_RICHIESTE!AG9&lt;&gt;"",  IF(   AND(    (IFERROR(SEARCH("Ridotto",Dic2022_RICHIESTE!AG9),Dic2022_RICHIESTE!AG9))=1,    AG$114&lt;&gt;""   ),    _xlfn.CONCAT("Rid: ",HLOOKUP(AG$114,Tipologie!$B$2:$AM$10,5)  ),  Dic2022_RICHIESTE!AG9),HLOOKUP(AG$114,Tipologie!$B$2:$AM$10,5  ) ))</f>
        <v>.</v>
      </c>
      <c r="AH118" s="147" t="str">
        <f>T( IF( Dic2022_RICHIESTE!AH9&lt;&gt;"",  IF(   AND(    (IFERROR(SEARCH("Ridotto",Dic2022_RICHIESTE!AH9),Dic2022_RICHIESTE!AH9))=1,    AH$114&lt;&gt;""   ),    _xlfn.CONCAT("Rid: ",HLOOKUP(AH$114,Tipologie!$B$2:$AM$10,5)  ),  Dic2022_RICHIESTE!AH9),HLOOKUP(AH$114,Tipologie!$B$2:$AM$10,5  ) ))</f>
        <v>.</v>
      </c>
      <c r="AI118" s="147" t="str">
        <f>T( IF( Dic2022_RICHIESTE!AI9&lt;&gt;"",  IF(   AND(    (IFERROR(SEARCH("Ridotto",Dic2022_RICHIESTE!AI9),Dic2022_RICHIESTE!AI9))=1,    AI$114&lt;&gt;""   ),    _xlfn.CONCAT("Rid: ",HLOOKUP(AI$114,Tipologie!$B$2:$AM$10,5)  ),  Dic2022_RICHIESTE!AI9),HLOOKUP(AI$114,Tipologie!$B$2:$AM$10,5  ) ))</f>
        <v>.</v>
      </c>
      <c r="AJ118" s="147" t="str">
        <f>T( IF( Dic2022_RICHIESTE!AJ9&lt;&gt;"",  IF(   AND(    (IFERROR(SEARCH("Ridotto",Dic2022_RICHIESTE!AJ9),Dic2022_RICHIESTE!AJ9))=1,    AJ$114&lt;&gt;""   ),    _xlfn.CONCAT("Rid: ",HLOOKUP(AJ$114,Tipologie!$B$2:$AM$10,5)  ),  Dic2022_RICHIESTE!AJ9),HLOOKUP(AJ$114,Tipologie!$B$2:$AM$10,5  ) ))</f>
        <v>.</v>
      </c>
      <c r="AK118" s="147" t="str">
        <f>T( IF( Dic2022_RICHIESTE!AK9&lt;&gt;"",  IF(   AND(    (IFERROR(SEARCH("Ridotto",Dic2022_RICHIESTE!AK9),Dic2022_RICHIESTE!AK9))=1,    AK$114&lt;&gt;""   ),    _xlfn.CONCAT("Rid: ",HLOOKUP(AK$114,Tipologie!$B$2:$AM$10,5)  ),  Dic2022_RICHIESTE!AK9),HLOOKUP(AK$114,Tipologie!$B$2:$AM$10,5  ) ))</f>
        <v>.</v>
      </c>
      <c r="AL118" s="147" t="str">
        <f>T( IF( Dic2022_RICHIESTE!AL9&lt;&gt;"",  IF(   AND(    (IFERROR(SEARCH("Ridotto",Dic2022_RICHIESTE!AL9),Dic2022_RICHIESTE!AL9))=1,    AL$114&lt;&gt;""   ),    _xlfn.CONCAT("Rid: ",HLOOKUP(AL$114,Tipologie!$B$2:$AM$10,5)  ),  Dic2022_RICHIESTE!AL9),HLOOKUP(AL$114,Tipologie!$B$2:$AM$10,5  ) ))</f>
        <v>.</v>
      </c>
      <c r="AM118" s="147" t="str">
        <f>T( IF( Dic2022_RICHIESTE!AM9&lt;&gt;"",  IF(   AND(    (IFERROR(SEARCH("Ridotto",Dic2022_RICHIESTE!AM9),Dic2022_RICHIESTE!AM9))=1,    AM$114&lt;&gt;""   ),    _xlfn.CONCAT("Rid: ",HLOOKUP(AM$114,Tipologie!$B$2:$AM$10,5)  ),  Dic2022_RICHIESTE!AM9),HLOOKUP(AM$114,Tipologie!$B$2:$AM$10,5  ) ))</f>
        <v>.</v>
      </c>
      <c r="AN118" s="147" t="str">
        <f>T( IF( Dic2022_RICHIESTE!AN9&lt;&gt;"",  IF(   AND(    (IFERROR(SEARCH("Ridotto",Dic2022_RICHIESTE!AN9),Dic2022_RICHIESTE!AN9))=1,    AN$114&lt;&gt;""   ),    _xlfn.CONCAT("Rid: ",HLOOKUP(AN$114,Tipologie!$B$2:$AM$10,5)  ),  Dic2022_RICHIESTE!AN9),HLOOKUP(AN$114,Tipologie!$B$2:$AM$10,5  ) ))</f>
        <v>.</v>
      </c>
      <c r="AO118" s="147" t="str">
        <f>T( IF( Dic2022_RICHIESTE!AO9&lt;&gt;"",  IF(   AND(    (IFERROR(SEARCH("Ridotto",Dic2022_RICHIESTE!AO9),Dic2022_RICHIESTE!AO9))=1,    AO$114&lt;&gt;""   ),    _xlfn.CONCAT("Rid: ",HLOOKUP(AO$114,Tipologie!$B$2:$AM$10,5)  ),  Dic2022_RICHIESTE!AO9),HLOOKUP(AO$114,Tipologie!$B$2:$AM$10,5  ) ))</f>
        <v>.</v>
      </c>
      <c r="AP118" s="147" t="str">
        <f>T( IF( Dic2022_RICHIESTE!AP9&lt;&gt;"",  IF(   AND(    (IFERROR(SEARCH("Ridotto",Dic2022_RICHIESTE!AP9),Dic2022_RICHIESTE!AP9))=1,    AP$114&lt;&gt;""   ),    _xlfn.CONCAT("Rid: ",HLOOKUP(AP$114,Tipologie!$B$2:$AM$10,5)  ),  Dic2022_RICHIESTE!AP9),HLOOKUP(AP$114,Tipologie!$B$2:$AM$10,5  ) ))</f>
        <v>.</v>
      </c>
      <c r="AQ118" s="147" t="str">
        <f>T( IF( Dic2022_RICHIESTE!AQ9&lt;&gt;"",  IF(   AND(    (IFERROR(SEARCH("Ridotto",Dic2022_RICHIESTE!AQ9),Dic2022_RICHIESTE!AQ9))=1,    AQ$114&lt;&gt;""   ),    _xlfn.CONCAT("Rid: ",HLOOKUP(AQ$114,Tipologie!$B$2:$AM$10,5)  ),  Dic2022_RICHIESTE!AQ9),HLOOKUP(AQ$114,Tipologie!$B$2:$AM$10,5  ) ))</f>
        <v>.</v>
      </c>
      <c r="AR118" s="147" t="str">
        <f>T( IF( Dic2022_RICHIESTE!AR9&lt;&gt;"",  IF(   AND(    (IFERROR(SEARCH("Ridotto",Dic2022_RICHIESTE!AR9),Dic2022_RICHIESTE!AR9))=1,    AR$114&lt;&gt;""   ),    _xlfn.CONCAT("Rid: ",HLOOKUP(AR$114,Tipologie!$B$2:$AM$10,5)  ),  Dic2022_RICHIESTE!AR9),HLOOKUP(AR$114,Tipologie!$B$2:$AM$10,5  ) ))</f>
        <v>.</v>
      </c>
      <c r="AS118" s="147" t="str">
        <f>T( IF( Dic2022_RICHIESTE!AS9&lt;&gt;"",  IF(   AND(    (IFERROR(SEARCH("Ridotto",Dic2022_RICHIESTE!AS9),Dic2022_RICHIESTE!AS9))=1,    AS$114&lt;&gt;""   ),    _xlfn.CONCAT("Rid: ",HLOOKUP(AS$114,Tipologie!$B$2:$AM$10,5)  ),  Dic2022_RICHIESTE!AS9),HLOOKUP(AS$114,Tipologie!$B$2:$AM$10,5  ) ))</f>
        <v>.</v>
      </c>
      <c r="AT118" s="224"/>
      <c r="AW118" s="159">
        <f>SUM(COUNTIFS(C118:AS118,{"Ex-accordo";"Ferie";"Ridotto Ex-Acc";"Ridotto Ferie";"Ridotto Maternità";"Malattia";"Esame";"Altro"}))</f>
        <v>0</v>
      </c>
      <c r="AX118" s="159">
        <f t="shared" si="36"/>
        <v>30</v>
      </c>
      <c r="AY118" s="91"/>
      <c r="BB118" s="147" t="str">
        <f>T( IF( Dic2022_RICHIESTE!BM9&lt;&gt;"",  IF(   AND(    (IFERROR(SEARCH("Ridotto",Dic2022_RICHIESTE!BM9),Dic2022_RICHIESTE!BM9))=1,    BB$114&lt;&gt;""   ),    _xlfn.CONCAT("Rid: ",HLOOKUP(BB$114,Tipologie!$B$2:$AM$10,5)  ),  Dic2022_RICHIESTE!BM9),HLOOKUP(BB$114,Tipologie!$B$2:$AM$10,5  ) ))</f>
        <v>.</v>
      </c>
      <c r="BC118" s="147" t="str">
        <f>T( IF( Dic2022_RICHIESTE!BN9&lt;&gt;"",  IF(   AND(    (IFERROR(SEARCH("Ridotto",Dic2022_RICHIESTE!BN9),Dic2022_RICHIESTE!BN9))=1,    BC$114&lt;&gt;""   ),    _xlfn.CONCAT("Rid: ",HLOOKUP(BC$114,Tipologie!$B$2:$AM$10,5)  ),  Dic2022_RICHIESTE!BN9),HLOOKUP(BC$114,Tipologie!$B$2:$AM$10,5  ) ))</f>
        <v>.</v>
      </c>
      <c r="BD118" s="147" t="str">
        <f>T( IF( Dic2022_RICHIESTE!BO9&lt;&gt;"",  IF(   AND(    (IFERROR(SEARCH("Ridotto",Dic2022_RICHIESTE!BO9),Dic2022_RICHIESTE!BO9))=1,    BD$114&lt;&gt;""   ),    _xlfn.CONCAT("Rid: ",HLOOKUP(BD$114,Tipologie!$B$2:$AM$10,5)  ),  Dic2022_RICHIESTE!BO9),HLOOKUP(BD$114,Tipologie!$B$2:$AM$10,5  ) ))</f>
        <v>.</v>
      </c>
      <c r="BE118" s="147" t="str">
        <f>T( IF( Dic2022_RICHIESTE!BP9&lt;&gt;"",  IF(   AND(    (IFERROR(SEARCH("Ridotto",Dic2022_RICHIESTE!BP9),Dic2022_RICHIESTE!BP9))=1,    BE$114&lt;&gt;""   ),    _xlfn.CONCAT("Rid: ",HLOOKUP(BE$114,Tipologie!$B$2:$AM$10,5)  ),  Dic2022_RICHIESTE!BP9),HLOOKUP(BE$114,Tipologie!$B$2:$AM$10,5  ) ))</f>
        <v>.</v>
      </c>
      <c r="BF118" s="147" t="str">
        <f>T( IF( Dic2022_RICHIESTE!BQ9&lt;&gt;"",  IF(   AND(    (IFERROR(SEARCH("Ridotto",Dic2022_RICHIESTE!BQ9),Dic2022_RICHIESTE!BQ9))=1,    BF$114&lt;&gt;""   ),    _xlfn.CONCAT("Rid: ",HLOOKUP(BF$114,Tipologie!$B$2:$AM$10,5)  ),  Dic2022_RICHIESTE!BQ9),HLOOKUP(BF$114,Tipologie!$B$2:$AM$10,5  ) ))</f>
        <v>.</v>
      </c>
      <c r="BG118" s="147" t="str">
        <f>T( IF( Dic2022_RICHIESTE!BR9&lt;&gt;"",  IF(   AND(    (IFERROR(SEARCH("Ridotto",Dic2022_RICHIESTE!BR9),Dic2022_RICHIESTE!BR9))=1,    BG$114&lt;&gt;""   ),    _xlfn.CONCAT("Rid: ",HLOOKUP(BG$114,Tipologie!$B$2:$AM$10,5)  ),  Dic2022_RICHIESTE!BR9),HLOOKUP(BG$114,Tipologie!$B$2:$AM$10,5  ) ))</f>
        <v>.</v>
      </c>
      <c r="BI118" s="45" t="str">
        <f>IF($A119&lt;&gt;"",$A118,"")</f>
        <v>mer</v>
      </c>
      <c r="BJ118" s="45">
        <f>IF($B119&lt;&gt;"",$B118,"")</f>
        <v>44902</v>
      </c>
      <c r="BK118" s="147" t="str">
        <f>T(IF(  Dic2022_RICHIESTE!BV9&lt;&gt;"",  Dic2022_RICHIESTE!BV9,  HLOOKUP(BK$114,Tipologie!$B$2:$AM$10,5) ))</f>
        <v>.</v>
      </c>
      <c r="BL118" s="147" t="str">
        <f>T(IF(  Dic2022_RICHIESTE!BW9&lt;&gt;"",  Dic2022_RICHIESTE!BW9,  HLOOKUP(BL$114,Tipologie!$B$2:$AM$10,5) ))</f>
        <v>.</v>
      </c>
      <c r="BM118" s="147" t="str">
        <f>T(IF(  Dic2022_RICHIESTE!BX9&lt;&gt;"",  Dic2022_RICHIESTE!BX9,  HLOOKUP(BM$114,Tipologie!$B$2:$AM$10,5) ))</f>
        <v>.</v>
      </c>
      <c r="BN118" s="147" t="str">
        <f>T(IF(  Dic2022_RICHIESTE!BY9&lt;&gt;"",  Dic2022_RICHIESTE!BY9,  HLOOKUP(BN$114,Tipologie!$B$2:$AM$10,5) ))</f>
        <v>.</v>
      </c>
      <c r="BO118" s="147" t="str">
        <f>T(IF(  Dic2022_RICHIESTE!BZ9&lt;&gt;"",  Dic2022_RICHIESTE!BZ9,  HLOOKUP(BO$114,Tipologie!$B$2:$AM$10,5) ))</f>
        <v>.</v>
      </c>
      <c r="BP118" s="147" t="str">
        <f>T(IF(  Dic2022_RICHIESTE!CA9&lt;&gt;"",  Dic2022_RICHIESTE!CA9,  HLOOKUP(BP$114,Tipologie!$B$2:$AM$10,5) ))</f>
        <v>.</v>
      </c>
      <c r="BQ118" s="147" t="str">
        <f>T(IF(  Dic2022_RICHIESTE!CB9&lt;&gt;"",  Dic2022_RICHIESTE!CB9,  HLOOKUP(BQ$114,Tipologie!$B$2:$AM$10,5) ))</f>
        <v>.</v>
      </c>
      <c r="BR118" s="147" t="str">
        <f>T(IF(  Dic2022_RICHIESTE!BW9&lt;&gt;"",  Dic2022_RICHIESTE!BW9,  HLOOKUP(BR$114,Tipologie!$B$2:$AM$10,5) ))</f>
        <v>.</v>
      </c>
      <c r="BS118" s="147" t="str">
        <f>T(IF(  Dic2022_RICHIESTE!BX9&lt;&gt;"",  Dic2022_RICHIESTE!BX9,  HLOOKUP(BS$114,Tipologie!$B$2:$AM$10,5) ))</f>
        <v>.</v>
      </c>
      <c r="BT118" s="147" t="str">
        <f>T(IF(  Dic2022_RICHIESTE!BY9&lt;&gt;"",  Dic2022_RICHIESTE!BY9,  HLOOKUP(BT$114,Tipologie!$B$2:$AM$10,5) ))</f>
        <v>.</v>
      </c>
      <c r="BU118" s="20"/>
    </row>
    <row r="119" spans="1:73" ht="11.25" customHeight="1" x14ac:dyDescent="0.25">
      <c r="A119" s="45" t="str">
        <f>IF(Dic2022_RICHIESTE!A10&lt;&gt;"",Dic2022_RICHIESTE!A10,"")</f>
        <v>gio</v>
      </c>
      <c r="B119" s="46">
        <f>IF(Dic2022_RICHIESTE!B10&lt;&gt;"",Dic2022_RICHIESTE!B10,"")</f>
        <v>44903</v>
      </c>
      <c r="C119" s="147" t="str">
        <f>T( IF( Dic2022_RICHIESTE!C10&lt;&gt;"",  IF(   AND(    (IFERROR(SEARCH("Ridotto",Dic2022_RICHIESTE!C10),Dic2022_RICHIESTE!C10))=1,    C$114&lt;&gt;""   ),    _xlfn.CONCAT("Rid: ",HLOOKUP(C$114,Tipologie!$B$2:$AM$10,6)  ),  Dic2022_RICHIESTE!C10),HLOOKUP(C$114,Tipologie!$B$2:$AM$10,6  ) ))</f>
        <v>.</v>
      </c>
      <c r="D119" s="147" t="str">
        <f>T( IF( Dic2022_RICHIESTE!D10&lt;&gt;"",  IF(   AND(    (IFERROR(SEARCH("Ridotto",Dic2022_RICHIESTE!D10),Dic2022_RICHIESTE!D10))=1,    D$114&lt;&gt;""   ),    _xlfn.CONCAT("Rid: ",HLOOKUP(D$114,Tipologie!$B$2:$AM$10,6)  ),  Dic2022_RICHIESTE!D10),HLOOKUP(D$114,Tipologie!$B$2:$AM$10,6  ) ))</f>
        <v>.</v>
      </c>
      <c r="E119" s="147" t="str">
        <f>T( IF( Dic2022_RICHIESTE!E10&lt;&gt;"",  IF(   AND(    (IFERROR(SEARCH("Ridotto",Dic2022_RICHIESTE!E10),Dic2022_RICHIESTE!E10))=1,    E$114&lt;&gt;""   ),    _xlfn.CONCAT("Rid: ",HLOOKUP(E$114,Tipologie!$B$2:$AM$10,6)  ),  Dic2022_RICHIESTE!E10),HLOOKUP(E$114,Tipologie!$B$2:$AM$10,6  ) ))</f>
        <v>.</v>
      </c>
      <c r="F119" s="147" t="str">
        <f>T( IF( Dic2022_RICHIESTE!F10&lt;&gt;"",  IF(   AND(    (IFERROR(SEARCH("Ridotto",Dic2022_RICHIESTE!F10),Dic2022_RICHIESTE!F10))=1,    F$114&lt;&gt;""   ),    _xlfn.CONCAT("Rid: ",HLOOKUP(F$114,Tipologie!$B$2:$AM$10,6)  ),  Dic2022_RICHIESTE!F10),HLOOKUP(F$114,Tipologie!$B$2:$AM$10,6  ) ))</f>
        <v>.</v>
      </c>
      <c r="G119" s="147" t="str">
        <f>T( IF( Dic2022_RICHIESTE!G10&lt;&gt;"",  IF(   AND(    (IFERROR(SEARCH("Ridotto",Dic2022_RICHIESTE!G10),Dic2022_RICHIESTE!G10))=1,    G$114&lt;&gt;""   ),    _xlfn.CONCAT("Rid: ",HLOOKUP(G$114,Tipologie!$B$2:$AM$10,6)  ),  Dic2022_RICHIESTE!G10),HLOOKUP(G$114,Tipologie!$B$2:$AM$10,6  ) ))</f>
        <v>.</v>
      </c>
      <c r="H119" s="147" t="str">
        <f>T( IF( Dic2022_RICHIESTE!H10&lt;&gt;"",  IF(   AND(    (IFERROR(SEARCH("Ridotto",Dic2022_RICHIESTE!H10),Dic2022_RICHIESTE!H10))=1,    H$114&lt;&gt;""   ),    _xlfn.CONCAT("Rid: ",HLOOKUP(H$114,Tipologie!$B$2:$AM$10,6)  ),  Dic2022_RICHIESTE!H10),HLOOKUP(H$114,Tipologie!$B$2:$AM$10,6  ) ))</f>
        <v>.</v>
      </c>
      <c r="I119" s="147" t="str">
        <f>T( IF( Dic2022_RICHIESTE!I10&lt;&gt;"",  IF(   AND(    (IFERROR(SEARCH("Ridotto",Dic2022_RICHIESTE!I10),Dic2022_RICHIESTE!I10))=1,    I$114&lt;&gt;""   ),    _xlfn.CONCAT("Rid: ",HLOOKUP(I$114,Tipologie!$B$2:$AM$10,6)  ),  Dic2022_RICHIESTE!I10),HLOOKUP(I$114,Tipologie!$B$2:$AM$10,6  ) ))</f>
        <v>.</v>
      </c>
      <c r="J119" s="147" t="str">
        <f>T( IF( Dic2022_RICHIESTE!J10&lt;&gt;"",  IF(   AND(    (IFERROR(SEARCH("Ridotto",Dic2022_RICHIESTE!J10),Dic2022_RICHIESTE!J10))=1,    J$114&lt;&gt;""   ),    _xlfn.CONCAT("Rid: ",HLOOKUP(J$114,Tipologie!$B$2:$AM$10,6)  ),  Dic2022_RICHIESTE!J10),HLOOKUP(J$114,Tipologie!$B$2:$AM$10,6  ) ))</f>
        <v>.</v>
      </c>
      <c r="K119" s="147" t="str">
        <f>T( IF( Dic2022_RICHIESTE!K10&lt;&gt;"",  IF(   AND(    (IFERROR(SEARCH("Ridotto",Dic2022_RICHIESTE!K10),Dic2022_RICHIESTE!K10))=1,    K$114&lt;&gt;""   ),    _xlfn.CONCAT("Rid: ",HLOOKUP(K$114,Tipologie!$B$2:$AM$10,6)  ),  Dic2022_RICHIESTE!K10),HLOOKUP(K$114,Tipologie!$B$2:$AM$10,6  ) ))</f>
        <v>.</v>
      </c>
      <c r="L119" s="147" t="str">
        <f>T( IF( Dic2022_RICHIESTE!L10&lt;&gt;"",  IF(   AND(    (IFERROR(SEARCH("Ridotto",Dic2022_RICHIESTE!L10),Dic2022_RICHIESTE!L10))=1,    L$114&lt;&gt;""   ),    _xlfn.CONCAT("Rid: ",HLOOKUP(L$114,Tipologie!$B$2:$AM$10,6)  ),  Dic2022_RICHIESTE!L10),HLOOKUP(L$114,Tipologie!$B$2:$AM$10,6  ) ))</f>
        <v>.</v>
      </c>
      <c r="M119" s="147" t="str">
        <f>T( IF( Dic2022_RICHIESTE!M10&lt;&gt;"",  IF(   AND(    (IFERROR(SEARCH("Ridotto",Dic2022_RICHIESTE!M10),Dic2022_RICHIESTE!M10))=1,    M$114&lt;&gt;""   ),    _xlfn.CONCAT("Rid: ",HLOOKUP(M$114,Tipologie!$B$2:$AM$10,6)  ),  Dic2022_RICHIESTE!M10),HLOOKUP(M$114,Tipologie!$B$2:$AM$10,6  ) ))</f>
        <v>.</v>
      </c>
      <c r="N119" s="147" t="str">
        <f>T( IF( Dic2022_RICHIESTE!N10&lt;&gt;"",  IF(   AND(    (IFERROR(SEARCH("Ridotto",Dic2022_RICHIESTE!N10),Dic2022_RICHIESTE!N10))=1,    N$114&lt;&gt;""   ),    _xlfn.CONCAT("Rid: ",HLOOKUP(N$114,Tipologie!$B$2:$AM$10,6)  ),  Dic2022_RICHIESTE!N10),HLOOKUP(N$114,Tipologie!$B$2:$AM$10,6  ) ))</f>
        <v>.</v>
      </c>
      <c r="O119" s="147" t="str">
        <f>T( IF( Dic2022_RICHIESTE!O10&lt;&gt;"",  IF(   AND(    (IFERROR(SEARCH("Ridotto",Dic2022_RICHIESTE!O10),Dic2022_RICHIESTE!O10))=1,    O$114&lt;&gt;""   ),    _xlfn.CONCAT("Rid: ",HLOOKUP(O$114,Tipologie!$B$2:$AM$10,6)  ),  Dic2022_RICHIESTE!O10),HLOOKUP(O$114,Tipologie!$B$2:$AM$10,6  ) ))</f>
        <v>.</v>
      </c>
      <c r="P119" s="147" t="str">
        <f>T( IF( Dic2022_RICHIESTE!P10&lt;&gt;"",  IF(   AND(    (IFERROR(SEARCH("Ridotto",Dic2022_RICHIESTE!P10),Dic2022_RICHIESTE!P10))=1,    P$114&lt;&gt;""   ),    _xlfn.CONCAT("Rid: ",HLOOKUP(P$114,Tipologie!$B$2:$AM$10,6)  ),  Dic2022_RICHIESTE!P10),HLOOKUP(P$114,Tipologie!$B$2:$AM$10,6  ) ))</f>
        <v>.</v>
      </c>
      <c r="Q119" s="28" t="str">
        <f>T( IF( Dic2022_RICHIESTE!Q10&lt;&gt;"",  IF(   AND(    (IFERROR(SEARCH("Ridotto",Dic2022_RICHIESTE!Q10),Dic2022_RICHIESTE!Q10))=1,    Q$114&lt;&gt;""   ),    _xlfn.CONCAT("Rid: ",HLOOKUP(Q$114,Tipologie!$B$2:$AM$10,6)  ),  Dic2022_RICHIESTE!Q10),HLOOKUP(Q$114,Tipologie!$B$2:$AM$10,6  ) ))</f>
        <v>.</v>
      </c>
      <c r="R119" s="28" t="str">
        <f>T( IF( Dic2022_RICHIESTE!R10&lt;&gt;"",  IF(   AND(    (IFERROR(SEARCH("Ridotto",Dic2022_RICHIESTE!R10),Dic2022_RICHIESTE!R10))=1,    R$114&lt;&gt;""   ),    _xlfn.CONCAT("Rid: ",HLOOKUP(R$114,Tipologie!$B$2:$AM$10,6)  ),  Dic2022_RICHIESTE!R10),HLOOKUP(R$114,Tipologie!$B$2:$AM$10,6  ) ))</f>
        <v>.</v>
      </c>
      <c r="S119" s="28" t="str">
        <f>T( IF( Dic2022_RICHIESTE!S10&lt;&gt;"",  IF(   AND(    (IFERROR(SEARCH("Ridotto",Dic2022_RICHIESTE!S10),Dic2022_RICHIESTE!S10))=1,    S$114&lt;&gt;""   ),    _xlfn.CONCAT("Rid: ",HLOOKUP(S$114,Tipologie!$B$2:$AM$10,6)  ),  Dic2022_RICHIESTE!S10),HLOOKUP(S$114,Tipologie!$B$2:$AM$10,6  ) ))</f>
        <v>.</v>
      </c>
      <c r="U119" s="45" t="str">
        <f t="shared" si="37"/>
        <v>gio</v>
      </c>
      <c r="V119" s="46">
        <f t="shared" si="38"/>
        <v>44903</v>
      </c>
      <c r="W119" s="147" t="str">
        <f>T( IF( Dic2022_RICHIESTE!W10&lt;&gt;"",  IF(   AND(    (IFERROR(SEARCH("Ridotto",Dic2022_RICHIESTE!W10),Dic2022_RICHIESTE!W10))=1,    W$114&lt;&gt;""   ),    _xlfn.CONCAT("Rid: ",HLOOKUP(W$114,Tipologie!$B$2:$AM$10,6)  ),  Dic2022_RICHIESTE!W10),HLOOKUP(W$114,Tipologie!$B$2:$AM$10,6  ) ))</f>
        <v>.</v>
      </c>
      <c r="X119" s="147" t="str">
        <f>T( IF( Dic2022_RICHIESTE!X10&lt;&gt;"",  IF(   AND(    (IFERROR(SEARCH("Ridotto",Dic2022_RICHIESTE!X10),Dic2022_RICHIESTE!X10))=1,    X$114&lt;&gt;""   ),    _xlfn.CONCAT("Rid: ",HLOOKUP(X$114,Tipologie!$B$2:$AM$10,6)  ),  Dic2022_RICHIESTE!X10),HLOOKUP(X$114,Tipologie!$B$2:$AM$10,6  ) ))</f>
        <v>.</v>
      </c>
      <c r="Y119" s="147" t="str">
        <f>T( IF( Dic2022_RICHIESTE!Y10&lt;&gt;"",  IF(   AND(    (IFERROR(SEARCH("Ridotto",Dic2022_RICHIESTE!Y10),Dic2022_RICHIESTE!Y10))=1,    Y$114&lt;&gt;""   ),    _xlfn.CONCAT("Rid: ",HLOOKUP(Y$114,Tipologie!$B$2:$AM$10,6)  ),  Dic2022_RICHIESTE!Y10),HLOOKUP(Y$114,Tipologie!$B$2:$AM$10,6  ) ))</f>
        <v>.</v>
      </c>
      <c r="Z119" s="147" t="str">
        <f>T( IF( Dic2022_RICHIESTE!Z10&lt;&gt;"",  IF(   AND(    (IFERROR(SEARCH("Ridotto",Dic2022_RICHIESTE!Z10),Dic2022_RICHIESTE!Z10))=1,    Z$114&lt;&gt;""   ),    _xlfn.CONCAT("Rid: ",HLOOKUP(Z$114,Tipologie!$B$2:$AM$10,6)  ),  Dic2022_RICHIESTE!Z10),HLOOKUP(Z$114,Tipologie!$B$2:$AM$10,6  ) ))</f>
        <v>.</v>
      </c>
      <c r="AA119" s="147" t="str">
        <f>T( IF( Dic2022_RICHIESTE!AA10&lt;&gt;"",  IF(   AND(    (IFERROR(SEARCH("Ridotto",Dic2022_RICHIESTE!AA10),Dic2022_RICHIESTE!AA10))=1,    AA$114&lt;&gt;""   ),    _xlfn.CONCAT("Rid: ",HLOOKUP(AA$114,Tipologie!$B$2:$AM$10,6)  ),  Dic2022_RICHIESTE!AA10),HLOOKUP(AA$114,Tipologie!$B$2:$AM$10,6  ) ))</f>
        <v>.</v>
      </c>
      <c r="AB119" s="147" t="str">
        <f>T( IF( Dic2022_RICHIESTE!AB10&lt;&gt;"",  IF(   AND(    (IFERROR(SEARCH("Ridotto",Dic2022_RICHIESTE!AB10),Dic2022_RICHIESTE!AB10))=1,    AB$114&lt;&gt;""   ),    _xlfn.CONCAT("Rid: ",HLOOKUP(AB$114,Tipologie!$B$2:$AM$10,6)  ),  Dic2022_RICHIESTE!AB10),HLOOKUP(AB$114,Tipologie!$B$2:$AM$10,6  ) ))</f>
        <v>.</v>
      </c>
      <c r="AC119" s="147" t="str">
        <f>T( IF( Dic2022_RICHIESTE!AC10&lt;&gt;"",  IF(   AND(    (IFERROR(SEARCH("Ridotto",Dic2022_RICHIESTE!AC10),Dic2022_RICHIESTE!AC10))=1,    AC$114&lt;&gt;""   ),    _xlfn.CONCAT("Rid: ",HLOOKUP(AC$114,Tipologie!$B$2:$AM$10,6)  ),  Dic2022_RICHIESTE!AC10),HLOOKUP(AC$114,Tipologie!$B$2:$AM$10,6  ) ))</f>
        <v>.</v>
      </c>
      <c r="AD119" s="147" t="str">
        <f>T( IF( Dic2022_RICHIESTE!AD10&lt;&gt;"",  IF(   AND(    (IFERROR(SEARCH("Ridotto",Dic2022_RICHIESTE!AD10),Dic2022_RICHIESTE!AD10))=1,    AD$114&lt;&gt;""   ),    _xlfn.CONCAT("Rid: ",HLOOKUP(AD$114,Tipologie!$B$2:$AM$10,6)  ),  Dic2022_RICHIESTE!AD10),HLOOKUP(AD$114,Tipologie!$B$2:$AM$10,6  ) ))</f>
        <v>.</v>
      </c>
      <c r="AE119" s="147" t="str">
        <f>T( IF( Dic2022_RICHIESTE!AE10&lt;&gt;"",  IF(   AND(    (IFERROR(SEARCH("Ridotto",Dic2022_RICHIESTE!AE10),Dic2022_RICHIESTE!AE10))=1,    AE$114&lt;&gt;""   ),    _xlfn.CONCAT("Rid: ",HLOOKUP(AE$114,Tipologie!$B$2:$AM$10,6)  ),  Dic2022_RICHIESTE!AE10),HLOOKUP(AE$114,Tipologie!$B$2:$AM$10,6  ) ))</f>
        <v>.</v>
      </c>
      <c r="AF119" s="147" t="str">
        <f>T( IF( Dic2022_RICHIESTE!AF10&lt;&gt;"",  IF(   AND(    (IFERROR(SEARCH("Ridotto",Dic2022_RICHIESTE!AF10),Dic2022_RICHIESTE!AF10))=1,    AF$114&lt;&gt;""   ),    _xlfn.CONCAT("Rid: ",HLOOKUP(AF$114,Tipologie!$B$2:$AM$10,6)  ),  Dic2022_RICHIESTE!AF10),HLOOKUP(AF$114,Tipologie!$B$2:$AM$10,6  ) ))</f>
        <v>.</v>
      </c>
      <c r="AG119" s="147" t="str">
        <f>T( IF( Dic2022_RICHIESTE!AG10&lt;&gt;"",  IF(   AND(    (IFERROR(SEARCH("Ridotto",Dic2022_RICHIESTE!AG10),Dic2022_RICHIESTE!AG10))=1,    AG$114&lt;&gt;""   ),    _xlfn.CONCAT("Rid: ",HLOOKUP(AG$114,Tipologie!$B$2:$AM$10,6)  ),  Dic2022_RICHIESTE!AG10),HLOOKUP(AG$114,Tipologie!$B$2:$AM$10,6  ) ))</f>
        <v>.</v>
      </c>
      <c r="AH119" s="147" t="str">
        <f>T( IF( Dic2022_RICHIESTE!AH10&lt;&gt;"",  IF(   AND(    (IFERROR(SEARCH("Ridotto",Dic2022_RICHIESTE!AH10),Dic2022_RICHIESTE!AH10))=1,    AH$114&lt;&gt;""   ),    _xlfn.CONCAT("Rid: ",HLOOKUP(AH$114,Tipologie!$B$2:$AM$10,6)  ),  Dic2022_RICHIESTE!AH10),HLOOKUP(AH$114,Tipologie!$B$2:$AM$10,6  ) ))</f>
        <v>.</v>
      </c>
      <c r="AI119" s="147" t="str">
        <f>T( IF( Dic2022_RICHIESTE!AI10&lt;&gt;"",  IF(   AND(    (IFERROR(SEARCH("Ridotto",Dic2022_RICHIESTE!AI10),Dic2022_RICHIESTE!AI10))=1,    AI$114&lt;&gt;""   ),    _xlfn.CONCAT("Rid: ",HLOOKUP(AI$114,Tipologie!$B$2:$AM$10,6)  ),  Dic2022_RICHIESTE!AI10),HLOOKUP(AI$114,Tipologie!$B$2:$AM$10,6  ) ))</f>
        <v>.</v>
      </c>
      <c r="AJ119" s="147" t="str">
        <f>T( IF( Dic2022_RICHIESTE!AJ10&lt;&gt;"",  IF(   AND(    (IFERROR(SEARCH("Ridotto",Dic2022_RICHIESTE!AJ10),Dic2022_RICHIESTE!AJ10))=1,    AJ$114&lt;&gt;""   ),    _xlfn.CONCAT("Rid: ",HLOOKUP(AJ$114,Tipologie!$B$2:$AM$10,6)  ),  Dic2022_RICHIESTE!AJ10),HLOOKUP(AJ$114,Tipologie!$B$2:$AM$10,6  ) ))</f>
        <v>.</v>
      </c>
      <c r="AK119" s="147" t="str">
        <f>T( IF( Dic2022_RICHIESTE!AK10&lt;&gt;"",  IF(   AND(    (IFERROR(SEARCH("Ridotto",Dic2022_RICHIESTE!AK10),Dic2022_RICHIESTE!AK10))=1,    AK$114&lt;&gt;""   ),    _xlfn.CONCAT("Rid: ",HLOOKUP(AK$114,Tipologie!$B$2:$AM$10,6)  ),  Dic2022_RICHIESTE!AK10),HLOOKUP(AK$114,Tipologie!$B$2:$AM$10,6  ) ))</f>
        <v>.</v>
      </c>
      <c r="AL119" s="147" t="str">
        <f>T( IF( Dic2022_RICHIESTE!AL10&lt;&gt;"",  IF(   AND(    (IFERROR(SEARCH("Ridotto",Dic2022_RICHIESTE!AL10),Dic2022_RICHIESTE!AL10))=1,    AL$114&lt;&gt;""   ),    _xlfn.CONCAT("Rid: ",HLOOKUP(AL$114,Tipologie!$B$2:$AM$10,6)  ),  Dic2022_RICHIESTE!AL10),HLOOKUP(AL$114,Tipologie!$B$2:$AM$10,6  ) ))</f>
        <v>.</v>
      </c>
      <c r="AM119" s="147" t="str">
        <f>T( IF( Dic2022_RICHIESTE!AM10&lt;&gt;"",  IF(   AND(    (IFERROR(SEARCH("Ridotto",Dic2022_RICHIESTE!AM10),Dic2022_RICHIESTE!AM10))=1,    AM$114&lt;&gt;""   ),    _xlfn.CONCAT("Rid: ",HLOOKUP(AM$114,Tipologie!$B$2:$AM$10,6)  ),  Dic2022_RICHIESTE!AM10),HLOOKUP(AM$114,Tipologie!$B$2:$AM$10,6  ) ))</f>
        <v>.</v>
      </c>
      <c r="AN119" s="147" t="str">
        <f>T( IF( Dic2022_RICHIESTE!AN10&lt;&gt;"",  IF(   AND(    (IFERROR(SEARCH("Ridotto",Dic2022_RICHIESTE!AN10),Dic2022_RICHIESTE!AN10))=1,    AN$114&lt;&gt;""   ),    _xlfn.CONCAT("Rid: ",HLOOKUP(AN$114,Tipologie!$B$2:$AM$10,6)  ),  Dic2022_RICHIESTE!AN10),HLOOKUP(AN$114,Tipologie!$B$2:$AM$10,6  ) ))</f>
        <v>.</v>
      </c>
      <c r="AO119" s="147" t="str">
        <f>T( IF( Dic2022_RICHIESTE!AO10&lt;&gt;"",  IF(   AND(    (IFERROR(SEARCH("Ridotto",Dic2022_RICHIESTE!AO10),Dic2022_RICHIESTE!AO10))=1,    AO$114&lt;&gt;""   ),    _xlfn.CONCAT("Rid: ",HLOOKUP(AO$114,Tipologie!$B$2:$AM$10,6)  ),  Dic2022_RICHIESTE!AO10),HLOOKUP(AO$114,Tipologie!$B$2:$AM$10,6  ) ))</f>
        <v>.</v>
      </c>
      <c r="AP119" s="147" t="str">
        <f>T( IF( Dic2022_RICHIESTE!AP10&lt;&gt;"",  IF(   AND(    (IFERROR(SEARCH("Ridotto",Dic2022_RICHIESTE!AP10),Dic2022_RICHIESTE!AP10))=1,    AP$114&lt;&gt;""   ),    _xlfn.CONCAT("Rid: ",HLOOKUP(AP$114,Tipologie!$B$2:$AM$10,6)  ),  Dic2022_RICHIESTE!AP10),HLOOKUP(AP$114,Tipologie!$B$2:$AM$10,6  ) ))</f>
        <v>.</v>
      </c>
      <c r="AQ119" s="147" t="str">
        <f>T( IF( Dic2022_RICHIESTE!AQ10&lt;&gt;"",  IF(   AND(    (IFERROR(SEARCH("Ridotto",Dic2022_RICHIESTE!AQ10),Dic2022_RICHIESTE!AQ10))=1,    AQ$114&lt;&gt;""   ),    _xlfn.CONCAT("Rid: ",HLOOKUP(AQ$114,Tipologie!$B$2:$AM$10,6)  ),  Dic2022_RICHIESTE!AQ10),HLOOKUP(AQ$114,Tipologie!$B$2:$AM$10,6  ) ))</f>
        <v>.</v>
      </c>
      <c r="AR119" s="147" t="str">
        <f>T( IF( Dic2022_RICHIESTE!AR10&lt;&gt;"",  IF(   AND(    (IFERROR(SEARCH("Ridotto",Dic2022_RICHIESTE!AR10),Dic2022_RICHIESTE!AR10))=1,    AR$114&lt;&gt;""   ),    _xlfn.CONCAT("Rid: ",HLOOKUP(AR$114,Tipologie!$B$2:$AM$10,6)  ),  Dic2022_RICHIESTE!AR10),HLOOKUP(AR$114,Tipologie!$B$2:$AM$10,6  ) ))</f>
        <v>.</v>
      </c>
      <c r="AS119" s="147" t="str">
        <f>T( IF( Dic2022_RICHIESTE!AS10&lt;&gt;"",  IF(   AND(    (IFERROR(SEARCH("Ridotto",Dic2022_RICHIESTE!AS10),Dic2022_RICHIESTE!AS10))=1,    AS$114&lt;&gt;""   ),    _xlfn.CONCAT("Rid: ",HLOOKUP(AS$114,Tipologie!$B$2:$AM$10,6)  ),  Dic2022_RICHIESTE!AS10),HLOOKUP(AS$114,Tipologie!$B$2:$AM$10,6  ) ))</f>
        <v>.</v>
      </c>
      <c r="AT119" s="224"/>
      <c r="AW119" s="159">
        <f>SUM(COUNTIFS(C119:AS119,{"Ex-accordo";"Ferie";"Ridotto Ex-Acc";"Ridotto Ferie";"Ridotto Maternità";"Malattia";"Esame";"Altro"}))</f>
        <v>0</v>
      </c>
      <c r="AX119" s="159">
        <f t="shared" si="36"/>
        <v>30</v>
      </c>
      <c r="AY119" s="91"/>
      <c r="BB119" s="147" t="str">
        <f>T( IF( Dic2022_RICHIESTE!BM10&lt;&gt;"",  IF(   AND(    (IFERROR(SEARCH("Ridotto",Dic2022_RICHIESTE!BM10),Dic2022_RICHIESTE!BM10))=1,    BB$114&lt;&gt;""   ),    _xlfn.CONCAT("Rid: ",HLOOKUP(BB$114,Tipologie!$B$2:$AM$10,6)  ),  Dic2022_RICHIESTE!BM10),HLOOKUP(BB$114,Tipologie!$B$2:$AM$10,6  ) ))</f>
        <v>.</v>
      </c>
      <c r="BC119" s="147" t="str">
        <f>T( IF( Dic2022_RICHIESTE!BN10&lt;&gt;"",  IF(   AND(    (IFERROR(SEARCH("Ridotto",Dic2022_RICHIESTE!BN10),Dic2022_RICHIESTE!BN10))=1,    BC$114&lt;&gt;""   ),    _xlfn.CONCAT("Rid: ",HLOOKUP(BC$114,Tipologie!$B$2:$AM$10,6)  ),  Dic2022_RICHIESTE!BN10),HLOOKUP(BC$114,Tipologie!$B$2:$AM$10,6  ) ))</f>
        <v>.</v>
      </c>
      <c r="BD119" s="147" t="str">
        <f>T( IF( Dic2022_RICHIESTE!BO10&lt;&gt;"",  IF(   AND(    (IFERROR(SEARCH("Ridotto",Dic2022_RICHIESTE!BO10),Dic2022_RICHIESTE!BO10))=1,    BD$114&lt;&gt;""   ),    _xlfn.CONCAT("Rid: ",HLOOKUP(BD$114,Tipologie!$B$2:$AM$10,6)  ),  Dic2022_RICHIESTE!BO10),HLOOKUP(BD$114,Tipologie!$B$2:$AM$10,6  ) ))</f>
        <v>.</v>
      </c>
      <c r="BE119" s="147" t="str">
        <f>T( IF( Dic2022_RICHIESTE!BP10&lt;&gt;"",  IF(   AND(    (IFERROR(SEARCH("Ridotto",Dic2022_RICHIESTE!BP10),Dic2022_RICHIESTE!BP10))=1,    BE$114&lt;&gt;""   ),    _xlfn.CONCAT("Rid: ",HLOOKUP(BE$114,Tipologie!$B$2:$AM$10,6)  ),  Dic2022_RICHIESTE!BP10),HLOOKUP(BE$114,Tipologie!$B$2:$AM$10,6  ) ))</f>
        <v>.</v>
      </c>
      <c r="BF119" s="147" t="str">
        <f>T( IF( Dic2022_RICHIESTE!BQ10&lt;&gt;"",  IF(   AND(    (IFERROR(SEARCH("Ridotto",Dic2022_RICHIESTE!BQ10),Dic2022_RICHIESTE!BQ10))=1,    BF$114&lt;&gt;""   ),    _xlfn.CONCAT("Rid: ",HLOOKUP(BF$114,Tipologie!$B$2:$AM$10,6)  ),  Dic2022_RICHIESTE!BQ10),HLOOKUP(BF$114,Tipologie!$B$2:$AM$10,6  ) ))</f>
        <v>.</v>
      </c>
      <c r="BG119" s="147" t="str">
        <f>T( IF( Dic2022_RICHIESTE!BR10&lt;&gt;"",  IF(   AND(    (IFERROR(SEARCH("Ridotto",Dic2022_RICHIESTE!BR10),Dic2022_RICHIESTE!BR10))=1,    BG$114&lt;&gt;""   ),    _xlfn.CONCAT("Rid: ",HLOOKUP(BG$114,Tipologie!$B$2:$AM$10,6)  ),  Dic2022_RICHIESTE!BR10),HLOOKUP(BG$114,Tipologie!$B$2:$AM$10,6  ) ))</f>
        <v>.</v>
      </c>
      <c r="BI119" s="45" t="str">
        <f>IF($A120&lt;&gt;"",$A119,"")</f>
        <v>gio</v>
      </c>
      <c r="BJ119" s="45">
        <f>IF($B120&lt;&gt;"",$B119,"")</f>
        <v>44903</v>
      </c>
      <c r="BK119" s="147" t="str">
        <f>T(IF(  Dic2022_RICHIESTE!BV10&lt;&gt;"",  Dic2022_RICHIESTE!BV10,  HLOOKUP(BK$114,Tipologie!$B$2:$AM$10,6) ))</f>
        <v>.</v>
      </c>
      <c r="BL119" s="147" t="str">
        <f>T(IF(  Dic2022_RICHIESTE!BW10&lt;&gt;"",  Dic2022_RICHIESTE!BW10,  HLOOKUP(BL$114,Tipologie!$B$2:$AM$10,6) ))</f>
        <v>.</v>
      </c>
      <c r="BM119" s="147" t="str">
        <f>T(IF(  Dic2022_RICHIESTE!BX10&lt;&gt;"",  Dic2022_RICHIESTE!BX10,  HLOOKUP(BM$114,Tipologie!$B$2:$AM$10,6) ))</f>
        <v>.</v>
      </c>
      <c r="BN119" s="147" t="str">
        <f>T(IF(  Dic2022_RICHIESTE!BY10&lt;&gt;"",  Dic2022_RICHIESTE!BY10,  HLOOKUP(BN$114,Tipologie!$B$2:$AM$10,6) ))</f>
        <v>.</v>
      </c>
      <c r="BO119" s="147" t="str">
        <f>T(IF(  Dic2022_RICHIESTE!BZ10&lt;&gt;"",  Dic2022_RICHIESTE!BZ10,  HLOOKUP(BO$114,Tipologie!$B$2:$AM$10,6) ))</f>
        <v>.</v>
      </c>
      <c r="BP119" s="147" t="str">
        <f>T(IF(  Dic2022_RICHIESTE!CA10&lt;&gt;"",  Dic2022_RICHIESTE!CA10,  HLOOKUP(BP$114,Tipologie!$B$2:$AM$10,6) ))</f>
        <v>.</v>
      </c>
      <c r="BQ119" s="147" t="str">
        <f>T(IF(  Dic2022_RICHIESTE!CB10&lt;&gt;"",  Dic2022_RICHIESTE!CB10,  HLOOKUP(BQ$114,Tipologie!$B$2:$AM$10,6) ))</f>
        <v>.</v>
      </c>
      <c r="BR119" s="147" t="str">
        <f>T(IF(  Dic2022_RICHIESTE!BW10&lt;&gt;"",  Dic2022_RICHIESTE!BW10,  HLOOKUP(BR$114,Tipologie!$B$2:$AM$10,6) ))</f>
        <v>.</v>
      </c>
      <c r="BS119" s="147" t="str">
        <f>T(IF(  Dic2022_RICHIESTE!BX10&lt;&gt;"",  Dic2022_RICHIESTE!BX10,  HLOOKUP(BS$114,Tipologie!$B$2:$AM$10,6) ))</f>
        <v>.</v>
      </c>
      <c r="BT119" s="147" t="str">
        <f>T(IF(  Dic2022_RICHIESTE!BY10&lt;&gt;"",  Dic2022_RICHIESTE!BY10,  HLOOKUP(BT$114,Tipologie!$B$2:$AM$10,6) ))</f>
        <v>.</v>
      </c>
    </row>
    <row r="120" spans="1:73" ht="11.25" customHeight="1" x14ac:dyDescent="0.25">
      <c r="A120" s="45" t="str">
        <f>IF(Dic2022_RICHIESTE!A11&lt;&gt;"",Dic2022_RICHIESTE!A11,"")</f>
        <v>ven</v>
      </c>
      <c r="B120" s="46">
        <f>IF(Dic2022_RICHIESTE!B11&lt;&gt;"",Dic2022_RICHIESTE!B11,"")</f>
        <v>44904</v>
      </c>
      <c r="C120" s="147" t="str">
        <f>T( IF( Dic2022_RICHIESTE!C11&lt;&gt;"",  IF(   AND(    (IFERROR(SEARCH("Ridotto",Dic2022_RICHIESTE!C11),Dic2022_RICHIESTE!C11))=1,    C$114&lt;&gt;""   ),    _xlfn.CONCAT("Rid: ",HLOOKUP(C$114,Tipologie!$B$2:$AM$10,7)  ),  Dic2022_RICHIESTE!C11),HLOOKUP(C$114,Tipologie!$B$2:$AM$10,7  ) ))</f>
        <v>.</v>
      </c>
      <c r="D120" s="147" t="str">
        <f>T( IF( Dic2022_RICHIESTE!D11&lt;&gt;"",  IF(   AND(    (IFERROR(SEARCH("Ridotto",Dic2022_RICHIESTE!D11),Dic2022_RICHIESTE!D11))=1,    D$114&lt;&gt;""   ),    _xlfn.CONCAT("Rid: ",HLOOKUP(D$114,Tipologie!$B$2:$AM$10,7)  ),  Dic2022_RICHIESTE!D11),HLOOKUP(D$114,Tipologie!$B$2:$AM$10,7  ) ))</f>
        <v>.</v>
      </c>
      <c r="E120" s="147" t="str">
        <f>T( IF( Dic2022_RICHIESTE!E11&lt;&gt;"",  IF(   AND(    (IFERROR(SEARCH("Ridotto",Dic2022_RICHIESTE!E11),Dic2022_RICHIESTE!E11))=1,    E$114&lt;&gt;""   ),    _xlfn.CONCAT("Rid: ",HLOOKUP(E$114,Tipologie!$B$2:$AM$10,7)  ),  Dic2022_RICHIESTE!E11),HLOOKUP(E$114,Tipologie!$B$2:$AM$10,7  ) ))</f>
        <v>.</v>
      </c>
      <c r="F120" s="147" t="str">
        <f>T( IF( Dic2022_RICHIESTE!F11&lt;&gt;"",  IF(   AND(    (IFERROR(SEARCH("Ridotto",Dic2022_RICHIESTE!F11),Dic2022_RICHIESTE!F11))=1,    F$114&lt;&gt;""   ),    _xlfn.CONCAT("Rid: ",HLOOKUP(F$114,Tipologie!$B$2:$AM$10,7)  ),  Dic2022_RICHIESTE!F11),HLOOKUP(F$114,Tipologie!$B$2:$AM$10,7  ) ))</f>
        <v>.</v>
      </c>
      <c r="G120" s="147" t="str">
        <f>T( IF( Dic2022_RICHIESTE!G11&lt;&gt;"",  IF(   AND(    (IFERROR(SEARCH("Ridotto",Dic2022_RICHIESTE!G11),Dic2022_RICHIESTE!G11))=1,    G$114&lt;&gt;""   ),    _xlfn.CONCAT("Rid: ",HLOOKUP(G$114,Tipologie!$B$2:$AM$10,7)  ),  Dic2022_RICHIESTE!G11),HLOOKUP(G$114,Tipologie!$B$2:$AM$10,7  ) ))</f>
        <v>.</v>
      </c>
      <c r="H120" s="147" t="str">
        <f>T( IF( Dic2022_RICHIESTE!H11&lt;&gt;"",  IF(   AND(    (IFERROR(SEARCH("Ridotto",Dic2022_RICHIESTE!H11),Dic2022_RICHIESTE!H11))=1,    H$114&lt;&gt;""   ),    _xlfn.CONCAT("Rid: ",HLOOKUP(H$114,Tipologie!$B$2:$AM$10,7)  ),  Dic2022_RICHIESTE!H11),HLOOKUP(H$114,Tipologie!$B$2:$AM$10,7  ) ))</f>
        <v>.</v>
      </c>
      <c r="I120" s="147" t="str">
        <f>T( IF( Dic2022_RICHIESTE!I11&lt;&gt;"",  IF(   AND(    (IFERROR(SEARCH("Ridotto",Dic2022_RICHIESTE!I11),Dic2022_RICHIESTE!I11))=1,    I$114&lt;&gt;""   ),    _xlfn.CONCAT("Rid: ",HLOOKUP(I$114,Tipologie!$B$2:$AM$10,7)  ),  Dic2022_RICHIESTE!I11),HLOOKUP(I$114,Tipologie!$B$2:$AM$10,7  ) ))</f>
        <v>.</v>
      </c>
      <c r="J120" s="147" t="str">
        <f>T( IF( Dic2022_RICHIESTE!J11&lt;&gt;"",  IF(   AND(    (IFERROR(SEARCH("Ridotto",Dic2022_RICHIESTE!J11),Dic2022_RICHIESTE!J11))=1,    J$114&lt;&gt;""   ),    _xlfn.CONCAT("Rid: ",HLOOKUP(J$114,Tipologie!$B$2:$AM$10,7)  ),  Dic2022_RICHIESTE!J11),HLOOKUP(J$114,Tipologie!$B$2:$AM$10,7  ) ))</f>
        <v>.</v>
      </c>
      <c r="K120" s="147" t="str">
        <f>T( IF( Dic2022_RICHIESTE!K11&lt;&gt;"",  IF(   AND(    (IFERROR(SEARCH("Ridotto",Dic2022_RICHIESTE!K11),Dic2022_RICHIESTE!K11))=1,    K$114&lt;&gt;""   ),    _xlfn.CONCAT("Rid: ",HLOOKUP(K$114,Tipologie!$B$2:$AM$10,7)  ),  Dic2022_RICHIESTE!K11),HLOOKUP(K$114,Tipologie!$B$2:$AM$10,7  ) ))</f>
        <v>.</v>
      </c>
      <c r="L120" s="147" t="str">
        <f>T( IF( Dic2022_RICHIESTE!L11&lt;&gt;"",  IF(   AND(    (IFERROR(SEARCH("Ridotto",Dic2022_RICHIESTE!L11),Dic2022_RICHIESTE!L11))=1,    L$114&lt;&gt;""   ),    _xlfn.CONCAT("Rid: ",HLOOKUP(L$114,Tipologie!$B$2:$AM$10,7)  ),  Dic2022_RICHIESTE!L11),HLOOKUP(L$114,Tipologie!$B$2:$AM$10,7  ) ))</f>
        <v>.</v>
      </c>
      <c r="M120" s="147" t="str">
        <f>T( IF( Dic2022_RICHIESTE!M11&lt;&gt;"",  IF(   AND(    (IFERROR(SEARCH("Ridotto",Dic2022_RICHIESTE!M11),Dic2022_RICHIESTE!M11))=1,    M$114&lt;&gt;""   ),    _xlfn.CONCAT("Rid: ",HLOOKUP(M$114,Tipologie!$B$2:$AM$10,7)  ),  Dic2022_RICHIESTE!M11),HLOOKUP(M$114,Tipologie!$B$2:$AM$10,7  ) ))</f>
        <v>.</v>
      </c>
      <c r="N120" s="147" t="str">
        <f>T( IF( Dic2022_RICHIESTE!N11&lt;&gt;"",  IF(   AND(    (IFERROR(SEARCH("Ridotto",Dic2022_RICHIESTE!N11),Dic2022_RICHIESTE!N11))=1,    N$114&lt;&gt;""   ),    _xlfn.CONCAT("Rid: ",HLOOKUP(N$114,Tipologie!$B$2:$AM$10,7)  ),  Dic2022_RICHIESTE!N11),HLOOKUP(N$114,Tipologie!$B$2:$AM$10,7  ) ))</f>
        <v>.</v>
      </c>
      <c r="O120" s="147" t="str">
        <f>T( IF( Dic2022_RICHIESTE!O11&lt;&gt;"",  IF(   AND(    (IFERROR(SEARCH("Ridotto",Dic2022_RICHIESTE!O11),Dic2022_RICHIESTE!O11))=1,    O$114&lt;&gt;""   ),    _xlfn.CONCAT("Rid: ",HLOOKUP(O$114,Tipologie!$B$2:$AM$10,7)  ),  Dic2022_RICHIESTE!O11),HLOOKUP(O$114,Tipologie!$B$2:$AM$10,7  ) ))</f>
        <v>.</v>
      </c>
      <c r="P120" s="147" t="str">
        <f>T( IF( Dic2022_RICHIESTE!P11&lt;&gt;"",  IF(   AND(    (IFERROR(SEARCH("Ridotto",Dic2022_RICHIESTE!P11),Dic2022_RICHIESTE!P11))=1,    P$114&lt;&gt;""   ),    _xlfn.CONCAT("Rid: ",HLOOKUP(P$114,Tipologie!$B$2:$AM$10,7)  ),  Dic2022_RICHIESTE!P11),HLOOKUP(P$114,Tipologie!$B$2:$AM$10,7  ) ))</f>
        <v>.</v>
      </c>
      <c r="Q120" s="28" t="str">
        <f>T( IF( Dic2022_RICHIESTE!Q11&lt;&gt;"",  IF(   AND(    (IFERROR(SEARCH("Ridotto",Dic2022_RICHIESTE!Q11),Dic2022_RICHIESTE!Q11))=1,    Q$114&lt;&gt;""   ),    _xlfn.CONCAT("Rid: ",HLOOKUP(Q$114,Tipologie!$B$2:$AM$10,7)  ),  Dic2022_RICHIESTE!Q11),HLOOKUP(Q$114,Tipologie!$B$2:$AM$10,7  ) ))</f>
        <v>.</v>
      </c>
      <c r="R120" s="28" t="str">
        <f>T( IF( Dic2022_RICHIESTE!R11&lt;&gt;"",  IF(   AND(    (IFERROR(SEARCH("Ridotto",Dic2022_RICHIESTE!R11),Dic2022_RICHIESTE!R11))=1,    R$114&lt;&gt;""   ),    _xlfn.CONCAT("Rid: ",HLOOKUP(R$114,Tipologie!$B$2:$AM$10,7)  ),  Dic2022_RICHIESTE!R11),HLOOKUP(R$114,Tipologie!$B$2:$AM$10,7  ) ))</f>
        <v>.</v>
      </c>
      <c r="S120" s="28" t="str">
        <f>T( IF( Dic2022_RICHIESTE!S11&lt;&gt;"",  IF(   AND(    (IFERROR(SEARCH("Ridotto",Dic2022_RICHIESTE!S11),Dic2022_RICHIESTE!S11))=1,    S$114&lt;&gt;""   ),    _xlfn.CONCAT("Rid: ",HLOOKUP(S$114,Tipologie!$B$2:$AM$10,7)  ),  Dic2022_RICHIESTE!S11),HLOOKUP(S$114,Tipologie!$B$2:$AM$10,7  ) ))</f>
        <v>.</v>
      </c>
      <c r="U120" s="45" t="str">
        <f t="shared" si="37"/>
        <v>ven</v>
      </c>
      <c r="V120" s="46">
        <f t="shared" si="38"/>
        <v>44904</v>
      </c>
      <c r="W120" s="147" t="str">
        <f>T( IF( Dic2022_RICHIESTE!W11&lt;&gt;"",  IF(   AND(    (IFERROR(SEARCH("Ridotto",Dic2022_RICHIESTE!W11),Dic2022_RICHIESTE!W11))=1,    W$114&lt;&gt;""   ),    _xlfn.CONCAT("Rid: ",HLOOKUP(W$114,Tipologie!$B$2:$AM$10,7)  ),  Dic2022_RICHIESTE!W11),HLOOKUP(W$114,Tipologie!$B$2:$AM$10,7  ) ))</f>
        <v>.</v>
      </c>
      <c r="X120" s="147" t="str">
        <f>T( IF( Dic2022_RICHIESTE!X11&lt;&gt;"",  IF(   AND(    (IFERROR(SEARCH("Ridotto",Dic2022_RICHIESTE!X11),Dic2022_RICHIESTE!X11))=1,    X$114&lt;&gt;""   ),    _xlfn.CONCAT("Rid: ",HLOOKUP(X$114,Tipologie!$B$2:$AM$10,7)  ),  Dic2022_RICHIESTE!X11),HLOOKUP(X$114,Tipologie!$B$2:$AM$10,7  ) ))</f>
        <v>.</v>
      </c>
      <c r="Y120" s="147" t="str">
        <f>T( IF( Dic2022_RICHIESTE!Y11&lt;&gt;"",  IF(   AND(    (IFERROR(SEARCH("Ridotto",Dic2022_RICHIESTE!Y11),Dic2022_RICHIESTE!Y11))=1,    Y$114&lt;&gt;""   ),    _xlfn.CONCAT("Rid: ",HLOOKUP(Y$114,Tipologie!$B$2:$AM$10,7)  ),  Dic2022_RICHIESTE!Y11),HLOOKUP(Y$114,Tipologie!$B$2:$AM$10,7  ) ))</f>
        <v>.</v>
      </c>
      <c r="Z120" s="147" t="str">
        <f>T( IF( Dic2022_RICHIESTE!Z11&lt;&gt;"",  IF(   AND(    (IFERROR(SEARCH("Ridotto",Dic2022_RICHIESTE!Z11),Dic2022_RICHIESTE!Z11))=1,    Z$114&lt;&gt;""   ),    _xlfn.CONCAT("Rid: ",HLOOKUP(Z$114,Tipologie!$B$2:$AM$10,7)  ),  Dic2022_RICHIESTE!Z11),HLOOKUP(Z$114,Tipologie!$B$2:$AM$10,7  ) ))</f>
        <v>.</v>
      </c>
      <c r="AA120" s="147" t="str">
        <f>T( IF( Dic2022_RICHIESTE!AA11&lt;&gt;"",  IF(   AND(    (IFERROR(SEARCH("Ridotto",Dic2022_RICHIESTE!AA11),Dic2022_RICHIESTE!AA11))=1,    AA$114&lt;&gt;""   ),    _xlfn.CONCAT("Rid: ",HLOOKUP(AA$114,Tipologie!$B$2:$AM$10,7)  ),  Dic2022_RICHIESTE!AA11),HLOOKUP(AA$114,Tipologie!$B$2:$AM$10,7  ) ))</f>
        <v>.</v>
      </c>
      <c r="AB120" s="147" t="str">
        <f>T( IF( Dic2022_RICHIESTE!AB11&lt;&gt;"",  IF(   AND(    (IFERROR(SEARCH("Ridotto",Dic2022_RICHIESTE!AB11),Dic2022_RICHIESTE!AB11))=1,    AB$114&lt;&gt;""   ),    _xlfn.CONCAT("Rid: ",HLOOKUP(AB$114,Tipologie!$B$2:$AM$10,7)  ),  Dic2022_RICHIESTE!AB11),HLOOKUP(AB$114,Tipologie!$B$2:$AM$10,7  ) ))</f>
        <v>.</v>
      </c>
      <c r="AC120" s="147" t="str">
        <f>T( IF( Dic2022_RICHIESTE!AC11&lt;&gt;"",  IF(   AND(    (IFERROR(SEARCH("Ridotto",Dic2022_RICHIESTE!AC11),Dic2022_RICHIESTE!AC11))=1,    AC$114&lt;&gt;""   ),    _xlfn.CONCAT("Rid: ",HLOOKUP(AC$114,Tipologie!$B$2:$AM$10,7)  ),  Dic2022_RICHIESTE!AC11),HLOOKUP(AC$114,Tipologie!$B$2:$AM$10,7  ) ))</f>
        <v>.</v>
      </c>
      <c r="AD120" s="147" t="str">
        <f>T( IF( Dic2022_RICHIESTE!AD11&lt;&gt;"",  IF(   AND(    (IFERROR(SEARCH("Ridotto",Dic2022_RICHIESTE!AD11),Dic2022_RICHIESTE!AD11))=1,    AD$114&lt;&gt;""   ),    _xlfn.CONCAT("Rid: ",HLOOKUP(AD$114,Tipologie!$B$2:$AM$10,7)  ),  Dic2022_RICHIESTE!AD11),HLOOKUP(AD$114,Tipologie!$B$2:$AM$10,7  ) ))</f>
        <v>.</v>
      </c>
      <c r="AE120" s="147" t="str">
        <f>T( IF( Dic2022_RICHIESTE!AE11&lt;&gt;"",  IF(   AND(    (IFERROR(SEARCH("Ridotto",Dic2022_RICHIESTE!AE11),Dic2022_RICHIESTE!AE11))=1,    AE$114&lt;&gt;""   ),    _xlfn.CONCAT("Rid: ",HLOOKUP(AE$114,Tipologie!$B$2:$AM$10,7)  ),  Dic2022_RICHIESTE!AE11),HLOOKUP(AE$114,Tipologie!$B$2:$AM$10,7  ) ))</f>
        <v>.</v>
      </c>
      <c r="AF120" s="147" t="str">
        <f>T( IF( Dic2022_RICHIESTE!AF11&lt;&gt;"",  IF(   AND(    (IFERROR(SEARCH("Ridotto",Dic2022_RICHIESTE!AF11),Dic2022_RICHIESTE!AF11))=1,    AF$114&lt;&gt;""   ),    _xlfn.CONCAT("Rid: ",HLOOKUP(AF$114,Tipologie!$B$2:$AM$10,7)  ),  Dic2022_RICHIESTE!AF11),HLOOKUP(AF$114,Tipologie!$B$2:$AM$10,7  ) ))</f>
        <v>.</v>
      </c>
      <c r="AG120" s="147" t="str">
        <f>T( IF( Dic2022_RICHIESTE!AG11&lt;&gt;"",  IF(   AND(    (IFERROR(SEARCH("Ridotto",Dic2022_RICHIESTE!AG11),Dic2022_RICHIESTE!AG11))=1,    AG$114&lt;&gt;""   ),    _xlfn.CONCAT("Rid: ",HLOOKUP(AG$114,Tipologie!$B$2:$AM$10,7)  ),  Dic2022_RICHIESTE!AG11),HLOOKUP(AG$114,Tipologie!$B$2:$AM$10,7  ) ))</f>
        <v>.</v>
      </c>
      <c r="AH120" s="147" t="str">
        <f>T( IF( Dic2022_RICHIESTE!AH11&lt;&gt;"",  IF(   AND(    (IFERROR(SEARCH("Ridotto",Dic2022_RICHIESTE!AH11),Dic2022_RICHIESTE!AH11))=1,    AH$114&lt;&gt;""   ),    _xlfn.CONCAT("Rid: ",HLOOKUP(AH$114,Tipologie!$B$2:$AM$10,7)  ),  Dic2022_RICHIESTE!AH11),HLOOKUP(AH$114,Tipologie!$B$2:$AM$10,7  ) ))</f>
        <v>.</v>
      </c>
      <c r="AI120" s="147" t="str">
        <f>T( IF( Dic2022_RICHIESTE!AI11&lt;&gt;"",  IF(   AND(    (IFERROR(SEARCH("Ridotto",Dic2022_RICHIESTE!AI11),Dic2022_RICHIESTE!AI11))=1,    AI$114&lt;&gt;""   ),    _xlfn.CONCAT("Rid: ",HLOOKUP(AI$114,Tipologie!$B$2:$AM$10,7)  ),  Dic2022_RICHIESTE!AI11),HLOOKUP(AI$114,Tipologie!$B$2:$AM$10,7  ) ))</f>
        <v>.</v>
      </c>
      <c r="AJ120" s="147" t="str">
        <f>T( IF( Dic2022_RICHIESTE!AJ11&lt;&gt;"",  IF(   AND(    (IFERROR(SEARCH("Ridotto",Dic2022_RICHIESTE!AJ11),Dic2022_RICHIESTE!AJ11))=1,    AJ$114&lt;&gt;""   ),    _xlfn.CONCAT("Rid: ",HLOOKUP(AJ$114,Tipologie!$B$2:$AM$10,7)  ),  Dic2022_RICHIESTE!AJ11),HLOOKUP(AJ$114,Tipologie!$B$2:$AM$10,7  ) ))</f>
        <v>.</v>
      </c>
      <c r="AK120" s="147" t="str">
        <f>T( IF( Dic2022_RICHIESTE!AK11&lt;&gt;"",  IF(   AND(    (IFERROR(SEARCH("Ridotto",Dic2022_RICHIESTE!AK11),Dic2022_RICHIESTE!AK11))=1,    AK$114&lt;&gt;""   ),    _xlfn.CONCAT("Rid: ",HLOOKUP(AK$114,Tipologie!$B$2:$AM$10,7)  ),  Dic2022_RICHIESTE!AK11),HLOOKUP(AK$114,Tipologie!$B$2:$AM$10,7  ) ))</f>
        <v>.</v>
      </c>
      <c r="AL120" s="147" t="str">
        <f>T( IF( Dic2022_RICHIESTE!AL11&lt;&gt;"",  IF(   AND(    (IFERROR(SEARCH("Ridotto",Dic2022_RICHIESTE!AL11),Dic2022_RICHIESTE!AL11))=1,    AL$114&lt;&gt;""   ),    _xlfn.CONCAT("Rid: ",HLOOKUP(AL$114,Tipologie!$B$2:$AM$10,7)  ),  Dic2022_RICHIESTE!AL11),HLOOKUP(AL$114,Tipologie!$B$2:$AM$10,7  ) ))</f>
        <v>.</v>
      </c>
      <c r="AM120" s="147" t="str">
        <f>T( IF( Dic2022_RICHIESTE!AM11&lt;&gt;"",  IF(   AND(    (IFERROR(SEARCH("Ridotto",Dic2022_RICHIESTE!AM11),Dic2022_RICHIESTE!AM11))=1,    AM$114&lt;&gt;""   ),    _xlfn.CONCAT("Rid: ",HLOOKUP(AM$114,Tipologie!$B$2:$AM$10,7)  ),  Dic2022_RICHIESTE!AM11),HLOOKUP(AM$114,Tipologie!$B$2:$AM$10,7  ) ))</f>
        <v>.</v>
      </c>
      <c r="AN120" s="147" t="str">
        <f>T( IF( Dic2022_RICHIESTE!AN11&lt;&gt;"",  IF(   AND(    (IFERROR(SEARCH("Ridotto",Dic2022_RICHIESTE!AN11),Dic2022_RICHIESTE!AN11))=1,    AN$114&lt;&gt;""   ),    _xlfn.CONCAT("Rid: ",HLOOKUP(AN$114,Tipologie!$B$2:$AM$10,7)  ),  Dic2022_RICHIESTE!AN11),HLOOKUP(AN$114,Tipologie!$B$2:$AM$10,7  ) ))</f>
        <v>.</v>
      </c>
      <c r="AO120" s="147" t="str">
        <f>T( IF( Dic2022_RICHIESTE!AO11&lt;&gt;"",  IF(   AND(    (IFERROR(SEARCH("Ridotto",Dic2022_RICHIESTE!AO11),Dic2022_RICHIESTE!AO11))=1,    AO$114&lt;&gt;""   ),    _xlfn.CONCAT("Rid: ",HLOOKUP(AO$114,Tipologie!$B$2:$AM$10,7)  ),  Dic2022_RICHIESTE!AO11),HLOOKUP(AO$114,Tipologie!$B$2:$AM$10,7  ) ))</f>
        <v>.</v>
      </c>
      <c r="AP120" s="147" t="str">
        <f>T( IF( Dic2022_RICHIESTE!AP11&lt;&gt;"",  IF(   AND(    (IFERROR(SEARCH("Ridotto",Dic2022_RICHIESTE!AP11),Dic2022_RICHIESTE!AP11))=1,    AP$114&lt;&gt;""   ),    _xlfn.CONCAT("Rid: ",HLOOKUP(AP$114,Tipologie!$B$2:$AM$10,7)  ),  Dic2022_RICHIESTE!AP11),HLOOKUP(AP$114,Tipologie!$B$2:$AM$10,7  ) ))</f>
        <v>.</v>
      </c>
      <c r="AQ120" s="147" t="str">
        <f>T( IF( Dic2022_RICHIESTE!AQ11&lt;&gt;"",  IF(   AND(    (IFERROR(SEARCH("Ridotto",Dic2022_RICHIESTE!AQ11),Dic2022_RICHIESTE!AQ11))=1,    AQ$114&lt;&gt;""   ),    _xlfn.CONCAT("Rid: ",HLOOKUP(AQ$114,Tipologie!$B$2:$AM$10,7)  ),  Dic2022_RICHIESTE!AQ11),HLOOKUP(AQ$114,Tipologie!$B$2:$AM$10,7  ) ))</f>
        <v>.</v>
      </c>
      <c r="AR120" s="147" t="str">
        <f>T( IF( Dic2022_RICHIESTE!AR11&lt;&gt;"",  IF(   AND(    (IFERROR(SEARCH("Ridotto",Dic2022_RICHIESTE!AR11),Dic2022_RICHIESTE!AR11))=1,    AR$114&lt;&gt;""   ),    _xlfn.CONCAT("Rid: ",HLOOKUP(AR$114,Tipologie!$B$2:$AM$10,7)  ),  Dic2022_RICHIESTE!AR11),HLOOKUP(AR$114,Tipologie!$B$2:$AM$10,7  ) ))</f>
        <v>.</v>
      </c>
      <c r="AS120" s="147" t="str">
        <f>T( IF( Dic2022_RICHIESTE!AS11&lt;&gt;"",  IF(   AND(    (IFERROR(SEARCH("Ridotto",Dic2022_RICHIESTE!AS11),Dic2022_RICHIESTE!AS11))=1,    AS$114&lt;&gt;""   ),    _xlfn.CONCAT("Rid: ",HLOOKUP(AS$114,Tipologie!$B$2:$AM$10,7)  ),  Dic2022_RICHIESTE!AS11),HLOOKUP(AS$114,Tipologie!$B$2:$AM$10,7  ) ))</f>
        <v>.</v>
      </c>
      <c r="AT120" s="224"/>
      <c r="AW120" s="159">
        <f>SUM(COUNTIFS(C120:AS120,{"Ex-accordo";"Ferie";"Ridotto Ex-Acc";"Ridotto Ferie";"Ridotto Maternità";"Malattia";"Esame";"Altro"}))</f>
        <v>0</v>
      </c>
      <c r="AX120" s="159">
        <f t="shared" si="36"/>
        <v>30</v>
      </c>
      <c r="AY120" s="91"/>
      <c r="BB120" s="147" t="str">
        <f>T( IF( Dic2022_RICHIESTE!BM11&lt;&gt;"",  IF(   AND(    (IFERROR(SEARCH("Ridotto",Dic2022_RICHIESTE!BM11),Dic2022_RICHIESTE!BM11))=1,    BB$114&lt;&gt;""   ),    _xlfn.CONCAT("Rid: ",HLOOKUP(BB$114,Tipologie!$B$2:$AM$10,7)  ),  Dic2022_RICHIESTE!BM11),HLOOKUP(BB$114,Tipologie!$B$2:$AM$10,7  ) ))</f>
        <v>.</v>
      </c>
      <c r="BC120" s="147" t="str">
        <f>T( IF( Dic2022_RICHIESTE!BN11&lt;&gt;"",  IF(   AND(    (IFERROR(SEARCH("Ridotto",Dic2022_RICHIESTE!BN11),Dic2022_RICHIESTE!BN11))=1,    BC$114&lt;&gt;""   ),    _xlfn.CONCAT("Rid: ",HLOOKUP(BC$114,Tipologie!$B$2:$AM$10,7)  ),  Dic2022_RICHIESTE!BN11),HLOOKUP(BC$114,Tipologie!$B$2:$AM$10,7  ) ))</f>
        <v>.</v>
      </c>
      <c r="BD120" s="147" t="str">
        <f>T( IF( Dic2022_RICHIESTE!BO11&lt;&gt;"",  IF(   AND(    (IFERROR(SEARCH("Ridotto",Dic2022_RICHIESTE!BO11),Dic2022_RICHIESTE!BO11))=1,    BD$114&lt;&gt;""   ),    _xlfn.CONCAT("Rid: ",HLOOKUP(BD$114,Tipologie!$B$2:$AM$10,7)  ),  Dic2022_RICHIESTE!BO11),HLOOKUP(BD$114,Tipologie!$B$2:$AM$10,7  ) ))</f>
        <v>.</v>
      </c>
      <c r="BE120" s="147" t="str">
        <f>T( IF( Dic2022_RICHIESTE!BP11&lt;&gt;"",  IF(   AND(    (IFERROR(SEARCH("Ridotto",Dic2022_RICHIESTE!BP11),Dic2022_RICHIESTE!BP11))=1,    BE$114&lt;&gt;""   ),    _xlfn.CONCAT("Rid: ",HLOOKUP(BE$114,Tipologie!$B$2:$AM$10,7)  ),  Dic2022_RICHIESTE!BP11),HLOOKUP(BE$114,Tipologie!$B$2:$AM$10,7  ) ))</f>
        <v>.</v>
      </c>
      <c r="BF120" s="147" t="str">
        <f>T( IF( Dic2022_RICHIESTE!BQ11&lt;&gt;"",  IF(   AND(    (IFERROR(SEARCH("Ridotto",Dic2022_RICHIESTE!BQ11),Dic2022_RICHIESTE!BQ11))=1,    BF$114&lt;&gt;""   ),    _xlfn.CONCAT("Rid: ",HLOOKUP(BF$114,Tipologie!$B$2:$AM$10,7)  ),  Dic2022_RICHIESTE!BQ11),HLOOKUP(BF$114,Tipologie!$B$2:$AM$10,7  ) ))</f>
        <v>.</v>
      </c>
      <c r="BG120" s="147" t="str">
        <f>T( IF( Dic2022_RICHIESTE!BR11&lt;&gt;"",  IF(   AND(    (IFERROR(SEARCH("Ridotto",Dic2022_RICHIESTE!BR11),Dic2022_RICHIESTE!BR11))=1,    BG$114&lt;&gt;""   ),    _xlfn.CONCAT("Rid: ",HLOOKUP(BG$114,Tipologie!$B$2:$AM$10,7)  ),  Dic2022_RICHIESTE!BR11),HLOOKUP(BG$114,Tipologie!$B$2:$AM$10,7  ) ))</f>
        <v>.</v>
      </c>
      <c r="BI120" s="45" t="str">
        <f>IF($A120&lt;&gt;"",$A120,"")</f>
        <v>ven</v>
      </c>
      <c r="BJ120" s="45">
        <f>IF($B120&lt;&gt;"",$B120,"")</f>
        <v>44904</v>
      </c>
      <c r="BK120" s="147" t="str">
        <f>T(IF(  Dic2022_RICHIESTE!BV11&lt;&gt;"",  Dic2022_RICHIESTE!BV11,  HLOOKUP(BK$114,Tipologie!$B$2:$AM$10,7) ))</f>
        <v>.</v>
      </c>
      <c r="BL120" s="147" t="str">
        <f>T(IF(  Dic2022_RICHIESTE!BW11&lt;&gt;"",  Dic2022_RICHIESTE!BW11,  HLOOKUP(BL$114,Tipologie!$B$2:$AM$10,7) ))</f>
        <v>.</v>
      </c>
      <c r="BM120" s="147" t="str">
        <f>T(IF(  Dic2022_RICHIESTE!BX11&lt;&gt;"",  Dic2022_RICHIESTE!BX11,  HLOOKUP(BM$114,Tipologie!$B$2:$AM$10,7) ))</f>
        <v>.</v>
      </c>
      <c r="BN120" s="147" t="str">
        <f>T(IF(  Dic2022_RICHIESTE!BY11&lt;&gt;"",  Dic2022_RICHIESTE!BY11,  HLOOKUP(BN$114,Tipologie!$B$2:$AM$10,7) ))</f>
        <v>.</v>
      </c>
      <c r="BO120" s="147" t="str">
        <f>T(IF(  Dic2022_RICHIESTE!BZ11&lt;&gt;"",  Dic2022_RICHIESTE!BZ11,  HLOOKUP(BO$114,Tipologie!$B$2:$AM$10,7) ))</f>
        <v>.</v>
      </c>
      <c r="BP120" s="147" t="str">
        <f>T(IF(  Dic2022_RICHIESTE!CA11&lt;&gt;"",  Dic2022_RICHIESTE!CA11,  HLOOKUP(BP$114,Tipologie!$B$2:$AM$10,7) ))</f>
        <v>.</v>
      </c>
      <c r="BQ120" s="147" t="str">
        <f>T(IF(  Dic2022_RICHIESTE!CB11&lt;&gt;"",  Dic2022_RICHIESTE!CB11,  HLOOKUP(BQ$114,Tipologie!$B$2:$AM$10,7) ))</f>
        <v>.</v>
      </c>
      <c r="BR120" s="147" t="str">
        <f>T(IF(  Dic2022_RICHIESTE!BW11&lt;&gt;"",  Dic2022_RICHIESTE!BW11,  HLOOKUP(BR$114,Tipologie!$B$2:$AM$10,7) ))</f>
        <v>.</v>
      </c>
      <c r="BS120" s="147" t="str">
        <f>T(IF(  Dic2022_RICHIESTE!BX11&lt;&gt;"",  Dic2022_RICHIESTE!BX11,  HLOOKUP(BS$114,Tipologie!$B$2:$AM$10,7) ))</f>
        <v>.</v>
      </c>
      <c r="BT120" s="147" t="str">
        <f>T(IF(  Dic2022_RICHIESTE!BY11&lt;&gt;"",  Dic2022_RICHIESTE!BY11,  HLOOKUP(BT$114,Tipologie!$B$2:$AM$10,7) ))</f>
        <v>.</v>
      </c>
      <c r="BU120" s="20"/>
    </row>
    <row r="121" spans="1:73" ht="11.25" customHeight="1" x14ac:dyDescent="0.25">
      <c r="A121" s="45" t="str">
        <f>IF(Dic2022_RICHIESTE!A12&lt;&gt;"",Dic2022_RICHIESTE!A12,"")</f>
        <v>sab</v>
      </c>
      <c r="B121" s="46">
        <f>IF(Dic2022_RICHIESTE!B12&lt;&gt;"",Dic2022_RICHIESTE!B12,"")</f>
        <v>44905</v>
      </c>
      <c r="C121" s="147" t="str">
        <f>T( IF( Dic2022_RICHIESTE!C12&lt;&gt;"",  IF(   AND(    (IFERROR(SEARCH("Ridotto",Dic2022_RICHIESTE!C12),Dic2022_RICHIESTE!C12))=1,    C$114&lt;&gt;""   ),    _xlfn.CONCAT("Rid: ",HLOOKUP(C$114,Tipologie!$B$2:$AM$10,8)  ),  Dic2022_RICHIESTE!C12),HLOOKUP(C$114,Tipologie!$B$2:$AM$10,8  ) ))</f>
        <v>RIPOSO</v>
      </c>
      <c r="D121" s="147" t="str">
        <f>T( IF( Dic2022_RICHIESTE!D12&lt;&gt;"",  IF(   AND(    (IFERROR(SEARCH("Ridotto",Dic2022_RICHIESTE!D12),Dic2022_RICHIESTE!D12))=1,    D$114&lt;&gt;""   ),    _xlfn.CONCAT("Rid: ",HLOOKUP(D$114,Tipologie!$B$2:$AM$10,8)  ),  Dic2022_RICHIESTE!D12),HLOOKUP(D$114,Tipologie!$B$2:$AM$10,8  ) ))</f>
        <v>RIPOSO</v>
      </c>
      <c r="E121" s="147" t="str">
        <f>T( IF( Dic2022_RICHIESTE!E12&lt;&gt;"",  IF(   AND(    (IFERROR(SEARCH("Ridotto",Dic2022_RICHIESTE!E12),Dic2022_RICHIESTE!E12))=1,    E$114&lt;&gt;""   ),    _xlfn.CONCAT("Rid: ",HLOOKUP(E$114,Tipologie!$B$2:$AM$10,8)  ),  Dic2022_RICHIESTE!E12),HLOOKUP(E$114,Tipologie!$B$2:$AM$10,8  ) ))</f>
        <v>RIPOSO</v>
      </c>
      <c r="F121" s="147" t="str">
        <f>T( IF( Dic2022_RICHIESTE!F12&lt;&gt;"",  IF(   AND(    (IFERROR(SEARCH("Ridotto",Dic2022_RICHIESTE!F12),Dic2022_RICHIESTE!F12))=1,    F$114&lt;&gt;""   ),    _xlfn.CONCAT("Rid: ",HLOOKUP(F$114,Tipologie!$B$2:$AM$10,8)  ),  Dic2022_RICHIESTE!F12),HLOOKUP(F$114,Tipologie!$B$2:$AM$10,8  ) ))</f>
        <v>RIPOSO</v>
      </c>
      <c r="G121" s="147" t="str">
        <f>T( IF( Dic2022_RICHIESTE!G12&lt;&gt;"",  IF(   AND(    (IFERROR(SEARCH("Ridotto",Dic2022_RICHIESTE!G12),Dic2022_RICHIESTE!G12))=1,    G$114&lt;&gt;""   ),    _xlfn.CONCAT("Rid: ",HLOOKUP(G$114,Tipologie!$B$2:$AM$10,8)  ),  Dic2022_RICHIESTE!G12),HLOOKUP(G$114,Tipologie!$B$2:$AM$10,8  ) ))</f>
        <v>RIPOSO</v>
      </c>
      <c r="H121" s="147" t="str">
        <f>T( IF( Dic2022_RICHIESTE!H12&lt;&gt;"",  IF(   AND(    (IFERROR(SEARCH("Ridotto",Dic2022_RICHIESTE!H12),Dic2022_RICHIESTE!H12))=1,    H$114&lt;&gt;""   ),    _xlfn.CONCAT("Rid: ",HLOOKUP(H$114,Tipologie!$B$2:$AM$10,8)  ),  Dic2022_RICHIESTE!H12),HLOOKUP(H$114,Tipologie!$B$2:$AM$10,8  ) ))</f>
        <v>RIPOSO</v>
      </c>
      <c r="I121" s="147" t="str">
        <f>T( IF( Dic2022_RICHIESTE!I12&lt;&gt;"",  IF(   AND(    (IFERROR(SEARCH("Ridotto",Dic2022_RICHIESTE!I12),Dic2022_RICHIESTE!I12))=1,    I$114&lt;&gt;""   ),    _xlfn.CONCAT("Rid: ",HLOOKUP(I$114,Tipologie!$B$2:$AM$10,8)  ),  Dic2022_RICHIESTE!I12),HLOOKUP(I$114,Tipologie!$B$2:$AM$10,8  ) ))</f>
        <v>RIPOSO</v>
      </c>
      <c r="J121" s="147" t="str">
        <f>T( IF( Dic2022_RICHIESTE!J12&lt;&gt;"",  IF(   AND(    (IFERROR(SEARCH("Ridotto",Dic2022_RICHIESTE!J12),Dic2022_RICHIESTE!J12))=1,    J$114&lt;&gt;""   ),    _xlfn.CONCAT("Rid: ",HLOOKUP(J$114,Tipologie!$B$2:$AM$10,8)  ),  Dic2022_RICHIESTE!J12),HLOOKUP(J$114,Tipologie!$B$2:$AM$10,8  ) ))</f>
        <v>RIPOSO</v>
      </c>
      <c r="K121" s="147" t="str">
        <f>T( IF( Dic2022_RICHIESTE!K12&lt;&gt;"",  IF(   AND(    (IFERROR(SEARCH("Ridotto",Dic2022_RICHIESTE!K12),Dic2022_RICHIESTE!K12))=1,    K$114&lt;&gt;""   ),    _xlfn.CONCAT("Rid: ",HLOOKUP(K$114,Tipologie!$B$2:$AM$10,8)  ),  Dic2022_RICHIESTE!K12),HLOOKUP(K$114,Tipologie!$B$2:$AM$10,8  ) ))</f>
        <v>RIPOSO</v>
      </c>
      <c r="L121" s="147" t="str">
        <f>T( IF( Dic2022_RICHIESTE!L12&lt;&gt;"",  IF(   AND(    (IFERROR(SEARCH("Ridotto",Dic2022_RICHIESTE!L12),Dic2022_RICHIESTE!L12))=1,    L$114&lt;&gt;""   ),    _xlfn.CONCAT("Rid: ",HLOOKUP(L$114,Tipologie!$B$2:$AM$10,8)  ),  Dic2022_RICHIESTE!L12),HLOOKUP(L$114,Tipologie!$B$2:$AM$10,8  ) ))</f>
        <v>RIPOSO</v>
      </c>
      <c r="M121" s="147" t="str">
        <f>T( IF( Dic2022_RICHIESTE!M12&lt;&gt;"",  IF(   AND(    (IFERROR(SEARCH("Ridotto",Dic2022_RICHIESTE!M12),Dic2022_RICHIESTE!M12))=1,    M$114&lt;&gt;""   ),    _xlfn.CONCAT("Rid: ",HLOOKUP(M$114,Tipologie!$B$2:$AM$10,8)  ),  Dic2022_RICHIESTE!M12),HLOOKUP(M$114,Tipologie!$B$2:$AM$10,8  ) ))</f>
        <v>RIPOSO</v>
      </c>
      <c r="N121" s="147" t="str">
        <f>T( IF( Dic2022_RICHIESTE!N12&lt;&gt;"",  IF(   AND(    (IFERROR(SEARCH("Ridotto",Dic2022_RICHIESTE!N12),Dic2022_RICHIESTE!N12))=1,    N$114&lt;&gt;""   ),    _xlfn.CONCAT("Rid: ",HLOOKUP(N$114,Tipologie!$B$2:$AM$10,8)  ),  Dic2022_RICHIESTE!N12),HLOOKUP(N$114,Tipologie!$B$2:$AM$10,8  ) ))</f>
        <v>RIPOSO</v>
      </c>
      <c r="O121" s="147" t="str">
        <f>T( IF( Dic2022_RICHIESTE!O12&lt;&gt;"",  IF(   AND(    (IFERROR(SEARCH("Ridotto",Dic2022_RICHIESTE!O12),Dic2022_RICHIESTE!O12))=1,    O$114&lt;&gt;""   ),    _xlfn.CONCAT("Rid: ",HLOOKUP(O$114,Tipologie!$B$2:$AM$10,8)  ),  Dic2022_RICHIESTE!O12),HLOOKUP(O$114,Tipologie!$B$2:$AM$10,8  ) ))</f>
        <v>RIPOSO</v>
      </c>
      <c r="P121" s="147" t="str">
        <f>T( IF( Dic2022_RICHIESTE!P12&lt;&gt;"",  IF(   AND(    (IFERROR(SEARCH("Ridotto",Dic2022_RICHIESTE!P12),Dic2022_RICHIESTE!P12))=1,    P$114&lt;&gt;""   ),    _xlfn.CONCAT("Rid: ",HLOOKUP(P$114,Tipologie!$B$2:$AM$10,8)  ),  Dic2022_RICHIESTE!P12),HLOOKUP(P$114,Tipologie!$B$2:$AM$10,8  ) ))</f>
        <v>RIPOSO</v>
      </c>
      <c r="Q121" s="28" t="str">
        <f>T( IF( Dic2022_RICHIESTE!Q12&lt;&gt;"",  IF(   AND(    (IFERROR(SEARCH("Ridotto",Dic2022_RICHIESTE!Q12),Dic2022_RICHIESTE!Q12))=1,    Q$114&lt;&gt;""   ),    _xlfn.CONCAT("Rid: ",HLOOKUP(Q$114,Tipologie!$B$2:$AM$10,8)  ),  Dic2022_RICHIESTE!Q12),HLOOKUP(Q$114,Tipologie!$B$2:$AM$10,8  ) ))</f>
        <v>RIPOSO</v>
      </c>
      <c r="R121" s="28" t="str">
        <f>T( IF( Dic2022_RICHIESTE!R12&lt;&gt;"",  IF(   AND(    (IFERROR(SEARCH("Ridotto",Dic2022_RICHIESTE!R12),Dic2022_RICHIESTE!R12))=1,    R$114&lt;&gt;""   ),    _xlfn.CONCAT("Rid: ",HLOOKUP(R$114,Tipologie!$B$2:$AM$10,8)  ),  Dic2022_RICHIESTE!R12),HLOOKUP(R$114,Tipologie!$B$2:$AM$10,8  ) ))</f>
        <v>RIPOSO</v>
      </c>
      <c r="S121" s="28" t="str">
        <f>T( IF( Dic2022_RICHIESTE!S12&lt;&gt;"",  IF(   AND(    (IFERROR(SEARCH("Ridotto",Dic2022_RICHIESTE!S12),Dic2022_RICHIESTE!S12))=1,    S$114&lt;&gt;""   ),    _xlfn.CONCAT("Rid: ",HLOOKUP(S$114,Tipologie!$B$2:$AM$10,8)  ),  Dic2022_RICHIESTE!S12),HLOOKUP(S$114,Tipologie!$B$2:$AM$10,8  ) ))</f>
        <v>RIPOSO</v>
      </c>
      <c r="U121" s="45" t="str">
        <f t="shared" si="37"/>
        <v>sab</v>
      </c>
      <c r="V121" s="46">
        <f t="shared" si="38"/>
        <v>44905</v>
      </c>
      <c r="W121" s="147" t="str">
        <f>T( IF( Dic2022_RICHIESTE!W12&lt;&gt;"",  IF(   AND(    (IFERROR(SEARCH("Ridotto",Dic2022_RICHIESTE!W12),Dic2022_RICHIESTE!W12))=1,    W$114&lt;&gt;""   ),    _xlfn.CONCAT("Rid: ",HLOOKUP(W$114,Tipologie!$B$2:$AM$10,8)  ),  Dic2022_RICHIESTE!W12),HLOOKUP(W$114,Tipologie!$B$2:$AM$10,8  ) ))</f>
        <v>RIPOSO</v>
      </c>
      <c r="X121" s="147" t="str">
        <f>T( IF( Dic2022_RICHIESTE!X12&lt;&gt;"",  IF(   AND(    (IFERROR(SEARCH("Ridotto",Dic2022_RICHIESTE!X12),Dic2022_RICHIESTE!X12))=1,    X$114&lt;&gt;""   ),    _xlfn.CONCAT("Rid: ",HLOOKUP(X$114,Tipologie!$B$2:$AM$10,8)  ),  Dic2022_RICHIESTE!X12),HLOOKUP(X$114,Tipologie!$B$2:$AM$10,8  ) ))</f>
        <v>RIPOSO</v>
      </c>
      <c r="Y121" s="147" t="str">
        <f>T( IF( Dic2022_RICHIESTE!Y12&lt;&gt;"",  IF(   AND(    (IFERROR(SEARCH("Ridotto",Dic2022_RICHIESTE!Y12),Dic2022_RICHIESTE!Y12))=1,    Y$114&lt;&gt;""   ),    _xlfn.CONCAT("Rid: ",HLOOKUP(Y$114,Tipologie!$B$2:$AM$10,8)  ),  Dic2022_RICHIESTE!Y12),HLOOKUP(Y$114,Tipologie!$B$2:$AM$10,8  ) ))</f>
        <v>RIPOSO</v>
      </c>
      <c r="Z121" s="147" t="str">
        <f>T( IF( Dic2022_RICHIESTE!Z12&lt;&gt;"",  IF(   AND(    (IFERROR(SEARCH("Ridotto",Dic2022_RICHIESTE!Z12),Dic2022_RICHIESTE!Z12))=1,    Z$114&lt;&gt;""   ),    _xlfn.CONCAT("Rid: ",HLOOKUP(Z$114,Tipologie!$B$2:$AM$10,8)  ),  Dic2022_RICHIESTE!Z12),HLOOKUP(Z$114,Tipologie!$B$2:$AM$10,8  ) ))</f>
        <v>RIPOSO</v>
      </c>
      <c r="AA121" s="147" t="str">
        <f>T( IF( Dic2022_RICHIESTE!AA12&lt;&gt;"",  IF(   AND(    (IFERROR(SEARCH("Ridotto",Dic2022_RICHIESTE!AA12),Dic2022_RICHIESTE!AA12))=1,    AA$114&lt;&gt;""   ),    _xlfn.CONCAT("Rid: ",HLOOKUP(AA$114,Tipologie!$B$2:$AM$10,8)  ),  Dic2022_RICHIESTE!AA12),HLOOKUP(AA$114,Tipologie!$B$2:$AM$10,8  ) ))</f>
        <v>RIPOSO</v>
      </c>
      <c r="AB121" s="147" t="str">
        <f>T( IF( Dic2022_RICHIESTE!AB12&lt;&gt;"",  IF(   AND(    (IFERROR(SEARCH("Ridotto",Dic2022_RICHIESTE!AB12),Dic2022_RICHIESTE!AB12))=1,    AB$114&lt;&gt;""   ),    _xlfn.CONCAT("Rid: ",HLOOKUP(AB$114,Tipologie!$B$2:$AM$10,8)  ),  Dic2022_RICHIESTE!AB12),HLOOKUP(AB$114,Tipologie!$B$2:$AM$10,8  ) ))</f>
        <v>RIPOSO</v>
      </c>
      <c r="AC121" s="147" t="str">
        <f>T( IF( Dic2022_RICHIESTE!AC12&lt;&gt;"",  IF(   AND(    (IFERROR(SEARCH("Ridotto",Dic2022_RICHIESTE!AC12),Dic2022_RICHIESTE!AC12))=1,    AC$114&lt;&gt;""   ),    _xlfn.CONCAT("Rid: ",HLOOKUP(AC$114,Tipologie!$B$2:$AM$10,8)  ),  Dic2022_RICHIESTE!AC12),HLOOKUP(AC$114,Tipologie!$B$2:$AM$10,8  ) ))</f>
        <v>RIPOSO</v>
      </c>
      <c r="AD121" s="147" t="str">
        <f>T( IF( Dic2022_RICHIESTE!AD12&lt;&gt;"",  IF(   AND(    (IFERROR(SEARCH("Ridotto",Dic2022_RICHIESTE!AD12),Dic2022_RICHIESTE!AD12))=1,    AD$114&lt;&gt;""   ),    _xlfn.CONCAT("Rid: ",HLOOKUP(AD$114,Tipologie!$B$2:$AM$10,8)  ),  Dic2022_RICHIESTE!AD12),HLOOKUP(AD$114,Tipologie!$B$2:$AM$10,8  ) ))</f>
        <v>RIPOSO</v>
      </c>
      <c r="AE121" s="147" t="str">
        <f>T( IF( Dic2022_RICHIESTE!AE12&lt;&gt;"",  IF(   AND(    (IFERROR(SEARCH("Ridotto",Dic2022_RICHIESTE!AE12),Dic2022_RICHIESTE!AE12))=1,    AE$114&lt;&gt;""   ),    _xlfn.CONCAT("Rid: ",HLOOKUP(AE$114,Tipologie!$B$2:$AM$10,8)  ),  Dic2022_RICHIESTE!AE12),HLOOKUP(AE$114,Tipologie!$B$2:$AM$10,8  ) ))</f>
        <v>RIPOSO</v>
      </c>
      <c r="AF121" s="147" t="str">
        <f>T( IF( Dic2022_RICHIESTE!AF12&lt;&gt;"",  IF(   AND(    (IFERROR(SEARCH("Ridotto",Dic2022_RICHIESTE!AF12),Dic2022_RICHIESTE!AF12))=1,    AF$114&lt;&gt;""   ),    _xlfn.CONCAT("Rid: ",HLOOKUP(AF$114,Tipologie!$B$2:$AM$10,8)  ),  Dic2022_RICHIESTE!AF12),HLOOKUP(AF$114,Tipologie!$B$2:$AM$10,8  ) ))</f>
        <v>RIPOSO</v>
      </c>
      <c r="AG121" s="147" t="str">
        <f>T( IF( Dic2022_RICHIESTE!AG12&lt;&gt;"",  IF(   AND(    (IFERROR(SEARCH("Ridotto",Dic2022_RICHIESTE!AG12),Dic2022_RICHIESTE!AG12))=1,    AG$114&lt;&gt;""   ),    _xlfn.CONCAT("Rid: ",HLOOKUP(AG$114,Tipologie!$B$2:$AM$10,8)  ),  Dic2022_RICHIESTE!AG12),HLOOKUP(AG$114,Tipologie!$B$2:$AM$10,8  ) ))</f>
        <v>RIPOSO</v>
      </c>
      <c r="AH121" s="147" t="str">
        <f>T( IF( Dic2022_RICHIESTE!AH12&lt;&gt;"",  IF(   AND(    (IFERROR(SEARCH("Ridotto",Dic2022_RICHIESTE!AH12),Dic2022_RICHIESTE!AH12))=1,    AH$114&lt;&gt;""   ),    _xlfn.CONCAT("Rid: ",HLOOKUP(AH$114,Tipologie!$B$2:$AM$10,8)  ),  Dic2022_RICHIESTE!AH12),HLOOKUP(AH$114,Tipologie!$B$2:$AM$10,8  ) ))</f>
        <v>RIPOSO</v>
      </c>
      <c r="AI121" s="147" t="str">
        <f>T( IF( Dic2022_RICHIESTE!AI12&lt;&gt;"",  IF(   AND(    (IFERROR(SEARCH("Ridotto",Dic2022_RICHIESTE!AI12),Dic2022_RICHIESTE!AI12))=1,    AI$114&lt;&gt;""   ),    _xlfn.CONCAT("Rid: ",HLOOKUP(AI$114,Tipologie!$B$2:$AM$10,8)  ),  Dic2022_RICHIESTE!AI12),HLOOKUP(AI$114,Tipologie!$B$2:$AM$10,8  ) ))</f>
        <v>RIPOSO</v>
      </c>
      <c r="AJ121" s="147" t="str">
        <f>T( IF( Dic2022_RICHIESTE!AJ12&lt;&gt;"",  IF(   AND(    (IFERROR(SEARCH("Ridotto",Dic2022_RICHIESTE!AJ12),Dic2022_RICHIESTE!AJ12))=1,    AJ$114&lt;&gt;""   ),    _xlfn.CONCAT("Rid: ",HLOOKUP(AJ$114,Tipologie!$B$2:$AM$10,8)  ),  Dic2022_RICHIESTE!AJ12),HLOOKUP(AJ$114,Tipologie!$B$2:$AM$10,8  ) ))</f>
        <v>RIPOSO</v>
      </c>
      <c r="AK121" s="147" t="str">
        <f>T( IF( Dic2022_RICHIESTE!AK12&lt;&gt;"",  IF(   AND(    (IFERROR(SEARCH("Ridotto",Dic2022_RICHIESTE!AK12),Dic2022_RICHIESTE!AK12))=1,    AK$114&lt;&gt;""   ),    _xlfn.CONCAT("Rid: ",HLOOKUP(AK$114,Tipologie!$B$2:$AM$10,8)  ),  Dic2022_RICHIESTE!AK12),HLOOKUP(AK$114,Tipologie!$B$2:$AM$10,8  ) ))</f>
        <v>RIPOSO</v>
      </c>
      <c r="AL121" s="147" t="str">
        <f>T( IF( Dic2022_RICHIESTE!AL12&lt;&gt;"",  IF(   AND(    (IFERROR(SEARCH("Ridotto",Dic2022_RICHIESTE!AL12),Dic2022_RICHIESTE!AL12))=1,    AL$114&lt;&gt;""   ),    _xlfn.CONCAT("Rid: ",HLOOKUP(AL$114,Tipologie!$B$2:$AM$10,8)  ),  Dic2022_RICHIESTE!AL12),HLOOKUP(AL$114,Tipologie!$B$2:$AM$10,8  ) ))</f>
        <v>RIPOSO</v>
      </c>
      <c r="AM121" s="147" t="str">
        <f>T( IF( Dic2022_RICHIESTE!AM12&lt;&gt;"",  IF(   AND(    (IFERROR(SEARCH("Ridotto",Dic2022_RICHIESTE!AM12),Dic2022_RICHIESTE!AM12))=1,    AM$114&lt;&gt;""   ),    _xlfn.CONCAT("Rid: ",HLOOKUP(AM$114,Tipologie!$B$2:$AM$10,8)  ),  Dic2022_RICHIESTE!AM12),HLOOKUP(AM$114,Tipologie!$B$2:$AM$10,8  ) ))</f>
        <v>RIPOSO</v>
      </c>
      <c r="AN121" s="147" t="str">
        <f>T( IF( Dic2022_RICHIESTE!AN12&lt;&gt;"",  IF(   AND(    (IFERROR(SEARCH("Ridotto",Dic2022_RICHIESTE!AN12),Dic2022_RICHIESTE!AN12))=1,    AN$114&lt;&gt;""   ),    _xlfn.CONCAT("Rid: ",HLOOKUP(AN$114,Tipologie!$B$2:$AM$10,8)  ),  Dic2022_RICHIESTE!AN12),HLOOKUP(AN$114,Tipologie!$B$2:$AM$10,8  ) ))</f>
        <v>RIPOSO</v>
      </c>
      <c r="AO121" s="147" t="str">
        <f>T( IF( Dic2022_RICHIESTE!AO12&lt;&gt;"",  IF(   AND(    (IFERROR(SEARCH("Ridotto",Dic2022_RICHIESTE!AO12),Dic2022_RICHIESTE!AO12))=1,    AO$114&lt;&gt;""   ),    _xlfn.CONCAT("Rid: ",HLOOKUP(AO$114,Tipologie!$B$2:$AM$10,8)  ),  Dic2022_RICHIESTE!AO12),HLOOKUP(AO$114,Tipologie!$B$2:$AM$10,8  ) ))</f>
        <v>RIPOSO</v>
      </c>
      <c r="AP121" s="147" t="str">
        <f>T( IF( Dic2022_RICHIESTE!AP12&lt;&gt;"",  IF(   AND(    (IFERROR(SEARCH("Ridotto",Dic2022_RICHIESTE!AP12),Dic2022_RICHIESTE!AP12))=1,    AP$114&lt;&gt;""   ),    _xlfn.CONCAT("Rid: ",HLOOKUP(AP$114,Tipologie!$B$2:$AM$10,8)  ),  Dic2022_RICHIESTE!AP12),HLOOKUP(AP$114,Tipologie!$B$2:$AM$10,8  ) ))</f>
        <v>RIPOSO</v>
      </c>
      <c r="AQ121" s="147" t="str">
        <f>T( IF( Dic2022_RICHIESTE!AQ12&lt;&gt;"",  IF(   AND(    (IFERROR(SEARCH("Ridotto",Dic2022_RICHIESTE!AQ12),Dic2022_RICHIESTE!AQ12))=1,    AQ$114&lt;&gt;""   ),    _xlfn.CONCAT("Rid: ",HLOOKUP(AQ$114,Tipologie!$B$2:$AM$10,8)  ),  Dic2022_RICHIESTE!AQ12),HLOOKUP(AQ$114,Tipologie!$B$2:$AM$10,8  ) ))</f>
        <v>RIPOSO</v>
      </c>
      <c r="AR121" s="147" t="str">
        <f>T( IF( Dic2022_RICHIESTE!AR12&lt;&gt;"",  IF(   AND(    (IFERROR(SEARCH("Ridotto",Dic2022_RICHIESTE!AR12),Dic2022_RICHIESTE!AR12))=1,    AR$114&lt;&gt;""   ),    _xlfn.CONCAT("Rid: ",HLOOKUP(AR$114,Tipologie!$B$2:$AM$10,8)  ),  Dic2022_RICHIESTE!AR12),HLOOKUP(AR$114,Tipologie!$B$2:$AM$10,8  ) ))</f>
        <v>RIPOSO</v>
      </c>
      <c r="AS121" s="147" t="str">
        <f>T( IF( Dic2022_RICHIESTE!AS12&lt;&gt;"",  IF(   AND(    (IFERROR(SEARCH("Ridotto",Dic2022_RICHIESTE!AS12),Dic2022_RICHIESTE!AS12))=1,    AS$114&lt;&gt;""   ),    _xlfn.CONCAT("Rid: ",HLOOKUP(AS$114,Tipologie!$B$2:$AM$10,8)  ),  Dic2022_RICHIESTE!AS12),HLOOKUP(AS$114,Tipologie!$B$2:$AM$10,8  ) ))</f>
        <v>RIPOSO</v>
      </c>
      <c r="AT121" s="224"/>
      <c r="AW121" s="87">
        <f>SUM(COUNTIFS(C121:AS121,{"Ex-accordo";"Ferie";"Ridotto Ex-Acc";"Ridotto Ferie";"Ridotto Maternità";"Malattia";"Esame";"Altro"}))</f>
        <v>0</v>
      </c>
      <c r="AX121" s="159">
        <f t="shared" si="36"/>
        <v>30</v>
      </c>
      <c r="AY121" s="91"/>
      <c r="BB121" s="147" t="str">
        <f>T( IF( Dic2022_RICHIESTE!BM12&lt;&gt;"",  IF(   AND(    (IFERROR(SEARCH("Ridotto",Dic2022_RICHIESTE!BM12),Dic2022_RICHIESTE!BM12))=1,    BB$114&lt;&gt;""   ),    _xlfn.CONCAT("Rid: ",HLOOKUP(BB$114,Tipologie!$B$2:$AM$10,8)  ),  Dic2022_RICHIESTE!BM12),HLOOKUP(BB$114,Tipologie!$B$2:$AM$10,8  ) ))</f>
        <v>RIPOSO</v>
      </c>
      <c r="BC121" s="147" t="str">
        <f>T( IF( Dic2022_RICHIESTE!BN12&lt;&gt;"",  IF(   AND(    (IFERROR(SEARCH("Ridotto",Dic2022_RICHIESTE!BN12),Dic2022_RICHIESTE!BN12))=1,    BC$114&lt;&gt;""   ),    _xlfn.CONCAT("Rid: ",HLOOKUP(BC$114,Tipologie!$B$2:$AM$10,8)  ),  Dic2022_RICHIESTE!BN12),HLOOKUP(BC$114,Tipologie!$B$2:$AM$10,8  ) ))</f>
        <v>RIPOSO</v>
      </c>
      <c r="BD121" s="147" t="str">
        <f>T( IF( Dic2022_RICHIESTE!BO12&lt;&gt;"",  IF(   AND(    (IFERROR(SEARCH("Ridotto",Dic2022_RICHIESTE!BO12),Dic2022_RICHIESTE!BO12))=1,    BD$114&lt;&gt;""   ),    _xlfn.CONCAT("Rid: ",HLOOKUP(BD$114,Tipologie!$B$2:$AM$10,8)  ),  Dic2022_RICHIESTE!BO12),HLOOKUP(BD$114,Tipologie!$B$2:$AM$10,8  ) ))</f>
        <v>RIPOSO</v>
      </c>
      <c r="BE121" s="147" t="str">
        <f>T( IF( Dic2022_RICHIESTE!BP12&lt;&gt;"",  IF(   AND(    (IFERROR(SEARCH("Ridotto",Dic2022_RICHIESTE!BP12),Dic2022_RICHIESTE!BP12))=1,    BE$114&lt;&gt;""   ),    _xlfn.CONCAT("Rid: ",HLOOKUP(BE$114,Tipologie!$B$2:$AM$10,8)  ),  Dic2022_RICHIESTE!BP12),HLOOKUP(BE$114,Tipologie!$B$2:$AM$10,8  ) ))</f>
        <v>RIPOSO</v>
      </c>
      <c r="BF121" s="147" t="str">
        <f>T( IF( Dic2022_RICHIESTE!BQ12&lt;&gt;"",  IF(   AND(    (IFERROR(SEARCH("Ridotto",Dic2022_RICHIESTE!BQ12),Dic2022_RICHIESTE!BQ12))=1,    BF$114&lt;&gt;""   ),    _xlfn.CONCAT("Rid: ",HLOOKUP(BF$114,Tipologie!$B$2:$AM$10,8)  ),  Dic2022_RICHIESTE!BQ12),HLOOKUP(BF$114,Tipologie!$B$2:$AM$10,8  ) ))</f>
        <v>RIPOSO</v>
      </c>
      <c r="BG121" s="147" t="str">
        <f>T( IF( Dic2022_RICHIESTE!BR12&lt;&gt;"",  IF(   AND(    (IFERROR(SEARCH("Ridotto",Dic2022_RICHIESTE!BR12),Dic2022_RICHIESTE!BR12))=1,    BG$114&lt;&gt;""   ),    _xlfn.CONCAT("Rid: ",HLOOKUP(BG$114,Tipologie!$B$2:$AM$10,8)  ),  Dic2022_RICHIESTE!BR12),HLOOKUP(BG$114,Tipologie!$B$2:$AM$10,8  ) ))</f>
        <v>RIPOSO</v>
      </c>
      <c r="BI121" s="45" t="str">
        <f>IF($A121&lt;&gt;"",$A121,"")</f>
        <v>sab</v>
      </c>
      <c r="BJ121" s="45">
        <f>IF($B121&lt;&gt;"",$B121,"")</f>
        <v>44905</v>
      </c>
      <c r="BK121" s="147" t="str">
        <f>T(IF(  Dic2022_RICHIESTE!BV12&lt;&gt;"",  Dic2022_RICHIESTE!BV12,  HLOOKUP(BK$114,Tipologie!$B$2:$AM$10,8) ))</f>
        <v>RIPOSO</v>
      </c>
      <c r="BL121" s="147" t="str">
        <f>T(IF(  Dic2022_RICHIESTE!BW12&lt;&gt;"",  Dic2022_RICHIESTE!BW12,  HLOOKUP(BL$114,Tipologie!$B$2:$AM$10,8) ))</f>
        <v>RIPOSO</v>
      </c>
      <c r="BM121" s="147" t="str">
        <f>T(IF(  Dic2022_RICHIESTE!BX12&lt;&gt;"",  Dic2022_RICHIESTE!BX12,  HLOOKUP(BM$114,Tipologie!$B$2:$AM$10,8) ))</f>
        <v>RIPOSO</v>
      </c>
      <c r="BN121" s="147" t="str">
        <f>T(IF(  Dic2022_RICHIESTE!BY12&lt;&gt;"",  Dic2022_RICHIESTE!BY12,  HLOOKUP(BN$114,Tipologie!$B$2:$AM$10,8) ))</f>
        <v>RIPOSO</v>
      </c>
      <c r="BO121" s="147" t="str">
        <f>T(IF(  Dic2022_RICHIESTE!BZ12&lt;&gt;"",  Dic2022_RICHIESTE!BZ12,  HLOOKUP(BO$114,Tipologie!$B$2:$AM$10,8) ))</f>
        <v>RIPOSO</v>
      </c>
      <c r="BP121" s="147" t="str">
        <f>T(IF(  Dic2022_RICHIESTE!CA12&lt;&gt;"",  Dic2022_RICHIESTE!CA12,  HLOOKUP(BP$114,Tipologie!$B$2:$AM$10,8) ))</f>
        <v>RIPOSO</v>
      </c>
      <c r="BQ121" s="147" t="str">
        <f>T(IF(  Dic2022_RICHIESTE!CB12&lt;&gt;"",  Dic2022_RICHIESTE!CB12,  HLOOKUP(BQ$114,Tipologie!$B$2:$AM$10,8) ))</f>
        <v>RIPOSO</v>
      </c>
      <c r="BR121" s="147" t="str">
        <f>T(IF(  Dic2022_RICHIESTE!BW12&lt;&gt;"",  Dic2022_RICHIESTE!BW12,  HLOOKUP(BR$114,Tipologie!$B$2:$AM$10,8) ))</f>
        <v>RIPOSO</v>
      </c>
      <c r="BS121" s="147" t="str">
        <f>T(IF(  Dic2022_RICHIESTE!BX12&lt;&gt;"",  Dic2022_RICHIESTE!BX12,  HLOOKUP(BS$114,Tipologie!$B$2:$AM$10,8) ))</f>
        <v>RIPOSO</v>
      </c>
      <c r="BT121" s="147" t="str">
        <f>T(IF(  Dic2022_RICHIESTE!BY12&lt;&gt;"",  Dic2022_RICHIESTE!BY12,  HLOOKUP(BT$114,Tipologie!$B$2:$AM$10,8) ))</f>
        <v>RIPOSO</v>
      </c>
    </row>
    <row r="122" spans="1:73" ht="11.25" customHeight="1" x14ac:dyDescent="0.25">
      <c r="A122" s="26" t="str">
        <f>IF(Dic2022_RICHIESTE!A13&lt;&gt;"",Dic2022_RICHIESTE!A13,"")</f>
        <v/>
      </c>
      <c r="B122" s="48">
        <f>IF(Dic2022_RICHIESTE!B13&lt;&gt;"",Dic2022_RICHIESTE!B13,"")</f>
        <v>44906</v>
      </c>
      <c r="C122" s="147" t="str">
        <f>T( IF( Dic2022_RICHIESTE!C13&lt;&gt;"",  IF(   AND(    (IFERROR(SEARCH("Ridotto",Dic2022_RICHIESTE!C13),Dic2022_RICHIESTE!C13))=1,    C$114&lt;&gt;""   ),    _xlfn.CONCAT("Rid: ",HLOOKUP(C$114,Tipologie!$B$2:$AM$10,9)  ),  Dic2022_RICHIESTE!C13),HLOOKUP(C$114,Tipologie!$B$2:$AM$10,9  ) ))</f>
        <v>DOMENICA</v>
      </c>
      <c r="D122" s="147" t="str">
        <f>T( IF( Dic2022_RICHIESTE!D13&lt;&gt;"",  IF(   AND(    (IFERROR(SEARCH("Ridotto",Dic2022_RICHIESTE!D13),Dic2022_RICHIESTE!D13))=1,    D$114&lt;&gt;""   ),    _xlfn.CONCAT("Rid: ",HLOOKUP(D$114,Tipologie!$B$2:$AM$10,9)  ),  Dic2022_RICHIESTE!D13),HLOOKUP(D$114,Tipologie!$B$2:$AM$10,9  ) ))</f>
        <v>DOMENICA</v>
      </c>
      <c r="E122" s="147" t="str">
        <f>T( IF( Dic2022_RICHIESTE!E13&lt;&gt;"",  IF(   AND(    (IFERROR(SEARCH("Ridotto",Dic2022_RICHIESTE!E13),Dic2022_RICHIESTE!E13))=1,    E$114&lt;&gt;""   ),    _xlfn.CONCAT("Rid: ",HLOOKUP(E$114,Tipologie!$B$2:$AM$10,9)  ),  Dic2022_RICHIESTE!E13),HLOOKUP(E$114,Tipologie!$B$2:$AM$10,9  ) ))</f>
        <v>DOMENICA</v>
      </c>
      <c r="F122" s="147" t="str">
        <f>T( IF( Dic2022_RICHIESTE!F13&lt;&gt;"",  IF(   AND(    (IFERROR(SEARCH("Ridotto",Dic2022_RICHIESTE!F13),Dic2022_RICHIESTE!F13))=1,    F$114&lt;&gt;""   ),    _xlfn.CONCAT("Rid: ",HLOOKUP(F$114,Tipologie!$B$2:$AM$10,9)  ),  Dic2022_RICHIESTE!F13),HLOOKUP(F$114,Tipologie!$B$2:$AM$10,9  ) ))</f>
        <v>DOMENICA</v>
      </c>
      <c r="G122" s="147" t="str">
        <f>T( IF( Dic2022_RICHIESTE!G13&lt;&gt;"",  IF(   AND(    (IFERROR(SEARCH("Ridotto",Dic2022_RICHIESTE!G13),Dic2022_RICHIESTE!G13))=1,    G$114&lt;&gt;""   ),    _xlfn.CONCAT("Rid: ",HLOOKUP(G$114,Tipologie!$B$2:$AM$10,9)  ),  Dic2022_RICHIESTE!G13),HLOOKUP(G$114,Tipologie!$B$2:$AM$10,9  ) ))</f>
        <v>DOMENICA</v>
      </c>
      <c r="H122" s="147" t="str">
        <f>T( IF( Dic2022_RICHIESTE!H13&lt;&gt;"",  IF(   AND(    (IFERROR(SEARCH("Ridotto",Dic2022_RICHIESTE!H13),Dic2022_RICHIESTE!H13))=1,    H$114&lt;&gt;""   ),    _xlfn.CONCAT("Rid: ",HLOOKUP(H$114,Tipologie!$B$2:$AM$10,9)  ),  Dic2022_RICHIESTE!H13),HLOOKUP(H$114,Tipologie!$B$2:$AM$10,9  ) ))</f>
        <v>DOMENICA</v>
      </c>
      <c r="I122" s="147" t="str">
        <f>T( IF( Dic2022_RICHIESTE!I13&lt;&gt;"",  IF(   AND(    (IFERROR(SEARCH("Ridotto",Dic2022_RICHIESTE!I13),Dic2022_RICHIESTE!I13))=1,    I$114&lt;&gt;""   ),    _xlfn.CONCAT("Rid: ",HLOOKUP(I$114,Tipologie!$B$2:$AM$10,9)  ),  Dic2022_RICHIESTE!I13),HLOOKUP(I$114,Tipologie!$B$2:$AM$10,9  ) ))</f>
        <v>DOMENICA</v>
      </c>
      <c r="J122" s="147" t="str">
        <f>T( IF( Dic2022_RICHIESTE!J13&lt;&gt;"",  IF(   AND(    (IFERROR(SEARCH("Ridotto",Dic2022_RICHIESTE!J13),Dic2022_RICHIESTE!J13))=1,    J$114&lt;&gt;""   ),    _xlfn.CONCAT("Rid: ",HLOOKUP(J$114,Tipologie!$B$2:$AM$10,9)  ),  Dic2022_RICHIESTE!J13),HLOOKUP(J$114,Tipologie!$B$2:$AM$10,9  ) ))</f>
        <v>DOMENICA</v>
      </c>
      <c r="K122" s="147" t="str">
        <f>T( IF( Dic2022_RICHIESTE!K13&lt;&gt;"",  IF(   AND(    (IFERROR(SEARCH("Ridotto",Dic2022_RICHIESTE!K13),Dic2022_RICHIESTE!K13))=1,    K$114&lt;&gt;""   ),    _xlfn.CONCAT("Rid: ",HLOOKUP(K$114,Tipologie!$B$2:$AM$10,9)  ),  Dic2022_RICHIESTE!K13),HLOOKUP(K$114,Tipologie!$B$2:$AM$10,9  ) ))</f>
        <v>DOMENICA</v>
      </c>
      <c r="L122" s="147" t="str">
        <f>T( IF( Dic2022_RICHIESTE!L13&lt;&gt;"",  IF(   AND(    (IFERROR(SEARCH("Ridotto",Dic2022_RICHIESTE!L13),Dic2022_RICHIESTE!L13))=1,    L$114&lt;&gt;""   ),    _xlfn.CONCAT("Rid: ",HLOOKUP(L$114,Tipologie!$B$2:$AM$10,9)  ),  Dic2022_RICHIESTE!L13),HLOOKUP(L$114,Tipologie!$B$2:$AM$10,9  ) ))</f>
        <v>DOMENICA</v>
      </c>
      <c r="M122" s="147" t="str">
        <f>T( IF( Dic2022_RICHIESTE!M13&lt;&gt;"",  IF(   AND(    (IFERROR(SEARCH("Ridotto",Dic2022_RICHIESTE!M13),Dic2022_RICHIESTE!M13))=1,    M$114&lt;&gt;""   ),    _xlfn.CONCAT("Rid: ",HLOOKUP(M$114,Tipologie!$B$2:$AM$10,9)  ),  Dic2022_RICHIESTE!M13),HLOOKUP(M$114,Tipologie!$B$2:$AM$10,9  ) ))</f>
        <v>DOMENICA</v>
      </c>
      <c r="N122" s="147" t="str">
        <f>T( IF( Dic2022_RICHIESTE!N13&lt;&gt;"",  IF(   AND(    (IFERROR(SEARCH("Ridotto",Dic2022_RICHIESTE!N13),Dic2022_RICHIESTE!N13))=1,    N$114&lt;&gt;""   ),    _xlfn.CONCAT("Rid: ",HLOOKUP(N$114,Tipologie!$B$2:$AM$10,9)  ),  Dic2022_RICHIESTE!N13),HLOOKUP(N$114,Tipologie!$B$2:$AM$10,9  ) ))</f>
        <v>DOMENICA</v>
      </c>
      <c r="O122" s="147" t="str">
        <f>T( IF( Dic2022_RICHIESTE!O13&lt;&gt;"",  IF(   AND(    (IFERROR(SEARCH("Ridotto",Dic2022_RICHIESTE!O13),Dic2022_RICHIESTE!O13))=1,    O$114&lt;&gt;""   ),    _xlfn.CONCAT("Rid: ",HLOOKUP(O$114,Tipologie!$B$2:$AM$10,9)  ),  Dic2022_RICHIESTE!O13),HLOOKUP(O$114,Tipologie!$B$2:$AM$10,9  ) ))</f>
        <v>DOMENICA</v>
      </c>
      <c r="P122" s="147" t="str">
        <f>T( IF( Dic2022_RICHIESTE!P13&lt;&gt;"",  IF(   AND(    (IFERROR(SEARCH("Ridotto",Dic2022_RICHIESTE!P13),Dic2022_RICHIESTE!P13))=1,    P$114&lt;&gt;""   ),    _xlfn.CONCAT("Rid: ",HLOOKUP(P$114,Tipologie!$B$2:$AM$10,9)  ),  Dic2022_RICHIESTE!P13),HLOOKUP(P$114,Tipologie!$B$2:$AM$10,9  ) ))</f>
        <v>DOMENICA</v>
      </c>
      <c r="Q122" s="28" t="str">
        <f>T( IF( Dic2022_RICHIESTE!Q13&lt;&gt;"",  IF(   AND(    (IFERROR(SEARCH("Ridotto",Dic2022_RICHIESTE!Q13),Dic2022_RICHIESTE!Q13))=1,    Q$114&lt;&gt;""   ),    _xlfn.CONCAT("Rid: ",HLOOKUP(Q$114,Tipologie!$B$2:$AM$10,9)  ),  Dic2022_RICHIESTE!Q13),HLOOKUP(Q$114,Tipologie!$B$2:$AM$10,9  ) ))</f>
        <v>DOMENICA</v>
      </c>
      <c r="R122" s="28" t="str">
        <f>T( IF( Dic2022_RICHIESTE!R13&lt;&gt;"",  IF(   AND(    (IFERROR(SEARCH("Ridotto",Dic2022_RICHIESTE!R13),Dic2022_RICHIESTE!R13))=1,    R$114&lt;&gt;""   ),    _xlfn.CONCAT("Rid: ",HLOOKUP(R$114,Tipologie!$B$2:$AM$10,9)  ),  Dic2022_RICHIESTE!R13),HLOOKUP(R$114,Tipologie!$B$2:$AM$10,9  ) ))</f>
        <v>DOMENICA</v>
      </c>
      <c r="S122" s="28" t="str">
        <f>T( IF( Dic2022_RICHIESTE!S13&lt;&gt;"",  IF(   AND(    (IFERROR(SEARCH("Ridotto",Dic2022_RICHIESTE!S13),Dic2022_RICHIESTE!S13))=1,    S$114&lt;&gt;""   ),    _xlfn.CONCAT("Rid: ",HLOOKUP(S$114,Tipologie!$B$2:$AM$10,9)  ),  Dic2022_RICHIESTE!S13),HLOOKUP(S$114,Tipologie!$B$2:$AM$10,9  ) ))</f>
        <v>DOMENICA</v>
      </c>
      <c r="U122" s="26" t="str">
        <f t="shared" si="37"/>
        <v/>
      </c>
      <c r="V122" s="48">
        <f t="shared" si="38"/>
        <v>44906</v>
      </c>
      <c r="W122" s="147" t="str">
        <f>T( IF( Dic2022_RICHIESTE!W13&lt;&gt;"",  IF(   AND(    (IFERROR(SEARCH("Ridotto",Dic2022_RICHIESTE!W13),Dic2022_RICHIESTE!W13))=1,    W$114&lt;&gt;""   ),    _xlfn.CONCAT("Rid: ",HLOOKUP(W$114,Tipologie!$B$2:$AM$10,9)  ),  Dic2022_RICHIESTE!W13),HLOOKUP(W$114,Tipologie!$B$2:$AM$10,9  ) ))</f>
        <v>DOMENICA</v>
      </c>
      <c r="X122" s="147" t="str">
        <f>T( IF( Dic2022_RICHIESTE!X13&lt;&gt;"",  IF(   AND(    (IFERROR(SEARCH("Ridotto",Dic2022_RICHIESTE!X13),Dic2022_RICHIESTE!X13))=1,    X$114&lt;&gt;""   ),    _xlfn.CONCAT("Rid: ",HLOOKUP(X$114,Tipologie!$B$2:$AM$10,9)  ),  Dic2022_RICHIESTE!X13),HLOOKUP(X$114,Tipologie!$B$2:$AM$10,9  ) ))</f>
        <v>DOMENICA</v>
      </c>
      <c r="Y122" s="147" t="str">
        <f>T( IF( Dic2022_RICHIESTE!Y13&lt;&gt;"",  IF(   AND(    (IFERROR(SEARCH("Ridotto",Dic2022_RICHIESTE!Y13),Dic2022_RICHIESTE!Y13))=1,    Y$114&lt;&gt;""   ),    _xlfn.CONCAT("Rid: ",HLOOKUP(Y$114,Tipologie!$B$2:$AM$10,9)  ),  Dic2022_RICHIESTE!Y13),HLOOKUP(Y$114,Tipologie!$B$2:$AM$10,9  ) ))</f>
        <v>DOMENICA</v>
      </c>
      <c r="Z122" s="147" t="str">
        <f>T( IF( Dic2022_RICHIESTE!Z13&lt;&gt;"",  IF(   AND(    (IFERROR(SEARCH("Ridotto",Dic2022_RICHIESTE!Z13),Dic2022_RICHIESTE!Z13))=1,    Z$114&lt;&gt;""   ),    _xlfn.CONCAT("Rid: ",HLOOKUP(Z$114,Tipologie!$B$2:$AM$10,9)  ),  Dic2022_RICHIESTE!Z13),HLOOKUP(Z$114,Tipologie!$B$2:$AM$10,9  ) ))</f>
        <v>DOMENICA</v>
      </c>
      <c r="AA122" s="147" t="str">
        <f>T( IF( Dic2022_RICHIESTE!AA13&lt;&gt;"",  IF(   AND(    (IFERROR(SEARCH("Ridotto",Dic2022_RICHIESTE!AA13),Dic2022_RICHIESTE!AA13))=1,    AA$114&lt;&gt;""   ),    _xlfn.CONCAT("Rid: ",HLOOKUP(AA$114,Tipologie!$B$2:$AM$10,9)  ),  Dic2022_RICHIESTE!AA13),HLOOKUP(AA$114,Tipologie!$B$2:$AM$10,9  ) ))</f>
        <v>DOMENICA</v>
      </c>
      <c r="AB122" s="147" t="str">
        <f>T( IF( Dic2022_RICHIESTE!AB13&lt;&gt;"",  IF(   AND(    (IFERROR(SEARCH("Ridotto",Dic2022_RICHIESTE!AB13),Dic2022_RICHIESTE!AB13))=1,    AB$114&lt;&gt;""   ),    _xlfn.CONCAT("Rid: ",HLOOKUP(AB$114,Tipologie!$B$2:$AM$10,9)  ),  Dic2022_RICHIESTE!AB13),HLOOKUP(AB$114,Tipologie!$B$2:$AM$10,9  ) ))</f>
        <v>DOMENICA</v>
      </c>
      <c r="AC122" s="147" t="str">
        <f>T( IF( Dic2022_RICHIESTE!AC13&lt;&gt;"",  IF(   AND(    (IFERROR(SEARCH("Ridotto",Dic2022_RICHIESTE!AC13),Dic2022_RICHIESTE!AC13))=1,    AC$114&lt;&gt;""   ),    _xlfn.CONCAT("Rid: ",HLOOKUP(AC$114,Tipologie!$B$2:$AM$10,9)  ),  Dic2022_RICHIESTE!AC13),HLOOKUP(AC$114,Tipologie!$B$2:$AM$10,9  ) ))</f>
        <v>DOMENICA</v>
      </c>
      <c r="AD122" s="147" t="str">
        <f>T( IF( Dic2022_RICHIESTE!AD13&lt;&gt;"",  IF(   AND(    (IFERROR(SEARCH("Ridotto",Dic2022_RICHIESTE!AD13),Dic2022_RICHIESTE!AD13))=1,    AD$114&lt;&gt;""   ),    _xlfn.CONCAT("Rid: ",HLOOKUP(AD$114,Tipologie!$B$2:$AM$10,9)  ),  Dic2022_RICHIESTE!AD13),HLOOKUP(AD$114,Tipologie!$B$2:$AM$10,9  ) ))</f>
        <v>DOMENICA</v>
      </c>
      <c r="AE122" s="147" t="str">
        <f>T( IF( Dic2022_RICHIESTE!AE13&lt;&gt;"",  IF(   AND(    (IFERROR(SEARCH("Ridotto",Dic2022_RICHIESTE!AE13),Dic2022_RICHIESTE!AE13))=1,    AE$114&lt;&gt;""   ),    _xlfn.CONCAT("Rid: ",HLOOKUP(AE$114,Tipologie!$B$2:$AM$10,9)  ),  Dic2022_RICHIESTE!AE13),HLOOKUP(AE$114,Tipologie!$B$2:$AM$10,9  ) ))</f>
        <v>DOMENICA</v>
      </c>
      <c r="AF122" s="147" t="str">
        <f>T( IF( Dic2022_RICHIESTE!AF13&lt;&gt;"",  IF(   AND(    (IFERROR(SEARCH("Ridotto",Dic2022_RICHIESTE!AF13),Dic2022_RICHIESTE!AF13))=1,    AF$114&lt;&gt;""   ),    _xlfn.CONCAT("Rid: ",HLOOKUP(AF$114,Tipologie!$B$2:$AM$10,9)  ),  Dic2022_RICHIESTE!AF13),HLOOKUP(AF$114,Tipologie!$B$2:$AM$10,9  ) ))</f>
        <v>DOMENICA</v>
      </c>
      <c r="AG122" s="147" t="str">
        <f>T( IF( Dic2022_RICHIESTE!AG13&lt;&gt;"",  IF(   AND(    (IFERROR(SEARCH("Ridotto",Dic2022_RICHIESTE!AG13),Dic2022_RICHIESTE!AG13))=1,    AG$114&lt;&gt;""   ),    _xlfn.CONCAT("Rid: ",HLOOKUP(AG$114,Tipologie!$B$2:$AM$10,9)  ),  Dic2022_RICHIESTE!AG13),HLOOKUP(AG$114,Tipologie!$B$2:$AM$10,9  ) ))</f>
        <v>DOMENICA</v>
      </c>
      <c r="AH122" s="147" t="str">
        <f>T( IF( Dic2022_RICHIESTE!AH13&lt;&gt;"",  IF(   AND(    (IFERROR(SEARCH("Ridotto",Dic2022_RICHIESTE!AH13),Dic2022_RICHIESTE!AH13))=1,    AH$114&lt;&gt;""   ),    _xlfn.CONCAT("Rid: ",HLOOKUP(AH$114,Tipologie!$B$2:$AM$10,9)  ),  Dic2022_RICHIESTE!AH13),HLOOKUP(AH$114,Tipologie!$B$2:$AM$10,9  ) ))</f>
        <v>DOMENICA</v>
      </c>
      <c r="AI122" s="147" t="str">
        <f>T( IF( Dic2022_RICHIESTE!AI13&lt;&gt;"",  IF(   AND(    (IFERROR(SEARCH("Ridotto",Dic2022_RICHIESTE!AI13),Dic2022_RICHIESTE!AI13))=1,    AI$114&lt;&gt;""   ),    _xlfn.CONCAT("Rid: ",HLOOKUP(AI$114,Tipologie!$B$2:$AM$10,9)  ),  Dic2022_RICHIESTE!AI13),HLOOKUP(AI$114,Tipologie!$B$2:$AM$10,9  ) ))</f>
        <v>DOMENICA</v>
      </c>
      <c r="AJ122" s="147" t="str">
        <f>T( IF( Dic2022_RICHIESTE!AJ13&lt;&gt;"",  IF(   AND(    (IFERROR(SEARCH("Ridotto",Dic2022_RICHIESTE!AJ13),Dic2022_RICHIESTE!AJ13))=1,    AJ$114&lt;&gt;""   ),    _xlfn.CONCAT("Rid: ",HLOOKUP(AJ$114,Tipologie!$B$2:$AM$10,9)  ),  Dic2022_RICHIESTE!AJ13),HLOOKUP(AJ$114,Tipologie!$B$2:$AM$10,9  ) ))</f>
        <v>DOMENICA</v>
      </c>
      <c r="AK122" s="147" t="str">
        <f>T( IF( Dic2022_RICHIESTE!AK13&lt;&gt;"",  IF(   AND(    (IFERROR(SEARCH("Ridotto",Dic2022_RICHIESTE!AK13),Dic2022_RICHIESTE!AK13))=1,    AK$114&lt;&gt;""   ),    _xlfn.CONCAT("Rid: ",HLOOKUP(AK$114,Tipologie!$B$2:$AM$10,9)  ),  Dic2022_RICHIESTE!AK13),HLOOKUP(AK$114,Tipologie!$B$2:$AM$10,9  ) ))</f>
        <v>DOMENICA</v>
      </c>
      <c r="AL122" s="147" t="str">
        <f>T( IF( Dic2022_RICHIESTE!AL13&lt;&gt;"",  IF(   AND(    (IFERROR(SEARCH("Ridotto",Dic2022_RICHIESTE!AL13),Dic2022_RICHIESTE!AL13))=1,    AL$114&lt;&gt;""   ),    _xlfn.CONCAT("Rid: ",HLOOKUP(AL$114,Tipologie!$B$2:$AM$10,9)  ),  Dic2022_RICHIESTE!AL13),HLOOKUP(AL$114,Tipologie!$B$2:$AM$10,9  ) ))</f>
        <v>DOMENICA</v>
      </c>
      <c r="AM122" s="147" t="str">
        <f>T( IF( Dic2022_RICHIESTE!AM13&lt;&gt;"",  IF(   AND(    (IFERROR(SEARCH("Ridotto",Dic2022_RICHIESTE!AM13),Dic2022_RICHIESTE!AM13))=1,    AM$114&lt;&gt;""   ),    _xlfn.CONCAT("Rid: ",HLOOKUP(AM$114,Tipologie!$B$2:$AM$10,9)  ),  Dic2022_RICHIESTE!AM13),HLOOKUP(AM$114,Tipologie!$B$2:$AM$10,9  ) ))</f>
        <v>DOMENICA</v>
      </c>
      <c r="AN122" s="147" t="str">
        <f>T( IF( Dic2022_RICHIESTE!AN13&lt;&gt;"",  IF(   AND(    (IFERROR(SEARCH("Ridotto",Dic2022_RICHIESTE!AN13),Dic2022_RICHIESTE!AN13))=1,    AN$114&lt;&gt;""   ),    _xlfn.CONCAT("Rid: ",HLOOKUP(AN$114,Tipologie!$B$2:$AM$10,9)  ),  Dic2022_RICHIESTE!AN13),HLOOKUP(AN$114,Tipologie!$B$2:$AM$10,9  ) ))</f>
        <v>DOMENICA</v>
      </c>
      <c r="AO122" s="147" t="str">
        <f>T( IF( Dic2022_RICHIESTE!AO13&lt;&gt;"",  IF(   AND(    (IFERROR(SEARCH("Ridotto",Dic2022_RICHIESTE!AO13),Dic2022_RICHIESTE!AO13))=1,    AO$114&lt;&gt;""   ),    _xlfn.CONCAT("Rid: ",HLOOKUP(AO$114,Tipologie!$B$2:$AM$10,9)  ),  Dic2022_RICHIESTE!AO13),HLOOKUP(AO$114,Tipologie!$B$2:$AM$10,9  ) ))</f>
        <v>DOMENICA</v>
      </c>
      <c r="AP122" s="147" t="str">
        <f>T( IF( Dic2022_RICHIESTE!AP13&lt;&gt;"",  IF(   AND(    (IFERROR(SEARCH("Ridotto",Dic2022_RICHIESTE!AP13),Dic2022_RICHIESTE!AP13))=1,    AP$114&lt;&gt;""   ),    _xlfn.CONCAT("Rid: ",HLOOKUP(AP$114,Tipologie!$B$2:$AM$10,9)  ),  Dic2022_RICHIESTE!AP13),HLOOKUP(AP$114,Tipologie!$B$2:$AM$10,9  ) ))</f>
        <v>DOMENICA</v>
      </c>
      <c r="AQ122" s="147" t="str">
        <f>T( IF( Dic2022_RICHIESTE!AQ13&lt;&gt;"",  IF(   AND(    (IFERROR(SEARCH("Ridotto",Dic2022_RICHIESTE!AQ13),Dic2022_RICHIESTE!AQ13))=1,    AQ$114&lt;&gt;""   ),    _xlfn.CONCAT("Rid: ",HLOOKUP(AQ$114,Tipologie!$B$2:$AM$10,9)  ),  Dic2022_RICHIESTE!AQ13),HLOOKUP(AQ$114,Tipologie!$B$2:$AM$10,9  ) ))</f>
        <v>DOMENICA</v>
      </c>
      <c r="AR122" s="147" t="str">
        <f>T( IF( Dic2022_RICHIESTE!AR13&lt;&gt;"",  IF(   AND(    (IFERROR(SEARCH("Ridotto",Dic2022_RICHIESTE!AR13),Dic2022_RICHIESTE!AR13))=1,    AR$114&lt;&gt;""   ),    _xlfn.CONCAT("Rid: ",HLOOKUP(AR$114,Tipologie!$B$2:$AM$10,9)  ),  Dic2022_RICHIESTE!AR13),HLOOKUP(AR$114,Tipologie!$B$2:$AM$10,9  ) ))</f>
        <v>DOMENICA</v>
      </c>
      <c r="AS122" s="147" t="str">
        <f>T( IF( Dic2022_RICHIESTE!AS13&lt;&gt;"",  IF(   AND(    (IFERROR(SEARCH("Ridotto",Dic2022_RICHIESTE!AS13),Dic2022_RICHIESTE!AS13))=1,    AS$114&lt;&gt;""   ),    _xlfn.CONCAT("Rid: ",HLOOKUP(AS$114,Tipologie!$B$2:$AM$10,9)  ),  Dic2022_RICHIESTE!AS13),HLOOKUP(AS$114,Tipologie!$B$2:$AM$10,9  ) ))</f>
        <v>DOMENICA</v>
      </c>
      <c r="AT122" s="224"/>
      <c r="AW122" s="89"/>
      <c r="AX122" s="207"/>
      <c r="AY122" s="91"/>
      <c r="BB122" s="147" t="str">
        <f>T( IF( Dic2022_RICHIESTE!BM13&lt;&gt;"",  IF(   AND(    (IFERROR(SEARCH("Ridotto",Dic2022_RICHIESTE!BM13),Dic2022_RICHIESTE!BM13))=1,    BB$114&lt;&gt;""   ),    _xlfn.CONCAT("Rid: ",HLOOKUP(BB$114,Tipologie!$B$2:$AM$10,9)  ),  Dic2022_RICHIESTE!BM13),HLOOKUP(BB$114,Tipologie!$B$2:$AM$10,9  ) ))</f>
        <v>DOMENICA</v>
      </c>
      <c r="BC122" s="147" t="str">
        <f>T( IF( Dic2022_RICHIESTE!BN13&lt;&gt;"",  IF(   AND(    (IFERROR(SEARCH("Ridotto",Dic2022_RICHIESTE!BN13),Dic2022_RICHIESTE!BN13))=1,    BC$114&lt;&gt;""   ),    _xlfn.CONCAT("Rid: ",HLOOKUP(BC$114,Tipologie!$B$2:$AM$10,9)  ),  Dic2022_RICHIESTE!BN13),HLOOKUP(BC$114,Tipologie!$B$2:$AM$10,9  ) ))</f>
        <v>DOMENICA</v>
      </c>
      <c r="BD122" s="147" t="str">
        <f>T( IF( Dic2022_RICHIESTE!BO13&lt;&gt;"",  IF(   AND(    (IFERROR(SEARCH("Ridotto",Dic2022_RICHIESTE!BO13),Dic2022_RICHIESTE!BO13))=1,    BD$114&lt;&gt;""   ),    _xlfn.CONCAT("Rid: ",HLOOKUP(BD$114,Tipologie!$B$2:$AM$10,9)  ),  Dic2022_RICHIESTE!BO13),HLOOKUP(BD$114,Tipologie!$B$2:$AM$10,9  ) ))</f>
        <v>DOMENICA</v>
      </c>
      <c r="BE122" s="147" t="str">
        <f>T( IF( Dic2022_RICHIESTE!BP13&lt;&gt;"",  IF(   AND(    (IFERROR(SEARCH("Ridotto",Dic2022_RICHIESTE!BP13),Dic2022_RICHIESTE!BP13))=1,    BE$114&lt;&gt;""   ),    _xlfn.CONCAT("Rid: ",HLOOKUP(BE$114,Tipologie!$B$2:$AM$10,9)  ),  Dic2022_RICHIESTE!BP13),HLOOKUP(BE$114,Tipologie!$B$2:$AM$10,9  ) ))</f>
        <v>DOMENICA</v>
      </c>
      <c r="BF122" s="147" t="str">
        <f>T( IF( Dic2022_RICHIESTE!BQ13&lt;&gt;"",  IF(   AND(    (IFERROR(SEARCH("Ridotto",Dic2022_RICHIESTE!BQ13),Dic2022_RICHIESTE!BQ13))=1,    BF$114&lt;&gt;""   ),    _xlfn.CONCAT("Rid: ",HLOOKUP(BF$114,Tipologie!$B$2:$AM$10,9)  ),  Dic2022_RICHIESTE!BQ13),HLOOKUP(BF$114,Tipologie!$B$2:$AM$10,9  ) ))</f>
        <v>DOMENICA</v>
      </c>
      <c r="BG122" s="147" t="str">
        <f>T( IF( Dic2022_RICHIESTE!BR13&lt;&gt;"",  IF(   AND(    (IFERROR(SEARCH("Ridotto",Dic2022_RICHIESTE!BR13),Dic2022_RICHIESTE!BR13))=1,    BG$114&lt;&gt;""   ),    _xlfn.CONCAT("Rid: ",HLOOKUP(BG$114,Tipologie!$B$2:$AM$10,9)  ),  Dic2022_RICHIESTE!BR13),HLOOKUP(BG$114,Tipologie!$B$2:$AM$10,9  ) ))</f>
        <v>DOMENICA</v>
      </c>
      <c r="BI122" s="26" t="str">
        <f>IF($A122&lt;&gt;"",$A122,"")</f>
        <v/>
      </c>
      <c r="BJ122" s="136">
        <f>IF($B122&lt;&gt;"",$B122,"")</f>
        <v>44906</v>
      </c>
      <c r="BK122" s="147" t="str">
        <f>T(IF(  Dic2022_RICHIESTE!BV13&lt;&gt;"",  Dic2022_RICHIESTE!BV13,  HLOOKUP(BK$114,Tipologie!$B$2:$AM$10,9) ))</f>
        <v>DOMENICA</v>
      </c>
      <c r="BL122" s="147" t="str">
        <f>T(IF(  Dic2022_RICHIESTE!BW13&lt;&gt;"",  Dic2022_RICHIESTE!BW13,  HLOOKUP(BL$114,Tipologie!$B$2:$AM$10,9) ))</f>
        <v>DOMENICA</v>
      </c>
      <c r="BM122" s="147" t="str">
        <f>T(IF(  Dic2022_RICHIESTE!BX13&lt;&gt;"",  Dic2022_RICHIESTE!BX13,  HLOOKUP(BM$114,Tipologie!$B$2:$AM$10,9) ))</f>
        <v>DOMENICA</v>
      </c>
      <c r="BN122" s="147" t="str">
        <f>T(IF(  Dic2022_RICHIESTE!BY13&lt;&gt;"",  Dic2022_RICHIESTE!BY13,  HLOOKUP(BN$114,Tipologie!$B$2:$AM$10,9) ))</f>
        <v>DOMENICA</v>
      </c>
      <c r="BO122" s="147" t="str">
        <f>T(IF(  Dic2022_RICHIESTE!BZ13&lt;&gt;"",  Dic2022_RICHIESTE!BZ13,  HLOOKUP(BO$114,Tipologie!$B$2:$AM$10,9) ))</f>
        <v>DOMENICA</v>
      </c>
      <c r="BP122" s="147" t="str">
        <f>T(IF(  Dic2022_RICHIESTE!CA13&lt;&gt;"",  Dic2022_RICHIESTE!CA13,  HLOOKUP(BP$114,Tipologie!$B$2:$AM$10,9) ))</f>
        <v>DOMENICA</v>
      </c>
      <c r="BQ122" s="147" t="str">
        <f>T(IF(  Dic2022_RICHIESTE!CB13&lt;&gt;"",  Dic2022_RICHIESTE!CB13,  HLOOKUP(BQ$114,Tipologie!$B$2:$AM$10,9) ))</f>
        <v>DOMENICA</v>
      </c>
      <c r="BR122" s="147" t="str">
        <f>T(IF(  Dic2022_RICHIESTE!BW13&lt;&gt;"",  Dic2022_RICHIESTE!BW13,  HLOOKUP(BR$114,Tipologie!$B$2:$AM$10,9) ))</f>
        <v>DOMENICA</v>
      </c>
      <c r="BS122" s="147" t="str">
        <f>T(IF(  Dic2022_RICHIESTE!BX13&lt;&gt;"",  Dic2022_RICHIESTE!BX13,  HLOOKUP(BS$114,Tipologie!$B$2:$AM$10,9) ))</f>
        <v>DOMENICA</v>
      </c>
      <c r="BT122" s="147" t="str">
        <f>T(IF(  Dic2022_RICHIESTE!BY13&lt;&gt;"",  Dic2022_RICHIESTE!BY13,  HLOOKUP(BT$114,Tipologie!$B$2:$AM$10,9) ))</f>
        <v>DOMENICA</v>
      </c>
    </row>
    <row r="123" spans="1:73" ht="11.25" customHeight="1" x14ac:dyDescent="0.25">
      <c r="A123" s="27"/>
      <c r="B123" s="27"/>
      <c r="C123" s="27"/>
      <c r="D123" s="27"/>
      <c r="E123" s="27"/>
      <c r="F123" s="27"/>
      <c r="G123" s="27"/>
      <c r="H123" s="27"/>
      <c r="I123" s="27"/>
      <c r="J123" s="27"/>
      <c r="K123" s="27"/>
      <c r="L123" s="27"/>
      <c r="M123" s="27"/>
      <c r="N123" s="27"/>
      <c r="O123" s="27"/>
      <c r="P123" s="27"/>
      <c r="Q123" s="27"/>
      <c r="R123" s="27"/>
      <c r="S123" s="27"/>
      <c r="U123" s="27" t="str">
        <f>IF($A123&lt;&gt;"",$A123,"")</f>
        <v/>
      </c>
      <c r="V123" s="27" t="str">
        <f t="shared" ref="V123:V163" si="39">IF($B123&lt;&gt;"",$B123,"")</f>
        <v/>
      </c>
      <c r="W123" s="27"/>
      <c r="X123" s="199"/>
      <c r="Y123" s="199"/>
      <c r="Z123" s="199"/>
      <c r="AA123" s="199"/>
      <c r="AB123" s="199"/>
      <c r="AC123" s="199"/>
      <c r="AD123" s="199"/>
      <c r="AE123" s="199"/>
      <c r="AF123" s="199"/>
      <c r="AG123" s="199"/>
      <c r="AH123" s="199"/>
      <c r="AI123" s="199"/>
      <c r="AJ123" s="199"/>
      <c r="AK123" s="199"/>
      <c r="AL123" s="199"/>
      <c r="AM123" s="199"/>
      <c r="AN123" s="199"/>
      <c r="AO123" s="199"/>
      <c r="AP123" s="199"/>
      <c r="AQ123" s="199"/>
      <c r="AR123" s="199"/>
      <c r="AS123" s="199"/>
      <c r="AT123" s="199"/>
      <c r="AW123" s="88"/>
      <c r="AX123" s="88"/>
      <c r="AY123" s="91"/>
      <c r="BB123" s="199"/>
      <c r="BC123" s="199"/>
      <c r="BD123" s="199"/>
      <c r="BE123" s="199"/>
      <c r="BF123" s="199"/>
      <c r="BG123" s="199"/>
      <c r="BI123" s="93" t="str">
        <f>IF($A123&lt;&gt;"",$A123,"")</f>
        <v/>
      </c>
      <c r="BJ123" s="93" t="str">
        <f>IF($B123&lt;&gt;"",$B123,"")</f>
        <v/>
      </c>
      <c r="BK123" s="27"/>
      <c r="BL123" s="199"/>
      <c r="BM123" s="199"/>
      <c r="BN123" s="199"/>
      <c r="BO123" s="199"/>
      <c r="BP123" s="199"/>
      <c r="BQ123" s="199"/>
      <c r="BR123" s="27"/>
      <c r="BS123" s="27"/>
      <c r="BT123" s="27"/>
    </row>
    <row r="124" spans="1:73" ht="11.25" customHeight="1" x14ac:dyDescent="0.25">
      <c r="A124" s="44"/>
      <c r="B124" s="44" t="s">
        <v>15</v>
      </c>
      <c r="C124" s="79"/>
      <c r="D124" s="79"/>
      <c r="E124" s="79"/>
      <c r="F124" s="79"/>
      <c r="G124" s="79"/>
      <c r="H124" s="79"/>
      <c r="I124" s="79"/>
      <c r="J124" s="79"/>
      <c r="K124" s="79"/>
      <c r="L124" s="79"/>
      <c r="M124" s="79"/>
      <c r="N124" s="79"/>
      <c r="O124" s="79"/>
      <c r="P124" s="79"/>
      <c r="Q124" s="79"/>
      <c r="R124" s="79"/>
      <c r="S124" s="79"/>
      <c r="U124" s="44"/>
      <c r="V124" s="44" t="str">
        <f t="shared" si="39"/>
        <v>Turno</v>
      </c>
      <c r="W124" s="79"/>
      <c r="X124" s="79"/>
      <c r="Y124" s="79"/>
      <c r="Z124" s="79"/>
      <c r="AA124" s="79"/>
      <c r="AB124" s="79"/>
      <c r="AC124" s="79"/>
      <c r="AD124" s="79"/>
      <c r="AE124" s="79"/>
      <c r="AF124" s="79"/>
      <c r="AG124" s="79"/>
      <c r="AH124" s="79"/>
      <c r="AI124" s="79"/>
      <c r="AJ124" s="79"/>
      <c r="AK124" s="79"/>
      <c r="AL124" s="79"/>
      <c r="AM124" s="79"/>
      <c r="AN124" s="79"/>
      <c r="AO124" s="79"/>
      <c r="AP124" s="79"/>
      <c r="AQ124" s="79"/>
      <c r="AR124" s="79"/>
      <c r="AS124" s="79"/>
      <c r="AT124" s="224"/>
      <c r="AW124" s="88"/>
      <c r="AX124" s="88"/>
      <c r="AY124" s="91"/>
      <c r="BB124" s="79"/>
      <c r="BC124" s="79"/>
      <c r="BD124" s="79"/>
      <c r="BE124" s="79"/>
      <c r="BF124" s="79"/>
      <c r="BG124" s="79"/>
      <c r="BI124" s="20"/>
      <c r="BJ124" s="20"/>
      <c r="BK124" s="79"/>
      <c r="BL124" s="79"/>
      <c r="BM124" s="79"/>
      <c r="BN124" s="79"/>
      <c r="BO124" s="79"/>
      <c r="BP124" s="79"/>
      <c r="BQ124" s="79"/>
      <c r="BR124" s="79"/>
      <c r="BS124" s="79"/>
      <c r="BT124" s="79"/>
    </row>
    <row r="125" spans="1:73" ht="11.25" customHeight="1" x14ac:dyDescent="0.25">
      <c r="A125" s="20"/>
      <c r="B125" s="20"/>
      <c r="C125" s="147" t="str">
        <f>T(IF(  Dic2022_RICHIESTE!C15&lt;&gt;"",  Dic2022_RICHIESTE!C15,  HLOOKUP(C$124,Tipologie!$B$2:$AM$10,2) ))</f>
        <v>-</v>
      </c>
      <c r="D125" s="147" t="str">
        <f>T(IF(  Dic2022_RICHIESTE!D15&lt;&gt;"",  Dic2022_RICHIESTE!D15,  HLOOKUP(D$124,Tipologie!$B$2:$AM$10,2) ))</f>
        <v>-</v>
      </c>
      <c r="E125" s="147" t="str">
        <f>T(IF(  Dic2022_RICHIESTE!E15&lt;&gt;"",  Dic2022_RICHIESTE!E15,  HLOOKUP(E$124,Tipologie!$B$2:$AM$10,2) ))</f>
        <v>-</v>
      </c>
      <c r="F125" s="147" t="str">
        <f>T(IF(  Dic2022_RICHIESTE!F15&lt;&gt;"",  Dic2022_RICHIESTE!F15,  HLOOKUP(F$124,Tipologie!$B$2:$AM$10,2) ))</f>
        <v>-</v>
      </c>
      <c r="G125" s="147" t="str">
        <f>T(IF(  Dic2022_RICHIESTE!G15&lt;&gt;"",  Dic2022_RICHIESTE!G15,  HLOOKUP(G$124,Tipologie!$B$2:$AM$10,2) ))</f>
        <v>-</v>
      </c>
      <c r="H125" s="147" t="str">
        <f>T(IF(  Dic2022_RICHIESTE!H15&lt;&gt;"",  Dic2022_RICHIESTE!H15,  HLOOKUP(H$124,Tipologie!$B$2:$AM$10,2) ))</f>
        <v>-</v>
      </c>
      <c r="I125" s="147" t="str">
        <f>T(IF(  Dic2022_RICHIESTE!I15&lt;&gt;"",  Dic2022_RICHIESTE!I15,  HLOOKUP(I$124,Tipologie!$B$2:$AM$10,2) ))</f>
        <v>-</v>
      </c>
      <c r="J125" s="147" t="str">
        <f>T(IF(  Dic2022_RICHIESTE!J15&lt;&gt;"",  Dic2022_RICHIESTE!J15,  HLOOKUP(J$124,Tipologie!$B$2:$AM$10,2) ))</f>
        <v>-</v>
      </c>
      <c r="K125" s="147" t="str">
        <f>T(IF(  Dic2022_RICHIESTE!K15&lt;&gt;"",  Dic2022_RICHIESTE!K15,  HLOOKUP(K$124,Tipologie!$B$2:$AM$10,2) ))</f>
        <v>-</v>
      </c>
      <c r="L125" s="147" t="str">
        <f>T(IF(  Dic2022_RICHIESTE!L15&lt;&gt;"",  Dic2022_RICHIESTE!L15,  HLOOKUP(L$124,Tipologie!$B$2:$AM$10,2) ))</f>
        <v>-</v>
      </c>
      <c r="M125" s="147" t="str">
        <f>T(IF(  Dic2022_RICHIESTE!M15&lt;&gt;"",  Dic2022_RICHIESTE!M15,  HLOOKUP(M$124,Tipologie!$B$2:$AM$10,2) ))</f>
        <v>-</v>
      </c>
      <c r="N125" s="147" t="str">
        <f>T(IF(  Dic2022_RICHIESTE!N15&lt;&gt;"",  Dic2022_RICHIESTE!N15,  HLOOKUP(N$124,Tipologie!$B$2:$AM$10,2) ))</f>
        <v>-</v>
      </c>
      <c r="O125" s="147" t="str">
        <f>T(IF(  Dic2022_RICHIESTE!O15&lt;&gt;"",  Dic2022_RICHIESTE!O15,  HLOOKUP(O$124,Tipologie!$B$2:$AM$10,2) ))</f>
        <v>-</v>
      </c>
      <c r="P125" s="147" t="str">
        <f>T(IF(  Dic2022_RICHIESTE!P15&lt;&gt;"",  Dic2022_RICHIESTE!P15,  HLOOKUP(P$124,Tipologie!$B$2:$AM$10,2) ))</f>
        <v>-</v>
      </c>
      <c r="Q125" s="47" t="str">
        <f>T(IF(  Dic2022_RICHIESTE!Q15&lt;&gt;"",  Dic2022_RICHIESTE!Q15,  HLOOKUP(Q$124,Tipologie!$B$2:$AM$10,2) ))</f>
        <v>-</v>
      </c>
      <c r="R125" s="47" t="str">
        <f>T(IF(  Dic2022_RICHIESTE!R15&lt;&gt;"",  Dic2022_RICHIESTE!R15,  HLOOKUP(R$124,Tipologie!$B$2:$AM$10,2) ))</f>
        <v>-</v>
      </c>
      <c r="S125" s="47" t="str">
        <f>T(IF(  Dic2022_RICHIESTE!S15&lt;&gt;"",  Dic2022_RICHIESTE!S15,  HLOOKUP(S$124,Tipologie!$B$2:$AM$10,2) ))</f>
        <v>-</v>
      </c>
      <c r="U125" s="20" t="str">
        <f t="shared" ref="U125:U163" si="40">IF($A125&lt;&gt;"",$A125,"")</f>
        <v/>
      </c>
      <c r="V125" s="20" t="str">
        <f t="shared" si="39"/>
        <v/>
      </c>
      <c r="W125" s="147" t="str">
        <f>T(IF(  Dic2022_RICHIESTE!W15&lt;&gt;"",  Dic2022_RICHIESTE!W15,  HLOOKUP(W$124,Tipologie!$B$2:$AM$10,2) ))</f>
        <v>-</v>
      </c>
      <c r="X125" s="147" t="str">
        <f>T(IF(  Dic2022_RICHIESTE!X15&lt;&gt;"",  Dic2022_RICHIESTE!X15,  HLOOKUP(X$124,Tipologie!$B$2:$AM$10,2) ))</f>
        <v>-</v>
      </c>
      <c r="Y125" s="147" t="str">
        <f>T(IF(  Dic2022_RICHIESTE!Y15&lt;&gt;"",  Dic2022_RICHIESTE!Y15,  HLOOKUP(Y$124,Tipologie!$B$2:$AM$10,2) ))</f>
        <v>-</v>
      </c>
      <c r="Z125" s="147" t="str">
        <f>T(IF(  Dic2022_RICHIESTE!Z15&lt;&gt;"",  Dic2022_RICHIESTE!Z15,  HLOOKUP(Z$124,Tipologie!$B$2:$AM$10,2) ))</f>
        <v>-</v>
      </c>
      <c r="AA125" s="147" t="str">
        <f>T(IF(  Dic2022_RICHIESTE!AA15&lt;&gt;"",  Dic2022_RICHIESTE!AA15,  HLOOKUP(AA$124,Tipologie!$B$2:$AM$10,2) ))</f>
        <v>-</v>
      </c>
      <c r="AB125" s="147" t="str">
        <f>T(IF(  Dic2022_RICHIESTE!AB15&lt;&gt;"",  Dic2022_RICHIESTE!AB15,  HLOOKUP(AB$124,Tipologie!$B$2:$AM$10,2) ))</f>
        <v>-</v>
      </c>
      <c r="AC125" s="147" t="str">
        <f>T(IF(  Dic2022_RICHIESTE!AC15&lt;&gt;"",  Dic2022_RICHIESTE!AC15,  HLOOKUP(AC$124,Tipologie!$B$2:$AM$10,2) ))</f>
        <v>-</v>
      </c>
      <c r="AD125" s="147" t="str">
        <f>T(IF(  Dic2022_RICHIESTE!AD15&lt;&gt;"",  Dic2022_RICHIESTE!AD15,  HLOOKUP(AD$124,Tipologie!$B$2:$AM$10,2) ))</f>
        <v>-</v>
      </c>
      <c r="AE125" s="147" t="str">
        <f>T(IF(  Dic2022_RICHIESTE!AE15&lt;&gt;"",  Dic2022_RICHIESTE!AE15,  HLOOKUP(AE$124,Tipologie!$B$2:$AM$10,2) ))</f>
        <v>-</v>
      </c>
      <c r="AF125" s="147" t="str">
        <f>T(IF(  Dic2022_RICHIESTE!AF15&lt;&gt;"",  Dic2022_RICHIESTE!AF15,  HLOOKUP(AF$124,Tipologie!$B$2:$AM$10,2) ))</f>
        <v>-</v>
      </c>
      <c r="AG125" s="147" t="str">
        <f>T(IF(  Dic2022_RICHIESTE!AG15&lt;&gt;"",  Dic2022_RICHIESTE!AG15,  HLOOKUP(AG$124,Tipologie!$B$2:$AM$10,2) ))</f>
        <v>-</v>
      </c>
      <c r="AH125" s="147" t="str">
        <f>T(IF(  Dic2022_RICHIESTE!AH15&lt;&gt;"",  Dic2022_RICHIESTE!AH15,  HLOOKUP(AH$124,Tipologie!$B$2:$AM$10,2) ))</f>
        <v>-</v>
      </c>
      <c r="AI125" s="147" t="str">
        <f>T(IF(  Dic2022_RICHIESTE!AI15&lt;&gt;"",  Dic2022_RICHIESTE!AI15,  HLOOKUP(AI$124,Tipologie!$B$2:$AM$10,2) ))</f>
        <v>-</v>
      </c>
      <c r="AJ125" s="147" t="str">
        <f>T(IF(  Dic2022_RICHIESTE!AJ15&lt;&gt;"",  Dic2022_RICHIESTE!AJ15,  HLOOKUP(AJ$124,Tipologie!$B$2:$AM$10,2) ))</f>
        <v>-</v>
      </c>
      <c r="AK125" s="147" t="str">
        <f>T(IF(  Dic2022_RICHIESTE!AK15&lt;&gt;"",  Dic2022_RICHIESTE!AK15,  HLOOKUP(AK$124,Tipologie!$B$2:$AM$10,2) ))</f>
        <v>-</v>
      </c>
      <c r="AL125" s="147" t="str">
        <f>T(IF(  Dic2022_RICHIESTE!AL15&lt;&gt;"",  Dic2022_RICHIESTE!AL15,  HLOOKUP(AL$124,Tipologie!$B$2:$AM$10,2) ))</f>
        <v>-</v>
      </c>
      <c r="AM125" s="147" t="str">
        <f>T(IF(  Dic2022_RICHIESTE!AM15&lt;&gt;"",  Dic2022_RICHIESTE!AM15,  HLOOKUP(AM$124,Tipologie!$B$2:$AM$10,2) ))</f>
        <v>-</v>
      </c>
      <c r="AN125" s="147" t="str">
        <f>T(IF(  Dic2022_RICHIESTE!AN15&lt;&gt;"",  Dic2022_RICHIESTE!AN15,  HLOOKUP(AN$124,Tipologie!$B$2:$AM$10,2) ))</f>
        <v>-</v>
      </c>
      <c r="AO125" s="147" t="str">
        <f>T(IF(  Dic2022_RICHIESTE!AO15&lt;&gt;"",  Dic2022_RICHIESTE!AO15,  HLOOKUP(AO$124,Tipologie!$B$2:$AM$10,2) ))</f>
        <v>-</v>
      </c>
      <c r="AP125" s="147" t="str">
        <f>T(IF(  Dic2022_RICHIESTE!AP15&lt;&gt;"",  Dic2022_RICHIESTE!AP15,  HLOOKUP(AP$124,Tipologie!$B$2:$AM$10,2) ))</f>
        <v>-</v>
      </c>
      <c r="AQ125" s="147" t="str">
        <f>T(IF(  Dic2022_RICHIESTE!AQ15&lt;&gt;"",  Dic2022_RICHIESTE!AQ15,  HLOOKUP(AQ$124,Tipologie!$B$2:$AM$10,2) ))</f>
        <v>-</v>
      </c>
      <c r="AR125" s="147" t="str">
        <f>T(IF(  Dic2022_RICHIESTE!AR15&lt;&gt;"",  Dic2022_RICHIESTE!AR15,  HLOOKUP(AR$124,Tipologie!$B$2:$AM$10,2) ))</f>
        <v>-</v>
      </c>
      <c r="AS125" s="147" t="str">
        <f>T(IF(  Dic2022_RICHIESTE!AS15&lt;&gt;"",  Dic2022_RICHIESTE!AS15,  HLOOKUP(AS$124,Tipologie!$B$2:$AM$10,2) ))</f>
        <v>-</v>
      </c>
      <c r="AT125" s="224"/>
      <c r="AW125" s="90"/>
      <c r="AX125" s="207"/>
      <c r="AY125" s="91"/>
      <c r="BB125" s="147" t="str">
        <f>T(IF(  Dic2022_RICHIESTE!BM15&lt;&gt;"",  Dic2022_RICHIESTE!BM15,  HLOOKUP(BB$124,Tipologie!$B$2:$AM$10,2) ))</f>
        <v>-</v>
      </c>
      <c r="BC125" s="147" t="str">
        <f>T(IF(  Dic2022_RICHIESTE!BN15&lt;&gt;"",  Dic2022_RICHIESTE!BN15,  HLOOKUP(BC$124,Tipologie!$B$2:$AM$10,2) ))</f>
        <v>-</v>
      </c>
      <c r="BD125" s="147" t="str">
        <f>T(IF(  Dic2022_RICHIESTE!BO15&lt;&gt;"",  Dic2022_RICHIESTE!BO15,  HLOOKUP(BD$124,Tipologie!$B$2:$AM$10,2) ))</f>
        <v>-</v>
      </c>
      <c r="BE125" s="147" t="str">
        <f>T(IF(  Dic2022_RICHIESTE!BP15&lt;&gt;"",  Dic2022_RICHIESTE!BP15,  HLOOKUP(BE$124,Tipologie!$B$2:$AM$10,2) ))</f>
        <v>-</v>
      </c>
      <c r="BF125" s="147" t="str">
        <f>T(IF(  Dic2022_RICHIESTE!BQ15&lt;&gt;"",  Dic2022_RICHIESTE!BQ15,  HLOOKUP(BF$124,Tipologie!$B$2:$AM$10,2) ))</f>
        <v>-</v>
      </c>
      <c r="BG125" s="147" t="str">
        <f>T(IF(  Dic2022_RICHIESTE!BR15&lt;&gt;"",  Dic2022_RICHIESTE!BR15,  HLOOKUP(BG$124,Tipologie!$B$2:$AM$10,2) ))</f>
        <v>-</v>
      </c>
      <c r="BI125" s="93" t="str">
        <f t="shared" ref="BI125:BI163" si="41">IF($A125&lt;&gt;"",$A125,"")</f>
        <v/>
      </c>
      <c r="BJ125" s="93" t="str">
        <f t="shared" ref="BJ125:BJ133" si="42">IF($B125&lt;&gt;"",$B125,"")</f>
        <v/>
      </c>
      <c r="BK125" s="147" t="str">
        <f>T(IF(  Dic2022_RICHIESTE!BV15&lt;&gt;"",  Dic2022_RICHIESTE!BV15,  HLOOKUP(BK$124,Tipologie!$B$2:$AM$10,2) ))</f>
        <v>-</v>
      </c>
      <c r="BL125" s="147" t="str">
        <f>T(IF(  Dic2022_RICHIESTE!BW15&lt;&gt;"",  Dic2022_RICHIESTE!BW15,  HLOOKUP(BL$124,Tipologie!$B$2:$AM$10,2) ))</f>
        <v>-</v>
      </c>
      <c r="BM125" s="147" t="str">
        <f>T(IF(  Dic2022_RICHIESTE!BX15&lt;&gt;"",  Dic2022_RICHIESTE!BX15,  HLOOKUP(BM$124,Tipologie!$B$2:$AM$10,2) ))</f>
        <v>-</v>
      </c>
      <c r="BN125" s="147" t="str">
        <f>T(IF(  Dic2022_RICHIESTE!BY15&lt;&gt;"",  Dic2022_RICHIESTE!BY15,  HLOOKUP(BN$124,Tipologie!$B$2:$AM$10,2) ))</f>
        <v>-</v>
      </c>
      <c r="BO125" s="147" t="str">
        <f>T(IF(  Dic2022_RICHIESTE!BZ15&lt;&gt;"",  Dic2022_RICHIESTE!BZ15,  HLOOKUP(BO$124,Tipologie!$B$2:$AM$10,2) ))</f>
        <v>-</v>
      </c>
      <c r="BP125" s="147" t="str">
        <f>T(IF(  Dic2022_RICHIESTE!CA15&lt;&gt;"",  Dic2022_RICHIESTE!CA15,  HLOOKUP(BP$124,Tipologie!$B$2:$AM$10,2) ))</f>
        <v>-</v>
      </c>
      <c r="BQ125" s="147" t="str">
        <f>T(IF(  Dic2022_RICHIESTE!CB15&lt;&gt;"",  Dic2022_RICHIESTE!CB15,  HLOOKUP(BQ$124,Tipologie!$B$2:$AM$10,2) ))</f>
        <v>-</v>
      </c>
      <c r="BR125" s="147" t="str">
        <f>T(IF(  Dic2022_RICHIESTE!BW15&lt;&gt;"",  Dic2022_RICHIESTE!BW15,  HLOOKUP(BR$124,Tipologie!$B$2:$AM$10,2) ))</f>
        <v>-</v>
      </c>
      <c r="BS125" s="147" t="str">
        <f>T(IF(  Dic2022_RICHIESTE!BX15&lt;&gt;"",  Dic2022_RICHIESTE!BX15,  HLOOKUP(BS$124,Tipologie!$B$2:$AM$10,2) ))</f>
        <v>-</v>
      </c>
      <c r="BT125" s="147" t="str">
        <f>T(IF(  Dic2022_RICHIESTE!BY15&lt;&gt;"",  Dic2022_RICHIESTE!BY15,  HLOOKUP(BT$124,Tipologie!$B$2:$AM$10,2) ))</f>
        <v>-</v>
      </c>
    </row>
    <row r="126" spans="1:73" ht="11.25" customHeight="1" x14ac:dyDescent="0.25">
      <c r="A126" s="45" t="str">
        <f>IF(Dic2022_RICHIESTE!A16&lt;&gt;"",Dic2022_RICHIESTE!A16,"")</f>
        <v>lun</v>
      </c>
      <c r="B126" s="46">
        <f>IF(Dic2022_RICHIESTE!B16&lt;&gt;"",Dic2022_RICHIESTE!B16,"")</f>
        <v>44907</v>
      </c>
      <c r="C126" s="147" t="str">
        <f>T( IF( Dic2022_RICHIESTE!C16&lt;&gt;"",  IF(   AND(    (IFERROR(SEARCH("Ridotto",Dic2022_RICHIESTE!C16),Dic2022_RICHIESTE!C16))=1,    C$124&lt;&gt;""   ),    _xlfn.CONCAT("Rid: ",HLOOKUP(C$124,Tipologie!$B$2:$AM$10,3)  ),  Dic2022_RICHIESTE!C16),HLOOKUP(C$124,Tipologie!$B$2:$AM$10,3  ) ))</f>
        <v>.</v>
      </c>
      <c r="D126" s="147" t="str">
        <f>T( IF( Dic2022_RICHIESTE!D16&lt;&gt;"",  IF(   AND(    (IFERROR(SEARCH("Ridotto",Dic2022_RICHIESTE!D16),Dic2022_RICHIESTE!D16))=1,    D$124&lt;&gt;""   ),    _xlfn.CONCAT("Rid: ",HLOOKUP(D$124,Tipologie!$B$2:$AM$10,3)  ),  Dic2022_RICHIESTE!D16),HLOOKUP(D$124,Tipologie!$B$2:$AM$10,3  ) ))</f>
        <v>.</v>
      </c>
      <c r="E126" s="147" t="str">
        <f>T( IF( Dic2022_RICHIESTE!E16&lt;&gt;"",  IF(   AND(    (IFERROR(SEARCH("Ridotto",Dic2022_RICHIESTE!E16),Dic2022_RICHIESTE!E16))=1,    E$124&lt;&gt;""   ),    _xlfn.CONCAT("Rid: ",HLOOKUP(E$124,Tipologie!$B$2:$AM$10,3)  ),  Dic2022_RICHIESTE!E16),HLOOKUP(E$124,Tipologie!$B$2:$AM$10,3  ) ))</f>
        <v>.</v>
      </c>
      <c r="F126" s="147" t="str">
        <f>T( IF( Dic2022_RICHIESTE!F16&lt;&gt;"",  IF(   AND(    (IFERROR(SEARCH("Ridotto",Dic2022_RICHIESTE!F16),Dic2022_RICHIESTE!F16))=1,    F$124&lt;&gt;""   ),    _xlfn.CONCAT("Rid: ",HLOOKUP(F$124,Tipologie!$B$2:$AM$10,3)  ),  Dic2022_RICHIESTE!F16),HLOOKUP(F$124,Tipologie!$B$2:$AM$10,3  ) ))</f>
        <v>.</v>
      </c>
      <c r="G126" s="147" t="str">
        <f>T( IF( Dic2022_RICHIESTE!G16&lt;&gt;"",  IF(   AND(    (IFERROR(SEARCH("Ridotto",Dic2022_RICHIESTE!G16),Dic2022_RICHIESTE!G16))=1,    G$124&lt;&gt;""   ),    _xlfn.CONCAT("Rid: ",HLOOKUP(G$124,Tipologie!$B$2:$AM$10,3)  ),  Dic2022_RICHIESTE!G16),HLOOKUP(G$124,Tipologie!$B$2:$AM$10,3  ) ))</f>
        <v>.</v>
      </c>
      <c r="H126" s="147" t="str">
        <f>T( IF( Dic2022_RICHIESTE!H16&lt;&gt;"",  IF(   AND(    (IFERROR(SEARCH("Ridotto",Dic2022_RICHIESTE!H16),Dic2022_RICHIESTE!H16))=1,    H$124&lt;&gt;""   ),    _xlfn.CONCAT("Rid: ",HLOOKUP(H$124,Tipologie!$B$2:$AM$10,3)  ),  Dic2022_RICHIESTE!H16),HLOOKUP(H$124,Tipologie!$B$2:$AM$10,3  ) ))</f>
        <v>.</v>
      </c>
      <c r="I126" s="147" t="str">
        <f>T( IF( Dic2022_RICHIESTE!I16&lt;&gt;"",  IF(   AND(    (IFERROR(SEARCH("Ridotto",Dic2022_RICHIESTE!I16),Dic2022_RICHIESTE!I16))=1,    I$124&lt;&gt;""   ),    _xlfn.CONCAT("Rid: ",HLOOKUP(I$124,Tipologie!$B$2:$AM$10,3)  ),  Dic2022_RICHIESTE!I16),HLOOKUP(I$124,Tipologie!$B$2:$AM$10,3  ) ))</f>
        <v>.</v>
      </c>
      <c r="J126" s="147" t="str">
        <f>T( IF( Dic2022_RICHIESTE!J16&lt;&gt;"",  IF(   AND(    (IFERROR(SEARCH("Ridotto",Dic2022_RICHIESTE!J16),Dic2022_RICHIESTE!J16))=1,    J$124&lt;&gt;""   ),    _xlfn.CONCAT("Rid: ",HLOOKUP(J$124,Tipologie!$B$2:$AM$10,3)  ),  Dic2022_RICHIESTE!J16),HLOOKUP(J$124,Tipologie!$B$2:$AM$10,3  ) ))</f>
        <v>.</v>
      </c>
      <c r="K126" s="147" t="str">
        <f>T( IF( Dic2022_RICHIESTE!K16&lt;&gt;"",  IF(   AND(    (IFERROR(SEARCH("Ridotto",Dic2022_RICHIESTE!K16),Dic2022_RICHIESTE!K16))=1,    K$124&lt;&gt;""   ),    _xlfn.CONCAT("Rid: ",HLOOKUP(K$124,Tipologie!$B$2:$AM$10,3)  ),  Dic2022_RICHIESTE!K16),HLOOKUP(K$124,Tipologie!$B$2:$AM$10,3  ) ))</f>
        <v>.</v>
      </c>
      <c r="L126" s="147" t="str">
        <f>T( IF( Dic2022_RICHIESTE!L16&lt;&gt;"",  IF(   AND(    (IFERROR(SEARCH("Ridotto",Dic2022_RICHIESTE!L16),Dic2022_RICHIESTE!L16))=1,    L$124&lt;&gt;""   ),    _xlfn.CONCAT("Rid: ",HLOOKUP(L$124,Tipologie!$B$2:$AM$10,3)  ),  Dic2022_RICHIESTE!L16),HLOOKUP(L$124,Tipologie!$B$2:$AM$10,3  ) ))</f>
        <v>.</v>
      </c>
      <c r="M126" s="147" t="str">
        <f>T( IF( Dic2022_RICHIESTE!M16&lt;&gt;"",  IF(   AND(    (IFERROR(SEARCH("Ridotto",Dic2022_RICHIESTE!M16),Dic2022_RICHIESTE!M16))=1,    M$124&lt;&gt;""   ),    _xlfn.CONCAT("Rid: ",HLOOKUP(M$124,Tipologie!$B$2:$AM$10,3)  ),  Dic2022_RICHIESTE!M16),HLOOKUP(M$124,Tipologie!$B$2:$AM$10,3  ) ))</f>
        <v>.</v>
      </c>
      <c r="N126" s="147" t="str">
        <f>T( IF( Dic2022_RICHIESTE!N16&lt;&gt;"",  IF(   AND(    (IFERROR(SEARCH("Ridotto",Dic2022_RICHIESTE!N16),Dic2022_RICHIESTE!N16))=1,    N$124&lt;&gt;""   ),    _xlfn.CONCAT("Rid: ",HLOOKUP(N$124,Tipologie!$B$2:$AM$10,3)  ),  Dic2022_RICHIESTE!N16),HLOOKUP(N$124,Tipologie!$B$2:$AM$10,3  ) ))</f>
        <v>.</v>
      </c>
      <c r="O126" s="147" t="str">
        <f>T( IF( Dic2022_RICHIESTE!O16&lt;&gt;"",  IF(   AND(    (IFERROR(SEARCH("Ridotto",Dic2022_RICHIESTE!O16),Dic2022_RICHIESTE!O16))=1,    O$124&lt;&gt;""   ),    _xlfn.CONCAT("Rid: ",HLOOKUP(O$124,Tipologie!$B$2:$AM$10,3)  ),  Dic2022_RICHIESTE!O16),HLOOKUP(O$124,Tipologie!$B$2:$AM$10,3  ) ))</f>
        <v>.</v>
      </c>
      <c r="P126" s="147" t="str">
        <f>T( IF( Dic2022_RICHIESTE!P16&lt;&gt;"",  IF(   AND(    (IFERROR(SEARCH("Ridotto",Dic2022_RICHIESTE!P16),Dic2022_RICHIESTE!P16))=1,    P$124&lt;&gt;""   ),    _xlfn.CONCAT("Rid: ",HLOOKUP(P$124,Tipologie!$B$2:$AM$10,3)  ),  Dic2022_RICHIESTE!P16),HLOOKUP(P$124,Tipologie!$B$2:$AM$10,3  ) ))</f>
        <v>.</v>
      </c>
      <c r="Q126" s="28" t="str">
        <f>T( IF( Dic2022_RICHIESTE!Q16&lt;&gt;"",  IF(   AND(    (IFERROR(SEARCH("Ridotto",Dic2022_RICHIESTE!Q16),Dic2022_RICHIESTE!Q16))=1,    Q$124&lt;&gt;""   ),    _xlfn.CONCAT("Rid: ",HLOOKUP(Q$124,Tipologie!$B$2:$AM$10,3)  ),  Dic2022_RICHIESTE!Q16),HLOOKUP(Q$124,Tipologie!$B$2:$AM$10,3  ) ))</f>
        <v>.</v>
      </c>
      <c r="R126" s="28" t="str">
        <f>T( IF( Dic2022_RICHIESTE!R16&lt;&gt;"",  IF(   AND(    (IFERROR(SEARCH("Ridotto",Dic2022_RICHIESTE!R16),Dic2022_RICHIESTE!R16))=1,    R$124&lt;&gt;""   ),    _xlfn.CONCAT("Rid: ",HLOOKUP(R$124,Tipologie!$B$2:$AM$10,3)  ),  Dic2022_RICHIESTE!R16),HLOOKUP(R$124,Tipologie!$B$2:$AM$10,3  ) ))</f>
        <v>.</v>
      </c>
      <c r="S126" s="28" t="str">
        <f>T( IF( Dic2022_RICHIESTE!S16&lt;&gt;"",  IF(   AND(    (IFERROR(SEARCH("Ridotto",Dic2022_RICHIESTE!S16),Dic2022_RICHIESTE!S16))=1,    S$124&lt;&gt;""   ),    _xlfn.CONCAT("Rid: ",HLOOKUP(S$124,Tipologie!$B$2:$AM$10,3)  ),  Dic2022_RICHIESTE!S16),HLOOKUP(S$124,Tipologie!$B$2:$AM$10,3  ) ))</f>
        <v>.</v>
      </c>
      <c r="U126" s="45" t="str">
        <f t="shared" si="40"/>
        <v>lun</v>
      </c>
      <c r="V126" s="46">
        <f t="shared" si="39"/>
        <v>44907</v>
      </c>
      <c r="W126" s="147" t="str">
        <f>T( IF( Dic2022_RICHIESTE!W16&lt;&gt;"",  IF(   AND(    (IFERROR(SEARCH("Ridotto",Dic2022_RICHIESTE!W16),Dic2022_RICHIESTE!W16))=1,    W$124&lt;&gt;""   ),    _xlfn.CONCAT("Rid: ",HLOOKUP(W$124,Tipologie!$B$2:$AM$10,3)  ),  Dic2022_RICHIESTE!W16),HLOOKUP(W$124,Tipologie!$B$2:$AM$10,3  ) ))</f>
        <v>.</v>
      </c>
      <c r="X126" s="147" t="str">
        <f>T( IF( Dic2022_RICHIESTE!X16&lt;&gt;"",  IF(   AND(    (IFERROR(SEARCH("Ridotto",Dic2022_RICHIESTE!X16),Dic2022_RICHIESTE!X16))=1,    X$124&lt;&gt;""   ),    _xlfn.CONCAT("Rid: ",HLOOKUP(X$124,Tipologie!$B$2:$AM$10,3)  ),  Dic2022_RICHIESTE!X16),HLOOKUP(X$124,Tipologie!$B$2:$AM$10,3  ) ))</f>
        <v>.</v>
      </c>
      <c r="Y126" s="147" t="str">
        <f>T( IF( Dic2022_RICHIESTE!Y16&lt;&gt;"",  IF(   AND(    (IFERROR(SEARCH("Ridotto",Dic2022_RICHIESTE!Y16),Dic2022_RICHIESTE!Y16))=1,    Y$124&lt;&gt;""   ),    _xlfn.CONCAT("Rid: ",HLOOKUP(Y$124,Tipologie!$B$2:$AM$10,3)  ),  Dic2022_RICHIESTE!Y16),HLOOKUP(Y$124,Tipologie!$B$2:$AM$10,3  ) ))</f>
        <v>.</v>
      </c>
      <c r="Z126" s="147" t="str">
        <f>T( IF( Dic2022_RICHIESTE!Z16&lt;&gt;"",  IF(   AND(    (IFERROR(SEARCH("Ridotto",Dic2022_RICHIESTE!Z16),Dic2022_RICHIESTE!Z16))=1,    Z$124&lt;&gt;""   ),    _xlfn.CONCAT("Rid: ",HLOOKUP(Z$124,Tipologie!$B$2:$AM$10,3)  ),  Dic2022_RICHIESTE!Z16),HLOOKUP(Z$124,Tipologie!$B$2:$AM$10,3  ) ))</f>
        <v>.</v>
      </c>
      <c r="AA126" s="147" t="str">
        <f>T( IF( Dic2022_RICHIESTE!AA16&lt;&gt;"",  IF(   AND(    (IFERROR(SEARCH("Ridotto",Dic2022_RICHIESTE!AA16),Dic2022_RICHIESTE!AA16))=1,    AA$124&lt;&gt;""   ),    _xlfn.CONCAT("Rid: ",HLOOKUP(AA$124,Tipologie!$B$2:$AM$10,3)  ),  Dic2022_RICHIESTE!AA16),HLOOKUP(AA$124,Tipologie!$B$2:$AM$10,3  ) ))</f>
        <v>.</v>
      </c>
      <c r="AB126" s="147" t="str">
        <f>T( IF( Dic2022_RICHIESTE!AB16&lt;&gt;"",  IF(   AND(    (IFERROR(SEARCH("Ridotto",Dic2022_RICHIESTE!AB16),Dic2022_RICHIESTE!AB16))=1,    AB$124&lt;&gt;""   ),    _xlfn.CONCAT("Rid: ",HLOOKUP(AB$124,Tipologie!$B$2:$AM$10,3)  ),  Dic2022_RICHIESTE!AB16),HLOOKUP(AB$124,Tipologie!$B$2:$AM$10,3  ) ))</f>
        <v>.</v>
      </c>
      <c r="AC126" s="147" t="str">
        <f>T( IF( Dic2022_RICHIESTE!AC16&lt;&gt;"",  IF(   AND(    (IFERROR(SEARCH("Ridotto",Dic2022_RICHIESTE!AC16),Dic2022_RICHIESTE!AC16))=1,    AC$124&lt;&gt;""   ),    _xlfn.CONCAT("Rid: ",HLOOKUP(AC$124,Tipologie!$B$2:$AM$10,3)  ),  Dic2022_RICHIESTE!AC16),HLOOKUP(AC$124,Tipologie!$B$2:$AM$10,3  ) ))</f>
        <v>.</v>
      </c>
      <c r="AD126" s="147" t="str">
        <f>T( IF( Dic2022_RICHIESTE!AD16&lt;&gt;"",  IF(   AND(    (IFERROR(SEARCH("Ridotto",Dic2022_RICHIESTE!AD16),Dic2022_RICHIESTE!AD16))=1,    AD$124&lt;&gt;""   ),    _xlfn.CONCAT("Rid: ",HLOOKUP(AD$124,Tipologie!$B$2:$AM$10,3)  ),  Dic2022_RICHIESTE!AD16),HLOOKUP(AD$124,Tipologie!$B$2:$AM$10,3  ) ))</f>
        <v>.</v>
      </c>
      <c r="AE126" s="147" t="str">
        <f>T( IF( Dic2022_RICHIESTE!AE16&lt;&gt;"",  IF(   AND(    (IFERROR(SEARCH("Ridotto",Dic2022_RICHIESTE!AE16),Dic2022_RICHIESTE!AE16))=1,    AE$124&lt;&gt;""   ),    _xlfn.CONCAT("Rid: ",HLOOKUP(AE$124,Tipologie!$B$2:$AM$10,3)  ),  Dic2022_RICHIESTE!AE16),HLOOKUP(AE$124,Tipologie!$B$2:$AM$10,3  ) ))</f>
        <v>.</v>
      </c>
      <c r="AF126" s="147" t="str">
        <f>T( IF( Dic2022_RICHIESTE!AF16&lt;&gt;"",  IF(   AND(    (IFERROR(SEARCH("Ridotto",Dic2022_RICHIESTE!AF16),Dic2022_RICHIESTE!AF16))=1,    AF$124&lt;&gt;""   ),    _xlfn.CONCAT("Rid: ",HLOOKUP(AF$124,Tipologie!$B$2:$AM$10,3)  ),  Dic2022_RICHIESTE!AF16),HLOOKUP(AF$124,Tipologie!$B$2:$AM$10,3  ) ))</f>
        <v>.</v>
      </c>
      <c r="AG126" s="147" t="str">
        <f>T( IF( Dic2022_RICHIESTE!AG16&lt;&gt;"",  IF(   AND(    (IFERROR(SEARCH("Ridotto",Dic2022_RICHIESTE!AG16),Dic2022_RICHIESTE!AG16))=1,    AG$124&lt;&gt;""   ),    _xlfn.CONCAT("Rid: ",HLOOKUP(AG$124,Tipologie!$B$2:$AM$10,3)  ),  Dic2022_RICHIESTE!AG16),HLOOKUP(AG$124,Tipologie!$B$2:$AM$10,3  ) ))</f>
        <v>.</v>
      </c>
      <c r="AH126" s="147" t="str">
        <f>T( IF( Dic2022_RICHIESTE!AH16&lt;&gt;"",  IF(   AND(    (IFERROR(SEARCH("Ridotto",Dic2022_RICHIESTE!AH16),Dic2022_RICHIESTE!AH16))=1,    AH$124&lt;&gt;""   ),    _xlfn.CONCAT("Rid: ",HLOOKUP(AH$124,Tipologie!$B$2:$AM$10,3)  ),  Dic2022_RICHIESTE!AH16),HLOOKUP(AH$124,Tipologie!$B$2:$AM$10,3  ) ))</f>
        <v>.</v>
      </c>
      <c r="AI126" s="147" t="str">
        <f>T( IF( Dic2022_RICHIESTE!AI16&lt;&gt;"",  IF(   AND(    (IFERROR(SEARCH("Ridotto",Dic2022_RICHIESTE!AI16),Dic2022_RICHIESTE!AI16))=1,    AI$124&lt;&gt;""   ),    _xlfn.CONCAT("Rid: ",HLOOKUP(AI$124,Tipologie!$B$2:$AM$10,3)  ),  Dic2022_RICHIESTE!AI16),HLOOKUP(AI$124,Tipologie!$B$2:$AM$10,3  ) ))</f>
        <v>.</v>
      </c>
      <c r="AJ126" s="147" t="str">
        <f>T( IF( Dic2022_RICHIESTE!AJ16&lt;&gt;"",  IF(   AND(    (IFERROR(SEARCH("Ridotto",Dic2022_RICHIESTE!AJ16),Dic2022_RICHIESTE!AJ16))=1,    AJ$124&lt;&gt;""   ),    _xlfn.CONCAT("Rid: ",HLOOKUP(AJ$124,Tipologie!$B$2:$AM$10,3)  ),  Dic2022_RICHIESTE!AJ16),HLOOKUP(AJ$124,Tipologie!$B$2:$AM$10,3  ) ))</f>
        <v>.</v>
      </c>
      <c r="AK126" s="147" t="str">
        <f>T( IF( Dic2022_RICHIESTE!AK16&lt;&gt;"",  IF(   AND(    (IFERROR(SEARCH("Ridotto",Dic2022_RICHIESTE!AK16),Dic2022_RICHIESTE!AK16))=1,    AK$124&lt;&gt;""   ),    _xlfn.CONCAT("Rid: ",HLOOKUP(AK$124,Tipologie!$B$2:$AM$10,3)  ),  Dic2022_RICHIESTE!AK16),HLOOKUP(AK$124,Tipologie!$B$2:$AM$10,3  ) ))</f>
        <v>.</v>
      </c>
      <c r="AL126" s="147" t="str">
        <f>T( IF( Dic2022_RICHIESTE!AL16&lt;&gt;"",  IF(   AND(    (IFERROR(SEARCH("Ridotto",Dic2022_RICHIESTE!AL16),Dic2022_RICHIESTE!AL16))=1,    AL$124&lt;&gt;""   ),    _xlfn.CONCAT("Rid: ",HLOOKUP(AL$124,Tipologie!$B$2:$AM$10,3)  ),  Dic2022_RICHIESTE!AL16),HLOOKUP(AL$124,Tipologie!$B$2:$AM$10,3  ) ))</f>
        <v>.</v>
      </c>
      <c r="AM126" s="147" t="str">
        <f>T( IF( Dic2022_RICHIESTE!AM16&lt;&gt;"",  IF(   AND(    (IFERROR(SEARCH("Ridotto",Dic2022_RICHIESTE!AM16),Dic2022_RICHIESTE!AM16))=1,    AM$124&lt;&gt;""   ),    _xlfn.CONCAT("Rid: ",HLOOKUP(AM$124,Tipologie!$B$2:$AM$10,3)  ),  Dic2022_RICHIESTE!AM16),HLOOKUP(AM$124,Tipologie!$B$2:$AM$10,3  ) ))</f>
        <v>.</v>
      </c>
      <c r="AN126" s="147" t="str">
        <f>T( IF( Dic2022_RICHIESTE!AN16&lt;&gt;"",  IF(   AND(    (IFERROR(SEARCH("Ridotto",Dic2022_RICHIESTE!AN16),Dic2022_RICHIESTE!AN16))=1,    AN$124&lt;&gt;""   ),    _xlfn.CONCAT("Rid: ",HLOOKUP(AN$124,Tipologie!$B$2:$AM$10,3)  ),  Dic2022_RICHIESTE!AN16),HLOOKUP(AN$124,Tipologie!$B$2:$AM$10,3  ) ))</f>
        <v>.</v>
      </c>
      <c r="AO126" s="147" t="str">
        <f>T( IF( Dic2022_RICHIESTE!AO16&lt;&gt;"",  IF(   AND(    (IFERROR(SEARCH("Ridotto",Dic2022_RICHIESTE!AO16),Dic2022_RICHIESTE!AO16))=1,    AO$124&lt;&gt;""   ),    _xlfn.CONCAT("Rid: ",HLOOKUP(AO$124,Tipologie!$B$2:$AM$10,3)  ),  Dic2022_RICHIESTE!AO16),HLOOKUP(AO$124,Tipologie!$B$2:$AM$10,3  ) ))</f>
        <v>.</v>
      </c>
      <c r="AP126" s="147" t="str">
        <f>T( IF( Dic2022_RICHIESTE!AP16&lt;&gt;"",  IF(   AND(    (IFERROR(SEARCH("Ridotto",Dic2022_RICHIESTE!AP16),Dic2022_RICHIESTE!AP16))=1,    AP$124&lt;&gt;""   ),    _xlfn.CONCAT("Rid: ",HLOOKUP(AP$124,Tipologie!$B$2:$AM$10,3)  ),  Dic2022_RICHIESTE!AP16),HLOOKUP(AP$124,Tipologie!$B$2:$AM$10,3  ) ))</f>
        <v>.</v>
      </c>
      <c r="AQ126" s="147" t="str">
        <f>T( IF( Dic2022_RICHIESTE!AQ16&lt;&gt;"",  IF(   AND(    (IFERROR(SEARCH("Ridotto",Dic2022_RICHIESTE!AQ16),Dic2022_RICHIESTE!AQ16))=1,    AQ$124&lt;&gt;""   ),    _xlfn.CONCAT("Rid: ",HLOOKUP(AQ$124,Tipologie!$B$2:$AM$10,3)  ),  Dic2022_RICHIESTE!AQ16),HLOOKUP(AQ$124,Tipologie!$B$2:$AM$10,3  ) ))</f>
        <v>.</v>
      </c>
      <c r="AR126" s="147" t="str">
        <f>T( IF( Dic2022_RICHIESTE!AR16&lt;&gt;"",  IF(   AND(    (IFERROR(SEARCH("Ridotto",Dic2022_RICHIESTE!AR16),Dic2022_RICHIESTE!AR16))=1,    AR$124&lt;&gt;""   ),    _xlfn.CONCAT("Rid: ",HLOOKUP(AR$124,Tipologie!$B$2:$AM$10,3)  ),  Dic2022_RICHIESTE!AR16),HLOOKUP(AR$124,Tipologie!$B$2:$AM$10,3  ) ))</f>
        <v>.</v>
      </c>
      <c r="AS126" s="147" t="str">
        <f>T( IF( Dic2022_RICHIESTE!AS16&lt;&gt;"",  IF(   AND(    (IFERROR(SEARCH("Ridotto",Dic2022_RICHIESTE!AS16),Dic2022_RICHIESTE!AS16))=1,    AS$124&lt;&gt;""   ),    _xlfn.CONCAT("Rid: ",HLOOKUP(AS$124,Tipologie!$B$2:$AM$10,3)  ),  Dic2022_RICHIESTE!AS16),HLOOKUP(AS$124,Tipologie!$B$2:$AM$10,3  ) ))</f>
        <v>.</v>
      </c>
      <c r="AT126" s="224"/>
      <c r="AW126" s="22">
        <f>SUM(COUNTIFS(C126:AS126,{"Ex-accordo";"Ferie";"Ridotto Ex-Acc";"Ridotto Ferie";"Ridotto Maternità";"Malattia";"Esame";"Altro"}))</f>
        <v>0</v>
      </c>
      <c r="AX126" s="159">
        <f t="shared" ref="AX126:AX131" si="43">$AZ$1-AW126</f>
        <v>30</v>
      </c>
      <c r="AY126" s="91"/>
      <c r="BB126" s="147" t="str">
        <f>T( IF( Dic2022_RICHIESTE!BM16&lt;&gt;"",  IF(   AND(    (IFERROR(SEARCH("Ridotto",Dic2022_RICHIESTE!BM16),Dic2022_RICHIESTE!BM16))=1,    BB$124&lt;&gt;""   ),    _xlfn.CONCAT("Rid: ",HLOOKUP(BB$124,Tipologie!$B$2:$AM$10,3)  ),  Dic2022_RICHIESTE!BM16),HLOOKUP(BB$124,Tipologie!$B$2:$AM$10,3  ) ))</f>
        <v>.</v>
      </c>
      <c r="BC126" s="147" t="str">
        <f>T( IF( Dic2022_RICHIESTE!BN16&lt;&gt;"",  IF(   AND(    (IFERROR(SEARCH("Ridotto",Dic2022_RICHIESTE!BN16),Dic2022_RICHIESTE!BN16))=1,    BC$124&lt;&gt;""   ),    _xlfn.CONCAT("Rid: ",HLOOKUP(BC$124,Tipologie!$B$2:$AM$10,3)  ),  Dic2022_RICHIESTE!BN16),HLOOKUP(BC$124,Tipologie!$B$2:$AM$10,3  ) ))</f>
        <v>.</v>
      </c>
      <c r="BD126" s="147" t="str">
        <f>T( IF( Dic2022_RICHIESTE!BO16&lt;&gt;"",  IF(   AND(    (IFERROR(SEARCH("Ridotto",Dic2022_RICHIESTE!BO16),Dic2022_RICHIESTE!BO16))=1,    BD$124&lt;&gt;""   ),    _xlfn.CONCAT("Rid: ",HLOOKUP(BD$124,Tipologie!$B$2:$AM$10,3)  ),  Dic2022_RICHIESTE!BO16),HLOOKUP(BD$124,Tipologie!$B$2:$AM$10,3  ) ))</f>
        <v>.</v>
      </c>
      <c r="BE126" s="147" t="str">
        <f>T( IF( Dic2022_RICHIESTE!BP16&lt;&gt;"",  IF(   AND(    (IFERROR(SEARCH("Ridotto",Dic2022_RICHIESTE!BP16),Dic2022_RICHIESTE!BP16))=1,    BE$124&lt;&gt;""   ),    _xlfn.CONCAT("Rid: ",HLOOKUP(BE$124,Tipologie!$B$2:$AM$10,3)  ),  Dic2022_RICHIESTE!BP16),HLOOKUP(BE$124,Tipologie!$B$2:$AM$10,3  ) ))</f>
        <v>.</v>
      </c>
      <c r="BF126" s="147" t="str">
        <f>T( IF( Dic2022_RICHIESTE!BQ16&lt;&gt;"",  IF(   AND(    (IFERROR(SEARCH("Ridotto",Dic2022_RICHIESTE!BQ16),Dic2022_RICHIESTE!BQ16))=1,    BF$124&lt;&gt;""   ),    _xlfn.CONCAT("Rid: ",HLOOKUP(BF$124,Tipologie!$B$2:$AM$10,3)  ),  Dic2022_RICHIESTE!BQ16),HLOOKUP(BF$124,Tipologie!$B$2:$AM$10,3  ) ))</f>
        <v>.</v>
      </c>
      <c r="BG126" s="147" t="str">
        <f>T( IF( Dic2022_RICHIESTE!BR16&lt;&gt;"",  IF(   AND(    (IFERROR(SEARCH("Ridotto",Dic2022_RICHIESTE!BR16),Dic2022_RICHIESTE!BR16))=1,    BG$124&lt;&gt;""   ),    _xlfn.CONCAT("Rid: ",HLOOKUP(BG$124,Tipologie!$B$2:$AM$10,3)  ),  Dic2022_RICHIESTE!BR16),HLOOKUP(BG$124,Tipologie!$B$2:$AM$10,3  ) ))</f>
        <v>.</v>
      </c>
      <c r="BI126" s="45" t="str">
        <f t="shared" si="41"/>
        <v>lun</v>
      </c>
      <c r="BJ126" s="45">
        <f t="shared" si="42"/>
        <v>44907</v>
      </c>
      <c r="BK126" s="147" t="str">
        <f>T(IF(  Dic2022_RICHIESTE!BV16&lt;&gt;"",  Dic2022_RICHIESTE!BV16,  HLOOKUP(BK$124,Tipologie!$B$2:$AM$10,3) ))</f>
        <v>.</v>
      </c>
      <c r="BL126" s="147" t="str">
        <f>T(IF(  Dic2022_RICHIESTE!BW16&lt;&gt;"",  Dic2022_RICHIESTE!BW16,  HLOOKUP(BL$124,Tipologie!$B$2:$AM$10,3) ))</f>
        <v>.</v>
      </c>
      <c r="BM126" s="147" t="str">
        <f>T(IF(  Dic2022_RICHIESTE!BX16&lt;&gt;"",  Dic2022_RICHIESTE!BX16,  HLOOKUP(BM$124,Tipologie!$B$2:$AM$10,3) ))</f>
        <v>.</v>
      </c>
      <c r="BN126" s="147" t="str">
        <f>T(IF(  Dic2022_RICHIESTE!BY16&lt;&gt;"",  Dic2022_RICHIESTE!BY16,  HLOOKUP(BN$124,Tipologie!$B$2:$AM$10,3) ))</f>
        <v>.</v>
      </c>
      <c r="BO126" s="147" t="str">
        <f>T(IF(  Dic2022_RICHIESTE!BZ16&lt;&gt;"",  Dic2022_RICHIESTE!BZ16,  HLOOKUP(BO$124,Tipologie!$B$2:$AM$10,3) ))</f>
        <v>.</v>
      </c>
      <c r="BP126" s="147" t="str">
        <f>T(IF(  Dic2022_RICHIESTE!CA16&lt;&gt;"",  Dic2022_RICHIESTE!CA16,  HLOOKUP(BP$124,Tipologie!$B$2:$AM$10,3) ))</f>
        <v>.</v>
      </c>
      <c r="BQ126" s="147" t="str">
        <f>T(IF(  Dic2022_RICHIESTE!CB16&lt;&gt;"",  Dic2022_RICHIESTE!CB16,  HLOOKUP(BQ$124,Tipologie!$B$2:$AM$10,3) ))</f>
        <v>.</v>
      </c>
      <c r="BR126" s="147" t="str">
        <f>T(IF(  Dic2022_RICHIESTE!BW16&lt;&gt;"",  Dic2022_RICHIESTE!BW16,  HLOOKUP(BR$124,Tipologie!$B$2:$AM$10,3) ))</f>
        <v>.</v>
      </c>
      <c r="BS126" s="147" t="str">
        <f>T(IF(  Dic2022_RICHIESTE!BX16&lt;&gt;"",  Dic2022_RICHIESTE!BX16,  HLOOKUP(BS$124,Tipologie!$B$2:$AM$10,3) ))</f>
        <v>.</v>
      </c>
      <c r="BT126" s="147" t="str">
        <f>T(IF(  Dic2022_RICHIESTE!BY16&lt;&gt;"",  Dic2022_RICHIESTE!BY16,  HLOOKUP(BT$124,Tipologie!$B$2:$AM$10,3) ))</f>
        <v>.</v>
      </c>
      <c r="BU126" s="20"/>
    </row>
    <row r="127" spans="1:73" ht="11.25" customHeight="1" x14ac:dyDescent="0.25">
      <c r="A127" s="45" t="str">
        <f>IF(Dic2022_RICHIESTE!A17&lt;&gt;"",Dic2022_RICHIESTE!A17,"")</f>
        <v>mar</v>
      </c>
      <c r="B127" s="46">
        <f>IF(Dic2022_RICHIESTE!B17&lt;&gt;"",Dic2022_RICHIESTE!B17,"")</f>
        <v>44908</v>
      </c>
      <c r="C127" s="147" t="str">
        <f>T( IF( Dic2022_RICHIESTE!C17&lt;&gt;"",  IF(   AND(    (IFERROR(SEARCH("Ridotto",Dic2022_RICHIESTE!C17),Dic2022_RICHIESTE!C17))=1,    C$124&lt;&gt;""   ),    _xlfn.CONCAT("Rid: ",HLOOKUP(C$124,Tipologie!$B$2:$AM$10,4)  ),  Dic2022_RICHIESTE!C17),HLOOKUP(C$124,Tipologie!$B$2:$AM$10,4  ) ))</f>
        <v>.</v>
      </c>
      <c r="D127" s="147" t="str">
        <f>T( IF( Dic2022_RICHIESTE!D17&lt;&gt;"",  IF(   AND(    (IFERROR(SEARCH("Ridotto",Dic2022_RICHIESTE!D17),Dic2022_RICHIESTE!D17))=1,    D$124&lt;&gt;""   ),    _xlfn.CONCAT("Rid: ",HLOOKUP(D$124,Tipologie!$B$2:$AM$10,4)  ),  Dic2022_RICHIESTE!D17),HLOOKUP(D$124,Tipologie!$B$2:$AM$10,4  ) ))</f>
        <v>.</v>
      </c>
      <c r="E127" s="147" t="str">
        <f>T( IF( Dic2022_RICHIESTE!E17&lt;&gt;"",  IF(   AND(    (IFERROR(SEARCH("Ridotto",Dic2022_RICHIESTE!E17),Dic2022_RICHIESTE!E17))=1,    E$124&lt;&gt;""   ),    _xlfn.CONCAT("Rid: ",HLOOKUP(E$124,Tipologie!$B$2:$AM$10,4)  ),  Dic2022_RICHIESTE!E17),HLOOKUP(E$124,Tipologie!$B$2:$AM$10,4  ) ))</f>
        <v>.</v>
      </c>
      <c r="F127" s="147" t="str">
        <f>T( IF( Dic2022_RICHIESTE!F17&lt;&gt;"",  IF(   AND(    (IFERROR(SEARCH("Ridotto",Dic2022_RICHIESTE!F17),Dic2022_RICHIESTE!F17))=1,    F$124&lt;&gt;""   ),    _xlfn.CONCAT("Rid: ",HLOOKUP(F$124,Tipologie!$B$2:$AM$10,4)  ),  Dic2022_RICHIESTE!F17),HLOOKUP(F$124,Tipologie!$B$2:$AM$10,4  ) ))</f>
        <v>.</v>
      </c>
      <c r="G127" s="147" t="str">
        <f>T( IF( Dic2022_RICHIESTE!G17&lt;&gt;"",  IF(   AND(    (IFERROR(SEARCH("Ridotto",Dic2022_RICHIESTE!G17),Dic2022_RICHIESTE!G17))=1,    G$124&lt;&gt;""   ),    _xlfn.CONCAT("Rid: ",HLOOKUP(G$124,Tipologie!$B$2:$AM$10,4)  ),  Dic2022_RICHIESTE!G17),HLOOKUP(G$124,Tipologie!$B$2:$AM$10,4  ) ))</f>
        <v>.</v>
      </c>
      <c r="H127" s="147" t="str">
        <f>T( IF( Dic2022_RICHIESTE!H17&lt;&gt;"",  IF(   AND(    (IFERROR(SEARCH("Ridotto",Dic2022_RICHIESTE!H17),Dic2022_RICHIESTE!H17))=1,    H$124&lt;&gt;""   ),    _xlfn.CONCAT("Rid: ",HLOOKUP(H$124,Tipologie!$B$2:$AM$10,4)  ),  Dic2022_RICHIESTE!H17),HLOOKUP(H$124,Tipologie!$B$2:$AM$10,4  ) ))</f>
        <v>.</v>
      </c>
      <c r="I127" s="147" t="str">
        <f>T( IF( Dic2022_RICHIESTE!I17&lt;&gt;"",  IF(   AND(    (IFERROR(SEARCH("Ridotto",Dic2022_RICHIESTE!I17),Dic2022_RICHIESTE!I17))=1,    I$124&lt;&gt;""   ),    _xlfn.CONCAT("Rid: ",HLOOKUP(I$124,Tipologie!$B$2:$AM$10,4)  ),  Dic2022_RICHIESTE!I17),HLOOKUP(I$124,Tipologie!$B$2:$AM$10,4  ) ))</f>
        <v>.</v>
      </c>
      <c r="J127" s="147" t="str">
        <f>T( IF( Dic2022_RICHIESTE!J17&lt;&gt;"",  IF(   AND(    (IFERROR(SEARCH("Ridotto",Dic2022_RICHIESTE!J17),Dic2022_RICHIESTE!J17))=1,    J$124&lt;&gt;""   ),    _xlfn.CONCAT("Rid: ",HLOOKUP(J$124,Tipologie!$B$2:$AM$10,4)  ),  Dic2022_RICHIESTE!J17),HLOOKUP(J$124,Tipologie!$B$2:$AM$10,4  ) ))</f>
        <v>.</v>
      </c>
      <c r="K127" s="147" t="str">
        <f>T( IF( Dic2022_RICHIESTE!K17&lt;&gt;"",  IF(   AND(    (IFERROR(SEARCH("Ridotto",Dic2022_RICHIESTE!K17),Dic2022_RICHIESTE!K17))=1,    K$124&lt;&gt;""   ),    _xlfn.CONCAT("Rid: ",HLOOKUP(K$124,Tipologie!$B$2:$AM$10,4)  ),  Dic2022_RICHIESTE!K17),HLOOKUP(K$124,Tipologie!$B$2:$AM$10,4  ) ))</f>
        <v>.</v>
      </c>
      <c r="L127" s="147" t="str">
        <f>T( IF( Dic2022_RICHIESTE!L17&lt;&gt;"",  IF(   AND(    (IFERROR(SEARCH("Ridotto",Dic2022_RICHIESTE!L17),Dic2022_RICHIESTE!L17))=1,    L$124&lt;&gt;""   ),    _xlfn.CONCAT("Rid: ",HLOOKUP(L$124,Tipologie!$B$2:$AM$10,4)  ),  Dic2022_RICHIESTE!L17),HLOOKUP(L$124,Tipologie!$B$2:$AM$10,4  ) ))</f>
        <v>.</v>
      </c>
      <c r="M127" s="147" t="str">
        <f>T( IF( Dic2022_RICHIESTE!M17&lt;&gt;"",  IF(   AND(    (IFERROR(SEARCH("Ridotto",Dic2022_RICHIESTE!M17),Dic2022_RICHIESTE!M17))=1,    M$124&lt;&gt;""   ),    _xlfn.CONCAT("Rid: ",HLOOKUP(M$124,Tipologie!$B$2:$AM$10,4)  ),  Dic2022_RICHIESTE!M17),HLOOKUP(M$124,Tipologie!$B$2:$AM$10,4  ) ))</f>
        <v>.</v>
      </c>
      <c r="N127" s="147" t="str">
        <f>T( IF( Dic2022_RICHIESTE!N17&lt;&gt;"",  IF(   AND(    (IFERROR(SEARCH("Ridotto",Dic2022_RICHIESTE!N17),Dic2022_RICHIESTE!N17))=1,    N$124&lt;&gt;""   ),    _xlfn.CONCAT("Rid: ",HLOOKUP(N$124,Tipologie!$B$2:$AM$10,4)  ),  Dic2022_RICHIESTE!N17),HLOOKUP(N$124,Tipologie!$B$2:$AM$10,4  ) ))</f>
        <v>.</v>
      </c>
      <c r="O127" s="147" t="str">
        <f>T( IF( Dic2022_RICHIESTE!O17&lt;&gt;"",  IF(   AND(    (IFERROR(SEARCH("Ridotto",Dic2022_RICHIESTE!O17),Dic2022_RICHIESTE!O17))=1,    O$124&lt;&gt;""   ),    _xlfn.CONCAT("Rid: ",HLOOKUP(O$124,Tipologie!$B$2:$AM$10,4)  ),  Dic2022_RICHIESTE!O17),HLOOKUP(O$124,Tipologie!$B$2:$AM$10,4  ) ))</f>
        <v>.</v>
      </c>
      <c r="P127" s="147" t="str">
        <f>T( IF( Dic2022_RICHIESTE!P17&lt;&gt;"",  IF(   AND(    (IFERROR(SEARCH("Ridotto",Dic2022_RICHIESTE!P17),Dic2022_RICHIESTE!P17))=1,    P$124&lt;&gt;""   ),    _xlfn.CONCAT("Rid: ",HLOOKUP(P$124,Tipologie!$B$2:$AM$10,4)  ),  Dic2022_RICHIESTE!P17),HLOOKUP(P$124,Tipologie!$B$2:$AM$10,4  ) ))</f>
        <v>.</v>
      </c>
      <c r="Q127" s="28" t="str">
        <f>T( IF( Dic2022_RICHIESTE!Q17&lt;&gt;"",  IF(   AND(    (IFERROR(SEARCH("Ridotto",Dic2022_RICHIESTE!Q17),Dic2022_RICHIESTE!Q17))=1,    Q$124&lt;&gt;""   ),    _xlfn.CONCAT("Rid: ",HLOOKUP(Q$124,Tipologie!$B$2:$AM$10,4)  ),  Dic2022_RICHIESTE!Q17),HLOOKUP(Q$124,Tipologie!$B$2:$AM$10,4  ) ))</f>
        <v>.</v>
      </c>
      <c r="R127" s="28" t="str">
        <f>T( IF( Dic2022_RICHIESTE!R17&lt;&gt;"",  IF(   AND(    (IFERROR(SEARCH("Ridotto",Dic2022_RICHIESTE!R17),Dic2022_RICHIESTE!R17))=1,    R$124&lt;&gt;""   ),    _xlfn.CONCAT("Rid: ",HLOOKUP(R$124,Tipologie!$B$2:$AM$10,4)  ),  Dic2022_RICHIESTE!R17),HLOOKUP(R$124,Tipologie!$B$2:$AM$10,4  ) ))</f>
        <v>.</v>
      </c>
      <c r="S127" s="28" t="str">
        <f>T( IF( Dic2022_RICHIESTE!S17&lt;&gt;"",  IF(   AND(    (IFERROR(SEARCH("Ridotto",Dic2022_RICHIESTE!S17),Dic2022_RICHIESTE!S17))=1,    S$124&lt;&gt;""   ),    _xlfn.CONCAT("Rid: ",HLOOKUP(S$124,Tipologie!$B$2:$AM$10,4)  ),  Dic2022_RICHIESTE!S17),HLOOKUP(S$124,Tipologie!$B$2:$AM$10,4  ) ))</f>
        <v>.</v>
      </c>
      <c r="U127" s="45" t="str">
        <f t="shared" si="40"/>
        <v>mar</v>
      </c>
      <c r="V127" s="46">
        <f t="shared" si="39"/>
        <v>44908</v>
      </c>
      <c r="W127" s="147" t="str">
        <f>T( IF( Dic2022_RICHIESTE!W17&lt;&gt;"",  IF(   AND(    (IFERROR(SEARCH("Ridotto",Dic2022_RICHIESTE!W17),Dic2022_RICHIESTE!W17))=1,    W$124&lt;&gt;""   ),    _xlfn.CONCAT("Rid: ",HLOOKUP(W$124,Tipologie!$B$2:$AM$10,4)  ),  Dic2022_RICHIESTE!W17),HLOOKUP(W$124,Tipologie!$B$2:$AM$10,4  ) ))</f>
        <v>.</v>
      </c>
      <c r="X127" s="147" t="str">
        <f>T( IF( Dic2022_RICHIESTE!X17&lt;&gt;"",  IF(   AND(    (IFERROR(SEARCH("Ridotto",Dic2022_RICHIESTE!X17),Dic2022_RICHIESTE!X17))=1,    X$124&lt;&gt;""   ),    _xlfn.CONCAT("Rid: ",HLOOKUP(X$124,Tipologie!$B$2:$AM$10,4)  ),  Dic2022_RICHIESTE!X17),HLOOKUP(X$124,Tipologie!$B$2:$AM$10,4  ) ))</f>
        <v>.</v>
      </c>
      <c r="Y127" s="147" t="str">
        <f>T( IF( Dic2022_RICHIESTE!Y17&lt;&gt;"",  IF(   AND(    (IFERROR(SEARCH("Ridotto",Dic2022_RICHIESTE!Y17),Dic2022_RICHIESTE!Y17))=1,    Y$124&lt;&gt;""   ),    _xlfn.CONCAT("Rid: ",HLOOKUP(Y$124,Tipologie!$B$2:$AM$10,4)  ),  Dic2022_RICHIESTE!Y17),HLOOKUP(Y$124,Tipologie!$B$2:$AM$10,4  ) ))</f>
        <v>.</v>
      </c>
      <c r="Z127" s="147" t="str">
        <f>T( IF( Dic2022_RICHIESTE!Z17&lt;&gt;"",  IF(   AND(    (IFERROR(SEARCH("Ridotto",Dic2022_RICHIESTE!Z17),Dic2022_RICHIESTE!Z17))=1,    Z$124&lt;&gt;""   ),    _xlfn.CONCAT("Rid: ",HLOOKUP(Z$124,Tipologie!$B$2:$AM$10,4)  ),  Dic2022_RICHIESTE!Z17),HLOOKUP(Z$124,Tipologie!$B$2:$AM$10,4  ) ))</f>
        <v>.</v>
      </c>
      <c r="AA127" s="147" t="str">
        <f>T( IF( Dic2022_RICHIESTE!AA17&lt;&gt;"",  IF(   AND(    (IFERROR(SEARCH("Ridotto",Dic2022_RICHIESTE!AA17),Dic2022_RICHIESTE!AA17))=1,    AA$124&lt;&gt;""   ),    _xlfn.CONCAT("Rid: ",HLOOKUP(AA$124,Tipologie!$B$2:$AM$10,4)  ),  Dic2022_RICHIESTE!AA17),HLOOKUP(AA$124,Tipologie!$B$2:$AM$10,4  ) ))</f>
        <v>.</v>
      </c>
      <c r="AB127" s="147" t="str">
        <f>T( IF( Dic2022_RICHIESTE!AB17&lt;&gt;"",  IF(   AND(    (IFERROR(SEARCH("Ridotto",Dic2022_RICHIESTE!AB17),Dic2022_RICHIESTE!AB17))=1,    AB$124&lt;&gt;""   ),    _xlfn.CONCAT("Rid: ",HLOOKUP(AB$124,Tipologie!$B$2:$AM$10,4)  ),  Dic2022_RICHIESTE!AB17),HLOOKUP(AB$124,Tipologie!$B$2:$AM$10,4  ) ))</f>
        <v>.</v>
      </c>
      <c r="AC127" s="147" t="str">
        <f>T( IF( Dic2022_RICHIESTE!AC17&lt;&gt;"",  IF(   AND(    (IFERROR(SEARCH("Ridotto",Dic2022_RICHIESTE!AC17),Dic2022_RICHIESTE!AC17))=1,    AC$124&lt;&gt;""   ),    _xlfn.CONCAT("Rid: ",HLOOKUP(AC$124,Tipologie!$B$2:$AM$10,4)  ),  Dic2022_RICHIESTE!AC17),HLOOKUP(AC$124,Tipologie!$B$2:$AM$10,4  ) ))</f>
        <v>.</v>
      </c>
      <c r="AD127" s="147" t="str">
        <f>T( IF( Dic2022_RICHIESTE!AD17&lt;&gt;"",  IF(   AND(    (IFERROR(SEARCH("Ridotto",Dic2022_RICHIESTE!AD17),Dic2022_RICHIESTE!AD17))=1,    AD$124&lt;&gt;""   ),    _xlfn.CONCAT("Rid: ",HLOOKUP(AD$124,Tipologie!$B$2:$AM$10,4)  ),  Dic2022_RICHIESTE!AD17),HLOOKUP(AD$124,Tipologie!$B$2:$AM$10,4  ) ))</f>
        <v>.</v>
      </c>
      <c r="AE127" s="147" t="str">
        <f>T( IF( Dic2022_RICHIESTE!AE17&lt;&gt;"",  IF(   AND(    (IFERROR(SEARCH("Ridotto",Dic2022_RICHIESTE!AE17),Dic2022_RICHIESTE!AE17))=1,    AE$124&lt;&gt;""   ),    _xlfn.CONCAT("Rid: ",HLOOKUP(AE$124,Tipologie!$B$2:$AM$10,4)  ),  Dic2022_RICHIESTE!AE17),HLOOKUP(AE$124,Tipologie!$B$2:$AM$10,4  ) ))</f>
        <v>.</v>
      </c>
      <c r="AF127" s="147" t="str">
        <f>T( IF( Dic2022_RICHIESTE!AF17&lt;&gt;"",  IF(   AND(    (IFERROR(SEARCH("Ridotto",Dic2022_RICHIESTE!AF17),Dic2022_RICHIESTE!AF17))=1,    AF$124&lt;&gt;""   ),    _xlfn.CONCAT("Rid: ",HLOOKUP(AF$124,Tipologie!$B$2:$AM$10,4)  ),  Dic2022_RICHIESTE!AF17),HLOOKUP(AF$124,Tipologie!$B$2:$AM$10,4  ) ))</f>
        <v>.</v>
      </c>
      <c r="AG127" s="147" t="str">
        <f>T( IF( Dic2022_RICHIESTE!AG17&lt;&gt;"",  IF(   AND(    (IFERROR(SEARCH("Ridotto",Dic2022_RICHIESTE!AG17),Dic2022_RICHIESTE!AG17))=1,    AG$124&lt;&gt;""   ),    _xlfn.CONCAT("Rid: ",HLOOKUP(AG$124,Tipologie!$B$2:$AM$10,4)  ),  Dic2022_RICHIESTE!AG17),HLOOKUP(AG$124,Tipologie!$B$2:$AM$10,4  ) ))</f>
        <v>.</v>
      </c>
      <c r="AH127" s="147" t="str">
        <f>T( IF( Dic2022_RICHIESTE!AH17&lt;&gt;"",  IF(   AND(    (IFERROR(SEARCH("Ridotto",Dic2022_RICHIESTE!AH17),Dic2022_RICHIESTE!AH17))=1,    AH$124&lt;&gt;""   ),    _xlfn.CONCAT("Rid: ",HLOOKUP(AH$124,Tipologie!$B$2:$AM$10,4)  ),  Dic2022_RICHIESTE!AH17),HLOOKUP(AH$124,Tipologie!$B$2:$AM$10,4  ) ))</f>
        <v>.</v>
      </c>
      <c r="AI127" s="147" t="str">
        <f>T( IF( Dic2022_RICHIESTE!AI17&lt;&gt;"",  IF(   AND(    (IFERROR(SEARCH("Ridotto",Dic2022_RICHIESTE!AI17),Dic2022_RICHIESTE!AI17))=1,    AI$124&lt;&gt;""   ),    _xlfn.CONCAT("Rid: ",HLOOKUP(AI$124,Tipologie!$B$2:$AM$10,4)  ),  Dic2022_RICHIESTE!AI17),HLOOKUP(AI$124,Tipologie!$B$2:$AM$10,4  ) ))</f>
        <v>.</v>
      </c>
      <c r="AJ127" s="147" t="str">
        <f>T( IF( Dic2022_RICHIESTE!AJ17&lt;&gt;"",  IF(   AND(    (IFERROR(SEARCH("Ridotto",Dic2022_RICHIESTE!AJ17),Dic2022_RICHIESTE!AJ17))=1,    AJ$124&lt;&gt;""   ),    _xlfn.CONCAT("Rid: ",HLOOKUP(AJ$124,Tipologie!$B$2:$AM$10,4)  ),  Dic2022_RICHIESTE!AJ17),HLOOKUP(AJ$124,Tipologie!$B$2:$AM$10,4  ) ))</f>
        <v>.</v>
      </c>
      <c r="AK127" s="147" t="str">
        <f>T( IF( Dic2022_RICHIESTE!AK17&lt;&gt;"",  IF(   AND(    (IFERROR(SEARCH("Ridotto",Dic2022_RICHIESTE!AK17),Dic2022_RICHIESTE!AK17))=1,    AK$124&lt;&gt;""   ),    _xlfn.CONCAT("Rid: ",HLOOKUP(AK$124,Tipologie!$B$2:$AM$10,4)  ),  Dic2022_RICHIESTE!AK17),HLOOKUP(AK$124,Tipologie!$B$2:$AM$10,4  ) ))</f>
        <v>.</v>
      </c>
      <c r="AL127" s="147" t="str">
        <f>T( IF( Dic2022_RICHIESTE!AL17&lt;&gt;"",  IF(   AND(    (IFERROR(SEARCH("Ridotto",Dic2022_RICHIESTE!AL17),Dic2022_RICHIESTE!AL17))=1,    AL$124&lt;&gt;""   ),    _xlfn.CONCAT("Rid: ",HLOOKUP(AL$124,Tipologie!$B$2:$AM$10,4)  ),  Dic2022_RICHIESTE!AL17),HLOOKUP(AL$124,Tipologie!$B$2:$AM$10,4  ) ))</f>
        <v>.</v>
      </c>
      <c r="AM127" s="147" t="str">
        <f>T( IF( Dic2022_RICHIESTE!AM17&lt;&gt;"",  IF(   AND(    (IFERROR(SEARCH("Ridotto",Dic2022_RICHIESTE!AM17),Dic2022_RICHIESTE!AM17))=1,    AM$124&lt;&gt;""   ),    _xlfn.CONCAT("Rid: ",HLOOKUP(AM$124,Tipologie!$B$2:$AM$10,4)  ),  Dic2022_RICHIESTE!AM17),HLOOKUP(AM$124,Tipologie!$B$2:$AM$10,4  ) ))</f>
        <v>.</v>
      </c>
      <c r="AN127" s="147" t="str">
        <f>T( IF( Dic2022_RICHIESTE!AN17&lt;&gt;"",  IF(   AND(    (IFERROR(SEARCH("Ridotto",Dic2022_RICHIESTE!AN17),Dic2022_RICHIESTE!AN17))=1,    AN$124&lt;&gt;""   ),    _xlfn.CONCAT("Rid: ",HLOOKUP(AN$124,Tipologie!$B$2:$AM$10,4)  ),  Dic2022_RICHIESTE!AN17),HLOOKUP(AN$124,Tipologie!$B$2:$AM$10,4  ) ))</f>
        <v>.</v>
      </c>
      <c r="AO127" s="147" t="str">
        <f>T( IF( Dic2022_RICHIESTE!AO17&lt;&gt;"",  IF(   AND(    (IFERROR(SEARCH("Ridotto",Dic2022_RICHIESTE!AO17),Dic2022_RICHIESTE!AO17))=1,    AO$124&lt;&gt;""   ),    _xlfn.CONCAT("Rid: ",HLOOKUP(AO$124,Tipologie!$B$2:$AM$10,4)  ),  Dic2022_RICHIESTE!AO17),HLOOKUP(AO$124,Tipologie!$B$2:$AM$10,4  ) ))</f>
        <v>.</v>
      </c>
      <c r="AP127" s="147" t="str">
        <f>T( IF( Dic2022_RICHIESTE!AP17&lt;&gt;"",  IF(   AND(    (IFERROR(SEARCH("Ridotto",Dic2022_RICHIESTE!AP17),Dic2022_RICHIESTE!AP17))=1,    AP$124&lt;&gt;""   ),    _xlfn.CONCAT("Rid: ",HLOOKUP(AP$124,Tipologie!$B$2:$AM$10,4)  ),  Dic2022_RICHIESTE!AP17),HLOOKUP(AP$124,Tipologie!$B$2:$AM$10,4  ) ))</f>
        <v>.</v>
      </c>
      <c r="AQ127" s="147" t="str">
        <f>T( IF( Dic2022_RICHIESTE!AQ17&lt;&gt;"",  IF(   AND(    (IFERROR(SEARCH("Ridotto",Dic2022_RICHIESTE!AQ17),Dic2022_RICHIESTE!AQ17))=1,    AQ$124&lt;&gt;""   ),    _xlfn.CONCAT("Rid: ",HLOOKUP(AQ$124,Tipologie!$B$2:$AM$10,4)  ),  Dic2022_RICHIESTE!AQ17),HLOOKUP(AQ$124,Tipologie!$B$2:$AM$10,4  ) ))</f>
        <v>.</v>
      </c>
      <c r="AR127" s="147" t="str">
        <f>T( IF( Dic2022_RICHIESTE!AR17&lt;&gt;"",  IF(   AND(    (IFERROR(SEARCH("Ridotto",Dic2022_RICHIESTE!AR17),Dic2022_RICHIESTE!AR17))=1,    AR$124&lt;&gt;""   ),    _xlfn.CONCAT("Rid: ",HLOOKUP(AR$124,Tipologie!$B$2:$AM$10,4)  ),  Dic2022_RICHIESTE!AR17),HLOOKUP(AR$124,Tipologie!$B$2:$AM$10,4  ) ))</f>
        <v>.</v>
      </c>
      <c r="AS127" s="147" t="str">
        <f>T( IF( Dic2022_RICHIESTE!AS17&lt;&gt;"",  IF(   AND(    (IFERROR(SEARCH("Ridotto",Dic2022_RICHIESTE!AS17),Dic2022_RICHIESTE!AS17))=1,    AS$124&lt;&gt;""   ),    _xlfn.CONCAT("Rid: ",HLOOKUP(AS$124,Tipologie!$B$2:$AM$10,4)  ),  Dic2022_RICHIESTE!AS17),HLOOKUP(AS$124,Tipologie!$B$2:$AM$10,4  ) ))</f>
        <v>.</v>
      </c>
      <c r="AT127" s="224"/>
      <c r="AW127" s="159">
        <f>SUM(COUNTIFS(C127:AS127,{"Ex-accordo";"Ferie";"Ridotto Ex-Acc";"Ridotto Ferie";"Ridotto Maternità";"Malattia";"Esame";"Altro"}))</f>
        <v>0</v>
      </c>
      <c r="AX127" s="159">
        <f t="shared" si="43"/>
        <v>30</v>
      </c>
      <c r="AY127" s="91"/>
      <c r="BB127" s="147" t="str">
        <f>T( IF( Dic2022_RICHIESTE!BM17&lt;&gt;"",  IF(   AND(    (IFERROR(SEARCH("Ridotto",Dic2022_RICHIESTE!BM17),Dic2022_RICHIESTE!BM17))=1,    BB$124&lt;&gt;""   ),    _xlfn.CONCAT("Rid: ",HLOOKUP(BB$124,Tipologie!$B$2:$AM$10,4)  ),  Dic2022_RICHIESTE!BM17),HLOOKUP(BB$124,Tipologie!$B$2:$AM$10,4  ) ))</f>
        <v>.</v>
      </c>
      <c r="BC127" s="147" t="str">
        <f>T( IF( Dic2022_RICHIESTE!BN17&lt;&gt;"",  IF(   AND(    (IFERROR(SEARCH("Ridotto",Dic2022_RICHIESTE!BN17),Dic2022_RICHIESTE!BN17))=1,    BC$124&lt;&gt;""   ),    _xlfn.CONCAT("Rid: ",HLOOKUP(BC$124,Tipologie!$B$2:$AM$10,4)  ),  Dic2022_RICHIESTE!BN17),HLOOKUP(BC$124,Tipologie!$B$2:$AM$10,4  ) ))</f>
        <v>.</v>
      </c>
      <c r="BD127" s="147" t="str">
        <f>T( IF( Dic2022_RICHIESTE!BO17&lt;&gt;"",  IF(   AND(    (IFERROR(SEARCH("Ridotto",Dic2022_RICHIESTE!BO17),Dic2022_RICHIESTE!BO17))=1,    BD$124&lt;&gt;""   ),    _xlfn.CONCAT("Rid: ",HLOOKUP(BD$124,Tipologie!$B$2:$AM$10,4)  ),  Dic2022_RICHIESTE!BO17),HLOOKUP(BD$124,Tipologie!$B$2:$AM$10,4  ) ))</f>
        <v>.</v>
      </c>
      <c r="BE127" s="147" t="str">
        <f>T( IF( Dic2022_RICHIESTE!BP17&lt;&gt;"",  IF(   AND(    (IFERROR(SEARCH("Ridotto",Dic2022_RICHIESTE!BP17),Dic2022_RICHIESTE!BP17))=1,    BE$124&lt;&gt;""   ),    _xlfn.CONCAT("Rid: ",HLOOKUP(BE$124,Tipologie!$B$2:$AM$10,4)  ),  Dic2022_RICHIESTE!BP17),HLOOKUP(BE$124,Tipologie!$B$2:$AM$10,4  ) ))</f>
        <v>.</v>
      </c>
      <c r="BF127" s="147" t="str">
        <f>T( IF( Dic2022_RICHIESTE!BQ17&lt;&gt;"",  IF(   AND(    (IFERROR(SEARCH("Ridotto",Dic2022_RICHIESTE!BQ17),Dic2022_RICHIESTE!BQ17))=1,    BF$124&lt;&gt;""   ),    _xlfn.CONCAT("Rid: ",HLOOKUP(BF$124,Tipologie!$B$2:$AM$10,4)  ),  Dic2022_RICHIESTE!BQ17),HLOOKUP(BF$124,Tipologie!$B$2:$AM$10,4  ) ))</f>
        <v>.</v>
      </c>
      <c r="BG127" s="147" t="str">
        <f>T( IF( Dic2022_RICHIESTE!BR17&lt;&gt;"",  IF(   AND(    (IFERROR(SEARCH("Ridotto",Dic2022_RICHIESTE!BR17),Dic2022_RICHIESTE!BR17))=1,    BG$124&lt;&gt;""   ),    _xlfn.CONCAT("Rid: ",HLOOKUP(BG$124,Tipologie!$B$2:$AM$10,4)  ),  Dic2022_RICHIESTE!BR17),HLOOKUP(BG$124,Tipologie!$B$2:$AM$10,4  ) ))</f>
        <v>.</v>
      </c>
      <c r="BI127" s="45" t="str">
        <f t="shared" si="41"/>
        <v>mar</v>
      </c>
      <c r="BJ127" s="45">
        <f t="shared" si="42"/>
        <v>44908</v>
      </c>
      <c r="BK127" s="147" t="str">
        <f>T(IF(  Dic2022_RICHIESTE!BV17&lt;&gt;"",  Dic2022_RICHIESTE!BV17,  HLOOKUP(BK$124,Tipologie!$B$2:$AM$10,4) ))</f>
        <v>.</v>
      </c>
      <c r="BL127" s="147" t="str">
        <f>T(IF(  Dic2022_RICHIESTE!BW17&lt;&gt;"",  Dic2022_RICHIESTE!BW17,  HLOOKUP(BL$124,Tipologie!$B$2:$AM$10,4) ))</f>
        <v>.</v>
      </c>
      <c r="BM127" s="147" t="str">
        <f>T(IF(  Dic2022_RICHIESTE!BX17&lt;&gt;"",  Dic2022_RICHIESTE!BX17,  HLOOKUP(BM$124,Tipologie!$B$2:$AM$10,4) ))</f>
        <v>.</v>
      </c>
      <c r="BN127" s="147" t="str">
        <f>T(IF(  Dic2022_RICHIESTE!BY17&lt;&gt;"",  Dic2022_RICHIESTE!BY17,  HLOOKUP(BN$124,Tipologie!$B$2:$AM$10,4) ))</f>
        <v>.</v>
      </c>
      <c r="BO127" s="147" t="str">
        <f>T(IF(  Dic2022_RICHIESTE!BZ17&lt;&gt;"",  Dic2022_RICHIESTE!BZ17,  HLOOKUP(BO$124,Tipologie!$B$2:$AM$10,4) ))</f>
        <v>.</v>
      </c>
      <c r="BP127" s="147" t="str">
        <f>T(IF(  Dic2022_RICHIESTE!CA17&lt;&gt;"",  Dic2022_RICHIESTE!CA17,  HLOOKUP(BP$124,Tipologie!$B$2:$AM$10,4) ))</f>
        <v>.</v>
      </c>
      <c r="BQ127" s="147" t="str">
        <f>T(IF(  Dic2022_RICHIESTE!CB17&lt;&gt;"",  Dic2022_RICHIESTE!CB17,  HLOOKUP(BQ$124,Tipologie!$B$2:$AM$10,4) ))</f>
        <v>.</v>
      </c>
      <c r="BR127" s="147" t="str">
        <f>T(IF(  Dic2022_RICHIESTE!BW17&lt;&gt;"",  Dic2022_RICHIESTE!BW17,  HLOOKUP(BR$124,Tipologie!$B$2:$AM$10,4) ))</f>
        <v>.</v>
      </c>
      <c r="BS127" s="147" t="str">
        <f>T(IF(  Dic2022_RICHIESTE!BX17&lt;&gt;"",  Dic2022_RICHIESTE!BX17,  HLOOKUP(BS$124,Tipologie!$B$2:$AM$10,4) ))</f>
        <v>.</v>
      </c>
      <c r="BT127" s="147" t="str">
        <f>T(IF(  Dic2022_RICHIESTE!BY17&lt;&gt;"",  Dic2022_RICHIESTE!BY17,  HLOOKUP(BT$124,Tipologie!$B$2:$AM$10,4) ))</f>
        <v>.</v>
      </c>
    </row>
    <row r="128" spans="1:73" ht="11.25" customHeight="1" x14ac:dyDescent="0.25">
      <c r="A128" s="45" t="str">
        <f>IF(Dic2022_RICHIESTE!A18&lt;&gt;"",Dic2022_RICHIESTE!A18,"")</f>
        <v>mer</v>
      </c>
      <c r="B128" s="46">
        <f>IF(Dic2022_RICHIESTE!B18&lt;&gt;"",Dic2022_RICHIESTE!B18,"")</f>
        <v>44909</v>
      </c>
      <c r="C128" s="147" t="str">
        <f>T( IF( Dic2022_RICHIESTE!C18&lt;&gt;"",  IF(   AND(    (IFERROR(SEARCH("Ridotto",Dic2022_RICHIESTE!C18),Dic2022_RICHIESTE!C18))=1,    C$124&lt;&gt;""   ),    _xlfn.CONCAT("Rid: ",HLOOKUP(C$124,Tipologie!$B$2:$AM$10,5)  ),  Dic2022_RICHIESTE!C18),HLOOKUP(C$124,Tipologie!$B$2:$AM$10,5  ) ))</f>
        <v>.</v>
      </c>
      <c r="D128" s="147" t="str">
        <f>T( IF( Dic2022_RICHIESTE!D18&lt;&gt;"",  IF(   AND(    (IFERROR(SEARCH("Ridotto",Dic2022_RICHIESTE!D18),Dic2022_RICHIESTE!D18))=1,    D$124&lt;&gt;""   ),    _xlfn.CONCAT("Rid: ",HLOOKUP(D$124,Tipologie!$B$2:$AM$10,5)  ),  Dic2022_RICHIESTE!D18),HLOOKUP(D$124,Tipologie!$B$2:$AM$10,5  ) ))</f>
        <v>.</v>
      </c>
      <c r="E128" s="147" t="str">
        <f>T( IF( Dic2022_RICHIESTE!E18&lt;&gt;"",  IF(   AND(    (IFERROR(SEARCH("Ridotto",Dic2022_RICHIESTE!E18),Dic2022_RICHIESTE!E18))=1,    E$124&lt;&gt;""   ),    _xlfn.CONCAT("Rid: ",HLOOKUP(E$124,Tipologie!$B$2:$AM$10,5)  ),  Dic2022_RICHIESTE!E18),HLOOKUP(E$124,Tipologie!$B$2:$AM$10,5  ) ))</f>
        <v>.</v>
      </c>
      <c r="F128" s="147" t="str">
        <f>T( IF( Dic2022_RICHIESTE!F18&lt;&gt;"",  IF(   AND(    (IFERROR(SEARCH("Ridotto",Dic2022_RICHIESTE!F18),Dic2022_RICHIESTE!F18))=1,    F$124&lt;&gt;""   ),    _xlfn.CONCAT("Rid: ",HLOOKUP(F$124,Tipologie!$B$2:$AM$10,5)  ),  Dic2022_RICHIESTE!F18),HLOOKUP(F$124,Tipologie!$B$2:$AM$10,5  ) ))</f>
        <v>.</v>
      </c>
      <c r="G128" s="147" t="str">
        <f>T( IF( Dic2022_RICHIESTE!G18&lt;&gt;"",  IF(   AND(    (IFERROR(SEARCH("Ridotto",Dic2022_RICHIESTE!G18),Dic2022_RICHIESTE!G18))=1,    G$124&lt;&gt;""   ),    _xlfn.CONCAT("Rid: ",HLOOKUP(G$124,Tipologie!$B$2:$AM$10,5)  ),  Dic2022_RICHIESTE!G18),HLOOKUP(G$124,Tipologie!$B$2:$AM$10,5  ) ))</f>
        <v>.</v>
      </c>
      <c r="H128" s="147" t="str">
        <f>T( IF( Dic2022_RICHIESTE!H18&lt;&gt;"",  IF(   AND(    (IFERROR(SEARCH("Ridotto",Dic2022_RICHIESTE!H18),Dic2022_RICHIESTE!H18))=1,    H$124&lt;&gt;""   ),    _xlfn.CONCAT("Rid: ",HLOOKUP(H$124,Tipologie!$B$2:$AM$10,5)  ),  Dic2022_RICHIESTE!H18),HLOOKUP(H$124,Tipologie!$B$2:$AM$10,5  ) ))</f>
        <v>.</v>
      </c>
      <c r="I128" s="147" t="str">
        <f>T( IF( Dic2022_RICHIESTE!I18&lt;&gt;"",  IF(   AND(    (IFERROR(SEARCH("Ridotto",Dic2022_RICHIESTE!I18),Dic2022_RICHIESTE!I18))=1,    I$124&lt;&gt;""   ),    _xlfn.CONCAT("Rid: ",HLOOKUP(I$124,Tipologie!$B$2:$AM$10,5)  ),  Dic2022_RICHIESTE!I18),HLOOKUP(I$124,Tipologie!$B$2:$AM$10,5  ) ))</f>
        <v>.</v>
      </c>
      <c r="J128" s="147" t="str">
        <f>T( IF( Dic2022_RICHIESTE!J18&lt;&gt;"",  IF(   AND(    (IFERROR(SEARCH("Ridotto",Dic2022_RICHIESTE!J18),Dic2022_RICHIESTE!J18))=1,    J$124&lt;&gt;""   ),    _xlfn.CONCAT("Rid: ",HLOOKUP(J$124,Tipologie!$B$2:$AM$10,5)  ),  Dic2022_RICHIESTE!J18),HLOOKUP(J$124,Tipologie!$B$2:$AM$10,5  ) ))</f>
        <v>.</v>
      </c>
      <c r="K128" s="147" t="str">
        <f>T( IF( Dic2022_RICHIESTE!K18&lt;&gt;"",  IF(   AND(    (IFERROR(SEARCH("Ridotto",Dic2022_RICHIESTE!K18),Dic2022_RICHIESTE!K18))=1,    K$124&lt;&gt;""   ),    _xlfn.CONCAT("Rid: ",HLOOKUP(K$124,Tipologie!$B$2:$AM$10,5)  ),  Dic2022_RICHIESTE!K18),HLOOKUP(K$124,Tipologie!$B$2:$AM$10,5  ) ))</f>
        <v>.</v>
      </c>
      <c r="L128" s="147" t="str">
        <f>T( IF( Dic2022_RICHIESTE!L18&lt;&gt;"",  IF(   AND(    (IFERROR(SEARCH("Ridotto",Dic2022_RICHIESTE!L18),Dic2022_RICHIESTE!L18))=1,    L$124&lt;&gt;""   ),    _xlfn.CONCAT("Rid: ",HLOOKUP(L$124,Tipologie!$B$2:$AM$10,5)  ),  Dic2022_RICHIESTE!L18),HLOOKUP(L$124,Tipologie!$B$2:$AM$10,5  ) ))</f>
        <v>.</v>
      </c>
      <c r="M128" s="147" t="str">
        <f>T( IF( Dic2022_RICHIESTE!M18&lt;&gt;"",  IF(   AND(    (IFERROR(SEARCH("Ridotto",Dic2022_RICHIESTE!M18),Dic2022_RICHIESTE!M18))=1,    M$124&lt;&gt;""   ),    _xlfn.CONCAT("Rid: ",HLOOKUP(M$124,Tipologie!$B$2:$AM$10,5)  ),  Dic2022_RICHIESTE!M18),HLOOKUP(M$124,Tipologie!$B$2:$AM$10,5  ) ))</f>
        <v>.</v>
      </c>
      <c r="N128" s="147" t="str">
        <f>T( IF( Dic2022_RICHIESTE!N18&lt;&gt;"",  IF(   AND(    (IFERROR(SEARCH("Ridotto",Dic2022_RICHIESTE!N18),Dic2022_RICHIESTE!N18))=1,    N$124&lt;&gt;""   ),    _xlfn.CONCAT("Rid: ",HLOOKUP(N$124,Tipologie!$B$2:$AM$10,5)  ),  Dic2022_RICHIESTE!N18),HLOOKUP(N$124,Tipologie!$B$2:$AM$10,5  ) ))</f>
        <v>.</v>
      </c>
      <c r="O128" s="147" t="str">
        <f>T( IF( Dic2022_RICHIESTE!O18&lt;&gt;"",  IF(   AND(    (IFERROR(SEARCH("Ridotto",Dic2022_RICHIESTE!O18),Dic2022_RICHIESTE!O18))=1,    O$124&lt;&gt;""   ),    _xlfn.CONCAT("Rid: ",HLOOKUP(O$124,Tipologie!$B$2:$AM$10,5)  ),  Dic2022_RICHIESTE!O18),HLOOKUP(O$124,Tipologie!$B$2:$AM$10,5  ) ))</f>
        <v>.</v>
      </c>
      <c r="P128" s="147" t="str">
        <f>T( IF( Dic2022_RICHIESTE!P18&lt;&gt;"",  IF(   AND(    (IFERROR(SEARCH("Ridotto",Dic2022_RICHIESTE!P18),Dic2022_RICHIESTE!P18))=1,    P$124&lt;&gt;""   ),    _xlfn.CONCAT("Rid: ",HLOOKUP(P$124,Tipologie!$B$2:$AM$10,5)  ),  Dic2022_RICHIESTE!P18),HLOOKUP(P$124,Tipologie!$B$2:$AM$10,5  ) ))</f>
        <v>.</v>
      </c>
      <c r="Q128" s="28" t="str">
        <f>T( IF( Dic2022_RICHIESTE!Q18&lt;&gt;"",  IF(   AND(    (IFERROR(SEARCH("Ridotto",Dic2022_RICHIESTE!Q18),Dic2022_RICHIESTE!Q18))=1,    Q$124&lt;&gt;""   ),    _xlfn.CONCAT("Rid: ",HLOOKUP(Q$124,Tipologie!$B$2:$AM$10,5)  ),  Dic2022_RICHIESTE!Q18),HLOOKUP(Q$124,Tipologie!$B$2:$AM$10,5  ) ))</f>
        <v>.</v>
      </c>
      <c r="R128" s="28" t="str">
        <f>T( IF( Dic2022_RICHIESTE!R18&lt;&gt;"",  IF(   AND(    (IFERROR(SEARCH("Ridotto",Dic2022_RICHIESTE!R18),Dic2022_RICHIESTE!R18))=1,    R$124&lt;&gt;""   ),    _xlfn.CONCAT("Rid: ",HLOOKUP(R$124,Tipologie!$B$2:$AM$10,5)  ),  Dic2022_RICHIESTE!R18),HLOOKUP(R$124,Tipologie!$B$2:$AM$10,5  ) ))</f>
        <v>.</v>
      </c>
      <c r="S128" s="28" t="str">
        <f>T( IF( Dic2022_RICHIESTE!S18&lt;&gt;"",  IF(   AND(    (IFERROR(SEARCH("Ridotto",Dic2022_RICHIESTE!S18),Dic2022_RICHIESTE!S18))=1,    S$124&lt;&gt;""   ),    _xlfn.CONCAT("Rid: ",HLOOKUP(S$124,Tipologie!$B$2:$AM$10,5)  ),  Dic2022_RICHIESTE!S18),HLOOKUP(S$124,Tipologie!$B$2:$AM$10,5  ) ))</f>
        <v>.</v>
      </c>
      <c r="U128" s="45" t="str">
        <f t="shared" si="40"/>
        <v>mer</v>
      </c>
      <c r="V128" s="46">
        <f t="shared" si="39"/>
        <v>44909</v>
      </c>
      <c r="W128" s="147" t="str">
        <f>T( IF( Dic2022_RICHIESTE!W18&lt;&gt;"",  IF(   AND(    (IFERROR(SEARCH("Ridotto",Dic2022_RICHIESTE!W18),Dic2022_RICHIESTE!W18))=1,    W$124&lt;&gt;""   ),    _xlfn.CONCAT("Rid: ",HLOOKUP(W$124,Tipologie!$B$2:$AM$10,5)  ),  Dic2022_RICHIESTE!W18),HLOOKUP(W$124,Tipologie!$B$2:$AM$10,5  ) ))</f>
        <v>.</v>
      </c>
      <c r="X128" s="147" t="str">
        <f>T( IF( Dic2022_RICHIESTE!X18&lt;&gt;"",  IF(   AND(    (IFERROR(SEARCH("Ridotto",Dic2022_RICHIESTE!X18),Dic2022_RICHIESTE!X18))=1,    X$124&lt;&gt;""   ),    _xlfn.CONCAT("Rid: ",HLOOKUP(X$124,Tipologie!$B$2:$AM$10,5)  ),  Dic2022_RICHIESTE!X18),HLOOKUP(X$124,Tipologie!$B$2:$AM$10,5  ) ))</f>
        <v>.</v>
      </c>
      <c r="Y128" s="147" t="str">
        <f>T( IF( Dic2022_RICHIESTE!Y18&lt;&gt;"",  IF(   AND(    (IFERROR(SEARCH("Ridotto",Dic2022_RICHIESTE!Y18),Dic2022_RICHIESTE!Y18))=1,    Y$124&lt;&gt;""   ),    _xlfn.CONCAT("Rid: ",HLOOKUP(Y$124,Tipologie!$B$2:$AM$10,5)  ),  Dic2022_RICHIESTE!Y18),HLOOKUP(Y$124,Tipologie!$B$2:$AM$10,5  ) ))</f>
        <v>.</v>
      </c>
      <c r="Z128" s="147" t="str">
        <f>T( IF( Dic2022_RICHIESTE!Z18&lt;&gt;"",  IF(   AND(    (IFERROR(SEARCH("Ridotto",Dic2022_RICHIESTE!Z18),Dic2022_RICHIESTE!Z18))=1,    Z$124&lt;&gt;""   ),    _xlfn.CONCAT("Rid: ",HLOOKUP(Z$124,Tipologie!$B$2:$AM$10,5)  ),  Dic2022_RICHIESTE!Z18),HLOOKUP(Z$124,Tipologie!$B$2:$AM$10,5  ) ))</f>
        <v>.</v>
      </c>
      <c r="AA128" s="147" t="str">
        <f>T( IF( Dic2022_RICHIESTE!AA18&lt;&gt;"",  IF(   AND(    (IFERROR(SEARCH("Ridotto",Dic2022_RICHIESTE!AA18),Dic2022_RICHIESTE!AA18))=1,    AA$124&lt;&gt;""   ),    _xlfn.CONCAT("Rid: ",HLOOKUP(AA$124,Tipologie!$B$2:$AM$10,5)  ),  Dic2022_RICHIESTE!AA18),HLOOKUP(AA$124,Tipologie!$B$2:$AM$10,5  ) ))</f>
        <v>.</v>
      </c>
      <c r="AB128" s="147" t="str">
        <f>T( IF( Dic2022_RICHIESTE!AB18&lt;&gt;"",  IF(   AND(    (IFERROR(SEARCH("Ridotto",Dic2022_RICHIESTE!AB18),Dic2022_RICHIESTE!AB18))=1,    AB$124&lt;&gt;""   ),    _xlfn.CONCAT("Rid: ",HLOOKUP(AB$124,Tipologie!$B$2:$AM$10,5)  ),  Dic2022_RICHIESTE!AB18),HLOOKUP(AB$124,Tipologie!$B$2:$AM$10,5  ) ))</f>
        <v>.</v>
      </c>
      <c r="AC128" s="147" t="str">
        <f>T( IF( Dic2022_RICHIESTE!AC18&lt;&gt;"",  IF(   AND(    (IFERROR(SEARCH("Ridotto",Dic2022_RICHIESTE!AC18),Dic2022_RICHIESTE!AC18))=1,    AC$124&lt;&gt;""   ),    _xlfn.CONCAT("Rid: ",HLOOKUP(AC$124,Tipologie!$B$2:$AM$10,5)  ),  Dic2022_RICHIESTE!AC18),HLOOKUP(AC$124,Tipologie!$B$2:$AM$10,5  ) ))</f>
        <v>.</v>
      </c>
      <c r="AD128" s="147" t="str">
        <f>T( IF( Dic2022_RICHIESTE!AD18&lt;&gt;"",  IF(   AND(    (IFERROR(SEARCH("Ridotto",Dic2022_RICHIESTE!AD18),Dic2022_RICHIESTE!AD18))=1,    AD$124&lt;&gt;""   ),    _xlfn.CONCAT("Rid: ",HLOOKUP(AD$124,Tipologie!$B$2:$AM$10,5)  ),  Dic2022_RICHIESTE!AD18),HLOOKUP(AD$124,Tipologie!$B$2:$AM$10,5  ) ))</f>
        <v>.</v>
      </c>
      <c r="AE128" s="147" t="str">
        <f>T( IF( Dic2022_RICHIESTE!AE18&lt;&gt;"",  IF(   AND(    (IFERROR(SEARCH("Ridotto",Dic2022_RICHIESTE!AE18),Dic2022_RICHIESTE!AE18))=1,    AE$124&lt;&gt;""   ),    _xlfn.CONCAT("Rid: ",HLOOKUP(AE$124,Tipologie!$B$2:$AM$10,5)  ),  Dic2022_RICHIESTE!AE18),HLOOKUP(AE$124,Tipologie!$B$2:$AM$10,5  ) ))</f>
        <v>.</v>
      </c>
      <c r="AF128" s="147" t="str">
        <f>T( IF( Dic2022_RICHIESTE!AF18&lt;&gt;"",  IF(   AND(    (IFERROR(SEARCH("Ridotto",Dic2022_RICHIESTE!AF18),Dic2022_RICHIESTE!AF18))=1,    AF$124&lt;&gt;""   ),    _xlfn.CONCAT("Rid: ",HLOOKUP(AF$124,Tipologie!$B$2:$AM$10,5)  ),  Dic2022_RICHIESTE!AF18),HLOOKUP(AF$124,Tipologie!$B$2:$AM$10,5  ) ))</f>
        <v>.</v>
      </c>
      <c r="AG128" s="147" t="str">
        <f>T( IF( Dic2022_RICHIESTE!AG18&lt;&gt;"",  IF(   AND(    (IFERROR(SEARCH("Ridotto",Dic2022_RICHIESTE!AG18),Dic2022_RICHIESTE!AG18))=1,    AG$124&lt;&gt;""   ),    _xlfn.CONCAT("Rid: ",HLOOKUP(AG$124,Tipologie!$B$2:$AM$10,5)  ),  Dic2022_RICHIESTE!AG18),HLOOKUP(AG$124,Tipologie!$B$2:$AM$10,5  ) ))</f>
        <v>.</v>
      </c>
      <c r="AH128" s="147" t="str">
        <f>T( IF( Dic2022_RICHIESTE!AH18&lt;&gt;"",  IF(   AND(    (IFERROR(SEARCH("Ridotto",Dic2022_RICHIESTE!AH18),Dic2022_RICHIESTE!AH18))=1,    AH$124&lt;&gt;""   ),    _xlfn.CONCAT("Rid: ",HLOOKUP(AH$124,Tipologie!$B$2:$AM$10,5)  ),  Dic2022_RICHIESTE!AH18),HLOOKUP(AH$124,Tipologie!$B$2:$AM$10,5  ) ))</f>
        <v>.</v>
      </c>
      <c r="AI128" s="147" t="str">
        <f>T( IF( Dic2022_RICHIESTE!AI18&lt;&gt;"",  IF(   AND(    (IFERROR(SEARCH("Ridotto",Dic2022_RICHIESTE!AI18),Dic2022_RICHIESTE!AI18))=1,    AI$124&lt;&gt;""   ),    _xlfn.CONCAT("Rid: ",HLOOKUP(AI$124,Tipologie!$B$2:$AM$10,5)  ),  Dic2022_RICHIESTE!AI18),HLOOKUP(AI$124,Tipologie!$B$2:$AM$10,5  ) ))</f>
        <v>.</v>
      </c>
      <c r="AJ128" s="147" t="str">
        <f>T( IF( Dic2022_RICHIESTE!AJ18&lt;&gt;"",  IF(   AND(    (IFERROR(SEARCH("Ridotto",Dic2022_RICHIESTE!AJ18),Dic2022_RICHIESTE!AJ18))=1,    AJ$124&lt;&gt;""   ),    _xlfn.CONCAT("Rid: ",HLOOKUP(AJ$124,Tipologie!$B$2:$AM$10,5)  ),  Dic2022_RICHIESTE!AJ18),HLOOKUP(AJ$124,Tipologie!$B$2:$AM$10,5  ) ))</f>
        <v>.</v>
      </c>
      <c r="AK128" s="147" t="str">
        <f>T( IF( Dic2022_RICHIESTE!AK18&lt;&gt;"",  IF(   AND(    (IFERROR(SEARCH("Ridotto",Dic2022_RICHIESTE!AK18),Dic2022_RICHIESTE!AK18))=1,    AK$124&lt;&gt;""   ),    _xlfn.CONCAT("Rid: ",HLOOKUP(AK$124,Tipologie!$B$2:$AM$10,5)  ),  Dic2022_RICHIESTE!AK18),HLOOKUP(AK$124,Tipologie!$B$2:$AM$10,5  ) ))</f>
        <v>.</v>
      </c>
      <c r="AL128" s="147" t="str">
        <f>T( IF( Dic2022_RICHIESTE!AL18&lt;&gt;"",  IF(   AND(    (IFERROR(SEARCH("Ridotto",Dic2022_RICHIESTE!AL18),Dic2022_RICHIESTE!AL18))=1,    AL$124&lt;&gt;""   ),    _xlfn.CONCAT("Rid: ",HLOOKUP(AL$124,Tipologie!$B$2:$AM$10,5)  ),  Dic2022_RICHIESTE!AL18),HLOOKUP(AL$124,Tipologie!$B$2:$AM$10,5  ) ))</f>
        <v>.</v>
      </c>
      <c r="AM128" s="147" t="str">
        <f>T( IF( Dic2022_RICHIESTE!AM18&lt;&gt;"",  IF(   AND(    (IFERROR(SEARCH("Ridotto",Dic2022_RICHIESTE!AM18),Dic2022_RICHIESTE!AM18))=1,    AM$124&lt;&gt;""   ),    _xlfn.CONCAT("Rid: ",HLOOKUP(AM$124,Tipologie!$B$2:$AM$10,5)  ),  Dic2022_RICHIESTE!AM18),HLOOKUP(AM$124,Tipologie!$B$2:$AM$10,5  ) ))</f>
        <v>.</v>
      </c>
      <c r="AN128" s="147" t="str">
        <f>T( IF( Dic2022_RICHIESTE!AN18&lt;&gt;"",  IF(   AND(    (IFERROR(SEARCH("Ridotto",Dic2022_RICHIESTE!AN18),Dic2022_RICHIESTE!AN18))=1,    AN$124&lt;&gt;""   ),    _xlfn.CONCAT("Rid: ",HLOOKUP(AN$124,Tipologie!$B$2:$AM$10,5)  ),  Dic2022_RICHIESTE!AN18),HLOOKUP(AN$124,Tipologie!$B$2:$AM$10,5  ) ))</f>
        <v>.</v>
      </c>
      <c r="AO128" s="147" t="str">
        <f>T( IF( Dic2022_RICHIESTE!AO18&lt;&gt;"",  IF(   AND(    (IFERROR(SEARCH("Ridotto",Dic2022_RICHIESTE!AO18),Dic2022_RICHIESTE!AO18))=1,    AO$124&lt;&gt;""   ),    _xlfn.CONCAT("Rid: ",HLOOKUP(AO$124,Tipologie!$B$2:$AM$10,5)  ),  Dic2022_RICHIESTE!AO18),HLOOKUP(AO$124,Tipologie!$B$2:$AM$10,5  ) ))</f>
        <v>.</v>
      </c>
      <c r="AP128" s="147" t="str">
        <f>T( IF( Dic2022_RICHIESTE!AP18&lt;&gt;"",  IF(   AND(    (IFERROR(SEARCH("Ridotto",Dic2022_RICHIESTE!AP18),Dic2022_RICHIESTE!AP18))=1,    AP$124&lt;&gt;""   ),    _xlfn.CONCAT("Rid: ",HLOOKUP(AP$124,Tipologie!$B$2:$AM$10,5)  ),  Dic2022_RICHIESTE!AP18),HLOOKUP(AP$124,Tipologie!$B$2:$AM$10,5  ) ))</f>
        <v>.</v>
      </c>
      <c r="AQ128" s="147" t="str">
        <f>T( IF( Dic2022_RICHIESTE!AQ18&lt;&gt;"",  IF(   AND(    (IFERROR(SEARCH("Ridotto",Dic2022_RICHIESTE!AQ18),Dic2022_RICHIESTE!AQ18))=1,    AQ$124&lt;&gt;""   ),    _xlfn.CONCAT("Rid: ",HLOOKUP(AQ$124,Tipologie!$B$2:$AM$10,5)  ),  Dic2022_RICHIESTE!AQ18),HLOOKUP(AQ$124,Tipologie!$B$2:$AM$10,5  ) ))</f>
        <v>.</v>
      </c>
      <c r="AR128" s="147" t="str">
        <f>T( IF( Dic2022_RICHIESTE!AR18&lt;&gt;"",  IF(   AND(    (IFERROR(SEARCH("Ridotto",Dic2022_RICHIESTE!AR18),Dic2022_RICHIESTE!AR18))=1,    AR$124&lt;&gt;""   ),    _xlfn.CONCAT("Rid: ",HLOOKUP(AR$124,Tipologie!$B$2:$AM$10,5)  ),  Dic2022_RICHIESTE!AR18),HLOOKUP(AR$124,Tipologie!$B$2:$AM$10,5  ) ))</f>
        <v>.</v>
      </c>
      <c r="AS128" s="147" t="str">
        <f>T( IF( Dic2022_RICHIESTE!AS18&lt;&gt;"",  IF(   AND(    (IFERROR(SEARCH("Ridotto",Dic2022_RICHIESTE!AS18),Dic2022_RICHIESTE!AS18))=1,    AS$124&lt;&gt;""   ),    _xlfn.CONCAT("Rid: ",HLOOKUP(AS$124,Tipologie!$B$2:$AM$10,5)  ),  Dic2022_RICHIESTE!AS18),HLOOKUP(AS$124,Tipologie!$B$2:$AM$10,5  ) ))</f>
        <v>.</v>
      </c>
      <c r="AT128" s="224"/>
      <c r="AW128" s="159">
        <f>SUM(COUNTIFS(C128:AS128,{"Ex-accordo";"Ferie";"Ridotto Ex-Acc";"Ridotto Ferie";"Ridotto Maternità";"Malattia";"Esame";"Altro"}))</f>
        <v>0</v>
      </c>
      <c r="AX128" s="159">
        <f t="shared" si="43"/>
        <v>30</v>
      </c>
      <c r="AY128" s="91"/>
      <c r="BB128" s="147" t="str">
        <f>T( IF( Dic2022_RICHIESTE!BM18&lt;&gt;"",  IF(   AND(    (IFERROR(SEARCH("Ridotto",Dic2022_RICHIESTE!BM18),Dic2022_RICHIESTE!BM18))=1,    BB$124&lt;&gt;""   ),    _xlfn.CONCAT("Rid: ",HLOOKUP(BB$124,Tipologie!$B$2:$AM$10,5)  ),  Dic2022_RICHIESTE!BM18),HLOOKUP(BB$124,Tipologie!$B$2:$AM$10,5  ) ))</f>
        <v>.</v>
      </c>
      <c r="BC128" s="147" t="str">
        <f>T( IF( Dic2022_RICHIESTE!BN18&lt;&gt;"",  IF(   AND(    (IFERROR(SEARCH("Ridotto",Dic2022_RICHIESTE!BN18),Dic2022_RICHIESTE!BN18))=1,    BC$124&lt;&gt;""   ),    _xlfn.CONCAT("Rid: ",HLOOKUP(BC$124,Tipologie!$B$2:$AM$10,5)  ),  Dic2022_RICHIESTE!BN18),HLOOKUP(BC$124,Tipologie!$B$2:$AM$10,5  ) ))</f>
        <v>.</v>
      </c>
      <c r="BD128" s="147" t="str">
        <f>T( IF( Dic2022_RICHIESTE!BO18&lt;&gt;"",  IF(   AND(    (IFERROR(SEARCH("Ridotto",Dic2022_RICHIESTE!BO18),Dic2022_RICHIESTE!BO18))=1,    BD$124&lt;&gt;""   ),    _xlfn.CONCAT("Rid: ",HLOOKUP(BD$124,Tipologie!$B$2:$AM$10,5)  ),  Dic2022_RICHIESTE!BO18),HLOOKUP(BD$124,Tipologie!$B$2:$AM$10,5  ) ))</f>
        <v>.</v>
      </c>
      <c r="BE128" s="147" t="str">
        <f>T( IF( Dic2022_RICHIESTE!BP18&lt;&gt;"",  IF(   AND(    (IFERROR(SEARCH("Ridotto",Dic2022_RICHIESTE!BP18),Dic2022_RICHIESTE!BP18))=1,    BE$124&lt;&gt;""   ),    _xlfn.CONCAT("Rid: ",HLOOKUP(BE$124,Tipologie!$B$2:$AM$10,5)  ),  Dic2022_RICHIESTE!BP18),HLOOKUP(BE$124,Tipologie!$B$2:$AM$10,5  ) ))</f>
        <v>.</v>
      </c>
      <c r="BF128" s="147" t="str">
        <f>T( IF( Dic2022_RICHIESTE!BQ18&lt;&gt;"",  IF(   AND(    (IFERROR(SEARCH("Ridotto",Dic2022_RICHIESTE!BQ18),Dic2022_RICHIESTE!BQ18))=1,    BF$124&lt;&gt;""   ),    _xlfn.CONCAT("Rid: ",HLOOKUP(BF$124,Tipologie!$B$2:$AM$10,5)  ),  Dic2022_RICHIESTE!BQ18),HLOOKUP(BF$124,Tipologie!$B$2:$AM$10,5  ) ))</f>
        <v>.</v>
      </c>
      <c r="BG128" s="147" t="str">
        <f>T( IF( Dic2022_RICHIESTE!BR18&lt;&gt;"",  IF(   AND(    (IFERROR(SEARCH("Ridotto",Dic2022_RICHIESTE!BR18),Dic2022_RICHIESTE!BR18))=1,    BG$124&lt;&gt;""   ),    _xlfn.CONCAT("Rid: ",HLOOKUP(BG$124,Tipologie!$B$2:$AM$10,5)  ),  Dic2022_RICHIESTE!BR18),HLOOKUP(BG$124,Tipologie!$B$2:$AM$10,5  ) ))</f>
        <v>.</v>
      </c>
      <c r="BI128" s="45" t="str">
        <f t="shared" si="41"/>
        <v>mer</v>
      </c>
      <c r="BJ128" s="45">
        <f t="shared" si="42"/>
        <v>44909</v>
      </c>
      <c r="BK128" s="147" t="str">
        <f>T(IF(  Dic2022_RICHIESTE!BV18&lt;&gt;"",  Dic2022_RICHIESTE!BV18,  HLOOKUP(BK$124,Tipologie!$B$2:$AM$10,5) ))</f>
        <v>.</v>
      </c>
      <c r="BL128" s="147" t="str">
        <f>T(IF(  Dic2022_RICHIESTE!BW18&lt;&gt;"",  Dic2022_RICHIESTE!BW18,  HLOOKUP(BL$124,Tipologie!$B$2:$AM$10,5) ))</f>
        <v>.</v>
      </c>
      <c r="BM128" s="147" t="str">
        <f>T(IF(  Dic2022_RICHIESTE!BX18&lt;&gt;"",  Dic2022_RICHIESTE!BX18,  HLOOKUP(BM$124,Tipologie!$B$2:$AM$10,5) ))</f>
        <v>.</v>
      </c>
      <c r="BN128" s="147" t="str">
        <f>T(IF(  Dic2022_RICHIESTE!BY18&lt;&gt;"",  Dic2022_RICHIESTE!BY18,  HLOOKUP(BN$124,Tipologie!$B$2:$AM$10,5) ))</f>
        <v>.</v>
      </c>
      <c r="BO128" s="147" t="str">
        <f>T(IF(  Dic2022_RICHIESTE!BZ18&lt;&gt;"",  Dic2022_RICHIESTE!BZ18,  HLOOKUP(BO$124,Tipologie!$B$2:$AM$10,5) ))</f>
        <v>.</v>
      </c>
      <c r="BP128" s="147" t="str">
        <f>T(IF(  Dic2022_RICHIESTE!CA18&lt;&gt;"",  Dic2022_RICHIESTE!CA18,  HLOOKUP(BP$124,Tipologie!$B$2:$AM$10,5) ))</f>
        <v>.</v>
      </c>
      <c r="BQ128" s="147" t="str">
        <f>T(IF(  Dic2022_RICHIESTE!CB18&lt;&gt;"",  Dic2022_RICHIESTE!CB18,  HLOOKUP(BQ$124,Tipologie!$B$2:$AM$10,5) ))</f>
        <v>.</v>
      </c>
      <c r="BR128" s="147" t="str">
        <f>T(IF(  Dic2022_RICHIESTE!BW18&lt;&gt;"",  Dic2022_RICHIESTE!BW18,  HLOOKUP(BR$124,Tipologie!$B$2:$AM$10,5) ))</f>
        <v>.</v>
      </c>
      <c r="BS128" s="147" t="str">
        <f>T(IF(  Dic2022_RICHIESTE!BX18&lt;&gt;"",  Dic2022_RICHIESTE!BX18,  HLOOKUP(BS$124,Tipologie!$B$2:$AM$10,5) ))</f>
        <v>.</v>
      </c>
      <c r="BT128" s="147" t="str">
        <f>T(IF(  Dic2022_RICHIESTE!BY18&lt;&gt;"",  Dic2022_RICHIESTE!BY18,  HLOOKUP(BT$124,Tipologie!$B$2:$AM$10,5) ))</f>
        <v>.</v>
      </c>
      <c r="BU128" s="20"/>
    </row>
    <row r="129" spans="1:73" ht="11.25" customHeight="1" x14ac:dyDescent="0.25">
      <c r="A129" s="45" t="str">
        <f>IF(Dic2022_RICHIESTE!A19&lt;&gt;"",Dic2022_RICHIESTE!A19,"")</f>
        <v>gio</v>
      </c>
      <c r="B129" s="46">
        <f>IF(Dic2022_RICHIESTE!B19&lt;&gt;"",Dic2022_RICHIESTE!B19,"")</f>
        <v>44910</v>
      </c>
      <c r="C129" s="147" t="str">
        <f>T( IF( Dic2022_RICHIESTE!C19&lt;&gt;"",  IF(   AND(    (IFERROR(SEARCH("Ridotto",Dic2022_RICHIESTE!C19),Dic2022_RICHIESTE!C19))=1,    C$124&lt;&gt;""   ),    _xlfn.CONCAT("Rid: ",HLOOKUP(C$124,Tipologie!$B$2:$AM$10,6)  ),  Dic2022_RICHIESTE!C19),HLOOKUP(C$124,Tipologie!$B$2:$AM$10,6  ) ))</f>
        <v>.</v>
      </c>
      <c r="D129" s="147" t="str">
        <f>T( IF( Dic2022_RICHIESTE!D19&lt;&gt;"",  IF(   AND(    (IFERROR(SEARCH("Ridotto",Dic2022_RICHIESTE!D19),Dic2022_RICHIESTE!D19))=1,    D$124&lt;&gt;""   ),    _xlfn.CONCAT("Rid: ",HLOOKUP(D$124,Tipologie!$B$2:$AM$10,6)  ),  Dic2022_RICHIESTE!D19),HLOOKUP(D$124,Tipologie!$B$2:$AM$10,6  ) ))</f>
        <v>.</v>
      </c>
      <c r="E129" s="147" t="str">
        <f>T( IF( Dic2022_RICHIESTE!E19&lt;&gt;"",  IF(   AND(    (IFERROR(SEARCH("Ridotto",Dic2022_RICHIESTE!E19),Dic2022_RICHIESTE!E19))=1,    E$124&lt;&gt;""   ),    _xlfn.CONCAT("Rid: ",HLOOKUP(E$124,Tipologie!$B$2:$AM$10,6)  ),  Dic2022_RICHIESTE!E19),HLOOKUP(E$124,Tipologie!$B$2:$AM$10,6  ) ))</f>
        <v>.</v>
      </c>
      <c r="F129" s="147" t="str">
        <f>T( IF( Dic2022_RICHIESTE!F19&lt;&gt;"",  IF(   AND(    (IFERROR(SEARCH("Ridotto",Dic2022_RICHIESTE!F19),Dic2022_RICHIESTE!F19))=1,    F$124&lt;&gt;""   ),    _xlfn.CONCAT("Rid: ",HLOOKUP(F$124,Tipologie!$B$2:$AM$10,6)  ),  Dic2022_RICHIESTE!F19),HLOOKUP(F$124,Tipologie!$B$2:$AM$10,6  ) ))</f>
        <v>.</v>
      </c>
      <c r="G129" s="147" t="str">
        <f>T( IF( Dic2022_RICHIESTE!G19&lt;&gt;"",  IF(   AND(    (IFERROR(SEARCH("Ridotto",Dic2022_RICHIESTE!G19),Dic2022_RICHIESTE!G19))=1,    G$124&lt;&gt;""   ),    _xlfn.CONCAT("Rid: ",HLOOKUP(G$124,Tipologie!$B$2:$AM$10,6)  ),  Dic2022_RICHIESTE!G19),HLOOKUP(G$124,Tipologie!$B$2:$AM$10,6  ) ))</f>
        <v>.</v>
      </c>
      <c r="H129" s="147" t="str">
        <f>T( IF( Dic2022_RICHIESTE!H19&lt;&gt;"",  IF(   AND(    (IFERROR(SEARCH("Ridotto",Dic2022_RICHIESTE!H19),Dic2022_RICHIESTE!H19))=1,    H$124&lt;&gt;""   ),    _xlfn.CONCAT("Rid: ",HLOOKUP(H$124,Tipologie!$B$2:$AM$10,6)  ),  Dic2022_RICHIESTE!H19),HLOOKUP(H$124,Tipologie!$B$2:$AM$10,6  ) ))</f>
        <v>.</v>
      </c>
      <c r="I129" s="147" t="str">
        <f>T( IF( Dic2022_RICHIESTE!I19&lt;&gt;"",  IF(   AND(    (IFERROR(SEARCH("Ridotto",Dic2022_RICHIESTE!I19),Dic2022_RICHIESTE!I19))=1,    I$124&lt;&gt;""   ),    _xlfn.CONCAT("Rid: ",HLOOKUP(I$124,Tipologie!$B$2:$AM$10,6)  ),  Dic2022_RICHIESTE!I19),HLOOKUP(I$124,Tipologie!$B$2:$AM$10,6  ) ))</f>
        <v>.</v>
      </c>
      <c r="J129" s="147" t="str">
        <f>T( IF( Dic2022_RICHIESTE!J19&lt;&gt;"",  IF(   AND(    (IFERROR(SEARCH("Ridotto",Dic2022_RICHIESTE!J19),Dic2022_RICHIESTE!J19))=1,    J$124&lt;&gt;""   ),    _xlfn.CONCAT("Rid: ",HLOOKUP(J$124,Tipologie!$B$2:$AM$10,6)  ),  Dic2022_RICHIESTE!J19),HLOOKUP(J$124,Tipologie!$B$2:$AM$10,6  ) ))</f>
        <v>.</v>
      </c>
      <c r="K129" s="147" t="str">
        <f>T( IF( Dic2022_RICHIESTE!K19&lt;&gt;"",  IF(   AND(    (IFERROR(SEARCH("Ridotto",Dic2022_RICHIESTE!K19),Dic2022_RICHIESTE!K19))=1,    K$124&lt;&gt;""   ),    _xlfn.CONCAT("Rid: ",HLOOKUP(K$124,Tipologie!$B$2:$AM$10,6)  ),  Dic2022_RICHIESTE!K19),HLOOKUP(K$124,Tipologie!$B$2:$AM$10,6  ) ))</f>
        <v>.</v>
      </c>
      <c r="L129" s="147" t="str">
        <f>T( IF( Dic2022_RICHIESTE!L19&lt;&gt;"",  IF(   AND(    (IFERROR(SEARCH("Ridotto",Dic2022_RICHIESTE!L19),Dic2022_RICHIESTE!L19))=1,    L$124&lt;&gt;""   ),    _xlfn.CONCAT("Rid: ",HLOOKUP(L$124,Tipologie!$B$2:$AM$10,6)  ),  Dic2022_RICHIESTE!L19),HLOOKUP(L$124,Tipologie!$B$2:$AM$10,6  ) ))</f>
        <v>.</v>
      </c>
      <c r="M129" s="147" t="str">
        <f>T( IF( Dic2022_RICHIESTE!M19&lt;&gt;"",  IF(   AND(    (IFERROR(SEARCH("Ridotto",Dic2022_RICHIESTE!M19),Dic2022_RICHIESTE!M19))=1,    M$124&lt;&gt;""   ),    _xlfn.CONCAT("Rid: ",HLOOKUP(M$124,Tipologie!$B$2:$AM$10,6)  ),  Dic2022_RICHIESTE!M19),HLOOKUP(M$124,Tipologie!$B$2:$AM$10,6  ) ))</f>
        <v>.</v>
      </c>
      <c r="N129" s="147" t="str">
        <f>T( IF( Dic2022_RICHIESTE!N19&lt;&gt;"",  IF(   AND(    (IFERROR(SEARCH("Ridotto",Dic2022_RICHIESTE!N19),Dic2022_RICHIESTE!N19))=1,    N$124&lt;&gt;""   ),    _xlfn.CONCAT("Rid: ",HLOOKUP(N$124,Tipologie!$B$2:$AM$10,6)  ),  Dic2022_RICHIESTE!N19),HLOOKUP(N$124,Tipologie!$B$2:$AM$10,6  ) ))</f>
        <v>.</v>
      </c>
      <c r="O129" s="147" t="str">
        <f>T( IF( Dic2022_RICHIESTE!O19&lt;&gt;"",  IF(   AND(    (IFERROR(SEARCH("Ridotto",Dic2022_RICHIESTE!O19),Dic2022_RICHIESTE!O19))=1,    O$124&lt;&gt;""   ),    _xlfn.CONCAT("Rid: ",HLOOKUP(O$124,Tipologie!$B$2:$AM$10,6)  ),  Dic2022_RICHIESTE!O19),HLOOKUP(O$124,Tipologie!$B$2:$AM$10,6  ) ))</f>
        <v>.</v>
      </c>
      <c r="P129" s="147" t="str">
        <f>T( IF( Dic2022_RICHIESTE!P19&lt;&gt;"",  IF(   AND(    (IFERROR(SEARCH("Ridotto",Dic2022_RICHIESTE!P19),Dic2022_RICHIESTE!P19))=1,    P$124&lt;&gt;""   ),    _xlfn.CONCAT("Rid: ",HLOOKUP(P$124,Tipologie!$B$2:$AM$10,6)  ),  Dic2022_RICHIESTE!P19),HLOOKUP(P$124,Tipologie!$B$2:$AM$10,6  ) ))</f>
        <v>.</v>
      </c>
      <c r="Q129" s="28" t="str">
        <f>T( IF( Dic2022_RICHIESTE!Q19&lt;&gt;"",  IF(   AND(    (IFERROR(SEARCH("Ridotto",Dic2022_RICHIESTE!Q19),Dic2022_RICHIESTE!Q19))=1,    Q$124&lt;&gt;""   ),    _xlfn.CONCAT("Rid: ",HLOOKUP(Q$124,Tipologie!$B$2:$AM$10,6)  ),  Dic2022_RICHIESTE!Q19),HLOOKUP(Q$124,Tipologie!$B$2:$AM$10,6  ) ))</f>
        <v>.</v>
      </c>
      <c r="R129" s="28" t="str">
        <f>T( IF( Dic2022_RICHIESTE!R19&lt;&gt;"",  IF(   AND(    (IFERROR(SEARCH("Ridotto",Dic2022_RICHIESTE!R19),Dic2022_RICHIESTE!R19))=1,    R$124&lt;&gt;""   ),    _xlfn.CONCAT("Rid: ",HLOOKUP(R$124,Tipologie!$B$2:$AM$10,6)  ),  Dic2022_RICHIESTE!R19),HLOOKUP(R$124,Tipologie!$B$2:$AM$10,6  ) ))</f>
        <v>.</v>
      </c>
      <c r="S129" s="28" t="str">
        <f>T( IF( Dic2022_RICHIESTE!S19&lt;&gt;"",  IF(   AND(    (IFERROR(SEARCH("Ridotto",Dic2022_RICHIESTE!S19),Dic2022_RICHIESTE!S19))=1,    S$124&lt;&gt;""   ),    _xlfn.CONCAT("Rid: ",HLOOKUP(S$124,Tipologie!$B$2:$AM$10,6)  ),  Dic2022_RICHIESTE!S19),HLOOKUP(S$124,Tipologie!$B$2:$AM$10,6  ) ))</f>
        <v>.</v>
      </c>
      <c r="U129" s="45" t="str">
        <f t="shared" si="40"/>
        <v>gio</v>
      </c>
      <c r="V129" s="46">
        <f t="shared" si="39"/>
        <v>44910</v>
      </c>
      <c r="W129" s="147" t="str">
        <f>T( IF( Dic2022_RICHIESTE!W19&lt;&gt;"",  IF(   AND(    (IFERROR(SEARCH("Ridotto",Dic2022_RICHIESTE!W19),Dic2022_RICHIESTE!W19))=1,    W$124&lt;&gt;""   ),    _xlfn.CONCAT("Rid: ",HLOOKUP(W$124,Tipologie!$B$2:$AM$10,6)  ),  Dic2022_RICHIESTE!W19),HLOOKUP(W$124,Tipologie!$B$2:$AM$10,6  ) ))</f>
        <v>.</v>
      </c>
      <c r="X129" s="147" t="str">
        <f>T( IF( Dic2022_RICHIESTE!X19&lt;&gt;"",  IF(   AND(    (IFERROR(SEARCH("Ridotto",Dic2022_RICHIESTE!X19),Dic2022_RICHIESTE!X19))=1,    X$124&lt;&gt;""   ),    _xlfn.CONCAT("Rid: ",HLOOKUP(X$124,Tipologie!$B$2:$AM$10,6)  ),  Dic2022_RICHIESTE!X19),HLOOKUP(X$124,Tipologie!$B$2:$AM$10,6  ) ))</f>
        <v>.</v>
      </c>
      <c r="Y129" s="147" t="str">
        <f>T( IF( Dic2022_RICHIESTE!Y19&lt;&gt;"",  IF(   AND(    (IFERROR(SEARCH("Ridotto",Dic2022_RICHIESTE!Y19),Dic2022_RICHIESTE!Y19))=1,    Y$124&lt;&gt;""   ),    _xlfn.CONCAT("Rid: ",HLOOKUP(Y$124,Tipologie!$B$2:$AM$10,6)  ),  Dic2022_RICHIESTE!Y19),HLOOKUP(Y$124,Tipologie!$B$2:$AM$10,6  ) ))</f>
        <v>.</v>
      </c>
      <c r="Z129" s="147" t="str">
        <f>T( IF( Dic2022_RICHIESTE!Z19&lt;&gt;"",  IF(   AND(    (IFERROR(SEARCH("Ridotto",Dic2022_RICHIESTE!Z19),Dic2022_RICHIESTE!Z19))=1,    Z$124&lt;&gt;""   ),    _xlfn.CONCAT("Rid: ",HLOOKUP(Z$124,Tipologie!$B$2:$AM$10,6)  ),  Dic2022_RICHIESTE!Z19),HLOOKUP(Z$124,Tipologie!$B$2:$AM$10,6  ) ))</f>
        <v>.</v>
      </c>
      <c r="AA129" s="147" t="str">
        <f>T( IF( Dic2022_RICHIESTE!AA19&lt;&gt;"",  IF(   AND(    (IFERROR(SEARCH("Ridotto",Dic2022_RICHIESTE!AA19),Dic2022_RICHIESTE!AA19))=1,    AA$124&lt;&gt;""   ),    _xlfn.CONCAT("Rid: ",HLOOKUP(AA$124,Tipologie!$B$2:$AM$10,6)  ),  Dic2022_RICHIESTE!AA19),HLOOKUP(AA$124,Tipologie!$B$2:$AM$10,6  ) ))</f>
        <v>.</v>
      </c>
      <c r="AB129" s="147" t="str">
        <f>T( IF( Dic2022_RICHIESTE!AB19&lt;&gt;"",  IF(   AND(    (IFERROR(SEARCH("Ridotto",Dic2022_RICHIESTE!AB19),Dic2022_RICHIESTE!AB19))=1,    AB$124&lt;&gt;""   ),    _xlfn.CONCAT("Rid: ",HLOOKUP(AB$124,Tipologie!$B$2:$AM$10,6)  ),  Dic2022_RICHIESTE!AB19),HLOOKUP(AB$124,Tipologie!$B$2:$AM$10,6  ) ))</f>
        <v>.</v>
      </c>
      <c r="AC129" s="147" t="str">
        <f>T( IF( Dic2022_RICHIESTE!AC19&lt;&gt;"",  IF(   AND(    (IFERROR(SEARCH("Ridotto",Dic2022_RICHIESTE!AC19),Dic2022_RICHIESTE!AC19))=1,    AC$124&lt;&gt;""   ),    _xlfn.CONCAT("Rid: ",HLOOKUP(AC$124,Tipologie!$B$2:$AM$10,6)  ),  Dic2022_RICHIESTE!AC19),HLOOKUP(AC$124,Tipologie!$B$2:$AM$10,6  ) ))</f>
        <v>.</v>
      </c>
      <c r="AD129" s="147" t="str">
        <f>T( IF( Dic2022_RICHIESTE!AD19&lt;&gt;"",  IF(   AND(    (IFERROR(SEARCH("Ridotto",Dic2022_RICHIESTE!AD19),Dic2022_RICHIESTE!AD19))=1,    AD$124&lt;&gt;""   ),    _xlfn.CONCAT("Rid: ",HLOOKUP(AD$124,Tipologie!$B$2:$AM$10,6)  ),  Dic2022_RICHIESTE!AD19),HLOOKUP(AD$124,Tipologie!$B$2:$AM$10,6  ) ))</f>
        <v>.</v>
      </c>
      <c r="AE129" s="147" t="str">
        <f>T( IF( Dic2022_RICHIESTE!AE19&lt;&gt;"",  IF(   AND(    (IFERROR(SEARCH("Ridotto",Dic2022_RICHIESTE!AE19),Dic2022_RICHIESTE!AE19))=1,    AE$124&lt;&gt;""   ),    _xlfn.CONCAT("Rid: ",HLOOKUP(AE$124,Tipologie!$B$2:$AM$10,6)  ),  Dic2022_RICHIESTE!AE19),HLOOKUP(AE$124,Tipologie!$B$2:$AM$10,6  ) ))</f>
        <v>.</v>
      </c>
      <c r="AF129" s="147" t="str">
        <f>T( IF( Dic2022_RICHIESTE!AF19&lt;&gt;"",  IF(   AND(    (IFERROR(SEARCH("Ridotto",Dic2022_RICHIESTE!AF19),Dic2022_RICHIESTE!AF19))=1,    AF$124&lt;&gt;""   ),    _xlfn.CONCAT("Rid: ",HLOOKUP(AF$124,Tipologie!$B$2:$AM$10,6)  ),  Dic2022_RICHIESTE!AF19),HLOOKUP(AF$124,Tipologie!$B$2:$AM$10,6  ) ))</f>
        <v>.</v>
      </c>
      <c r="AG129" s="147" t="str">
        <f>T( IF( Dic2022_RICHIESTE!AG19&lt;&gt;"",  IF(   AND(    (IFERROR(SEARCH("Ridotto",Dic2022_RICHIESTE!AG19),Dic2022_RICHIESTE!AG19))=1,    AG$124&lt;&gt;""   ),    _xlfn.CONCAT("Rid: ",HLOOKUP(AG$124,Tipologie!$B$2:$AM$10,6)  ),  Dic2022_RICHIESTE!AG19),HLOOKUP(AG$124,Tipologie!$B$2:$AM$10,6  ) ))</f>
        <v>.</v>
      </c>
      <c r="AH129" s="147" t="str">
        <f>T( IF( Dic2022_RICHIESTE!AH19&lt;&gt;"",  IF(   AND(    (IFERROR(SEARCH("Ridotto",Dic2022_RICHIESTE!AH19),Dic2022_RICHIESTE!AH19))=1,    AH$124&lt;&gt;""   ),    _xlfn.CONCAT("Rid: ",HLOOKUP(AH$124,Tipologie!$B$2:$AM$10,6)  ),  Dic2022_RICHIESTE!AH19),HLOOKUP(AH$124,Tipologie!$B$2:$AM$10,6  ) ))</f>
        <v>.</v>
      </c>
      <c r="AI129" s="147" t="str">
        <f>T( IF( Dic2022_RICHIESTE!AI19&lt;&gt;"",  IF(   AND(    (IFERROR(SEARCH("Ridotto",Dic2022_RICHIESTE!AI19),Dic2022_RICHIESTE!AI19))=1,    AI$124&lt;&gt;""   ),    _xlfn.CONCAT("Rid: ",HLOOKUP(AI$124,Tipologie!$B$2:$AM$10,6)  ),  Dic2022_RICHIESTE!AI19),HLOOKUP(AI$124,Tipologie!$B$2:$AM$10,6  ) ))</f>
        <v>.</v>
      </c>
      <c r="AJ129" s="147" t="str">
        <f>T( IF( Dic2022_RICHIESTE!AJ19&lt;&gt;"",  IF(   AND(    (IFERROR(SEARCH("Ridotto",Dic2022_RICHIESTE!AJ19),Dic2022_RICHIESTE!AJ19))=1,    AJ$124&lt;&gt;""   ),    _xlfn.CONCAT("Rid: ",HLOOKUP(AJ$124,Tipologie!$B$2:$AM$10,6)  ),  Dic2022_RICHIESTE!AJ19),HLOOKUP(AJ$124,Tipologie!$B$2:$AM$10,6  ) ))</f>
        <v>.</v>
      </c>
      <c r="AK129" s="147" t="str">
        <f>T( IF( Dic2022_RICHIESTE!AK19&lt;&gt;"",  IF(   AND(    (IFERROR(SEARCH("Ridotto",Dic2022_RICHIESTE!AK19),Dic2022_RICHIESTE!AK19))=1,    AK$124&lt;&gt;""   ),    _xlfn.CONCAT("Rid: ",HLOOKUP(AK$124,Tipologie!$B$2:$AM$10,6)  ),  Dic2022_RICHIESTE!AK19),HLOOKUP(AK$124,Tipologie!$B$2:$AM$10,6  ) ))</f>
        <v>.</v>
      </c>
      <c r="AL129" s="147" t="str">
        <f>T( IF( Dic2022_RICHIESTE!AL19&lt;&gt;"",  IF(   AND(    (IFERROR(SEARCH("Ridotto",Dic2022_RICHIESTE!AL19),Dic2022_RICHIESTE!AL19))=1,    AL$124&lt;&gt;""   ),    _xlfn.CONCAT("Rid: ",HLOOKUP(AL$124,Tipologie!$B$2:$AM$10,6)  ),  Dic2022_RICHIESTE!AL19),HLOOKUP(AL$124,Tipologie!$B$2:$AM$10,6  ) ))</f>
        <v>.</v>
      </c>
      <c r="AM129" s="147" t="str">
        <f>T( IF( Dic2022_RICHIESTE!AM19&lt;&gt;"",  IF(   AND(    (IFERROR(SEARCH("Ridotto",Dic2022_RICHIESTE!AM19),Dic2022_RICHIESTE!AM19))=1,    AM$124&lt;&gt;""   ),    _xlfn.CONCAT("Rid: ",HLOOKUP(AM$124,Tipologie!$B$2:$AM$10,6)  ),  Dic2022_RICHIESTE!AM19),HLOOKUP(AM$124,Tipologie!$B$2:$AM$10,6  ) ))</f>
        <v>.</v>
      </c>
      <c r="AN129" s="147" t="str">
        <f>T( IF( Dic2022_RICHIESTE!AN19&lt;&gt;"",  IF(   AND(    (IFERROR(SEARCH("Ridotto",Dic2022_RICHIESTE!AN19),Dic2022_RICHIESTE!AN19))=1,    AN$124&lt;&gt;""   ),    _xlfn.CONCAT("Rid: ",HLOOKUP(AN$124,Tipologie!$B$2:$AM$10,6)  ),  Dic2022_RICHIESTE!AN19),HLOOKUP(AN$124,Tipologie!$B$2:$AM$10,6  ) ))</f>
        <v>.</v>
      </c>
      <c r="AO129" s="147" t="str">
        <f>T( IF( Dic2022_RICHIESTE!AO19&lt;&gt;"",  IF(   AND(    (IFERROR(SEARCH("Ridotto",Dic2022_RICHIESTE!AO19),Dic2022_RICHIESTE!AO19))=1,    AO$124&lt;&gt;""   ),    _xlfn.CONCAT("Rid: ",HLOOKUP(AO$124,Tipologie!$B$2:$AM$10,6)  ),  Dic2022_RICHIESTE!AO19),HLOOKUP(AO$124,Tipologie!$B$2:$AM$10,6  ) ))</f>
        <v>.</v>
      </c>
      <c r="AP129" s="147" t="str">
        <f>T( IF( Dic2022_RICHIESTE!AP19&lt;&gt;"",  IF(   AND(    (IFERROR(SEARCH("Ridotto",Dic2022_RICHIESTE!AP19),Dic2022_RICHIESTE!AP19))=1,    AP$124&lt;&gt;""   ),    _xlfn.CONCAT("Rid: ",HLOOKUP(AP$124,Tipologie!$B$2:$AM$10,6)  ),  Dic2022_RICHIESTE!AP19),HLOOKUP(AP$124,Tipologie!$B$2:$AM$10,6  ) ))</f>
        <v>.</v>
      </c>
      <c r="AQ129" s="147" t="str">
        <f>T( IF( Dic2022_RICHIESTE!AQ19&lt;&gt;"",  IF(   AND(    (IFERROR(SEARCH("Ridotto",Dic2022_RICHIESTE!AQ19),Dic2022_RICHIESTE!AQ19))=1,    AQ$124&lt;&gt;""   ),    _xlfn.CONCAT("Rid: ",HLOOKUP(AQ$124,Tipologie!$B$2:$AM$10,6)  ),  Dic2022_RICHIESTE!AQ19),HLOOKUP(AQ$124,Tipologie!$B$2:$AM$10,6  ) ))</f>
        <v>.</v>
      </c>
      <c r="AR129" s="147" t="str">
        <f>T( IF( Dic2022_RICHIESTE!AR19&lt;&gt;"",  IF(   AND(    (IFERROR(SEARCH("Ridotto",Dic2022_RICHIESTE!AR19),Dic2022_RICHIESTE!AR19))=1,    AR$124&lt;&gt;""   ),    _xlfn.CONCAT("Rid: ",HLOOKUP(AR$124,Tipologie!$B$2:$AM$10,6)  ),  Dic2022_RICHIESTE!AR19),HLOOKUP(AR$124,Tipologie!$B$2:$AM$10,6  ) ))</f>
        <v>.</v>
      </c>
      <c r="AS129" s="147" t="str">
        <f>T( IF( Dic2022_RICHIESTE!AS19&lt;&gt;"",  IF(   AND(    (IFERROR(SEARCH("Ridotto",Dic2022_RICHIESTE!AS19),Dic2022_RICHIESTE!AS19))=1,    AS$124&lt;&gt;""   ),    _xlfn.CONCAT("Rid: ",HLOOKUP(AS$124,Tipologie!$B$2:$AM$10,6)  ),  Dic2022_RICHIESTE!AS19),HLOOKUP(AS$124,Tipologie!$B$2:$AM$10,6  ) ))</f>
        <v>.</v>
      </c>
      <c r="AT129" s="224"/>
      <c r="AW129" s="159">
        <f>SUM(COUNTIFS(C129:AS129,{"Ex-accordo";"Ferie";"Ridotto Ex-Acc";"Ridotto Ferie";"Ridotto Maternità";"Malattia";"Esame";"Altro"}))</f>
        <v>0</v>
      </c>
      <c r="AX129" s="159">
        <f t="shared" si="43"/>
        <v>30</v>
      </c>
      <c r="AY129" s="91"/>
      <c r="BB129" s="147" t="str">
        <f>T( IF( Dic2022_RICHIESTE!BM19&lt;&gt;"",  IF(   AND(    (IFERROR(SEARCH("Ridotto",Dic2022_RICHIESTE!BM19),Dic2022_RICHIESTE!BM19))=1,    BB$124&lt;&gt;""   ),    _xlfn.CONCAT("Rid: ",HLOOKUP(BB$124,Tipologie!$B$2:$AM$10,6)  ),  Dic2022_RICHIESTE!BM19),HLOOKUP(BB$124,Tipologie!$B$2:$AM$10,6  ) ))</f>
        <v>.</v>
      </c>
      <c r="BC129" s="147" t="str">
        <f>T( IF( Dic2022_RICHIESTE!BN19&lt;&gt;"",  IF(   AND(    (IFERROR(SEARCH("Ridotto",Dic2022_RICHIESTE!BN19),Dic2022_RICHIESTE!BN19))=1,    BC$124&lt;&gt;""   ),    _xlfn.CONCAT("Rid: ",HLOOKUP(BC$124,Tipologie!$B$2:$AM$10,6)  ),  Dic2022_RICHIESTE!BN19),HLOOKUP(BC$124,Tipologie!$B$2:$AM$10,6  ) ))</f>
        <v>.</v>
      </c>
      <c r="BD129" s="147" t="str">
        <f>T( IF( Dic2022_RICHIESTE!BO19&lt;&gt;"",  IF(   AND(    (IFERROR(SEARCH("Ridotto",Dic2022_RICHIESTE!BO19),Dic2022_RICHIESTE!BO19))=1,    BD$124&lt;&gt;""   ),    _xlfn.CONCAT("Rid: ",HLOOKUP(BD$124,Tipologie!$B$2:$AM$10,6)  ),  Dic2022_RICHIESTE!BO19),HLOOKUP(BD$124,Tipologie!$B$2:$AM$10,6  ) ))</f>
        <v>.</v>
      </c>
      <c r="BE129" s="147" t="str">
        <f>T( IF( Dic2022_RICHIESTE!BP19&lt;&gt;"",  IF(   AND(    (IFERROR(SEARCH("Ridotto",Dic2022_RICHIESTE!BP19),Dic2022_RICHIESTE!BP19))=1,    BE$124&lt;&gt;""   ),    _xlfn.CONCAT("Rid: ",HLOOKUP(BE$124,Tipologie!$B$2:$AM$10,6)  ),  Dic2022_RICHIESTE!BP19),HLOOKUP(BE$124,Tipologie!$B$2:$AM$10,6  ) ))</f>
        <v>.</v>
      </c>
      <c r="BF129" s="147" t="str">
        <f>T( IF( Dic2022_RICHIESTE!BQ19&lt;&gt;"",  IF(   AND(    (IFERROR(SEARCH("Ridotto",Dic2022_RICHIESTE!BQ19),Dic2022_RICHIESTE!BQ19))=1,    BF$124&lt;&gt;""   ),    _xlfn.CONCAT("Rid: ",HLOOKUP(BF$124,Tipologie!$B$2:$AM$10,6)  ),  Dic2022_RICHIESTE!BQ19),HLOOKUP(BF$124,Tipologie!$B$2:$AM$10,6  ) ))</f>
        <v>.</v>
      </c>
      <c r="BG129" s="147" t="str">
        <f>T( IF( Dic2022_RICHIESTE!BR19&lt;&gt;"",  IF(   AND(    (IFERROR(SEARCH("Ridotto",Dic2022_RICHIESTE!BR19),Dic2022_RICHIESTE!BR19))=1,    BG$124&lt;&gt;""   ),    _xlfn.CONCAT("Rid: ",HLOOKUP(BG$124,Tipologie!$B$2:$AM$10,6)  ),  Dic2022_RICHIESTE!BR19),HLOOKUP(BG$124,Tipologie!$B$2:$AM$10,6  ) ))</f>
        <v>.</v>
      </c>
      <c r="BI129" s="45" t="str">
        <f t="shared" si="41"/>
        <v>gio</v>
      </c>
      <c r="BJ129" s="45">
        <f t="shared" si="42"/>
        <v>44910</v>
      </c>
      <c r="BK129" s="147" t="str">
        <f>T(IF(  Dic2022_RICHIESTE!BV19&lt;&gt;"",  Dic2022_RICHIESTE!BV19,  HLOOKUP(BK$124,Tipologie!$B$2:$AM$10,6) ))</f>
        <v>.</v>
      </c>
      <c r="BL129" s="147" t="str">
        <f>T(IF(  Dic2022_RICHIESTE!BW19&lt;&gt;"",  Dic2022_RICHIESTE!BW19,  HLOOKUP(BL$124,Tipologie!$B$2:$AM$10,6) ))</f>
        <v>.</v>
      </c>
      <c r="BM129" s="147" t="str">
        <f>T(IF(  Dic2022_RICHIESTE!BX19&lt;&gt;"",  Dic2022_RICHIESTE!BX19,  HLOOKUP(BM$124,Tipologie!$B$2:$AM$10,6) ))</f>
        <v>.</v>
      </c>
      <c r="BN129" s="147" t="str">
        <f>T(IF(  Dic2022_RICHIESTE!BY19&lt;&gt;"",  Dic2022_RICHIESTE!BY19,  HLOOKUP(BN$124,Tipologie!$B$2:$AM$10,6) ))</f>
        <v>.</v>
      </c>
      <c r="BO129" s="147" t="str">
        <f>T(IF(  Dic2022_RICHIESTE!BZ19&lt;&gt;"",  Dic2022_RICHIESTE!BZ19,  HLOOKUP(BO$124,Tipologie!$B$2:$AM$10,6) ))</f>
        <v>.</v>
      </c>
      <c r="BP129" s="147" t="str">
        <f>T(IF(  Dic2022_RICHIESTE!CA19&lt;&gt;"",  Dic2022_RICHIESTE!CA19,  HLOOKUP(BP$124,Tipologie!$B$2:$AM$10,6) ))</f>
        <v>.</v>
      </c>
      <c r="BQ129" s="147" t="str">
        <f>T(IF(  Dic2022_RICHIESTE!CB19&lt;&gt;"",  Dic2022_RICHIESTE!CB19,  HLOOKUP(BQ$124,Tipologie!$B$2:$AM$10,6) ))</f>
        <v>.</v>
      </c>
      <c r="BR129" s="147" t="str">
        <f>T(IF(  Dic2022_RICHIESTE!BW19&lt;&gt;"",  Dic2022_RICHIESTE!BW19,  HLOOKUP(BR$124,Tipologie!$B$2:$AM$10,6) ))</f>
        <v>.</v>
      </c>
      <c r="BS129" s="147" t="str">
        <f>T(IF(  Dic2022_RICHIESTE!BX19&lt;&gt;"",  Dic2022_RICHIESTE!BX19,  HLOOKUP(BS$124,Tipologie!$B$2:$AM$10,6) ))</f>
        <v>.</v>
      </c>
      <c r="BT129" s="147" t="str">
        <f>T(IF(  Dic2022_RICHIESTE!BY19&lt;&gt;"",  Dic2022_RICHIESTE!BY19,  HLOOKUP(BT$124,Tipologie!$B$2:$AM$10,6) ))</f>
        <v>.</v>
      </c>
    </row>
    <row r="130" spans="1:73" ht="11.25" customHeight="1" x14ac:dyDescent="0.25">
      <c r="A130" s="45" t="str">
        <f>IF(Dic2022_RICHIESTE!A20&lt;&gt;"",Dic2022_RICHIESTE!A20,"")</f>
        <v>ven</v>
      </c>
      <c r="B130" s="46">
        <f>IF(Dic2022_RICHIESTE!B20&lt;&gt;"",Dic2022_RICHIESTE!B20,"")</f>
        <v>44911</v>
      </c>
      <c r="C130" s="147" t="str">
        <f>T( IF( Dic2022_RICHIESTE!C20&lt;&gt;"",  IF(   AND(    (IFERROR(SEARCH("Ridotto",Dic2022_RICHIESTE!C20),Dic2022_RICHIESTE!C20))=1,    C$124&lt;&gt;""   ),    _xlfn.CONCAT("Rid: ",HLOOKUP(C$124,Tipologie!$B$2:$AM$10,7)  ),  Dic2022_RICHIESTE!C20),HLOOKUP(C$124,Tipologie!$B$2:$AM$10,7  ) ))</f>
        <v>.</v>
      </c>
      <c r="D130" s="147" t="str">
        <f>T( IF( Dic2022_RICHIESTE!D20&lt;&gt;"",  IF(   AND(    (IFERROR(SEARCH("Ridotto",Dic2022_RICHIESTE!D20),Dic2022_RICHIESTE!D20))=1,    D$124&lt;&gt;""   ),    _xlfn.CONCAT("Rid: ",HLOOKUP(D$124,Tipologie!$B$2:$AM$10,7)  ),  Dic2022_RICHIESTE!D20),HLOOKUP(D$124,Tipologie!$B$2:$AM$10,7  ) ))</f>
        <v>.</v>
      </c>
      <c r="E130" s="147" t="str">
        <f>T( IF( Dic2022_RICHIESTE!E20&lt;&gt;"",  IF(   AND(    (IFERROR(SEARCH("Ridotto",Dic2022_RICHIESTE!E20),Dic2022_RICHIESTE!E20))=1,    E$124&lt;&gt;""   ),    _xlfn.CONCAT("Rid: ",HLOOKUP(E$124,Tipologie!$B$2:$AM$10,7)  ),  Dic2022_RICHIESTE!E20),HLOOKUP(E$124,Tipologie!$B$2:$AM$10,7  ) ))</f>
        <v>.</v>
      </c>
      <c r="F130" s="147" t="str">
        <f>T( IF( Dic2022_RICHIESTE!F20&lt;&gt;"",  IF(   AND(    (IFERROR(SEARCH("Ridotto",Dic2022_RICHIESTE!F20),Dic2022_RICHIESTE!F20))=1,    F$124&lt;&gt;""   ),    _xlfn.CONCAT("Rid: ",HLOOKUP(F$124,Tipologie!$B$2:$AM$10,7)  ),  Dic2022_RICHIESTE!F20),HLOOKUP(F$124,Tipologie!$B$2:$AM$10,7  ) ))</f>
        <v>.</v>
      </c>
      <c r="G130" s="147" t="str">
        <f>T( IF( Dic2022_RICHIESTE!G20&lt;&gt;"",  IF(   AND(    (IFERROR(SEARCH("Ridotto",Dic2022_RICHIESTE!G20),Dic2022_RICHIESTE!G20))=1,    G$124&lt;&gt;""   ),    _xlfn.CONCAT("Rid: ",HLOOKUP(G$124,Tipologie!$B$2:$AM$10,7)  ),  Dic2022_RICHIESTE!G20),HLOOKUP(G$124,Tipologie!$B$2:$AM$10,7  ) ))</f>
        <v>.</v>
      </c>
      <c r="H130" s="147" t="str">
        <f>T( IF( Dic2022_RICHIESTE!H20&lt;&gt;"",  IF(   AND(    (IFERROR(SEARCH("Ridotto",Dic2022_RICHIESTE!H20),Dic2022_RICHIESTE!H20))=1,    H$124&lt;&gt;""   ),    _xlfn.CONCAT("Rid: ",HLOOKUP(H$124,Tipologie!$B$2:$AM$10,7)  ),  Dic2022_RICHIESTE!H20),HLOOKUP(H$124,Tipologie!$B$2:$AM$10,7  ) ))</f>
        <v>.</v>
      </c>
      <c r="I130" s="147" t="str">
        <f>T( IF( Dic2022_RICHIESTE!I20&lt;&gt;"",  IF(   AND(    (IFERROR(SEARCH("Ridotto",Dic2022_RICHIESTE!I20),Dic2022_RICHIESTE!I20))=1,    I$124&lt;&gt;""   ),    _xlfn.CONCAT("Rid: ",HLOOKUP(I$124,Tipologie!$B$2:$AM$10,7)  ),  Dic2022_RICHIESTE!I20),HLOOKUP(I$124,Tipologie!$B$2:$AM$10,7  ) ))</f>
        <v>.</v>
      </c>
      <c r="J130" s="147" t="str">
        <f>T( IF( Dic2022_RICHIESTE!J20&lt;&gt;"",  IF(   AND(    (IFERROR(SEARCH("Ridotto",Dic2022_RICHIESTE!J20),Dic2022_RICHIESTE!J20))=1,    J$124&lt;&gt;""   ),    _xlfn.CONCAT("Rid: ",HLOOKUP(J$124,Tipologie!$B$2:$AM$10,7)  ),  Dic2022_RICHIESTE!J20),HLOOKUP(J$124,Tipologie!$B$2:$AM$10,7  ) ))</f>
        <v>.</v>
      </c>
      <c r="K130" s="147" t="str">
        <f>T( IF( Dic2022_RICHIESTE!K20&lt;&gt;"",  IF(   AND(    (IFERROR(SEARCH("Ridotto",Dic2022_RICHIESTE!K20),Dic2022_RICHIESTE!K20))=1,    K$124&lt;&gt;""   ),    _xlfn.CONCAT("Rid: ",HLOOKUP(K$124,Tipologie!$B$2:$AM$10,7)  ),  Dic2022_RICHIESTE!K20),HLOOKUP(K$124,Tipologie!$B$2:$AM$10,7  ) ))</f>
        <v>.</v>
      </c>
      <c r="L130" s="147" t="str">
        <f>T( IF( Dic2022_RICHIESTE!L20&lt;&gt;"",  IF(   AND(    (IFERROR(SEARCH("Ridotto",Dic2022_RICHIESTE!L20),Dic2022_RICHIESTE!L20))=1,    L$124&lt;&gt;""   ),    _xlfn.CONCAT("Rid: ",HLOOKUP(L$124,Tipologie!$B$2:$AM$10,7)  ),  Dic2022_RICHIESTE!L20),HLOOKUP(L$124,Tipologie!$B$2:$AM$10,7  ) ))</f>
        <v>.</v>
      </c>
      <c r="M130" s="147" t="str">
        <f>T( IF( Dic2022_RICHIESTE!M20&lt;&gt;"",  IF(   AND(    (IFERROR(SEARCH("Ridotto",Dic2022_RICHIESTE!M20),Dic2022_RICHIESTE!M20))=1,    M$124&lt;&gt;""   ),    _xlfn.CONCAT("Rid: ",HLOOKUP(M$124,Tipologie!$B$2:$AM$10,7)  ),  Dic2022_RICHIESTE!M20),HLOOKUP(M$124,Tipologie!$B$2:$AM$10,7  ) ))</f>
        <v>.</v>
      </c>
      <c r="N130" s="147" t="str">
        <f>T( IF( Dic2022_RICHIESTE!N20&lt;&gt;"",  IF(   AND(    (IFERROR(SEARCH("Ridotto",Dic2022_RICHIESTE!N20),Dic2022_RICHIESTE!N20))=1,    N$124&lt;&gt;""   ),    _xlfn.CONCAT("Rid: ",HLOOKUP(N$124,Tipologie!$B$2:$AM$10,7)  ),  Dic2022_RICHIESTE!N20),HLOOKUP(N$124,Tipologie!$B$2:$AM$10,7  ) ))</f>
        <v>.</v>
      </c>
      <c r="O130" s="147" t="str">
        <f>T( IF( Dic2022_RICHIESTE!O20&lt;&gt;"",  IF(   AND(    (IFERROR(SEARCH("Ridotto",Dic2022_RICHIESTE!O20),Dic2022_RICHIESTE!O20))=1,    O$124&lt;&gt;""   ),    _xlfn.CONCAT("Rid: ",HLOOKUP(O$124,Tipologie!$B$2:$AM$10,7)  ),  Dic2022_RICHIESTE!O20),HLOOKUP(O$124,Tipologie!$B$2:$AM$10,7  ) ))</f>
        <v>.</v>
      </c>
      <c r="P130" s="147" t="str">
        <f>T( IF( Dic2022_RICHIESTE!P20&lt;&gt;"",  IF(   AND(    (IFERROR(SEARCH("Ridotto",Dic2022_RICHIESTE!P20),Dic2022_RICHIESTE!P20))=1,    P$124&lt;&gt;""   ),    _xlfn.CONCAT("Rid: ",HLOOKUP(P$124,Tipologie!$B$2:$AM$10,7)  ),  Dic2022_RICHIESTE!P20),HLOOKUP(P$124,Tipologie!$B$2:$AM$10,7  ) ))</f>
        <v>.</v>
      </c>
      <c r="Q130" s="28" t="str">
        <f>T( IF( Dic2022_RICHIESTE!Q20&lt;&gt;"",  IF(   AND(    (IFERROR(SEARCH("Ridotto",Dic2022_RICHIESTE!Q20),Dic2022_RICHIESTE!Q20))=1,    Q$124&lt;&gt;""   ),    _xlfn.CONCAT("Rid: ",HLOOKUP(Q$124,Tipologie!$B$2:$AM$10,7)  ),  Dic2022_RICHIESTE!Q20),HLOOKUP(Q$124,Tipologie!$B$2:$AM$10,7  ) ))</f>
        <v>.</v>
      </c>
      <c r="R130" s="28" t="str">
        <f>T( IF( Dic2022_RICHIESTE!R20&lt;&gt;"",  IF(   AND(    (IFERROR(SEARCH("Ridotto",Dic2022_RICHIESTE!R20),Dic2022_RICHIESTE!R20))=1,    R$124&lt;&gt;""   ),    _xlfn.CONCAT("Rid: ",HLOOKUP(R$124,Tipologie!$B$2:$AM$10,7)  ),  Dic2022_RICHIESTE!R20),HLOOKUP(R$124,Tipologie!$B$2:$AM$10,7  ) ))</f>
        <v>.</v>
      </c>
      <c r="S130" s="28" t="str">
        <f>T( IF( Dic2022_RICHIESTE!S20&lt;&gt;"",  IF(   AND(    (IFERROR(SEARCH("Ridotto",Dic2022_RICHIESTE!S20),Dic2022_RICHIESTE!S20))=1,    S$124&lt;&gt;""   ),    _xlfn.CONCAT("Rid: ",HLOOKUP(S$124,Tipologie!$B$2:$AM$10,7)  ),  Dic2022_RICHIESTE!S20),HLOOKUP(S$124,Tipologie!$B$2:$AM$10,7  ) ))</f>
        <v>.</v>
      </c>
      <c r="U130" s="45" t="str">
        <f t="shared" si="40"/>
        <v>ven</v>
      </c>
      <c r="V130" s="46">
        <f t="shared" si="39"/>
        <v>44911</v>
      </c>
      <c r="W130" s="147" t="str">
        <f>T( IF( Dic2022_RICHIESTE!W20&lt;&gt;"",  IF(   AND(    (IFERROR(SEARCH("Ridotto",Dic2022_RICHIESTE!W20),Dic2022_RICHIESTE!W20))=1,    W$124&lt;&gt;""   ),    _xlfn.CONCAT("Rid: ",HLOOKUP(W$124,Tipologie!$B$2:$AM$10,7)  ),  Dic2022_RICHIESTE!W20),HLOOKUP(W$124,Tipologie!$B$2:$AM$10,7  ) ))</f>
        <v>.</v>
      </c>
      <c r="X130" s="147" t="str">
        <f>T( IF( Dic2022_RICHIESTE!X20&lt;&gt;"",  IF(   AND(    (IFERROR(SEARCH("Ridotto",Dic2022_RICHIESTE!X20),Dic2022_RICHIESTE!X20))=1,    X$124&lt;&gt;""   ),    _xlfn.CONCAT("Rid: ",HLOOKUP(X$124,Tipologie!$B$2:$AM$10,7)  ),  Dic2022_RICHIESTE!X20),HLOOKUP(X$124,Tipologie!$B$2:$AM$10,7  ) ))</f>
        <v>.</v>
      </c>
      <c r="Y130" s="147" t="str">
        <f>T( IF( Dic2022_RICHIESTE!Y20&lt;&gt;"",  IF(   AND(    (IFERROR(SEARCH("Ridotto",Dic2022_RICHIESTE!Y20),Dic2022_RICHIESTE!Y20))=1,    Y$124&lt;&gt;""   ),    _xlfn.CONCAT("Rid: ",HLOOKUP(Y$124,Tipologie!$B$2:$AM$10,7)  ),  Dic2022_RICHIESTE!Y20),HLOOKUP(Y$124,Tipologie!$B$2:$AM$10,7  ) ))</f>
        <v>.</v>
      </c>
      <c r="Z130" s="147" t="str">
        <f>T( IF( Dic2022_RICHIESTE!Z20&lt;&gt;"",  IF(   AND(    (IFERROR(SEARCH("Ridotto",Dic2022_RICHIESTE!Z20),Dic2022_RICHIESTE!Z20))=1,    Z$124&lt;&gt;""   ),    _xlfn.CONCAT("Rid: ",HLOOKUP(Z$124,Tipologie!$B$2:$AM$10,7)  ),  Dic2022_RICHIESTE!Z20),HLOOKUP(Z$124,Tipologie!$B$2:$AM$10,7  ) ))</f>
        <v>.</v>
      </c>
      <c r="AA130" s="147" t="str">
        <f>T( IF( Dic2022_RICHIESTE!AA20&lt;&gt;"",  IF(   AND(    (IFERROR(SEARCH("Ridotto",Dic2022_RICHIESTE!AA20),Dic2022_RICHIESTE!AA20))=1,    AA$124&lt;&gt;""   ),    _xlfn.CONCAT("Rid: ",HLOOKUP(AA$124,Tipologie!$B$2:$AM$10,7)  ),  Dic2022_RICHIESTE!AA20),HLOOKUP(AA$124,Tipologie!$B$2:$AM$10,7  ) ))</f>
        <v>.</v>
      </c>
      <c r="AB130" s="147" t="str">
        <f>T( IF( Dic2022_RICHIESTE!AB20&lt;&gt;"",  IF(   AND(    (IFERROR(SEARCH("Ridotto",Dic2022_RICHIESTE!AB20),Dic2022_RICHIESTE!AB20))=1,    AB$124&lt;&gt;""   ),    _xlfn.CONCAT("Rid: ",HLOOKUP(AB$124,Tipologie!$B$2:$AM$10,7)  ),  Dic2022_RICHIESTE!AB20),HLOOKUP(AB$124,Tipologie!$B$2:$AM$10,7  ) ))</f>
        <v>.</v>
      </c>
      <c r="AC130" s="147" t="str">
        <f>T( IF( Dic2022_RICHIESTE!AC20&lt;&gt;"",  IF(   AND(    (IFERROR(SEARCH("Ridotto",Dic2022_RICHIESTE!AC20),Dic2022_RICHIESTE!AC20))=1,    AC$124&lt;&gt;""   ),    _xlfn.CONCAT("Rid: ",HLOOKUP(AC$124,Tipologie!$B$2:$AM$10,7)  ),  Dic2022_RICHIESTE!AC20),HLOOKUP(AC$124,Tipologie!$B$2:$AM$10,7  ) ))</f>
        <v>.</v>
      </c>
      <c r="AD130" s="147" t="str">
        <f>T( IF( Dic2022_RICHIESTE!AD20&lt;&gt;"",  IF(   AND(    (IFERROR(SEARCH("Ridotto",Dic2022_RICHIESTE!AD20),Dic2022_RICHIESTE!AD20))=1,    AD$124&lt;&gt;""   ),    _xlfn.CONCAT("Rid: ",HLOOKUP(AD$124,Tipologie!$B$2:$AM$10,7)  ),  Dic2022_RICHIESTE!AD20),HLOOKUP(AD$124,Tipologie!$B$2:$AM$10,7  ) ))</f>
        <v>.</v>
      </c>
      <c r="AE130" s="147" t="str">
        <f>T( IF( Dic2022_RICHIESTE!AE20&lt;&gt;"",  IF(   AND(    (IFERROR(SEARCH("Ridotto",Dic2022_RICHIESTE!AE20),Dic2022_RICHIESTE!AE20))=1,    AE$124&lt;&gt;""   ),    _xlfn.CONCAT("Rid: ",HLOOKUP(AE$124,Tipologie!$B$2:$AM$10,7)  ),  Dic2022_RICHIESTE!AE20),HLOOKUP(AE$124,Tipologie!$B$2:$AM$10,7  ) ))</f>
        <v>.</v>
      </c>
      <c r="AF130" s="147" t="str">
        <f>T( IF( Dic2022_RICHIESTE!AF20&lt;&gt;"",  IF(   AND(    (IFERROR(SEARCH("Ridotto",Dic2022_RICHIESTE!AF20),Dic2022_RICHIESTE!AF20))=1,    AF$124&lt;&gt;""   ),    _xlfn.CONCAT("Rid: ",HLOOKUP(AF$124,Tipologie!$B$2:$AM$10,7)  ),  Dic2022_RICHIESTE!AF20),HLOOKUP(AF$124,Tipologie!$B$2:$AM$10,7  ) ))</f>
        <v>.</v>
      </c>
      <c r="AG130" s="147" t="str">
        <f>T( IF( Dic2022_RICHIESTE!AG20&lt;&gt;"",  IF(   AND(    (IFERROR(SEARCH("Ridotto",Dic2022_RICHIESTE!AG20),Dic2022_RICHIESTE!AG20))=1,    AG$124&lt;&gt;""   ),    _xlfn.CONCAT("Rid: ",HLOOKUP(AG$124,Tipologie!$B$2:$AM$10,7)  ),  Dic2022_RICHIESTE!AG20),HLOOKUP(AG$124,Tipologie!$B$2:$AM$10,7  ) ))</f>
        <v>.</v>
      </c>
      <c r="AH130" s="147" t="str">
        <f>T( IF( Dic2022_RICHIESTE!AH20&lt;&gt;"",  IF(   AND(    (IFERROR(SEARCH("Ridotto",Dic2022_RICHIESTE!AH20),Dic2022_RICHIESTE!AH20))=1,    AH$124&lt;&gt;""   ),    _xlfn.CONCAT("Rid: ",HLOOKUP(AH$124,Tipologie!$B$2:$AM$10,7)  ),  Dic2022_RICHIESTE!AH20),HLOOKUP(AH$124,Tipologie!$B$2:$AM$10,7  ) ))</f>
        <v>.</v>
      </c>
      <c r="AI130" s="147" t="str">
        <f>T( IF( Dic2022_RICHIESTE!AI20&lt;&gt;"",  IF(   AND(    (IFERROR(SEARCH("Ridotto",Dic2022_RICHIESTE!AI20),Dic2022_RICHIESTE!AI20))=1,    AI$124&lt;&gt;""   ),    _xlfn.CONCAT("Rid: ",HLOOKUP(AI$124,Tipologie!$B$2:$AM$10,7)  ),  Dic2022_RICHIESTE!AI20),HLOOKUP(AI$124,Tipologie!$B$2:$AM$10,7  ) ))</f>
        <v>.</v>
      </c>
      <c r="AJ130" s="147" t="str">
        <f>T( IF( Dic2022_RICHIESTE!AJ20&lt;&gt;"",  IF(   AND(    (IFERROR(SEARCH("Ridotto",Dic2022_RICHIESTE!AJ20),Dic2022_RICHIESTE!AJ20))=1,    AJ$124&lt;&gt;""   ),    _xlfn.CONCAT("Rid: ",HLOOKUP(AJ$124,Tipologie!$B$2:$AM$10,7)  ),  Dic2022_RICHIESTE!AJ20),HLOOKUP(AJ$124,Tipologie!$B$2:$AM$10,7  ) ))</f>
        <v>.</v>
      </c>
      <c r="AK130" s="147" t="str">
        <f>T( IF( Dic2022_RICHIESTE!AK20&lt;&gt;"",  IF(   AND(    (IFERROR(SEARCH("Ridotto",Dic2022_RICHIESTE!AK20),Dic2022_RICHIESTE!AK20))=1,    AK$124&lt;&gt;""   ),    _xlfn.CONCAT("Rid: ",HLOOKUP(AK$124,Tipologie!$B$2:$AM$10,7)  ),  Dic2022_RICHIESTE!AK20),HLOOKUP(AK$124,Tipologie!$B$2:$AM$10,7  ) ))</f>
        <v>.</v>
      </c>
      <c r="AL130" s="147" t="str">
        <f>T( IF( Dic2022_RICHIESTE!AL20&lt;&gt;"",  IF(   AND(    (IFERROR(SEARCH("Ridotto",Dic2022_RICHIESTE!AL20),Dic2022_RICHIESTE!AL20))=1,    AL$124&lt;&gt;""   ),    _xlfn.CONCAT("Rid: ",HLOOKUP(AL$124,Tipologie!$B$2:$AM$10,7)  ),  Dic2022_RICHIESTE!AL20),HLOOKUP(AL$124,Tipologie!$B$2:$AM$10,7  ) ))</f>
        <v>.</v>
      </c>
      <c r="AM130" s="147" t="str">
        <f>T( IF( Dic2022_RICHIESTE!AM20&lt;&gt;"",  IF(   AND(    (IFERROR(SEARCH("Ridotto",Dic2022_RICHIESTE!AM20),Dic2022_RICHIESTE!AM20))=1,    AM$124&lt;&gt;""   ),    _xlfn.CONCAT("Rid: ",HLOOKUP(AM$124,Tipologie!$B$2:$AM$10,7)  ),  Dic2022_RICHIESTE!AM20),HLOOKUP(AM$124,Tipologie!$B$2:$AM$10,7  ) ))</f>
        <v>.</v>
      </c>
      <c r="AN130" s="147" t="str">
        <f>T( IF( Dic2022_RICHIESTE!AN20&lt;&gt;"",  IF(   AND(    (IFERROR(SEARCH("Ridotto",Dic2022_RICHIESTE!AN20),Dic2022_RICHIESTE!AN20))=1,    AN$124&lt;&gt;""   ),    _xlfn.CONCAT("Rid: ",HLOOKUP(AN$124,Tipologie!$B$2:$AM$10,7)  ),  Dic2022_RICHIESTE!AN20),HLOOKUP(AN$124,Tipologie!$B$2:$AM$10,7  ) ))</f>
        <v>.</v>
      </c>
      <c r="AO130" s="147" t="str">
        <f>T( IF( Dic2022_RICHIESTE!AO20&lt;&gt;"",  IF(   AND(    (IFERROR(SEARCH("Ridotto",Dic2022_RICHIESTE!AO20),Dic2022_RICHIESTE!AO20))=1,    AO$124&lt;&gt;""   ),    _xlfn.CONCAT("Rid: ",HLOOKUP(AO$124,Tipologie!$B$2:$AM$10,7)  ),  Dic2022_RICHIESTE!AO20),HLOOKUP(AO$124,Tipologie!$B$2:$AM$10,7  ) ))</f>
        <v>.</v>
      </c>
      <c r="AP130" s="147" t="str">
        <f>T( IF( Dic2022_RICHIESTE!AP20&lt;&gt;"",  IF(   AND(    (IFERROR(SEARCH("Ridotto",Dic2022_RICHIESTE!AP20),Dic2022_RICHIESTE!AP20))=1,    AP$124&lt;&gt;""   ),    _xlfn.CONCAT("Rid: ",HLOOKUP(AP$124,Tipologie!$B$2:$AM$10,7)  ),  Dic2022_RICHIESTE!AP20),HLOOKUP(AP$124,Tipologie!$B$2:$AM$10,7  ) ))</f>
        <v>.</v>
      </c>
      <c r="AQ130" s="147" t="str">
        <f>T( IF( Dic2022_RICHIESTE!AQ20&lt;&gt;"",  IF(   AND(    (IFERROR(SEARCH("Ridotto",Dic2022_RICHIESTE!AQ20),Dic2022_RICHIESTE!AQ20))=1,    AQ$124&lt;&gt;""   ),    _xlfn.CONCAT("Rid: ",HLOOKUP(AQ$124,Tipologie!$B$2:$AM$10,7)  ),  Dic2022_RICHIESTE!AQ20),HLOOKUP(AQ$124,Tipologie!$B$2:$AM$10,7  ) ))</f>
        <v>.</v>
      </c>
      <c r="AR130" s="147" t="str">
        <f>T( IF( Dic2022_RICHIESTE!AR20&lt;&gt;"",  IF(   AND(    (IFERROR(SEARCH("Ridotto",Dic2022_RICHIESTE!AR20),Dic2022_RICHIESTE!AR20))=1,    AR$124&lt;&gt;""   ),    _xlfn.CONCAT("Rid: ",HLOOKUP(AR$124,Tipologie!$B$2:$AM$10,7)  ),  Dic2022_RICHIESTE!AR20),HLOOKUP(AR$124,Tipologie!$B$2:$AM$10,7  ) ))</f>
        <v>.</v>
      </c>
      <c r="AS130" s="147" t="str">
        <f>T( IF( Dic2022_RICHIESTE!AS20&lt;&gt;"",  IF(   AND(    (IFERROR(SEARCH("Ridotto",Dic2022_RICHIESTE!AS20),Dic2022_RICHIESTE!AS20))=1,    AS$124&lt;&gt;""   ),    _xlfn.CONCAT("Rid: ",HLOOKUP(AS$124,Tipologie!$B$2:$AM$10,7)  ),  Dic2022_RICHIESTE!AS20),HLOOKUP(AS$124,Tipologie!$B$2:$AM$10,7  ) ))</f>
        <v>.</v>
      </c>
      <c r="AT130" s="224"/>
      <c r="AW130" s="159">
        <f>SUM(COUNTIFS(C130:AS130,{"Ex-accordo";"Ferie";"Ridotto Ex-Acc";"Ridotto Ferie";"Ridotto Maternità";"Malattia";"Esame";"Altro"}))</f>
        <v>0</v>
      </c>
      <c r="AX130" s="159">
        <f t="shared" si="43"/>
        <v>30</v>
      </c>
      <c r="AY130" s="91"/>
      <c r="BB130" s="147" t="str">
        <f>T( IF( Dic2022_RICHIESTE!BM20&lt;&gt;"",  IF(   AND(    (IFERROR(SEARCH("Ridotto",Dic2022_RICHIESTE!BM20),Dic2022_RICHIESTE!BM20))=1,    BB$124&lt;&gt;""   ),    _xlfn.CONCAT("Rid: ",HLOOKUP(BB$124,Tipologie!$B$2:$AM$10,7)  ),  Dic2022_RICHIESTE!BM20),HLOOKUP(BB$124,Tipologie!$B$2:$AM$10,7  ) ))</f>
        <v>.</v>
      </c>
      <c r="BC130" s="147" t="str">
        <f>T( IF( Dic2022_RICHIESTE!BN20&lt;&gt;"",  IF(   AND(    (IFERROR(SEARCH("Ridotto",Dic2022_RICHIESTE!BN20),Dic2022_RICHIESTE!BN20))=1,    BC$124&lt;&gt;""   ),    _xlfn.CONCAT("Rid: ",HLOOKUP(BC$124,Tipologie!$B$2:$AM$10,7)  ),  Dic2022_RICHIESTE!BN20),HLOOKUP(BC$124,Tipologie!$B$2:$AM$10,7  ) ))</f>
        <v>.</v>
      </c>
      <c r="BD130" s="147" t="str">
        <f>T( IF( Dic2022_RICHIESTE!BO20&lt;&gt;"",  IF(   AND(    (IFERROR(SEARCH("Ridotto",Dic2022_RICHIESTE!BO20),Dic2022_RICHIESTE!BO20))=1,    BD$124&lt;&gt;""   ),    _xlfn.CONCAT("Rid: ",HLOOKUP(BD$124,Tipologie!$B$2:$AM$10,7)  ),  Dic2022_RICHIESTE!BO20),HLOOKUP(BD$124,Tipologie!$B$2:$AM$10,7  ) ))</f>
        <v>.</v>
      </c>
      <c r="BE130" s="147" t="str">
        <f>T( IF( Dic2022_RICHIESTE!BP20&lt;&gt;"",  IF(   AND(    (IFERROR(SEARCH("Ridotto",Dic2022_RICHIESTE!BP20),Dic2022_RICHIESTE!BP20))=1,    BE$124&lt;&gt;""   ),    _xlfn.CONCAT("Rid: ",HLOOKUP(BE$124,Tipologie!$B$2:$AM$10,7)  ),  Dic2022_RICHIESTE!BP20),HLOOKUP(BE$124,Tipologie!$B$2:$AM$10,7  ) ))</f>
        <v>.</v>
      </c>
      <c r="BF130" s="147" t="str">
        <f>T( IF( Dic2022_RICHIESTE!BQ20&lt;&gt;"",  IF(   AND(    (IFERROR(SEARCH("Ridotto",Dic2022_RICHIESTE!BQ20),Dic2022_RICHIESTE!BQ20))=1,    BF$124&lt;&gt;""   ),    _xlfn.CONCAT("Rid: ",HLOOKUP(BF$124,Tipologie!$B$2:$AM$10,7)  ),  Dic2022_RICHIESTE!BQ20),HLOOKUP(BF$124,Tipologie!$B$2:$AM$10,7  ) ))</f>
        <v>.</v>
      </c>
      <c r="BG130" s="147" t="str">
        <f>T( IF( Dic2022_RICHIESTE!BR20&lt;&gt;"",  IF(   AND(    (IFERROR(SEARCH("Ridotto",Dic2022_RICHIESTE!BR20),Dic2022_RICHIESTE!BR20))=1,    BG$124&lt;&gt;""   ),    _xlfn.CONCAT("Rid: ",HLOOKUP(BG$124,Tipologie!$B$2:$AM$10,7)  ),  Dic2022_RICHIESTE!BR20),HLOOKUP(BG$124,Tipologie!$B$2:$AM$10,7  ) ))</f>
        <v>.</v>
      </c>
      <c r="BI130" s="45" t="str">
        <f t="shared" si="41"/>
        <v>ven</v>
      </c>
      <c r="BJ130" s="45">
        <f t="shared" si="42"/>
        <v>44911</v>
      </c>
      <c r="BK130" s="147" t="str">
        <f>T(IF(  Dic2022_RICHIESTE!BV20&lt;&gt;"",  Dic2022_RICHIESTE!BV20,  HLOOKUP(BK$124,Tipologie!$B$2:$AM$10,7) ))</f>
        <v>.</v>
      </c>
      <c r="BL130" s="147" t="str">
        <f>T(IF(  Dic2022_RICHIESTE!BW20&lt;&gt;"",  Dic2022_RICHIESTE!BW20,  HLOOKUP(BL$124,Tipologie!$B$2:$AM$10,7) ))</f>
        <v>.</v>
      </c>
      <c r="BM130" s="147" t="str">
        <f>T(IF(  Dic2022_RICHIESTE!BX20&lt;&gt;"",  Dic2022_RICHIESTE!BX20,  HLOOKUP(BM$124,Tipologie!$B$2:$AM$10,7) ))</f>
        <v>.</v>
      </c>
      <c r="BN130" s="147" t="str">
        <f>T(IF(  Dic2022_RICHIESTE!BY20&lt;&gt;"",  Dic2022_RICHIESTE!BY20,  HLOOKUP(BN$124,Tipologie!$B$2:$AM$10,7) ))</f>
        <v>.</v>
      </c>
      <c r="BO130" s="147" t="str">
        <f>T(IF(  Dic2022_RICHIESTE!BZ20&lt;&gt;"",  Dic2022_RICHIESTE!BZ20,  HLOOKUP(BO$124,Tipologie!$B$2:$AM$10,7) ))</f>
        <v>.</v>
      </c>
      <c r="BP130" s="147" t="str">
        <f>T(IF(  Dic2022_RICHIESTE!CA20&lt;&gt;"",  Dic2022_RICHIESTE!CA20,  HLOOKUP(BP$124,Tipologie!$B$2:$AM$10,7) ))</f>
        <v>.</v>
      </c>
      <c r="BQ130" s="147" t="str">
        <f>T(IF(  Dic2022_RICHIESTE!CB20&lt;&gt;"",  Dic2022_RICHIESTE!CB20,  HLOOKUP(BQ$124,Tipologie!$B$2:$AM$10,7) ))</f>
        <v>.</v>
      </c>
      <c r="BR130" s="147" t="str">
        <f>T(IF(  Dic2022_RICHIESTE!BW20&lt;&gt;"",  Dic2022_RICHIESTE!BW20,  HLOOKUP(BR$124,Tipologie!$B$2:$AM$10,7) ))</f>
        <v>.</v>
      </c>
      <c r="BS130" s="147" t="str">
        <f>T(IF(  Dic2022_RICHIESTE!BX20&lt;&gt;"",  Dic2022_RICHIESTE!BX20,  HLOOKUP(BS$124,Tipologie!$B$2:$AM$10,7) ))</f>
        <v>.</v>
      </c>
      <c r="BT130" s="147" t="str">
        <f>T(IF(  Dic2022_RICHIESTE!BY20&lt;&gt;"",  Dic2022_RICHIESTE!BY20,  HLOOKUP(BT$124,Tipologie!$B$2:$AM$10,7) ))</f>
        <v>.</v>
      </c>
      <c r="BU130" s="20"/>
    </row>
    <row r="131" spans="1:73" ht="11.25" customHeight="1" x14ac:dyDescent="0.25">
      <c r="A131" s="45" t="str">
        <f>IF(Dic2022_RICHIESTE!A21&lt;&gt;"",Dic2022_RICHIESTE!A21,"")</f>
        <v>sab</v>
      </c>
      <c r="B131" s="46">
        <f>IF(Dic2022_RICHIESTE!B21&lt;&gt;"",Dic2022_RICHIESTE!B21,"")</f>
        <v>44912</v>
      </c>
      <c r="C131" s="147" t="str">
        <f>T( IF( Dic2022_RICHIESTE!C21&lt;&gt;"",  IF(   AND(    (IFERROR(SEARCH("Ridotto",Dic2022_RICHIESTE!C21),Dic2022_RICHIESTE!C21))=1,    C$124&lt;&gt;""   ),    _xlfn.CONCAT("Rid: ",HLOOKUP(C$124,Tipologie!$B$2:$AM$10,8)  ),  Dic2022_RICHIESTE!C21),HLOOKUP(C$124,Tipologie!$B$2:$AM$10,8  ) ))</f>
        <v>RIPOSO</v>
      </c>
      <c r="D131" s="147" t="str">
        <f>T( IF( Dic2022_RICHIESTE!D21&lt;&gt;"",  IF(   AND(    (IFERROR(SEARCH("Ridotto",Dic2022_RICHIESTE!D21),Dic2022_RICHIESTE!D21))=1,    D$124&lt;&gt;""   ),    _xlfn.CONCAT("Rid: ",HLOOKUP(D$124,Tipologie!$B$2:$AM$10,8)  ),  Dic2022_RICHIESTE!D21),HLOOKUP(D$124,Tipologie!$B$2:$AM$10,8  ) ))</f>
        <v>RIPOSO</v>
      </c>
      <c r="E131" s="147" t="str">
        <f>T( IF( Dic2022_RICHIESTE!E21&lt;&gt;"",  IF(   AND(    (IFERROR(SEARCH("Ridotto",Dic2022_RICHIESTE!E21),Dic2022_RICHIESTE!E21))=1,    E$124&lt;&gt;""   ),    _xlfn.CONCAT("Rid: ",HLOOKUP(E$124,Tipologie!$B$2:$AM$10,8)  ),  Dic2022_RICHIESTE!E21),HLOOKUP(E$124,Tipologie!$B$2:$AM$10,8  ) ))</f>
        <v>RIPOSO</v>
      </c>
      <c r="F131" s="147" t="str">
        <f>T( IF( Dic2022_RICHIESTE!F21&lt;&gt;"",  IF(   AND(    (IFERROR(SEARCH("Ridotto",Dic2022_RICHIESTE!F21),Dic2022_RICHIESTE!F21))=1,    F$124&lt;&gt;""   ),    _xlfn.CONCAT("Rid: ",HLOOKUP(F$124,Tipologie!$B$2:$AM$10,8)  ),  Dic2022_RICHIESTE!F21),HLOOKUP(F$124,Tipologie!$B$2:$AM$10,8  ) ))</f>
        <v>RIPOSO</v>
      </c>
      <c r="G131" s="147" t="str">
        <f>T( IF( Dic2022_RICHIESTE!G21&lt;&gt;"",  IF(   AND(    (IFERROR(SEARCH("Ridotto",Dic2022_RICHIESTE!G21),Dic2022_RICHIESTE!G21))=1,    G$124&lt;&gt;""   ),    _xlfn.CONCAT("Rid: ",HLOOKUP(G$124,Tipologie!$B$2:$AM$10,8)  ),  Dic2022_RICHIESTE!G21),HLOOKUP(G$124,Tipologie!$B$2:$AM$10,8  ) ))</f>
        <v>RIPOSO</v>
      </c>
      <c r="H131" s="147" t="str">
        <f>T( IF( Dic2022_RICHIESTE!H21&lt;&gt;"",  IF(   AND(    (IFERROR(SEARCH("Ridotto",Dic2022_RICHIESTE!H21),Dic2022_RICHIESTE!H21))=1,    H$124&lt;&gt;""   ),    _xlfn.CONCAT("Rid: ",HLOOKUP(H$124,Tipologie!$B$2:$AM$10,8)  ),  Dic2022_RICHIESTE!H21),HLOOKUP(H$124,Tipologie!$B$2:$AM$10,8  ) ))</f>
        <v>RIPOSO</v>
      </c>
      <c r="I131" s="147" t="str">
        <f>T( IF( Dic2022_RICHIESTE!I21&lt;&gt;"",  IF(   AND(    (IFERROR(SEARCH("Ridotto",Dic2022_RICHIESTE!I21),Dic2022_RICHIESTE!I21))=1,    I$124&lt;&gt;""   ),    _xlfn.CONCAT("Rid: ",HLOOKUP(I$124,Tipologie!$B$2:$AM$10,8)  ),  Dic2022_RICHIESTE!I21),HLOOKUP(I$124,Tipologie!$B$2:$AM$10,8  ) ))</f>
        <v>RIPOSO</v>
      </c>
      <c r="J131" s="147" t="str">
        <f>T( IF( Dic2022_RICHIESTE!J21&lt;&gt;"",  IF(   AND(    (IFERROR(SEARCH("Ridotto",Dic2022_RICHIESTE!J21),Dic2022_RICHIESTE!J21))=1,    J$124&lt;&gt;""   ),    _xlfn.CONCAT("Rid: ",HLOOKUP(J$124,Tipologie!$B$2:$AM$10,8)  ),  Dic2022_RICHIESTE!J21),HLOOKUP(J$124,Tipologie!$B$2:$AM$10,8  ) ))</f>
        <v>RIPOSO</v>
      </c>
      <c r="K131" s="147" t="str">
        <f>T( IF( Dic2022_RICHIESTE!K21&lt;&gt;"",  IF(   AND(    (IFERROR(SEARCH("Ridotto",Dic2022_RICHIESTE!K21),Dic2022_RICHIESTE!K21))=1,    K$124&lt;&gt;""   ),    _xlfn.CONCAT("Rid: ",HLOOKUP(K$124,Tipologie!$B$2:$AM$10,8)  ),  Dic2022_RICHIESTE!K21),HLOOKUP(K$124,Tipologie!$B$2:$AM$10,8  ) ))</f>
        <v>RIPOSO</v>
      </c>
      <c r="L131" s="147" t="str">
        <f>T( IF( Dic2022_RICHIESTE!L21&lt;&gt;"",  IF(   AND(    (IFERROR(SEARCH("Ridotto",Dic2022_RICHIESTE!L21),Dic2022_RICHIESTE!L21))=1,    L$124&lt;&gt;""   ),    _xlfn.CONCAT("Rid: ",HLOOKUP(L$124,Tipologie!$B$2:$AM$10,8)  ),  Dic2022_RICHIESTE!L21),HLOOKUP(L$124,Tipologie!$B$2:$AM$10,8  ) ))</f>
        <v>RIPOSO</v>
      </c>
      <c r="M131" s="147" t="str">
        <f>T( IF( Dic2022_RICHIESTE!M21&lt;&gt;"",  IF(   AND(    (IFERROR(SEARCH("Ridotto",Dic2022_RICHIESTE!M21),Dic2022_RICHIESTE!M21))=1,    M$124&lt;&gt;""   ),    _xlfn.CONCAT("Rid: ",HLOOKUP(M$124,Tipologie!$B$2:$AM$10,8)  ),  Dic2022_RICHIESTE!M21),HLOOKUP(M$124,Tipologie!$B$2:$AM$10,8  ) ))</f>
        <v>RIPOSO</v>
      </c>
      <c r="N131" s="147" t="str">
        <f>T( IF( Dic2022_RICHIESTE!N21&lt;&gt;"",  IF(   AND(    (IFERROR(SEARCH("Ridotto",Dic2022_RICHIESTE!N21),Dic2022_RICHIESTE!N21))=1,    N$124&lt;&gt;""   ),    _xlfn.CONCAT("Rid: ",HLOOKUP(N$124,Tipologie!$B$2:$AM$10,8)  ),  Dic2022_RICHIESTE!N21),HLOOKUP(N$124,Tipologie!$B$2:$AM$10,8  ) ))</f>
        <v>RIPOSO</v>
      </c>
      <c r="O131" s="147" t="str">
        <f>T( IF( Dic2022_RICHIESTE!O21&lt;&gt;"",  IF(   AND(    (IFERROR(SEARCH("Ridotto",Dic2022_RICHIESTE!O21),Dic2022_RICHIESTE!O21))=1,    O$124&lt;&gt;""   ),    _xlfn.CONCAT("Rid: ",HLOOKUP(O$124,Tipologie!$B$2:$AM$10,8)  ),  Dic2022_RICHIESTE!O21),HLOOKUP(O$124,Tipologie!$B$2:$AM$10,8  ) ))</f>
        <v>RIPOSO</v>
      </c>
      <c r="P131" s="147" t="str">
        <f>T( IF( Dic2022_RICHIESTE!P21&lt;&gt;"",  IF(   AND(    (IFERROR(SEARCH("Ridotto",Dic2022_RICHIESTE!P21),Dic2022_RICHIESTE!P21))=1,    P$124&lt;&gt;""   ),    _xlfn.CONCAT("Rid: ",HLOOKUP(P$124,Tipologie!$B$2:$AM$10,8)  ),  Dic2022_RICHIESTE!P21),HLOOKUP(P$124,Tipologie!$B$2:$AM$10,8  ) ))</f>
        <v>RIPOSO</v>
      </c>
      <c r="Q131" s="28" t="str">
        <f>T( IF( Dic2022_RICHIESTE!Q21&lt;&gt;"",  IF(   AND(    (IFERROR(SEARCH("Ridotto",Dic2022_RICHIESTE!Q21),Dic2022_RICHIESTE!Q21))=1,    Q$124&lt;&gt;""   ),    _xlfn.CONCAT("Rid: ",HLOOKUP(Q$124,Tipologie!$B$2:$AM$10,8)  ),  Dic2022_RICHIESTE!Q21),HLOOKUP(Q$124,Tipologie!$B$2:$AM$10,8  ) ))</f>
        <v>RIPOSO</v>
      </c>
      <c r="R131" s="28" t="str">
        <f>T( IF( Dic2022_RICHIESTE!R21&lt;&gt;"",  IF(   AND(    (IFERROR(SEARCH("Ridotto",Dic2022_RICHIESTE!R21),Dic2022_RICHIESTE!R21))=1,    R$124&lt;&gt;""   ),    _xlfn.CONCAT("Rid: ",HLOOKUP(R$124,Tipologie!$B$2:$AM$10,8)  ),  Dic2022_RICHIESTE!R21),HLOOKUP(R$124,Tipologie!$B$2:$AM$10,8  ) ))</f>
        <v>RIPOSO</v>
      </c>
      <c r="S131" s="28" t="str">
        <f>T( IF( Dic2022_RICHIESTE!S21&lt;&gt;"",  IF(   AND(    (IFERROR(SEARCH("Ridotto",Dic2022_RICHIESTE!S21),Dic2022_RICHIESTE!S21))=1,    S$124&lt;&gt;""   ),    _xlfn.CONCAT("Rid: ",HLOOKUP(S$124,Tipologie!$B$2:$AM$10,8)  ),  Dic2022_RICHIESTE!S21),HLOOKUP(S$124,Tipologie!$B$2:$AM$10,8  ) ))</f>
        <v>RIPOSO</v>
      </c>
      <c r="U131" s="45" t="str">
        <f t="shared" si="40"/>
        <v>sab</v>
      </c>
      <c r="V131" s="46">
        <f t="shared" si="39"/>
        <v>44912</v>
      </c>
      <c r="W131" s="147" t="str">
        <f>T( IF( Dic2022_RICHIESTE!W21&lt;&gt;"",  IF(   AND(    (IFERROR(SEARCH("Ridotto",Dic2022_RICHIESTE!W21),Dic2022_RICHIESTE!W21))=1,    W$124&lt;&gt;""   ),    _xlfn.CONCAT("Rid: ",HLOOKUP(W$124,Tipologie!$B$2:$AM$10,8)  ),  Dic2022_RICHIESTE!W21),HLOOKUP(W$124,Tipologie!$B$2:$AM$10,8  ) ))</f>
        <v>RIPOSO</v>
      </c>
      <c r="X131" s="147" t="str">
        <f>T( IF( Dic2022_RICHIESTE!X21&lt;&gt;"",  IF(   AND(    (IFERROR(SEARCH("Ridotto",Dic2022_RICHIESTE!X21),Dic2022_RICHIESTE!X21))=1,    X$124&lt;&gt;""   ),    _xlfn.CONCAT("Rid: ",HLOOKUP(X$124,Tipologie!$B$2:$AM$10,8)  ),  Dic2022_RICHIESTE!X21),HLOOKUP(X$124,Tipologie!$B$2:$AM$10,8  ) ))</f>
        <v>RIPOSO</v>
      </c>
      <c r="Y131" s="147" t="str">
        <f>T( IF( Dic2022_RICHIESTE!Y21&lt;&gt;"",  IF(   AND(    (IFERROR(SEARCH("Ridotto",Dic2022_RICHIESTE!Y21),Dic2022_RICHIESTE!Y21))=1,    Y$124&lt;&gt;""   ),    _xlfn.CONCAT("Rid: ",HLOOKUP(Y$124,Tipologie!$B$2:$AM$10,8)  ),  Dic2022_RICHIESTE!Y21),HLOOKUP(Y$124,Tipologie!$B$2:$AM$10,8  ) ))</f>
        <v>RIPOSO</v>
      </c>
      <c r="Z131" s="147" t="str">
        <f>T( IF( Dic2022_RICHIESTE!Z21&lt;&gt;"",  IF(   AND(    (IFERROR(SEARCH("Ridotto",Dic2022_RICHIESTE!Z21),Dic2022_RICHIESTE!Z21))=1,    Z$124&lt;&gt;""   ),    _xlfn.CONCAT("Rid: ",HLOOKUP(Z$124,Tipologie!$B$2:$AM$10,8)  ),  Dic2022_RICHIESTE!Z21),HLOOKUP(Z$124,Tipologie!$B$2:$AM$10,8  ) ))</f>
        <v>RIPOSO</v>
      </c>
      <c r="AA131" s="147" t="str">
        <f>T( IF( Dic2022_RICHIESTE!AA21&lt;&gt;"",  IF(   AND(    (IFERROR(SEARCH("Ridotto",Dic2022_RICHIESTE!AA21),Dic2022_RICHIESTE!AA21))=1,    AA$124&lt;&gt;""   ),    _xlfn.CONCAT("Rid: ",HLOOKUP(AA$124,Tipologie!$B$2:$AM$10,8)  ),  Dic2022_RICHIESTE!AA21),HLOOKUP(AA$124,Tipologie!$B$2:$AM$10,8  ) ))</f>
        <v>RIPOSO</v>
      </c>
      <c r="AB131" s="147" t="str">
        <f>T( IF( Dic2022_RICHIESTE!AB21&lt;&gt;"",  IF(   AND(    (IFERROR(SEARCH("Ridotto",Dic2022_RICHIESTE!AB21),Dic2022_RICHIESTE!AB21))=1,    AB$124&lt;&gt;""   ),    _xlfn.CONCAT("Rid: ",HLOOKUP(AB$124,Tipologie!$B$2:$AM$10,8)  ),  Dic2022_RICHIESTE!AB21),HLOOKUP(AB$124,Tipologie!$B$2:$AM$10,8  ) ))</f>
        <v>RIPOSO</v>
      </c>
      <c r="AC131" s="147" t="str">
        <f>T( IF( Dic2022_RICHIESTE!AC21&lt;&gt;"",  IF(   AND(    (IFERROR(SEARCH("Ridotto",Dic2022_RICHIESTE!AC21),Dic2022_RICHIESTE!AC21))=1,    AC$124&lt;&gt;""   ),    _xlfn.CONCAT("Rid: ",HLOOKUP(AC$124,Tipologie!$B$2:$AM$10,8)  ),  Dic2022_RICHIESTE!AC21),HLOOKUP(AC$124,Tipologie!$B$2:$AM$10,8  ) ))</f>
        <v>RIPOSO</v>
      </c>
      <c r="AD131" s="147" t="str">
        <f>T( IF( Dic2022_RICHIESTE!AD21&lt;&gt;"",  IF(   AND(    (IFERROR(SEARCH("Ridotto",Dic2022_RICHIESTE!AD21),Dic2022_RICHIESTE!AD21))=1,    AD$124&lt;&gt;""   ),    _xlfn.CONCAT("Rid: ",HLOOKUP(AD$124,Tipologie!$B$2:$AM$10,8)  ),  Dic2022_RICHIESTE!AD21),HLOOKUP(AD$124,Tipologie!$B$2:$AM$10,8  ) ))</f>
        <v>RIPOSO</v>
      </c>
      <c r="AE131" s="147" t="str">
        <f>T( IF( Dic2022_RICHIESTE!AE21&lt;&gt;"",  IF(   AND(    (IFERROR(SEARCH("Ridotto",Dic2022_RICHIESTE!AE21),Dic2022_RICHIESTE!AE21))=1,    AE$124&lt;&gt;""   ),    _xlfn.CONCAT("Rid: ",HLOOKUP(AE$124,Tipologie!$B$2:$AM$10,8)  ),  Dic2022_RICHIESTE!AE21),HLOOKUP(AE$124,Tipologie!$B$2:$AM$10,8  ) ))</f>
        <v>RIPOSO</v>
      </c>
      <c r="AF131" s="147" t="str">
        <f>T( IF( Dic2022_RICHIESTE!AF21&lt;&gt;"",  IF(   AND(    (IFERROR(SEARCH("Ridotto",Dic2022_RICHIESTE!AF21),Dic2022_RICHIESTE!AF21))=1,    AF$124&lt;&gt;""   ),    _xlfn.CONCAT("Rid: ",HLOOKUP(AF$124,Tipologie!$B$2:$AM$10,8)  ),  Dic2022_RICHIESTE!AF21),HLOOKUP(AF$124,Tipologie!$B$2:$AM$10,8  ) ))</f>
        <v>RIPOSO</v>
      </c>
      <c r="AG131" s="147" t="str">
        <f>T( IF( Dic2022_RICHIESTE!AG21&lt;&gt;"",  IF(   AND(    (IFERROR(SEARCH("Ridotto",Dic2022_RICHIESTE!AG21),Dic2022_RICHIESTE!AG21))=1,    AG$124&lt;&gt;""   ),    _xlfn.CONCAT("Rid: ",HLOOKUP(AG$124,Tipologie!$B$2:$AM$10,8)  ),  Dic2022_RICHIESTE!AG21),HLOOKUP(AG$124,Tipologie!$B$2:$AM$10,8  ) ))</f>
        <v>RIPOSO</v>
      </c>
      <c r="AH131" s="147" t="str">
        <f>T( IF( Dic2022_RICHIESTE!AH21&lt;&gt;"",  IF(   AND(    (IFERROR(SEARCH("Ridotto",Dic2022_RICHIESTE!AH21),Dic2022_RICHIESTE!AH21))=1,    AH$124&lt;&gt;""   ),    _xlfn.CONCAT("Rid: ",HLOOKUP(AH$124,Tipologie!$B$2:$AM$10,8)  ),  Dic2022_RICHIESTE!AH21),HLOOKUP(AH$124,Tipologie!$B$2:$AM$10,8  ) ))</f>
        <v>RIPOSO</v>
      </c>
      <c r="AI131" s="147" t="str">
        <f>T( IF( Dic2022_RICHIESTE!AI21&lt;&gt;"",  IF(   AND(    (IFERROR(SEARCH("Ridotto",Dic2022_RICHIESTE!AI21),Dic2022_RICHIESTE!AI21))=1,    AI$124&lt;&gt;""   ),    _xlfn.CONCAT("Rid: ",HLOOKUP(AI$124,Tipologie!$B$2:$AM$10,8)  ),  Dic2022_RICHIESTE!AI21),HLOOKUP(AI$124,Tipologie!$B$2:$AM$10,8  ) ))</f>
        <v>RIPOSO</v>
      </c>
      <c r="AJ131" s="147" t="str">
        <f>T( IF( Dic2022_RICHIESTE!AJ21&lt;&gt;"",  IF(   AND(    (IFERROR(SEARCH("Ridotto",Dic2022_RICHIESTE!AJ21),Dic2022_RICHIESTE!AJ21))=1,    AJ$124&lt;&gt;""   ),    _xlfn.CONCAT("Rid: ",HLOOKUP(AJ$124,Tipologie!$B$2:$AM$10,8)  ),  Dic2022_RICHIESTE!AJ21),HLOOKUP(AJ$124,Tipologie!$B$2:$AM$10,8  ) ))</f>
        <v>RIPOSO</v>
      </c>
      <c r="AK131" s="147" t="str">
        <f>T( IF( Dic2022_RICHIESTE!AK21&lt;&gt;"",  IF(   AND(    (IFERROR(SEARCH("Ridotto",Dic2022_RICHIESTE!AK21),Dic2022_RICHIESTE!AK21))=1,    AK$124&lt;&gt;""   ),    _xlfn.CONCAT("Rid: ",HLOOKUP(AK$124,Tipologie!$B$2:$AM$10,8)  ),  Dic2022_RICHIESTE!AK21),HLOOKUP(AK$124,Tipologie!$B$2:$AM$10,8  ) ))</f>
        <v>RIPOSO</v>
      </c>
      <c r="AL131" s="147" t="str">
        <f>T( IF( Dic2022_RICHIESTE!AL21&lt;&gt;"",  IF(   AND(    (IFERROR(SEARCH("Ridotto",Dic2022_RICHIESTE!AL21),Dic2022_RICHIESTE!AL21))=1,    AL$124&lt;&gt;""   ),    _xlfn.CONCAT("Rid: ",HLOOKUP(AL$124,Tipologie!$B$2:$AM$10,8)  ),  Dic2022_RICHIESTE!AL21),HLOOKUP(AL$124,Tipologie!$B$2:$AM$10,8  ) ))</f>
        <v>RIPOSO</v>
      </c>
      <c r="AM131" s="147" t="str">
        <f>T( IF( Dic2022_RICHIESTE!AM21&lt;&gt;"",  IF(   AND(    (IFERROR(SEARCH("Ridotto",Dic2022_RICHIESTE!AM21),Dic2022_RICHIESTE!AM21))=1,    AM$124&lt;&gt;""   ),    _xlfn.CONCAT("Rid: ",HLOOKUP(AM$124,Tipologie!$B$2:$AM$10,8)  ),  Dic2022_RICHIESTE!AM21),HLOOKUP(AM$124,Tipologie!$B$2:$AM$10,8  ) ))</f>
        <v>RIPOSO</v>
      </c>
      <c r="AN131" s="147" t="str">
        <f>T( IF( Dic2022_RICHIESTE!AN21&lt;&gt;"",  IF(   AND(    (IFERROR(SEARCH("Ridotto",Dic2022_RICHIESTE!AN21),Dic2022_RICHIESTE!AN21))=1,    AN$124&lt;&gt;""   ),    _xlfn.CONCAT("Rid: ",HLOOKUP(AN$124,Tipologie!$B$2:$AM$10,8)  ),  Dic2022_RICHIESTE!AN21),HLOOKUP(AN$124,Tipologie!$B$2:$AM$10,8  ) ))</f>
        <v>RIPOSO</v>
      </c>
      <c r="AO131" s="147" t="str">
        <f>T( IF( Dic2022_RICHIESTE!AO21&lt;&gt;"",  IF(   AND(    (IFERROR(SEARCH("Ridotto",Dic2022_RICHIESTE!AO21),Dic2022_RICHIESTE!AO21))=1,    AO$124&lt;&gt;""   ),    _xlfn.CONCAT("Rid: ",HLOOKUP(AO$124,Tipologie!$B$2:$AM$10,8)  ),  Dic2022_RICHIESTE!AO21),HLOOKUP(AO$124,Tipologie!$B$2:$AM$10,8  ) ))</f>
        <v>RIPOSO</v>
      </c>
      <c r="AP131" s="147" t="str">
        <f>T( IF( Dic2022_RICHIESTE!AP21&lt;&gt;"",  IF(   AND(    (IFERROR(SEARCH("Ridotto",Dic2022_RICHIESTE!AP21),Dic2022_RICHIESTE!AP21))=1,    AP$124&lt;&gt;""   ),    _xlfn.CONCAT("Rid: ",HLOOKUP(AP$124,Tipologie!$B$2:$AM$10,8)  ),  Dic2022_RICHIESTE!AP21),HLOOKUP(AP$124,Tipologie!$B$2:$AM$10,8  ) ))</f>
        <v>RIPOSO</v>
      </c>
      <c r="AQ131" s="147" t="str">
        <f>T( IF( Dic2022_RICHIESTE!AQ21&lt;&gt;"",  IF(   AND(    (IFERROR(SEARCH("Ridotto",Dic2022_RICHIESTE!AQ21),Dic2022_RICHIESTE!AQ21))=1,    AQ$124&lt;&gt;""   ),    _xlfn.CONCAT("Rid: ",HLOOKUP(AQ$124,Tipologie!$B$2:$AM$10,8)  ),  Dic2022_RICHIESTE!AQ21),HLOOKUP(AQ$124,Tipologie!$B$2:$AM$10,8  ) ))</f>
        <v>RIPOSO</v>
      </c>
      <c r="AR131" s="147" t="str">
        <f>T( IF( Dic2022_RICHIESTE!AR21&lt;&gt;"",  IF(   AND(    (IFERROR(SEARCH("Ridotto",Dic2022_RICHIESTE!AR21),Dic2022_RICHIESTE!AR21))=1,    AR$124&lt;&gt;""   ),    _xlfn.CONCAT("Rid: ",HLOOKUP(AR$124,Tipologie!$B$2:$AM$10,8)  ),  Dic2022_RICHIESTE!AR21),HLOOKUP(AR$124,Tipologie!$B$2:$AM$10,8  ) ))</f>
        <v>RIPOSO</v>
      </c>
      <c r="AS131" s="147" t="str">
        <f>T( IF( Dic2022_RICHIESTE!AS21&lt;&gt;"",  IF(   AND(    (IFERROR(SEARCH("Ridotto",Dic2022_RICHIESTE!AS21),Dic2022_RICHIESTE!AS21))=1,    AS$124&lt;&gt;""   ),    _xlfn.CONCAT("Rid: ",HLOOKUP(AS$124,Tipologie!$B$2:$AM$10,8)  ),  Dic2022_RICHIESTE!AS21),HLOOKUP(AS$124,Tipologie!$B$2:$AM$10,8  ) ))</f>
        <v>RIPOSO</v>
      </c>
      <c r="AT131" s="224"/>
      <c r="AW131" s="87">
        <f>SUM(COUNTIFS(C131:AS131,{"Ex-accordo";"Ferie";"Ridotto Ex-Acc";"Ridotto Ferie";"Ridotto Maternità";"Malattia";"Esame";"Altro"}))</f>
        <v>0</v>
      </c>
      <c r="AX131" s="159">
        <f t="shared" si="43"/>
        <v>30</v>
      </c>
      <c r="AY131" s="91"/>
      <c r="BB131" s="147" t="str">
        <f>T( IF( Dic2022_RICHIESTE!BM21&lt;&gt;"",  IF(   AND(    (IFERROR(SEARCH("Ridotto",Dic2022_RICHIESTE!BM21),Dic2022_RICHIESTE!BM21))=1,    BB$124&lt;&gt;""   ),    _xlfn.CONCAT("Rid: ",HLOOKUP(BB$124,Tipologie!$B$2:$AM$10,8)  ),  Dic2022_RICHIESTE!BM21),HLOOKUP(BB$124,Tipologie!$B$2:$AM$10,8  ) ))</f>
        <v>RIPOSO</v>
      </c>
      <c r="BC131" s="147" t="str">
        <f>T( IF( Dic2022_RICHIESTE!BN21&lt;&gt;"",  IF(   AND(    (IFERROR(SEARCH("Ridotto",Dic2022_RICHIESTE!BN21),Dic2022_RICHIESTE!BN21))=1,    BC$124&lt;&gt;""   ),    _xlfn.CONCAT("Rid: ",HLOOKUP(BC$124,Tipologie!$B$2:$AM$10,8)  ),  Dic2022_RICHIESTE!BN21),HLOOKUP(BC$124,Tipologie!$B$2:$AM$10,8  ) ))</f>
        <v>RIPOSO</v>
      </c>
      <c r="BD131" s="147" t="str">
        <f>T( IF( Dic2022_RICHIESTE!BO21&lt;&gt;"",  IF(   AND(    (IFERROR(SEARCH("Ridotto",Dic2022_RICHIESTE!BO21),Dic2022_RICHIESTE!BO21))=1,    BD$124&lt;&gt;""   ),    _xlfn.CONCAT("Rid: ",HLOOKUP(BD$124,Tipologie!$B$2:$AM$10,8)  ),  Dic2022_RICHIESTE!BO21),HLOOKUP(BD$124,Tipologie!$B$2:$AM$10,8  ) ))</f>
        <v>RIPOSO</v>
      </c>
      <c r="BE131" s="147" t="str">
        <f>T( IF( Dic2022_RICHIESTE!BP21&lt;&gt;"",  IF(   AND(    (IFERROR(SEARCH("Ridotto",Dic2022_RICHIESTE!BP21),Dic2022_RICHIESTE!BP21))=1,    BE$124&lt;&gt;""   ),    _xlfn.CONCAT("Rid: ",HLOOKUP(BE$124,Tipologie!$B$2:$AM$10,8)  ),  Dic2022_RICHIESTE!BP21),HLOOKUP(BE$124,Tipologie!$B$2:$AM$10,8  ) ))</f>
        <v>RIPOSO</v>
      </c>
      <c r="BF131" s="147" t="str">
        <f>T( IF( Dic2022_RICHIESTE!BQ21&lt;&gt;"",  IF(   AND(    (IFERROR(SEARCH("Ridotto",Dic2022_RICHIESTE!BQ21),Dic2022_RICHIESTE!BQ21))=1,    BF$124&lt;&gt;""   ),    _xlfn.CONCAT("Rid: ",HLOOKUP(BF$124,Tipologie!$B$2:$AM$10,8)  ),  Dic2022_RICHIESTE!BQ21),HLOOKUP(BF$124,Tipologie!$B$2:$AM$10,8  ) ))</f>
        <v>RIPOSO</v>
      </c>
      <c r="BG131" s="147" t="str">
        <f>T( IF( Dic2022_RICHIESTE!BR21&lt;&gt;"",  IF(   AND(    (IFERROR(SEARCH("Ridotto",Dic2022_RICHIESTE!BR21),Dic2022_RICHIESTE!BR21))=1,    BG$124&lt;&gt;""   ),    _xlfn.CONCAT("Rid: ",HLOOKUP(BG$124,Tipologie!$B$2:$AM$10,8)  ),  Dic2022_RICHIESTE!BR21),HLOOKUP(BG$124,Tipologie!$B$2:$AM$10,8  ) ))</f>
        <v>RIPOSO</v>
      </c>
      <c r="BI131" s="45" t="str">
        <f t="shared" si="41"/>
        <v>sab</v>
      </c>
      <c r="BJ131" s="45">
        <f t="shared" si="42"/>
        <v>44912</v>
      </c>
      <c r="BK131" s="147" t="str">
        <f>T(IF(  Dic2022_RICHIESTE!BV21&lt;&gt;"",  Dic2022_RICHIESTE!BV21,  HLOOKUP(BK$124,Tipologie!$B$2:$AM$10,8) ))</f>
        <v>RIPOSO</v>
      </c>
      <c r="BL131" s="147" t="str">
        <f>T(IF(  Dic2022_RICHIESTE!BW21&lt;&gt;"",  Dic2022_RICHIESTE!BW21,  HLOOKUP(BL$124,Tipologie!$B$2:$AM$10,8) ))</f>
        <v>RIPOSO</v>
      </c>
      <c r="BM131" s="147" t="str">
        <f>T(IF(  Dic2022_RICHIESTE!BX21&lt;&gt;"",  Dic2022_RICHIESTE!BX21,  HLOOKUP(BM$124,Tipologie!$B$2:$AM$10,8) ))</f>
        <v>RIPOSO</v>
      </c>
      <c r="BN131" s="147" t="str">
        <f>T(IF(  Dic2022_RICHIESTE!BY21&lt;&gt;"",  Dic2022_RICHIESTE!BY21,  HLOOKUP(BN$124,Tipologie!$B$2:$AM$10,8) ))</f>
        <v>RIPOSO</v>
      </c>
      <c r="BO131" s="147" t="str">
        <f>T(IF(  Dic2022_RICHIESTE!BZ21&lt;&gt;"",  Dic2022_RICHIESTE!BZ21,  HLOOKUP(BO$124,Tipologie!$B$2:$AM$10,8) ))</f>
        <v>RIPOSO</v>
      </c>
      <c r="BP131" s="147" t="str">
        <f>T(IF(  Dic2022_RICHIESTE!CA21&lt;&gt;"",  Dic2022_RICHIESTE!CA21,  HLOOKUP(BP$124,Tipologie!$B$2:$AM$10,8) ))</f>
        <v>RIPOSO</v>
      </c>
      <c r="BQ131" s="147" t="str">
        <f>T(IF(  Dic2022_RICHIESTE!CB21&lt;&gt;"",  Dic2022_RICHIESTE!CB21,  HLOOKUP(BQ$124,Tipologie!$B$2:$AM$10,8) ))</f>
        <v>RIPOSO</v>
      </c>
      <c r="BR131" s="147" t="str">
        <f>T(IF(  Dic2022_RICHIESTE!BW21&lt;&gt;"",  Dic2022_RICHIESTE!BW21,  HLOOKUP(BR$124,Tipologie!$B$2:$AM$10,8) ))</f>
        <v>RIPOSO</v>
      </c>
      <c r="BS131" s="147" t="str">
        <f>T(IF(  Dic2022_RICHIESTE!BX21&lt;&gt;"",  Dic2022_RICHIESTE!BX21,  HLOOKUP(BS$124,Tipologie!$B$2:$AM$10,8) ))</f>
        <v>RIPOSO</v>
      </c>
      <c r="BT131" s="147" t="str">
        <f>T(IF(  Dic2022_RICHIESTE!BY21&lt;&gt;"",  Dic2022_RICHIESTE!BY21,  HLOOKUP(BT$124,Tipologie!$B$2:$AM$10,8) ))</f>
        <v>RIPOSO</v>
      </c>
    </row>
    <row r="132" spans="1:73" ht="11.25" customHeight="1" x14ac:dyDescent="0.25">
      <c r="A132" s="26" t="str">
        <f>IF(Dic2022_RICHIESTE!A22&lt;&gt;"",Dic2022_RICHIESTE!A22,"")</f>
        <v/>
      </c>
      <c r="B132" s="48">
        <f>IF(Dic2022_RICHIESTE!B22&lt;&gt;"",Dic2022_RICHIESTE!B22,"")</f>
        <v>44913</v>
      </c>
      <c r="C132" s="147" t="str">
        <f>T( IF( Dic2022_RICHIESTE!C22&lt;&gt;"",  IF(   AND(    (IFERROR(SEARCH("Ridotto",Dic2022_RICHIESTE!C22),Dic2022_RICHIESTE!C22))=1,    C$124&lt;&gt;""   ),    _xlfn.CONCAT("Rid: ",HLOOKUP(C$124,Tipologie!$B$2:$AM$10,9)  ),  Dic2022_RICHIESTE!C22),HLOOKUP(C$124,Tipologie!$B$2:$AM$10,9  ) ))</f>
        <v>DOMENICA</v>
      </c>
      <c r="D132" s="147" t="str">
        <f>T( IF( Dic2022_RICHIESTE!D22&lt;&gt;"",  IF(   AND(    (IFERROR(SEARCH("Ridotto",Dic2022_RICHIESTE!D22),Dic2022_RICHIESTE!D22))=1,    D$124&lt;&gt;""   ),    _xlfn.CONCAT("Rid: ",HLOOKUP(D$124,Tipologie!$B$2:$AM$10,9)  ),  Dic2022_RICHIESTE!D22),HLOOKUP(D$124,Tipologie!$B$2:$AM$10,9  ) ))</f>
        <v>DOMENICA</v>
      </c>
      <c r="E132" s="147" t="str">
        <f>T( IF( Dic2022_RICHIESTE!E22&lt;&gt;"",  IF(   AND(    (IFERROR(SEARCH("Ridotto",Dic2022_RICHIESTE!E22),Dic2022_RICHIESTE!E22))=1,    E$124&lt;&gt;""   ),    _xlfn.CONCAT("Rid: ",HLOOKUP(E$124,Tipologie!$B$2:$AM$10,9)  ),  Dic2022_RICHIESTE!E22),HLOOKUP(E$124,Tipologie!$B$2:$AM$10,9  ) ))</f>
        <v>DOMENICA</v>
      </c>
      <c r="F132" s="147" t="str">
        <f>T( IF( Dic2022_RICHIESTE!F22&lt;&gt;"",  IF(   AND(    (IFERROR(SEARCH("Ridotto",Dic2022_RICHIESTE!F22),Dic2022_RICHIESTE!F22))=1,    F$124&lt;&gt;""   ),    _xlfn.CONCAT("Rid: ",HLOOKUP(F$124,Tipologie!$B$2:$AM$10,9)  ),  Dic2022_RICHIESTE!F22),HLOOKUP(F$124,Tipologie!$B$2:$AM$10,9  ) ))</f>
        <v>DOMENICA</v>
      </c>
      <c r="G132" s="147" t="str">
        <f>T( IF( Dic2022_RICHIESTE!G22&lt;&gt;"",  IF(   AND(    (IFERROR(SEARCH("Ridotto",Dic2022_RICHIESTE!G22),Dic2022_RICHIESTE!G22))=1,    G$124&lt;&gt;""   ),    _xlfn.CONCAT("Rid: ",HLOOKUP(G$124,Tipologie!$B$2:$AM$10,9)  ),  Dic2022_RICHIESTE!G22),HLOOKUP(G$124,Tipologie!$B$2:$AM$10,9  ) ))</f>
        <v>DOMENICA</v>
      </c>
      <c r="H132" s="147" t="str">
        <f>T( IF( Dic2022_RICHIESTE!H22&lt;&gt;"",  IF(   AND(    (IFERROR(SEARCH("Ridotto",Dic2022_RICHIESTE!H22),Dic2022_RICHIESTE!H22))=1,    H$124&lt;&gt;""   ),    _xlfn.CONCAT("Rid: ",HLOOKUP(H$124,Tipologie!$B$2:$AM$10,9)  ),  Dic2022_RICHIESTE!H22),HLOOKUP(H$124,Tipologie!$B$2:$AM$10,9  ) ))</f>
        <v>DOMENICA</v>
      </c>
      <c r="I132" s="147" t="str">
        <f>T( IF( Dic2022_RICHIESTE!I22&lt;&gt;"",  IF(   AND(    (IFERROR(SEARCH("Ridotto",Dic2022_RICHIESTE!I22),Dic2022_RICHIESTE!I22))=1,    I$124&lt;&gt;""   ),    _xlfn.CONCAT("Rid: ",HLOOKUP(I$124,Tipologie!$B$2:$AM$10,9)  ),  Dic2022_RICHIESTE!I22),HLOOKUP(I$124,Tipologie!$B$2:$AM$10,9  ) ))</f>
        <v>DOMENICA</v>
      </c>
      <c r="J132" s="147" t="str">
        <f>T( IF( Dic2022_RICHIESTE!J22&lt;&gt;"",  IF(   AND(    (IFERROR(SEARCH("Ridotto",Dic2022_RICHIESTE!J22),Dic2022_RICHIESTE!J22))=1,    J$124&lt;&gt;""   ),    _xlfn.CONCAT("Rid: ",HLOOKUP(J$124,Tipologie!$B$2:$AM$10,9)  ),  Dic2022_RICHIESTE!J22),HLOOKUP(J$124,Tipologie!$B$2:$AM$10,9  ) ))</f>
        <v>DOMENICA</v>
      </c>
      <c r="K132" s="147" t="str">
        <f>T( IF( Dic2022_RICHIESTE!K22&lt;&gt;"",  IF(   AND(    (IFERROR(SEARCH("Ridotto",Dic2022_RICHIESTE!K22),Dic2022_RICHIESTE!K22))=1,    K$124&lt;&gt;""   ),    _xlfn.CONCAT("Rid: ",HLOOKUP(K$124,Tipologie!$B$2:$AM$10,9)  ),  Dic2022_RICHIESTE!K22),HLOOKUP(K$124,Tipologie!$B$2:$AM$10,9  ) ))</f>
        <v>DOMENICA</v>
      </c>
      <c r="L132" s="147" t="str">
        <f>T( IF( Dic2022_RICHIESTE!L22&lt;&gt;"",  IF(   AND(    (IFERROR(SEARCH("Ridotto",Dic2022_RICHIESTE!L22),Dic2022_RICHIESTE!L22))=1,    L$124&lt;&gt;""   ),    _xlfn.CONCAT("Rid: ",HLOOKUP(L$124,Tipologie!$B$2:$AM$10,9)  ),  Dic2022_RICHIESTE!L22),HLOOKUP(L$124,Tipologie!$B$2:$AM$10,9  ) ))</f>
        <v>DOMENICA</v>
      </c>
      <c r="M132" s="147" t="str">
        <f>T( IF( Dic2022_RICHIESTE!M22&lt;&gt;"",  IF(   AND(    (IFERROR(SEARCH("Ridotto",Dic2022_RICHIESTE!M22),Dic2022_RICHIESTE!M22))=1,    M$124&lt;&gt;""   ),    _xlfn.CONCAT("Rid: ",HLOOKUP(M$124,Tipologie!$B$2:$AM$10,9)  ),  Dic2022_RICHIESTE!M22),HLOOKUP(M$124,Tipologie!$B$2:$AM$10,9  ) ))</f>
        <v>DOMENICA</v>
      </c>
      <c r="N132" s="147" t="str">
        <f>T( IF( Dic2022_RICHIESTE!N22&lt;&gt;"",  IF(   AND(    (IFERROR(SEARCH("Ridotto",Dic2022_RICHIESTE!N22),Dic2022_RICHIESTE!N22))=1,    N$124&lt;&gt;""   ),    _xlfn.CONCAT("Rid: ",HLOOKUP(N$124,Tipologie!$B$2:$AM$10,9)  ),  Dic2022_RICHIESTE!N22),HLOOKUP(N$124,Tipologie!$B$2:$AM$10,9  ) ))</f>
        <v>DOMENICA</v>
      </c>
      <c r="O132" s="147" t="str">
        <f>T( IF( Dic2022_RICHIESTE!O22&lt;&gt;"",  IF(   AND(    (IFERROR(SEARCH("Ridotto",Dic2022_RICHIESTE!O22),Dic2022_RICHIESTE!O22))=1,    O$124&lt;&gt;""   ),    _xlfn.CONCAT("Rid: ",HLOOKUP(O$124,Tipologie!$B$2:$AM$10,9)  ),  Dic2022_RICHIESTE!O22),HLOOKUP(O$124,Tipologie!$B$2:$AM$10,9  ) ))</f>
        <v>DOMENICA</v>
      </c>
      <c r="P132" s="147" t="str">
        <f>T( IF( Dic2022_RICHIESTE!P22&lt;&gt;"",  IF(   AND(    (IFERROR(SEARCH("Ridotto",Dic2022_RICHIESTE!P22),Dic2022_RICHIESTE!P22))=1,    P$124&lt;&gt;""   ),    _xlfn.CONCAT("Rid: ",HLOOKUP(P$124,Tipologie!$B$2:$AM$10,9)  ),  Dic2022_RICHIESTE!P22),HLOOKUP(P$124,Tipologie!$B$2:$AM$10,9  ) ))</f>
        <v>DOMENICA</v>
      </c>
      <c r="Q132" s="28" t="str">
        <f>T( IF( Dic2022_RICHIESTE!Q22&lt;&gt;"",  IF(   AND(    (IFERROR(SEARCH("Ridotto",Dic2022_RICHIESTE!Q22),Dic2022_RICHIESTE!Q22))=1,    Q$124&lt;&gt;""   ),    _xlfn.CONCAT("Rid: ",HLOOKUP(Q$124,Tipologie!$B$2:$AM$10,9)  ),  Dic2022_RICHIESTE!Q22),HLOOKUP(Q$124,Tipologie!$B$2:$AM$10,9  ) ))</f>
        <v>DOMENICA</v>
      </c>
      <c r="R132" s="28" t="str">
        <f>T( IF( Dic2022_RICHIESTE!R22&lt;&gt;"",  IF(   AND(    (IFERROR(SEARCH("Ridotto",Dic2022_RICHIESTE!R22),Dic2022_RICHIESTE!R22))=1,    R$124&lt;&gt;""   ),    _xlfn.CONCAT("Rid: ",HLOOKUP(R$124,Tipologie!$B$2:$AM$10,9)  ),  Dic2022_RICHIESTE!R22),HLOOKUP(R$124,Tipologie!$B$2:$AM$10,9  ) ))</f>
        <v>DOMENICA</v>
      </c>
      <c r="S132" s="28" t="str">
        <f>T( IF( Dic2022_RICHIESTE!S22&lt;&gt;"",  IF(   AND(    (IFERROR(SEARCH("Ridotto",Dic2022_RICHIESTE!S22),Dic2022_RICHIESTE!S22))=1,    S$124&lt;&gt;""   ),    _xlfn.CONCAT("Rid: ",HLOOKUP(S$124,Tipologie!$B$2:$AM$10,9)  ),  Dic2022_RICHIESTE!S22),HLOOKUP(S$124,Tipologie!$B$2:$AM$10,9  ) ))</f>
        <v>DOMENICA</v>
      </c>
      <c r="U132" s="26" t="str">
        <f t="shared" si="40"/>
        <v/>
      </c>
      <c r="V132" s="48">
        <f t="shared" si="39"/>
        <v>44913</v>
      </c>
      <c r="W132" s="147" t="str">
        <f>T( IF( Dic2022_RICHIESTE!W22&lt;&gt;"",  IF(   AND(    (IFERROR(SEARCH("Ridotto",Dic2022_RICHIESTE!W22),Dic2022_RICHIESTE!W22))=1,    W$124&lt;&gt;""   ),    _xlfn.CONCAT("Rid: ",HLOOKUP(W$124,Tipologie!$B$2:$AM$10,9)  ),  Dic2022_RICHIESTE!W22),HLOOKUP(W$124,Tipologie!$B$2:$AM$10,9  ) ))</f>
        <v>DOMENICA</v>
      </c>
      <c r="X132" s="147" t="str">
        <f>T( IF( Dic2022_RICHIESTE!X22&lt;&gt;"",  IF(   AND(    (IFERROR(SEARCH("Ridotto",Dic2022_RICHIESTE!X22),Dic2022_RICHIESTE!X22))=1,    X$124&lt;&gt;""   ),    _xlfn.CONCAT("Rid: ",HLOOKUP(X$124,Tipologie!$B$2:$AM$10,9)  ),  Dic2022_RICHIESTE!X22),HLOOKUP(X$124,Tipologie!$B$2:$AM$10,9  ) ))</f>
        <v>DOMENICA</v>
      </c>
      <c r="Y132" s="147" t="str">
        <f>T( IF( Dic2022_RICHIESTE!Y22&lt;&gt;"",  IF(   AND(    (IFERROR(SEARCH("Ridotto",Dic2022_RICHIESTE!Y22),Dic2022_RICHIESTE!Y22))=1,    Y$124&lt;&gt;""   ),    _xlfn.CONCAT("Rid: ",HLOOKUP(Y$124,Tipologie!$B$2:$AM$10,9)  ),  Dic2022_RICHIESTE!Y22),HLOOKUP(Y$124,Tipologie!$B$2:$AM$10,9  ) ))</f>
        <v>DOMENICA</v>
      </c>
      <c r="Z132" s="147" t="str">
        <f>T( IF( Dic2022_RICHIESTE!Z22&lt;&gt;"",  IF(   AND(    (IFERROR(SEARCH("Ridotto",Dic2022_RICHIESTE!Z22),Dic2022_RICHIESTE!Z22))=1,    Z$124&lt;&gt;""   ),    _xlfn.CONCAT("Rid: ",HLOOKUP(Z$124,Tipologie!$B$2:$AM$10,9)  ),  Dic2022_RICHIESTE!Z22),HLOOKUP(Z$124,Tipologie!$B$2:$AM$10,9  ) ))</f>
        <v>DOMENICA</v>
      </c>
      <c r="AA132" s="147" t="str">
        <f>T( IF( Dic2022_RICHIESTE!AA22&lt;&gt;"",  IF(   AND(    (IFERROR(SEARCH("Ridotto",Dic2022_RICHIESTE!AA22),Dic2022_RICHIESTE!AA22))=1,    AA$124&lt;&gt;""   ),    _xlfn.CONCAT("Rid: ",HLOOKUP(AA$124,Tipologie!$B$2:$AM$10,9)  ),  Dic2022_RICHIESTE!AA22),HLOOKUP(AA$124,Tipologie!$B$2:$AM$10,9  ) ))</f>
        <v>DOMENICA</v>
      </c>
      <c r="AB132" s="147" t="str">
        <f>T( IF( Dic2022_RICHIESTE!AB22&lt;&gt;"",  IF(   AND(    (IFERROR(SEARCH("Ridotto",Dic2022_RICHIESTE!AB22),Dic2022_RICHIESTE!AB22))=1,    AB$124&lt;&gt;""   ),    _xlfn.CONCAT("Rid: ",HLOOKUP(AB$124,Tipologie!$B$2:$AM$10,9)  ),  Dic2022_RICHIESTE!AB22),HLOOKUP(AB$124,Tipologie!$B$2:$AM$10,9  ) ))</f>
        <v>DOMENICA</v>
      </c>
      <c r="AC132" s="147" t="str">
        <f>T( IF( Dic2022_RICHIESTE!AC22&lt;&gt;"",  IF(   AND(    (IFERROR(SEARCH("Ridotto",Dic2022_RICHIESTE!AC22),Dic2022_RICHIESTE!AC22))=1,    AC$124&lt;&gt;""   ),    _xlfn.CONCAT("Rid: ",HLOOKUP(AC$124,Tipologie!$B$2:$AM$10,9)  ),  Dic2022_RICHIESTE!AC22),HLOOKUP(AC$124,Tipologie!$B$2:$AM$10,9  ) ))</f>
        <v>DOMENICA</v>
      </c>
      <c r="AD132" s="147" t="str">
        <f>T( IF( Dic2022_RICHIESTE!AD22&lt;&gt;"",  IF(   AND(    (IFERROR(SEARCH("Ridotto",Dic2022_RICHIESTE!AD22),Dic2022_RICHIESTE!AD22))=1,    AD$124&lt;&gt;""   ),    _xlfn.CONCAT("Rid: ",HLOOKUP(AD$124,Tipologie!$B$2:$AM$10,9)  ),  Dic2022_RICHIESTE!AD22),HLOOKUP(AD$124,Tipologie!$B$2:$AM$10,9  ) ))</f>
        <v>DOMENICA</v>
      </c>
      <c r="AE132" s="147" t="str">
        <f>T( IF( Dic2022_RICHIESTE!AE22&lt;&gt;"",  IF(   AND(    (IFERROR(SEARCH("Ridotto",Dic2022_RICHIESTE!AE22),Dic2022_RICHIESTE!AE22))=1,    AE$124&lt;&gt;""   ),    _xlfn.CONCAT("Rid: ",HLOOKUP(AE$124,Tipologie!$B$2:$AM$10,9)  ),  Dic2022_RICHIESTE!AE22),HLOOKUP(AE$124,Tipologie!$B$2:$AM$10,9  ) ))</f>
        <v>DOMENICA</v>
      </c>
      <c r="AF132" s="147" t="str">
        <f>T( IF( Dic2022_RICHIESTE!AF22&lt;&gt;"",  IF(   AND(    (IFERROR(SEARCH("Ridotto",Dic2022_RICHIESTE!AF22),Dic2022_RICHIESTE!AF22))=1,    AF$124&lt;&gt;""   ),    _xlfn.CONCAT("Rid: ",HLOOKUP(AF$124,Tipologie!$B$2:$AM$10,9)  ),  Dic2022_RICHIESTE!AF22),HLOOKUP(AF$124,Tipologie!$B$2:$AM$10,9  ) ))</f>
        <v>DOMENICA</v>
      </c>
      <c r="AG132" s="147" t="str">
        <f>T( IF( Dic2022_RICHIESTE!AG22&lt;&gt;"",  IF(   AND(    (IFERROR(SEARCH("Ridotto",Dic2022_RICHIESTE!AG22),Dic2022_RICHIESTE!AG22))=1,    AG$124&lt;&gt;""   ),    _xlfn.CONCAT("Rid: ",HLOOKUP(AG$124,Tipologie!$B$2:$AM$10,9)  ),  Dic2022_RICHIESTE!AG22),HLOOKUP(AG$124,Tipologie!$B$2:$AM$10,9  ) ))</f>
        <v>DOMENICA</v>
      </c>
      <c r="AH132" s="147" t="str">
        <f>T( IF( Dic2022_RICHIESTE!AH22&lt;&gt;"",  IF(   AND(    (IFERROR(SEARCH("Ridotto",Dic2022_RICHIESTE!AH22),Dic2022_RICHIESTE!AH22))=1,    AH$124&lt;&gt;""   ),    _xlfn.CONCAT("Rid: ",HLOOKUP(AH$124,Tipologie!$B$2:$AM$10,9)  ),  Dic2022_RICHIESTE!AH22),HLOOKUP(AH$124,Tipologie!$B$2:$AM$10,9  ) ))</f>
        <v>DOMENICA</v>
      </c>
      <c r="AI132" s="147" t="str">
        <f>T( IF( Dic2022_RICHIESTE!AI22&lt;&gt;"",  IF(   AND(    (IFERROR(SEARCH("Ridotto",Dic2022_RICHIESTE!AI22),Dic2022_RICHIESTE!AI22))=1,    AI$124&lt;&gt;""   ),    _xlfn.CONCAT("Rid: ",HLOOKUP(AI$124,Tipologie!$B$2:$AM$10,9)  ),  Dic2022_RICHIESTE!AI22),HLOOKUP(AI$124,Tipologie!$B$2:$AM$10,9  ) ))</f>
        <v>DOMENICA</v>
      </c>
      <c r="AJ132" s="147" t="str">
        <f>T( IF( Dic2022_RICHIESTE!AJ22&lt;&gt;"",  IF(   AND(    (IFERROR(SEARCH("Ridotto",Dic2022_RICHIESTE!AJ22),Dic2022_RICHIESTE!AJ22))=1,    AJ$124&lt;&gt;""   ),    _xlfn.CONCAT("Rid: ",HLOOKUP(AJ$124,Tipologie!$B$2:$AM$10,9)  ),  Dic2022_RICHIESTE!AJ22),HLOOKUP(AJ$124,Tipologie!$B$2:$AM$10,9  ) ))</f>
        <v>DOMENICA</v>
      </c>
      <c r="AK132" s="147" t="str">
        <f>T( IF( Dic2022_RICHIESTE!AK22&lt;&gt;"",  IF(   AND(    (IFERROR(SEARCH("Ridotto",Dic2022_RICHIESTE!AK22),Dic2022_RICHIESTE!AK22))=1,    AK$124&lt;&gt;""   ),    _xlfn.CONCAT("Rid: ",HLOOKUP(AK$124,Tipologie!$B$2:$AM$10,9)  ),  Dic2022_RICHIESTE!AK22),HLOOKUP(AK$124,Tipologie!$B$2:$AM$10,9  ) ))</f>
        <v>DOMENICA</v>
      </c>
      <c r="AL132" s="147" t="str">
        <f>T( IF( Dic2022_RICHIESTE!AL22&lt;&gt;"",  IF(   AND(    (IFERROR(SEARCH("Ridotto",Dic2022_RICHIESTE!AL22),Dic2022_RICHIESTE!AL22))=1,    AL$124&lt;&gt;""   ),    _xlfn.CONCAT("Rid: ",HLOOKUP(AL$124,Tipologie!$B$2:$AM$10,9)  ),  Dic2022_RICHIESTE!AL22),HLOOKUP(AL$124,Tipologie!$B$2:$AM$10,9  ) ))</f>
        <v>DOMENICA</v>
      </c>
      <c r="AM132" s="147" t="str">
        <f>T( IF( Dic2022_RICHIESTE!AM22&lt;&gt;"",  IF(   AND(    (IFERROR(SEARCH("Ridotto",Dic2022_RICHIESTE!AM22),Dic2022_RICHIESTE!AM22))=1,    AM$124&lt;&gt;""   ),    _xlfn.CONCAT("Rid: ",HLOOKUP(AM$124,Tipologie!$B$2:$AM$10,9)  ),  Dic2022_RICHIESTE!AM22),HLOOKUP(AM$124,Tipologie!$B$2:$AM$10,9  ) ))</f>
        <v>DOMENICA</v>
      </c>
      <c r="AN132" s="147" t="str">
        <f>T( IF( Dic2022_RICHIESTE!AN22&lt;&gt;"",  IF(   AND(    (IFERROR(SEARCH("Ridotto",Dic2022_RICHIESTE!AN22),Dic2022_RICHIESTE!AN22))=1,    AN$124&lt;&gt;""   ),    _xlfn.CONCAT("Rid: ",HLOOKUP(AN$124,Tipologie!$B$2:$AM$10,9)  ),  Dic2022_RICHIESTE!AN22),HLOOKUP(AN$124,Tipologie!$B$2:$AM$10,9  ) ))</f>
        <v>DOMENICA</v>
      </c>
      <c r="AO132" s="147" t="str">
        <f>T( IF( Dic2022_RICHIESTE!AO22&lt;&gt;"",  IF(   AND(    (IFERROR(SEARCH("Ridotto",Dic2022_RICHIESTE!AO22),Dic2022_RICHIESTE!AO22))=1,    AO$124&lt;&gt;""   ),    _xlfn.CONCAT("Rid: ",HLOOKUP(AO$124,Tipologie!$B$2:$AM$10,9)  ),  Dic2022_RICHIESTE!AO22),HLOOKUP(AO$124,Tipologie!$B$2:$AM$10,9  ) ))</f>
        <v>DOMENICA</v>
      </c>
      <c r="AP132" s="147" t="str">
        <f>T( IF( Dic2022_RICHIESTE!AP22&lt;&gt;"",  IF(   AND(    (IFERROR(SEARCH("Ridotto",Dic2022_RICHIESTE!AP22),Dic2022_RICHIESTE!AP22))=1,    AP$124&lt;&gt;""   ),    _xlfn.CONCAT("Rid: ",HLOOKUP(AP$124,Tipologie!$B$2:$AM$10,9)  ),  Dic2022_RICHIESTE!AP22),HLOOKUP(AP$124,Tipologie!$B$2:$AM$10,9  ) ))</f>
        <v>DOMENICA</v>
      </c>
      <c r="AQ132" s="147" t="str">
        <f>T( IF( Dic2022_RICHIESTE!AQ22&lt;&gt;"",  IF(   AND(    (IFERROR(SEARCH("Ridotto",Dic2022_RICHIESTE!AQ22),Dic2022_RICHIESTE!AQ22))=1,    AQ$124&lt;&gt;""   ),    _xlfn.CONCAT("Rid: ",HLOOKUP(AQ$124,Tipologie!$B$2:$AM$10,9)  ),  Dic2022_RICHIESTE!AQ22),HLOOKUP(AQ$124,Tipologie!$B$2:$AM$10,9  ) ))</f>
        <v>DOMENICA</v>
      </c>
      <c r="AR132" s="147" t="str">
        <f>T( IF( Dic2022_RICHIESTE!AR22&lt;&gt;"",  IF(   AND(    (IFERROR(SEARCH("Ridotto",Dic2022_RICHIESTE!AR22),Dic2022_RICHIESTE!AR22))=1,    AR$124&lt;&gt;""   ),    _xlfn.CONCAT("Rid: ",HLOOKUP(AR$124,Tipologie!$B$2:$AM$10,9)  ),  Dic2022_RICHIESTE!AR22),HLOOKUP(AR$124,Tipologie!$B$2:$AM$10,9  ) ))</f>
        <v>DOMENICA</v>
      </c>
      <c r="AS132" s="147" t="str">
        <f>T( IF( Dic2022_RICHIESTE!AS22&lt;&gt;"",  IF(   AND(    (IFERROR(SEARCH("Ridotto",Dic2022_RICHIESTE!AS22),Dic2022_RICHIESTE!AS22))=1,    AS$124&lt;&gt;""   ),    _xlfn.CONCAT("Rid: ",HLOOKUP(AS$124,Tipologie!$B$2:$AM$10,9)  ),  Dic2022_RICHIESTE!AS22),HLOOKUP(AS$124,Tipologie!$B$2:$AM$10,9  ) ))</f>
        <v>DOMENICA</v>
      </c>
      <c r="AT132" s="224"/>
      <c r="AW132" s="89"/>
      <c r="AX132" s="207"/>
      <c r="AY132" s="91"/>
      <c r="BB132" s="147" t="str">
        <f>T( IF( Dic2022_RICHIESTE!BM22&lt;&gt;"",  IF(   AND(    (IFERROR(SEARCH("Ridotto",Dic2022_RICHIESTE!BM22),Dic2022_RICHIESTE!BM22))=1,    BB$124&lt;&gt;""   ),    _xlfn.CONCAT("Rid: ",HLOOKUP(BB$124,Tipologie!$B$2:$AM$10,9)  ),  Dic2022_RICHIESTE!BM22),HLOOKUP(BB$124,Tipologie!$B$2:$AM$10,9  ) ))</f>
        <v>DOMENICA</v>
      </c>
      <c r="BC132" s="147" t="str">
        <f>T( IF( Dic2022_RICHIESTE!BN22&lt;&gt;"",  IF(   AND(    (IFERROR(SEARCH("Ridotto",Dic2022_RICHIESTE!BN22),Dic2022_RICHIESTE!BN22))=1,    BC$124&lt;&gt;""   ),    _xlfn.CONCAT("Rid: ",HLOOKUP(BC$124,Tipologie!$B$2:$AM$10,9)  ),  Dic2022_RICHIESTE!BN22),HLOOKUP(BC$124,Tipologie!$B$2:$AM$10,9  ) ))</f>
        <v>DOMENICA</v>
      </c>
      <c r="BD132" s="147" t="str">
        <f>T( IF( Dic2022_RICHIESTE!BO22&lt;&gt;"",  IF(   AND(    (IFERROR(SEARCH("Ridotto",Dic2022_RICHIESTE!BO22),Dic2022_RICHIESTE!BO22))=1,    BD$124&lt;&gt;""   ),    _xlfn.CONCAT("Rid: ",HLOOKUP(BD$124,Tipologie!$B$2:$AM$10,9)  ),  Dic2022_RICHIESTE!BO22),HLOOKUP(BD$124,Tipologie!$B$2:$AM$10,9  ) ))</f>
        <v>DOMENICA</v>
      </c>
      <c r="BE132" s="147" t="str">
        <f>T( IF( Dic2022_RICHIESTE!BP22&lt;&gt;"",  IF(   AND(    (IFERROR(SEARCH("Ridotto",Dic2022_RICHIESTE!BP22),Dic2022_RICHIESTE!BP22))=1,    BE$124&lt;&gt;""   ),    _xlfn.CONCAT("Rid: ",HLOOKUP(BE$124,Tipologie!$B$2:$AM$10,9)  ),  Dic2022_RICHIESTE!BP22),HLOOKUP(BE$124,Tipologie!$B$2:$AM$10,9  ) ))</f>
        <v>DOMENICA</v>
      </c>
      <c r="BF132" s="147" t="str">
        <f>T( IF( Dic2022_RICHIESTE!BQ22&lt;&gt;"",  IF(   AND(    (IFERROR(SEARCH("Ridotto",Dic2022_RICHIESTE!BQ22),Dic2022_RICHIESTE!BQ22))=1,    BF$124&lt;&gt;""   ),    _xlfn.CONCAT("Rid: ",HLOOKUP(BF$124,Tipologie!$B$2:$AM$10,9)  ),  Dic2022_RICHIESTE!BQ22),HLOOKUP(BF$124,Tipologie!$B$2:$AM$10,9  ) ))</f>
        <v>DOMENICA</v>
      </c>
      <c r="BG132" s="147" t="str">
        <f>T( IF( Dic2022_RICHIESTE!BR22&lt;&gt;"",  IF(   AND(    (IFERROR(SEARCH("Ridotto",Dic2022_RICHIESTE!BR22),Dic2022_RICHIESTE!BR22))=1,    BG$124&lt;&gt;""   ),    _xlfn.CONCAT("Rid: ",HLOOKUP(BG$124,Tipologie!$B$2:$AM$10,9)  ),  Dic2022_RICHIESTE!BR22),HLOOKUP(BG$124,Tipologie!$B$2:$AM$10,9  ) ))</f>
        <v>DOMENICA</v>
      </c>
      <c r="BI132" s="26" t="str">
        <f t="shared" si="41"/>
        <v/>
      </c>
      <c r="BJ132" s="136">
        <f t="shared" si="42"/>
        <v>44913</v>
      </c>
      <c r="BK132" s="147" t="str">
        <f>T(IF(  Dic2022_RICHIESTE!BV22&lt;&gt;"",  Dic2022_RICHIESTE!BV22,  HLOOKUP(BK$124,Tipologie!$B$2:$AM$10,9) ))</f>
        <v>DOMENICA</v>
      </c>
      <c r="BL132" s="147" t="str">
        <f>T(IF(  Dic2022_RICHIESTE!BW22&lt;&gt;"",  Dic2022_RICHIESTE!BW22,  HLOOKUP(BL$124,Tipologie!$B$2:$AM$10,9) ))</f>
        <v>DOMENICA</v>
      </c>
      <c r="BM132" s="147" t="str">
        <f>T(IF(  Dic2022_RICHIESTE!BX22&lt;&gt;"",  Dic2022_RICHIESTE!BX22,  HLOOKUP(BM$124,Tipologie!$B$2:$AM$10,9) ))</f>
        <v>DOMENICA</v>
      </c>
      <c r="BN132" s="147" t="str">
        <f>T(IF(  Dic2022_RICHIESTE!BY22&lt;&gt;"",  Dic2022_RICHIESTE!BY22,  HLOOKUP(BN$124,Tipologie!$B$2:$AM$10,9) ))</f>
        <v>DOMENICA</v>
      </c>
      <c r="BO132" s="147" t="str">
        <f>T(IF(  Dic2022_RICHIESTE!BZ22&lt;&gt;"",  Dic2022_RICHIESTE!BZ22,  HLOOKUP(BO$124,Tipologie!$B$2:$AM$10,9) ))</f>
        <v>DOMENICA</v>
      </c>
      <c r="BP132" s="147" t="str">
        <f>T(IF(  Dic2022_RICHIESTE!CA22&lt;&gt;"",  Dic2022_RICHIESTE!CA22,  HLOOKUP(BP$124,Tipologie!$B$2:$AM$10,9) ))</f>
        <v>DOMENICA</v>
      </c>
      <c r="BQ132" s="147" t="str">
        <f>T(IF(  Dic2022_RICHIESTE!CB22&lt;&gt;"",  Dic2022_RICHIESTE!CB22,  HLOOKUP(BQ$124,Tipologie!$B$2:$AM$10,9) ))</f>
        <v>DOMENICA</v>
      </c>
      <c r="BR132" s="147" t="str">
        <f>T(IF(  Dic2022_RICHIESTE!BW22&lt;&gt;"",  Dic2022_RICHIESTE!BW22,  HLOOKUP(BR$124,Tipologie!$B$2:$AM$10,9) ))</f>
        <v>DOMENICA</v>
      </c>
      <c r="BS132" s="147" t="str">
        <f>T(IF(  Dic2022_RICHIESTE!BX22&lt;&gt;"",  Dic2022_RICHIESTE!BX22,  HLOOKUP(BS$124,Tipologie!$B$2:$AM$10,9) ))</f>
        <v>DOMENICA</v>
      </c>
      <c r="BT132" s="147" t="str">
        <f>T(IF(  Dic2022_RICHIESTE!BY22&lt;&gt;"",  Dic2022_RICHIESTE!BY22,  HLOOKUP(BT$124,Tipologie!$B$2:$AM$10,9) ))</f>
        <v>DOMENICA</v>
      </c>
    </row>
    <row r="133" spans="1:73" ht="11.25" customHeight="1" x14ac:dyDescent="0.25">
      <c r="A133" s="27"/>
      <c r="B133" s="27"/>
      <c r="C133" s="27"/>
      <c r="D133" s="27"/>
      <c r="E133" s="27"/>
      <c r="F133" s="27"/>
      <c r="G133" s="27"/>
      <c r="H133" s="27"/>
      <c r="I133" s="27"/>
      <c r="J133" s="27"/>
      <c r="K133" s="27"/>
      <c r="L133" s="27"/>
      <c r="M133" s="27"/>
      <c r="N133" s="27"/>
      <c r="O133" s="27"/>
      <c r="P133" s="27"/>
      <c r="Q133" s="27"/>
      <c r="R133" s="27"/>
      <c r="S133" s="27"/>
      <c r="U133" s="27" t="str">
        <f t="shared" si="40"/>
        <v/>
      </c>
      <c r="V133" s="27" t="str">
        <f t="shared" si="39"/>
        <v/>
      </c>
      <c r="W133" s="27"/>
      <c r="X133" s="199"/>
      <c r="Y133" s="199"/>
      <c r="Z133" s="199"/>
      <c r="AA133" s="199"/>
      <c r="AB133" s="199"/>
      <c r="AC133" s="199"/>
      <c r="AD133" s="199"/>
      <c r="AE133" s="199"/>
      <c r="AF133" s="199"/>
      <c r="AG133" s="199"/>
      <c r="AH133" s="199"/>
      <c r="AI133" s="199"/>
      <c r="AJ133" s="199"/>
      <c r="AK133" s="199"/>
      <c r="AL133" s="199"/>
      <c r="AM133" s="199"/>
      <c r="AN133" s="199"/>
      <c r="AO133" s="199"/>
      <c r="AP133" s="199"/>
      <c r="AQ133" s="199"/>
      <c r="AR133" s="199"/>
      <c r="AS133" s="199"/>
      <c r="AT133" s="224"/>
      <c r="AW133" s="88"/>
      <c r="AX133" s="88"/>
      <c r="AY133" s="91"/>
      <c r="BB133" s="199"/>
      <c r="BC133" s="199"/>
      <c r="BD133" s="199"/>
      <c r="BE133" s="199"/>
      <c r="BF133" s="199"/>
      <c r="BG133" s="199"/>
      <c r="BI133" s="93" t="str">
        <f t="shared" si="41"/>
        <v/>
      </c>
      <c r="BJ133" s="93" t="str">
        <f t="shared" si="42"/>
        <v/>
      </c>
      <c r="BK133" s="27"/>
      <c r="BL133" s="199"/>
      <c r="BM133" s="199"/>
      <c r="BN133" s="199"/>
      <c r="BO133" s="199"/>
      <c r="BP133" s="199"/>
      <c r="BQ133" s="199"/>
      <c r="BR133" s="27"/>
      <c r="BS133" s="27"/>
      <c r="BT133" s="27"/>
    </row>
    <row r="134" spans="1:73" ht="11.25" customHeight="1" x14ac:dyDescent="0.25">
      <c r="A134" s="44"/>
      <c r="B134" s="44" t="s">
        <v>15</v>
      </c>
      <c r="C134" s="79"/>
      <c r="D134" s="79"/>
      <c r="E134" s="79"/>
      <c r="F134" s="79"/>
      <c r="G134" s="79"/>
      <c r="H134" s="79"/>
      <c r="I134" s="79"/>
      <c r="J134" s="79"/>
      <c r="K134" s="79"/>
      <c r="L134" s="79"/>
      <c r="M134" s="79"/>
      <c r="N134" s="79"/>
      <c r="O134" s="79"/>
      <c r="P134" s="79"/>
      <c r="Q134" s="79"/>
      <c r="R134" s="79"/>
      <c r="S134" s="79"/>
      <c r="U134" s="44" t="str">
        <f t="shared" si="40"/>
        <v/>
      </c>
      <c r="V134" s="44" t="str">
        <f t="shared" si="39"/>
        <v>Turno</v>
      </c>
      <c r="W134" s="79"/>
      <c r="X134" s="79"/>
      <c r="Y134" s="79"/>
      <c r="Z134" s="79"/>
      <c r="AA134" s="79"/>
      <c r="AB134" s="79"/>
      <c r="AC134" s="79"/>
      <c r="AD134" s="79"/>
      <c r="AE134" s="79"/>
      <c r="AF134" s="79"/>
      <c r="AG134" s="79"/>
      <c r="AH134" s="79"/>
      <c r="AI134" s="79"/>
      <c r="AJ134" s="79"/>
      <c r="AK134" s="79"/>
      <c r="AL134" s="79"/>
      <c r="AM134" s="79"/>
      <c r="AN134" s="79"/>
      <c r="AO134" s="79"/>
      <c r="AP134" s="79"/>
      <c r="AQ134" s="79"/>
      <c r="AR134" s="79"/>
      <c r="AS134" s="79"/>
      <c r="AT134" s="224"/>
      <c r="AW134" s="88"/>
      <c r="AX134" s="88"/>
      <c r="AY134" s="91"/>
      <c r="BB134" s="79"/>
      <c r="BC134" s="79"/>
      <c r="BD134" s="79"/>
      <c r="BE134" s="79"/>
      <c r="BF134" s="79"/>
      <c r="BG134" s="79"/>
      <c r="BI134" s="93" t="str">
        <f t="shared" si="41"/>
        <v/>
      </c>
      <c r="BJ134" s="93"/>
      <c r="BK134" s="79"/>
      <c r="BL134" s="79"/>
      <c r="BM134" s="79"/>
      <c r="BN134" s="79"/>
      <c r="BO134" s="79"/>
      <c r="BP134" s="79"/>
      <c r="BQ134" s="79"/>
      <c r="BR134" s="79"/>
      <c r="BS134" s="79"/>
      <c r="BT134" s="79"/>
    </row>
    <row r="135" spans="1:73" ht="11.25" customHeight="1" x14ac:dyDescent="0.25">
      <c r="A135" s="20"/>
      <c r="B135" s="20"/>
      <c r="C135" s="147" t="str">
        <f>T(IF(  Dic2022_RICHIESTE!C24&lt;&gt;"",  Dic2022_RICHIESTE!C24,  HLOOKUP(C$134,Tipologie!$B$2:$AM$10,2) ))</f>
        <v>-</v>
      </c>
      <c r="D135" s="147" t="str">
        <f>T(IF(  Dic2022_RICHIESTE!D24&lt;&gt;"",  Dic2022_RICHIESTE!D24,  HLOOKUP(D$134,Tipologie!$B$2:$AM$10,2) ))</f>
        <v>-</v>
      </c>
      <c r="E135" s="147" t="str">
        <f>T(IF(  Dic2022_RICHIESTE!E24&lt;&gt;"",  Dic2022_RICHIESTE!E24,  HLOOKUP(E$134,Tipologie!$B$2:$AM$10,2) ))</f>
        <v>-</v>
      </c>
      <c r="F135" s="147" t="str">
        <f>T(IF(  Dic2022_RICHIESTE!F24&lt;&gt;"",  Dic2022_RICHIESTE!F24,  HLOOKUP(F$134,Tipologie!$B$2:$AM$10,2) ))</f>
        <v>-</v>
      </c>
      <c r="G135" s="147" t="str">
        <f>T(IF(  Dic2022_RICHIESTE!G24&lt;&gt;"",  Dic2022_RICHIESTE!G24,  HLOOKUP(G$134,Tipologie!$B$2:$AM$10,2) ))</f>
        <v>-</v>
      </c>
      <c r="H135" s="147" t="str">
        <f>T(IF(  Dic2022_RICHIESTE!H24&lt;&gt;"",  Dic2022_RICHIESTE!H24,  HLOOKUP(H$134,Tipologie!$B$2:$AM$10,2) ))</f>
        <v>-</v>
      </c>
      <c r="I135" s="147" t="str">
        <f>T(IF(  Dic2022_RICHIESTE!I24&lt;&gt;"",  Dic2022_RICHIESTE!I24,  HLOOKUP(I$134,Tipologie!$B$2:$AM$10,2) ))</f>
        <v>-</v>
      </c>
      <c r="J135" s="147" t="str">
        <f>T(IF(  Dic2022_RICHIESTE!J24&lt;&gt;"",  Dic2022_RICHIESTE!J24,  HLOOKUP(J$134,Tipologie!$B$2:$AM$10,2) ))</f>
        <v>-</v>
      </c>
      <c r="K135" s="147" t="str">
        <f>T(IF(  Dic2022_RICHIESTE!K24&lt;&gt;"",  Dic2022_RICHIESTE!K24,  HLOOKUP(K$134,Tipologie!$B$2:$AM$10,2) ))</f>
        <v>-</v>
      </c>
      <c r="L135" s="147" t="str">
        <f>T(IF(  Dic2022_RICHIESTE!L24&lt;&gt;"",  Dic2022_RICHIESTE!L24,  HLOOKUP(L$134,Tipologie!$B$2:$AM$10,2) ))</f>
        <v>-</v>
      </c>
      <c r="M135" s="147" t="str">
        <f>T(IF(  Dic2022_RICHIESTE!M24&lt;&gt;"",  Dic2022_RICHIESTE!M24,  HLOOKUP(M$134,Tipologie!$B$2:$AM$10,2) ))</f>
        <v>-</v>
      </c>
      <c r="N135" s="147" t="str">
        <f>T(IF(  Dic2022_RICHIESTE!N24&lt;&gt;"",  Dic2022_RICHIESTE!N24,  HLOOKUP(N$134,Tipologie!$B$2:$AM$10,2) ))</f>
        <v>-</v>
      </c>
      <c r="O135" s="147" t="str">
        <f>T(IF(  Dic2022_RICHIESTE!O24&lt;&gt;"",  Dic2022_RICHIESTE!O24,  HLOOKUP(O$134,Tipologie!$B$2:$AM$10,2) ))</f>
        <v>-</v>
      </c>
      <c r="P135" s="147" t="str">
        <f>T(IF(  Dic2022_RICHIESTE!P24&lt;&gt;"",  Dic2022_RICHIESTE!P24,  HLOOKUP(P$134,Tipologie!$B$2:$AM$10,2) ))</f>
        <v>-</v>
      </c>
      <c r="Q135" s="47" t="str">
        <f>T(IF(  Dic2022_RICHIESTE!Q24&lt;&gt;"",  Dic2022_RICHIESTE!Q24,  HLOOKUP(Q$134,Tipologie!$B$2:$AM$10,2) ))</f>
        <v>-</v>
      </c>
      <c r="R135" s="47" t="str">
        <f>T(IF(  Dic2022_RICHIESTE!R24&lt;&gt;"",  Dic2022_RICHIESTE!R24,  HLOOKUP(R$134,Tipologie!$B$2:$AM$10,2) ))</f>
        <v>-</v>
      </c>
      <c r="S135" s="47" t="str">
        <f>T(IF(  Dic2022_RICHIESTE!S24&lt;&gt;"",  Dic2022_RICHIESTE!S24,  HLOOKUP(S$134,Tipologie!$B$2:$AM$10,2) ))</f>
        <v>-</v>
      </c>
      <c r="U135" s="20" t="str">
        <f t="shared" si="40"/>
        <v/>
      </c>
      <c r="V135" s="20" t="str">
        <f t="shared" si="39"/>
        <v/>
      </c>
      <c r="W135" s="147" t="str">
        <f>T(IF(  Dic2022_RICHIESTE!W24&lt;&gt;"",  Dic2022_RICHIESTE!W24,  HLOOKUP(W$134,Tipologie!$B$2:$AM$10,2) ))</f>
        <v>-</v>
      </c>
      <c r="X135" s="147" t="str">
        <f>T(IF(  Dic2022_RICHIESTE!X24&lt;&gt;"",  Dic2022_RICHIESTE!X24,  HLOOKUP(X$134,Tipologie!$B$2:$AM$10,2) ))</f>
        <v>-</v>
      </c>
      <c r="Y135" s="147" t="str">
        <f>T(IF(  Dic2022_RICHIESTE!Y24&lt;&gt;"",  Dic2022_RICHIESTE!Y24,  HLOOKUP(Y$134,Tipologie!$B$2:$AM$10,2) ))</f>
        <v>-</v>
      </c>
      <c r="Z135" s="147" t="str">
        <f>T(IF(  Dic2022_RICHIESTE!Z24&lt;&gt;"",  Dic2022_RICHIESTE!Z24,  HLOOKUP(Z$134,Tipologie!$B$2:$AM$10,2) ))</f>
        <v>-</v>
      </c>
      <c r="AA135" s="147" t="str">
        <f>T(IF(  Dic2022_RICHIESTE!AA24&lt;&gt;"",  Dic2022_RICHIESTE!AA24,  HLOOKUP(AA$134,Tipologie!$B$2:$AM$10,2) ))</f>
        <v>-</v>
      </c>
      <c r="AB135" s="147" t="str">
        <f>T(IF(  Dic2022_RICHIESTE!AB24&lt;&gt;"",  Dic2022_RICHIESTE!AB24,  HLOOKUP(AB$134,Tipologie!$B$2:$AM$10,2) ))</f>
        <v>-</v>
      </c>
      <c r="AC135" s="147" t="str">
        <f>T(IF(  Dic2022_RICHIESTE!AC24&lt;&gt;"",  Dic2022_RICHIESTE!AC24,  HLOOKUP(AC$134,Tipologie!$B$2:$AM$10,2) ))</f>
        <v>-</v>
      </c>
      <c r="AD135" s="147" t="str">
        <f>T(IF(  Dic2022_RICHIESTE!AD24&lt;&gt;"",  Dic2022_RICHIESTE!AD24,  HLOOKUP(AD$134,Tipologie!$B$2:$AM$10,2) ))</f>
        <v>-</v>
      </c>
      <c r="AE135" s="147" t="str">
        <f>T(IF(  Dic2022_RICHIESTE!AE24&lt;&gt;"",  Dic2022_RICHIESTE!AE24,  HLOOKUP(AE$134,Tipologie!$B$2:$AM$10,2) ))</f>
        <v>-</v>
      </c>
      <c r="AF135" s="147" t="str">
        <f>T(IF(  Dic2022_RICHIESTE!AF24&lt;&gt;"",  Dic2022_RICHIESTE!AF24,  HLOOKUP(AF$134,Tipologie!$B$2:$AM$10,2) ))</f>
        <v>-</v>
      </c>
      <c r="AG135" s="147" t="str">
        <f>T(IF(  Dic2022_RICHIESTE!AG24&lt;&gt;"",  Dic2022_RICHIESTE!AG24,  HLOOKUP(AG$134,Tipologie!$B$2:$AM$10,2) ))</f>
        <v>-</v>
      </c>
      <c r="AH135" s="147" t="str">
        <f>T(IF(  Dic2022_RICHIESTE!AH24&lt;&gt;"",  Dic2022_RICHIESTE!AH24,  HLOOKUP(AH$134,Tipologie!$B$2:$AM$10,2) ))</f>
        <v>-</v>
      </c>
      <c r="AI135" s="147" t="str">
        <f>T(IF(  Dic2022_RICHIESTE!AI24&lt;&gt;"",  Dic2022_RICHIESTE!AI24,  HLOOKUP(AI$134,Tipologie!$B$2:$AM$10,2) ))</f>
        <v>-</v>
      </c>
      <c r="AJ135" s="147" t="str">
        <f>T(IF(  Dic2022_RICHIESTE!AJ24&lt;&gt;"",  Dic2022_RICHIESTE!AJ24,  HLOOKUP(AJ$134,Tipologie!$B$2:$AM$10,2) ))</f>
        <v>-</v>
      </c>
      <c r="AK135" s="147" t="str">
        <f>T(IF(  Dic2022_RICHIESTE!AK24&lt;&gt;"",  Dic2022_RICHIESTE!AK24,  HLOOKUP(AK$134,Tipologie!$B$2:$AM$10,2) ))</f>
        <v>-</v>
      </c>
      <c r="AL135" s="147" t="str">
        <f>T(IF(  Dic2022_RICHIESTE!AL24&lt;&gt;"",  Dic2022_RICHIESTE!AL24,  HLOOKUP(AL$134,Tipologie!$B$2:$AM$10,2) ))</f>
        <v>-</v>
      </c>
      <c r="AM135" s="147" t="str">
        <f>T(IF(  Dic2022_RICHIESTE!AM24&lt;&gt;"",  Dic2022_RICHIESTE!AM24,  HLOOKUP(AM$134,Tipologie!$B$2:$AM$10,2) ))</f>
        <v>-</v>
      </c>
      <c r="AN135" s="147" t="str">
        <f>T(IF(  Dic2022_RICHIESTE!AN24&lt;&gt;"",  Dic2022_RICHIESTE!AN24,  HLOOKUP(AN$134,Tipologie!$B$2:$AM$10,2) ))</f>
        <v>-</v>
      </c>
      <c r="AO135" s="147" t="str">
        <f>T(IF(  Dic2022_RICHIESTE!AO24&lt;&gt;"",  Dic2022_RICHIESTE!AO24,  HLOOKUP(AO$134,Tipologie!$B$2:$AM$10,2) ))</f>
        <v>-</v>
      </c>
      <c r="AP135" s="147" t="str">
        <f>T(IF(  Dic2022_RICHIESTE!AP24&lt;&gt;"",  Dic2022_RICHIESTE!AP24,  HLOOKUP(AP$134,Tipologie!$B$2:$AM$10,2) ))</f>
        <v>-</v>
      </c>
      <c r="AQ135" s="147" t="str">
        <f>T(IF(  Dic2022_RICHIESTE!AQ24&lt;&gt;"",  Dic2022_RICHIESTE!AQ24,  HLOOKUP(AQ$134,Tipologie!$B$2:$AM$10,2) ))</f>
        <v>-</v>
      </c>
      <c r="AR135" s="147" t="str">
        <f>T(IF(  Dic2022_RICHIESTE!AR24&lt;&gt;"",  Dic2022_RICHIESTE!AR24,  HLOOKUP(AR$134,Tipologie!$B$2:$AM$10,2) ))</f>
        <v>-</v>
      </c>
      <c r="AS135" s="147" t="str">
        <f>T(IF(  Dic2022_RICHIESTE!AS24&lt;&gt;"",  Dic2022_RICHIESTE!AS24,  HLOOKUP(AS$134,Tipologie!$B$2:$AM$10,2) ))</f>
        <v>-</v>
      </c>
      <c r="AT135" s="224"/>
      <c r="AW135" s="90"/>
      <c r="AX135" s="207"/>
      <c r="AY135" s="91"/>
      <c r="BB135" s="147" t="str">
        <f>T(IF(  Dic2022_RICHIESTE!BM24&lt;&gt;"",  Dic2022_RICHIESTE!BM24,  HLOOKUP(BB$134,Tipologie!$B$2:$AM$10,2) ))</f>
        <v>-</v>
      </c>
      <c r="BC135" s="147" t="str">
        <f>T(IF(  Dic2022_RICHIESTE!BN24&lt;&gt;"",  Dic2022_RICHIESTE!BN24,  HLOOKUP(BC$134,Tipologie!$B$2:$AM$10,2) ))</f>
        <v>-</v>
      </c>
      <c r="BD135" s="147" t="str">
        <f>T(IF(  Dic2022_RICHIESTE!BO24&lt;&gt;"",  Dic2022_RICHIESTE!BO24,  HLOOKUP(BD$134,Tipologie!$B$2:$AM$10,2) ))</f>
        <v>-</v>
      </c>
      <c r="BE135" s="147" t="str">
        <f>T(IF(  Dic2022_RICHIESTE!BP24&lt;&gt;"",  Dic2022_RICHIESTE!BP24,  HLOOKUP(BE$134,Tipologie!$B$2:$AM$10,2) ))</f>
        <v>-</v>
      </c>
      <c r="BF135" s="147" t="str">
        <f>T(IF(  Dic2022_RICHIESTE!BQ24&lt;&gt;"",  Dic2022_RICHIESTE!BQ24,  HLOOKUP(BF$134,Tipologie!$B$2:$AM$10,2) ))</f>
        <v>-</v>
      </c>
      <c r="BG135" s="147" t="str">
        <f>T(IF(  Dic2022_RICHIESTE!BR24&lt;&gt;"",  Dic2022_RICHIESTE!BR24,  HLOOKUP(BG$134,Tipologie!$B$2:$AM$10,2) ))</f>
        <v>-</v>
      </c>
      <c r="BI135" s="93" t="str">
        <f t="shared" si="41"/>
        <v/>
      </c>
      <c r="BJ135" s="93" t="str">
        <f t="shared" ref="BJ135:BJ143" si="44">IF($B135&lt;&gt;"",$B135,"")</f>
        <v/>
      </c>
      <c r="BK135" s="147" t="str">
        <f>T(IF(  Dic2022_RICHIESTE!BV24&lt;&gt;"",  Dic2022_RICHIESTE!BV24,  HLOOKUP(BK$134,Tipologie!$B$2:$AM$10,2) ))</f>
        <v>-</v>
      </c>
      <c r="BL135" s="147" t="str">
        <f>T(IF(  Dic2022_RICHIESTE!BW24&lt;&gt;"",  Dic2022_RICHIESTE!BW24,  HLOOKUP(BL$134,Tipologie!$B$2:$AM$10,2) ))</f>
        <v>-</v>
      </c>
      <c r="BM135" s="147" t="str">
        <f>T(IF(  Dic2022_RICHIESTE!BX24&lt;&gt;"",  Dic2022_RICHIESTE!BX24,  HLOOKUP(BM$134,Tipologie!$B$2:$AM$10,2) ))</f>
        <v>-</v>
      </c>
      <c r="BN135" s="147" t="str">
        <f>T(IF(  Dic2022_RICHIESTE!BY24&lt;&gt;"",  Dic2022_RICHIESTE!BY24,  HLOOKUP(BN$134,Tipologie!$B$2:$AM$10,2) ))</f>
        <v>-</v>
      </c>
      <c r="BO135" s="147" t="str">
        <f>T(IF(  Dic2022_RICHIESTE!BZ24&lt;&gt;"",  Dic2022_RICHIESTE!BZ24,  HLOOKUP(BO$134,Tipologie!$B$2:$AM$10,2) ))</f>
        <v>-</v>
      </c>
      <c r="BP135" s="147" t="str">
        <f>T(IF(  Dic2022_RICHIESTE!CA24&lt;&gt;"",  Dic2022_RICHIESTE!CA24,  HLOOKUP(BP$134,Tipologie!$B$2:$AM$10,2) ))</f>
        <v>-</v>
      </c>
      <c r="BQ135" s="147" t="str">
        <f>T(IF(  Dic2022_RICHIESTE!CB24&lt;&gt;"",  Dic2022_RICHIESTE!CB24,  HLOOKUP(BQ$134,Tipologie!$B$2:$AM$10,2) ))</f>
        <v>-</v>
      </c>
      <c r="BR135" s="147" t="str">
        <f>T(IF(  Dic2022_RICHIESTE!BW24&lt;&gt;"",  Dic2022_RICHIESTE!BW24,  HLOOKUP(BR$134,Tipologie!$B$2:$AM$10,2) ))</f>
        <v>-</v>
      </c>
      <c r="BS135" s="147" t="str">
        <f>T(IF(  Dic2022_RICHIESTE!BX24&lt;&gt;"",  Dic2022_RICHIESTE!BX24,  HLOOKUP(BS$134,Tipologie!$B$2:$AM$10,2) ))</f>
        <v>-</v>
      </c>
      <c r="BT135" s="147" t="str">
        <f>T(IF(  Dic2022_RICHIESTE!BY24&lt;&gt;"",  Dic2022_RICHIESTE!BY24,  HLOOKUP(BT$134,Tipologie!$B$2:$AM$10,2) ))</f>
        <v>-</v>
      </c>
    </row>
    <row r="136" spans="1:73" ht="11.25" customHeight="1" x14ac:dyDescent="0.25">
      <c r="A136" s="45" t="str">
        <f>IF(Dic2022_RICHIESTE!A25&lt;&gt;"",Dic2022_RICHIESTE!A25,"")</f>
        <v>lun</v>
      </c>
      <c r="B136" s="46">
        <f>IF(Dic2022_RICHIESTE!B25&lt;&gt;"",Dic2022_RICHIESTE!B25,"")</f>
        <v>44914</v>
      </c>
      <c r="C136" s="147" t="str">
        <f>T( IF( Dic2022_RICHIESTE!C25&lt;&gt;"",  IF(   AND(    (IFERROR(SEARCH("Ridotto",Dic2022_RICHIESTE!C25),Dic2022_RICHIESTE!C25))=1,    C$134&lt;&gt;""   ),    _xlfn.CONCAT("Rid: ",HLOOKUP(C$134,Tipologie!$B$2:$AM$10,3)  ),  Dic2022_RICHIESTE!C25),HLOOKUP(C$134,Tipologie!$B$2:$AM$10,3  ) ))</f>
        <v>.</v>
      </c>
      <c r="D136" s="147" t="str">
        <f>T( IF( Dic2022_RICHIESTE!D25&lt;&gt;"",  IF(   AND(    (IFERROR(SEARCH("Ridotto",Dic2022_RICHIESTE!D25),Dic2022_RICHIESTE!D25))=1,    D$134&lt;&gt;""   ),    _xlfn.CONCAT("Rid: ",HLOOKUP(D$134,Tipologie!$B$2:$AM$10,3)  ),  Dic2022_RICHIESTE!D25),HLOOKUP(D$134,Tipologie!$B$2:$AM$10,3  ) ))</f>
        <v>.</v>
      </c>
      <c r="E136" s="147" t="str">
        <f>T( IF( Dic2022_RICHIESTE!E25&lt;&gt;"",  IF(   AND(    (IFERROR(SEARCH("Ridotto",Dic2022_RICHIESTE!E25),Dic2022_RICHIESTE!E25))=1,    E$134&lt;&gt;""   ),    _xlfn.CONCAT("Rid: ",HLOOKUP(E$134,Tipologie!$B$2:$AM$10,3)  ),  Dic2022_RICHIESTE!E25),HLOOKUP(E$134,Tipologie!$B$2:$AM$10,3  ) ))</f>
        <v>.</v>
      </c>
      <c r="F136" s="147" t="str">
        <f>T( IF( Dic2022_RICHIESTE!F25&lt;&gt;"",  IF(   AND(    (IFERROR(SEARCH("Ridotto",Dic2022_RICHIESTE!F25),Dic2022_RICHIESTE!F25))=1,    F$134&lt;&gt;""   ),    _xlfn.CONCAT("Rid: ",HLOOKUP(F$134,Tipologie!$B$2:$AM$10,3)  ),  Dic2022_RICHIESTE!F25),HLOOKUP(F$134,Tipologie!$B$2:$AM$10,3  ) ))</f>
        <v>.</v>
      </c>
      <c r="G136" s="147" t="str">
        <f>T( IF( Dic2022_RICHIESTE!G25&lt;&gt;"",  IF(   AND(    (IFERROR(SEARCH("Ridotto",Dic2022_RICHIESTE!G25),Dic2022_RICHIESTE!G25))=1,    G$134&lt;&gt;""   ),    _xlfn.CONCAT("Rid: ",HLOOKUP(G$134,Tipologie!$B$2:$AM$10,3)  ),  Dic2022_RICHIESTE!G25),HLOOKUP(G$134,Tipologie!$B$2:$AM$10,3  ) ))</f>
        <v>.</v>
      </c>
      <c r="H136" s="147" t="str">
        <f>T( IF( Dic2022_RICHIESTE!H25&lt;&gt;"",  IF(   AND(    (IFERROR(SEARCH("Ridotto",Dic2022_RICHIESTE!H25),Dic2022_RICHIESTE!H25))=1,    H$134&lt;&gt;""   ),    _xlfn.CONCAT("Rid: ",HLOOKUP(H$134,Tipologie!$B$2:$AM$10,3)  ),  Dic2022_RICHIESTE!H25),HLOOKUP(H$134,Tipologie!$B$2:$AM$10,3  ) ))</f>
        <v>.</v>
      </c>
      <c r="I136" s="147" t="str">
        <f>T( IF( Dic2022_RICHIESTE!I25&lt;&gt;"",  IF(   AND(    (IFERROR(SEARCH("Ridotto",Dic2022_RICHIESTE!I25),Dic2022_RICHIESTE!I25))=1,    I$134&lt;&gt;""   ),    _xlfn.CONCAT("Rid: ",HLOOKUP(I$134,Tipologie!$B$2:$AM$10,3)  ),  Dic2022_RICHIESTE!I25),HLOOKUP(I$134,Tipologie!$B$2:$AM$10,3  ) ))</f>
        <v>.</v>
      </c>
      <c r="J136" s="147" t="str">
        <f>T( IF( Dic2022_RICHIESTE!J25&lt;&gt;"",  IF(   AND(    (IFERROR(SEARCH("Ridotto",Dic2022_RICHIESTE!J25),Dic2022_RICHIESTE!J25))=1,    J$134&lt;&gt;""   ),    _xlfn.CONCAT("Rid: ",HLOOKUP(J$134,Tipologie!$B$2:$AM$10,3)  ),  Dic2022_RICHIESTE!J25),HLOOKUP(J$134,Tipologie!$B$2:$AM$10,3  ) ))</f>
        <v>.</v>
      </c>
      <c r="K136" s="147" t="str">
        <f>T( IF( Dic2022_RICHIESTE!K25&lt;&gt;"",  IF(   AND(    (IFERROR(SEARCH("Ridotto",Dic2022_RICHIESTE!K25),Dic2022_RICHIESTE!K25))=1,    K$134&lt;&gt;""   ),    _xlfn.CONCAT("Rid: ",HLOOKUP(K$134,Tipologie!$B$2:$AM$10,3)  ),  Dic2022_RICHIESTE!K25),HLOOKUP(K$134,Tipologie!$B$2:$AM$10,3  ) ))</f>
        <v>.</v>
      </c>
      <c r="L136" s="147" t="str">
        <f>T( IF( Dic2022_RICHIESTE!L25&lt;&gt;"",  IF(   AND(    (IFERROR(SEARCH("Ridotto",Dic2022_RICHIESTE!L25),Dic2022_RICHIESTE!L25))=1,    L$134&lt;&gt;""   ),    _xlfn.CONCAT("Rid: ",HLOOKUP(L$134,Tipologie!$B$2:$AM$10,3)  ),  Dic2022_RICHIESTE!L25),HLOOKUP(L$134,Tipologie!$B$2:$AM$10,3  ) ))</f>
        <v>.</v>
      </c>
      <c r="M136" s="147" t="str">
        <f>T( IF( Dic2022_RICHIESTE!M25&lt;&gt;"",  IF(   AND(    (IFERROR(SEARCH("Ridotto",Dic2022_RICHIESTE!M25),Dic2022_RICHIESTE!M25))=1,    M$134&lt;&gt;""   ),    _xlfn.CONCAT("Rid: ",HLOOKUP(M$134,Tipologie!$B$2:$AM$10,3)  ),  Dic2022_RICHIESTE!M25),HLOOKUP(M$134,Tipologie!$B$2:$AM$10,3  ) ))</f>
        <v>.</v>
      </c>
      <c r="N136" s="147" t="str">
        <f>T( IF( Dic2022_RICHIESTE!N25&lt;&gt;"",  IF(   AND(    (IFERROR(SEARCH("Ridotto",Dic2022_RICHIESTE!N25),Dic2022_RICHIESTE!N25))=1,    N$134&lt;&gt;""   ),    _xlfn.CONCAT("Rid: ",HLOOKUP(N$134,Tipologie!$B$2:$AM$10,3)  ),  Dic2022_RICHIESTE!N25),HLOOKUP(N$134,Tipologie!$B$2:$AM$10,3  ) ))</f>
        <v>.</v>
      </c>
      <c r="O136" s="147" t="str">
        <f>T( IF( Dic2022_RICHIESTE!O25&lt;&gt;"",  IF(   AND(    (IFERROR(SEARCH("Ridotto",Dic2022_RICHIESTE!O25),Dic2022_RICHIESTE!O25))=1,    O$134&lt;&gt;""   ),    _xlfn.CONCAT("Rid: ",HLOOKUP(O$134,Tipologie!$B$2:$AM$10,3)  ),  Dic2022_RICHIESTE!O25),HLOOKUP(O$134,Tipologie!$B$2:$AM$10,3  ) ))</f>
        <v>.</v>
      </c>
      <c r="P136" s="147" t="str">
        <f>T( IF( Dic2022_RICHIESTE!P25&lt;&gt;"",  IF(   AND(    (IFERROR(SEARCH("Ridotto",Dic2022_RICHIESTE!P25),Dic2022_RICHIESTE!P25))=1,    P$134&lt;&gt;""   ),    _xlfn.CONCAT("Rid: ",HLOOKUP(P$134,Tipologie!$B$2:$AM$10,3)  ),  Dic2022_RICHIESTE!P25),HLOOKUP(P$134,Tipologie!$B$2:$AM$10,3  ) ))</f>
        <v>.</v>
      </c>
      <c r="Q136" s="28" t="str">
        <f>T( IF( Dic2022_RICHIESTE!Q25&lt;&gt;"",  IF(   AND(    (IFERROR(SEARCH("Ridotto",Dic2022_RICHIESTE!Q25),Dic2022_RICHIESTE!Q25))=1,    Q$134&lt;&gt;""   ),    _xlfn.CONCAT("Rid: ",HLOOKUP(Q$134,Tipologie!$B$2:$AM$10,3)  ),  Dic2022_RICHIESTE!Q25),HLOOKUP(Q$134,Tipologie!$B$2:$AM$10,3  ) ))</f>
        <v>.</v>
      </c>
      <c r="R136" s="28" t="str">
        <f>T( IF( Dic2022_RICHIESTE!R25&lt;&gt;"",  IF(   AND(    (IFERROR(SEARCH("Ridotto",Dic2022_RICHIESTE!R25),Dic2022_RICHIESTE!R25))=1,    R$134&lt;&gt;""   ),    _xlfn.CONCAT("Rid: ",HLOOKUP(R$134,Tipologie!$B$2:$AM$10,3)  ),  Dic2022_RICHIESTE!R25),HLOOKUP(R$134,Tipologie!$B$2:$AM$10,3  ) ))</f>
        <v>.</v>
      </c>
      <c r="S136" s="28" t="str">
        <f>T( IF( Dic2022_RICHIESTE!S25&lt;&gt;"",  IF(   AND(    (IFERROR(SEARCH("Ridotto",Dic2022_RICHIESTE!S25),Dic2022_RICHIESTE!S25))=1,    S$134&lt;&gt;""   ),    _xlfn.CONCAT("Rid: ",HLOOKUP(S$134,Tipologie!$B$2:$AM$10,3)  ),  Dic2022_RICHIESTE!S25),HLOOKUP(S$134,Tipologie!$B$2:$AM$10,3  ) ))</f>
        <v>.</v>
      </c>
      <c r="U136" s="45" t="str">
        <f t="shared" si="40"/>
        <v>lun</v>
      </c>
      <c r="V136" s="46">
        <f t="shared" si="39"/>
        <v>44914</v>
      </c>
      <c r="W136" s="147" t="str">
        <f>T( IF( Dic2022_RICHIESTE!W25&lt;&gt;"",  IF(   AND(    (IFERROR(SEARCH("Ridotto",Dic2022_RICHIESTE!W25),Dic2022_RICHIESTE!W25))=1,    W$134&lt;&gt;""   ),    _xlfn.CONCAT("Rid: ",HLOOKUP(W$134,Tipologie!$B$2:$AM$10,3)  ),  Dic2022_RICHIESTE!W25),HLOOKUP(W$134,Tipologie!$B$2:$AM$10,3  ) ))</f>
        <v>.</v>
      </c>
      <c r="X136" s="147" t="str">
        <f>T( IF( Dic2022_RICHIESTE!X25&lt;&gt;"",  IF(   AND(    (IFERROR(SEARCH("Ridotto",Dic2022_RICHIESTE!X25),Dic2022_RICHIESTE!X25))=1,    X$134&lt;&gt;""   ),    _xlfn.CONCAT("Rid: ",HLOOKUP(X$134,Tipologie!$B$2:$AM$10,3)  ),  Dic2022_RICHIESTE!X25),HLOOKUP(X$134,Tipologie!$B$2:$AM$10,3  ) ))</f>
        <v>.</v>
      </c>
      <c r="Y136" s="147" t="str">
        <f>T( IF( Dic2022_RICHIESTE!Y25&lt;&gt;"",  IF(   AND(    (IFERROR(SEARCH("Ridotto",Dic2022_RICHIESTE!Y25),Dic2022_RICHIESTE!Y25))=1,    Y$134&lt;&gt;""   ),    _xlfn.CONCAT("Rid: ",HLOOKUP(Y$134,Tipologie!$B$2:$AM$10,3)  ),  Dic2022_RICHIESTE!Y25),HLOOKUP(Y$134,Tipologie!$B$2:$AM$10,3  ) ))</f>
        <v>.</v>
      </c>
      <c r="Z136" s="147" t="str">
        <f>T( IF( Dic2022_RICHIESTE!Z25&lt;&gt;"",  IF(   AND(    (IFERROR(SEARCH("Ridotto",Dic2022_RICHIESTE!Z25),Dic2022_RICHIESTE!Z25))=1,    Z$134&lt;&gt;""   ),    _xlfn.CONCAT("Rid: ",HLOOKUP(Z$134,Tipologie!$B$2:$AM$10,3)  ),  Dic2022_RICHIESTE!Z25),HLOOKUP(Z$134,Tipologie!$B$2:$AM$10,3  ) ))</f>
        <v>.</v>
      </c>
      <c r="AA136" s="147" t="str">
        <f>T( IF( Dic2022_RICHIESTE!AA25&lt;&gt;"",  IF(   AND(    (IFERROR(SEARCH("Ridotto",Dic2022_RICHIESTE!AA25),Dic2022_RICHIESTE!AA25))=1,    AA$134&lt;&gt;""   ),    _xlfn.CONCAT("Rid: ",HLOOKUP(AA$134,Tipologie!$B$2:$AM$10,3)  ),  Dic2022_RICHIESTE!AA25),HLOOKUP(AA$134,Tipologie!$B$2:$AM$10,3  ) ))</f>
        <v>.</v>
      </c>
      <c r="AB136" s="147" t="str">
        <f>T( IF( Dic2022_RICHIESTE!AB25&lt;&gt;"",  IF(   AND(    (IFERROR(SEARCH("Ridotto",Dic2022_RICHIESTE!AB25),Dic2022_RICHIESTE!AB25))=1,    AB$134&lt;&gt;""   ),    _xlfn.CONCAT("Rid: ",HLOOKUP(AB$134,Tipologie!$B$2:$AM$10,3)  ),  Dic2022_RICHIESTE!AB25),HLOOKUP(AB$134,Tipologie!$B$2:$AM$10,3  ) ))</f>
        <v>.</v>
      </c>
      <c r="AC136" s="147" t="str">
        <f>T( IF( Dic2022_RICHIESTE!AC25&lt;&gt;"",  IF(   AND(    (IFERROR(SEARCH("Ridotto",Dic2022_RICHIESTE!AC25),Dic2022_RICHIESTE!AC25))=1,    AC$134&lt;&gt;""   ),    _xlfn.CONCAT("Rid: ",HLOOKUP(AC$134,Tipologie!$B$2:$AM$10,3)  ),  Dic2022_RICHIESTE!AC25),HLOOKUP(AC$134,Tipologie!$B$2:$AM$10,3  ) ))</f>
        <v>.</v>
      </c>
      <c r="AD136" s="147" t="str">
        <f>T( IF( Dic2022_RICHIESTE!AD25&lt;&gt;"",  IF(   AND(    (IFERROR(SEARCH("Ridotto",Dic2022_RICHIESTE!AD25),Dic2022_RICHIESTE!AD25))=1,    AD$134&lt;&gt;""   ),    _xlfn.CONCAT("Rid: ",HLOOKUP(AD$134,Tipologie!$B$2:$AM$10,3)  ),  Dic2022_RICHIESTE!AD25),HLOOKUP(AD$134,Tipologie!$B$2:$AM$10,3  ) ))</f>
        <v>.</v>
      </c>
      <c r="AE136" s="147" t="str">
        <f>T( IF( Dic2022_RICHIESTE!AE25&lt;&gt;"",  IF(   AND(    (IFERROR(SEARCH("Ridotto",Dic2022_RICHIESTE!AE25),Dic2022_RICHIESTE!AE25))=1,    AE$134&lt;&gt;""   ),    _xlfn.CONCAT("Rid: ",HLOOKUP(AE$134,Tipologie!$B$2:$AM$10,3)  ),  Dic2022_RICHIESTE!AE25),HLOOKUP(AE$134,Tipologie!$B$2:$AM$10,3  ) ))</f>
        <v>.</v>
      </c>
      <c r="AF136" s="147" t="str">
        <f>T( IF( Dic2022_RICHIESTE!AF25&lt;&gt;"",  IF(   AND(    (IFERROR(SEARCH("Ridotto",Dic2022_RICHIESTE!AF25),Dic2022_RICHIESTE!AF25))=1,    AF$134&lt;&gt;""   ),    _xlfn.CONCAT("Rid: ",HLOOKUP(AF$134,Tipologie!$B$2:$AM$10,3)  ),  Dic2022_RICHIESTE!AF25),HLOOKUP(AF$134,Tipologie!$B$2:$AM$10,3  ) ))</f>
        <v>.</v>
      </c>
      <c r="AG136" s="147" t="str">
        <f>T( IF( Dic2022_RICHIESTE!AG25&lt;&gt;"",  IF(   AND(    (IFERROR(SEARCH("Ridotto",Dic2022_RICHIESTE!AG25),Dic2022_RICHIESTE!AG25))=1,    AG$134&lt;&gt;""   ),    _xlfn.CONCAT("Rid: ",HLOOKUP(AG$134,Tipologie!$B$2:$AM$10,3)  ),  Dic2022_RICHIESTE!AG25),HLOOKUP(AG$134,Tipologie!$B$2:$AM$10,3  ) ))</f>
        <v>.</v>
      </c>
      <c r="AH136" s="147" t="str">
        <f>T( IF( Dic2022_RICHIESTE!AH25&lt;&gt;"",  IF(   AND(    (IFERROR(SEARCH("Ridotto",Dic2022_RICHIESTE!AH25),Dic2022_RICHIESTE!AH25))=1,    AH$134&lt;&gt;""   ),    _xlfn.CONCAT("Rid: ",HLOOKUP(AH$134,Tipologie!$B$2:$AM$10,3)  ),  Dic2022_RICHIESTE!AH25),HLOOKUP(AH$134,Tipologie!$B$2:$AM$10,3  ) ))</f>
        <v>.</v>
      </c>
      <c r="AI136" s="147" t="str">
        <f>T( IF( Dic2022_RICHIESTE!AI25&lt;&gt;"",  IF(   AND(    (IFERROR(SEARCH("Ridotto",Dic2022_RICHIESTE!AI25),Dic2022_RICHIESTE!AI25))=1,    AI$134&lt;&gt;""   ),    _xlfn.CONCAT("Rid: ",HLOOKUP(AI$134,Tipologie!$B$2:$AM$10,3)  ),  Dic2022_RICHIESTE!AI25),HLOOKUP(AI$134,Tipologie!$B$2:$AM$10,3  ) ))</f>
        <v>.</v>
      </c>
      <c r="AJ136" s="147" t="str">
        <f>T( IF( Dic2022_RICHIESTE!AJ25&lt;&gt;"",  IF(   AND(    (IFERROR(SEARCH("Ridotto",Dic2022_RICHIESTE!AJ25),Dic2022_RICHIESTE!AJ25))=1,    AJ$134&lt;&gt;""   ),    _xlfn.CONCAT("Rid: ",HLOOKUP(AJ$134,Tipologie!$B$2:$AM$10,3)  ),  Dic2022_RICHIESTE!AJ25),HLOOKUP(AJ$134,Tipologie!$B$2:$AM$10,3  ) ))</f>
        <v>.</v>
      </c>
      <c r="AK136" s="147" t="str">
        <f>T( IF( Dic2022_RICHIESTE!AK25&lt;&gt;"",  IF(   AND(    (IFERROR(SEARCH("Ridotto",Dic2022_RICHIESTE!AK25),Dic2022_RICHIESTE!AK25))=1,    AK$134&lt;&gt;""   ),    _xlfn.CONCAT("Rid: ",HLOOKUP(AK$134,Tipologie!$B$2:$AM$10,3)  ),  Dic2022_RICHIESTE!AK25),HLOOKUP(AK$134,Tipologie!$B$2:$AM$10,3  ) ))</f>
        <v>.</v>
      </c>
      <c r="AL136" s="147" t="str">
        <f>T( IF( Dic2022_RICHIESTE!AL25&lt;&gt;"",  IF(   AND(    (IFERROR(SEARCH("Ridotto",Dic2022_RICHIESTE!AL25),Dic2022_RICHIESTE!AL25))=1,    AL$134&lt;&gt;""   ),    _xlfn.CONCAT("Rid: ",HLOOKUP(AL$134,Tipologie!$B$2:$AM$10,3)  ),  Dic2022_RICHIESTE!AL25),HLOOKUP(AL$134,Tipologie!$B$2:$AM$10,3  ) ))</f>
        <v>.</v>
      </c>
      <c r="AM136" s="147" t="str">
        <f>T( IF( Dic2022_RICHIESTE!AM25&lt;&gt;"",  IF(   AND(    (IFERROR(SEARCH("Ridotto",Dic2022_RICHIESTE!AM25),Dic2022_RICHIESTE!AM25))=1,    AM$134&lt;&gt;""   ),    _xlfn.CONCAT("Rid: ",HLOOKUP(AM$134,Tipologie!$B$2:$AM$10,3)  ),  Dic2022_RICHIESTE!AM25),HLOOKUP(AM$134,Tipologie!$B$2:$AM$10,3  ) ))</f>
        <v>.</v>
      </c>
      <c r="AN136" s="147" t="str">
        <f>T( IF( Dic2022_RICHIESTE!AN25&lt;&gt;"",  IF(   AND(    (IFERROR(SEARCH("Ridotto",Dic2022_RICHIESTE!AN25),Dic2022_RICHIESTE!AN25))=1,    AN$134&lt;&gt;""   ),    _xlfn.CONCAT("Rid: ",HLOOKUP(AN$134,Tipologie!$B$2:$AM$10,3)  ),  Dic2022_RICHIESTE!AN25),HLOOKUP(AN$134,Tipologie!$B$2:$AM$10,3  ) ))</f>
        <v>.</v>
      </c>
      <c r="AO136" s="147" t="str">
        <f>T( IF( Dic2022_RICHIESTE!AO25&lt;&gt;"",  IF(   AND(    (IFERROR(SEARCH("Ridotto",Dic2022_RICHIESTE!AO25),Dic2022_RICHIESTE!AO25))=1,    AO$134&lt;&gt;""   ),    _xlfn.CONCAT("Rid: ",HLOOKUP(AO$134,Tipologie!$B$2:$AM$10,3)  ),  Dic2022_RICHIESTE!AO25),HLOOKUP(AO$134,Tipologie!$B$2:$AM$10,3  ) ))</f>
        <v>.</v>
      </c>
      <c r="AP136" s="147" t="str">
        <f>T( IF( Dic2022_RICHIESTE!AP25&lt;&gt;"",  IF(   AND(    (IFERROR(SEARCH("Ridotto",Dic2022_RICHIESTE!AP25),Dic2022_RICHIESTE!AP25))=1,    AP$134&lt;&gt;""   ),    _xlfn.CONCAT("Rid: ",HLOOKUP(AP$134,Tipologie!$B$2:$AM$10,3)  ),  Dic2022_RICHIESTE!AP25),HLOOKUP(AP$134,Tipologie!$B$2:$AM$10,3  ) ))</f>
        <v>.</v>
      </c>
      <c r="AQ136" s="147" t="str">
        <f>T( IF( Dic2022_RICHIESTE!AQ25&lt;&gt;"",  IF(   AND(    (IFERROR(SEARCH("Ridotto",Dic2022_RICHIESTE!AQ25),Dic2022_RICHIESTE!AQ25))=1,    AQ$134&lt;&gt;""   ),    _xlfn.CONCAT("Rid: ",HLOOKUP(AQ$134,Tipologie!$B$2:$AM$10,3)  ),  Dic2022_RICHIESTE!AQ25),HLOOKUP(AQ$134,Tipologie!$B$2:$AM$10,3  ) ))</f>
        <v>.</v>
      </c>
      <c r="AR136" s="147" t="str">
        <f>T( IF( Dic2022_RICHIESTE!AR25&lt;&gt;"",  IF(   AND(    (IFERROR(SEARCH("Ridotto",Dic2022_RICHIESTE!AR25),Dic2022_RICHIESTE!AR25))=1,    AR$134&lt;&gt;""   ),    _xlfn.CONCAT("Rid: ",HLOOKUP(AR$134,Tipologie!$B$2:$AM$10,3)  ),  Dic2022_RICHIESTE!AR25),HLOOKUP(AR$134,Tipologie!$B$2:$AM$10,3  ) ))</f>
        <v>.</v>
      </c>
      <c r="AS136" s="147" t="str">
        <f>T( IF( Dic2022_RICHIESTE!AS25&lt;&gt;"",  IF(   AND(    (IFERROR(SEARCH("Ridotto",Dic2022_RICHIESTE!AS25),Dic2022_RICHIESTE!AS25))=1,    AS$134&lt;&gt;""   ),    _xlfn.CONCAT("Rid: ",HLOOKUP(AS$134,Tipologie!$B$2:$AM$10,3)  ),  Dic2022_RICHIESTE!AS25),HLOOKUP(AS$134,Tipologie!$B$2:$AM$10,3  ) ))</f>
        <v>.</v>
      </c>
      <c r="AT136" s="224"/>
      <c r="AW136" s="22">
        <f>SUM(COUNTIFS(C136:AS136,{"Ex-accordo";"Ferie";"Ridotto Ex-Acc";"Ridotto Ferie";"Ridotto Maternità";"Malattia";"Esame";"Altro"}))</f>
        <v>0</v>
      </c>
      <c r="AX136" s="159">
        <f t="shared" ref="AX136:AX141" si="45">$AZ$1-AW136</f>
        <v>30</v>
      </c>
      <c r="AY136" s="91"/>
      <c r="BB136" s="147" t="str">
        <f>T( IF( Dic2022_RICHIESTE!BM25&lt;&gt;"",  IF(   AND(    (IFERROR(SEARCH("Ridotto",Dic2022_RICHIESTE!BM25),Dic2022_RICHIESTE!BM25))=1,    BB$134&lt;&gt;""   ),    _xlfn.CONCAT("Rid: ",HLOOKUP(BB$134,Tipologie!$B$2:$AM$10,3)  ),  Dic2022_RICHIESTE!BM25),HLOOKUP(BB$134,Tipologie!$B$2:$AM$10,3  ) ))</f>
        <v>.</v>
      </c>
      <c r="BC136" s="147" t="str">
        <f>T( IF( Dic2022_RICHIESTE!BN25&lt;&gt;"",  IF(   AND(    (IFERROR(SEARCH("Ridotto",Dic2022_RICHIESTE!BN25),Dic2022_RICHIESTE!BN25))=1,    BC$134&lt;&gt;""   ),    _xlfn.CONCAT("Rid: ",HLOOKUP(BC$134,Tipologie!$B$2:$AM$10,3)  ),  Dic2022_RICHIESTE!BN25),HLOOKUP(BC$134,Tipologie!$B$2:$AM$10,3  ) ))</f>
        <v>.</v>
      </c>
      <c r="BD136" s="147" t="str">
        <f>T( IF( Dic2022_RICHIESTE!BO25&lt;&gt;"",  IF(   AND(    (IFERROR(SEARCH("Ridotto",Dic2022_RICHIESTE!BO25),Dic2022_RICHIESTE!BO25))=1,    BD$134&lt;&gt;""   ),    _xlfn.CONCAT("Rid: ",HLOOKUP(BD$134,Tipologie!$B$2:$AM$10,3)  ),  Dic2022_RICHIESTE!BO25),HLOOKUP(BD$134,Tipologie!$B$2:$AM$10,3  ) ))</f>
        <v>.</v>
      </c>
      <c r="BE136" s="147" t="str">
        <f>T( IF( Dic2022_RICHIESTE!BP25&lt;&gt;"",  IF(   AND(    (IFERROR(SEARCH("Ridotto",Dic2022_RICHIESTE!BP25),Dic2022_RICHIESTE!BP25))=1,    BE$134&lt;&gt;""   ),    _xlfn.CONCAT("Rid: ",HLOOKUP(BE$134,Tipologie!$B$2:$AM$10,3)  ),  Dic2022_RICHIESTE!BP25),HLOOKUP(BE$134,Tipologie!$B$2:$AM$10,3  ) ))</f>
        <v>.</v>
      </c>
      <c r="BF136" s="147" t="str">
        <f>T( IF( Dic2022_RICHIESTE!BQ25&lt;&gt;"",  IF(   AND(    (IFERROR(SEARCH("Ridotto",Dic2022_RICHIESTE!BQ25),Dic2022_RICHIESTE!BQ25))=1,    BF$134&lt;&gt;""   ),    _xlfn.CONCAT("Rid: ",HLOOKUP(BF$134,Tipologie!$B$2:$AM$10,3)  ),  Dic2022_RICHIESTE!BQ25),HLOOKUP(BF$134,Tipologie!$B$2:$AM$10,3  ) ))</f>
        <v>.</v>
      </c>
      <c r="BG136" s="147" t="str">
        <f>T( IF( Dic2022_RICHIESTE!BR25&lt;&gt;"",  IF(   AND(    (IFERROR(SEARCH("Ridotto",Dic2022_RICHIESTE!BR25),Dic2022_RICHIESTE!BR25))=1,    BG$134&lt;&gt;""   ),    _xlfn.CONCAT("Rid: ",HLOOKUP(BG$134,Tipologie!$B$2:$AM$10,3)  ),  Dic2022_RICHIESTE!BR25),HLOOKUP(BG$134,Tipologie!$B$2:$AM$10,3  ) ))</f>
        <v>.</v>
      </c>
      <c r="BI136" s="45" t="str">
        <f t="shared" si="41"/>
        <v>lun</v>
      </c>
      <c r="BJ136" s="45">
        <f t="shared" si="44"/>
        <v>44914</v>
      </c>
      <c r="BK136" s="147" t="str">
        <f>T(IF(  Dic2022_RICHIESTE!BV25&lt;&gt;"",  Dic2022_RICHIESTE!BV25,  HLOOKUP(BK$134,Tipologie!$B$2:$AM$10,3) ))</f>
        <v>.</v>
      </c>
      <c r="BL136" s="147" t="str">
        <f>T(IF(  Dic2022_RICHIESTE!BW25&lt;&gt;"",  Dic2022_RICHIESTE!BW25,  HLOOKUP(BL$134,Tipologie!$B$2:$AM$10,3) ))</f>
        <v>.</v>
      </c>
      <c r="BM136" s="147" t="str">
        <f>T(IF(  Dic2022_RICHIESTE!BX25&lt;&gt;"",  Dic2022_RICHIESTE!BX25,  HLOOKUP(BM$134,Tipologie!$B$2:$AM$10,3) ))</f>
        <v>.</v>
      </c>
      <c r="BN136" s="147" t="str">
        <f>T(IF(  Dic2022_RICHIESTE!BY25&lt;&gt;"",  Dic2022_RICHIESTE!BY25,  HLOOKUP(BN$134,Tipologie!$B$2:$AM$10,3) ))</f>
        <v>.</v>
      </c>
      <c r="BO136" s="147" t="str">
        <f>T(IF(  Dic2022_RICHIESTE!BZ25&lt;&gt;"",  Dic2022_RICHIESTE!BZ25,  HLOOKUP(BO$134,Tipologie!$B$2:$AM$10,3) ))</f>
        <v>.</v>
      </c>
      <c r="BP136" s="147" t="str">
        <f>T(IF(  Dic2022_RICHIESTE!CA25&lt;&gt;"",  Dic2022_RICHIESTE!CA25,  HLOOKUP(BP$134,Tipologie!$B$2:$AM$10,3) ))</f>
        <v>.</v>
      </c>
      <c r="BQ136" s="147" t="str">
        <f>T(IF(  Dic2022_RICHIESTE!CB25&lt;&gt;"",  Dic2022_RICHIESTE!CB25,  HLOOKUP(BQ$134,Tipologie!$B$2:$AM$10,3) ))</f>
        <v>.</v>
      </c>
      <c r="BR136" s="147" t="str">
        <f>T(IF(  Dic2022_RICHIESTE!BW25&lt;&gt;"",  Dic2022_RICHIESTE!BW25,  HLOOKUP(BR$134,Tipologie!$B$2:$AM$10,3) ))</f>
        <v>.</v>
      </c>
      <c r="BS136" s="147" t="str">
        <f>T(IF(  Dic2022_RICHIESTE!BX25&lt;&gt;"",  Dic2022_RICHIESTE!BX25,  HLOOKUP(BS$134,Tipologie!$B$2:$AM$10,3) ))</f>
        <v>.</v>
      </c>
      <c r="BT136" s="147" t="str">
        <f>T(IF(  Dic2022_RICHIESTE!BY25&lt;&gt;"",  Dic2022_RICHIESTE!BY25,  HLOOKUP(BT$134,Tipologie!$B$2:$AM$10,3) ))</f>
        <v>.</v>
      </c>
      <c r="BU136" s="20"/>
    </row>
    <row r="137" spans="1:73" ht="11.25" customHeight="1" x14ac:dyDescent="0.25">
      <c r="A137" s="45" t="str">
        <f>IF(Dic2022_RICHIESTE!A26&lt;&gt;"",Dic2022_RICHIESTE!A26,"")</f>
        <v>mar</v>
      </c>
      <c r="B137" s="46">
        <f>IF(Dic2022_RICHIESTE!B26&lt;&gt;"",Dic2022_RICHIESTE!B26,"")</f>
        <v>44915</v>
      </c>
      <c r="C137" s="147" t="str">
        <f>T( IF( Dic2022_RICHIESTE!C26&lt;&gt;"",  IF(   AND(    (IFERROR(SEARCH("Ridotto",Dic2022_RICHIESTE!C26),Dic2022_RICHIESTE!C26))=1,    C$134&lt;&gt;""   ),    _xlfn.CONCAT("Rid: ",HLOOKUP(C$134,Tipologie!$B$2:$AM$10,4)  ),  Dic2022_RICHIESTE!C26),HLOOKUP(C$134,Tipologie!$B$2:$AM$10,4  ) ))</f>
        <v>.</v>
      </c>
      <c r="D137" s="147" t="str">
        <f>T( IF( Dic2022_RICHIESTE!D26&lt;&gt;"",  IF(   AND(    (IFERROR(SEARCH("Ridotto",Dic2022_RICHIESTE!D26),Dic2022_RICHIESTE!D26))=1,    D$134&lt;&gt;""   ),    _xlfn.CONCAT("Rid: ",HLOOKUP(D$134,Tipologie!$B$2:$AM$10,4)  ),  Dic2022_RICHIESTE!D26),HLOOKUP(D$134,Tipologie!$B$2:$AM$10,4  ) ))</f>
        <v>.</v>
      </c>
      <c r="E137" s="147" t="str">
        <f>T( IF( Dic2022_RICHIESTE!E26&lt;&gt;"",  IF(   AND(    (IFERROR(SEARCH("Ridotto",Dic2022_RICHIESTE!E26),Dic2022_RICHIESTE!E26))=1,    E$134&lt;&gt;""   ),    _xlfn.CONCAT("Rid: ",HLOOKUP(E$134,Tipologie!$B$2:$AM$10,4)  ),  Dic2022_RICHIESTE!E26),HLOOKUP(E$134,Tipologie!$B$2:$AM$10,4  ) ))</f>
        <v>.</v>
      </c>
      <c r="F137" s="147" t="str">
        <f>T( IF( Dic2022_RICHIESTE!F26&lt;&gt;"",  IF(   AND(    (IFERROR(SEARCH("Ridotto",Dic2022_RICHIESTE!F26),Dic2022_RICHIESTE!F26))=1,    F$134&lt;&gt;""   ),    _xlfn.CONCAT("Rid: ",HLOOKUP(F$134,Tipologie!$B$2:$AM$10,4)  ),  Dic2022_RICHIESTE!F26),HLOOKUP(F$134,Tipologie!$B$2:$AM$10,4  ) ))</f>
        <v>.</v>
      </c>
      <c r="G137" s="147" t="str">
        <f>T( IF( Dic2022_RICHIESTE!G26&lt;&gt;"",  IF(   AND(    (IFERROR(SEARCH("Ridotto",Dic2022_RICHIESTE!G26),Dic2022_RICHIESTE!G26))=1,    G$134&lt;&gt;""   ),    _xlfn.CONCAT("Rid: ",HLOOKUP(G$134,Tipologie!$B$2:$AM$10,4)  ),  Dic2022_RICHIESTE!G26),HLOOKUP(G$134,Tipologie!$B$2:$AM$10,4  ) ))</f>
        <v>.</v>
      </c>
      <c r="H137" s="147" t="str">
        <f>T( IF( Dic2022_RICHIESTE!H26&lt;&gt;"",  IF(   AND(    (IFERROR(SEARCH("Ridotto",Dic2022_RICHIESTE!H26),Dic2022_RICHIESTE!H26))=1,    H$134&lt;&gt;""   ),    _xlfn.CONCAT("Rid: ",HLOOKUP(H$134,Tipologie!$B$2:$AM$10,4)  ),  Dic2022_RICHIESTE!H26),HLOOKUP(H$134,Tipologie!$B$2:$AM$10,4  ) ))</f>
        <v>.</v>
      </c>
      <c r="I137" s="147" t="str">
        <f>T( IF( Dic2022_RICHIESTE!I26&lt;&gt;"",  IF(   AND(    (IFERROR(SEARCH("Ridotto",Dic2022_RICHIESTE!I26),Dic2022_RICHIESTE!I26))=1,    I$134&lt;&gt;""   ),    _xlfn.CONCAT("Rid: ",HLOOKUP(I$134,Tipologie!$B$2:$AM$10,4)  ),  Dic2022_RICHIESTE!I26),HLOOKUP(I$134,Tipologie!$B$2:$AM$10,4  ) ))</f>
        <v>.</v>
      </c>
      <c r="J137" s="147" t="str">
        <f>T( IF( Dic2022_RICHIESTE!J26&lt;&gt;"",  IF(   AND(    (IFERROR(SEARCH("Ridotto",Dic2022_RICHIESTE!J26),Dic2022_RICHIESTE!J26))=1,    J$134&lt;&gt;""   ),    _xlfn.CONCAT("Rid: ",HLOOKUP(J$134,Tipologie!$B$2:$AM$10,4)  ),  Dic2022_RICHIESTE!J26),HLOOKUP(J$134,Tipologie!$B$2:$AM$10,4  ) ))</f>
        <v>.</v>
      </c>
      <c r="K137" s="147" t="str">
        <f>T( IF( Dic2022_RICHIESTE!K26&lt;&gt;"",  IF(   AND(    (IFERROR(SEARCH("Ridotto",Dic2022_RICHIESTE!K26),Dic2022_RICHIESTE!K26))=1,    K$134&lt;&gt;""   ),    _xlfn.CONCAT("Rid: ",HLOOKUP(K$134,Tipologie!$B$2:$AM$10,4)  ),  Dic2022_RICHIESTE!K26),HLOOKUP(K$134,Tipologie!$B$2:$AM$10,4  ) ))</f>
        <v>.</v>
      </c>
      <c r="L137" s="147" t="str">
        <f>T( IF( Dic2022_RICHIESTE!L26&lt;&gt;"",  IF(   AND(    (IFERROR(SEARCH("Ridotto",Dic2022_RICHIESTE!L26),Dic2022_RICHIESTE!L26))=1,    L$134&lt;&gt;""   ),    _xlfn.CONCAT("Rid: ",HLOOKUP(L$134,Tipologie!$B$2:$AM$10,4)  ),  Dic2022_RICHIESTE!L26),HLOOKUP(L$134,Tipologie!$B$2:$AM$10,4  ) ))</f>
        <v>.</v>
      </c>
      <c r="M137" s="147" t="str">
        <f>T( IF( Dic2022_RICHIESTE!M26&lt;&gt;"",  IF(   AND(    (IFERROR(SEARCH("Ridotto",Dic2022_RICHIESTE!M26),Dic2022_RICHIESTE!M26))=1,    M$134&lt;&gt;""   ),    _xlfn.CONCAT("Rid: ",HLOOKUP(M$134,Tipologie!$B$2:$AM$10,4)  ),  Dic2022_RICHIESTE!M26),HLOOKUP(M$134,Tipologie!$B$2:$AM$10,4  ) ))</f>
        <v>.</v>
      </c>
      <c r="N137" s="147" t="str">
        <f>T( IF( Dic2022_RICHIESTE!N26&lt;&gt;"",  IF(   AND(    (IFERROR(SEARCH("Ridotto",Dic2022_RICHIESTE!N26),Dic2022_RICHIESTE!N26))=1,    N$134&lt;&gt;""   ),    _xlfn.CONCAT("Rid: ",HLOOKUP(N$134,Tipologie!$B$2:$AM$10,4)  ),  Dic2022_RICHIESTE!N26),HLOOKUP(N$134,Tipologie!$B$2:$AM$10,4  ) ))</f>
        <v>.</v>
      </c>
      <c r="O137" s="147" t="str">
        <f>T( IF( Dic2022_RICHIESTE!O26&lt;&gt;"",  IF(   AND(    (IFERROR(SEARCH("Ridotto",Dic2022_RICHIESTE!O26),Dic2022_RICHIESTE!O26))=1,    O$134&lt;&gt;""   ),    _xlfn.CONCAT("Rid: ",HLOOKUP(O$134,Tipologie!$B$2:$AM$10,4)  ),  Dic2022_RICHIESTE!O26),HLOOKUP(O$134,Tipologie!$B$2:$AM$10,4  ) ))</f>
        <v>.</v>
      </c>
      <c r="P137" s="147" t="str">
        <f>T( IF( Dic2022_RICHIESTE!P26&lt;&gt;"",  IF(   AND(    (IFERROR(SEARCH("Ridotto",Dic2022_RICHIESTE!P26),Dic2022_RICHIESTE!P26))=1,    P$134&lt;&gt;""   ),    _xlfn.CONCAT("Rid: ",HLOOKUP(P$134,Tipologie!$B$2:$AM$10,4)  ),  Dic2022_RICHIESTE!P26),HLOOKUP(P$134,Tipologie!$B$2:$AM$10,4  ) ))</f>
        <v>.</v>
      </c>
      <c r="Q137" s="28" t="str">
        <f>T( IF( Dic2022_RICHIESTE!Q26&lt;&gt;"",  IF(   AND(    (IFERROR(SEARCH("Ridotto",Dic2022_RICHIESTE!Q26),Dic2022_RICHIESTE!Q26))=1,    Q$134&lt;&gt;""   ),    _xlfn.CONCAT("Rid: ",HLOOKUP(Q$134,Tipologie!$B$2:$AM$10,4)  ),  Dic2022_RICHIESTE!Q26),HLOOKUP(Q$134,Tipologie!$B$2:$AM$10,4  ) ))</f>
        <v>.</v>
      </c>
      <c r="R137" s="28" t="str">
        <f>T( IF( Dic2022_RICHIESTE!R26&lt;&gt;"",  IF(   AND(    (IFERROR(SEARCH("Ridotto",Dic2022_RICHIESTE!R26),Dic2022_RICHIESTE!R26))=1,    R$134&lt;&gt;""   ),    _xlfn.CONCAT("Rid: ",HLOOKUP(R$134,Tipologie!$B$2:$AM$10,4)  ),  Dic2022_RICHIESTE!R26),HLOOKUP(R$134,Tipologie!$B$2:$AM$10,4  ) ))</f>
        <v>.</v>
      </c>
      <c r="S137" s="28" t="str">
        <f>T( IF( Dic2022_RICHIESTE!S26&lt;&gt;"",  IF(   AND(    (IFERROR(SEARCH("Ridotto",Dic2022_RICHIESTE!S26),Dic2022_RICHIESTE!S26))=1,    S$134&lt;&gt;""   ),    _xlfn.CONCAT("Rid: ",HLOOKUP(S$134,Tipologie!$B$2:$AM$10,4)  ),  Dic2022_RICHIESTE!S26),HLOOKUP(S$134,Tipologie!$B$2:$AM$10,4  ) ))</f>
        <v>.</v>
      </c>
      <c r="U137" s="45" t="str">
        <f t="shared" si="40"/>
        <v>mar</v>
      </c>
      <c r="V137" s="46">
        <f t="shared" si="39"/>
        <v>44915</v>
      </c>
      <c r="W137" s="147" t="str">
        <f>T( IF( Dic2022_RICHIESTE!W26&lt;&gt;"",  IF(   AND(    (IFERROR(SEARCH("Ridotto",Dic2022_RICHIESTE!W26),Dic2022_RICHIESTE!W26))=1,    W$134&lt;&gt;""   ),    _xlfn.CONCAT("Rid: ",HLOOKUP(W$134,Tipologie!$B$2:$AM$10,4)  ),  Dic2022_RICHIESTE!W26),HLOOKUP(W$134,Tipologie!$B$2:$AM$10,4  ) ))</f>
        <v>.</v>
      </c>
      <c r="X137" s="147" t="str">
        <f>T( IF( Dic2022_RICHIESTE!X26&lt;&gt;"",  IF(   AND(    (IFERROR(SEARCH("Ridotto",Dic2022_RICHIESTE!X26),Dic2022_RICHIESTE!X26))=1,    X$134&lt;&gt;""   ),    _xlfn.CONCAT("Rid: ",HLOOKUP(X$134,Tipologie!$B$2:$AM$10,4)  ),  Dic2022_RICHIESTE!X26),HLOOKUP(X$134,Tipologie!$B$2:$AM$10,4  ) ))</f>
        <v>.</v>
      </c>
      <c r="Y137" s="147" t="str">
        <f>T( IF( Dic2022_RICHIESTE!Y26&lt;&gt;"",  IF(   AND(    (IFERROR(SEARCH("Ridotto",Dic2022_RICHIESTE!Y26),Dic2022_RICHIESTE!Y26))=1,    Y$134&lt;&gt;""   ),    _xlfn.CONCAT("Rid: ",HLOOKUP(Y$134,Tipologie!$B$2:$AM$10,4)  ),  Dic2022_RICHIESTE!Y26),HLOOKUP(Y$134,Tipologie!$B$2:$AM$10,4  ) ))</f>
        <v>.</v>
      </c>
      <c r="Z137" s="147" t="str">
        <f>T( IF( Dic2022_RICHIESTE!Z26&lt;&gt;"",  IF(   AND(    (IFERROR(SEARCH("Ridotto",Dic2022_RICHIESTE!Z26),Dic2022_RICHIESTE!Z26))=1,    Z$134&lt;&gt;""   ),    _xlfn.CONCAT("Rid: ",HLOOKUP(Z$134,Tipologie!$B$2:$AM$10,4)  ),  Dic2022_RICHIESTE!Z26),HLOOKUP(Z$134,Tipologie!$B$2:$AM$10,4  ) ))</f>
        <v>.</v>
      </c>
      <c r="AA137" s="147" t="str">
        <f>T( IF( Dic2022_RICHIESTE!AA26&lt;&gt;"",  IF(   AND(    (IFERROR(SEARCH("Ridotto",Dic2022_RICHIESTE!AA26),Dic2022_RICHIESTE!AA26))=1,    AA$134&lt;&gt;""   ),    _xlfn.CONCAT("Rid: ",HLOOKUP(AA$134,Tipologie!$B$2:$AM$10,4)  ),  Dic2022_RICHIESTE!AA26),HLOOKUP(AA$134,Tipologie!$B$2:$AM$10,4  ) ))</f>
        <v>.</v>
      </c>
      <c r="AB137" s="147" t="str">
        <f>T( IF( Dic2022_RICHIESTE!AB26&lt;&gt;"",  IF(   AND(    (IFERROR(SEARCH("Ridotto",Dic2022_RICHIESTE!AB26),Dic2022_RICHIESTE!AB26))=1,    AB$134&lt;&gt;""   ),    _xlfn.CONCAT("Rid: ",HLOOKUP(AB$134,Tipologie!$B$2:$AM$10,4)  ),  Dic2022_RICHIESTE!AB26),HLOOKUP(AB$134,Tipologie!$B$2:$AM$10,4  ) ))</f>
        <v>.</v>
      </c>
      <c r="AC137" s="147" t="str">
        <f>T( IF( Dic2022_RICHIESTE!AC26&lt;&gt;"",  IF(   AND(    (IFERROR(SEARCH("Ridotto",Dic2022_RICHIESTE!AC26),Dic2022_RICHIESTE!AC26))=1,    AC$134&lt;&gt;""   ),    _xlfn.CONCAT("Rid: ",HLOOKUP(AC$134,Tipologie!$B$2:$AM$10,4)  ),  Dic2022_RICHIESTE!AC26),HLOOKUP(AC$134,Tipologie!$B$2:$AM$10,4  ) ))</f>
        <v>.</v>
      </c>
      <c r="AD137" s="147" t="str">
        <f>T( IF( Dic2022_RICHIESTE!AD26&lt;&gt;"",  IF(   AND(    (IFERROR(SEARCH("Ridotto",Dic2022_RICHIESTE!AD26),Dic2022_RICHIESTE!AD26))=1,    AD$134&lt;&gt;""   ),    _xlfn.CONCAT("Rid: ",HLOOKUP(AD$134,Tipologie!$B$2:$AM$10,4)  ),  Dic2022_RICHIESTE!AD26),HLOOKUP(AD$134,Tipologie!$B$2:$AM$10,4  ) ))</f>
        <v>.</v>
      </c>
      <c r="AE137" s="147" t="str">
        <f>T( IF( Dic2022_RICHIESTE!AE26&lt;&gt;"",  IF(   AND(    (IFERROR(SEARCH("Ridotto",Dic2022_RICHIESTE!AE26),Dic2022_RICHIESTE!AE26))=1,    AE$134&lt;&gt;""   ),    _xlfn.CONCAT("Rid: ",HLOOKUP(AE$134,Tipologie!$B$2:$AM$10,4)  ),  Dic2022_RICHIESTE!AE26),HLOOKUP(AE$134,Tipologie!$B$2:$AM$10,4  ) ))</f>
        <v>.</v>
      </c>
      <c r="AF137" s="147" t="str">
        <f>T( IF( Dic2022_RICHIESTE!AF26&lt;&gt;"",  IF(   AND(    (IFERROR(SEARCH("Ridotto",Dic2022_RICHIESTE!AF26),Dic2022_RICHIESTE!AF26))=1,    AF$134&lt;&gt;""   ),    _xlfn.CONCAT("Rid: ",HLOOKUP(AF$134,Tipologie!$B$2:$AM$10,4)  ),  Dic2022_RICHIESTE!AF26),HLOOKUP(AF$134,Tipologie!$B$2:$AM$10,4  ) ))</f>
        <v>.</v>
      </c>
      <c r="AG137" s="147" t="str">
        <f>T( IF( Dic2022_RICHIESTE!AG26&lt;&gt;"",  IF(   AND(    (IFERROR(SEARCH("Ridotto",Dic2022_RICHIESTE!AG26),Dic2022_RICHIESTE!AG26))=1,    AG$134&lt;&gt;""   ),    _xlfn.CONCAT("Rid: ",HLOOKUP(AG$134,Tipologie!$B$2:$AM$10,4)  ),  Dic2022_RICHIESTE!AG26),HLOOKUP(AG$134,Tipologie!$B$2:$AM$10,4  ) ))</f>
        <v>.</v>
      </c>
      <c r="AH137" s="147" t="str">
        <f>T( IF( Dic2022_RICHIESTE!AH26&lt;&gt;"",  IF(   AND(    (IFERROR(SEARCH("Ridotto",Dic2022_RICHIESTE!AH26),Dic2022_RICHIESTE!AH26))=1,    AH$134&lt;&gt;""   ),    _xlfn.CONCAT("Rid: ",HLOOKUP(AH$134,Tipologie!$B$2:$AM$10,4)  ),  Dic2022_RICHIESTE!AH26),HLOOKUP(AH$134,Tipologie!$B$2:$AM$10,4  ) ))</f>
        <v>.</v>
      </c>
      <c r="AI137" s="147" t="str">
        <f>T( IF( Dic2022_RICHIESTE!AI26&lt;&gt;"",  IF(   AND(    (IFERROR(SEARCH("Ridotto",Dic2022_RICHIESTE!AI26),Dic2022_RICHIESTE!AI26))=1,    AI$134&lt;&gt;""   ),    _xlfn.CONCAT("Rid: ",HLOOKUP(AI$134,Tipologie!$B$2:$AM$10,4)  ),  Dic2022_RICHIESTE!AI26),HLOOKUP(AI$134,Tipologie!$B$2:$AM$10,4  ) ))</f>
        <v>.</v>
      </c>
      <c r="AJ137" s="147" t="str">
        <f>T( IF( Dic2022_RICHIESTE!AJ26&lt;&gt;"",  IF(   AND(    (IFERROR(SEARCH("Ridotto",Dic2022_RICHIESTE!AJ26),Dic2022_RICHIESTE!AJ26))=1,    AJ$134&lt;&gt;""   ),    _xlfn.CONCAT("Rid: ",HLOOKUP(AJ$134,Tipologie!$B$2:$AM$10,4)  ),  Dic2022_RICHIESTE!AJ26),HLOOKUP(AJ$134,Tipologie!$B$2:$AM$10,4  ) ))</f>
        <v>.</v>
      </c>
      <c r="AK137" s="147" t="str">
        <f>T( IF( Dic2022_RICHIESTE!AK26&lt;&gt;"",  IF(   AND(    (IFERROR(SEARCH("Ridotto",Dic2022_RICHIESTE!AK26),Dic2022_RICHIESTE!AK26))=1,    AK$134&lt;&gt;""   ),    _xlfn.CONCAT("Rid: ",HLOOKUP(AK$134,Tipologie!$B$2:$AM$10,4)  ),  Dic2022_RICHIESTE!AK26),HLOOKUP(AK$134,Tipologie!$B$2:$AM$10,4  ) ))</f>
        <v>.</v>
      </c>
      <c r="AL137" s="147" t="str">
        <f>T( IF( Dic2022_RICHIESTE!AL26&lt;&gt;"",  IF(   AND(    (IFERROR(SEARCH("Ridotto",Dic2022_RICHIESTE!AL26),Dic2022_RICHIESTE!AL26))=1,    AL$134&lt;&gt;""   ),    _xlfn.CONCAT("Rid: ",HLOOKUP(AL$134,Tipologie!$B$2:$AM$10,4)  ),  Dic2022_RICHIESTE!AL26),HLOOKUP(AL$134,Tipologie!$B$2:$AM$10,4  ) ))</f>
        <v>.</v>
      </c>
      <c r="AM137" s="147" t="str">
        <f>T( IF( Dic2022_RICHIESTE!AM26&lt;&gt;"",  IF(   AND(    (IFERROR(SEARCH("Ridotto",Dic2022_RICHIESTE!AM26),Dic2022_RICHIESTE!AM26))=1,    AM$134&lt;&gt;""   ),    _xlfn.CONCAT("Rid: ",HLOOKUP(AM$134,Tipologie!$B$2:$AM$10,4)  ),  Dic2022_RICHIESTE!AM26),HLOOKUP(AM$134,Tipologie!$B$2:$AM$10,4  ) ))</f>
        <v>.</v>
      </c>
      <c r="AN137" s="147" t="str">
        <f>T( IF( Dic2022_RICHIESTE!AN26&lt;&gt;"",  IF(   AND(    (IFERROR(SEARCH("Ridotto",Dic2022_RICHIESTE!AN26),Dic2022_RICHIESTE!AN26))=1,    AN$134&lt;&gt;""   ),    _xlfn.CONCAT("Rid: ",HLOOKUP(AN$134,Tipologie!$B$2:$AM$10,4)  ),  Dic2022_RICHIESTE!AN26),HLOOKUP(AN$134,Tipologie!$B$2:$AM$10,4  ) ))</f>
        <v>.</v>
      </c>
      <c r="AO137" s="147" t="str">
        <f>T( IF( Dic2022_RICHIESTE!AO26&lt;&gt;"",  IF(   AND(    (IFERROR(SEARCH("Ridotto",Dic2022_RICHIESTE!AO26),Dic2022_RICHIESTE!AO26))=1,    AO$134&lt;&gt;""   ),    _xlfn.CONCAT("Rid: ",HLOOKUP(AO$134,Tipologie!$B$2:$AM$10,4)  ),  Dic2022_RICHIESTE!AO26),HLOOKUP(AO$134,Tipologie!$B$2:$AM$10,4  ) ))</f>
        <v>.</v>
      </c>
      <c r="AP137" s="147" t="str">
        <f>T( IF( Dic2022_RICHIESTE!AP26&lt;&gt;"",  IF(   AND(    (IFERROR(SEARCH("Ridotto",Dic2022_RICHIESTE!AP26),Dic2022_RICHIESTE!AP26))=1,    AP$134&lt;&gt;""   ),    _xlfn.CONCAT("Rid: ",HLOOKUP(AP$134,Tipologie!$B$2:$AM$10,4)  ),  Dic2022_RICHIESTE!AP26),HLOOKUP(AP$134,Tipologie!$B$2:$AM$10,4  ) ))</f>
        <v>.</v>
      </c>
      <c r="AQ137" s="147" t="str">
        <f>T( IF( Dic2022_RICHIESTE!AQ26&lt;&gt;"",  IF(   AND(    (IFERROR(SEARCH("Ridotto",Dic2022_RICHIESTE!AQ26),Dic2022_RICHIESTE!AQ26))=1,    AQ$134&lt;&gt;""   ),    _xlfn.CONCAT("Rid: ",HLOOKUP(AQ$134,Tipologie!$B$2:$AM$10,4)  ),  Dic2022_RICHIESTE!AQ26),HLOOKUP(AQ$134,Tipologie!$B$2:$AM$10,4  ) ))</f>
        <v>.</v>
      </c>
      <c r="AR137" s="147" t="str">
        <f>T( IF( Dic2022_RICHIESTE!AR26&lt;&gt;"",  IF(   AND(    (IFERROR(SEARCH("Ridotto",Dic2022_RICHIESTE!AR26),Dic2022_RICHIESTE!AR26))=1,    AR$134&lt;&gt;""   ),    _xlfn.CONCAT("Rid: ",HLOOKUP(AR$134,Tipologie!$B$2:$AM$10,4)  ),  Dic2022_RICHIESTE!AR26),HLOOKUP(AR$134,Tipologie!$B$2:$AM$10,4  ) ))</f>
        <v>.</v>
      </c>
      <c r="AS137" s="147" t="str">
        <f>T( IF( Dic2022_RICHIESTE!AS26&lt;&gt;"",  IF(   AND(    (IFERROR(SEARCH("Ridotto",Dic2022_RICHIESTE!AS26),Dic2022_RICHIESTE!AS26))=1,    AS$134&lt;&gt;""   ),    _xlfn.CONCAT("Rid: ",HLOOKUP(AS$134,Tipologie!$B$2:$AM$10,4)  ),  Dic2022_RICHIESTE!AS26),HLOOKUP(AS$134,Tipologie!$B$2:$AM$10,4  ) ))</f>
        <v>.</v>
      </c>
      <c r="AT137" s="224"/>
      <c r="AW137" s="159">
        <f>SUM(COUNTIFS(C137:AS137,{"Ex-accordo";"Ferie";"Ridotto Ex-Acc";"Ridotto Ferie";"Ridotto Maternità";"Malattia";"Esame";"Altro"}))</f>
        <v>0</v>
      </c>
      <c r="AX137" s="159">
        <f t="shared" si="45"/>
        <v>30</v>
      </c>
      <c r="AY137" s="91"/>
      <c r="BB137" s="147" t="str">
        <f>T( IF( Dic2022_RICHIESTE!BM26&lt;&gt;"",  IF(   AND(    (IFERROR(SEARCH("Ridotto",Dic2022_RICHIESTE!BM26),Dic2022_RICHIESTE!BM26))=1,    BB$134&lt;&gt;""   ),    _xlfn.CONCAT("Rid: ",HLOOKUP(BB$134,Tipologie!$B$2:$AM$10,4)  ),  Dic2022_RICHIESTE!BM26),HLOOKUP(BB$134,Tipologie!$B$2:$AM$10,4  ) ))</f>
        <v>.</v>
      </c>
      <c r="BC137" s="147" t="str">
        <f>T( IF( Dic2022_RICHIESTE!BN26&lt;&gt;"",  IF(   AND(    (IFERROR(SEARCH("Ridotto",Dic2022_RICHIESTE!BN26),Dic2022_RICHIESTE!BN26))=1,    BC$134&lt;&gt;""   ),    _xlfn.CONCAT("Rid: ",HLOOKUP(BC$134,Tipologie!$B$2:$AM$10,4)  ),  Dic2022_RICHIESTE!BN26),HLOOKUP(BC$134,Tipologie!$B$2:$AM$10,4  ) ))</f>
        <v>.</v>
      </c>
      <c r="BD137" s="147" t="str">
        <f>T( IF( Dic2022_RICHIESTE!BO26&lt;&gt;"",  IF(   AND(    (IFERROR(SEARCH("Ridotto",Dic2022_RICHIESTE!BO26),Dic2022_RICHIESTE!BO26))=1,    BD$134&lt;&gt;""   ),    _xlfn.CONCAT("Rid: ",HLOOKUP(BD$134,Tipologie!$B$2:$AM$10,4)  ),  Dic2022_RICHIESTE!BO26),HLOOKUP(BD$134,Tipologie!$B$2:$AM$10,4  ) ))</f>
        <v>.</v>
      </c>
      <c r="BE137" s="147" t="str">
        <f>T( IF( Dic2022_RICHIESTE!BP26&lt;&gt;"",  IF(   AND(    (IFERROR(SEARCH("Ridotto",Dic2022_RICHIESTE!BP26),Dic2022_RICHIESTE!BP26))=1,    BE$134&lt;&gt;""   ),    _xlfn.CONCAT("Rid: ",HLOOKUP(BE$134,Tipologie!$B$2:$AM$10,4)  ),  Dic2022_RICHIESTE!BP26),HLOOKUP(BE$134,Tipologie!$B$2:$AM$10,4  ) ))</f>
        <v>.</v>
      </c>
      <c r="BF137" s="147" t="str">
        <f>T( IF( Dic2022_RICHIESTE!BQ26&lt;&gt;"",  IF(   AND(    (IFERROR(SEARCH("Ridotto",Dic2022_RICHIESTE!BQ26),Dic2022_RICHIESTE!BQ26))=1,    BF$134&lt;&gt;""   ),    _xlfn.CONCAT("Rid: ",HLOOKUP(BF$134,Tipologie!$B$2:$AM$10,4)  ),  Dic2022_RICHIESTE!BQ26),HLOOKUP(BF$134,Tipologie!$B$2:$AM$10,4  ) ))</f>
        <v>.</v>
      </c>
      <c r="BG137" s="147" t="str">
        <f>T( IF( Dic2022_RICHIESTE!BR26&lt;&gt;"",  IF(   AND(    (IFERROR(SEARCH("Ridotto",Dic2022_RICHIESTE!BR26),Dic2022_RICHIESTE!BR26))=1,    BG$134&lt;&gt;""   ),    _xlfn.CONCAT("Rid: ",HLOOKUP(BG$134,Tipologie!$B$2:$AM$10,4)  ),  Dic2022_RICHIESTE!BR26),HLOOKUP(BG$134,Tipologie!$B$2:$AM$10,4  ) ))</f>
        <v>.</v>
      </c>
      <c r="BI137" s="45" t="str">
        <f t="shared" si="41"/>
        <v>mar</v>
      </c>
      <c r="BJ137" s="45">
        <f t="shared" si="44"/>
        <v>44915</v>
      </c>
      <c r="BK137" s="147" t="str">
        <f>T(IF(  Dic2022_RICHIESTE!BV26&lt;&gt;"",  Dic2022_RICHIESTE!BV26,  HLOOKUP(BK$134,Tipologie!$B$2:$AM$10,4) ))</f>
        <v>.</v>
      </c>
      <c r="BL137" s="147" t="str">
        <f>T(IF(  Dic2022_RICHIESTE!BW26&lt;&gt;"",  Dic2022_RICHIESTE!BW26,  HLOOKUP(BL$134,Tipologie!$B$2:$AM$10,4) ))</f>
        <v>.</v>
      </c>
      <c r="BM137" s="147" t="str">
        <f>T(IF(  Dic2022_RICHIESTE!BX26&lt;&gt;"",  Dic2022_RICHIESTE!BX26,  HLOOKUP(BM$134,Tipologie!$B$2:$AM$10,4) ))</f>
        <v>.</v>
      </c>
      <c r="BN137" s="147" t="str">
        <f>T(IF(  Dic2022_RICHIESTE!BY26&lt;&gt;"",  Dic2022_RICHIESTE!BY26,  HLOOKUP(BN$134,Tipologie!$B$2:$AM$10,4) ))</f>
        <v>.</v>
      </c>
      <c r="BO137" s="147" t="str">
        <f>T(IF(  Dic2022_RICHIESTE!BZ26&lt;&gt;"",  Dic2022_RICHIESTE!BZ26,  HLOOKUP(BO$134,Tipologie!$B$2:$AM$10,4) ))</f>
        <v>.</v>
      </c>
      <c r="BP137" s="147" t="str">
        <f>T(IF(  Dic2022_RICHIESTE!CA26&lt;&gt;"",  Dic2022_RICHIESTE!CA26,  HLOOKUP(BP$134,Tipologie!$B$2:$AM$10,4) ))</f>
        <v>.</v>
      </c>
      <c r="BQ137" s="147" t="str">
        <f>T(IF(  Dic2022_RICHIESTE!CB26&lt;&gt;"",  Dic2022_RICHIESTE!CB26,  HLOOKUP(BQ$134,Tipologie!$B$2:$AM$10,4) ))</f>
        <v>.</v>
      </c>
      <c r="BR137" s="147" t="str">
        <f>T(IF(  Dic2022_RICHIESTE!BW26&lt;&gt;"",  Dic2022_RICHIESTE!BW26,  HLOOKUP(BR$134,Tipologie!$B$2:$AM$10,4) ))</f>
        <v>.</v>
      </c>
      <c r="BS137" s="147" t="str">
        <f>T(IF(  Dic2022_RICHIESTE!BX26&lt;&gt;"",  Dic2022_RICHIESTE!BX26,  HLOOKUP(BS$134,Tipologie!$B$2:$AM$10,4) ))</f>
        <v>.</v>
      </c>
      <c r="BT137" s="147" t="str">
        <f>T(IF(  Dic2022_RICHIESTE!BY26&lt;&gt;"",  Dic2022_RICHIESTE!BY26,  HLOOKUP(BT$134,Tipologie!$B$2:$AM$10,4) ))</f>
        <v>.</v>
      </c>
    </row>
    <row r="138" spans="1:73" ht="11.25" customHeight="1" x14ac:dyDescent="0.25">
      <c r="A138" s="45" t="str">
        <f>IF(Dic2022_RICHIESTE!A27&lt;&gt;"",Dic2022_RICHIESTE!A27,"")</f>
        <v>mer</v>
      </c>
      <c r="B138" s="46">
        <f>IF(Dic2022_RICHIESTE!B27&lt;&gt;"",Dic2022_RICHIESTE!B27,"")</f>
        <v>44916</v>
      </c>
      <c r="C138" s="147" t="str">
        <f>T( IF( Dic2022_RICHIESTE!C27&lt;&gt;"",  IF(   AND(    (IFERROR(SEARCH("Ridotto",Dic2022_RICHIESTE!C27),Dic2022_RICHIESTE!C27))=1,    C$134&lt;&gt;""   ),    _xlfn.CONCAT("Rid: ",HLOOKUP(C$134,Tipologie!$B$2:$AM$10,5)  ),  Dic2022_RICHIESTE!C27),HLOOKUP(C$134,Tipologie!$B$2:$AM$10,5  ) ))</f>
        <v>.</v>
      </c>
      <c r="D138" s="147" t="str">
        <f>T( IF( Dic2022_RICHIESTE!D27&lt;&gt;"",  IF(   AND(    (IFERROR(SEARCH("Ridotto",Dic2022_RICHIESTE!D27),Dic2022_RICHIESTE!D27))=1,    D$134&lt;&gt;""   ),    _xlfn.CONCAT("Rid: ",HLOOKUP(D$134,Tipologie!$B$2:$AM$10,5)  ),  Dic2022_RICHIESTE!D27),HLOOKUP(D$134,Tipologie!$B$2:$AM$10,5  ) ))</f>
        <v>.</v>
      </c>
      <c r="E138" s="147" t="str">
        <f>T( IF( Dic2022_RICHIESTE!E27&lt;&gt;"",  IF(   AND(    (IFERROR(SEARCH("Ridotto",Dic2022_RICHIESTE!E27),Dic2022_RICHIESTE!E27))=1,    E$134&lt;&gt;""   ),    _xlfn.CONCAT("Rid: ",HLOOKUP(E$134,Tipologie!$B$2:$AM$10,5)  ),  Dic2022_RICHIESTE!E27),HLOOKUP(E$134,Tipologie!$B$2:$AM$10,5  ) ))</f>
        <v>.</v>
      </c>
      <c r="F138" s="147" t="str">
        <f>T( IF( Dic2022_RICHIESTE!F27&lt;&gt;"",  IF(   AND(    (IFERROR(SEARCH("Ridotto",Dic2022_RICHIESTE!F27),Dic2022_RICHIESTE!F27))=1,    F$134&lt;&gt;""   ),    _xlfn.CONCAT("Rid: ",HLOOKUP(F$134,Tipologie!$B$2:$AM$10,5)  ),  Dic2022_RICHIESTE!F27),HLOOKUP(F$134,Tipologie!$B$2:$AM$10,5  ) ))</f>
        <v>.</v>
      </c>
      <c r="G138" s="147" t="str">
        <f>T( IF( Dic2022_RICHIESTE!G27&lt;&gt;"",  IF(   AND(    (IFERROR(SEARCH("Ridotto",Dic2022_RICHIESTE!G27),Dic2022_RICHIESTE!G27))=1,    G$134&lt;&gt;""   ),    _xlfn.CONCAT("Rid: ",HLOOKUP(G$134,Tipologie!$B$2:$AM$10,5)  ),  Dic2022_RICHIESTE!G27),HLOOKUP(G$134,Tipologie!$B$2:$AM$10,5  ) ))</f>
        <v>.</v>
      </c>
      <c r="H138" s="147" t="str">
        <f>T( IF( Dic2022_RICHIESTE!H27&lt;&gt;"",  IF(   AND(    (IFERROR(SEARCH("Ridotto",Dic2022_RICHIESTE!H27),Dic2022_RICHIESTE!H27))=1,    H$134&lt;&gt;""   ),    _xlfn.CONCAT("Rid: ",HLOOKUP(H$134,Tipologie!$B$2:$AM$10,5)  ),  Dic2022_RICHIESTE!H27),HLOOKUP(H$134,Tipologie!$B$2:$AM$10,5  ) ))</f>
        <v>.</v>
      </c>
      <c r="I138" s="147" t="str">
        <f>T( IF( Dic2022_RICHIESTE!I27&lt;&gt;"",  IF(   AND(    (IFERROR(SEARCH("Ridotto",Dic2022_RICHIESTE!I27),Dic2022_RICHIESTE!I27))=1,    I$134&lt;&gt;""   ),    _xlfn.CONCAT("Rid: ",HLOOKUP(I$134,Tipologie!$B$2:$AM$10,5)  ),  Dic2022_RICHIESTE!I27),HLOOKUP(I$134,Tipologie!$B$2:$AM$10,5  ) ))</f>
        <v>.</v>
      </c>
      <c r="J138" s="147" t="str">
        <f>T( IF( Dic2022_RICHIESTE!J27&lt;&gt;"",  IF(   AND(    (IFERROR(SEARCH("Ridotto",Dic2022_RICHIESTE!J27),Dic2022_RICHIESTE!J27))=1,    J$134&lt;&gt;""   ),    _xlfn.CONCAT("Rid: ",HLOOKUP(J$134,Tipologie!$B$2:$AM$10,5)  ),  Dic2022_RICHIESTE!J27),HLOOKUP(J$134,Tipologie!$B$2:$AM$10,5  ) ))</f>
        <v>.</v>
      </c>
      <c r="K138" s="147" t="str">
        <f>T( IF( Dic2022_RICHIESTE!K27&lt;&gt;"",  IF(   AND(    (IFERROR(SEARCH("Ridotto",Dic2022_RICHIESTE!K27),Dic2022_RICHIESTE!K27))=1,    K$134&lt;&gt;""   ),    _xlfn.CONCAT("Rid: ",HLOOKUP(K$134,Tipologie!$B$2:$AM$10,5)  ),  Dic2022_RICHIESTE!K27),HLOOKUP(K$134,Tipologie!$B$2:$AM$10,5  ) ))</f>
        <v>.</v>
      </c>
      <c r="L138" s="147" t="str">
        <f>T( IF( Dic2022_RICHIESTE!L27&lt;&gt;"",  IF(   AND(    (IFERROR(SEARCH("Ridotto",Dic2022_RICHIESTE!L27),Dic2022_RICHIESTE!L27))=1,    L$134&lt;&gt;""   ),    _xlfn.CONCAT("Rid: ",HLOOKUP(L$134,Tipologie!$B$2:$AM$10,5)  ),  Dic2022_RICHIESTE!L27),HLOOKUP(L$134,Tipologie!$B$2:$AM$10,5  ) ))</f>
        <v>.</v>
      </c>
      <c r="M138" s="147" t="str">
        <f>T( IF( Dic2022_RICHIESTE!M27&lt;&gt;"",  IF(   AND(    (IFERROR(SEARCH("Ridotto",Dic2022_RICHIESTE!M27),Dic2022_RICHIESTE!M27))=1,    M$134&lt;&gt;""   ),    _xlfn.CONCAT("Rid: ",HLOOKUP(M$134,Tipologie!$B$2:$AM$10,5)  ),  Dic2022_RICHIESTE!M27),HLOOKUP(M$134,Tipologie!$B$2:$AM$10,5  ) ))</f>
        <v>.</v>
      </c>
      <c r="N138" s="147" t="str">
        <f>T( IF( Dic2022_RICHIESTE!N27&lt;&gt;"",  IF(   AND(    (IFERROR(SEARCH("Ridotto",Dic2022_RICHIESTE!N27),Dic2022_RICHIESTE!N27))=1,    N$134&lt;&gt;""   ),    _xlfn.CONCAT("Rid: ",HLOOKUP(N$134,Tipologie!$B$2:$AM$10,5)  ),  Dic2022_RICHIESTE!N27),HLOOKUP(N$134,Tipologie!$B$2:$AM$10,5  ) ))</f>
        <v>.</v>
      </c>
      <c r="O138" s="147" t="str">
        <f>T( IF( Dic2022_RICHIESTE!O27&lt;&gt;"",  IF(   AND(    (IFERROR(SEARCH("Ridotto",Dic2022_RICHIESTE!O27),Dic2022_RICHIESTE!O27))=1,    O$134&lt;&gt;""   ),    _xlfn.CONCAT("Rid: ",HLOOKUP(O$134,Tipologie!$B$2:$AM$10,5)  ),  Dic2022_RICHIESTE!O27),HLOOKUP(O$134,Tipologie!$B$2:$AM$10,5  ) ))</f>
        <v>.</v>
      </c>
      <c r="P138" s="147" t="str">
        <f>T( IF( Dic2022_RICHIESTE!P27&lt;&gt;"",  IF(   AND(    (IFERROR(SEARCH("Ridotto",Dic2022_RICHIESTE!P27),Dic2022_RICHIESTE!P27))=1,    P$134&lt;&gt;""   ),    _xlfn.CONCAT("Rid: ",HLOOKUP(P$134,Tipologie!$B$2:$AM$10,5)  ),  Dic2022_RICHIESTE!P27),HLOOKUP(P$134,Tipologie!$B$2:$AM$10,5  ) ))</f>
        <v>.</v>
      </c>
      <c r="Q138" s="28" t="str">
        <f>T( IF( Dic2022_RICHIESTE!Q27&lt;&gt;"",  IF(   AND(    (IFERROR(SEARCH("Ridotto",Dic2022_RICHIESTE!Q27),Dic2022_RICHIESTE!Q27))=1,    Q$134&lt;&gt;""   ),    _xlfn.CONCAT("Rid: ",HLOOKUP(Q$134,Tipologie!$B$2:$AM$10,5)  ),  Dic2022_RICHIESTE!Q27),HLOOKUP(Q$134,Tipologie!$B$2:$AM$10,5  ) ))</f>
        <v>.</v>
      </c>
      <c r="R138" s="28" t="str">
        <f>T( IF( Dic2022_RICHIESTE!R27&lt;&gt;"",  IF(   AND(    (IFERROR(SEARCH("Ridotto",Dic2022_RICHIESTE!R27),Dic2022_RICHIESTE!R27))=1,    R$134&lt;&gt;""   ),    _xlfn.CONCAT("Rid: ",HLOOKUP(R$134,Tipologie!$B$2:$AM$10,5)  ),  Dic2022_RICHIESTE!R27),HLOOKUP(R$134,Tipologie!$B$2:$AM$10,5  ) ))</f>
        <v>.</v>
      </c>
      <c r="S138" s="28" t="str">
        <f>T( IF( Dic2022_RICHIESTE!S27&lt;&gt;"",  IF(   AND(    (IFERROR(SEARCH("Ridotto",Dic2022_RICHIESTE!S27),Dic2022_RICHIESTE!S27))=1,    S$134&lt;&gt;""   ),    _xlfn.CONCAT("Rid: ",HLOOKUP(S$134,Tipologie!$B$2:$AM$10,5)  ),  Dic2022_RICHIESTE!S27),HLOOKUP(S$134,Tipologie!$B$2:$AM$10,5  ) ))</f>
        <v>.</v>
      </c>
      <c r="U138" s="45" t="str">
        <f t="shared" si="40"/>
        <v>mer</v>
      </c>
      <c r="V138" s="46">
        <f t="shared" si="39"/>
        <v>44916</v>
      </c>
      <c r="W138" s="147" t="str">
        <f>T( IF( Dic2022_RICHIESTE!W27&lt;&gt;"",  IF(   AND(    (IFERROR(SEARCH("Ridotto",Dic2022_RICHIESTE!W27),Dic2022_RICHIESTE!W27))=1,    W$134&lt;&gt;""   ),    _xlfn.CONCAT("Rid: ",HLOOKUP(W$134,Tipologie!$B$2:$AM$10,5)  ),  Dic2022_RICHIESTE!W27),HLOOKUP(W$134,Tipologie!$B$2:$AM$10,5  ) ))</f>
        <v>.</v>
      </c>
      <c r="X138" s="147" t="str">
        <f>T( IF( Dic2022_RICHIESTE!X27&lt;&gt;"",  IF(   AND(    (IFERROR(SEARCH("Ridotto",Dic2022_RICHIESTE!X27),Dic2022_RICHIESTE!X27))=1,    X$134&lt;&gt;""   ),    _xlfn.CONCAT("Rid: ",HLOOKUP(X$134,Tipologie!$B$2:$AM$10,5)  ),  Dic2022_RICHIESTE!X27),HLOOKUP(X$134,Tipologie!$B$2:$AM$10,5  ) ))</f>
        <v>.</v>
      </c>
      <c r="Y138" s="147" t="str">
        <f>T( IF( Dic2022_RICHIESTE!Y27&lt;&gt;"",  IF(   AND(    (IFERROR(SEARCH("Ridotto",Dic2022_RICHIESTE!Y27),Dic2022_RICHIESTE!Y27))=1,    Y$134&lt;&gt;""   ),    _xlfn.CONCAT("Rid: ",HLOOKUP(Y$134,Tipologie!$B$2:$AM$10,5)  ),  Dic2022_RICHIESTE!Y27),HLOOKUP(Y$134,Tipologie!$B$2:$AM$10,5  ) ))</f>
        <v>.</v>
      </c>
      <c r="Z138" s="147" t="str">
        <f>T( IF( Dic2022_RICHIESTE!Z27&lt;&gt;"",  IF(   AND(    (IFERROR(SEARCH("Ridotto",Dic2022_RICHIESTE!Z27),Dic2022_RICHIESTE!Z27))=1,    Z$134&lt;&gt;""   ),    _xlfn.CONCAT("Rid: ",HLOOKUP(Z$134,Tipologie!$B$2:$AM$10,5)  ),  Dic2022_RICHIESTE!Z27),HLOOKUP(Z$134,Tipologie!$B$2:$AM$10,5  ) ))</f>
        <v>.</v>
      </c>
      <c r="AA138" s="147" t="str">
        <f>T( IF( Dic2022_RICHIESTE!AA27&lt;&gt;"",  IF(   AND(    (IFERROR(SEARCH("Ridotto",Dic2022_RICHIESTE!AA27),Dic2022_RICHIESTE!AA27))=1,    AA$134&lt;&gt;""   ),    _xlfn.CONCAT("Rid: ",HLOOKUP(AA$134,Tipologie!$B$2:$AM$10,5)  ),  Dic2022_RICHIESTE!AA27),HLOOKUP(AA$134,Tipologie!$B$2:$AM$10,5  ) ))</f>
        <v>.</v>
      </c>
      <c r="AB138" s="147" t="str">
        <f>T( IF( Dic2022_RICHIESTE!AB27&lt;&gt;"",  IF(   AND(    (IFERROR(SEARCH("Ridotto",Dic2022_RICHIESTE!AB27),Dic2022_RICHIESTE!AB27))=1,    AB$134&lt;&gt;""   ),    _xlfn.CONCAT("Rid: ",HLOOKUP(AB$134,Tipologie!$B$2:$AM$10,5)  ),  Dic2022_RICHIESTE!AB27),HLOOKUP(AB$134,Tipologie!$B$2:$AM$10,5  ) ))</f>
        <v>.</v>
      </c>
      <c r="AC138" s="147" t="str">
        <f>T( IF( Dic2022_RICHIESTE!AC27&lt;&gt;"",  IF(   AND(    (IFERROR(SEARCH("Ridotto",Dic2022_RICHIESTE!AC27),Dic2022_RICHIESTE!AC27))=1,    AC$134&lt;&gt;""   ),    _xlfn.CONCAT("Rid: ",HLOOKUP(AC$134,Tipologie!$B$2:$AM$10,5)  ),  Dic2022_RICHIESTE!AC27),HLOOKUP(AC$134,Tipologie!$B$2:$AM$10,5  ) ))</f>
        <v>.</v>
      </c>
      <c r="AD138" s="147" t="str">
        <f>T( IF( Dic2022_RICHIESTE!AD27&lt;&gt;"",  IF(   AND(    (IFERROR(SEARCH("Ridotto",Dic2022_RICHIESTE!AD27),Dic2022_RICHIESTE!AD27))=1,    AD$134&lt;&gt;""   ),    _xlfn.CONCAT("Rid: ",HLOOKUP(AD$134,Tipologie!$B$2:$AM$10,5)  ),  Dic2022_RICHIESTE!AD27),HLOOKUP(AD$134,Tipologie!$B$2:$AM$10,5  ) ))</f>
        <v>.</v>
      </c>
      <c r="AE138" s="147" t="str">
        <f>T( IF( Dic2022_RICHIESTE!AE27&lt;&gt;"",  IF(   AND(    (IFERROR(SEARCH("Ridotto",Dic2022_RICHIESTE!AE27),Dic2022_RICHIESTE!AE27))=1,    AE$134&lt;&gt;""   ),    _xlfn.CONCAT("Rid: ",HLOOKUP(AE$134,Tipologie!$B$2:$AM$10,5)  ),  Dic2022_RICHIESTE!AE27),HLOOKUP(AE$134,Tipologie!$B$2:$AM$10,5  ) ))</f>
        <v>.</v>
      </c>
      <c r="AF138" s="147" t="str">
        <f>T( IF( Dic2022_RICHIESTE!AF27&lt;&gt;"",  IF(   AND(    (IFERROR(SEARCH("Ridotto",Dic2022_RICHIESTE!AF27),Dic2022_RICHIESTE!AF27))=1,    AF$134&lt;&gt;""   ),    _xlfn.CONCAT("Rid: ",HLOOKUP(AF$134,Tipologie!$B$2:$AM$10,5)  ),  Dic2022_RICHIESTE!AF27),HLOOKUP(AF$134,Tipologie!$B$2:$AM$10,5  ) ))</f>
        <v>.</v>
      </c>
      <c r="AG138" s="147" t="str">
        <f>T( IF( Dic2022_RICHIESTE!AG27&lt;&gt;"",  IF(   AND(    (IFERROR(SEARCH("Ridotto",Dic2022_RICHIESTE!AG27),Dic2022_RICHIESTE!AG27))=1,    AG$134&lt;&gt;""   ),    _xlfn.CONCAT("Rid: ",HLOOKUP(AG$134,Tipologie!$B$2:$AM$10,5)  ),  Dic2022_RICHIESTE!AG27),HLOOKUP(AG$134,Tipologie!$B$2:$AM$10,5  ) ))</f>
        <v>.</v>
      </c>
      <c r="AH138" s="147" t="str">
        <f>T( IF( Dic2022_RICHIESTE!AH27&lt;&gt;"",  IF(   AND(    (IFERROR(SEARCH("Ridotto",Dic2022_RICHIESTE!AH27),Dic2022_RICHIESTE!AH27))=1,    AH$134&lt;&gt;""   ),    _xlfn.CONCAT("Rid: ",HLOOKUP(AH$134,Tipologie!$B$2:$AM$10,5)  ),  Dic2022_RICHIESTE!AH27),HLOOKUP(AH$134,Tipologie!$B$2:$AM$10,5  ) ))</f>
        <v>.</v>
      </c>
      <c r="AI138" s="147" t="str">
        <f>T( IF( Dic2022_RICHIESTE!AI27&lt;&gt;"",  IF(   AND(    (IFERROR(SEARCH("Ridotto",Dic2022_RICHIESTE!AI27),Dic2022_RICHIESTE!AI27))=1,    AI$134&lt;&gt;""   ),    _xlfn.CONCAT("Rid: ",HLOOKUP(AI$134,Tipologie!$B$2:$AM$10,5)  ),  Dic2022_RICHIESTE!AI27),HLOOKUP(AI$134,Tipologie!$B$2:$AM$10,5  ) ))</f>
        <v>.</v>
      </c>
      <c r="AJ138" s="147" t="str">
        <f>T( IF( Dic2022_RICHIESTE!AJ27&lt;&gt;"",  IF(   AND(    (IFERROR(SEARCH("Ridotto",Dic2022_RICHIESTE!AJ27),Dic2022_RICHIESTE!AJ27))=1,    AJ$134&lt;&gt;""   ),    _xlfn.CONCAT("Rid: ",HLOOKUP(AJ$134,Tipologie!$B$2:$AM$10,5)  ),  Dic2022_RICHIESTE!AJ27),HLOOKUP(AJ$134,Tipologie!$B$2:$AM$10,5  ) ))</f>
        <v>.</v>
      </c>
      <c r="AK138" s="147" t="str">
        <f>T( IF( Dic2022_RICHIESTE!AK27&lt;&gt;"",  IF(   AND(    (IFERROR(SEARCH("Ridotto",Dic2022_RICHIESTE!AK27),Dic2022_RICHIESTE!AK27))=1,    AK$134&lt;&gt;""   ),    _xlfn.CONCAT("Rid: ",HLOOKUP(AK$134,Tipologie!$B$2:$AM$10,5)  ),  Dic2022_RICHIESTE!AK27),HLOOKUP(AK$134,Tipologie!$B$2:$AM$10,5  ) ))</f>
        <v>.</v>
      </c>
      <c r="AL138" s="147" t="str">
        <f>T( IF( Dic2022_RICHIESTE!AL27&lt;&gt;"",  IF(   AND(    (IFERROR(SEARCH("Ridotto",Dic2022_RICHIESTE!AL27),Dic2022_RICHIESTE!AL27))=1,    AL$134&lt;&gt;""   ),    _xlfn.CONCAT("Rid: ",HLOOKUP(AL$134,Tipologie!$B$2:$AM$10,5)  ),  Dic2022_RICHIESTE!AL27),HLOOKUP(AL$134,Tipologie!$B$2:$AM$10,5  ) ))</f>
        <v>.</v>
      </c>
      <c r="AM138" s="147" t="str">
        <f>T( IF( Dic2022_RICHIESTE!AM27&lt;&gt;"",  IF(   AND(    (IFERROR(SEARCH("Ridotto",Dic2022_RICHIESTE!AM27),Dic2022_RICHIESTE!AM27))=1,    AM$134&lt;&gt;""   ),    _xlfn.CONCAT("Rid: ",HLOOKUP(AM$134,Tipologie!$B$2:$AM$10,5)  ),  Dic2022_RICHIESTE!AM27),HLOOKUP(AM$134,Tipologie!$B$2:$AM$10,5  ) ))</f>
        <v>.</v>
      </c>
      <c r="AN138" s="147" t="str">
        <f>T( IF( Dic2022_RICHIESTE!AN27&lt;&gt;"",  IF(   AND(    (IFERROR(SEARCH("Ridotto",Dic2022_RICHIESTE!AN27),Dic2022_RICHIESTE!AN27))=1,    AN$134&lt;&gt;""   ),    _xlfn.CONCAT("Rid: ",HLOOKUP(AN$134,Tipologie!$B$2:$AM$10,5)  ),  Dic2022_RICHIESTE!AN27),HLOOKUP(AN$134,Tipologie!$B$2:$AM$10,5  ) ))</f>
        <v>.</v>
      </c>
      <c r="AO138" s="147" t="str">
        <f>T( IF( Dic2022_RICHIESTE!AO27&lt;&gt;"",  IF(   AND(    (IFERROR(SEARCH("Ridotto",Dic2022_RICHIESTE!AO27),Dic2022_RICHIESTE!AO27))=1,    AO$134&lt;&gt;""   ),    _xlfn.CONCAT("Rid: ",HLOOKUP(AO$134,Tipologie!$B$2:$AM$10,5)  ),  Dic2022_RICHIESTE!AO27),HLOOKUP(AO$134,Tipologie!$B$2:$AM$10,5  ) ))</f>
        <v>.</v>
      </c>
      <c r="AP138" s="147" t="str">
        <f>T( IF( Dic2022_RICHIESTE!AP27&lt;&gt;"",  IF(   AND(    (IFERROR(SEARCH("Ridotto",Dic2022_RICHIESTE!AP27),Dic2022_RICHIESTE!AP27))=1,    AP$134&lt;&gt;""   ),    _xlfn.CONCAT("Rid: ",HLOOKUP(AP$134,Tipologie!$B$2:$AM$10,5)  ),  Dic2022_RICHIESTE!AP27),HLOOKUP(AP$134,Tipologie!$B$2:$AM$10,5  ) ))</f>
        <v>.</v>
      </c>
      <c r="AQ138" s="147" t="str">
        <f>T( IF( Dic2022_RICHIESTE!AQ27&lt;&gt;"",  IF(   AND(    (IFERROR(SEARCH("Ridotto",Dic2022_RICHIESTE!AQ27),Dic2022_RICHIESTE!AQ27))=1,    AQ$134&lt;&gt;""   ),    _xlfn.CONCAT("Rid: ",HLOOKUP(AQ$134,Tipologie!$B$2:$AM$10,5)  ),  Dic2022_RICHIESTE!AQ27),HLOOKUP(AQ$134,Tipologie!$B$2:$AM$10,5  ) ))</f>
        <v>.</v>
      </c>
      <c r="AR138" s="147" t="str">
        <f>T( IF( Dic2022_RICHIESTE!AR27&lt;&gt;"",  IF(   AND(    (IFERROR(SEARCH("Ridotto",Dic2022_RICHIESTE!AR27),Dic2022_RICHIESTE!AR27))=1,    AR$134&lt;&gt;""   ),    _xlfn.CONCAT("Rid: ",HLOOKUP(AR$134,Tipologie!$B$2:$AM$10,5)  ),  Dic2022_RICHIESTE!AR27),HLOOKUP(AR$134,Tipologie!$B$2:$AM$10,5  ) ))</f>
        <v>.</v>
      </c>
      <c r="AS138" s="147" t="str">
        <f>T( IF( Dic2022_RICHIESTE!AS27&lt;&gt;"",  IF(   AND(    (IFERROR(SEARCH("Ridotto",Dic2022_RICHIESTE!AS27),Dic2022_RICHIESTE!AS27))=1,    AS$134&lt;&gt;""   ),    _xlfn.CONCAT("Rid: ",HLOOKUP(AS$134,Tipologie!$B$2:$AM$10,5)  ),  Dic2022_RICHIESTE!AS27),HLOOKUP(AS$134,Tipologie!$B$2:$AM$10,5  ) ))</f>
        <v>.</v>
      </c>
      <c r="AT138" s="224"/>
      <c r="AW138" s="159">
        <f>SUM(COUNTIFS(C138:AS138,{"Ex-accordo";"Ferie";"Ridotto Ex-Acc";"Ridotto Ferie";"Ridotto Maternità";"Malattia";"Esame";"Altro"}))</f>
        <v>0</v>
      </c>
      <c r="AX138" s="159">
        <f t="shared" si="45"/>
        <v>30</v>
      </c>
      <c r="AY138" s="91"/>
      <c r="BB138" s="147" t="str">
        <f>T( IF( Dic2022_RICHIESTE!BM27&lt;&gt;"",  IF(   AND(    (IFERROR(SEARCH("Ridotto",Dic2022_RICHIESTE!BM27),Dic2022_RICHIESTE!BM27))=1,    BB$134&lt;&gt;""   ),    _xlfn.CONCAT("Rid: ",HLOOKUP(BB$134,Tipologie!$B$2:$AM$10,5)  ),  Dic2022_RICHIESTE!BM27),HLOOKUP(BB$134,Tipologie!$B$2:$AM$10,5  ) ))</f>
        <v>.</v>
      </c>
      <c r="BC138" s="147" t="str">
        <f>T( IF( Dic2022_RICHIESTE!BN27&lt;&gt;"",  IF(   AND(    (IFERROR(SEARCH("Ridotto",Dic2022_RICHIESTE!BN27),Dic2022_RICHIESTE!BN27))=1,    BC$134&lt;&gt;""   ),    _xlfn.CONCAT("Rid: ",HLOOKUP(BC$134,Tipologie!$B$2:$AM$10,5)  ),  Dic2022_RICHIESTE!BN27),HLOOKUP(BC$134,Tipologie!$B$2:$AM$10,5  ) ))</f>
        <v>.</v>
      </c>
      <c r="BD138" s="147" t="str">
        <f>T( IF( Dic2022_RICHIESTE!BO27&lt;&gt;"",  IF(   AND(    (IFERROR(SEARCH("Ridotto",Dic2022_RICHIESTE!BO27),Dic2022_RICHIESTE!BO27))=1,    BD$134&lt;&gt;""   ),    _xlfn.CONCAT("Rid: ",HLOOKUP(BD$134,Tipologie!$B$2:$AM$10,5)  ),  Dic2022_RICHIESTE!BO27),HLOOKUP(BD$134,Tipologie!$B$2:$AM$10,5  ) ))</f>
        <v>.</v>
      </c>
      <c r="BE138" s="147" t="str">
        <f>T( IF( Dic2022_RICHIESTE!BP27&lt;&gt;"",  IF(   AND(    (IFERROR(SEARCH("Ridotto",Dic2022_RICHIESTE!BP27),Dic2022_RICHIESTE!BP27))=1,    BE$134&lt;&gt;""   ),    _xlfn.CONCAT("Rid: ",HLOOKUP(BE$134,Tipologie!$B$2:$AM$10,5)  ),  Dic2022_RICHIESTE!BP27),HLOOKUP(BE$134,Tipologie!$B$2:$AM$10,5  ) ))</f>
        <v>.</v>
      </c>
      <c r="BF138" s="147" t="str">
        <f>T( IF( Dic2022_RICHIESTE!BQ27&lt;&gt;"",  IF(   AND(    (IFERROR(SEARCH("Ridotto",Dic2022_RICHIESTE!BQ27),Dic2022_RICHIESTE!BQ27))=1,    BF$134&lt;&gt;""   ),    _xlfn.CONCAT("Rid: ",HLOOKUP(BF$134,Tipologie!$B$2:$AM$10,5)  ),  Dic2022_RICHIESTE!BQ27),HLOOKUP(BF$134,Tipologie!$B$2:$AM$10,5  ) ))</f>
        <v>.</v>
      </c>
      <c r="BG138" s="147" t="str">
        <f>T( IF( Dic2022_RICHIESTE!BR27&lt;&gt;"",  IF(   AND(    (IFERROR(SEARCH("Ridotto",Dic2022_RICHIESTE!BR27),Dic2022_RICHIESTE!BR27))=1,    BG$134&lt;&gt;""   ),    _xlfn.CONCAT("Rid: ",HLOOKUP(BG$134,Tipologie!$B$2:$AM$10,5)  ),  Dic2022_RICHIESTE!BR27),HLOOKUP(BG$134,Tipologie!$B$2:$AM$10,5  ) ))</f>
        <v>.</v>
      </c>
      <c r="BI138" s="45" t="str">
        <f t="shared" si="41"/>
        <v>mer</v>
      </c>
      <c r="BJ138" s="45">
        <f t="shared" si="44"/>
        <v>44916</v>
      </c>
      <c r="BK138" s="147" t="str">
        <f>T(IF(  Dic2022_RICHIESTE!BV27&lt;&gt;"",  Dic2022_RICHIESTE!BV27,  HLOOKUP(BK$134,Tipologie!$B$2:$AM$10,5) ))</f>
        <v>.</v>
      </c>
      <c r="BL138" s="147" t="str">
        <f>T(IF(  Dic2022_RICHIESTE!BW27&lt;&gt;"",  Dic2022_RICHIESTE!BW27,  HLOOKUP(BL$134,Tipologie!$B$2:$AM$10,5) ))</f>
        <v>.</v>
      </c>
      <c r="BM138" s="147" t="str">
        <f>T(IF(  Dic2022_RICHIESTE!BX27&lt;&gt;"",  Dic2022_RICHIESTE!BX27,  HLOOKUP(BM$134,Tipologie!$B$2:$AM$10,5) ))</f>
        <v>.</v>
      </c>
      <c r="BN138" s="147" t="str">
        <f>T(IF(  Dic2022_RICHIESTE!BY27&lt;&gt;"",  Dic2022_RICHIESTE!BY27,  HLOOKUP(BN$134,Tipologie!$B$2:$AM$10,5) ))</f>
        <v>.</v>
      </c>
      <c r="BO138" s="147" t="str">
        <f>T(IF(  Dic2022_RICHIESTE!BZ27&lt;&gt;"",  Dic2022_RICHIESTE!BZ27,  HLOOKUP(BO$134,Tipologie!$B$2:$AM$10,5) ))</f>
        <v>.</v>
      </c>
      <c r="BP138" s="147" t="str">
        <f>T(IF(  Dic2022_RICHIESTE!CA27&lt;&gt;"",  Dic2022_RICHIESTE!CA27,  HLOOKUP(BP$134,Tipologie!$B$2:$AM$10,5) ))</f>
        <v>.</v>
      </c>
      <c r="BQ138" s="147" t="str">
        <f>T(IF(  Dic2022_RICHIESTE!CB27&lt;&gt;"",  Dic2022_RICHIESTE!CB27,  HLOOKUP(BQ$134,Tipologie!$B$2:$AM$10,5) ))</f>
        <v>.</v>
      </c>
      <c r="BR138" s="147" t="str">
        <f>T(IF(  Dic2022_RICHIESTE!BW27&lt;&gt;"",  Dic2022_RICHIESTE!BW27,  HLOOKUP(BR$134,Tipologie!$B$2:$AM$10,5) ))</f>
        <v>.</v>
      </c>
      <c r="BS138" s="147" t="str">
        <f>T(IF(  Dic2022_RICHIESTE!BX27&lt;&gt;"",  Dic2022_RICHIESTE!BX27,  HLOOKUP(BS$134,Tipologie!$B$2:$AM$10,5) ))</f>
        <v>.</v>
      </c>
      <c r="BT138" s="147" t="str">
        <f>T(IF(  Dic2022_RICHIESTE!BY27&lt;&gt;"",  Dic2022_RICHIESTE!BY27,  HLOOKUP(BT$134,Tipologie!$B$2:$AM$10,5) ))</f>
        <v>.</v>
      </c>
      <c r="BU138" s="20"/>
    </row>
    <row r="139" spans="1:73" ht="11.25" customHeight="1" x14ac:dyDescent="0.25">
      <c r="A139" s="45" t="str">
        <f>IF(Dic2022_RICHIESTE!A28&lt;&gt;"",Dic2022_RICHIESTE!A28,"")</f>
        <v>gio</v>
      </c>
      <c r="B139" s="46">
        <f>IF(Dic2022_RICHIESTE!B28&lt;&gt;"",Dic2022_RICHIESTE!B28,"")</f>
        <v>44917</v>
      </c>
      <c r="C139" s="147" t="str">
        <f>T( IF( Dic2022_RICHIESTE!C28&lt;&gt;"",  IF(   AND(    (IFERROR(SEARCH("Ridotto",Dic2022_RICHIESTE!C28),Dic2022_RICHIESTE!C28))=1,    C$134&lt;&gt;""   ),    _xlfn.CONCAT("Rid: ",HLOOKUP(C$134,Tipologie!$B$2:$AM$10,6)  ),  Dic2022_RICHIESTE!C28),HLOOKUP(C$134,Tipologie!$B$2:$AM$10,6  ) ))</f>
        <v>.</v>
      </c>
      <c r="D139" s="147" t="str">
        <f>T( IF( Dic2022_RICHIESTE!D28&lt;&gt;"",  IF(   AND(    (IFERROR(SEARCH("Ridotto",Dic2022_RICHIESTE!D28),Dic2022_RICHIESTE!D28))=1,    D$134&lt;&gt;""   ),    _xlfn.CONCAT("Rid: ",HLOOKUP(D$134,Tipologie!$B$2:$AM$10,6)  ),  Dic2022_RICHIESTE!D28),HLOOKUP(D$134,Tipologie!$B$2:$AM$10,6  ) ))</f>
        <v>.</v>
      </c>
      <c r="E139" s="147" t="str">
        <f>T( IF( Dic2022_RICHIESTE!E28&lt;&gt;"",  IF(   AND(    (IFERROR(SEARCH("Ridotto",Dic2022_RICHIESTE!E28),Dic2022_RICHIESTE!E28))=1,    E$134&lt;&gt;""   ),    _xlfn.CONCAT("Rid: ",HLOOKUP(E$134,Tipologie!$B$2:$AM$10,6)  ),  Dic2022_RICHIESTE!E28),HLOOKUP(E$134,Tipologie!$B$2:$AM$10,6  ) ))</f>
        <v>.</v>
      </c>
      <c r="F139" s="147" t="str">
        <f>T( IF( Dic2022_RICHIESTE!F28&lt;&gt;"",  IF(   AND(    (IFERROR(SEARCH("Ridotto",Dic2022_RICHIESTE!F28),Dic2022_RICHIESTE!F28))=1,    F$134&lt;&gt;""   ),    _xlfn.CONCAT("Rid: ",HLOOKUP(F$134,Tipologie!$B$2:$AM$10,6)  ),  Dic2022_RICHIESTE!F28),HLOOKUP(F$134,Tipologie!$B$2:$AM$10,6  ) ))</f>
        <v>.</v>
      </c>
      <c r="G139" s="147" t="str">
        <f>T( IF( Dic2022_RICHIESTE!G28&lt;&gt;"",  IF(   AND(    (IFERROR(SEARCH("Ridotto",Dic2022_RICHIESTE!G28),Dic2022_RICHIESTE!G28))=1,    G$134&lt;&gt;""   ),    _xlfn.CONCAT("Rid: ",HLOOKUP(G$134,Tipologie!$B$2:$AM$10,6)  ),  Dic2022_RICHIESTE!G28),HLOOKUP(G$134,Tipologie!$B$2:$AM$10,6  ) ))</f>
        <v>.</v>
      </c>
      <c r="H139" s="147" t="str">
        <f>T( IF( Dic2022_RICHIESTE!H28&lt;&gt;"",  IF(   AND(    (IFERROR(SEARCH("Ridotto",Dic2022_RICHIESTE!H28),Dic2022_RICHIESTE!H28))=1,    H$134&lt;&gt;""   ),    _xlfn.CONCAT("Rid: ",HLOOKUP(H$134,Tipologie!$B$2:$AM$10,6)  ),  Dic2022_RICHIESTE!H28),HLOOKUP(H$134,Tipologie!$B$2:$AM$10,6  ) ))</f>
        <v>.</v>
      </c>
      <c r="I139" s="147" t="str">
        <f>T( IF( Dic2022_RICHIESTE!I28&lt;&gt;"",  IF(   AND(    (IFERROR(SEARCH("Ridotto",Dic2022_RICHIESTE!I28),Dic2022_RICHIESTE!I28))=1,    I$134&lt;&gt;""   ),    _xlfn.CONCAT("Rid: ",HLOOKUP(I$134,Tipologie!$B$2:$AM$10,6)  ),  Dic2022_RICHIESTE!I28),HLOOKUP(I$134,Tipologie!$B$2:$AM$10,6  ) ))</f>
        <v>.</v>
      </c>
      <c r="J139" s="147" t="str">
        <f>T( IF( Dic2022_RICHIESTE!J28&lt;&gt;"",  IF(   AND(    (IFERROR(SEARCH("Ridotto",Dic2022_RICHIESTE!J28),Dic2022_RICHIESTE!J28))=1,    J$134&lt;&gt;""   ),    _xlfn.CONCAT("Rid: ",HLOOKUP(J$134,Tipologie!$B$2:$AM$10,6)  ),  Dic2022_RICHIESTE!J28),HLOOKUP(J$134,Tipologie!$B$2:$AM$10,6  ) ))</f>
        <v>.</v>
      </c>
      <c r="K139" s="147" t="str">
        <f>T( IF( Dic2022_RICHIESTE!K28&lt;&gt;"",  IF(   AND(    (IFERROR(SEARCH("Ridotto",Dic2022_RICHIESTE!K28),Dic2022_RICHIESTE!K28))=1,    K$134&lt;&gt;""   ),    _xlfn.CONCAT("Rid: ",HLOOKUP(K$134,Tipologie!$B$2:$AM$10,6)  ),  Dic2022_RICHIESTE!K28),HLOOKUP(K$134,Tipologie!$B$2:$AM$10,6  ) ))</f>
        <v>.</v>
      </c>
      <c r="L139" s="147" t="str">
        <f>T( IF( Dic2022_RICHIESTE!L28&lt;&gt;"",  IF(   AND(    (IFERROR(SEARCH("Ridotto",Dic2022_RICHIESTE!L28),Dic2022_RICHIESTE!L28))=1,    L$134&lt;&gt;""   ),    _xlfn.CONCAT("Rid: ",HLOOKUP(L$134,Tipologie!$B$2:$AM$10,6)  ),  Dic2022_RICHIESTE!L28),HLOOKUP(L$134,Tipologie!$B$2:$AM$10,6  ) ))</f>
        <v>.</v>
      </c>
      <c r="M139" s="147" t="str">
        <f>T( IF( Dic2022_RICHIESTE!M28&lt;&gt;"",  IF(   AND(    (IFERROR(SEARCH("Ridotto",Dic2022_RICHIESTE!M28),Dic2022_RICHIESTE!M28))=1,    M$134&lt;&gt;""   ),    _xlfn.CONCAT("Rid: ",HLOOKUP(M$134,Tipologie!$B$2:$AM$10,6)  ),  Dic2022_RICHIESTE!M28),HLOOKUP(M$134,Tipologie!$B$2:$AM$10,6  ) ))</f>
        <v>.</v>
      </c>
      <c r="N139" s="147" t="str">
        <f>T( IF( Dic2022_RICHIESTE!N28&lt;&gt;"",  IF(   AND(    (IFERROR(SEARCH("Ridotto",Dic2022_RICHIESTE!N28),Dic2022_RICHIESTE!N28))=1,    N$134&lt;&gt;""   ),    _xlfn.CONCAT("Rid: ",HLOOKUP(N$134,Tipologie!$B$2:$AM$10,6)  ),  Dic2022_RICHIESTE!N28),HLOOKUP(N$134,Tipologie!$B$2:$AM$10,6  ) ))</f>
        <v>.</v>
      </c>
      <c r="O139" s="147" t="str">
        <f>T( IF( Dic2022_RICHIESTE!O28&lt;&gt;"",  IF(   AND(    (IFERROR(SEARCH("Ridotto",Dic2022_RICHIESTE!O28),Dic2022_RICHIESTE!O28))=1,    O$134&lt;&gt;""   ),    _xlfn.CONCAT("Rid: ",HLOOKUP(O$134,Tipologie!$B$2:$AM$10,6)  ),  Dic2022_RICHIESTE!O28),HLOOKUP(O$134,Tipologie!$B$2:$AM$10,6  ) ))</f>
        <v>.</v>
      </c>
      <c r="P139" s="147" t="str">
        <f>T( IF( Dic2022_RICHIESTE!P28&lt;&gt;"",  IF(   AND(    (IFERROR(SEARCH("Ridotto",Dic2022_RICHIESTE!P28),Dic2022_RICHIESTE!P28))=1,    P$134&lt;&gt;""   ),    _xlfn.CONCAT("Rid: ",HLOOKUP(P$134,Tipologie!$B$2:$AM$10,6)  ),  Dic2022_RICHIESTE!P28),HLOOKUP(P$134,Tipologie!$B$2:$AM$10,6  ) ))</f>
        <v>.</v>
      </c>
      <c r="Q139" s="28" t="str">
        <f>T( IF( Dic2022_RICHIESTE!Q28&lt;&gt;"",  IF(   AND(    (IFERROR(SEARCH("Ridotto",Dic2022_RICHIESTE!Q28),Dic2022_RICHIESTE!Q28))=1,    Q$134&lt;&gt;""   ),    _xlfn.CONCAT("Rid: ",HLOOKUP(Q$134,Tipologie!$B$2:$AM$10,6)  ),  Dic2022_RICHIESTE!Q28),HLOOKUP(Q$134,Tipologie!$B$2:$AM$10,6  ) ))</f>
        <v>.</v>
      </c>
      <c r="R139" s="28" t="str">
        <f>T( IF( Dic2022_RICHIESTE!R28&lt;&gt;"",  IF(   AND(    (IFERROR(SEARCH("Ridotto",Dic2022_RICHIESTE!R28),Dic2022_RICHIESTE!R28))=1,    R$134&lt;&gt;""   ),    _xlfn.CONCAT("Rid: ",HLOOKUP(R$134,Tipologie!$B$2:$AM$10,6)  ),  Dic2022_RICHIESTE!R28),HLOOKUP(R$134,Tipologie!$B$2:$AM$10,6  ) ))</f>
        <v>.</v>
      </c>
      <c r="S139" s="28" t="str">
        <f>T( IF( Dic2022_RICHIESTE!S28&lt;&gt;"",  IF(   AND(    (IFERROR(SEARCH("Ridotto",Dic2022_RICHIESTE!S28),Dic2022_RICHIESTE!S28))=1,    S$134&lt;&gt;""   ),    _xlfn.CONCAT("Rid: ",HLOOKUP(S$134,Tipologie!$B$2:$AM$10,6)  ),  Dic2022_RICHIESTE!S28),HLOOKUP(S$134,Tipologie!$B$2:$AM$10,6  ) ))</f>
        <v>.</v>
      </c>
      <c r="U139" s="45" t="str">
        <f t="shared" si="40"/>
        <v>gio</v>
      </c>
      <c r="V139" s="46">
        <f t="shared" si="39"/>
        <v>44917</v>
      </c>
      <c r="W139" s="147" t="str">
        <f>T( IF( Dic2022_RICHIESTE!W28&lt;&gt;"",  IF(   AND(    (IFERROR(SEARCH("Ridotto",Dic2022_RICHIESTE!W28),Dic2022_RICHIESTE!W28))=1,    W$134&lt;&gt;""   ),    _xlfn.CONCAT("Rid: ",HLOOKUP(W$134,Tipologie!$B$2:$AM$10,6)  ),  Dic2022_RICHIESTE!W28),HLOOKUP(W$134,Tipologie!$B$2:$AM$10,6  ) ))</f>
        <v>.</v>
      </c>
      <c r="X139" s="147" t="str">
        <f>T( IF( Dic2022_RICHIESTE!X28&lt;&gt;"",  IF(   AND(    (IFERROR(SEARCH("Ridotto",Dic2022_RICHIESTE!X28),Dic2022_RICHIESTE!X28))=1,    X$134&lt;&gt;""   ),    _xlfn.CONCAT("Rid: ",HLOOKUP(X$134,Tipologie!$B$2:$AM$10,6)  ),  Dic2022_RICHIESTE!X28),HLOOKUP(X$134,Tipologie!$B$2:$AM$10,6  ) ))</f>
        <v>.</v>
      </c>
      <c r="Y139" s="147" t="str">
        <f>T( IF( Dic2022_RICHIESTE!Y28&lt;&gt;"",  IF(   AND(    (IFERROR(SEARCH("Ridotto",Dic2022_RICHIESTE!Y28),Dic2022_RICHIESTE!Y28))=1,    Y$134&lt;&gt;""   ),    _xlfn.CONCAT("Rid: ",HLOOKUP(Y$134,Tipologie!$B$2:$AM$10,6)  ),  Dic2022_RICHIESTE!Y28),HLOOKUP(Y$134,Tipologie!$B$2:$AM$10,6  ) ))</f>
        <v>.</v>
      </c>
      <c r="Z139" s="147" t="str">
        <f>T( IF( Dic2022_RICHIESTE!Z28&lt;&gt;"",  IF(   AND(    (IFERROR(SEARCH("Ridotto",Dic2022_RICHIESTE!Z28),Dic2022_RICHIESTE!Z28))=1,    Z$134&lt;&gt;""   ),    _xlfn.CONCAT("Rid: ",HLOOKUP(Z$134,Tipologie!$B$2:$AM$10,6)  ),  Dic2022_RICHIESTE!Z28),HLOOKUP(Z$134,Tipologie!$B$2:$AM$10,6  ) ))</f>
        <v>.</v>
      </c>
      <c r="AA139" s="147" t="str">
        <f>T( IF( Dic2022_RICHIESTE!AA28&lt;&gt;"",  IF(   AND(    (IFERROR(SEARCH("Ridotto",Dic2022_RICHIESTE!AA28),Dic2022_RICHIESTE!AA28))=1,    AA$134&lt;&gt;""   ),    _xlfn.CONCAT("Rid: ",HLOOKUP(AA$134,Tipologie!$B$2:$AM$10,6)  ),  Dic2022_RICHIESTE!AA28),HLOOKUP(AA$134,Tipologie!$B$2:$AM$10,6  ) ))</f>
        <v>.</v>
      </c>
      <c r="AB139" s="147" t="str">
        <f>T( IF( Dic2022_RICHIESTE!AB28&lt;&gt;"",  IF(   AND(    (IFERROR(SEARCH("Ridotto",Dic2022_RICHIESTE!AB28),Dic2022_RICHIESTE!AB28))=1,    AB$134&lt;&gt;""   ),    _xlfn.CONCAT("Rid: ",HLOOKUP(AB$134,Tipologie!$B$2:$AM$10,6)  ),  Dic2022_RICHIESTE!AB28),HLOOKUP(AB$134,Tipologie!$B$2:$AM$10,6  ) ))</f>
        <v>.</v>
      </c>
      <c r="AC139" s="147" t="str">
        <f>T( IF( Dic2022_RICHIESTE!AC28&lt;&gt;"",  IF(   AND(    (IFERROR(SEARCH("Ridotto",Dic2022_RICHIESTE!AC28),Dic2022_RICHIESTE!AC28))=1,    AC$134&lt;&gt;""   ),    _xlfn.CONCAT("Rid: ",HLOOKUP(AC$134,Tipologie!$B$2:$AM$10,6)  ),  Dic2022_RICHIESTE!AC28),HLOOKUP(AC$134,Tipologie!$B$2:$AM$10,6  ) ))</f>
        <v>.</v>
      </c>
      <c r="AD139" s="147" t="str">
        <f>T( IF( Dic2022_RICHIESTE!AD28&lt;&gt;"",  IF(   AND(    (IFERROR(SEARCH("Ridotto",Dic2022_RICHIESTE!AD28),Dic2022_RICHIESTE!AD28))=1,    AD$134&lt;&gt;""   ),    _xlfn.CONCAT("Rid: ",HLOOKUP(AD$134,Tipologie!$B$2:$AM$10,6)  ),  Dic2022_RICHIESTE!AD28),HLOOKUP(AD$134,Tipologie!$B$2:$AM$10,6  ) ))</f>
        <v>.</v>
      </c>
      <c r="AE139" s="147" t="str">
        <f>T( IF( Dic2022_RICHIESTE!AE28&lt;&gt;"",  IF(   AND(    (IFERROR(SEARCH("Ridotto",Dic2022_RICHIESTE!AE28),Dic2022_RICHIESTE!AE28))=1,    AE$134&lt;&gt;""   ),    _xlfn.CONCAT("Rid: ",HLOOKUP(AE$134,Tipologie!$B$2:$AM$10,6)  ),  Dic2022_RICHIESTE!AE28),HLOOKUP(AE$134,Tipologie!$B$2:$AM$10,6  ) ))</f>
        <v>.</v>
      </c>
      <c r="AF139" s="147" t="str">
        <f>T( IF( Dic2022_RICHIESTE!AF28&lt;&gt;"",  IF(   AND(    (IFERROR(SEARCH("Ridotto",Dic2022_RICHIESTE!AF28),Dic2022_RICHIESTE!AF28))=1,    AF$134&lt;&gt;""   ),    _xlfn.CONCAT("Rid: ",HLOOKUP(AF$134,Tipologie!$B$2:$AM$10,6)  ),  Dic2022_RICHIESTE!AF28),HLOOKUP(AF$134,Tipologie!$B$2:$AM$10,6  ) ))</f>
        <v>.</v>
      </c>
      <c r="AG139" s="147" t="str">
        <f>T( IF( Dic2022_RICHIESTE!AG28&lt;&gt;"",  IF(   AND(    (IFERROR(SEARCH("Ridotto",Dic2022_RICHIESTE!AG28),Dic2022_RICHIESTE!AG28))=1,    AG$134&lt;&gt;""   ),    _xlfn.CONCAT("Rid: ",HLOOKUP(AG$134,Tipologie!$B$2:$AM$10,6)  ),  Dic2022_RICHIESTE!AG28),HLOOKUP(AG$134,Tipologie!$B$2:$AM$10,6  ) ))</f>
        <v>.</v>
      </c>
      <c r="AH139" s="147" t="str">
        <f>T( IF( Dic2022_RICHIESTE!AH28&lt;&gt;"",  IF(   AND(    (IFERROR(SEARCH("Ridotto",Dic2022_RICHIESTE!AH28),Dic2022_RICHIESTE!AH28))=1,    AH$134&lt;&gt;""   ),    _xlfn.CONCAT("Rid: ",HLOOKUP(AH$134,Tipologie!$B$2:$AM$10,6)  ),  Dic2022_RICHIESTE!AH28),HLOOKUP(AH$134,Tipologie!$B$2:$AM$10,6  ) ))</f>
        <v>.</v>
      </c>
      <c r="AI139" s="147" t="str">
        <f>T( IF( Dic2022_RICHIESTE!AI28&lt;&gt;"",  IF(   AND(    (IFERROR(SEARCH("Ridotto",Dic2022_RICHIESTE!AI28),Dic2022_RICHIESTE!AI28))=1,    AI$134&lt;&gt;""   ),    _xlfn.CONCAT("Rid: ",HLOOKUP(AI$134,Tipologie!$B$2:$AM$10,6)  ),  Dic2022_RICHIESTE!AI28),HLOOKUP(AI$134,Tipologie!$B$2:$AM$10,6  ) ))</f>
        <v>.</v>
      </c>
      <c r="AJ139" s="147" t="str">
        <f>T( IF( Dic2022_RICHIESTE!AJ28&lt;&gt;"",  IF(   AND(    (IFERROR(SEARCH("Ridotto",Dic2022_RICHIESTE!AJ28),Dic2022_RICHIESTE!AJ28))=1,    AJ$134&lt;&gt;""   ),    _xlfn.CONCAT("Rid: ",HLOOKUP(AJ$134,Tipologie!$B$2:$AM$10,6)  ),  Dic2022_RICHIESTE!AJ28),HLOOKUP(AJ$134,Tipologie!$B$2:$AM$10,6  ) ))</f>
        <v>.</v>
      </c>
      <c r="AK139" s="147" t="str">
        <f>T( IF( Dic2022_RICHIESTE!AK28&lt;&gt;"",  IF(   AND(    (IFERROR(SEARCH("Ridotto",Dic2022_RICHIESTE!AK28),Dic2022_RICHIESTE!AK28))=1,    AK$134&lt;&gt;""   ),    _xlfn.CONCAT("Rid: ",HLOOKUP(AK$134,Tipologie!$B$2:$AM$10,6)  ),  Dic2022_RICHIESTE!AK28),HLOOKUP(AK$134,Tipologie!$B$2:$AM$10,6  ) ))</f>
        <v>.</v>
      </c>
      <c r="AL139" s="147" t="str">
        <f>T( IF( Dic2022_RICHIESTE!AL28&lt;&gt;"",  IF(   AND(    (IFERROR(SEARCH("Ridotto",Dic2022_RICHIESTE!AL28),Dic2022_RICHIESTE!AL28))=1,    AL$134&lt;&gt;""   ),    _xlfn.CONCAT("Rid: ",HLOOKUP(AL$134,Tipologie!$B$2:$AM$10,6)  ),  Dic2022_RICHIESTE!AL28),HLOOKUP(AL$134,Tipologie!$B$2:$AM$10,6  ) ))</f>
        <v>.</v>
      </c>
      <c r="AM139" s="147" t="str">
        <f>T( IF( Dic2022_RICHIESTE!AM28&lt;&gt;"",  IF(   AND(    (IFERROR(SEARCH("Ridotto",Dic2022_RICHIESTE!AM28),Dic2022_RICHIESTE!AM28))=1,    AM$134&lt;&gt;""   ),    _xlfn.CONCAT("Rid: ",HLOOKUP(AM$134,Tipologie!$B$2:$AM$10,6)  ),  Dic2022_RICHIESTE!AM28),HLOOKUP(AM$134,Tipologie!$B$2:$AM$10,6  ) ))</f>
        <v>.</v>
      </c>
      <c r="AN139" s="147" t="str">
        <f>T( IF( Dic2022_RICHIESTE!AN28&lt;&gt;"",  IF(   AND(    (IFERROR(SEARCH("Ridotto",Dic2022_RICHIESTE!AN28),Dic2022_RICHIESTE!AN28))=1,    AN$134&lt;&gt;""   ),    _xlfn.CONCAT("Rid: ",HLOOKUP(AN$134,Tipologie!$B$2:$AM$10,6)  ),  Dic2022_RICHIESTE!AN28),HLOOKUP(AN$134,Tipologie!$B$2:$AM$10,6  ) ))</f>
        <v>.</v>
      </c>
      <c r="AO139" s="147" t="str">
        <f>T( IF( Dic2022_RICHIESTE!AO28&lt;&gt;"",  IF(   AND(    (IFERROR(SEARCH("Ridotto",Dic2022_RICHIESTE!AO28),Dic2022_RICHIESTE!AO28))=1,    AO$134&lt;&gt;""   ),    _xlfn.CONCAT("Rid: ",HLOOKUP(AO$134,Tipologie!$B$2:$AM$10,6)  ),  Dic2022_RICHIESTE!AO28),HLOOKUP(AO$134,Tipologie!$B$2:$AM$10,6  ) ))</f>
        <v>.</v>
      </c>
      <c r="AP139" s="147" t="str">
        <f>T( IF( Dic2022_RICHIESTE!AP28&lt;&gt;"",  IF(   AND(    (IFERROR(SEARCH("Ridotto",Dic2022_RICHIESTE!AP28),Dic2022_RICHIESTE!AP28))=1,    AP$134&lt;&gt;""   ),    _xlfn.CONCAT("Rid: ",HLOOKUP(AP$134,Tipologie!$B$2:$AM$10,6)  ),  Dic2022_RICHIESTE!AP28),HLOOKUP(AP$134,Tipologie!$B$2:$AM$10,6  ) ))</f>
        <v>.</v>
      </c>
      <c r="AQ139" s="147" t="str">
        <f>T( IF( Dic2022_RICHIESTE!AQ28&lt;&gt;"",  IF(   AND(    (IFERROR(SEARCH("Ridotto",Dic2022_RICHIESTE!AQ28),Dic2022_RICHIESTE!AQ28))=1,    AQ$134&lt;&gt;""   ),    _xlfn.CONCAT("Rid: ",HLOOKUP(AQ$134,Tipologie!$B$2:$AM$10,6)  ),  Dic2022_RICHIESTE!AQ28),HLOOKUP(AQ$134,Tipologie!$B$2:$AM$10,6  ) ))</f>
        <v>.</v>
      </c>
      <c r="AR139" s="147" t="str">
        <f>T( IF( Dic2022_RICHIESTE!AR28&lt;&gt;"",  IF(   AND(    (IFERROR(SEARCH("Ridotto",Dic2022_RICHIESTE!AR28),Dic2022_RICHIESTE!AR28))=1,    AR$134&lt;&gt;""   ),    _xlfn.CONCAT("Rid: ",HLOOKUP(AR$134,Tipologie!$B$2:$AM$10,6)  ),  Dic2022_RICHIESTE!AR28),HLOOKUP(AR$134,Tipologie!$B$2:$AM$10,6  ) ))</f>
        <v>.</v>
      </c>
      <c r="AS139" s="147" t="str">
        <f>T( IF( Dic2022_RICHIESTE!AS28&lt;&gt;"",  IF(   AND(    (IFERROR(SEARCH("Ridotto",Dic2022_RICHIESTE!AS28),Dic2022_RICHIESTE!AS28))=1,    AS$134&lt;&gt;""   ),    _xlfn.CONCAT("Rid: ",HLOOKUP(AS$134,Tipologie!$B$2:$AM$10,6)  ),  Dic2022_RICHIESTE!AS28),HLOOKUP(AS$134,Tipologie!$B$2:$AM$10,6  ) ))</f>
        <v>.</v>
      </c>
      <c r="AT139" s="224"/>
      <c r="AW139" s="159">
        <f>SUM(COUNTIFS(C139:AS139,{"Ex-accordo";"Ferie";"Ridotto Ex-Acc";"Ridotto Ferie";"Ridotto Maternità";"Malattia";"Esame";"Altro"}))</f>
        <v>0</v>
      </c>
      <c r="AX139" s="159">
        <f t="shared" si="45"/>
        <v>30</v>
      </c>
      <c r="AY139" s="91"/>
      <c r="BB139" s="147" t="str">
        <f>T( IF( Dic2022_RICHIESTE!BM28&lt;&gt;"",  IF(   AND(    (IFERROR(SEARCH("Ridotto",Dic2022_RICHIESTE!BM28),Dic2022_RICHIESTE!BM28))=1,    BB$134&lt;&gt;""   ),    _xlfn.CONCAT("Rid: ",HLOOKUP(BB$134,Tipologie!$B$2:$AM$10,6)  ),  Dic2022_RICHIESTE!BM28),HLOOKUP(BB$134,Tipologie!$B$2:$AM$10,6  ) ))</f>
        <v>.</v>
      </c>
      <c r="BC139" s="147" t="str">
        <f>T( IF( Dic2022_RICHIESTE!BN28&lt;&gt;"",  IF(   AND(    (IFERROR(SEARCH("Ridotto",Dic2022_RICHIESTE!BN28),Dic2022_RICHIESTE!BN28))=1,    BC$134&lt;&gt;""   ),    _xlfn.CONCAT("Rid: ",HLOOKUP(BC$134,Tipologie!$B$2:$AM$10,6)  ),  Dic2022_RICHIESTE!BN28),HLOOKUP(BC$134,Tipologie!$B$2:$AM$10,6  ) ))</f>
        <v>.</v>
      </c>
      <c r="BD139" s="147" t="str">
        <f>T( IF( Dic2022_RICHIESTE!BO28&lt;&gt;"",  IF(   AND(    (IFERROR(SEARCH("Ridotto",Dic2022_RICHIESTE!BO28),Dic2022_RICHIESTE!BO28))=1,    BD$134&lt;&gt;""   ),    _xlfn.CONCAT("Rid: ",HLOOKUP(BD$134,Tipologie!$B$2:$AM$10,6)  ),  Dic2022_RICHIESTE!BO28),HLOOKUP(BD$134,Tipologie!$B$2:$AM$10,6  ) ))</f>
        <v>.</v>
      </c>
      <c r="BE139" s="147" t="str">
        <f>T( IF( Dic2022_RICHIESTE!BP28&lt;&gt;"",  IF(   AND(    (IFERROR(SEARCH("Ridotto",Dic2022_RICHIESTE!BP28),Dic2022_RICHIESTE!BP28))=1,    BE$134&lt;&gt;""   ),    _xlfn.CONCAT("Rid: ",HLOOKUP(BE$134,Tipologie!$B$2:$AM$10,6)  ),  Dic2022_RICHIESTE!BP28),HLOOKUP(BE$134,Tipologie!$B$2:$AM$10,6  ) ))</f>
        <v>.</v>
      </c>
      <c r="BF139" s="147" t="str">
        <f>T( IF( Dic2022_RICHIESTE!BQ28&lt;&gt;"",  IF(   AND(    (IFERROR(SEARCH("Ridotto",Dic2022_RICHIESTE!BQ28),Dic2022_RICHIESTE!BQ28))=1,    BF$134&lt;&gt;""   ),    _xlfn.CONCAT("Rid: ",HLOOKUP(BF$134,Tipologie!$B$2:$AM$10,6)  ),  Dic2022_RICHIESTE!BQ28),HLOOKUP(BF$134,Tipologie!$B$2:$AM$10,6  ) ))</f>
        <v>.</v>
      </c>
      <c r="BG139" s="147" t="str">
        <f>T( IF( Dic2022_RICHIESTE!BR28&lt;&gt;"",  IF(   AND(    (IFERROR(SEARCH("Ridotto",Dic2022_RICHIESTE!BR28),Dic2022_RICHIESTE!BR28))=1,    BG$134&lt;&gt;""   ),    _xlfn.CONCAT("Rid: ",HLOOKUP(BG$134,Tipologie!$B$2:$AM$10,6)  ),  Dic2022_RICHIESTE!BR28),HLOOKUP(BG$134,Tipologie!$B$2:$AM$10,6  ) ))</f>
        <v>.</v>
      </c>
      <c r="BI139" s="45" t="str">
        <f t="shared" si="41"/>
        <v>gio</v>
      </c>
      <c r="BJ139" s="45">
        <f t="shared" si="44"/>
        <v>44917</v>
      </c>
      <c r="BK139" s="147" t="str">
        <f>T(IF(  Dic2022_RICHIESTE!BV28&lt;&gt;"",  Dic2022_RICHIESTE!BV28,  HLOOKUP(BK$134,Tipologie!$B$2:$AM$10,6) ))</f>
        <v>.</v>
      </c>
      <c r="BL139" s="147" t="str">
        <f>T(IF(  Dic2022_RICHIESTE!BW28&lt;&gt;"",  Dic2022_RICHIESTE!BW28,  HLOOKUP(BL$134,Tipologie!$B$2:$AM$10,6) ))</f>
        <v>.</v>
      </c>
      <c r="BM139" s="147" t="str">
        <f>T(IF(  Dic2022_RICHIESTE!BX28&lt;&gt;"",  Dic2022_RICHIESTE!BX28,  HLOOKUP(BM$134,Tipologie!$B$2:$AM$10,6) ))</f>
        <v>.</v>
      </c>
      <c r="BN139" s="147" t="str">
        <f>T(IF(  Dic2022_RICHIESTE!BY28&lt;&gt;"",  Dic2022_RICHIESTE!BY28,  HLOOKUP(BN$134,Tipologie!$B$2:$AM$10,6) ))</f>
        <v>.</v>
      </c>
      <c r="BO139" s="147" t="str">
        <f>T(IF(  Dic2022_RICHIESTE!BZ28&lt;&gt;"",  Dic2022_RICHIESTE!BZ28,  HLOOKUP(BO$134,Tipologie!$B$2:$AM$10,6) ))</f>
        <v>.</v>
      </c>
      <c r="BP139" s="147" t="str">
        <f>T(IF(  Dic2022_RICHIESTE!CA28&lt;&gt;"",  Dic2022_RICHIESTE!CA28,  HLOOKUP(BP$134,Tipologie!$B$2:$AM$10,6) ))</f>
        <v>.</v>
      </c>
      <c r="BQ139" s="147" t="str">
        <f>T(IF(  Dic2022_RICHIESTE!CB28&lt;&gt;"",  Dic2022_RICHIESTE!CB28,  HLOOKUP(BQ$134,Tipologie!$B$2:$AM$10,6) ))</f>
        <v>.</v>
      </c>
      <c r="BR139" s="147" t="str">
        <f>T(IF(  Dic2022_RICHIESTE!BW28&lt;&gt;"",  Dic2022_RICHIESTE!BW28,  HLOOKUP(BR$134,Tipologie!$B$2:$AM$10,6) ))</f>
        <v>.</v>
      </c>
      <c r="BS139" s="147" t="str">
        <f>T(IF(  Dic2022_RICHIESTE!BX28&lt;&gt;"",  Dic2022_RICHIESTE!BX28,  HLOOKUP(BS$134,Tipologie!$B$2:$AM$10,6) ))</f>
        <v>.</v>
      </c>
      <c r="BT139" s="147" t="str">
        <f>T(IF(  Dic2022_RICHIESTE!BY28&lt;&gt;"",  Dic2022_RICHIESTE!BY28,  HLOOKUP(BT$134,Tipologie!$B$2:$AM$10,6) ))</f>
        <v>.</v>
      </c>
    </row>
    <row r="140" spans="1:73" ht="11.25" customHeight="1" x14ac:dyDescent="0.25">
      <c r="A140" s="45" t="str">
        <f>IF(Dic2022_RICHIESTE!A29&lt;&gt;"",Dic2022_RICHIESTE!A29,"")</f>
        <v>ven</v>
      </c>
      <c r="B140" s="46">
        <f>IF(Dic2022_RICHIESTE!B29&lt;&gt;"",Dic2022_RICHIESTE!B29,"")</f>
        <v>44918</v>
      </c>
      <c r="C140" s="147" t="str">
        <f>T( IF( Dic2022_RICHIESTE!C29&lt;&gt;"",  IF(   AND(    (IFERROR(SEARCH("Ridotto",Dic2022_RICHIESTE!C29),Dic2022_RICHIESTE!C29))=1,    C$134&lt;&gt;""   ),    _xlfn.CONCAT("Rid: ",HLOOKUP(C$134,Tipologie!$B$2:$AM$10,7)  ),  Dic2022_RICHIESTE!C29),HLOOKUP(C$134,Tipologie!$B$2:$AM$10,7  ) ))</f>
        <v>.</v>
      </c>
      <c r="D140" s="147" t="str">
        <f>T( IF( Dic2022_RICHIESTE!D29&lt;&gt;"",  IF(   AND(    (IFERROR(SEARCH("Ridotto",Dic2022_RICHIESTE!D29),Dic2022_RICHIESTE!D29))=1,    D$134&lt;&gt;""   ),    _xlfn.CONCAT("Rid: ",HLOOKUP(D$134,Tipologie!$B$2:$AM$10,7)  ),  Dic2022_RICHIESTE!D29),HLOOKUP(D$134,Tipologie!$B$2:$AM$10,7  ) ))</f>
        <v>.</v>
      </c>
      <c r="E140" s="147" t="str">
        <f>T( IF( Dic2022_RICHIESTE!E29&lt;&gt;"",  IF(   AND(    (IFERROR(SEARCH("Ridotto",Dic2022_RICHIESTE!E29),Dic2022_RICHIESTE!E29))=1,    E$134&lt;&gt;""   ),    _xlfn.CONCAT("Rid: ",HLOOKUP(E$134,Tipologie!$B$2:$AM$10,7)  ),  Dic2022_RICHIESTE!E29),HLOOKUP(E$134,Tipologie!$B$2:$AM$10,7  ) ))</f>
        <v>.</v>
      </c>
      <c r="F140" s="147" t="str">
        <f>T( IF( Dic2022_RICHIESTE!F29&lt;&gt;"",  IF(   AND(    (IFERROR(SEARCH("Ridotto",Dic2022_RICHIESTE!F29),Dic2022_RICHIESTE!F29))=1,    F$134&lt;&gt;""   ),    _xlfn.CONCAT("Rid: ",HLOOKUP(F$134,Tipologie!$B$2:$AM$10,7)  ),  Dic2022_RICHIESTE!F29),HLOOKUP(F$134,Tipologie!$B$2:$AM$10,7  ) ))</f>
        <v>.</v>
      </c>
      <c r="G140" s="147" t="str">
        <f>T( IF( Dic2022_RICHIESTE!G29&lt;&gt;"",  IF(   AND(    (IFERROR(SEARCH("Ridotto",Dic2022_RICHIESTE!G29),Dic2022_RICHIESTE!G29))=1,    G$134&lt;&gt;""   ),    _xlfn.CONCAT("Rid: ",HLOOKUP(G$134,Tipologie!$B$2:$AM$10,7)  ),  Dic2022_RICHIESTE!G29),HLOOKUP(G$134,Tipologie!$B$2:$AM$10,7  ) ))</f>
        <v>.</v>
      </c>
      <c r="H140" s="147" t="str">
        <f>T( IF( Dic2022_RICHIESTE!H29&lt;&gt;"",  IF(   AND(    (IFERROR(SEARCH("Ridotto",Dic2022_RICHIESTE!H29),Dic2022_RICHIESTE!H29))=1,    H$134&lt;&gt;""   ),    _xlfn.CONCAT("Rid: ",HLOOKUP(H$134,Tipologie!$B$2:$AM$10,7)  ),  Dic2022_RICHIESTE!H29),HLOOKUP(H$134,Tipologie!$B$2:$AM$10,7  ) ))</f>
        <v>.</v>
      </c>
      <c r="I140" s="147" t="str">
        <f>T( IF( Dic2022_RICHIESTE!I29&lt;&gt;"",  IF(   AND(    (IFERROR(SEARCH("Ridotto",Dic2022_RICHIESTE!I29),Dic2022_RICHIESTE!I29))=1,    I$134&lt;&gt;""   ),    _xlfn.CONCAT("Rid: ",HLOOKUP(I$134,Tipologie!$B$2:$AM$10,7)  ),  Dic2022_RICHIESTE!I29),HLOOKUP(I$134,Tipologie!$B$2:$AM$10,7  ) ))</f>
        <v>.</v>
      </c>
      <c r="J140" s="147" t="str">
        <f>T( IF( Dic2022_RICHIESTE!J29&lt;&gt;"",  IF(   AND(    (IFERROR(SEARCH("Ridotto",Dic2022_RICHIESTE!J29),Dic2022_RICHIESTE!J29))=1,    J$134&lt;&gt;""   ),    _xlfn.CONCAT("Rid: ",HLOOKUP(J$134,Tipologie!$B$2:$AM$10,7)  ),  Dic2022_RICHIESTE!J29),HLOOKUP(J$134,Tipologie!$B$2:$AM$10,7  ) ))</f>
        <v>.</v>
      </c>
      <c r="K140" s="147" t="str">
        <f>T( IF( Dic2022_RICHIESTE!K29&lt;&gt;"",  IF(   AND(    (IFERROR(SEARCH("Ridotto",Dic2022_RICHIESTE!K29),Dic2022_RICHIESTE!K29))=1,    K$134&lt;&gt;""   ),    _xlfn.CONCAT("Rid: ",HLOOKUP(K$134,Tipologie!$B$2:$AM$10,7)  ),  Dic2022_RICHIESTE!K29),HLOOKUP(K$134,Tipologie!$B$2:$AM$10,7  ) ))</f>
        <v>.</v>
      </c>
      <c r="L140" s="147" t="str">
        <f>T( IF( Dic2022_RICHIESTE!L29&lt;&gt;"",  IF(   AND(    (IFERROR(SEARCH("Ridotto",Dic2022_RICHIESTE!L29),Dic2022_RICHIESTE!L29))=1,    L$134&lt;&gt;""   ),    _xlfn.CONCAT("Rid: ",HLOOKUP(L$134,Tipologie!$B$2:$AM$10,7)  ),  Dic2022_RICHIESTE!L29),HLOOKUP(L$134,Tipologie!$B$2:$AM$10,7  ) ))</f>
        <v>.</v>
      </c>
      <c r="M140" s="147" t="str">
        <f>T( IF( Dic2022_RICHIESTE!M29&lt;&gt;"",  IF(   AND(    (IFERROR(SEARCH("Ridotto",Dic2022_RICHIESTE!M29),Dic2022_RICHIESTE!M29))=1,    M$134&lt;&gt;""   ),    _xlfn.CONCAT("Rid: ",HLOOKUP(M$134,Tipologie!$B$2:$AM$10,7)  ),  Dic2022_RICHIESTE!M29),HLOOKUP(M$134,Tipologie!$B$2:$AM$10,7  ) ))</f>
        <v>.</v>
      </c>
      <c r="N140" s="147" t="str">
        <f>T( IF( Dic2022_RICHIESTE!N29&lt;&gt;"",  IF(   AND(    (IFERROR(SEARCH("Ridotto",Dic2022_RICHIESTE!N29),Dic2022_RICHIESTE!N29))=1,    N$134&lt;&gt;""   ),    _xlfn.CONCAT("Rid: ",HLOOKUP(N$134,Tipologie!$B$2:$AM$10,7)  ),  Dic2022_RICHIESTE!N29),HLOOKUP(N$134,Tipologie!$B$2:$AM$10,7  ) ))</f>
        <v>.</v>
      </c>
      <c r="O140" s="147" t="str">
        <f>T( IF( Dic2022_RICHIESTE!O29&lt;&gt;"",  IF(   AND(    (IFERROR(SEARCH("Ridotto",Dic2022_RICHIESTE!O29),Dic2022_RICHIESTE!O29))=1,    O$134&lt;&gt;""   ),    _xlfn.CONCAT("Rid: ",HLOOKUP(O$134,Tipologie!$B$2:$AM$10,7)  ),  Dic2022_RICHIESTE!O29),HLOOKUP(O$134,Tipologie!$B$2:$AM$10,7  ) ))</f>
        <v>.</v>
      </c>
      <c r="P140" s="147" t="str">
        <f>T( IF( Dic2022_RICHIESTE!P29&lt;&gt;"",  IF(   AND(    (IFERROR(SEARCH("Ridotto",Dic2022_RICHIESTE!P29),Dic2022_RICHIESTE!P29))=1,    P$134&lt;&gt;""   ),    _xlfn.CONCAT("Rid: ",HLOOKUP(P$134,Tipologie!$B$2:$AM$10,7)  ),  Dic2022_RICHIESTE!P29),HLOOKUP(P$134,Tipologie!$B$2:$AM$10,7  ) ))</f>
        <v>.</v>
      </c>
      <c r="Q140" s="28" t="str">
        <f>T( IF( Dic2022_RICHIESTE!Q29&lt;&gt;"",  IF(   AND(    (IFERROR(SEARCH("Ridotto",Dic2022_RICHIESTE!Q29),Dic2022_RICHIESTE!Q29))=1,    Q$134&lt;&gt;""   ),    _xlfn.CONCAT("Rid: ",HLOOKUP(Q$134,Tipologie!$B$2:$AM$10,7)  ),  Dic2022_RICHIESTE!Q29),HLOOKUP(Q$134,Tipologie!$B$2:$AM$10,7  ) ))</f>
        <v>.</v>
      </c>
      <c r="R140" s="28" t="str">
        <f>T( IF( Dic2022_RICHIESTE!R29&lt;&gt;"",  IF(   AND(    (IFERROR(SEARCH("Ridotto",Dic2022_RICHIESTE!R29),Dic2022_RICHIESTE!R29))=1,    R$134&lt;&gt;""   ),    _xlfn.CONCAT("Rid: ",HLOOKUP(R$134,Tipologie!$B$2:$AM$10,7)  ),  Dic2022_RICHIESTE!R29),HLOOKUP(R$134,Tipologie!$B$2:$AM$10,7  ) ))</f>
        <v>.</v>
      </c>
      <c r="S140" s="28" t="str">
        <f>T( IF( Dic2022_RICHIESTE!S29&lt;&gt;"",  IF(   AND(    (IFERROR(SEARCH("Ridotto",Dic2022_RICHIESTE!S29),Dic2022_RICHIESTE!S29))=1,    S$134&lt;&gt;""   ),    _xlfn.CONCAT("Rid: ",HLOOKUP(S$134,Tipologie!$B$2:$AM$10,7)  ),  Dic2022_RICHIESTE!S29),HLOOKUP(S$134,Tipologie!$B$2:$AM$10,7  ) ))</f>
        <v>.</v>
      </c>
      <c r="U140" s="45" t="str">
        <f t="shared" si="40"/>
        <v>ven</v>
      </c>
      <c r="V140" s="46">
        <f t="shared" si="39"/>
        <v>44918</v>
      </c>
      <c r="W140" s="147" t="str">
        <f>T( IF( Dic2022_RICHIESTE!W29&lt;&gt;"",  IF(   AND(    (IFERROR(SEARCH("Ridotto",Dic2022_RICHIESTE!W29),Dic2022_RICHIESTE!W29))=1,    W$134&lt;&gt;""   ),    _xlfn.CONCAT("Rid: ",HLOOKUP(W$134,Tipologie!$B$2:$AM$10,7)  ),  Dic2022_RICHIESTE!W29),HLOOKUP(W$134,Tipologie!$B$2:$AM$10,7  ) ))</f>
        <v>.</v>
      </c>
      <c r="X140" s="147" t="str">
        <f>T( IF( Dic2022_RICHIESTE!X29&lt;&gt;"",  IF(   AND(    (IFERROR(SEARCH("Ridotto",Dic2022_RICHIESTE!X29),Dic2022_RICHIESTE!X29))=1,    X$134&lt;&gt;""   ),    _xlfn.CONCAT("Rid: ",HLOOKUP(X$134,Tipologie!$B$2:$AM$10,7)  ),  Dic2022_RICHIESTE!X29),HLOOKUP(X$134,Tipologie!$B$2:$AM$10,7  ) ))</f>
        <v>.</v>
      </c>
      <c r="Y140" s="147" t="str">
        <f>T( IF( Dic2022_RICHIESTE!Y29&lt;&gt;"",  IF(   AND(    (IFERROR(SEARCH("Ridotto",Dic2022_RICHIESTE!Y29),Dic2022_RICHIESTE!Y29))=1,    Y$134&lt;&gt;""   ),    _xlfn.CONCAT("Rid: ",HLOOKUP(Y$134,Tipologie!$B$2:$AM$10,7)  ),  Dic2022_RICHIESTE!Y29),HLOOKUP(Y$134,Tipologie!$B$2:$AM$10,7  ) ))</f>
        <v>.</v>
      </c>
      <c r="Z140" s="147" t="str">
        <f>T( IF( Dic2022_RICHIESTE!Z29&lt;&gt;"",  IF(   AND(    (IFERROR(SEARCH("Ridotto",Dic2022_RICHIESTE!Z29),Dic2022_RICHIESTE!Z29))=1,    Z$134&lt;&gt;""   ),    _xlfn.CONCAT("Rid: ",HLOOKUP(Z$134,Tipologie!$B$2:$AM$10,7)  ),  Dic2022_RICHIESTE!Z29),HLOOKUP(Z$134,Tipologie!$B$2:$AM$10,7  ) ))</f>
        <v>.</v>
      </c>
      <c r="AA140" s="147" t="str">
        <f>T( IF( Dic2022_RICHIESTE!AA29&lt;&gt;"",  IF(   AND(    (IFERROR(SEARCH("Ridotto",Dic2022_RICHIESTE!AA29),Dic2022_RICHIESTE!AA29))=1,    AA$134&lt;&gt;""   ),    _xlfn.CONCAT("Rid: ",HLOOKUP(AA$134,Tipologie!$B$2:$AM$10,7)  ),  Dic2022_RICHIESTE!AA29),HLOOKUP(AA$134,Tipologie!$B$2:$AM$10,7  ) ))</f>
        <v>.</v>
      </c>
      <c r="AB140" s="147" t="str">
        <f>T( IF( Dic2022_RICHIESTE!AB29&lt;&gt;"",  IF(   AND(    (IFERROR(SEARCH("Ridotto",Dic2022_RICHIESTE!AB29),Dic2022_RICHIESTE!AB29))=1,    AB$134&lt;&gt;""   ),    _xlfn.CONCAT("Rid: ",HLOOKUP(AB$134,Tipologie!$B$2:$AM$10,7)  ),  Dic2022_RICHIESTE!AB29),HLOOKUP(AB$134,Tipologie!$B$2:$AM$10,7  ) ))</f>
        <v>.</v>
      </c>
      <c r="AC140" s="147" t="str">
        <f>T( IF( Dic2022_RICHIESTE!AC29&lt;&gt;"",  IF(   AND(    (IFERROR(SEARCH("Ridotto",Dic2022_RICHIESTE!AC29),Dic2022_RICHIESTE!AC29))=1,    AC$134&lt;&gt;""   ),    _xlfn.CONCAT("Rid: ",HLOOKUP(AC$134,Tipologie!$B$2:$AM$10,7)  ),  Dic2022_RICHIESTE!AC29),HLOOKUP(AC$134,Tipologie!$B$2:$AM$10,7  ) ))</f>
        <v>.</v>
      </c>
      <c r="AD140" s="147" t="str">
        <f>T( IF( Dic2022_RICHIESTE!AD29&lt;&gt;"",  IF(   AND(    (IFERROR(SEARCH("Ridotto",Dic2022_RICHIESTE!AD29),Dic2022_RICHIESTE!AD29))=1,    AD$134&lt;&gt;""   ),    _xlfn.CONCAT("Rid: ",HLOOKUP(AD$134,Tipologie!$B$2:$AM$10,7)  ),  Dic2022_RICHIESTE!AD29),HLOOKUP(AD$134,Tipologie!$B$2:$AM$10,7  ) ))</f>
        <v>.</v>
      </c>
      <c r="AE140" s="147" t="str">
        <f>T( IF( Dic2022_RICHIESTE!AE29&lt;&gt;"",  IF(   AND(    (IFERROR(SEARCH("Ridotto",Dic2022_RICHIESTE!AE29),Dic2022_RICHIESTE!AE29))=1,    AE$134&lt;&gt;""   ),    _xlfn.CONCAT("Rid: ",HLOOKUP(AE$134,Tipologie!$B$2:$AM$10,7)  ),  Dic2022_RICHIESTE!AE29),HLOOKUP(AE$134,Tipologie!$B$2:$AM$10,7  ) ))</f>
        <v>.</v>
      </c>
      <c r="AF140" s="147" t="str">
        <f>T( IF( Dic2022_RICHIESTE!AF29&lt;&gt;"",  IF(   AND(    (IFERROR(SEARCH("Ridotto",Dic2022_RICHIESTE!AF29),Dic2022_RICHIESTE!AF29))=1,    AF$134&lt;&gt;""   ),    _xlfn.CONCAT("Rid: ",HLOOKUP(AF$134,Tipologie!$B$2:$AM$10,7)  ),  Dic2022_RICHIESTE!AF29),HLOOKUP(AF$134,Tipologie!$B$2:$AM$10,7  ) ))</f>
        <v>.</v>
      </c>
      <c r="AG140" s="147" t="str">
        <f>T( IF( Dic2022_RICHIESTE!AG29&lt;&gt;"",  IF(   AND(    (IFERROR(SEARCH("Ridotto",Dic2022_RICHIESTE!AG29),Dic2022_RICHIESTE!AG29))=1,    AG$134&lt;&gt;""   ),    _xlfn.CONCAT("Rid: ",HLOOKUP(AG$134,Tipologie!$B$2:$AM$10,7)  ),  Dic2022_RICHIESTE!AG29),HLOOKUP(AG$134,Tipologie!$B$2:$AM$10,7  ) ))</f>
        <v>.</v>
      </c>
      <c r="AH140" s="147" t="str">
        <f>T( IF( Dic2022_RICHIESTE!AH29&lt;&gt;"",  IF(   AND(    (IFERROR(SEARCH("Ridotto",Dic2022_RICHIESTE!AH29),Dic2022_RICHIESTE!AH29))=1,    AH$134&lt;&gt;""   ),    _xlfn.CONCAT("Rid: ",HLOOKUP(AH$134,Tipologie!$B$2:$AM$10,7)  ),  Dic2022_RICHIESTE!AH29),HLOOKUP(AH$134,Tipologie!$B$2:$AM$10,7  ) ))</f>
        <v>.</v>
      </c>
      <c r="AI140" s="147" t="str">
        <f>T( IF( Dic2022_RICHIESTE!AI29&lt;&gt;"",  IF(   AND(    (IFERROR(SEARCH("Ridotto",Dic2022_RICHIESTE!AI29),Dic2022_RICHIESTE!AI29))=1,    AI$134&lt;&gt;""   ),    _xlfn.CONCAT("Rid: ",HLOOKUP(AI$134,Tipologie!$B$2:$AM$10,7)  ),  Dic2022_RICHIESTE!AI29),HLOOKUP(AI$134,Tipologie!$B$2:$AM$10,7  ) ))</f>
        <v>.</v>
      </c>
      <c r="AJ140" s="147" t="str">
        <f>T( IF( Dic2022_RICHIESTE!AJ29&lt;&gt;"",  IF(   AND(    (IFERROR(SEARCH("Ridotto",Dic2022_RICHIESTE!AJ29),Dic2022_RICHIESTE!AJ29))=1,    AJ$134&lt;&gt;""   ),    _xlfn.CONCAT("Rid: ",HLOOKUP(AJ$134,Tipologie!$B$2:$AM$10,7)  ),  Dic2022_RICHIESTE!AJ29),HLOOKUP(AJ$134,Tipologie!$B$2:$AM$10,7  ) ))</f>
        <v>.</v>
      </c>
      <c r="AK140" s="147" t="str">
        <f>T( IF( Dic2022_RICHIESTE!AK29&lt;&gt;"",  IF(   AND(    (IFERROR(SEARCH("Ridotto",Dic2022_RICHIESTE!AK29),Dic2022_RICHIESTE!AK29))=1,    AK$134&lt;&gt;""   ),    _xlfn.CONCAT("Rid: ",HLOOKUP(AK$134,Tipologie!$B$2:$AM$10,7)  ),  Dic2022_RICHIESTE!AK29),HLOOKUP(AK$134,Tipologie!$B$2:$AM$10,7  ) ))</f>
        <v>.</v>
      </c>
      <c r="AL140" s="147" t="str">
        <f>T( IF( Dic2022_RICHIESTE!AL29&lt;&gt;"",  IF(   AND(    (IFERROR(SEARCH("Ridotto",Dic2022_RICHIESTE!AL29),Dic2022_RICHIESTE!AL29))=1,    AL$134&lt;&gt;""   ),    _xlfn.CONCAT("Rid: ",HLOOKUP(AL$134,Tipologie!$B$2:$AM$10,7)  ),  Dic2022_RICHIESTE!AL29),HLOOKUP(AL$134,Tipologie!$B$2:$AM$10,7  ) ))</f>
        <v>.</v>
      </c>
      <c r="AM140" s="147" t="str">
        <f>T( IF( Dic2022_RICHIESTE!AM29&lt;&gt;"",  IF(   AND(    (IFERROR(SEARCH("Ridotto",Dic2022_RICHIESTE!AM29),Dic2022_RICHIESTE!AM29))=1,    AM$134&lt;&gt;""   ),    _xlfn.CONCAT("Rid: ",HLOOKUP(AM$134,Tipologie!$B$2:$AM$10,7)  ),  Dic2022_RICHIESTE!AM29),HLOOKUP(AM$134,Tipologie!$B$2:$AM$10,7  ) ))</f>
        <v>.</v>
      </c>
      <c r="AN140" s="147" t="str">
        <f>T( IF( Dic2022_RICHIESTE!AN29&lt;&gt;"",  IF(   AND(    (IFERROR(SEARCH("Ridotto",Dic2022_RICHIESTE!AN29),Dic2022_RICHIESTE!AN29))=1,    AN$134&lt;&gt;""   ),    _xlfn.CONCAT("Rid: ",HLOOKUP(AN$134,Tipologie!$B$2:$AM$10,7)  ),  Dic2022_RICHIESTE!AN29),HLOOKUP(AN$134,Tipologie!$B$2:$AM$10,7  ) ))</f>
        <v>.</v>
      </c>
      <c r="AO140" s="147" t="str">
        <f>T( IF( Dic2022_RICHIESTE!AO29&lt;&gt;"",  IF(   AND(    (IFERROR(SEARCH("Ridotto",Dic2022_RICHIESTE!AO29),Dic2022_RICHIESTE!AO29))=1,    AO$134&lt;&gt;""   ),    _xlfn.CONCAT("Rid: ",HLOOKUP(AO$134,Tipologie!$B$2:$AM$10,7)  ),  Dic2022_RICHIESTE!AO29),HLOOKUP(AO$134,Tipologie!$B$2:$AM$10,7  ) ))</f>
        <v>.</v>
      </c>
      <c r="AP140" s="147" t="str">
        <f>T( IF( Dic2022_RICHIESTE!AP29&lt;&gt;"",  IF(   AND(    (IFERROR(SEARCH("Ridotto",Dic2022_RICHIESTE!AP29),Dic2022_RICHIESTE!AP29))=1,    AP$134&lt;&gt;""   ),    _xlfn.CONCAT("Rid: ",HLOOKUP(AP$134,Tipologie!$B$2:$AM$10,7)  ),  Dic2022_RICHIESTE!AP29),HLOOKUP(AP$134,Tipologie!$B$2:$AM$10,7  ) ))</f>
        <v>.</v>
      </c>
      <c r="AQ140" s="147" t="str">
        <f>T( IF( Dic2022_RICHIESTE!AQ29&lt;&gt;"",  IF(   AND(    (IFERROR(SEARCH("Ridotto",Dic2022_RICHIESTE!AQ29),Dic2022_RICHIESTE!AQ29))=1,    AQ$134&lt;&gt;""   ),    _xlfn.CONCAT("Rid: ",HLOOKUP(AQ$134,Tipologie!$B$2:$AM$10,7)  ),  Dic2022_RICHIESTE!AQ29),HLOOKUP(AQ$134,Tipologie!$B$2:$AM$10,7  ) ))</f>
        <v>.</v>
      </c>
      <c r="AR140" s="147" t="str">
        <f>T( IF( Dic2022_RICHIESTE!AR29&lt;&gt;"",  IF(   AND(    (IFERROR(SEARCH("Ridotto",Dic2022_RICHIESTE!AR29),Dic2022_RICHIESTE!AR29))=1,    AR$134&lt;&gt;""   ),    _xlfn.CONCAT("Rid: ",HLOOKUP(AR$134,Tipologie!$B$2:$AM$10,7)  ),  Dic2022_RICHIESTE!AR29),HLOOKUP(AR$134,Tipologie!$B$2:$AM$10,7  ) ))</f>
        <v>.</v>
      </c>
      <c r="AS140" s="147" t="str">
        <f>T( IF( Dic2022_RICHIESTE!AS29&lt;&gt;"",  IF(   AND(    (IFERROR(SEARCH("Ridotto",Dic2022_RICHIESTE!AS29),Dic2022_RICHIESTE!AS29))=1,    AS$134&lt;&gt;""   ),    _xlfn.CONCAT("Rid: ",HLOOKUP(AS$134,Tipologie!$B$2:$AM$10,7)  ),  Dic2022_RICHIESTE!AS29),HLOOKUP(AS$134,Tipologie!$B$2:$AM$10,7  ) ))</f>
        <v>.</v>
      </c>
      <c r="AT140" s="224"/>
      <c r="AW140" s="159">
        <f>SUM(COUNTIFS(C140:AS140,{"Ex-accordo";"Ferie";"Ridotto Ex-Acc";"Ridotto Ferie";"Ridotto Maternità";"Malattia";"Esame";"Altro"}))</f>
        <v>0</v>
      </c>
      <c r="AX140" s="159">
        <f t="shared" si="45"/>
        <v>30</v>
      </c>
      <c r="AY140" s="91"/>
      <c r="BB140" s="147" t="str">
        <f>T( IF( Dic2022_RICHIESTE!BM29&lt;&gt;"",  IF(   AND(    (IFERROR(SEARCH("Ridotto",Dic2022_RICHIESTE!BM29),Dic2022_RICHIESTE!BM29))=1,    BB$134&lt;&gt;""   ),    _xlfn.CONCAT("Rid: ",HLOOKUP(BB$134,Tipologie!$B$2:$AM$10,7)  ),  Dic2022_RICHIESTE!BM29),HLOOKUP(BB$134,Tipologie!$B$2:$AM$10,7  ) ))</f>
        <v>.</v>
      </c>
      <c r="BC140" s="147" t="str">
        <f>T( IF( Dic2022_RICHIESTE!BN29&lt;&gt;"",  IF(   AND(    (IFERROR(SEARCH("Ridotto",Dic2022_RICHIESTE!BN29),Dic2022_RICHIESTE!BN29))=1,    BC$134&lt;&gt;""   ),    _xlfn.CONCAT("Rid: ",HLOOKUP(BC$134,Tipologie!$B$2:$AM$10,7)  ),  Dic2022_RICHIESTE!BN29),HLOOKUP(BC$134,Tipologie!$B$2:$AM$10,7  ) ))</f>
        <v>.</v>
      </c>
      <c r="BD140" s="147" t="str">
        <f>T( IF( Dic2022_RICHIESTE!BO29&lt;&gt;"",  IF(   AND(    (IFERROR(SEARCH("Ridotto",Dic2022_RICHIESTE!BO29),Dic2022_RICHIESTE!BO29))=1,    BD$134&lt;&gt;""   ),    _xlfn.CONCAT("Rid: ",HLOOKUP(BD$134,Tipologie!$B$2:$AM$10,7)  ),  Dic2022_RICHIESTE!BO29),HLOOKUP(BD$134,Tipologie!$B$2:$AM$10,7  ) ))</f>
        <v>.</v>
      </c>
      <c r="BE140" s="147" t="str">
        <f>T( IF( Dic2022_RICHIESTE!BP29&lt;&gt;"",  IF(   AND(    (IFERROR(SEARCH("Ridotto",Dic2022_RICHIESTE!BP29),Dic2022_RICHIESTE!BP29))=1,    BE$134&lt;&gt;""   ),    _xlfn.CONCAT("Rid: ",HLOOKUP(BE$134,Tipologie!$B$2:$AM$10,7)  ),  Dic2022_RICHIESTE!BP29),HLOOKUP(BE$134,Tipologie!$B$2:$AM$10,7  ) ))</f>
        <v>.</v>
      </c>
      <c r="BF140" s="147" t="str">
        <f>T( IF( Dic2022_RICHIESTE!BQ29&lt;&gt;"",  IF(   AND(    (IFERROR(SEARCH("Ridotto",Dic2022_RICHIESTE!BQ29),Dic2022_RICHIESTE!BQ29))=1,    BF$134&lt;&gt;""   ),    _xlfn.CONCAT("Rid: ",HLOOKUP(BF$134,Tipologie!$B$2:$AM$10,7)  ),  Dic2022_RICHIESTE!BQ29),HLOOKUP(BF$134,Tipologie!$B$2:$AM$10,7  ) ))</f>
        <v>.</v>
      </c>
      <c r="BG140" s="147" t="str">
        <f>T( IF( Dic2022_RICHIESTE!BR29&lt;&gt;"",  IF(   AND(    (IFERROR(SEARCH("Ridotto",Dic2022_RICHIESTE!BR29),Dic2022_RICHIESTE!BR29))=1,    BG$134&lt;&gt;""   ),    _xlfn.CONCAT("Rid: ",HLOOKUP(BG$134,Tipologie!$B$2:$AM$10,7)  ),  Dic2022_RICHIESTE!BR29),HLOOKUP(BG$134,Tipologie!$B$2:$AM$10,7  ) ))</f>
        <v>.</v>
      </c>
      <c r="BI140" s="45" t="str">
        <f t="shared" si="41"/>
        <v>ven</v>
      </c>
      <c r="BJ140" s="45">
        <f t="shared" si="44"/>
        <v>44918</v>
      </c>
      <c r="BK140" s="147" t="str">
        <f>T(IF(  Dic2022_RICHIESTE!BV29&lt;&gt;"",  Dic2022_RICHIESTE!BV29,  HLOOKUP(BK$134,Tipologie!$B$2:$AM$10,7) ))</f>
        <v>.</v>
      </c>
      <c r="BL140" s="147" t="str">
        <f>T(IF(  Dic2022_RICHIESTE!BW29&lt;&gt;"",  Dic2022_RICHIESTE!BW29,  HLOOKUP(BL$134,Tipologie!$B$2:$AM$10,7) ))</f>
        <v>.</v>
      </c>
      <c r="BM140" s="147" t="str">
        <f>T(IF(  Dic2022_RICHIESTE!BX29&lt;&gt;"",  Dic2022_RICHIESTE!BX29,  HLOOKUP(BM$134,Tipologie!$B$2:$AM$10,7) ))</f>
        <v>.</v>
      </c>
      <c r="BN140" s="147" t="str">
        <f>T(IF(  Dic2022_RICHIESTE!BY29&lt;&gt;"",  Dic2022_RICHIESTE!BY29,  HLOOKUP(BN$134,Tipologie!$B$2:$AM$10,7) ))</f>
        <v>.</v>
      </c>
      <c r="BO140" s="147" t="str">
        <f>T(IF(  Dic2022_RICHIESTE!BZ29&lt;&gt;"",  Dic2022_RICHIESTE!BZ29,  HLOOKUP(BO$134,Tipologie!$B$2:$AM$10,7) ))</f>
        <v>.</v>
      </c>
      <c r="BP140" s="147" t="str">
        <f>T(IF(  Dic2022_RICHIESTE!CA29&lt;&gt;"",  Dic2022_RICHIESTE!CA29,  HLOOKUP(BP$134,Tipologie!$B$2:$AM$10,7) ))</f>
        <v>.</v>
      </c>
      <c r="BQ140" s="147" t="str">
        <f>T(IF(  Dic2022_RICHIESTE!CB29&lt;&gt;"",  Dic2022_RICHIESTE!CB29,  HLOOKUP(BQ$134,Tipologie!$B$2:$AM$10,7) ))</f>
        <v>.</v>
      </c>
      <c r="BR140" s="147" t="str">
        <f>T(IF(  Dic2022_RICHIESTE!BW29&lt;&gt;"",  Dic2022_RICHIESTE!BW29,  HLOOKUP(BR$134,Tipologie!$B$2:$AM$10,7) ))</f>
        <v>.</v>
      </c>
      <c r="BS140" s="147" t="str">
        <f>T(IF(  Dic2022_RICHIESTE!BX29&lt;&gt;"",  Dic2022_RICHIESTE!BX29,  HLOOKUP(BS$134,Tipologie!$B$2:$AM$10,7) ))</f>
        <v>.</v>
      </c>
      <c r="BT140" s="147" t="str">
        <f>T(IF(  Dic2022_RICHIESTE!BY29&lt;&gt;"",  Dic2022_RICHIESTE!BY29,  HLOOKUP(BT$134,Tipologie!$B$2:$AM$10,7) ))</f>
        <v>.</v>
      </c>
      <c r="BU140" s="20"/>
    </row>
    <row r="141" spans="1:73" ht="11.25" customHeight="1" x14ac:dyDescent="0.25">
      <c r="A141" s="45" t="str">
        <f>IF(Dic2022_RICHIESTE!A30&lt;&gt;"",Dic2022_RICHIESTE!A30,"")</f>
        <v>sab</v>
      </c>
      <c r="B141" s="46">
        <f>IF(Dic2022_RICHIESTE!B30&lt;&gt;"",Dic2022_RICHIESTE!B30,"")</f>
        <v>44919</v>
      </c>
      <c r="C141" s="147" t="str">
        <f>T( IF( Dic2022_RICHIESTE!C30&lt;&gt;"",  IF(   AND(    (IFERROR(SEARCH("Ridotto",Dic2022_RICHIESTE!C30),Dic2022_RICHIESTE!C30))=1,    C$134&lt;&gt;""   ),    _xlfn.CONCAT("Rid: ",HLOOKUP(C$134,Tipologie!$B$2:$AM$10,8)  ),  Dic2022_RICHIESTE!C30),HLOOKUP(C$134,Tipologie!$B$2:$AM$10,8  ) ))</f>
        <v>RIPOSO</v>
      </c>
      <c r="D141" s="147" t="str">
        <f>T( IF( Dic2022_RICHIESTE!D30&lt;&gt;"",  IF(   AND(    (IFERROR(SEARCH("Ridotto",Dic2022_RICHIESTE!D30),Dic2022_RICHIESTE!D30))=1,    D$134&lt;&gt;""   ),    _xlfn.CONCAT("Rid: ",HLOOKUP(D$134,Tipologie!$B$2:$AM$10,8)  ),  Dic2022_RICHIESTE!D30),HLOOKUP(D$134,Tipologie!$B$2:$AM$10,8  ) ))</f>
        <v>RIPOSO</v>
      </c>
      <c r="E141" s="147" t="str">
        <f>T( IF( Dic2022_RICHIESTE!E30&lt;&gt;"",  IF(   AND(    (IFERROR(SEARCH("Ridotto",Dic2022_RICHIESTE!E30),Dic2022_RICHIESTE!E30))=1,    E$134&lt;&gt;""   ),    _xlfn.CONCAT("Rid: ",HLOOKUP(E$134,Tipologie!$B$2:$AM$10,8)  ),  Dic2022_RICHIESTE!E30),HLOOKUP(E$134,Tipologie!$B$2:$AM$10,8  ) ))</f>
        <v>RIPOSO</v>
      </c>
      <c r="F141" s="147" t="str">
        <f>T( IF( Dic2022_RICHIESTE!F30&lt;&gt;"",  IF(   AND(    (IFERROR(SEARCH("Ridotto",Dic2022_RICHIESTE!F30),Dic2022_RICHIESTE!F30))=1,    F$134&lt;&gt;""   ),    _xlfn.CONCAT("Rid: ",HLOOKUP(F$134,Tipologie!$B$2:$AM$10,8)  ),  Dic2022_RICHIESTE!F30),HLOOKUP(F$134,Tipologie!$B$2:$AM$10,8  ) ))</f>
        <v>RIPOSO</v>
      </c>
      <c r="G141" s="147" t="str">
        <f>T( IF( Dic2022_RICHIESTE!G30&lt;&gt;"",  IF(   AND(    (IFERROR(SEARCH("Ridotto",Dic2022_RICHIESTE!G30),Dic2022_RICHIESTE!G30))=1,    G$134&lt;&gt;""   ),    _xlfn.CONCAT("Rid: ",HLOOKUP(G$134,Tipologie!$B$2:$AM$10,8)  ),  Dic2022_RICHIESTE!G30),HLOOKUP(G$134,Tipologie!$B$2:$AM$10,8  ) ))</f>
        <v>RIPOSO</v>
      </c>
      <c r="H141" s="147" t="str">
        <f>T( IF( Dic2022_RICHIESTE!H30&lt;&gt;"",  IF(   AND(    (IFERROR(SEARCH("Ridotto",Dic2022_RICHIESTE!H30),Dic2022_RICHIESTE!H30))=1,    H$134&lt;&gt;""   ),    _xlfn.CONCAT("Rid: ",HLOOKUP(H$134,Tipologie!$B$2:$AM$10,8)  ),  Dic2022_RICHIESTE!H30),HLOOKUP(H$134,Tipologie!$B$2:$AM$10,8  ) ))</f>
        <v>RIPOSO</v>
      </c>
      <c r="I141" s="147" t="str">
        <f>T( IF( Dic2022_RICHIESTE!I30&lt;&gt;"",  IF(   AND(    (IFERROR(SEARCH("Ridotto",Dic2022_RICHIESTE!I30),Dic2022_RICHIESTE!I30))=1,    I$134&lt;&gt;""   ),    _xlfn.CONCAT("Rid: ",HLOOKUP(I$134,Tipologie!$B$2:$AM$10,8)  ),  Dic2022_RICHIESTE!I30),HLOOKUP(I$134,Tipologie!$B$2:$AM$10,8  ) ))</f>
        <v>RIPOSO</v>
      </c>
      <c r="J141" s="147" t="str">
        <f>T( IF( Dic2022_RICHIESTE!J30&lt;&gt;"",  IF(   AND(    (IFERROR(SEARCH("Ridotto",Dic2022_RICHIESTE!J30),Dic2022_RICHIESTE!J30))=1,    J$134&lt;&gt;""   ),    _xlfn.CONCAT("Rid: ",HLOOKUP(J$134,Tipologie!$B$2:$AM$10,8)  ),  Dic2022_RICHIESTE!J30),HLOOKUP(J$134,Tipologie!$B$2:$AM$10,8  ) ))</f>
        <v>RIPOSO</v>
      </c>
      <c r="K141" s="147" t="str">
        <f>T( IF( Dic2022_RICHIESTE!K30&lt;&gt;"",  IF(   AND(    (IFERROR(SEARCH("Ridotto",Dic2022_RICHIESTE!K30),Dic2022_RICHIESTE!K30))=1,    K$134&lt;&gt;""   ),    _xlfn.CONCAT("Rid: ",HLOOKUP(K$134,Tipologie!$B$2:$AM$10,8)  ),  Dic2022_RICHIESTE!K30),HLOOKUP(K$134,Tipologie!$B$2:$AM$10,8  ) ))</f>
        <v>RIPOSO</v>
      </c>
      <c r="L141" s="147" t="str">
        <f>T( IF( Dic2022_RICHIESTE!L30&lt;&gt;"",  IF(   AND(    (IFERROR(SEARCH("Ridotto",Dic2022_RICHIESTE!L30),Dic2022_RICHIESTE!L30))=1,    L$134&lt;&gt;""   ),    _xlfn.CONCAT("Rid: ",HLOOKUP(L$134,Tipologie!$B$2:$AM$10,8)  ),  Dic2022_RICHIESTE!L30),HLOOKUP(L$134,Tipologie!$B$2:$AM$10,8  ) ))</f>
        <v>RIPOSO</v>
      </c>
      <c r="M141" s="147" t="str">
        <f>T( IF( Dic2022_RICHIESTE!M30&lt;&gt;"",  IF(   AND(    (IFERROR(SEARCH("Ridotto",Dic2022_RICHIESTE!M30),Dic2022_RICHIESTE!M30))=1,    M$134&lt;&gt;""   ),    _xlfn.CONCAT("Rid: ",HLOOKUP(M$134,Tipologie!$B$2:$AM$10,8)  ),  Dic2022_RICHIESTE!M30),HLOOKUP(M$134,Tipologie!$B$2:$AM$10,8  ) ))</f>
        <v>RIPOSO</v>
      </c>
      <c r="N141" s="147" t="str">
        <f>T( IF( Dic2022_RICHIESTE!N30&lt;&gt;"",  IF(   AND(    (IFERROR(SEARCH("Ridotto",Dic2022_RICHIESTE!N30),Dic2022_RICHIESTE!N30))=1,    N$134&lt;&gt;""   ),    _xlfn.CONCAT("Rid: ",HLOOKUP(N$134,Tipologie!$B$2:$AM$10,8)  ),  Dic2022_RICHIESTE!N30),HLOOKUP(N$134,Tipologie!$B$2:$AM$10,8  ) ))</f>
        <v>RIPOSO</v>
      </c>
      <c r="O141" s="147" t="str">
        <f>T( IF( Dic2022_RICHIESTE!O30&lt;&gt;"",  IF(   AND(    (IFERROR(SEARCH("Ridotto",Dic2022_RICHIESTE!O30),Dic2022_RICHIESTE!O30))=1,    O$134&lt;&gt;""   ),    _xlfn.CONCAT("Rid: ",HLOOKUP(O$134,Tipologie!$B$2:$AM$10,8)  ),  Dic2022_RICHIESTE!O30),HLOOKUP(O$134,Tipologie!$B$2:$AM$10,8  ) ))</f>
        <v>RIPOSO</v>
      </c>
      <c r="P141" s="147" t="str">
        <f>T( IF( Dic2022_RICHIESTE!P30&lt;&gt;"",  IF(   AND(    (IFERROR(SEARCH("Ridotto",Dic2022_RICHIESTE!P30),Dic2022_RICHIESTE!P30))=1,    P$134&lt;&gt;""   ),    _xlfn.CONCAT("Rid: ",HLOOKUP(P$134,Tipologie!$B$2:$AM$10,8)  ),  Dic2022_RICHIESTE!P30),HLOOKUP(P$134,Tipologie!$B$2:$AM$10,8  ) ))</f>
        <v>RIPOSO</v>
      </c>
      <c r="Q141" s="28" t="str">
        <f>T( IF( Dic2022_RICHIESTE!Q30&lt;&gt;"",  IF(   AND(    (IFERROR(SEARCH("Ridotto",Dic2022_RICHIESTE!Q30),Dic2022_RICHIESTE!Q30))=1,    Q$134&lt;&gt;""   ),    _xlfn.CONCAT("Rid: ",HLOOKUP(Q$134,Tipologie!$B$2:$AM$10,8)  ),  Dic2022_RICHIESTE!Q30),HLOOKUP(Q$134,Tipologie!$B$2:$AM$10,8  ) ))</f>
        <v>RIPOSO</v>
      </c>
      <c r="R141" s="28" t="str">
        <f>T( IF( Dic2022_RICHIESTE!R30&lt;&gt;"",  IF(   AND(    (IFERROR(SEARCH("Ridotto",Dic2022_RICHIESTE!R30),Dic2022_RICHIESTE!R30))=1,    R$134&lt;&gt;""   ),    _xlfn.CONCAT("Rid: ",HLOOKUP(R$134,Tipologie!$B$2:$AM$10,8)  ),  Dic2022_RICHIESTE!R30),HLOOKUP(R$134,Tipologie!$B$2:$AM$10,8  ) ))</f>
        <v>RIPOSO</v>
      </c>
      <c r="S141" s="28" t="str">
        <f>T( IF( Dic2022_RICHIESTE!S30&lt;&gt;"",  IF(   AND(    (IFERROR(SEARCH("Ridotto",Dic2022_RICHIESTE!S30),Dic2022_RICHIESTE!S30))=1,    S$134&lt;&gt;""   ),    _xlfn.CONCAT("Rid: ",HLOOKUP(S$134,Tipologie!$B$2:$AM$10,8)  ),  Dic2022_RICHIESTE!S30),HLOOKUP(S$134,Tipologie!$B$2:$AM$10,8  ) ))</f>
        <v>RIPOSO</v>
      </c>
      <c r="U141" s="45" t="str">
        <f t="shared" si="40"/>
        <v>sab</v>
      </c>
      <c r="V141" s="46">
        <f t="shared" si="39"/>
        <v>44919</v>
      </c>
      <c r="W141" s="147" t="str">
        <f>T( IF( Dic2022_RICHIESTE!W30&lt;&gt;"",  IF(   AND(    (IFERROR(SEARCH("Ridotto",Dic2022_RICHIESTE!W30),Dic2022_RICHIESTE!W30))=1,    W$134&lt;&gt;""   ),    _xlfn.CONCAT("Rid: ",HLOOKUP(W$134,Tipologie!$B$2:$AM$10,8)  ),  Dic2022_RICHIESTE!W30),HLOOKUP(W$134,Tipologie!$B$2:$AM$10,8  ) ))</f>
        <v>RIPOSO</v>
      </c>
      <c r="X141" s="147" t="str">
        <f>T( IF( Dic2022_RICHIESTE!X30&lt;&gt;"",  IF(   AND(    (IFERROR(SEARCH("Ridotto",Dic2022_RICHIESTE!X30),Dic2022_RICHIESTE!X30))=1,    X$134&lt;&gt;""   ),    _xlfn.CONCAT("Rid: ",HLOOKUP(X$134,Tipologie!$B$2:$AM$10,8)  ),  Dic2022_RICHIESTE!X30),HLOOKUP(X$134,Tipologie!$B$2:$AM$10,8  ) ))</f>
        <v>RIPOSO</v>
      </c>
      <c r="Y141" s="147" t="str">
        <f>T( IF( Dic2022_RICHIESTE!Y30&lt;&gt;"",  IF(   AND(    (IFERROR(SEARCH("Ridotto",Dic2022_RICHIESTE!Y30),Dic2022_RICHIESTE!Y30))=1,    Y$134&lt;&gt;""   ),    _xlfn.CONCAT("Rid: ",HLOOKUP(Y$134,Tipologie!$B$2:$AM$10,8)  ),  Dic2022_RICHIESTE!Y30),HLOOKUP(Y$134,Tipologie!$B$2:$AM$10,8  ) ))</f>
        <v>RIPOSO</v>
      </c>
      <c r="Z141" s="147" t="str">
        <f>T( IF( Dic2022_RICHIESTE!Z30&lt;&gt;"",  IF(   AND(    (IFERROR(SEARCH("Ridotto",Dic2022_RICHIESTE!Z30),Dic2022_RICHIESTE!Z30))=1,    Z$134&lt;&gt;""   ),    _xlfn.CONCAT("Rid: ",HLOOKUP(Z$134,Tipologie!$B$2:$AM$10,8)  ),  Dic2022_RICHIESTE!Z30),HLOOKUP(Z$134,Tipologie!$B$2:$AM$10,8  ) ))</f>
        <v>RIPOSO</v>
      </c>
      <c r="AA141" s="147" t="str">
        <f>T( IF( Dic2022_RICHIESTE!AA30&lt;&gt;"",  IF(   AND(    (IFERROR(SEARCH("Ridotto",Dic2022_RICHIESTE!AA30),Dic2022_RICHIESTE!AA30))=1,    AA$134&lt;&gt;""   ),    _xlfn.CONCAT("Rid: ",HLOOKUP(AA$134,Tipologie!$B$2:$AM$10,8)  ),  Dic2022_RICHIESTE!AA30),HLOOKUP(AA$134,Tipologie!$B$2:$AM$10,8  ) ))</f>
        <v>RIPOSO</v>
      </c>
      <c r="AB141" s="147" t="str">
        <f>T( IF( Dic2022_RICHIESTE!AB30&lt;&gt;"",  IF(   AND(    (IFERROR(SEARCH("Ridotto",Dic2022_RICHIESTE!AB30),Dic2022_RICHIESTE!AB30))=1,    AB$134&lt;&gt;""   ),    _xlfn.CONCAT("Rid: ",HLOOKUP(AB$134,Tipologie!$B$2:$AM$10,8)  ),  Dic2022_RICHIESTE!AB30),HLOOKUP(AB$134,Tipologie!$B$2:$AM$10,8  ) ))</f>
        <v>RIPOSO</v>
      </c>
      <c r="AC141" s="147" t="str">
        <f>T( IF( Dic2022_RICHIESTE!AC30&lt;&gt;"",  IF(   AND(    (IFERROR(SEARCH("Ridotto",Dic2022_RICHIESTE!AC30),Dic2022_RICHIESTE!AC30))=1,    AC$134&lt;&gt;""   ),    _xlfn.CONCAT("Rid: ",HLOOKUP(AC$134,Tipologie!$B$2:$AM$10,8)  ),  Dic2022_RICHIESTE!AC30),HLOOKUP(AC$134,Tipologie!$B$2:$AM$10,8  ) ))</f>
        <v>RIPOSO</v>
      </c>
      <c r="AD141" s="147" t="str">
        <f>T( IF( Dic2022_RICHIESTE!AD30&lt;&gt;"",  IF(   AND(    (IFERROR(SEARCH("Ridotto",Dic2022_RICHIESTE!AD30),Dic2022_RICHIESTE!AD30))=1,    AD$134&lt;&gt;""   ),    _xlfn.CONCAT("Rid: ",HLOOKUP(AD$134,Tipologie!$B$2:$AM$10,8)  ),  Dic2022_RICHIESTE!AD30),HLOOKUP(AD$134,Tipologie!$B$2:$AM$10,8  ) ))</f>
        <v>RIPOSO</v>
      </c>
      <c r="AE141" s="147" t="str">
        <f>T( IF( Dic2022_RICHIESTE!AE30&lt;&gt;"",  IF(   AND(    (IFERROR(SEARCH("Ridotto",Dic2022_RICHIESTE!AE30),Dic2022_RICHIESTE!AE30))=1,    AE$134&lt;&gt;""   ),    _xlfn.CONCAT("Rid: ",HLOOKUP(AE$134,Tipologie!$B$2:$AM$10,8)  ),  Dic2022_RICHIESTE!AE30),HLOOKUP(AE$134,Tipologie!$B$2:$AM$10,8  ) ))</f>
        <v>RIPOSO</v>
      </c>
      <c r="AF141" s="147" t="str">
        <f>T( IF( Dic2022_RICHIESTE!AF30&lt;&gt;"",  IF(   AND(    (IFERROR(SEARCH("Ridotto",Dic2022_RICHIESTE!AF30),Dic2022_RICHIESTE!AF30))=1,    AF$134&lt;&gt;""   ),    _xlfn.CONCAT("Rid: ",HLOOKUP(AF$134,Tipologie!$B$2:$AM$10,8)  ),  Dic2022_RICHIESTE!AF30),HLOOKUP(AF$134,Tipologie!$B$2:$AM$10,8  ) ))</f>
        <v>RIPOSO</v>
      </c>
      <c r="AG141" s="147" t="str">
        <f>T( IF( Dic2022_RICHIESTE!AG30&lt;&gt;"",  IF(   AND(    (IFERROR(SEARCH("Ridotto",Dic2022_RICHIESTE!AG30),Dic2022_RICHIESTE!AG30))=1,    AG$134&lt;&gt;""   ),    _xlfn.CONCAT("Rid: ",HLOOKUP(AG$134,Tipologie!$B$2:$AM$10,8)  ),  Dic2022_RICHIESTE!AG30),HLOOKUP(AG$134,Tipologie!$B$2:$AM$10,8  ) ))</f>
        <v>RIPOSO</v>
      </c>
      <c r="AH141" s="147" t="str">
        <f>T( IF( Dic2022_RICHIESTE!AH30&lt;&gt;"",  IF(   AND(    (IFERROR(SEARCH("Ridotto",Dic2022_RICHIESTE!AH30),Dic2022_RICHIESTE!AH30))=1,    AH$134&lt;&gt;""   ),    _xlfn.CONCAT("Rid: ",HLOOKUP(AH$134,Tipologie!$B$2:$AM$10,8)  ),  Dic2022_RICHIESTE!AH30),HLOOKUP(AH$134,Tipologie!$B$2:$AM$10,8  ) ))</f>
        <v>RIPOSO</v>
      </c>
      <c r="AI141" s="147" t="str">
        <f>T( IF( Dic2022_RICHIESTE!AI30&lt;&gt;"",  IF(   AND(    (IFERROR(SEARCH("Ridotto",Dic2022_RICHIESTE!AI30),Dic2022_RICHIESTE!AI30))=1,    AI$134&lt;&gt;""   ),    _xlfn.CONCAT("Rid: ",HLOOKUP(AI$134,Tipologie!$B$2:$AM$10,8)  ),  Dic2022_RICHIESTE!AI30),HLOOKUP(AI$134,Tipologie!$B$2:$AM$10,8  ) ))</f>
        <v>RIPOSO</v>
      </c>
      <c r="AJ141" s="147" t="str">
        <f>T( IF( Dic2022_RICHIESTE!AJ30&lt;&gt;"",  IF(   AND(    (IFERROR(SEARCH("Ridotto",Dic2022_RICHIESTE!AJ30),Dic2022_RICHIESTE!AJ30))=1,    AJ$134&lt;&gt;""   ),    _xlfn.CONCAT("Rid: ",HLOOKUP(AJ$134,Tipologie!$B$2:$AM$10,8)  ),  Dic2022_RICHIESTE!AJ30),HLOOKUP(AJ$134,Tipologie!$B$2:$AM$10,8  ) ))</f>
        <v>RIPOSO</v>
      </c>
      <c r="AK141" s="147" t="str">
        <f>T( IF( Dic2022_RICHIESTE!AK30&lt;&gt;"",  IF(   AND(    (IFERROR(SEARCH("Ridotto",Dic2022_RICHIESTE!AK30),Dic2022_RICHIESTE!AK30))=1,    AK$134&lt;&gt;""   ),    _xlfn.CONCAT("Rid: ",HLOOKUP(AK$134,Tipologie!$B$2:$AM$10,8)  ),  Dic2022_RICHIESTE!AK30),HLOOKUP(AK$134,Tipologie!$B$2:$AM$10,8  ) ))</f>
        <v>RIPOSO</v>
      </c>
      <c r="AL141" s="147" t="str">
        <f>T( IF( Dic2022_RICHIESTE!AL30&lt;&gt;"",  IF(   AND(    (IFERROR(SEARCH("Ridotto",Dic2022_RICHIESTE!AL30),Dic2022_RICHIESTE!AL30))=1,    AL$134&lt;&gt;""   ),    _xlfn.CONCAT("Rid: ",HLOOKUP(AL$134,Tipologie!$B$2:$AM$10,8)  ),  Dic2022_RICHIESTE!AL30),HLOOKUP(AL$134,Tipologie!$B$2:$AM$10,8  ) ))</f>
        <v>RIPOSO</v>
      </c>
      <c r="AM141" s="147" t="str">
        <f>T( IF( Dic2022_RICHIESTE!AM30&lt;&gt;"",  IF(   AND(    (IFERROR(SEARCH("Ridotto",Dic2022_RICHIESTE!AM30),Dic2022_RICHIESTE!AM30))=1,    AM$134&lt;&gt;""   ),    _xlfn.CONCAT("Rid: ",HLOOKUP(AM$134,Tipologie!$B$2:$AM$10,8)  ),  Dic2022_RICHIESTE!AM30),HLOOKUP(AM$134,Tipologie!$B$2:$AM$10,8  ) ))</f>
        <v>RIPOSO</v>
      </c>
      <c r="AN141" s="147" t="str">
        <f>T( IF( Dic2022_RICHIESTE!AN30&lt;&gt;"",  IF(   AND(    (IFERROR(SEARCH("Ridotto",Dic2022_RICHIESTE!AN30),Dic2022_RICHIESTE!AN30))=1,    AN$134&lt;&gt;""   ),    _xlfn.CONCAT("Rid: ",HLOOKUP(AN$134,Tipologie!$B$2:$AM$10,8)  ),  Dic2022_RICHIESTE!AN30),HLOOKUP(AN$134,Tipologie!$B$2:$AM$10,8  ) ))</f>
        <v>RIPOSO</v>
      </c>
      <c r="AO141" s="147" t="str">
        <f>T( IF( Dic2022_RICHIESTE!AO30&lt;&gt;"",  IF(   AND(    (IFERROR(SEARCH("Ridotto",Dic2022_RICHIESTE!AO30),Dic2022_RICHIESTE!AO30))=1,    AO$134&lt;&gt;""   ),    _xlfn.CONCAT("Rid: ",HLOOKUP(AO$134,Tipologie!$B$2:$AM$10,8)  ),  Dic2022_RICHIESTE!AO30),HLOOKUP(AO$134,Tipologie!$B$2:$AM$10,8  ) ))</f>
        <v>RIPOSO</v>
      </c>
      <c r="AP141" s="147" t="str">
        <f>T( IF( Dic2022_RICHIESTE!AP30&lt;&gt;"",  IF(   AND(    (IFERROR(SEARCH("Ridotto",Dic2022_RICHIESTE!AP30),Dic2022_RICHIESTE!AP30))=1,    AP$134&lt;&gt;""   ),    _xlfn.CONCAT("Rid: ",HLOOKUP(AP$134,Tipologie!$B$2:$AM$10,8)  ),  Dic2022_RICHIESTE!AP30),HLOOKUP(AP$134,Tipologie!$B$2:$AM$10,8  ) ))</f>
        <v>RIPOSO</v>
      </c>
      <c r="AQ141" s="147" t="str">
        <f>T( IF( Dic2022_RICHIESTE!AQ30&lt;&gt;"",  IF(   AND(    (IFERROR(SEARCH("Ridotto",Dic2022_RICHIESTE!AQ30),Dic2022_RICHIESTE!AQ30))=1,    AQ$134&lt;&gt;""   ),    _xlfn.CONCAT("Rid: ",HLOOKUP(AQ$134,Tipologie!$B$2:$AM$10,8)  ),  Dic2022_RICHIESTE!AQ30),HLOOKUP(AQ$134,Tipologie!$B$2:$AM$10,8  ) ))</f>
        <v>RIPOSO</v>
      </c>
      <c r="AR141" s="147" t="str">
        <f>T( IF( Dic2022_RICHIESTE!AR30&lt;&gt;"",  IF(   AND(    (IFERROR(SEARCH("Ridotto",Dic2022_RICHIESTE!AR30),Dic2022_RICHIESTE!AR30))=1,    AR$134&lt;&gt;""   ),    _xlfn.CONCAT("Rid: ",HLOOKUP(AR$134,Tipologie!$B$2:$AM$10,8)  ),  Dic2022_RICHIESTE!AR30),HLOOKUP(AR$134,Tipologie!$B$2:$AM$10,8  ) ))</f>
        <v>RIPOSO</v>
      </c>
      <c r="AS141" s="147" t="str">
        <f>T( IF( Dic2022_RICHIESTE!AS30&lt;&gt;"",  IF(   AND(    (IFERROR(SEARCH("Ridotto",Dic2022_RICHIESTE!AS30),Dic2022_RICHIESTE!AS30))=1,    AS$134&lt;&gt;""   ),    _xlfn.CONCAT("Rid: ",HLOOKUP(AS$134,Tipologie!$B$2:$AM$10,8)  ),  Dic2022_RICHIESTE!AS30),HLOOKUP(AS$134,Tipologie!$B$2:$AM$10,8  ) ))</f>
        <v>RIPOSO</v>
      </c>
      <c r="AT141" s="224"/>
      <c r="AW141" s="87">
        <f>SUM(COUNTIFS(C141:AS141,{"Ex-accordo";"Ferie";"Ridotto Ex-Acc";"Ridotto Ferie";"Ridotto Maternità";"Malattia";"Esame";"Altro"}))</f>
        <v>0</v>
      </c>
      <c r="AX141" s="159">
        <f t="shared" si="45"/>
        <v>30</v>
      </c>
      <c r="AY141" s="91"/>
      <c r="BB141" s="147" t="str">
        <f>T( IF( Dic2022_RICHIESTE!BM30&lt;&gt;"",  IF(   AND(    (IFERROR(SEARCH("Ridotto",Dic2022_RICHIESTE!BM30),Dic2022_RICHIESTE!BM30))=1,    BB$134&lt;&gt;""   ),    _xlfn.CONCAT("Rid: ",HLOOKUP(BB$134,Tipologie!$B$2:$AM$10,8)  ),  Dic2022_RICHIESTE!BM30),HLOOKUP(BB$134,Tipologie!$B$2:$AM$10,8  ) ))</f>
        <v>RIPOSO</v>
      </c>
      <c r="BC141" s="147" t="str">
        <f>T( IF( Dic2022_RICHIESTE!BN30&lt;&gt;"",  IF(   AND(    (IFERROR(SEARCH("Ridotto",Dic2022_RICHIESTE!BN30),Dic2022_RICHIESTE!BN30))=1,    BC$134&lt;&gt;""   ),    _xlfn.CONCAT("Rid: ",HLOOKUP(BC$134,Tipologie!$B$2:$AM$10,8)  ),  Dic2022_RICHIESTE!BN30),HLOOKUP(BC$134,Tipologie!$B$2:$AM$10,8  ) ))</f>
        <v>RIPOSO</v>
      </c>
      <c r="BD141" s="147" t="str">
        <f>T( IF( Dic2022_RICHIESTE!BO30&lt;&gt;"",  IF(   AND(    (IFERROR(SEARCH("Ridotto",Dic2022_RICHIESTE!BO30),Dic2022_RICHIESTE!BO30))=1,    BD$134&lt;&gt;""   ),    _xlfn.CONCAT("Rid: ",HLOOKUP(BD$134,Tipologie!$B$2:$AM$10,8)  ),  Dic2022_RICHIESTE!BO30),HLOOKUP(BD$134,Tipologie!$B$2:$AM$10,8  ) ))</f>
        <v>RIPOSO</v>
      </c>
      <c r="BE141" s="147" t="str">
        <f>T( IF( Dic2022_RICHIESTE!BP30&lt;&gt;"",  IF(   AND(    (IFERROR(SEARCH("Ridotto",Dic2022_RICHIESTE!BP30),Dic2022_RICHIESTE!BP30))=1,    BE$134&lt;&gt;""   ),    _xlfn.CONCAT("Rid: ",HLOOKUP(BE$134,Tipologie!$B$2:$AM$10,8)  ),  Dic2022_RICHIESTE!BP30),HLOOKUP(BE$134,Tipologie!$B$2:$AM$10,8  ) ))</f>
        <v>RIPOSO</v>
      </c>
      <c r="BF141" s="147" t="str">
        <f>T( IF( Dic2022_RICHIESTE!BQ30&lt;&gt;"",  IF(   AND(    (IFERROR(SEARCH("Ridotto",Dic2022_RICHIESTE!BQ30),Dic2022_RICHIESTE!BQ30))=1,    BF$134&lt;&gt;""   ),    _xlfn.CONCAT("Rid: ",HLOOKUP(BF$134,Tipologie!$B$2:$AM$10,8)  ),  Dic2022_RICHIESTE!BQ30),HLOOKUP(BF$134,Tipologie!$B$2:$AM$10,8  ) ))</f>
        <v>RIPOSO</v>
      </c>
      <c r="BG141" s="147" t="str">
        <f>T( IF( Dic2022_RICHIESTE!BR30&lt;&gt;"",  IF(   AND(    (IFERROR(SEARCH("Ridotto",Dic2022_RICHIESTE!BR30),Dic2022_RICHIESTE!BR30))=1,    BG$134&lt;&gt;""   ),    _xlfn.CONCAT("Rid: ",HLOOKUP(BG$134,Tipologie!$B$2:$AM$10,8)  ),  Dic2022_RICHIESTE!BR30),HLOOKUP(BG$134,Tipologie!$B$2:$AM$10,8  ) ))</f>
        <v>RIPOSO</v>
      </c>
      <c r="BI141" s="45" t="str">
        <f t="shared" si="41"/>
        <v>sab</v>
      </c>
      <c r="BJ141" s="45">
        <f t="shared" si="44"/>
        <v>44919</v>
      </c>
      <c r="BK141" s="147" t="str">
        <f>T(IF(  Dic2022_RICHIESTE!BV30&lt;&gt;"",  Dic2022_RICHIESTE!BV30,  HLOOKUP(BK$134,Tipologie!$B$2:$AM$10,8) ))</f>
        <v>RIPOSO</v>
      </c>
      <c r="BL141" s="147" t="str">
        <f>T(IF(  Dic2022_RICHIESTE!BW30&lt;&gt;"",  Dic2022_RICHIESTE!BW30,  HLOOKUP(BL$134,Tipologie!$B$2:$AM$10,8) ))</f>
        <v>RIPOSO</v>
      </c>
      <c r="BM141" s="147" t="str">
        <f>T(IF(  Dic2022_RICHIESTE!BX30&lt;&gt;"",  Dic2022_RICHIESTE!BX30,  HLOOKUP(BM$134,Tipologie!$B$2:$AM$10,8) ))</f>
        <v>RIPOSO</v>
      </c>
      <c r="BN141" s="147" t="str">
        <f>T(IF(  Dic2022_RICHIESTE!BY30&lt;&gt;"",  Dic2022_RICHIESTE!BY30,  HLOOKUP(BN$134,Tipologie!$B$2:$AM$10,8) ))</f>
        <v>RIPOSO</v>
      </c>
      <c r="BO141" s="147" t="str">
        <f>T(IF(  Dic2022_RICHIESTE!BZ30&lt;&gt;"",  Dic2022_RICHIESTE!BZ30,  HLOOKUP(BO$134,Tipologie!$B$2:$AM$10,8) ))</f>
        <v>RIPOSO</v>
      </c>
      <c r="BP141" s="147" t="str">
        <f>T(IF(  Dic2022_RICHIESTE!CA30&lt;&gt;"",  Dic2022_RICHIESTE!CA30,  HLOOKUP(BP$134,Tipologie!$B$2:$AM$10,8) ))</f>
        <v>RIPOSO</v>
      </c>
      <c r="BQ141" s="147" t="str">
        <f>T(IF(  Dic2022_RICHIESTE!CB30&lt;&gt;"",  Dic2022_RICHIESTE!CB30,  HLOOKUP(BQ$134,Tipologie!$B$2:$AM$10,8) ))</f>
        <v>RIPOSO</v>
      </c>
      <c r="BR141" s="147" t="str">
        <f>T(IF(  Dic2022_RICHIESTE!BW30&lt;&gt;"",  Dic2022_RICHIESTE!BW30,  HLOOKUP(BR$134,Tipologie!$B$2:$AM$10,8) ))</f>
        <v>RIPOSO</v>
      </c>
      <c r="BS141" s="147" t="str">
        <f>T(IF(  Dic2022_RICHIESTE!BX30&lt;&gt;"",  Dic2022_RICHIESTE!BX30,  HLOOKUP(BS$134,Tipologie!$B$2:$AM$10,8) ))</f>
        <v>RIPOSO</v>
      </c>
      <c r="BT141" s="147" t="str">
        <f>T(IF(  Dic2022_RICHIESTE!BY30&lt;&gt;"",  Dic2022_RICHIESTE!BY30,  HLOOKUP(BT$134,Tipologie!$B$2:$AM$10,8) ))</f>
        <v>RIPOSO</v>
      </c>
    </row>
    <row r="142" spans="1:73" ht="11.25" customHeight="1" x14ac:dyDescent="0.25">
      <c r="A142" s="26" t="str">
        <f>IF(Dic2022_RICHIESTE!A31&lt;&gt;"",Dic2022_RICHIESTE!A31,"")</f>
        <v/>
      </c>
      <c r="B142" s="48">
        <f>IF(Dic2022_RICHIESTE!B31&lt;&gt;"",Dic2022_RICHIESTE!B31,"")</f>
        <v>44920</v>
      </c>
      <c r="C142" s="147" t="str">
        <f>T( IF( Dic2022_RICHIESTE!C31&lt;&gt;"",  IF(   AND(    (IFERROR(SEARCH("Ridotto",Dic2022_RICHIESTE!C31),Dic2022_RICHIESTE!C31))=1,    C$134&lt;&gt;""   ),    _xlfn.CONCAT("Rid: ",HLOOKUP(C$134,Tipologie!$B$2:$AM$10,9)  ),  Dic2022_RICHIESTE!C31),HLOOKUP(C$134,Tipologie!$B$2:$AM$10,9  ) ))</f>
        <v>DOMENICA</v>
      </c>
      <c r="D142" s="147" t="str">
        <f>T( IF( Dic2022_RICHIESTE!D31&lt;&gt;"",  IF(   AND(    (IFERROR(SEARCH("Ridotto",Dic2022_RICHIESTE!D31),Dic2022_RICHIESTE!D31))=1,    D$134&lt;&gt;""   ),    _xlfn.CONCAT("Rid: ",HLOOKUP(D$134,Tipologie!$B$2:$AM$10,9)  ),  Dic2022_RICHIESTE!D31),HLOOKUP(D$134,Tipologie!$B$2:$AM$10,9  ) ))</f>
        <v>DOMENICA</v>
      </c>
      <c r="E142" s="147" t="str">
        <f>T( IF( Dic2022_RICHIESTE!E31&lt;&gt;"",  IF(   AND(    (IFERROR(SEARCH("Ridotto",Dic2022_RICHIESTE!E31),Dic2022_RICHIESTE!E31))=1,    E$134&lt;&gt;""   ),    _xlfn.CONCAT("Rid: ",HLOOKUP(E$134,Tipologie!$B$2:$AM$10,9)  ),  Dic2022_RICHIESTE!E31),HLOOKUP(E$134,Tipologie!$B$2:$AM$10,9  ) ))</f>
        <v>DOMENICA</v>
      </c>
      <c r="F142" s="147" t="str">
        <f>T( IF( Dic2022_RICHIESTE!F31&lt;&gt;"",  IF(   AND(    (IFERROR(SEARCH("Ridotto",Dic2022_RICHIESTE!F31),Dic2022_RICHIESTE!F31))=1,    F$134&lt;&gt;""   ),    _xlfn.CONCAT("Rid: ",HLOOKUP(F$134,Tipologie!$B$2:$AM$10,9)  ),  Dic2022_RICHIESTE!F31),HLOOKUP(F$134,Tipologie!$B$2:$AM$10,9  ) ))</f>
        <v>DOMENICA</v>
      </c>
      <c r="G142" s="147" t="str">
        <f>T( IF( Dic2022_RICHIESTE!G31&lt;&gt;"",  IF(   AND(    (IFERROR(SEARCH("Ridotto",Dic2022_RICHIESTE!G31),Dic2022_RICHIESTE!G31))=1,    G$134&lt;&gt;""   ),    _xlfn.CONCAT("Rid: ",HLOOKUP(G$134,Tipologie!$B$2:$AM$10,9)  ),  Dic2022_RICHIESTE!G31),HLOOKUP(G$134,Tipologie!$B$2:$AM$10,9  ) ))</f>
        <v>DOMENICA</v>
      </c>
      <c r="H142" s="147" t="str">
        <f>T( IF( Dic2022_RICHIESTE!H31&lt;&gt;"",  IF(   AND(    (IFERROR(SEARCH("Ridotto",Dic2022_RICHIESTE!H31),Dic2022_RICHIESTE!H31))=1,    H$134&lt;&gt;""   ),    _xlfn.CONCAT("Rid: ",HLOOKUP(H$134,Tipologie!$B$2:$AM$10,9)  ),  Dic2022_RICHIESTE!H31),HLOOKUP(H$134,Tipologie!$B$2:$AM$10,9  ) ))</f>
        <v>DOMENICA</v>
      </c>
      <c r="I142" s="147" t="str">
        <f>T( IF( Dic2022_RICHIESTE!I31&lt;&gt;"",  IF(   AND(    (IFERROR(SEARCH("Ridotto",Dic2022_RICHIESTE!I31),Dic2022_RICHIESTE!I31))=1,    I$134&lt;&gt;""   ),    _xlfn.CONCAT("Rid: ",HLOOKUP(I$134,Tipologie!$B$2:$AM$10,9)  ),  Dic2022_RICHIESTE!I31),HLOOKUP(I$134,Tipologie!$B$2:$AM$10,9  ) ))</f>
        <v>DOMENICA</v>
      </c>
      <c r="J142" s="147" t="str">
        <f>T( IF( Dic2022_RICHIESTE!J31&lt;&gt;"",  IF(   AND(    (IFERROR(SEARCH("Ridotto",Dic2022_RICHIESTE!J31),Dic2022_RICHIESTE!J31))=1,    J$134&lt;&gt;""   ),    _xlfn.CONCAT("Rid: ",HLOOKUP(J$134,Tipologie!$B$2:$AM$10,9)  ),  Dic2022_RICHIESTE!J31),HLOOKUP(J$134,Tipologie!$B$2:$AM$10,9  ) ))</f>
        <v>DOMENICA</v>
      </c>
      <c r="K142" s="147" t="str">
        <f>T( IF( Dic2022_RICHIESTE!K31&lt;&gt;"",  IF(   AND(    (IFERROR(SEARCH("Ridotto",Dic2022_RICHIESTE!K31),Dic2022_RICHIESTE!K31))=1,    K$134&lt;&gt;""   ),    _xlfn.CONCAT("Rid: ",HLOOKUP(K$134,Tipologie!$B$2:$AM$10,9)  ),  Dic2022_RICHIESTE!K31),HLOOKUP(K$134,Tipologie!$B$2:$AM$10,9  ) ))</f>
        <v>DOMENICA</v>
      </c>
      <c r="L142" s="147" t="str">
        <f>T( IF( Dic2022_RICHIESTE!L31&lt;&gt;"",  IF(   AND(    (IFERROR(SEARCH("Ridotto",Dic2022_RICHIESTE!L31),Dic2022_RICHIESTE!L31))=1,    L$134&lt;&gt;""   ),    _xlfn.CONCAT("Rid: ",HLOOKUP(L$134,Tipologie!$B$2:$AM$10,9)  ),  Dic2022_RICHIESTE!L31),HLOOKUP(L$134,Tipologie!$B$2:$AM$10,9  ) ))</f>
        <v>DOMENICA</v>
      </c>
      <c r="M142" s="147" t="str">
        <f>T( IF( Dic2022_RICHIESTE!M31&lt;&gt;"",  IF(   AND(    (IFERROR(SEARCH("Ridotto",Dic2022_RICHIESTE!M31),Dic2022_RICHIESTE!M31))=1,    M$134&lt;&gt;""   ),    _xlfn.CONCAT("Rid: ",HLOOKUP(M$134,Tipologie!$B$2:$AM$10,9)  ),  Dic2022_RICHIESTE!M31),HLOOKUP(M$134,Tipologie!$B$2:$AM$10,9  ) ))</f>
        <v>DOMENICA</v>
      </c>
      <c r="N142" s="147" t="str">
        <f>T( IF( Dic2022_RICHIESTE!N31&lt;&gt;"",  IF(   AND(    (IFERROR(SEARCH("Ridotto",Dic2022_RICHIESTE!N31),Dic2022_RICHIESTE!N31))=1,    N$134&lt;&gt;""   ),    _xlfn.CONCAT("Rid: ",HLOOKUP(N$134,Tipologie!$B$2:$AM$10,9)  ),  Dic2022_RICHIESTE!N31),HLOOKUP(N$134,Tipologie!$B$2:$AM$10,9  ) ))</f>
        <v>DOMENICA</v>
      </c>
      <c r="O142" s="147" t="str">
        <f>T( IF( Dic2022_RICHIESTE!O31&lt;&gt;"",  IF(   AND(    (IFERROR(SEARCH("Ridotto",Dic2022_RICHIESTE!O31),Dic2022_RICHIESTE!O31))=1,    O$134&lt;&gt;""   ),    _xlfn.CONCAT("Rid: ",HLOOKUP(O$134,Tipologie!$B$2:$AM$10,9)  ),  Dic2022_RICHIESTE!O31),HLOOKUP(O$134,Tipologie!$B$2:$AM$10,9  ) ))</f>
        <v>DOMENICA</v>
      </c>
      <c r="P142" s="147" t="str">
        <f>T( IF( Dic2022_RICHIESTE!P31&lt;&gt;"",  IF(   AND(    (IFERROR(SEARCH("Ridotto",Dic2022_RICHIESTE!P31),Dic2022_RICHIESTE!P31))=1,    P$134&lt;&gt;""   ),    _xlfn.CONCAT("Rid: ",HLOOKUP(P$134,Tipologie!$B$2:$AM$10,9)  ),  Dic2022_RICHIESTE!P31),HLOOKUP(P$134,Tipologie!$B$2:$AM$10,9  ) ))</f>
        <v>DOMENICA</v>
      </c>
      <c r="Q142" s="28" t="str">
        <f>T( IF( Dic2022_RICHIESTE!Q31&lt;&gt;"",  IF(   AND(    (IFERROR(SEARCH("Ridotto",Dic2022_RICHIESTE!Q31),Dic2022_RICHIESTE!Q31))=1,    Q$134&lt;&gt;""   ),    _xlfn.CONCAT("Rid: ",HLOOKUP(Q$134,Tipologie!$B$2:$AM$10,9)  ),  Dic2022_RICHIESTE!Q31),HLOOKUP(Q$134,Tipologie!$B$2:$AM$10,9  ) ))</f>
        <v>DOMENICA</v>
      </c>
      <c r="R142" s="28" t="str">
        <f>T( IF( Dic2022_RICHIESTE!R31&lt;&gt;"",  IF(   AND(    (IFERROR(SEARCH("Ridotto",Dic2022_RICHIESTE!R31),Dic2022_RICHIESTE!R31))=1,    R$134&lt;&gt;""   ),    _xlfn.CONCAT("Rid: ",HLOOKUP(R$134,Tipologie!$B$2:$AM$10,9)  ),  Dic2022_RICHIESTE!R31),HLOOKUP(R$134,Tipologie!$B$2:$AM$10,9  ) ))</f>
        <v>DOMENICA</v>
      </c>
      <c r="S142" s="28" t="str">
        <f>T( IF( Dic2022_RICHIESTE!S31&lt;&gt;"",  IF(   AND(    (IFERROR(SEARCH("Ridotto",Dic2022_RICHIESTE!S31),Dic2022_RICHIESTE!S31))=1,    S$134&lt;&gt;""   ),    _xlfn.CONCAT("Rid: ",HLOOKUP(S$134,Tipologie!$B$2:$AM$10,9)  ),  Dic2022_RICHIESTE!S31),HLOOKUP(S$134,Tipologie!$B$2:$AM$10,9  ) ))</f>
        <v>DOMENICA</v>
      </c>
      <c r="U142" s="26" t="str">
        <f t="shared" si="40"/>
        <v/>
      </c>
      <c r="V142" s="48">
        <f t="shared" si="39"/>
        <v>44920</v>
      </c>
      <c r="W142" s="147" t="str">
        <f>T( IF( Dic2022_RICHIESTE!W31&lt;&gt;"",  IF(   AND(    (IFERROR(SEARCH("Ridotto",Dic2022_RICHIESTE!W31),Dic2022_RICHIESTE!W31))=1,    W$134&lt;&gt;""   ),    _xlfn.CONCAT("Rid: ",HLOOKUP(W$134,Tipologie!$B$2:$AM$10,9)  ),  Dic2022_RICHIESTE!W31),HLOOKUP(W$134,Tipologie!$B$2:$AM$10,9  ) ))</f>
        <v>DOMENICA</v>
      </c>
      <c r="X142" s="147" t="str">
        <f>T( IF( Dic2022_RICHIESTE!X31&lt;&gt;"",  IF(   AND(    (IFERROR(SEARCH("Ridotto",Dic2022_RICHIESTE!X31),Dic2022_RICHIESTE!X31))=1,    X$134&lt;&gt;""   ),    _xlfn.CONCAT("Rid: ",HLOOKUP(X$134,Tipologie!$B$2:$AM$10,9)  ),  Dic2022_RICHIESTE!X31),HLOOKUP(X$134,Tipologie!$B$2:$AM$10,9  ) ))</f>
        <v>DOMENICA</v>
      </c>
      <c r="Y142" s="147" t="str">
        <f>T( IF( Dic2022_RICHIESTE!Y31&lt;&gt;"",  IF(   AND(    (IFERROR(SEARCH("Ridotto",Dic2022_RICHIESTE!Y31),Dic2022_RICHIESTE!Y31))=1,    Y$134&lt;&gt;""   ),    _xlfn.CONCAT("Rid: ",HLOOKUP(Y$134,Tipologie!$B$2:$AM$10,9)  ),  Dic2022_RICHIESTE!Y31),HLOOKUP(Y$134,Tipologie!$B$2:$AM$10,9  ) ))</f>
        <v>DOMENICA</v>
      </c>
      <c r="Z142" s="147" t="str">
        <f>T( IF( Dic2022_RICHIESTE!Z31&lt;&gt;"",  IF(   AND(    (IFERROR(SEARCH("Ridotto",Dic2022_RICHIESTE!Z31),Dic2022_RICHIESTE!Z31))=1,    Z$134&lt;&gt;""   ),    _xlfn.CONCAT("Rid: ",HLOOKUP(Z$134,Tipologie!$B$2:$AM$10,9)  ),  Dic2022_RICHIESTE!Z31),HLOOKUP(Z$134,Tipologie!$B$2:$AM$10,9  ) ))</f>
        <v>DOMENICA</v>
      </c>
      <c r="AA142" s="147" t="str">
        <f>T( IF( Dic2022_RICHIESTE!AA31&lt;&gt;"",  IF(   AND(    (IFERROR(SEARCH("Ridotto",Dic2022_RICHIESTE!AA31),Dic2022_RICHIESTE!AA31))=1,    AA$134&lt;&gt;""   ),    _xlfn.CONCAT("Rid: ",HLOOKUP(AA$134,Tipologie!$B$2:$AM$10,9)  ),  Dic2022_RICHIESTE!AA31),HLOOKUP(AA$134,Tipologie!$B$2:$AM$10,9  ) ))</f>
        <v>DOMENICA</v>
      </c>
      <c r="AB142" s="147" t="str">
        <f>T( IF( Dic2022_RICHIESTE!AB31&lt;&gt;"",  IF(   AND(    (IFERROR(SEARCH("Ridotto",Dic2022_RICHIESTE!AB31),Dic2022_RICHIESTE!AB31))=1,    AB$134&lt;&gt;""   ),    _xlfn.CONCAT("Rid: ",HLOOKUP(AB$134,Tipologie!$B$2:$AM$10,9)  ),  Dic2022_RICHIESTE!AB31),HLOOKUP(AB$134,Tipologie!$B$2:$AM$10,9  ) ))</f>
        <v>DOMENICA</v>
      </c>
      <c r="AC142" s="147" t="str">
        <f>T( IF( Dic2022_RICHIESTE!AC31&lt;&gt;"",  IF(   AND(    (IFERROR(SEARCH("Ridotto",Dic2022_RICHIESTE!AC31),Dic2022_RICHIESTE!AC31))=1,    AC$134&lt;&gt;""   ),    _xlfn.CONCAT("Rid: ",HLOOKUP(AC$134,Tipologie!$B$2:$AM$10,9)  ),  Dic2022_RICHIESTE!AC31),HLOOKUP(AC$134,Tipologie!$B$2:$AM$10,9  ) ))</f>
        <v>DOMENICA</v>
      </c>
      <c r="AD142" s="147" t="str">
        <f>T( IF( Dic2022_RICHIESTE!AD31&lt;&gt;"",  IF(   AND(    (IFERROR(SEARCH("Ridotto",Dic2022_RICHIESTE!AD31),Dic2022_RICHIESTE!AD31))=1,    AD$134&lt;&gt;""   ),    _xlfn.CONCAT("Rid: ",HLOOKUP(AD$134,Tipologie!$B$2:$AM$10,9)  ),  Dic2022_RICHIESTE!AD31),HLOOKUP(AD$134,Tipologie!$B$2:$AM$10,9  ) ))</f>
        <v>DOMENICA</v>
      </c>
      <c r="AE142" s="147" t="str">
        <f>T( IF( Dic2022_RICHIESTE!AE31&lt;&gt;"",  IF(   AND(    (IFERROR(SEARCH("Ridotto",Dic2022_RICHIESTE!AE31),Dic2022_RICHIESTE!AE31))=1,    AE$134&lt;&gt;""   ),    _xlfn.CONCAT("Rid: ",HLOOKUP(AE$134,Tipologie!$B$2:$AM$10,9)  ),  Dic2022_RICHIESTE!AE31),HLOOKUP(AE$134,Tipologie!$B$2:$AM$10,9  ) ))</f>
        <v>DOMENICA</v>
      </c>
      <c r="AF142" s="147" t="str">
        <f>T( IF( Dic2022_RICHIESTE!AF31&lt;&gt;"",  IF(   AND(    (IFERROR(SEARCH("Ridotto",Dic2022_RICHIESTE!AF31),Dic2022_RICHIESTE!AF31))=1,    AF$134&lt;&gt;""   ),    _xlfn.CONCAT("Rid: ",HLOOKUP(AF$134,Tipologie!$B$2:$AM$10,9)  ),  Dic2022_RICHIESTE!AF31),HLOOKUP(AF$134,Tipologie!$B$2:$AM$10,9  ) ))</f>
        <v>DOMENICA</v>
      </c>
      <c r="AG142" s="147" t="str">
        <f>T( IF( Dic2022_RICHIESTE!AG31&lt;&gt;"",  IF(   AND(    (IFERROR(SEARCH("Ridotto",Dic2022_RICHIESTE!AG31),Dic2022_RICHIESTE!AG31))=1,    AG$134&lt;&gt;""   ),    _xlfn.CONCAT("Rid: ",HLOOKUP(AG$134,Tipologie!$B$2:$AM$10,9)  ),  Dic2022_RICHIESTE!AG31),HLOOKUP(AG$134,Tipologie!$B$2:$AM$10,9  ) ))</f>
        <v>DOMENICA</v>
      </c>
      <c r="AH142" s="147" t="str">
        <f>T( IF( Dic2022_RICHIESTE!AH31&lt;&gt;"",  IF(   AND(    (IFERROR(SEARCH("Ridotto",Dic2022_RICHIESTE!AH31),Dic2022_RICHIESTE!AH31))=1,    AH$134&lt;&gt;""   ),    _xlfn.CONCAT("Rid: ",HLOOKUP(AH$134,Tipologie!$B$2:$AM$10,9)  ),  Dic2022_RICHIESTE!AH31),HLOOKUP(AH$134,Tipologie!$B$2:$AM$10,9  ) ))</f>
        <v>DOMENICA</v>
      </c>
      <c r="AI142" s="147" t="str">
        <f>T( IF( Dic2022_RICHIESTE!AI31&lt;&gt;"",  IF(   AND(    (IFERROR(SEARCH("Ridotto",Dic2022_RICHIESTE!AI31),Dic2022_RICHIESTE!AI31))=1,    AI$134&lt;&gt;""   ),    _xlfn.CONCAT("Rid: ",HLOOKUP(AI$134,Tipologie!$B$2:$AM$10,9)  ),  Dic2022_RICHIESTE!AI31),HLOOKUP(AI$134,Tipologie!$B$2:$AM$10,9  ) ))</f>
        <v>DOMENICA</v>
      </c>
      <c r="AJ142" s="147" t="str">
        <f>T( IF( Dic2022_RICHIESTE!AJ31&lt;&gt;"",  IF(   AND(    (IFERROR(SEARCH("Ridotto",Dic2022_RICHIESTE!AJ31),Dic2022_RICHIESTE!AJ31))=1,    AJ$134&lt;&gt;""   ),    _xlfn.CONCAT("Rid: ",HLOOKUP(AJ$134,Tipologie!$B$2:$AM$10,9)  ),  Dic2022_RICHIESTE!AJ31),HLOOKUP(AJ$134,Tipologie!$B$2:$AM$10,9  ) ))</f>
        <v>DOMENICA</v>
      </c>
      <c r="AK142" s="147" t="str">
        <f>T( IF( Dic2022_RICHIESTE!AK31&lt;&gt;"",  IF(   AND(    (IFERROR(SEARCH("Ridotto",Dic2022_RICHIESTE!AK31),Dic2022_RICHIESTE!AK31))=1,    AK$134&lt;&gt;""   ),    _xlfn.CONCAT("Rid: ",HLOOKUP(AK$134,Tipologie!$B$2:$AM$10,9)  ),  Dic2022_RICHIESTE!AK31),HLOOKUP(AK$134,Tipologie!$B$2:$AM$10,9  ) ))</f>
        <v>DOMENICA</v>
      </c>
      <c r="AL142" s="147" t="str">
        <f>T( IF( Dic2022_RICHIESTE!AL31&lt;&gt;"",  IF(   AND(    (IFERROR(SEARCH("Ridotto",Dic2022_RICHIESTE!AL31),Dic2022_RICHIESTE!AL31))=1,    AL$134&lt;&gt;""   ),    _xlfn.CONCAT("Rid: ",HLOOKUP(AL$134,Tipologie!$B$2:$AM$10,9)  ),  Dic2022_RICHIESTE!AL31),HLOOKUP(AL$134,Tipologie!$B$2:$AM$10,9  ) ))</f>
        <v>DOMENICA</v>
      </c>
      <c r="AM142" s="147" t="str">
        <f>T( IF( Dic2022_RICHIESTE!AM31&lt;&gt;"",  IF(   AND(    (IFERROR(SEARCH("Ridotto",Dic2022_RICHIESTE!AM31),Dic2022_RICHIESTE!AM31))=1,    AM$134&lt;&gt;""   ),    _xlfn.CONCAT("Rid: ",HLOOKUP(AM$134,Tipologie!$B$2:$AM$10,9)  ),  Dic2022_RICHIESTE!AM31),HLOOKUP(AM$134,Tipologie!$B$2:$AM$10,9  ) ))</f>
        <v>DOMENICA</v>
      </c>
      <c r="AN142" s="147" t="str">
        <f>T( IF( Dic2022_RICHIESTE!AN31&lt;&gt;"",  IF(   AND(    (IFERROR(SEARCH("Ridotto",Dic2022_RICHIESTE!AN31),Dic2022_RICHIESTE!AN31))=1,    AN$134&lt;&gt;""   ),    _xlfn.CONCAT("Rid: ",HLOOKUP(AN$134,Tipologie!$B$2:$AM$10,9)  ),  Dic2022_RICHIESTE!AN31),HLOOKUP(AN$134,Tipologie!$B$2:$AM$10,9  ) ))</f>
        <v>DOMENICA</v>
      </c>
      <c r="AO142" s="147" t="str">
        <f>T( IF( Dic2022_RICHIESTE!AO31&lt;&gt;"",  IF(   AND(    (IFERROR(SEARCH("Ridotto",Dic2022_RICHIESTE!AO31),Dic2022_RICHIESTE!AO31))=1,    AO$134&lt;&gt;""   ),    _xlfn.CONCAT("Rid: ",HLOOKUP(AO$134,Tipologie!$B$2:$AM$10,9)  ),  Dic2022_RICHIESTE!AO31),HLOOKUP(AO$134,Tipologie!$B$2:$AM$10,9  ) ))</f>
        <v>DOMENICA</v>
      </c>
      <c r="AP142" s="147" t="str">
        <f>T( IF( Dic2022_RICHIESTE!AP31&lt;&gt;"",  IF(   AND(    (IFERROR(SEARCH("Ridotto",Dic2022_RICHIESTE!AP31),Dic2022_RICHIESTE!AP31))=1,    AP$134&lt;&gt;""   ),    _xlfn.CONCAT("Rid: ",HLOOKUP(AP$134,Tipologie!$B$2:$AM$10,9)  ),  Dic2022_RICHIESTE!AP31),HLOOKUP(AP$134,Tipologie!$B$2:$AM$10,9  ) ))</f>
        <v>DOMENICA</v>
      </c>
      <c r="AQ142" s="147" t="str">
        <f>T( IF( Dic2022_RICHIESTE!AQ31&lt;&gt;"",  IF(   AND(    (IFERROR(SEARCH("Ridotto",Dic2022_RICHIESTE!AQ31),Dic2022_RICHIESTE!AQ31))=1,    AQ$134&lt;&gt;""   ),    _xlfn.CONCAT("Rid: ",HLOOKUP(AQ$134,Tipologie!$B$2:$AM$10,9)  ),  Dic2022_RICHIESTE!AQ31),HLOOKUP(AQ$134,Tipologie!$B$2:$AM$10,9  ) ))</f>
        <v>DOMENICA</v>
      </c>
      <c r="AR142" s="147" t="str">
        <f>T( IF( Dic2022_RICHIESTE!AR31&lt;&gt;"",  IF(   AND(    (IFERROR(SEARCH("Ridotto",Dic2022_RICHIESTE!AR31),Dic2022_RICHIESTE!AR31))=1,    AR$134&lt;&gt;""   ),    _xlfn.CONCAT("Rid: ",HLOOKUP(AR$134,Tipologie!$B$2:$AM$10,9)  ),  Dic2022_RICHIESTE!AR31),HLOOKUP(AR$134,Tipologie!$B$2:$AM$10,9  ) ))</f>
        <v>DOMENICA</v>
      </c>
      <c r="AS142" s="147" t="str">
        <f>T( IF( Dic2022_RICHIESTE!AS31&lt;&gt;"",  IF(   AND(    (IFERROR(SEARCH("Ridotto",Dic2022_RICHIESTE!AS31),Dic2022_RICHIESTE!AS31))=1,    AS$134&lt;&gt;""   ),    _xlfn.CONCAT("Rid: ",HLOOKUP(AS$134,Tipologie!$B$2:$AM$10,9)  ),  Dic2022_RICHIESTE!AS31),HLOOKUP(AS$134,Tipologie!$B$2:$AM$10,9  ) ))</f>
        <v>DOMENICA</v>
      </c>
      <c r="AT142" s="224"/>
      <c r="AW142" s="89"/>
      <c r="AX142" s="207"/>
      <c r="AY142" s="91"/>
      <c r="BB142" s="147" t="str">
        <f>T( IF( Dic2022_RICHIESTE!BM31&lt;&gt;"",  IF(   AND(    (IFERROR(SEARCH("Ridotto",Dic2022_RICHIESTE!BM31),Dic2022_RICHIESTE!BM31))=1,    BB$134&lt;&gt;""   ),    _xlfn.CONCAT("Rid: ",HLOOKUP(BB$134,Tipologie!$B$2:$AM$10,9)  ),  Dic2022_RICHIESTE!BM31),HLOOKUP(BB$134,Tipologie!$B$2:$AM$10,9  ) ))</f>
        <v>DOMENICA</v>
      </c>
      <c r="BC142" s="147" t="str">
        <f>T( IF( Dic2022_RICHIESTE!BN31&lt;&gt;"",  IF(   AND(    (IFERROR(SEARCH("Ridotto",Dic2022_RICHIESTE!BN31),Dic2022_RICHIESTE!BN31))=1,    BC$134&lt;&gt;""   ),    _xlfn.CONCAT("Rid: ",HLOOKUP(BC$134,Tipologie!$B$2:$AM$10,9)  ),  Dic2022_RICHIESTE!BN31),HLOOKUP(BC$134,Tipologie!$B$2:$AM$10,9  ) ))</f>
        <v>DOMENICA</v>
      </c>
      <c r="BD142" s="147" t="str">
        <f>T( IF( Dic2022_RICHIESTE!BO31&lt;&gt;"",  IF(   AND(    (IFERROR(SEARCH("Ridotto",Dic2022_RICHIESTE!BO31),Dic2022_RICHIESTE!BO31))=1,    BD$134&lt;&gt;""   ),    _xlfn.CONCAT("Rid: ",HLOOKUP(BD$134,Tipologie!$B$2:$AM$10,9)  ),  Dic2022_RICHIESTE!BO31),HLOOKUP(BD$134,Tipologie!$B$2:$AM$10,9  ) ))</f>
        <v>DOMENICA</v>
      </c>
      <c r="BE142" s="147" t="str">
        <f>T( IF( Dic2022_RICHIESTE!BP31&lt;&gt;"",  IF(   AND(    (IFERROR(SEARCH("Ridotto",Dic2022_RICHIESTE!BP31),Dic2022_RICHIESTE!BP31))=1,    BE$134&lt;&gt;""   ),    _xlfn.CONCAT("Rid: ",HLOOKUP(BE$134,Tipologie!$B$2:$AM$10,9)  ),  Dic2022_RICHIESTE!BP31),HLOOKUP(BE$134,Tipologie!$B$2:$AM$10,9  ) ))</f>
        <v>DOMENICA</v>
      </c>
      <c r="BF142" s="147" t="str">
        <f>T( IF( Dic2022_RICHIESTE!BQ31&lt;&gt;"",  IF(   AND(    (IFERROR(SEARCH("Ridotto",Dic2022_RICHIESTE!BQ31),Dic2022_RICHIESTE!BQ31))=1,    BF$134&lt;&gt;""   ),    _xlfn.CONCAT("Rid: ",HLOOKUP(BF$134,Tipologie!$B$2:$AM$10,9)  ),  Dic2022_RICHIESTE!BQ31),HLOOKUP(BF$134,Tipologie!$B$2:$AM$10,9  ) ))</f>
        <v>DOMENICA</v>
      </c>
      <c r="BG142" s="147" t="str">
        <f>T( IF( Dic2022_RICHIESTE!BR31&lt;&gt;"",  IF(   AND(    (IFERROR(SEARCH("Ridotto",Dic2022_RICHIESTE!BR31),Dic2022_RICHIESTE!BR31))=1,    BG$134&lt;&gt;""   ),    _xlfn.CONCAT("Rid: ",HLOOKUP(BG$134,Tipologie!$B$2:$AM$10,9)  ),  Dic2022_RICHIESTE!BR31),HLOOKUP(BG$134,Tipologie!$B$2:$AM$10,9  ) ))</f>
        <v>DOMENICA</v>
      </c>
      <c r="BI142" s="26" t="str">
        <f t="shared" si="41"/>
        <v/>
      </c>
      <c r="BJ142" s="136">
        <f t="shared" si="44"/>
        <v>44920</v>
      </c>
      <c r="BK142" s="147" t="str">
        <f>T(IF(  Dic2022_RICHIESTE!BV31&lt;&gt;"",  Dic2022_RICHIESTE!BV31,  HLOOKUP(BK$134,Tipologie!$B$2:$AM$10,9) ))</f>
        <v>DOMENICA</v>
      </c>
      <c r="BL142" s="147" t="str">
        <f>T(IF(  Dic2022_RICHIESTE!BW31&lt;&gt;"",  Dic2022_RICHIESTE!BW31,  HLOOKUP(BL$134,Tipologie!$B$2:$AM$10,9) ))</f>
        <v>DOMENICA</v>
      </c>
      <c r="BM142" s="147" t="str">
        <f>T(IF(  Dic2022_RICHIESTE!BX31&lt;&gt;"",  Dic2022_RICHIESTE!BX31,  HLOOKUP(BM$134,Tipologie!$B$2:$AM$10,9) ))</f>
        <v>DOMENICA</v>
      </c>
      <c r="BN142" s="147" t="str">
        <f>T(IF(  Dic2022_RICHIESTE!BY31&lt;&gt;"",  Dic2022_RICHIESTE!BY31,  HLOOKUP(BN$134,Tipologie!$B$2:$AM$10,9) ))</f>
        <v>DOMENICA</v>
      </c>
      <c r="BO142" s="147" t="str">
        <f>T(IF(  Dic2022_RICHIESTE!BZ31&lt;&gt;"",  Dic2022_RICHIESTE!BZ31,  HLOOKUP(BO$134,Tipologie!$B$2:$AM$10,9) ))</f>
        <v>DOMENICA</v>
      </c>
      <c r="BP142" s="147" t="str">
        <f>T(IF(  Dic2022_RICHIESTE!CA31&lt;&gt;"",  Dic2022_RICHIESTE!CA31,  HLOOKUP(BP$134,Tipologie!$B$2:$AM$10,9) ))</f>
        <v>DOMENICA</v>
      </c>
      <c r="BQ142" s="147" t="str">
        <f>T(IF(  Dic2022_RICHIESTE!CB31&lt;&gt;"",  Dic2022_RICHIESTE!CB31,  HLOOKUP(BQ$134,Tipologie!$B$2:$AM$10,9) ))</f>
        <v>DOMENICA</v>
      </c>
      <c r="BR142" s="147" t="str">
        <f>T(IF(  Dic2022_RICHIESTE!BW31&lt;&gt;"",  Dic2022_RICHIESTE!BW31,  HLOOKUP(BR$134,Tipologie!$B$2:$AM$10,9) ))</f>
        <v>DOMENICA</v>
      </c>
      <c r="BS142" s="147" t="str">
        <f>T(IF(  Dic2022_RICHIESTE!BX31&lt;&gt;"",  Dic2022_RICHIESTE!BX31,  HLOOKUP(BS$134,Tipologie!$B$2:$AM$10,9) ))</f>
        <v>DOMENICA</v>
      </c>
      <c r="BT142" s="147" t="str">
        <f>T(IF(  Dic2022_RICHIESTE!BY31&lt;&gt;"",  Dic2022_RICHIESTE!BY31,  HLOOKUP(BT$134,Tipologie!$B$2:$AM$10,9) ))</f>
        <v>DOMENICA</v>
      </c>
    </row>
    <row r="143" spans="1:73" ht="11.25" customHeight="1" x14ac:dyDescent="0.25">
      <c r="A143" s="20"/>
      <c r="B143" s="20"/>
      <c r="C143" s="27"/>
      <c r="D143" s="27"/>
      <c r="E143" s="27"/>
      <c r="F143" s="27"/>
      <c r="G143" s="27"/>
      <c r="H143" s="27"/>
      <c r="I143" s="27"/>
      <c r="J143" s="27"/>
      <c r="K143" s="27"/>
      <c r="L143" s="27"/>
      <c r="M143" s="27"/>
      <c r="N143" s="27"/>
      <c r="O143" s="27"/>
      <c r="P143" s="27"/>
      <c r="Q143" s="27"/>
      <c r="R143" s="27"/>
      <c r="S143" s="27"/>
      <c r="U143" s="20" t="str">
        <f t="shared" si="40"/>
        <v/>
      </c>
      <c r="V143" s="20" t="str">
        <f t="shared" si="39"/>
        <v/>
      </c>
      <c r="W143" s="27"/>
      <c r="X143" s="199"/>
      <c r="Y143" s="199"/>
      <c r="Z143" s="199"/>
      <c r="AA143" s="199"/>
      <c r="AB143" s="199"/>
      <c r="AC143" s="199"/>
      <c r="AD143" s="199"/>
      <c r="AE143" s="199"/>
      <c r="AF143" s="199"/>
      <c r="AG143" s="199"/>
      <c r="AH143" s="199"/>
      <c r="AI143" s="199"/>
      <c r="AJ143" s="199"/>
      <c r="AK143" s="199"/>
      <c r="AL143" s="199"/>
      <c r="AM143" s="199"/>
      <c r="AN143" s="199"/>
      <c r="AO143" s="199"/>
      <c r="AP143" s="199"/>
      <c r="AQ143" s="199"/>
      <c r="AR143" s="199"/>
      <c r="AS143" s="199"/>
      <c r="AT143" s="199"/>
      <c r="AW143" s="91"/>
      <c r="AX143" s="196"/>
      <c r="AY143" s="91"/>
      <c r="BB143" s="199"/>
      <c r="BC143" s="199"/>
      <c r="BD143" s="199"/>
      <c r="BE143" s="199"/>
      <c r="BF143" s="199"/>
      <c r="BG143" s="199"/>
      <c r="BI143" s="93" t="str">
        <f t="shared" si="41"/>
        <v/>
      </c>
      <c r="BJ143" s="93" t="str">
        <f t="shared" si="44"/>
        <v/>
      </c>
      <c r="BK143" s="27"/>
      <c r="BL143" s="199"/>
      <c r="BM143" s="199"/>
      <c r="BN143" s="199"/>
      <c r="BO143" s="199"/>
      <c r="BP143" s="199"/>
      <c r="BQ143" s="199"/>
      <c r="BR143" s="27"/>
      <c r="BS143" s="27"/>
      <c r="BT143" s="27"/>
    </row>
    <row r="144" spans="1:73" ht="11.25" customHeight="1" x14ac:dyDescent="0.25">
      <c r="A144" s="44"/>
      <c r="B144" s="44" t="s">
        <v>15</v>
      </c>
      <c r="C144" s="79"/>
      <c r="D144" s="79"/>
      <c r="E144" s="79"/>
      <c r="F144" s="79"/>
      <c r="G144" s="79"/>
      <c r="H144" s="79"/>
      <c r="I144" s="79"/>
      <c r="J144" s="79"/>
      <c r="K144" s="79"/>
      <c r="L144" s="79"/>
      <c r="M144" s="79"/>
      <c r="N144" s="79"/>
      <c r="O144" s="79"/>
      <c r="P144" s="79"/>
      <c r="Q144" s="79"/>
      <c r="R144" s="79"/>
      <c r="S144" s="79"/>
      <c r="U144" s="44" t="str">
        <f t="shared" si="40"/>
        <v/>
      </c>
      <c r="V144" s="44" t="str">
        <f t="shared" si="39"/>
        <v>Turno</v>
      </c>
      <c r="W144" s="79"/>
      <c r="X144" s="79"/>
      <c r="Y144" s="79"/>
      <c r="Z144" s="79"/>
      <c r="AA144" s="79"/>
      <c r="AB144" s="79"/>
      <c r="AC144" s="79"/>
      <c r="AD144" s="79"/>
      <c r="AE144" s="79"/>
      <c r="AF144" s="79"/>
      <c r="AG144" s="79"/>
      <c r="AH144" s="79"/>
      <c r="AI144" s="79"/>
      <c r="AJ144" s="79"/>
      <c r="AK144" s="79"/>
      <c r="AL144" s="79"/>
      <c r="AM144" s="79"/>
      <c r="AN144" s="79"/>
      <c r="AO144" s="79"/>
      <c r="AP144" s="79"/>
      <c r="AQ144" s="79"/>
      <c r="AR144" s="79"/>
      <c r="AS144" s="79"/>
      <c r="AT144" s="224"/>
      <c r="AW144" s="88"/>
      <c r="AX144" s="88"/>
      <c r="AY144" s="91"/>
      <c r="BB144" s="79"/>
      <c r="BC144" s="79"/>
      <c r="BD144" s="79"/>
      <c r="BE144" s="79"/>
      <c r="BF144" s="79"/>
      <c r="BG144" s="79"/>
      <c r="BI144" s="93" t="str">
        <f t="shared" si="41"/>
        <v/>
      </c>
      <c r="BJ144" s="93"/>
      <c r="BK144" s="79"/>
      <c r="BL144" s="79"/>
      <c r="BM144" s="79"/>
      <c r="BN144" s="79"/>
      <c r="BO144" s="79"/>
      <c r="BP144" s="79"/>
      <c r="BQ144" s="79"/>
      <c r="BR144" s="79"/>
      <c r="BS144" s="79"/>
      <c r="BT144" s="79"/>
    </row>
    <row r="145" spans="1:73" ht="11.25" customHeight="1" x14ac:dyDescent="0.25">
      <c r="A145" s="20"/>
      <c r="B145" s="20"/>
      <c r="C145" s="147" t="str">
        <f>T(IF(  Dic2022_RICHIESTE!C33&lt;&gt;"",  Dic2022_RICHIESTE!C33,  HLOOKUP(C$144,Tipologie!$B$2:$AM$10,2) ))</f>
        <v>-</v>
      </c>
      <c r="D145" s="147" t="str">
        <f>T(IF(  Dic2022_RICHIESTE!D33&lt;&gt;"",  Dic2022_RICHIESTE!D33,  HLOOKUP(D$144,Tipologie!$B$2:$AM$10,2) ))</f>
        <v>-</v>
      </c>
      <c r="E145" s="147" t="str">
        <f>T(IF(  Dic2022_RICHIESTE!E33&lt;&gt;"",  Dic2022_RICHIESTE!E33,  HLOOKUP(E$144,Tipologie!$B$2:$AM$10,2) ))</f>
        <v>-</v>
      </c>
      <c r="F145" s="147" t="str">
        <f>T(IF(  Dic2022_RICHIESTE!F33&lt;&gt;"",  Dic2022_RICHIESTE!F33,  HLOOKUP(F$144,Tipologie!$B$2:$AM$10,2) ))</f>
        <v>-</v>
      </c>
      <c r="G145" s="147" t="str">
        <f>T(IF(  Dic2022_RICHIESTE!G33&lt;&gt;"",  Dic2022_RICHIESTE!G33,  HLOOKUP(G$144,Tipologie!$B$2:$AM$10,2) ))</f>
        <v>-</v>
      </c>
      <c r="H145" s="147" t="str">
        <f>T(IF(  Dic2022_RICHIESTE!H33&lt;&gt;"",  Dic2022_RICHIESTE!H33,  HLOOKUP(H$144,Tipologie!$B$2:$AM$10,2) ))</f>
        <v>-</v>
      </c>
      <c r="I145" s="147" t="str">
        <f>T(IF(  Dic2022_RICHIESTE!I33&lt;&gt;"",  Dic2022_RICHIESTE!I33,  HLOOKUP(I$144,Tipologie!$B$2:$AM$10,2) ))</f>
        <v>-</v>
      </c>
      <c r="J145" s="147" t="str">
        <f>T(IF(  Dic2022_RICHIESTE!J33&lt;&gt;"",  Dic2022_RICHIESTE!J33,  HLOOKUP(J$144,Tipologie!$B$2:$AM$10,2) ))</f>
        <v>-</v>
      </c>
      <c r="K145" s="147" t="str">
        <f>T(IF(  Dic2022_RICHIESTE!K33&lt;&gt;"",  Dic2022_RICHIESTE!K33,  HLOOKUP(K$144,Tipologie!$B$2:$AM$10,2) ))</f>
        <v>-</v>
      </c>
      <c r="L145" s="147" t="str">
        <f>T(IF(  Dic2022_RICHIESTE!L33&lt;&gt;"",  Dic2022_RICHIESTE!L33,  HLOOKUP(L$144,Tipologie!$B$2:$AM$10,2) ))</f>
        <v>-</v>
      </c>
      <c r="M145" s="147" t="str">
        <f>T(IF(  Dic2022_RICHIESTE!M33&lt;&gt;"",  Dic2022_RICHIESTE!M33,  HLOOKUP(M$144,Tipologie!$B$2:$AM$10,2) ))</f>
        <v>-</v>
      </c>
      <c r="N145" s="147" t="str">
        <f>T(IF(  Dic2022_RICHIESTE!N33&lt;&gt;"",  Dic2022_RICHIESTE!N33,  HLOOKUP(N$144,Tipologie!$B$2:$AM$10,2) ))</f>
        <v>-</v>
      </c>
      <c r="O145" s="147" t="str">
        <f>T(IF(  Dic2022_RICHIESTE!O33&lt;&gt;"",  Dic2022_RICHIESTE!O33,  HLOOKUP(O$144,Tipologie!$B$2:$AM$10,2) ))</f>
        <v>-</v>
      </c>
      <c r="P145" s="147" t="str">
        <f>T(IF(  Dic2022_RICHIESTE!P33&lt;&gt;"",  Dic2022_RICHIESTE!P33,  HLOOKUP(P$144,Tipologie!$B$2:$AM$10,2) ))</f>
        <v>-</v>
      </c>
      <c r="Q145" s="47" t="str">
        <f>T(IF(  Dic2022_RICHIESTE!Q33&lt;&gt;"",  Dic2022_RICHIESTE!Q33,  HLOOKUP(Q$144,Tipologie!$B$2:$AM$10,2) ))</f>
        <v>-</v>
      </c>
      <c r="R145" s="47" t="str">
        <f>T(IF(  Dic2022_RICHIESTE!R33&lt;&gt;"",  Dic2022_RICHIESTE!R33,  HLOOKUP(R$144,Tipologie!$B$2:$AM$10,2) ))</f>
        <v>-</v>
      </c>
      <c r="S145" s="47" t="str">
        <f>T(IF(  Dic2022_RICHIESTE!S33&lt;&gt;"",  Dic2022_RICHIESTE!S33,  HLOOKUP(S$144,Tipologie!$B$2:$AM$10,2) ))</f>
        <v>-</v>
      </c>
      <c r="U145" s="20" t="str">
        <f t="shared" si="40"/>
        <v/>
      </c>
      <c r="V145" s="20" t="str">
        <f t="shared" si="39"/>
        <v/>
      </c>
      <c r="W145" s="147" t="str">
        <f>T(IF(  Dic2022_RICHIESTE!W33&lt;&gt;"",  Dic2022_RICHIESTE!W33,  HLOOKUP(W$144,Tipologie!$B$2:$AM$10,2) ))</f>
        <v>-</v>
      </c>
      <c r="X145" s="147" t="str">
        <f>T(IF(  Dic2022_RICHIESTE!X33&lt;&gt;"",  Dic2022_RICHIESTE!X33,  HLOOKUP(X$144,Tipologie!$B$2:$AM$10,2) ))</f>
        <v>-</v>
      </c>
      <c r="Y145" s="147" t="str">
        <f>T(IF(  Dic2022_RICHIESTE!Y33&lt;&gt;"",  Dic2022_RICHIESTE!Y33,  HLOOKUP(Y$144,Tipologie!$B$2:$AM$10,2) ))</f>
        <v>-</v>
      </c>
      <c r="Z145" s="147" t="str">
        <f>T(IF(  Dic2022_RICHIESTE!Z33&lt;&gt;"",  Dic2022_RICHIESTE!Z33,  HLOOKUP(Z$144,Tipologie!$B$2:$AM$10,2) ))</f>
        <v>-</v>
      </c>
      <c r="AA145" s="147" t="str">
        <f>T(IF(  Dic2022_RICHIESTE!AA33&lt;&gt;"",  Dic2022_RICHIESTE!AA33,  HLOOKUP(AA$144,Tipologie!$B$2:$AM$10,2) ))</f>
        <v>-</v>
      </c>
      <c r="AB145" s="147" t="str">
        <f>T(IF(  Dic2022_RICHIESTE!AB33&lt;&gt;"",  Dic2022_RICHIESTE!AB33,  HLOOKUP(AB$144,Tipologie!$B$2:$AM$10,2) ))</f>
        <v>-</v>
      </c>
      <c r="AC145" s="147" t="str">
        <f>T(IF(  Dic2022_RICHIESTE!AC33&lt;&gt;"",  Dic2022_RICHIESTE!AC33,  HLOOKUP(AC$144,Tipologie!$B$2:$AM$10,2) ))</f>
        <v>-</v>
      </c>
      <c r="AD145" s="147" t="str">
        <f>T(IF(  Dic2022_RICHIESTE!AD33&lt;&gt;"",  Dic2022_RICHIESTE!AD33,  HLOOKUP(AD$144,Tipologie!$B$2:$AM$10,2) ))</f>
        <v>-</v>
      </c>
      <c r="AE145" s="147" t="str">
        <f>T(IF(  Dic2022_RICHIESTE!AE33&lt;&gt;"",  Dic2022_RICHIESTE!AE33,  HLOOKUP(AE$144,Tipologie!$B$2:$AM$10,2) ))</f>
        <v>-</v>
      </c>
      <c r="AF145" s="147" t="str">
        <f>T(IF(  Dic2022_RICHIESTE!AF33&lt;&gt;"",  Dic2022_RICHIESTE!AF33,  HLOOKUP(AF$144,Tipologie!$B$2:$AM$10,2) ))</f>
        <v>-</v>
      </c>
      <c r="AG145" s="147" t="str">
        <f>T(IF(  Dic2022_RICHIESTE!AG33&lt;&gt;"",  Dic2022_RICHIESTE!AG33,  HLOOKUP(AG$144,Tipologie!$B$2:$AM$10,2) ))</f>
        <v>-</v>
      </c>
      <c r="AH145" s="147" t="str">
        <f>T(IF(  Dic2022_RICHIESTE!AH33&lt;&gt;"",  Dic2022_RICHIESTE!AH33,  HLOOKUP(AH$144,Tipologie!$B$2:$AM$10,2) ))</f>
        <v>-</v>
      </c>
      <c r="AI145" s="147" t="str">
        <f>T(IF(  Dic2022_RICHIESTE!AI33&lt;&gt;"",  Dic2022_RICHIESTE!AI33,  HLOOKUP(AI$144,Tipologie!$B$2:$AM$10,2) ))</f>
        <v>-</v>
      </c>
      <c r="AJ145" s="147" t="str">
        <f>T(IF(  Dic2022_RICHIESTE!AJ33&lt;&gt;"",  Dic2022_RICHIESTE!AJ33,  HLOOKUP(AJ$144,Tipologie!$B$2:$AM$10,2) ))</f>
        <v>-</v>
      </c>
      <c r="AK145" s="147" t="str">
        <f>T(IF(  Dic2022_RICHIESTE!AK33&lt;&gt;"",  Dic2022_RICHIESTE!AK33,  HLOOKUP(AK$144,Tipologie!$B$2:$AM$10,2) ))</f>
        <v>-</v>
      </c>
      <c r="AL145" s="147" t="str">
        <f>T(IF(  Dic2022_RICHIESTE!AL33&lt;&gt;"",  Dic2022_RICHIESTE!AL33,  HLOOKUP(AL$144,Tipologie!$B$2:$AM$10,2) ))</f>
        <v>-</v>
      </c>
      <c r="AM145" s="147" t="str">
        <f>T(IF(  Dic2022_RICHIESTE!AM33&lt;&gt;"",  Dic2022_RICHIESTE!AM33,  HLOOKUP(AM$144,Tipologie!$B$2:$AM$10,2) ))</f>
        <v>-</v>
      </c>
      <c r="AN145" s="147" t="str">
        <f>T(IF(  Dic2022_RICHIESTE!AN33&lt;&gt;"",  Dic2022_RICHIESTE!AN33,  HLOOKUP(AN$144,Tipologie!$B$2:$AM$10,2) ))</f>
        <v>-</v>
      </c>
      <c r="AO145" s="147" t="str">
        <f>T(IF(  Dic2022_RICHIESTE!AO33&lt;&gt;"",  Dic2022_RICHIESTE!AO33,  HLOOKUP(AO$144,Tipologie!$B$2:$AM$10,2) ))</f>
        <v>-</v>
      </c>
      <c r="AP145" s="147" t="str">
        <f>T(IF(  Dic2022_RICHIESTE!AP33&lt;&gt;"",  Dic2022_RICHIESTE!AP33,  HLOOKUP(AP$144,Tipologie!$B$2:$AM$10,2) ))</f>
        <v>-</v>
      </c>
      <c r="AQ145" s="147" t="str">
        <f>T(IF(  Dic2022_RICHIESTE!AQ33&lt;&gt;"",  Dic2022_RICHIESTE!AQ33,  HLOOKUP(AQ$144,Tipologie!$B$2:$AM$10,2) ))</f>
        <v>-</v>
      </c>
      <c r="AR145" s="147" t="str">
        <f>T(IF(  Dic2022_RICHIESTE!AR33&lt;&gt;"",  Dic2022_RICHIESTE!AR33,  HLOOKUP(AR$144,Tipologie!$B$2:$AM$10,2) ))</f>
        <v>-</v>
      </c>
      <c r="AS145" s="147" t="str">
        <f>T(IF(  Dic2022_RICHIESTE!AS33&lt;&gt;"",  Dic2022_RICHIESTE!AS33,  HLOOKUP(AS$144,Tipologie!$B$2:$AM$10,2) ))</f>
        <v>-</v>
      </c>
      <c r="AT145" s="224"/>
      <c r="AW145" s="90"/>
      <c r="AX145" s="207"/>
      <c r="AY145" s="91"/>
      <c r="BB145" s="147" t="str">
        <f>T(IF(  Dic2022_RICHIESTE!BM33&lt;&gt;"",  Dic2022_RICHIESTE!BM33,  HLOOKUP(BB$144,Tipologie!$B$2:$AM$10,2) ))</f>
        <v>-</v>
      </c>
      <c r="BC145" s="147" t="str">
        <f>T(IF(  Dic2022_RICHIESTE!BN33&lt;&gt;"",  Dic2022_RICHIESTE!BN33,  HLOOKUP(BC$144,Tipologie!$B$2:$AM$10,2) ))</f>
        <v>-</v>
      </c>
      <c r="BD145" s="147" t="str">
        <f>T(IF(  Dic2022_RICHIESTE!BO33&lt;&gt;"",  Dic2022_RICHIESTE!BO33,  HLOOKUP(BD$144,Tipologie!$B$2:$AM$10,2) ))</f>
        <v>-</v>
      </c>
      <c r="BE145" s="147" t="str">
        <f>T(IF(  Dic2022_RICHIESTE!BP33&lt;&gt;"",  Dic2022_RICHIESTE!BP33,  HLOOKUP(BE$144,Tipologie!$B$2:$AM$10,2) ))</f>
        <v>-</v>
      </c>
      <c r="BF145" s="147" t="str">
        <f>T(IF(  Dic2022_RICHIESTE!BQ33&lt;&gt;"",  Dic2022_RICHIESTE!BQ33,  HLOOKUP(BF$144,Tipologie!$B$2:$AM$10,2) ))</f>
        <v>-</v>
      </c>
      <c r="BG145" s="147" t="str">
        <f>T(IF(  Dic2022_RICHIESTE!BR33&lt;&gt;"",  Dic2022_RICHIESTE!BR33,  HLOOKUP(BG$144,Tipologie!$B$2:$AM$10,2) ))</f>
        <v>-</v>
      </c>
      <c r="BI145" s="93" t="str">
        <f t="shared" si="41"/>
        <v/>
      </c>
      <c r="BJ145" s="93" t="str">
        <f t="shared" ref="BJ145:BJ153" si="46">IF($B145&lt;&gt;"",$B145,"")</f>
        <v/>
      </c>
      <c r="BK145" s="147" t="str">
        <f>T(IF(  Dic2022_RICHIESTE!BV33&lt;&gt;"",  Dic2022_RICHIESTE!BV33,  HLOOKUP(BK$144,Tipologie!$B$2:$AM$10,2) ))</f>
        <v>-</v>
      </c>
      <c r="BL145" s="147" t="str">
        <f>T(IF(  Dic2022_RICHIESTE!BW33&lt;&gt;"",  Dic2022_RICHIESTE!BW33,  HLOOKUP(BL$144,Tipologie!$B$2:$AM$10,2) ))</f>
        <v>-</v>
      </c>
      <c r="BM145" s="147" t="str">
        <f>T(IF(  Dic2022_RICHIESTE!BX33&lt;&gt;"",  Dic2022_RICHIESTE!BX33,  HLOOKUP(BM$144,Tipologie!$B$2:$AM$10,2) ))</f>
        <v>-</v>
      </c>
      <c r="BN145" s="147" t="str">
        <f>T(IF(  Dic2022_RICHIESTE!BY33&lt;&gt;"",  Dic2022_RICHIESTE!BY33,  HLOOKUP(BN$144,Tipologie!$B$2:$AM$10,2) ))</f>
        <v>-</v>
      </c>
      <c r="BO145" s="147" t="str">
        <f>T(IF(  Dic2022_RICHIESTE!BZ33&lt;&gt;"",  Dic2022_RICHIESTE!BZ33,  HLOOKUP(BO$144,Tipologie!$B$2:$AM$10,2) ))</f>
        <v>-</v>
      </c>
      <c r="BP145" s="147" t="str">
        <f>T(IF(  Dic2022_RICHIESTE!CA33&lt;&gt;"",  Dic2022_RICHIESTE!CA33,  HLOOKUP(BP$144,Tipologie!$B$2:$AM$10,2) ))</f>
        <v>-</v>
      </c>
      <c r="BQ145" s="147" t="str">
        <f>T(IF(  Dic2022_RICHIESTE!CB33&lt;&gt;"",  Dic2022_RICHIESTE!CB33,  HLOOKUP(BQ$144,Tipologie!$B$2:$AM$10,2) ))</f>
        <v>-</v>
      </c>
      <c r="BR145" s="147" t="str">
        <f>T(IF(  Dic2022_RICHIESTE!BW33&lt;&gt;"",  Dic2022_RICHIESTE!BW33,  HLOOKUP(BR$144,Tipologie!$B$2:$AM$10,2) ))</f>
        <v>-</v>
      </c>
      <c r="BS145" s="147" t="str">
        <f>T(IF(  Dic2022_RICHIESTE!BX33&lt;&gt;"",  Dic2022_RICHIESTE!BX33,  HLOOKUP(BS$144,Tipologie!$B$2:$AM$10,2) ))</f>
        <v>-</v>
      </c>
      <c r="BT145" s="147" t="str">
        <f>T(IF(  Dic2022_RICHIESTE!BY33&lt;&gt;"",  Dic2022_RICHIESTE!BY33,  HLOOKUP(BT$144,Tipologie!$B$2:$AM$10,2) ))</f>
        <v>-</v>
      </c>
    </row>
    <row r="146" spans="1:73" ht="11.25" customHeight="1" x14ac:dyDescent="0.25">
      <c r="A146" s="45" t="str">
        <f>IF(Dic2022_RICHIESTE!A34&lt;&gt;"",Dic2022_RICHIESTE!A34,"")</f>
        <v>lun</v>
      </c>
      <c r="B146" s="46">
        <f>IF(Dic2022_RICHIESTE!B34&lt;&gt;"",Dic2022_RICHIESTE!B34,"")</f>
        <v>44921</v>
      </c>
      <c r="C146" s="147" t="str">
        <f>T( IF( Dic2022_RICHIESTE!C34&lt;&gt;"",  IF(   AND(    (IFERROR(SEARCH("Ridotto",Dic2022_RICHIESTE!C34),Dic2022_RICHIESTE!C34))=1,    C$144&lt;&gt;""   ),    _xlfn.CONCAT("Rid: ",HLOOKUP(C$144,Tipologie!$B$2:$AM$10,3)  ),  Dic2022_RICHIESTE!C34),HLOOKUP(C$144,Tipologie!$B$2:$AM$10,3  ) ))</f>
        <v>.</v>
      </c>
      <c r="D146" s="147" t="str">
        <f>T( IF( Dic2022_RICHIESTE!D34&lt;&gt;"",  IF(   AND(    (IFERROR(SEARCH("Ridotto",Dic2022_RICHIESTE!D34),Dic2022_RICHIESTE!D34))=1,    D$144&lt;&gt;""   ),    _xlfn.CONCAT("Rid: ",HLOOKUP(D$144,Tipologie!$B$2:$AM$10,3)  ),  Dic2022_RICHIESTE!D34),HLOOKUP(D$144,Tipologie!$B$2:$AM$10,3  ) ))</f>
        <v>.</v>
      </c>
      <c r="E146" s="147" t="str">
        <f>T( IF( Dic2022_RICHIESTE!E34&lt;&gt;"",  IF(   AND(    (IFERROR(SEARCH("Ridotto",Dic2022_RICHIESTE!E34),Dic2022_RICHIESTE!E34))=1,    E$144&lt;&gt;""   ),    _xlfn.CONCAT("Rid: ",HLOOKUP(E$144,Tipologie!$B$2:$AM$10,3)  ),  Dic2022_RICHIESTE!E34),HLOOKUP(E$144,Tipologie!$B$2:$AM$10,3  ) ))</f>
        <v>.</v>
      </c>
      <c r="F146" s="147" t="str">
        <f>T( IF( Dic2022_RICHIESTE!F34&lt;&gt;"",  IF(   AND(    (IFERROR(SEARCH("Ridotto",Dic2022_RICHIESTE!F34),Dic2022_RICHIESTE!F34))=1,    F$144&lt;&gt;""   ),    _xlfn.CONCAT("Rid: ",HLOOKUP(F$144,Tipologie!$B$2:$AM$10,3)  ),  Dic2022_RICHIESTE!F34),HLOOKUP(F$144,Tipologie!$B$2:$AM$10,3  ) ))</f>
        <v>.</v>
      </c>
      <c r="G146" s="147" t="str">
        <f>T( IF( Dic2022_RICHIESTE!G34&lt;&gt;"",  IF(   AND(    (IFERROR(SEARCH("Ridotto",Dic2022_RICHIESTE!G34),Dic2022_RICHIESTE!G34))=1,    G$144&lt;&gt;""   ),    _xlfn.CONCAT("Rid: ",HLOOKUP(G$144,Tipologie!$B$2:$AM$10,3)  ),  Dic2022_RICHIESTE!G34),HLOOKUP(G$144,Tipologie!$B$2:$AM$10,3  ) ))</f>
        <v>.</v>
      </c>
      <c r="H146" s="147" t="str">
        <f>T( IF( Dic2022_RICHIESTE!H34&lt;&gt;"",  IF(   AND(    (IFERROR(SEARCH("Ridotto",Dic2022_RICHIESTE!H34),Dic2022_RICHIESTE!H34))=1,    H$144&lt;&gt;""   ),    _xlfn.CONCAT("Rid: ",HLOOKUP(H$144,Tipologie!$B$2:$AM$10,3)  ),  Dic2022_RICHIESTE!H34),HLOOKUP(H$144,Tipologie!$B$2:$AM$10,3  ) ))</f>
        <v>.</v>
      </c>
      <c r="I146" s="147" t="str">
        <f>T( IF( Dic2022_RICHIESTE!I34&lt;&gt;"",  IF(   AND(    (IFERROR(SEARCH("Ridotto",Dic2022_RICHIESTE!I34),Dic2022_RICHIESTE!I34))=1,    I$144&lt;&gt;""   ),    _xlfn.CONCAT("Rid: ",HLOOKUP(I$144,Tipologie!$B$2:$AM$10,3)  ),  Dic2022_RICHIESTE!I34),HLOOKUP(I$144,Tipologie!$B$2:$AM$10,3  ) ))</f>
        <v>.</v>
      </c>
      <c r="J146" s="147" t="str">
        <f>T( IF( Dic2022_RICHIESTE!J34&lt;&gt;"",  IF(   AND(    (IFERROR(SEARCH("Ridotto",Dic2022_RICHIESTE!J34),Dic2022_RICHIESTE!J34))=1,    J$144&lt;&gt;""   ),    _xlfn.CONCAT("Rid: ",HLOOKUP(J$144,Tipologie!$B$2:$AM$10,3)  ),  Dic2022_RICHIESTE!J34),HLOOKUP(J$144,Tipologie!$B$2:$AM$10,3  ) ))</f>
        <v>.</v>
      </c>
      <c r="K146" s="147" t="str">
        <f>T( IF( Dic2022_RICHIESTE!K34&lt;&gt;"",  IF(   AND(    (IFERROR(SEARCH("Ridotto",Dic2022_RICHIESTE!K34),Dic2022_RICHIESTE!K34))=1,    K$144&lt;&gt;""   ),    _xlfn.CONCAT("Rid: ",HLOOKUP(K$144,Tipologie!$B$2:$AM$10,3)  ),  Dic2022_RICHIESTE!K34),HLOOKUP(K$144,Tipologie!$B$2:$AM$10,3  ) ))</f>
        <v>.</v>
      </c>
      <c r="L146" s="147" t="str">
        <f>T( IF( Dic2022_RICHIESTE!L34&lt;&gt;"",  IF(   AND(    (IFERROR(SEARCH("Ridotto",Dic2022_RICHIESTE!L34),Dic2022_RICHIESTE!L34))=1,    L$144&lt;&gt;""   ),    _xlfn.CONCAT("Rid: ",HLOOKUP(L$144,Tipologie!$B$2:$AM$10,3)  ),  Dic2022_RICHIESTE!L34),HLOOKUP(L$144,Tipologie!$B$2:$AM$10,3  ) ))</f>
        <v>.</v>
      </c>
      <c r="M146" s="147" t="str">
        <f>T( IF( Dic2022_RICHIESTE!M34&lt;&gt;"",  IF(   AND(    (IFERROR(SEARCH("Ridotto",Dic2022_RICHIESTE!M34),Dic2022_RICHIESTE!M34))=1,    M$144&lt;&gt;""   ),    _xlfn.CONCAT("Rid: ",HLOOKUP(M$144,Tipologie!$B$2:$AM$10,3)  ),  Dic2022_RICHIESTE!M34),HLOOKUP(M$144,Tipologie!$B$2:$AM$10,3  ) ))</f>
        <v>.</v>
      </c>
      <c r="N146" s="147" t="str">
        <f>T( IF( Dic2022_RICHIESTE!N34&lt;&gt;"",  IF(   AND(    (IFERROR(SEARCH("Ridotto",Dic2022_RICHIESTE!N34),Dic2022_RICHIESTE!N34))=1,    N$144&lt;&gt;""   ),    _xlfn.CONCAT("Rid: ",HLOOKUP(N$144,Tipologie!$B$2:$AM$10,3)  ),  Dic2022_RICHIESTE!N34),HLOOKUP(N$144,Tipologie!$B$2:$AM$10,3  ) ))</f>
        <v>.</v>
      </c>
      <c r="O146" s="147" t="str">
        <f>T( IF( Dic2022_RICHIESTE!O34&lt;&gt;"",  IF(   AND(    (IFERROR(SEARCH("Ridotto",Dic2022_RICHIESTE!O34),Dic2022_RICHIESTE!O34))=1,    O$144&lt;&gt;""   ),    _xlfn.CONCAT("Rid: ",HLOOKUP(O$144,Tipologie!$B$2:$AM$10,3)  ),  Dic2022_RICHIESTE!O34),HLOOKUP(O$144,Tipologie!$B$2:$AM$10,3  ) ))</f>
        <v>.</v>
      </c>
      <c r="P146" s="147" t="str">
        <f>T( IF( Dic2022_RICHIESTE!P34&lt;&gt;"",  IF(   AND(    (IFERROR(SEARCH("Ridotto",Dic2022_RICHIESTE!P34),Dic2022_RICHIESTE!P34))=1,    P$144&lt;&gt;""   ),    _xlfn.CONCAT("Rid: ",HLOOKUP(P$144,Tipologie!$B$2:$AM$10,3)  ),  Dic2022_RICHIESTE!P34),HLOOKUP(P$144,Tipologie!$B$2:$AM$10,3  ) ))</f>
        <v>.</v>
      </c>
      <c r="Q146" s="28" t="str">
        <f>T( IF( Dic2022_RICHIESTE!Q34&lt;&gt;"",  IF(   AND(    (IFERROR(SEARCH("Ridotto",Dic2022_RICHIESTE!Q34),Dic2022_RICHIESTE!Q34))=1,    Q$144&lt;&gt;""   ),    _xlfn.CONCAT("Rid: ",HLOOKUP(Q$144,Tipologie!$B$2:$AM$10,3)  ),  Dic2022_RICHIESTE!Q34),HLOOKUP(Q$144,Tipologie!$B$2:$AM$10,3  ) ))</f>
        <v>.</v>
      </c>
      <c r="R146" s="28" t="str">
        <f>T( IF( Dic2022_RICHIESTE!R34&lt;&gt;"",  IF(   AND(    (IFERROR(SEARCH("Ridotto",Dic2022_RICHIESTE!R34),Dic2022_RICHIESTE!R34))=1,    R$144&lt;&gt;""   ),    _xlfn.CONCAT("Rid: ",HLOOKUP(R$144,Tipologie!$B$2:$AM$10,3)  ),  Dic2022_RICHIESTE!R34),HLOOKUP(R$144,Tipologie!$B$2:$AM$10,3  ) ))</f>
        <v>.</v>
      </c>
      <c r="S146" s="28" t="str">
        <f>T( IF( Dic2022_RICHIESTE!S34&lt;&gt;"",  IF(   AND(    (IFERROR(SEARCH("Ridotto",Dic2022_RICHIESTE!S34),Dic2022_RICHIESTE!S34))=1,    S$144&lt;&gt;""   ),    _xlfn.CONCAT("Rid: ",HLOOKUP(S$144,Tipologie!$B$2:$AM$10,3)  ),  Dic2022_RICHIESTE!S34),HLOOKUP(S$144,Tipologie!$B$2:$AM$10,3  ) ))</f>
        <v>.</v>
      </c>
      <c r="U146" s="45" t="str">
        <f t="shared" si="40"/>
        <v>lun</v>
      </c>
      <c r="V146" s="46">
        <f t="shared" si="39"/>
        <v>44921</v>
      </c>
      <c r="W146" s="147" t="str">
        <f>T( IF( Dic2022_RICHIESTE!W34&lt;&gt;"",  IF(   AND(    (IFERROR(SEARCH("Ridotto",Dic2022_RICHIESTE!W34),Dic2022_RICHIESTE!W34))=1,    W$144&lt;&gt;""   ),    _xlfn.CONCAT("Rid: ",HLOOKUP(W$144,Tipologie!$B$2:$AM$10,3)  ),  Dic2022_RICHIESTE!W34),HLOOKUP(W$144,Tipologie!$B$2:$AM$10,3  ) ))</f>
        <v>.</v>
      </c>
      <c r="X146" s="147" t="str">
        <f>T( IF( Dic2022_RICHIESTE!X34&lt;&gt;"",  IF(   AND(    (IFERROR(SEARCH("Ridotto",Dic2022_RICHIESTE!X34),Dic2022_RICHIESTE!X34))=1,    X$144&lt;&gt;""   ),    _xlfn.CONCAT("Rid: ",HLOOKUP(X$144,Tipologie!$B$2:$AM$10,3)  ),  Dic2022_RICHIESTE!X34),HLOOKUP(X$144,Tipologie!$B$2:$AM$10,3  ) ))</f>
        <v>.</v>
      </c>
      <c r="Y146" s="147" t="str">
        <f>T( IF( Dic2022_RICHIESTE!Y34&lt;&gt;"",  IF(   AND(    (IFERROR(SEARCH("Ridotto",Dic2022_RICHIESTE!Y34),Dic2022_RICHIESTE!Y34))=1,    Y$144&lt;&gt;""   ),    _xlfn.CONCAT("Rid: ",HLOOKUP(Y$144,Tipologie!$B$2:$AM$10,3)  ),  Dic2022_RICHIESTE!Y34),HLOOKUP(Y$144,Tipologie!$B$2:$AM$10,3  ) ))</f>
        <v>.</v>
      </c>
      <c r="Z146" s="147" t="str">
        <f>T( IF( Dic2022_RICHIESTE!Z34&lt;&gt;"",  IF(   AND(    (IFERROR(SEARCH("Ridotto",Dic2022_RICHIESTE!Z34),Dic2022_RICHIESTE!Z34))=1,    Z$144&lt;&gt;""   ),    _xlfn.CONCAT("Rid: ",HLOOKUP(Z$144,Tipologie!$B$2:$AM$10,3)  ),  Dic2022_RICHIESTE!Z34),HLOOKUP(Z$144,Tipologie!$B$2:$AM$10,3  ) ))</f>
        <v>.</v>
      </c>
      <c r="AA146" s="147" t="str">
        <f>T( IF( Dic2022_RICHIESTE!AA34&lt;&gt;"",  IF(   AND(    (IFERROR(SEARCH("Ridotto",Dic2022_RICHIESTE!AA34),Dic2022_RICHIESTE!AA34))=1,    AA$144&lt;&gt;""   ),    _xlfn.CONCAT("Rid: ",HLOOKUP(AA$144,Tipologie!$B$2:$AM$10,3)  ),  Dic2022_RICHIESTE!AA34),HLOOKUP(AA$144,Tipologie!$B$2:$AM$10,3  ) ))</f>
        <v>.</v>
      </c>
      <c r="AB146" s="147" t="str">
        <f>T( IF( Dic2022_RICHIESTE!AB34&lt;&gt;"",  IF(   AND(    (IFERROR(SEARCH("Ridotto",Dic2022_RICHIESTE!AB34),Dic2022_RICHIESTE!AB34))=1,    AB$144&lt;&gt;""   ),    _xlfn.CONCAT("Rid: ",HLOOKUP(AB$144,Tipologie!$B$2:$AM$10,3)  ),  Dic2022_RICHIESTE!AB34),HLOOKUP(AB$144,Tipologie!$B$2:$AM$10,3  ) ))</f>
        <v>.</v>
      </c>
      <c r="AC146" s="147" t="str">
        <f>T( IF( Dic2022_RICHIESTE!AC34&lt;&gt;"",  IF(   AND(    (IFERROR(SEARCH("Ridotto",Dic2022_RICHIESTE!AC34),Dic2022_RICHIESTE!AC34))=1,    AC$144&lt;&gt;""   ),    _xlfn.CONCAT("Rid: ",HLOOKUP(AC$144,Tipologie!$B$2:$AM$10,3)  ),  Dic2022_RICHIESTE!AC34),HLOOKUP(AC$144,Tipologie!$B$2:$AM$10,3  ) ))</f>
        <v>.</v>
      </c>
      <c r="AD146" s="147" t="str">
        <f>T( IF( Dic2022_RICHIESTE!AD34&lt;&gt;"",  IF(   AND(    (IFERROR(SEARCH("Ridotto",Dic2022_RICHIESTE!AD34),Dic2022_RICHIESTE!AD34))=1,    AD$144&lt;&gt;""   ),    _xlfn.CONCAT("Rid: ",HLOOKUP(AD$144,Tipologie!$B$2:$AM$10,3)  ),  Dic2022_RICHIESTE!AD34),HLOOKUP(AD$144,Tipologie!$B$2:$AM$10,3  ) ))</f>
        <v>.</v>
      </c>
      <c r="AE146" s="147" t="str">
        <f>T( IF( Dic2022_RICHIESTE!AE34&lt;&gt;"",  IF(   AND(    (IFERROR(SEARCH("Ridotto",Dic2022_RICHIESTE!AE34),Dic2022_RICHIESTE!AE34))=1,    AE$144&lt;&gt;""   ),    _xlfn.CONCAT("Rid: ",HLOOKUP(AE$144,Tipologie!$B$2:$AM$10,3)  ),  Dic2022_RICHIESTE!AE34),HLOOKUP(AE$144,Tipologie!$B$2:$AM$10,3  ) ))</f>
        <v>.</v>
      </c>
      <c r="AF146" s="147" t="str">
        <f>T( IF( Dic2022_RICHIESTE!AF34&lt;&gt;"",  IF(   AND(    (IFERROR(SEARCH("Ridotto",Dic2022_RICHIESTE!AF34),Dic2022_RICHIESTE!AF34))=1,    AF$144&lt;&gt;""   ),    _xlfn.CONCAT("Rid: ",HLOOKUP(AF$144,Tipologie!$B$2:$AM$10,3)  ),  Dic2022_RICHIESTE!AF34),HLOOKUP(AF$144,Tipologie!$B$2:$AM$10,3  ) ))</f>
        <v>.</v>
      </c>
      <c r="AG146" s="147" t="str">
        <f>T( IF( Dic2022_RICHIESTE!AG34&lt;&gt;"",  IF(   AND(    (IFERROR(SEARCH("Ridotto",Dic2022_RICHIESTE!AG34),Dic2022_RICHIESTE!AG34))=1,    AG$144&lt;&gt;""   ),    _xlfn.CONCAT("Rid: ",HLOOKUP(AG$144,Tipologie!$B$2:$AM$10,3)  ),  Dic2022_RICHIESTE!AG34),HLOOKUP(AG$144,Tipologie!$B$2:$AM$10,3  ) ))</f>
        <v>.</v>
      </c>
      <c r="AH146" s="147" t="str">
        <f>T( IF( Dic2022_RICHIESTE!AH34&lt;&gt;"",  IF(   AND(    (IFERROR(SEARCH("Ridotto",Dic2022_RICHIESTE!AH34),Dic2022_RICHIESTE!AH34))=1,    AH$144&lt;&gt;""   ),    _xlfn.CONCAT("Rid: ",HLOOKUP(AH$144,Tipologie!$B$2:$AM$10,3)  ),  Dic2022_RICHIESTE!AH34),HLOOKUP(AH$144,Tipologie!$B$2:$AM$10,3  ) ))</f>
        <v>.</v>
      </c>
      <c r="AI146" s="147" t="str">
        <f>T( IF( Dic2022_RICHIESTE!AI34&lt;&gt;"",  IF(   AND(    (IFERROR(SEARCH("Ridotto",Dic2022_RICHIESTE!AI34),Dic2022_RICHIESTE!AI34))=1,    AI$144&lt;&gt;""   ),    _xlfn.CONCAT("Rid: ",HLOOKUP(AI$144,Tipologie!$B$2:$AM$10,3)  ),  Dic2022_RICHIESTE!AI34),HLOOKUP(AI$144,Tipologie!$B$2:$AM$10,3  ) ))</f>
        <v>.</v>
      </c>
      <c r="AJ146" s="147" t="str">
        <f>T( IF( Dic2022_RICHIESTE!AJ34&lt;&gt;"",  IF(   AND(    (IFERROR(SEARCH("Ridotto",Dic2022_RICHIESTE!AJ34),Dic2022_RICHIESTE!AJ34))=1,    AJ$144&lt;&gt;""   ),    _xlfn.CONCAT("Rid: ",HLOOKUP(AJ$144,Tipologie!$B$2:$AM$10,3)  ),  Dic2022_RICHIESTE!AJ34),HLOOKUP(AJ$144,Tipologie!$B$2:$AM$10,3  ) ))</f>
        <v>.</v>
      </c>
      <c r="AK146" s="147" t="str">
        <f>T( IF( Dic2022_RICHIESTE!AK34&lt;&gt;"",  IF(   AND(    (IFERROR(SEARCH("Ridotto",Dic2022_RICHIESTE!AK34),Dic2022_RICHIESTE!AK34))=1,    AK$144&lt;&gt;""   ),    _xlfn.CONCAT("Rid: ",HLOOKUP(AK$144,Tipologie!$B$2:$AM$10,3)  ),  Dic2022_RICHIESTE!AK34),HLOOKUP(AK$144,Tipologie!$B$2:$AM$10,3  ) ))</f>
        <v>.</v>
      </c>
      <c r="AL146" s="147" t="str">
        <f>T( IF( Dic2022_RICHIESTE!AL34&lt;&gt;"",  IF(   AND(    (IFERROR(SEARCH("Ridotto",Dic2022_RICHIESTE!AL34),Dic2022_RICHIESTE!AL34))=1,    AL$144&lt;&gt;""   ),    _xlfn.CONCAT("Rid: ",HLOOKUP(AL$144,Tipologie!$B$2:$AM$10,3)  ),  Dic2022_RICHIESTE!AL34),HLOOKUP(AL$144,Tipologie!$B$2:$AM$10,3  ) ))</f>
        <v>.</v>
      </c>
      <c r="AM146" s="147" t="str">
        <f>T( IF( Dic2022_RICHIESTE!AM34&lt;&gt;"",  IF(   AND(    (IFERROR(SEARCH("Ridotto",Dic2022_RICHIESTE!AM34),Dic2022_RICHIESTE!AM34))=1,    AM$144&lt;&gt;""   ),    _xlfn.CONCAT("Rid: ",HLOOKUP(AM$144,Tipologie!$B$2:$AM$10,3)  ),  Dic2022_RICHIESTE!AM34),HLOOKUP(AM$144,Tipologie!$B$2:$AM$10,3  ) ))</f>
        <v>.</v>
      </c>
      <c r="AN146" s="147" t="str">
        <f>T( IF( Dic2022_RICHIESTE!AN34&lt;&gt;"",  IF(   AND(    (IFERROR(SEARCH("Ridotto",Dic2022_RICHIESTE!AN34),Dic2022_RICHIESTE!AN34))=1,    AN$144&lt;&gt;""   ),    _xlfn.CONCAT("Rid: ",HLOOKUP(AN$144,Tipologie!$B$2:$AM$10,3)  ),  Dic2022_RICHIESTE!AN34),HLOOKUP(AN$144,Tipologie!$B$2:$AM$10,3  ) ))</f>
        <v>.</v>
      </c>
      <c r="AO146" s="147" t="str">
        <f>T( IF( Dic2022_RICHIESTE!AO34&lt;&gt;"",  IF(   AND(    (IFERROR(SEARCH("Ridotto",Dic2022_RICHIESTE!AO34),Dic2022_RICHIESTE!AO34))=1,    AO$144&lt;&gt;""   ),    _xlfn.CONCAT("Rid: ",HLOOKUP(AO$144,Tipologie!$B$2:$AM$10,3)  ),  Dic2022_RICHIESTE!AO34),HLOOKUP(AO$144,Tipologie!$B$2:$AM$10,3  ) ))</f>
        <v>.</v>
      </c>
      <c r="AP146" s="147" t="str">
        <f>T( IF( Dic2022_RICHIESTE!AP34&lt;&gt;"",  IF(   AND(    (IFERROR(SEARCH("Ridotto",Dic2022_RICHIESTE!AP34),Dic2022_RICHIESTE!AP34))=1,    AP$144&lt;&gt;""   ),    _xlfn.CONCAT("Rid: ",HLOOKUP(AP$144,Tipologie!$B$2:$AM$10,3)  ),  Dic2022_RICHIESTE!AP34),HLOOKUP(AP$144,Tipologie!$B$2:$AM$10,3  ) ))</f>
        <v>.</v>
      </c>
      <c r="AQ146" s="147" t="str">
        <f>T( IF( Dic2022_RICHIESTE!AQ34&lt;&gt;"",  IF(   AND(    (IFERROR(SEARCH("Ridotto",Dic2022_RICHIESTE!AQ34),Dic2022_RICHIESTE!AQ34))=1,    AQ$144&lt;&gt;""   ),    _xlfn.CONCAT("Rid: ",HLOOKUP(AQ$144,Tipologie!$B$2:$AM$10,3)  ),  Dic2022_RICHIESTE!AQ34),HLOOKUP(AQ$144,Tipologie!$B$2:$AM$10,3  ) ))</f>
        <v>.</v>
      </c>
      <c r="AR146" s="147" t="str">
        <f>T( IF( Dic2022_RICHIESTE!AR34&lt;&gt;"",  IF(   AND(    (IFERROR(SEARCH("Ridotto",Dic2022_RICHIESTE!AR34),Dic2022_RICHIESTE!AR34))=1,    AR$144&lt;&gt;""   ),    _xlfn.CONCAT("Rid: ",HLOOKUP(AR$144,Tipologie!$B$2:$AM$10,3)  ),  Dic2022_RICHIESTE!AR34),HLOOKUP(AR$144,Tipologie!$B$2:$AM$10,3  ) ))</f>
        <v>.</v>
      </c>
      <c r="AS146" s="147" t="str">
        <f>T( IF( Dic2022_RICHIESTE!AS34&lt;&gt;"",  IF(   AND(    (IFERROR(SEARCH("Ridotto",Dic2022_RICHIESTE!AS34),Dic2022_RICHIESTE!AS34))=1,    AS$144&lt;&gt;""   ),    _xlfn.CONCAT("Rid: ",HLOOKUP(AS$144,Tipologie!$B$2:$AM$10,3)  ),  Dic2022_RICHIESTE!AS34),HLOOKUP(AS$144,Tipologie!$B$2:$AM$10,3  ) ))</f>
        <v>.</v>
      </c>
      <c r="AT146" s="224"/>
      <c r="AW146" s="22">
        <f>SUM(COUNTIFS(C146:AS146,{"Ex-accordo";"Ferie";"Ridotto Ex-Acc";"Ridotto Ferie";"Ridotto Maternità";"Malattia";"Esame";"Altro"}))</f>
        <v>0</v>
      </c>
      <c r="AX146" s="159">
        <f t="shared" ref="AX146:AX151" si="47">$AZ$1-AW146</f>
        <v>30</v>
      </c>
      <c r="AY146" s="91"/>
      <c r="BB146" s="147" t="str">
        <f>T( IF( Dic2022_RICHIESTE!BM34&lt;&gt;"",  IF(   AND(    (IFERROR(SEARCH("Ridotto",Dic2022_RICHIESTE!BM34),Dic2022_RICHIESTE!BM34))=1,    BB$144&lt;&gt;""   ),    _xlfn.CONCAT("Rid: ",HLOOKUP(BB$144,Tipologie!$B$2:$AM$10,3)  ),  Dic2022_RICHIESTE!BM34),HLOOKUP(BB$144,Tipologie!$B$2:$AM$10,3  ) ))</f>
        <v>.</v>
      </c>
      <c r="BC146" s="147" t="str">
        <f>T( IF( Dic2022_RICHIESTE!BN34&lt;&gt;"",  IF(   AND(    (IFERROR(SEARCH("Ridotto",Dic2022_RICHIESTE!BN34),Dic2022_RICHIESTE!BN34))=1,    BC$144&lt;&gt;""   ),    _xlfn.CONCAT("Rid: ",HLOOKUP(BC$144,Tipologie!$B$2:$AM$10,3)  ),  Dic2022_RICHIESTE!BN34),HLOOKUP(BC$144,Tipologie!$B$2:$AM$10,3  ) ))</f>
        <v>.</v>
      </c>
      <c r="BD146" s="147" t="str">
        <f>T( IF( Dic2022_RICHIESTE!BO34&lt;&gt;"",  IF(   AND(    (IFERROR(SEARCH("Ridotto",Dic2022_RICHIESTE!BO34),Dic2022_RICHIESTE!BO34))=1,    BD$144&lt;&gt;""   ),    _xlfn.CONCAT("Rid: ",HLOOKUP(BD$144,Tipologie!$B$2:$AM$10,3)  ),  Dic2022_RICHIESTE!BO34),HLOOKUP(BD$144,Tipologie!$B$2:$AM$10,3  ) ))</f>
        <v>.</v>
      </c>
      <c r="BE146" s="147" t="str">
        <f>T( IF( Dic2022_RICHIESTE!BP34&lt;&gt;"",  IF(   AND(    (IFERROR(SEARCH("Ridotto",Dic2022_RICHIESTE!BP34),Dic2022_RICHIESTE!BP34))=1,    BE$144&lt;&gt;""   ),    _xlfn.CONCAT("Rid: ",HLOOKUP(BE$144,Tipologie!$B$2:$AM$10,3)  ),  Dic2022_RICHIESTE!BP34),HLOOKUP(BE$144,Tipologie!$B$2:$AM$10,3  ) ))</f>
        <v>.</v>
      </c>
      <c r="BF146" s="147" t="str">
        <f>T( IF( Dic2022_RICHIESTE!BQ34&lt;&gt;"",  IF(   AND(    (IFERROR(SEARCH("Ridotto",Dic2022_RICHIESTE!BQ34),Dic2022_RICHIESTE!BQ34))=1,    BF$144&lt;&gt;""   ),    _xlfn.CONCAT("Rid: ",HLOOKUP(BF$144,Tipologie!$B$2:$AM$10,3)  ),  Dic2022_RICHIESTE!BQ34),HLOOKUP(BF$144,Tipologie!$B$2:$AM$10,3  ) ))</f>
        <v>.</v>
      </c>
      <c r="BG146" s="147" t="str">
        <f>T( IF( Dic2022_RICHIESTE!BR34&lt;&gt;"",  IF(   AND(    (IFERROR(SEARCH("Ridotto",Dic2022_RICHIESTE!BR34),Dic2022_RICHIESTE!BR34))=1,    BG$144&lt;&gt;""   ),    _xlfn.CONCAT("Rid: ",HLOOKUP(BG$144,Tipologie!$B$2:$AM$10,3)  ),  Dic2022_RICHIESTE!BR34),HLOOKUP(BG$144,Tipologie!$B$2:$AM$10,3  ) ))</f>
        <v>.</v>
      </c>
      <c r="BI146" s="45" t="str">
        <f t="shared" si="41"/>
        <v>lun</v>
      </c>
      <c r="BJ146" s="45">
        <f t="shared" si="46"/>
        <v>44921</v>
      </c>
      <c r="BK146" s="147" t="str">
        <f>T(IF(  Dic2022_RICHIESTE!BV34&lt;&gt;"",  Dic2022_RICHIESTE!BV34,  HLOOKUP(BK$144,Tipologie!$B$2:$AM$10,3) ))</f>
        <v>.</v>
      </c>
      <c r="BL146" s="147" t="str">
        <f>T(IF(  Dic2022_RICHIESTE!BW34&lt;&gt;"",  Dic2022_RICHIESTE!BW34,  HLOOKUP(BL$144,Tipologie!$B$2:$AM$10,3) ))</f>
        <v>.</v>
      </c>
      <c r="BM146" s="147" t="str">
        <f>T(IF(  Dic2022_RICHIESTE!BX34&lt;&gt;"",  Dic2022_RICHIESTE!BX34,  HLOOKUP(BM$144,Tipologie!$B$2:$AM$10,3) ))</f>
        <v>.</v>
      </c>
      <c r="BN146" s="147" t="str">
        <f>T(IF(  Dic2022_RICHIESTE!BY34&lt;&gt;"",  Dic2022_RICHIESTE!BY34,  HLOOKUP(BN$144,Tipologie!$B$2:$AM$10,3) ))</f>
        <v>.</v>
      </c>
      <c r="BO146" s="147" t="str">
        <f>T(IF(  Dic2022_RICHIESTE!BZ34&lt;&gt;"",  Dic2022_RICHIESTE!BZ34,  HLOOKUP(BO$144,Tipologie!$B$2:$AM$10,3) ))</f>
        <v>.</v>
      </c>
      <c r="BP146" s="147" t="str">
        <f>T(IF(  Dic2022_RICHIESTE!CA34&lt;&gt;"",  Dic2022_RICHIESTE!CA34,  HLOOKUP(BP$144,Tipologie!$B$2:$AM$10,3) ))</f>
        <v>.</v>
      </c>
      <c r="BQ146" s="147" t="str">
        <f>T(IF(  Dic2022_RICHIESTE!CB34&lt;&gt;"",  Dic2022_RICHIESTE!CB34,  HLOOKUP(BQ$144,Tipologie!$B$2:$AM$10,3) ))</f>
        <v>.</v>
      </c>
      <c r="BR146" s="147" t="str">
        <f>T(IF(  Dic2022_RICHIESTE!BW34&lt;&gt;"",  Dic2022_RICHIESTE!BW34,  HLOOKUP(BR$144,Tipologie!$B$2:$AM$10,3) ))</f>
        <v>.</v>
      </c>
      <c r="BS146" s="147" t="str">
        <f>T(IF(  Dic2022_RICHIESTE!BX34&lt;&gt;"",  Dic2022_RICHIESTE!BX34,  HLOOKUP(BS$144,Tipologie!$B$2:$AM$10,3) ))</f>
        <v>.</v>
      </c>
      <c r="BT146" s="147" t="str">
        <f>T(IF(  Dic2022_RICHIESTE!BY34&lt;&gt;"",  Dic2022_RICHIESTE!BY34,  HLOOKUP(BT$144,Tipologie!$B$2:$AM$10,3) ))</f>
        <v>.</v>
      </c>
      <c r="BU146" s="20"/>
    </row>
    <row r="147" spans="1:73" ht="11.25" customHeight="1" x14ac:dyDescent="0.25">
      <c r="A147" s="45" t="str">
        <f>IF(Dic2022_RICHIESTE!A35&lt;&gt;"",Dic2022_RICHIESTE!A35,"")</f>
        <v>mar</v>
      </c>
      <c r="B147" s="46">
        <f>IF(Dic2022_RICHIESTE!B35&lt;&gt;"",Dic2022_RICHIESTE!B35,"")</f>
        <v>44922</v>
      </c>
      <c r="C147" s="147" t="str">
        <f>T( IF( Dic2022_RICHIESTE!C35&lt;&gt;"",  IF(   AND(    (IFERROR(SEARCH("Ridotto",Dic2022_RICHIESTE!C35),Dic2022_RICHIESTE!C35))=1,    C$144&lt;&gt;""   ),    _xlfn.CONCAT("Rid: ",HLOOKUP(C$144,Tipologie!$B$2:$AM$10,4)  ),  Dic2022_RICHIESTE!C35),HLOOKUP(C$144,Tipologie!$B$2:$AM$10,4  ) ))</f>
        <v>.</v>
      </c>
      <c r="D147" s="147" t="str">
        <f>T( IF( Dic2022_RICHIESTE!D35&lt;&gt;"",  IF(   AND(    (IFERROR(SEARCH("Ridotto",Dic2022_RICHIESTE!D35),Dic2022_RICHIESTE!D35))=1,    D$144&lt;&gt;""   ),    _xlfn.CONCAT("Rid: ",HLOOKUP(D$144,Tipologie!$B$2:$AM$10,4)  ),  Dic2022_RICHIESTE!D35),HLOOKUP(D$144,Tipologie!$B$2:$AM$10,4  ) ))</f>
        <v>.</v>
      </c>
      <c r="E147" s="147" t="str">
        <f>T( IF( Dic2022_RICHIESTE!E35&lt;&gt;"",  IF(   AND(    (IFERROR(SEARCH("Ridotto",Dic2022_RICHIESTE!E35),Dic2022_RICHIESTE!E35))=1,    E$144&lt;&gt;""   ),    _xlfn.CONCAT("Rid: ",HLOOKUP(E$144,Tipologie!$B$2:$AM$10,4)  ),  Dic2022_RICHIESTE!E35),HLOOKUP(E$144,Tipologie!$B$2:$AM$10,4  ) ))</f>
        <v>.</v>
      </c>
      <c r="F147" s="147" t="str">
        <f>T( IF( Dic2022_RICHIESTE!F35&lt;&gt;"",  IF(   AND(    (IFERROR(SEARCH("Ridotto",Dic2022_RICHIESTE!F35),Dic2022_RICHIESTE!F35))=1,    F$144&lt;&gt;""   ),    _xlfn.CONCAT("Rid: ",HLOOKUP(F$144,Tipologie!$B$2:$AM$10,4)  ),  Dic2022_RICHIESTE!F35),HLOOKUP(F$144,Tipologie!$B$2:$AM$10,4  ) ))</f>
        <v>.</v>
      </c>
      <c r="G147" s="147" t="str">
        <f>T( IF( Dic2022_RICHIESTE!G35&lt;&gt;"",  IF(   AND(    (IFERROR(SEARCH("Ridotto",Dic2022_RICHIESTE!G35),Dic2022_RICHIESTE!G35))=1,    G$144&lt;&gt;""   ),    _xlfn.CONCAT("Rid: ",HLOOKUP(G$144,Tipologie!$B$2:$AM$10,4)  ),  Dic2022_RICHIESTE!G35),HLOOKUP(G$144,Tipologie!$B$2:$AM$10,4  ) ))</f>
        <v>.</v>
      </c>
      <c r="H147" s="147" t="str">
        <f>T( IF( Dic2022_RICHIESTE!H35&lt;&gt;"",  IF(   AND(    (IFERROR(SEARCH("Ridotto",Dic2022_RICHIESTE!H35),Dic2022_RICHIESTE!H35))=1,    H$144&lt;&gt;""   ),    _xlfn.CONCAT("Rid: ",HLOOKUP(H$144,Tipologie!$B$2:$AM$10,4)  ),  Dic2022_RICHIESTE!H35),HLOOKUP(H$144,Tipologie!$B$2:$AM$10,4  ) ))</f>
        <v>.</v>
      </c>
      <c r="I147" s="147" t="str">
        <f>T( IF( Dic2022_RICHIESTE!I35&lt;&gt;"",  IF(   AND(    (IFERROR(SEARCH("Ridotto",Dic2022_RICHIESTE!I35),Dic2022_RICHIESTE!I35))=1,    I$144&lt;&gt;""   ),    _xlfn.CONCAT("Rid: ",HLOOKUP(I$144,Tipologie!$B$2:$AM$10,4)  ),  Dic2022_RICHIESTE!I35),HLOOKUP(I$144,Tipologie!$B$2:$AM$10,4  ) ))</f>
        <v>.</v>
      </c>
      <c r="J147" s="147" t="str">
        <f>T( IF( Dic2022_RICHIESTE!J35&lt;&gt;"",  IF(   AND(    (IFERROR(SEARCH("Ridotto",Dic2022_RICHIESTE!J35),Dic2022_RICHIESTE!J35))=1,    J$144&lt;&gt;""   ),    _xlfn.CONCAT("Rid: ",HLOOKUP(J$144,Tipologie!$B$2:$AM$10,4)  ),  Dic2022_RICHIESTE!J35),HLOOKUP(J$144,Tipologie!$B$2:$AM$10,4  ) ))</f>
        <v>.</v>
      </c>
      <c r="K147" s="147" t="str">
        <f>T( IF( Dic2022_RICHIESTE!K35&lt;&gt;"",  IF(   AND(    (IFERROR(SEARCH("Ridotto",Dic2022_RICHIESTE!K35),Dic2022_RICHIESTE!K35))=1,    K$144&lt;&gt;""   ),    _xlfn.CONCAT("Rid: ",HLOOKUP(K$144,Tipologie!$B$2:$AM$10,4)  ),  Dic2022_RICHIESTE!K35),HLOOKUP(K$144,Tipologie!$B$2:$AM$10,4  ) ))</f>
        <v>.</v>
      </c>
      <c r="L147" s="147" t="str">
        <f>T( IF( Dic2022_RICHIESTE!L35&lt;&gt;"",  IF(   AND(    (IFERROR(SEARCH("Ridotto",Dic2022_RICHIESTE!L35),Dic2022_RICHIESTE!L35))=1,    L$144&lt;&gt;""   ),    _xlfn.CONCAT("Rid: ",HLOOKUP(L$144,Tipologie!$B$2:$AM$10,4)  ),  Dic2022_RICHIESTE!L35),HLOOKUP(L$144,Tipologie!$B$2:$AM$10,4  ) ))</f>
        <v>.</v>
      </c>
      <c r="M147" s="147" t="str">
        <f>T( IF( Dic2022_RICHIESTE!M35&lt;&gt;"",  IF(   AND(    (IFERROR(SEARCH("Ridotto",Dic2022_RICHIESTE!M35),Dic2022_RICHIESTE!M35))=1,    M$144&lt;&gt;""   ),    _xlfn.CONCAT("Rid: ",HLOOKUP(M$144,Tipologie!$B$2:$AM$10,4)  ),  Dic2022_RICHIESTE!M35),HLOOKUP(M$144,Tipologie!$B$2:$AM$10,4  ) ))</f>
        <v>.</v>
      </c>
      <c r="N147" s="147" t="str">
        <f>T( IF( Dic2022_RICHIESTE!N35&lt;&gt;"",  IF(   AND(    (IFERROR(SEARCH("Ridotto",Dic2022_RICHIESTE!N35),Dic2022_RICHIESTE!N35))=1,    N$144&lt;&gt;""   ),    _xlfn.CONCAT("Rid: ",HLOOKUP(N$144,Tipologie!$B$2:$AM$10,4)  ),  Dic2022_RICHIESTE!N35),HLOOKUP(N$144,Tipologie!$B$2:$AM$10,4  ) ))</f>
        <v>.</v>
      </c>
      <c r="O147" s="147" t="str">
        <f>T( IF( Dic2022_RICHIESTE!O35&lt;&gt;"",  IF(   AND(    (IFERROR(SEARCH("Ridotto",Dic2022_RICHIESTE!O35),Dic2022_RICHIESTE!O35))=1,    O$144&lt;&gt;""   ),    _xlfn.CONCAT("Rid: ",HLOOKUP(O$144,Tipologie!$B$2:$AM$10,4)  ),  Dic2022_RICHIESTE!O35),HLOOKUP(O$144,Tipologie!$B$2:$AM$10,4  ) ))</f>
        <v>.</v>
      </c>
      <c r="P147" s="147" t="str">
        <f>T( IF( Dic2022_RICHIESTE!P35&lt;&gt;"",  IF(   AND(    (IFERROR(SEARCH("Ridotto",Dic2022_RICHIESTE!P35),Dic2022_RICHIESTE!P35))=1,    P$144&lt;&gt;""   ),    _xlfn.CONCAT("Rid: ",HLOOKUP(P$144,Tipologie!$B$2:$AM$10,4)  ),  Dic2022_RICHIESTE!P35),HLOOKUP(P$144,Tipologie!$B$2:$AM$10,4  ) ))</f>
        <v>.</v>
      </c>
      <c r="Q147" s="28" t="str">
        <f>T( IF( Dic2022_RICHIESTE!Q35&lt;&gt;"",  IF(   AND(    (IFERROR(SEARCH("Ridotto",Dic2022_RICHIESTE!Q35),Dic2022_RICHIESTE!Q35))=1,    Q$144&lt;&gt;""   ),    _xlfn.CONCAT("Rid: ",HLOOKUP(Q$144,Tipologie!$B$2:$AM$10,4)  ),  Dic2022_RICHIESTE!Q35),HLOOKUP(Q$144,Tipologie!$B$2:$AM$10,4  ) ))</f>
        <v>.</v>
      </c>
      <c r="R147" s="28" t="str">
        <f>T( IF( Dic2022_RICHIESTE!R35&lt;&gt;"",  IF(   AND(    (IFERROR(SEARCH("Ridotto",Dic2022_RICHIESTE!R35),Dic2022_RICHIESTE!R35))=1,    R$144&lt;&gt;""   ),    _xlfn.CONCAT("Rid: ",HLOOKUP(R$144,Tipologie!$B$2:$AM$10,4)  ),  Dic2022_RICHIESTE!R35),HLOOKUP(R$144,Tipologie!$B$2:$AM$10,4  ) ))</f>
        <v>.</v>
      </c>
      <c r="S147" s="28" t="str">
        <f>T( IF( Dic2022_RICHIESTE!S35&lt;&gt;"",  IF(   AND(    (IFERROR(SEARCH("Ridotto",Dic2022_RICHIESTE!S35),Dic2022_RICHIESTE!S35))=1,    S$144&lt;&gt;""   ),    _xlfn.CONCAT("Rid: ",HLOOKUP(S$144,Tipologie!$B$2:$AM$10,4)  ),  Dic2022_RICHIESTE!S35),HLOOKUP(S$144,Tipologie!$B$2:$AM$10,4  ) ))</f>
        <v>.</v>
      </c>
      <c r="U147" s="45" t="str">
        <f t="shared" si="40"/>
        <v>mar</v>
      </c>
      <c r="V147" s="46">
        <f t="shared" si="39"/>
        <v>44922</v>
      </c>
      <c r="W147" s="147" t="str">
        <f>T( IF( Dic2022_RICHIESTE!W35&lt;&gt;"",  IF(   AND(    (IFERROR(SEARCH("Ridotto",Dic2022_RICHIESTE!W35),Dic2022_RICHIESTE!W35))=1,    W$144&lt;&gt;""   ),    _xlfn.CONCAT("Rid: ",HLOOKUP(W$144,Tipologie!$B$2:$AM$10,4)  ),  Dic2022_RICHIESTE!W35),HLOOKUP(W$144,Tipologie!$B$2:$AM$10,4  ) ))</f>
        <v>.</v>
      </c>
      <c r="X147" s="147" t="str">
        <f>T( IF( Dic2022_RICHIESTE!X35&lt;&gt;"",  IF(   AND(    (IFERROR(SEARCH("Ridotto",Dic2022_RICHIESTE!X35),Dic2022_RICHIESTE!X35))=1,    X$144&lt;&gt;""   ),    _xlfn.CONCAT("Rid: ",HLOOKUP(X$144,Tipologie!$B$2:$AM$10,4)  ),  Dic2022_RICHIESTE!X35),HLOOKUP(X$144,Tipologie!$B$2:$AM$10,4  ) ))</f>
        <v>.</v>
      </c>
      <c r="Y147" s="147" t="str">
        <f>T( IF( Dic2022_RICHIESTE!Y35&lt;&gt;"",  IF(   AND(    (IFERROR(SEARCH("Ridotto",Dic2022_RICHIESTE!Y35),Dic2022_RICHIESTE!Y35))=1,    Y$144&lt;&gt;""   ),    _xlfn.CONCAT("Rid: ",HLOOKUP(Y$144,Tipologie!$B$2:$AM$10,4)  ),  Dic2022_RICHIESTE!Y35),HLOOKUP(Y$144,Tipologie!$B$2:$AM$10,4  ) ))</f>
        <v>.</v>
      </c>
      <c r="Z147" s="147" t="str">
        <f>T( IF( Dic2022_RICHIESTE!Z35&lt;&gt;"",  IF(   AND(    (IFERROR(SEARCH("Ridotto",Dic2022_RICHIESTE!Z35),Dic2022_RICHIESTE!Z35))=1,    Z$144&lt;&gt;""   ),    _xlfn.CONCAT("Rid: ",HLOOKUP(Z$144,Tipologie!$B$2:$AM$10,4)  ),  Dic2022_RICHIESTE!Z35),HLOOKUP(Z$144,Tipologie!$B$2:$AM$10,4  ) ))</f>
        <v>.</v>
      </c>
      <c r="AA147" s="147" t="str">
        <f>T( IF( Dic2022_RICHIESTE!AA35&lt;&gt;"",  IF(   AND(    (IFERROR(SEARCH("Ridotto",Dic2022_RICHIESTE!AA35),Dic2022_RICHIESTE!AA35))=1,    AA$144&lt;&gt;""   ),    _xlfn.CONCAT("Rid: ",HLOOKUP(AA$144,Tipologie!$B$2:$AM$10,4)  ),  Dic2022_RICHIESTE!AA35),HLOOKUP(AA$144,Tipologie!$B$2:$AM$10,4  ) ))</f>
        <v>.</v>
      </c>
      <c r="AB147" s="147" t="str">
        <f>T( IF( Dic2022_RICHIESTE!AB35&lt;&gt;"",  IF(   AND(    (IFERROR(SEARCH("Ridotto",Dic2022_RICHIESTE!AB35),Dic2022_RICHIESTE!AB35))=1,    AB$144&lt;&gt;""   ),    _xlfn.CONCAT("Rid: ",HLOOKUP(AB$144,Tipologie!$B$2:$AM$10,4)  ),  Dic2022_RICHIESTE!AB35),HLOOKUP(AB$144,Tipologie!$B$2:$AM$10,4  ) ))</f>
        <v>.</v>
      </c>
      <c r="AC147" s="147" t="str">
        <f>T( IF( Dic2022_RICHIESTE!AC35&lt;&gt;"",  IF(   AND(    (IFERROR(SEARCH("Ridotto",Dic2022_RICHIESTE!AC35),Dic2022_RICHIESTE!AC35))=1,    AC$144&lt;&gt;""   ),    _xlfn.CONCAT("Rid: ",HLOOKUP(AC$144,Tipologie!$B$2:$AM$10,4)  ),  Dic2022_RICHIESTE!AC35),HLOOKUP(AC$144,Tipologie!$B$2:$AM$10,4  ) ))</f>
        <v>.</v>
      </c>
      <c r="AD147" s="147" t="str">
        <f>T( IF( Dic2022_RICHIESTE!AD35&lt;&gt;"",  IF(   AND(    (IFERROR(SEARCH("Ridotto",Dic2022_RICHIESTE!AD35),Dic2022_RICHIESTE!AD35))=1,    AD$144&lt;&gt;""   ),    _xlfn.CONCAT("Rid: ",HLOOKUP(AD$144,Tipologie!$B$2:$AM$10,4)  ),  Dic2022_RICHIESTE!AD35),HLOOKUP(AD$144,Tipologie!$B$2:$AM$10,4  ) ))</f>
        <v>.</v>
      </c>
      <c r="AE147" s="147" t="str">
        <f>T( IF( Dic2022_RICHIESTE!AE35&lt;&gt;"",  IF(   AND(    (IFERROR(SEARCH("Ridotto",Dic2022_RICHIESTE!AE35),Dic2022_RICHIESTE!AE35))=1,    AE$144&lt;&gt;""   ),    _xlfn.CONCAT("Rid: ",HLOOKUP(AE$144,Tipologie!$B$2:$AM$10,4)  ),  Dic2022_RICHIESTE!AE35),HLOOKUP(AE$144,Tipologie!$B$2:$AM$10,4  ) ))</f>
        <v>.</v>
      </c>
      <c r="AF147" s="147" t="str">
        <f>T( IF( Dic2022_RICHIESTE!AF35&lt;&gt;"",  IF(   AND(    (IFERROR(SEARCH("Ridotto",Dic2022_RICHIESTE!AF35),Dic2022_RICHIESTE!AF35))=1,    AF$144&lt;&gt;""   ),    _xlfn.CONCAT("Rid: ",HLOOKUP(AF$144,Tipologie!$B$2:$AM$10,4)  ),  Dic2022_RICHIESTE!AF35),HLOOKUP(AF$144,Tipologie!$B$2:$AM$10,4  ) ))</f>
        <v>.</v>
      </c>
      <c r="AG147" s="147" t="str">
        <f>T( IF( Dic2022_RICHIESTE!AG35&lt;&gt;"",  IF(   AND(    (IFERROR(SEARCH("Ridotto",Dic2022_RICHIESTE!AG35),Dic2022_RICHIESTE!AG35))=1,    AG$144&lt;&gt;""   ),    _xlfn.CONCAT("Rid: ",HLOOKUP(AG$144,Tipologie!$B$2:$AM$10,4)  ),  Dic2022_RICHIESTE!AG35),HLOOKUP(AG$144,Tipologie!$B$2:$AM$10,4  ) ))</f>
        <v>.</v>
      </c>
      <c r="AH147" s="147" t="str">
        <f>T( IF( Dic2022_RICHIESTE!AH35&lt;&gt;"",  IF(   AND(    (IFERROR(SEARCH("Ridotto",Dic2022_RICHIESTE!AH35),Dic2022_RICHIESTE!AH35))=1,    AH$144&lt;&gt;""   ),    _xlfn.CONCAT("Rid: ",HLOOKUP(AH$144,Tipologie!$B$2:$AM$10,4)  ),  Dic2022_RICHIESTE!AH35),HLOOKUP(AH$144,Tipologie!$B$2:$AM$10,4  ) ))</f>
        <v>.</v>
      </c>
      <c r="AI147" s="147" t="str">
        <f>T( IF( Dic2022_RICHIESTE!AI35&lt;&gt;"",  IF(   AND(    (IFERROR(SEARCH("Ridotto",Dic2022_RICHIESTE!AI35),Dic2022_RICHIESTE!AI35))=1,    AI$144&lt;&gt;""   ),    _xlfn.CONCAT("Rid: ",HLOOKUP(AI$144,Tipologie!$B$2:$AM$10,4)  ),  Dic2022_RICHIESTE!AI35),HLOOKUP(AI$144,Tipologie!$B$2:$AM$10,4  ) ))</f>
        <v>.</v>
      </c>
      <c r="AJ147" s="147" t="str">
        <f>T( IF( Dic2022_RICHIESTE!AJ35&lt;&gt;"",  IF(   AND(    (IFERROR(SEARCH("Ridotto",Dic2022_RICHIESTE!AJ35),Dic2022_RICHIESTE!AJ35))=1,    AJ$144&lt;&gt;""   ),    _xlfn.CONCAT("Rid: ",HLOOKUP(AJ$144,Tipologie!$B$2:$AM$10,4)  ),  Dic2022_RICHIESTE!AJ35),HLOOKUP(AJ$144,Tipologie!$B$2:$AM$10,4  ) ))</f>
        <v>.</v>
      </c>
      <c r="AK147" s="147" t="str">
        <f>T( IF( Dic2022_RICHIESTE!AK35&lt;&gt;"",  IF(   AND(    (IFERROR(SEARCH("Ridotto",Dic2022_RICHIESTE!AK35),Dic2022_RICHIESTE!AK35))=1,    AK$144&lt;&gt;""   ),    _xlfn.CONCAT("Rid: ",HLOOKUP(AK$144,Tipologie!$B$2:$AM$10,4)  ),  Dic2022_RICHIESTE!AK35),HLOOKUP(AK$144,Tipologie!$B$2:$AM$10,4  ) ))</f>
        <v>.</v>
      </c>
      <c r="AL147" s="147" t="str">
        <f>T( IF( Dic2022_RICHIESTE!AL35&lt;&gt;"",  IF(   AND(    (IFERROR(SEARCH("Ridotto",Dic2022_RICHIESTE!AL35),Dic2022_RICHIESTE!AL35))=1,    AL$144&lt;&gt;""   ),    _xlfn.CONCAT("Rid: ",HLOOKUP(AL$144,Tipologie!$B$2:$AM$10,4)  ),  Dic2022_RICHIESTE!AL35),HLOOKUP(AL$144,Tipologie!$B$2:$AM$10,4  ) ))</f>
        <v>.</v>
      </c>
      <c r="AM147" s="147" t="str">
        <f>T( IF( Dic2022_RICHIESTE!AM35&lt;&gt;"",  IF(   AND(    (IFERROR(SEARCH("Ridotto",Dic2022_RICHIESTE!AM35),Dic2022_RICHIESTE!AM35))=1,    AM$144&lt;&gt;""   ),    _xlfn.CONCAT("Rid: ",HLOOKUP(AM$144,Tipologie!$B$2:$AM$10,4)  ),  Dic2022_RICHIESTE!AM35),HLOOKUP(AM$144,Tipologie!$B$2:$AM$10,4  ) ))</f>
        <v>.</v>
      </c>
      <c r="AN147" s="147" t="str">
        <f>T( IF( Dic2022_RICHIESTE!AN35&lt;&gt;"",  IF(   AND(    (IFERROR(SEARCH("Ridotto",Dic2022_RICHIESTE!AN35),Dic2022_RICHIESTE!AN35))=1,    AN$144&lt;&gt;""   ),    _xlfn.CONCAT("Rid: ",HLOOKUP(AN$144,Tipologie!$B$2:$AM$10,4)  ),  Dic2022_RICHIESTE!AN35),HLOOKUP(AN$144,Tipologie!$B$2:$AM$10,4  ) ))</f>
        <v>.</v>
      </c>
      <c r="AO147" s="147" t="str">
        <f>T( IF( Dic2022_RICHIESTE!AO35&lt;&gt;"",  IF(   AND(    (IFERROR(SEARCH("Ridotto",Dic2022_RICHIESTE!AO35),Dic2022_RICHIESTE!AO35))=1,    AO$144&lt;&gt;""   ),    _xlfn.CONCAT("Rid: ",HLOOKUP(AO$144,Tipologie!$B$2:$AM$10,4)  ),  Dic2022_RICHIESTE!AO35),HLOOKUP(AO$144,Tipologie!$B$2:$AM$10,4  ) ))</f>
        <v>.</v>
      </c>
      <c r="AP147" s="147" t="str">
        <f>T( IF( Dic2022_RICHIESTE!AP35&lt;&gt;"",  IF(   AND(    (IFERROR(SEARCH("Ridotto",Dic2022_RICHIESTE!AP35),Dic2022_RICHIESTE!AP35))=1,    AP$144&lt;&gt;""   ),    _xlfn.CONCAT("Rid: ",HLOOKUP(AP$144,Tipologie!$B$2:$AM$10,4)  ),  Dic2022_RICHIESTE!AP35),HLOOKUP(AP$144,Tipologie!$B$2:$AM$10,4  ) ))</f>
        <v>.</v>
      </c>
      <c r="AQ147" s="147" t="str">
        <f>T( IF( Dic2022_RICHIESTE!AQ35&lt;&gt;"",  IF(   AND(    (IFERROR(SEARCH("Ridotto",Dic2022_RICHIESTE!AQ35),Dic2022_RICHIESTE!AQ35))=1,    AQ$144&lt;&gt;""   ),    _xlfn.CONCAT("Rid: ",HLOOKUP(AQ$144,Tipologie!$B$2:$AM$10,4)  ),  Dic2022_RICHIESTE!AQ35),HLOOKUP(AQ$144,Tipologie!$B$2:$AM$10,4  ) ))</f>
        <v>.</v>
      </c>
      <c r="AR147" s="147" t="str">
        <f>T( IF( Dic2022_RICHIESTE!AR35&lt;&gt;"",  IF(   AND(    (IFERROR(SEARCH("Ridotto",Dic2022_RICHIESTE!AR35),Dic2022_RICHIESTE!AR35))=1,    AR$144&lt;&gt;""   ),    _xlfn.CONCAT("Rid: ",HLOOKUP(AR$144,Tipologie!$B$2:$AM$10,4)  ),  Dic2022_RICHIESTE!AR35),HLOOKUP(AR$144,Tipologie!$B$2:$AM$10,4  ) ))</f>
        <v>.</v>
      </c>
      <c r="AS147" s="147" t="str">
        <f>T( IF( Dic2022_RICHIESTE!AS35&lt;&gt;"",  IF(   AND(    (IFERROR(SEARCH("Ridotto",Dic2022_RICHIESTE!AS35),Dic2022_RICHIESTE!AS35))=1,    AS$144&lt;&gt;""   ),    _xlfn.CONCAT("Rid: ",HLOOKUP(AS$144,Tipologie!$B$2:$AM$10,4)  ),  Dic2022_RICHIESTE!AS35),HLOOKUP(AS$144,Tipologie!$B$2:$AM$10,4  ) ))</f>
        <v>.</v>
      </c>
      <c r="AT147" s="224"/>
      <c r="AW147" s="159">
        <f>SUM(COUNTIFS(C147:AS147,{"Ex-accordo";"Ferie";"Ridotto Ex-Acc";"Ridotto Ferie";"Ridotto Maternità";"Malattia";"Esame";"Altro"}))</f>
        <v>0</v>
      </c>
      <c r="AX147" s="159">
        <f t="shared" si="47"/>
        <v>30</v>
      </c>
      <c r="AY147" s="91"/>
      <c r="BB147" s="147" t="str">
        <f>T( IF( Dic2022_RICHIESTE!BM35&lt;&gt;"",  IF(   AND(    (IFERROR(SEARCH("Ridotto",Dic2022_RICHIESTE!BM35),Dic2022_RICHIESTE!BM35))=1,    BB$144&lt;&gt;""   ),    _xlfn.CONCAT("Rid: ",HLOOKUP(BB$144,Tipologie!$B$2:$AM$10,4)  ),  Dic2022_RICHIESTE!BM35),HLOOKUP(BB$144,Tipologie!$B$2:$AM$10,4  ) ))</f>
        <v>.</v>
      </c>
      <c r="BC147" s="147" t="str">
        <f>T( IF( Dic2022_RICHIESTE!BN35&lt;&gt;"",  IF(   AND(    (IFERROR(SEARCH("Ridotto",Dic2022_RICHIESTE!BN35),Dic2022_RICHIESTE!BN35))=1,    BC$144&lt;&gt;""   ),    _xlfn.CONCAT("Rid: ",HLOOKUP(BC$144,Tipologie!$B$2:$AM$10,4)  ),  Dic2022_RICHIESTE!BN35),HLOOKUP(BC$144,Tipologie!$B$2:$AM$10,4  ) ))</f>
        <v>.</v>
      </c>
      <c r="BD147" s="147" t="str">
        <f>T( IF( Dic2022_RICHIESTE!BO35&lt;&gt;"",  IF(   AND(    (IFERROR(SEARCH("Ridotto",Dic2022_RICHIESTE!BO35),Dic2022_RICHIESTE!BO35))=1,    BD$144&lt;&gt;""   ),    _xlfn.CONCAT("Rid: ",HLOOKUP(BD$144,Tipologie!$B$2:$AM$10,4)  ),  Dic2022_RICHIESTE!BO35),HLOOKUP(BD$144,Tipologie!$B$2:$AM$10,4  ) ))</f>
        <v>.</v>
      </c>
      <c r="BE147" s="147" t="str">
        <f>T( IF( Dic2022_RICHIESTE!BP35&lt;&gt;"",  IF(   AND(    (IFERROR(SEARCH("Ridotto",Dic2022_RICHIESTE!BP35),Dic2022_RICHIESTE!BP35))=1,    BE$144&lt;&gt;""   ),    _xlfn.CONCAT("Rid: ",HLOOKUP(BE$144,Tipologie!$B$2:$AM$10,4)  ),  Dic2022_RICHIESTE!BP35),HLOOKUP(BE$144,Tipologie!$B$2:$AM$10,4  ) ))</f>
        <v>.</v>
      </c>
      <c r="BF147" s="147" t="str">
        <f>T( IF( Dic2022_RICHIESTE!BQ35&lt;&gt;"",  IF(   AND(    (IFERROR(SEARCH("Ridotto",Dic2022_RICHIESTE!BQ35),Dic2022_RICHIESTE!BQ35))=1,    BF$144&lt;&gt;""   ),    _xlfn.CONCAT("Rid: ",HLOOKUP(BF$144,Tipologie!$B$2:$AM$10,4)  ),  Dic2022_RICHIESTE!BQ35),HLOOKUP(BF$144,Tipologie!$B$2:$AM$10,4  ) ))</f>
        <v>.</v>
      </c>
      <c r="BG147" s="147" t="str">
        <f>T( IF( Dic2022_RICHIESTE!BR35&lt;&gt;"",  IF(   AND(    (IFERROR(SEARCH("Ridotto",Dic2022_RICHIESTE!BR35),Dic2022_RICHIESTE!BR35))=1,    BG$144&lt;&gt;""   ),    _xlfn.CONCAT("Rid: ",HLOOKUP(BG$144,Tipologie!$B$2:$AM$10,4)  ),  Dic2022_RICHIESTE!BR35),HLOOKUP(BG$144,Tipologie!$B$2:$AM$10,4  ) ))</f>
        <v>.</v>
      </c>
      <c r="BI147" s="45" t="str">
        <f t="shared" si="41"/>
        <v>mar</v>
      </c>
      <c r="BJ147" s="45">
        <f t="shared" si="46"/>
        <v>44922</v>
      </c>
      <c r="BK147" s="147" t="str">
        <f>T(IF(  Dic2022_RICHIESTE!BV35&lt;&gt;"",  Dic2022_RICHIESTE!BV35,  HLOOKUP(BK$144,Tipologie!$B$2:$AM$10,4) ))</f>
        <v>.</v>
      </c>
      <c r="BL147" s="147" t="str">
        <f>T(IF(  Dic2022_RICHIESTE!BW35&lt;&gt;"",  Dic2022_RICHIESTE!BW35,  HLOOKUP(BL$144,Tipologie!$B$2:$AM$10,4) ))</f>
        <v>.</v>
      </c>
      <c r="BM147" s="147" t="str">
        <f>T(IF(  Dic2022_RICHIESTE!BX35&lt;&gt;"",  Dic2022_RICHIESTE!BX35,  HLOOKUP(BM$144,Tipologie!$B$2:$AM$10,4) ))</f>
        <v>.</v>
      </c>
      <c r="BN147" s="147" t="str">
        <f>T(IF(  Dic2022_RICHIESTE!BY35&lt;&gt;"",  Dic2022_RICHIESTE!BY35,  HLOOKUP(BN$144,Tipologie!$B$2:$AM$10,4) ))</f>
        <v>.</v>
      </c>
      <c r="BO147" s="147" t="str">
        <f>T(IF(  Dic2022_RICHIESTE!BZ35&lt;&gt;"",  Dic2022_RICHIESTE!BZ35,  HLOOKUP(BO$144,Tipologie!$B$2:$AM$10,4) ))</f>
        <v>.</v>
      </c>
      <c r="BP147" s="147" t="str">
        <f>T(IF(  Dic2022_RICHIESTE!CA35&lt;&gt;"",  Dic2022_RICHIESTE!CA35,  HLOOKUP(BP$144,Tipologie!$B$2:$AM$10,4) ))</f>
        <v>.</v>
      </c>
      <c r="BQ147" s="147" t="str">
        <f>T(IF(  Dic2022_RICHIESTE!CB35&lt;&gt;"",  Dic2022_RICHIESTE!CB35,  HLOOKUP(BQ$144,Tipologie!$B$2:$AM$10,4) ))</f>
        <v>.</v>
      </c>
      <c r="BR147" s="147" t="str">
        <f>T(IF(  Dic2022_RICHIESTE!BW35&lt;&gt;"",  Dic2022_RICHIESTE!BW35,  HLOOKUP(BR$144,Tipologie!$B$2:$AM$10,4) ))</f>
        <v>.</v>
      </c>
      <c r="BS147" s="147" t="str">
        <f>T(IF(  Dic2022_RICHIESTE!BX35&lt;&gt;"",  Dic2022_RICHIESTE!BX35,  HLOOKUP(BS$144,Tipologie!$B$2:$AM$10,4) ))</f>
        <v>.</v>
      </c>
      <c r="BT147" s="147" t="str">
        <f>T(IF(  Dic2022_RICHIESTE!BY35&lt;&gt;"",  Dic2022_RICHIESTE!BY35,  HLOOKUP(BT$144,Tipologie!$B$2:$AM$10,4) ))</f>
        <v>.</v>
      </c>
    </row>
    <row r="148" spans="1:73" ht="11.25" customHeight="1" x14ac:dyDescent="0.25">
      <c r="A148" s="45" t="str">
        <f>IF(Dic2022_RICHIESTE!A36&lt;&gt;"",Dic2022_RICHIESTE!A36,"")</f>
        <v>mer</v>
      </c>
      <c r="B148" s="46">
        <f>IF(Dic2022_RICHIESTE!B36&lt;&gt;"",Dic2022_RICHIESTE!B36,"")</f>
        <v>44923</v>
      </c>
      <c r="C148" s="147" t="str">
        <f>T( IF( Dic2022_RICHIESTE!C36&lt;&gt;"",  IF(   AND(    (IFERROR(SEARCH("Ridotto",Dic2022_RICHIESTE!C36),Dic2022_RICHIESTE!C36))=1,    C$144&lt;&gt;""   ),    _xlfn.CONCAT("Rid: ",HLOOKUP(C$144,Tipologie!$B$2:$AM$10,5)  ),  Dic2022_RICHIESTE!C36),HLOOKUP(C$144,Tipologie!$B$2:$AM$10,5  ) ))</f>
        <v>.</v>
      </c>
      <c r="D148" s="147" t="str">
        <f>T( IF( Dic2022_RICHIESTE!D36&lt;&gt;"",  IF(   AND(    (IFERROR(SEARCH("Ridotto",Dic2022_RICHIESTE!D36),Dic2022_RICHIESTE!D36))=1,    D$144&lt;&gt;""   ),    _xlfn.CONCAT("Rid: ",HLOOKUP(D$144,Tipologie!$B$2:$AM$10,5)  ),  Dic2022_RICHIESTE!D36),HLOOKUP(D$144,Tipologie!$B$2:$AM$10,5  ) ))</f>
        <v>.</v>
      </c>
      <c r="E148" s="147" t="str">
        <f>T( IF( Dic2022_RICHIESTE!E36&lt;&gt;"",  IF(   AND(    (IFERROR(SEARCH("Ridotto",Dic2022_RICHIESTE!E36),Dic2022_RICHIESTE!E36))=1,    E$144&lt;&gt;""   ),    _xlfn.CONCAT("Rid: ",HLOOKUP(E$144,Tipologie!$B$2:$AM$10,5)  ),  Dic2022_RICHIESTE!E36),HLOOKUP(E$144,Tipologie!$B$2:$AM$10,5  ) ))</f>
        <v>.</v>
      </c>
      <c r="F148" s="147" t="str">
        <f>T( IF( Dic2022_RICHIESTE!F36&lt;&gt;"",  IF(   AND(    (IFERROR(SEARCH("Ridotto",Dic2022_RICHIESTE!F36),Dic2022_RICHIESTE!F36))=1,    F$144&lt;&gt;""   ),    _xlfn.CONCAT("Rid: ",HLOOKUP(F$144,Tipologie!$B$2:$AM$10,5)  ),  Dic2022_RICHIESTE!F36),HLOOKUP(F$144,Tipologie!$B$2:$AM$10,5  ) ))</f>
        <v>.</v>
      </c>
      <c r="G148" s="147" t="str">
        <f>T( IF( Dic2022_RICHIESTE!G36&lt;&gt;"",  IF(   AND(    (IFERROR(SEARCH("Ridotto",Dic2022_RICHIESTE!G36),Dic2022_RICHIESTE!G36))=1,    G$144&lt;&gt;""   ),    _xlfn.CONCAT("Rid: ",HLOOKUP(G$144,Tipologie!$B$2:$AM$10,5)  ),  Dic2022_RICHIESTE!G36),HLOOKUP(G$144,Tipologie!$B$2:$AM$10,5  ) ))</f>
        <v>.</v>
      </c>
      <c r="H148" s="147" t="str">
        <f>T( IF( Dic2022_RICHIESTE!H36&lt;&gt;"",  IF(   AND(    (IFERROR(SEARCH("Ridotto",Dic2022_RICHIESTE!H36),Dic2022_RICHIESTE!H36))=1,    H$144&lt;&gt;""   ),    _xlfn.CONCAT("Rid: ",HLOOKUP(H$144,Tipologie!$B$2:$AM$10,5)  ),  Dic2022_RICHIESTE!H36),HLOOKUP(H$144,Tipologie!$B$2:$AM$10,5  ) ))</f>
        <v>.</v>
      </c>
      <c r="I148" s="147" t="str">
        <f>T( IF( Dic2022_RICHIESTE!I36&lt;&gt;"",  IF(   AND(    (IFERROR(SEARCH("Ridotto",Dic2022_RICHIESTE!I36),Dic2022_RICHIESTE!I36))=1,    I$144&lt;&gt;""   ),    _xlfn.CONCAT("Rid: ",HLOOKUP(I$144,Tipologie!$B$2:$AM$10,5)  ),  Dic2022_RICHIESTE!I36),HLOOKUP(I$144,Tipologie!$B$2:$AM$10,5  ) ))</f>
        <v>.</v>
      </c>
      <c r="J148" s="147" t="str">
        <f>T( IF( Dic2022_RICHIESTE!J36&lt;&gt;"",  IF(   AND(    (IFERROR(SEARCH("Ridotto",Dic2022_RICHIESTE!J36),Dic2022_RICHIESTE!J36))=1,    J$144&lt;&gt;""   ),    _xlfn.CONCAT("Rid: ",HLOOKUP(J$144,Tipologie!$B$2:$AM$10,5)  ),  Dic2022_RICHIESTE!J36),HLOOKUP(J$144,Tipologie!$B$2:$AM$10,5  ) ))</f>
        <v>.</v>
      </c>
      <c r="K148" s="147" t="str">
        <f>T( IF( Dic2022_RICHIESTE!K36&lt;&gt;"",  IF(   AND(    (IFERROR(SEARCH("Ridotto",Dic2022_RICHIESTE!K36),Dic2022_RICHIESTE!K36))=1,    K$144&lt;&gt;""   ),    _xlfn.CONCAT("Rid: ",HLOOKUP(K$144,Tipologie!$B$2:$AM$10,5)  ),  Dic2022_RICHIESTE!K36),HLOOKUP(K$144,Tipologie!$B$2:$AM$10,5  ) ))</f>
        <v>.</v>
      </c>
      <c r="L148" s="147" t="str">
        <f>T( IF( Dic2022_RICHIESTE!L36&lt;&gt;"",  IF(   AND(    (IFERROR(SEARCH("Ridotto",Dic2022_RICHIESTE!L36),Dic2022_RICHIESTE!L36))=1,    L$144&lt;&gt;""   ),    _xlfn.CONCAT("Rid: ",HLOOKUP(L$144,Tipologie!$B$2:$AM$10,5)  ),  Dic2022_RICHIESTE!L36),HLOOKUP(L$144,Tipologie!$B$2:$AM$10,5  ) ))</f>
        <v>.</v>
      </c>
      <c r="M148" s="147" t="str">
        <f>T( IF( Dic2022_RICHIESTE!M36&lt;&gt;"",  IF(   AND(    (IFERROR(SEARCH("Ridotto",Dic2022_RICHIESTE!M36),Dic2022_RICHIESTE!M36))=1,    M$144&lt;&gt;""   ),    _xlfn.CONCAT("Rid: ",HLOOKUP(M$144,Tipologie!$B$2:$AM$10,5)  ),  Dic2022_RICHIESTE!M36),HLOOKUP(M$144,Tipologie!$B$2:$AM$10,5  ) ))</f>
        <v>.</v>
      </c>
      <c r="N148" s="147" t="str">
        <f>T( IF( Dic2022_RICHIESTE!N36&lt;&gt;"",  IF(   AND(    (IFERROR(SEARCH("Ridotto",Dic2022_RICHIESTE!N36),Dic2022_RICHIESTE!N36))=1,    N$144&lt;&gt;""   ),    _xlfn.CONCAT("Rid: ",HLOOKUP(N$144,Tipologie!$B$2:$AM$10,5)  ),  Dic2022_RICHIESTE!N36),HLOOKUP(N$144,Tipologie!$B$2:$AM$10,5  ) ))</f>
        <v>.</v>
      </c>
      <c r="O148" s="147" t="str">
        <f>T( IF( Dic2022_RICHIESTE!O36&lt;&gt;"",  IF(   AND(    (IFERROR(SEARCH("Ridotto",Dic2022_RICHIESTE!O36),Dic2022_RICHIESTE!O36))=1,    O$144&lt;&gt;""   ),    _xlfn.CONCAT("Rid: ",HLOOKUP(O$144,Tipologie!$B$2:$AM$10,5)  ),  Dic2022_RICHIESTE!O36),HLOOKUP(O$144,Tipologie!$B$2:$AM$10,5  ) ))</f>
        <v>.</v>
      </c>
      <c r="P148" s="147" t="str">
        <f>T( IF( Dic2022_RICHIESTE!P36&lt;&gt;"",  IF(   AND(    (IFERROR(SEARCH("Ridotto",Dic2022_RICHIESTE!P36),Dic2022_RICHIESTE!P36))=1,    P$144&lt;&gt;""   ),    _xlfn.CONCAT("Rid: ",HLOOKUP(P$144,Tipologie!$B$2:$AM$10,5)  ),  Dic2022_RICHIESTE!P36),HLOOKUP(P$144,Tipologie!$B$2:$AM$10,5  ) ))</f>
        <v>.</v>
      </c>
      <c r="Q148" s="28" t="str">
        <f>T( IF( Dic2022_RICHIESTE!Q36&lt;&gt;"",  IF(   AND(    (IFERROR(SEARCH("Ridotto",Dic2022_RICHIESTE!Q36),Dic2022_RICHIESTE!Q36))=1,    Q$144&lt;&gt;""   ),    _xlfn.CONCAT("Rid: ",HLOOKUP(Q$144,Tipologie!$B$2:$AM$10,5)  ),  Dic2022_RICHIESTE!Q36),HLOOKUP(Q$144,Tipologie!$B$2:$AM$10,5  ) ))</f>
        <v>.</v>
      </c>
      <c r="R148" s="28" t="str">
        <f>T( IF( Dic2022_RICHIESTE!R36&lt;&gt;"",  IF(   AND(    (IFERROR(SEARCH("Ridotto",Dic2022_RICHIESTE!R36),Dic2022_RICHIESTE!R36))=1,    R$144&lt;&gt;""   ),    _xlfn.CONCAT("Rid: ",HLOOKUP(R$144,Tipologie!$B$2:$AM$10,5)  ),  Dic2022_RICHIESTE!R36),HLOOKUP(R$144,Tipologie!$B$2:$AM$10,5  ) ))</f>
        <v>.</v>
      </c>
      <c r="S148" s="28" t="str">
        <f>T( IF( Dic2022_RICHIESTE!S36&lt;&gt;"",  IF(   AND(    (IFERROR(SEARCH("Ridotto",Dic2022_RICHIESTE!S36),Dic2022_RICHIESTE!S36))=1,    S$144&lt;&gt;""   ),    _xlfn.CONCAT("Rid: ",HLOOKUP(S$144,Tipologie!$B$2:$AM$10,5)  ),  Dic2022_RICHIESTE!S36),HLOOKUP(S$144,Tipologie!$B$2:$AM$10,5  ) ))</f>
        <v>.</v>
      </c>
      <c r="U148" s="45" t="str">
        <f t="shared" si="40"/>
        <v>mer</v>
      </c>
      <c r="V148" s="46">
        <f t="shared" si="39"/>
        <v>44923</v>
      </c>
      <c r="W148" s="147" t="str">
        <f>T( IF( Dic2022_RICHIESTE!W36&lt;&gt;"",  IF(   AND(    (IFERROR(SEARCH("Ridotto",Dic2022_RICHIESTE!W36),Dic2022_RICHIESTE!W36))=1,    W$144&lt;&gt;""   ),    _xlfn.CONCAT("Rid: ",HLOOKUP(W$144,Tipologie!$B$2:$AM$10,5)  ),  Dic2022_RICHIESTE!W36),HLOOKUP(W$144,Tipologie!$B$2:$AM$10,5  ) ))</f>
        <v>.</v>
      </c>
      <c r="X148" s="147" t="str">
        <f>T( IF( Dic2022_RICHIESTE!X36&lt;&gt;"",  IF(   AND(    (IFERROR(SEARCH("Ridotto",Dic2022_RICHIESTE!X36),Dic2022_RICHIESTE!X36))=1,    X$144&lt;&gt;""   ),    _xlfn.CONCAT("Rid: ",HLOOKUP(X$144,Tipologie!$B$2:$AM$10,5)  ),  Dic2022_RICHIESTE!X36),HLOOKUP(X$144,Tipologie!$B$2:$AM$10,5  ) ))</f>
        <v>.</v>
      </c>
      <c r="Y148" s="147" t="str">
        <f>T( IF( Dic2022_RICHIESTE!Y36&lt;&gt;"",  IF(   AND(    (IFERROR(SEARCH("Ridotto",Dic2022_RICHIESTE!Y36),Dic2022_RICHIESTE!Y36))=1,    Y$144&lt;&gt;""   ),    _xlfn.CONCAT("Rid: ",HLOOKUP(Y$144,Tipologie!$B$2:$AM$10,5)  ),  Dic2022_RICHIESTE!Y36),HLOOKUP(Y$144,Tipologie!$B$2:$AM$10,5  ) ))</f>
        <v>.</v>
      </c>
      <c r="Z148" s="147" t="str">
        <f>T( IF( Dic2022_RICHIESTE!Z36&lt;&gt;"",  IF(   AND(    (IFERROR(SEARCH("Ridotto",Dic2022_RICHIESTE!Z36),Dic2022_RICHIESTE!Z36))=1,    Z$144&lt;&gt;""   ),    _xlfn.CONCAT("Rid: ",HLOOKUP(Z$144,Tipologie!$B$2:$AM$10,5)  ),  Dic2022_RICHIESTE!Z36),HLOOKUP(Z$144,Tipologie!$B$2:$AM$10,5  ) ))</f>
        <v>.</v>
      </c>
      <c r="AA148" s="147" t="str">
        <f>T( IF( Dic2022_RICHIESTE!AA36&lt;&gt;"",  IF(   AND(    (IFERROR(SEARCH("Ridotto",Dic2022_RICHIESTE!AA36),Dic2022_RICHIESTE!AA36))=1,    AA$144&lt;&gt;""   ),    _xlfn.CONCAT("Rid: ",HLOOKUP(AA$144,Tipologie!$B$2:$AM$10,5)  ),  Dic2022_RICHIESTE!AA36),HLOOKUP(AA$144,Tipologie!$B$2:$AM$10,5  ) ))</f>
        <v>.</v>
      </c>
      <c r="AB148" s="147" t="str">
        <f>T( IF( Dic2022_RICHIESTE!AB36&lt;&gt;"",  IF(   AND(    (IFERROR(SEARCH("Ridotto",Dic2022_RICHIESTE!AB36),Dic2022_RICHIESTE!AB36))=1,    AB$144&lt;&gt;""   ),    _xlfn.CONCAT("Rid: ",HLOOKUP(AB$144,Tipologie!$B$2:$AM$10,5)  ),  Dic2022_RICHIESTE!AB36),HLOOKUP(AB$144,Tipologie!$B$2:$AM$10,5  ) ))</f>
        <v>.</v>
      </c>
      <c r="AC148" s="147" t="str">
        <f>T( IF( Dic2022_RICHIESTE!AC36&lt;&gt;"",  IF(   AND(    (IFERROR(SEARCH("Ridotto",Dic2022_RICHIESTE!AC36),Dic2022_RICHIESTE!AC36))=1,    AC$144&lt;&gt;""   ),    _xlfn.CONCAT("Rid: ",HLOOKUP(AC$144,Tipologie!$B$2:$AM$10,5)  ),  Dic2022_RICHIESTE!AC36),HLOOKUP(AC$144,Tipologie!$B$2:$AM$10,5  ) ))</f>
        <v>.</v>
      </c>
      <c r="AD148" s="147" t="str">
        <f>T( IF( Dic2022_RICHIESTE!AD36&lt;&gt;"",  IF(   AND(    (IFERROR(SEARCH("Ridotto",Dic2022_RICHIESTE!AD36),Dic2022_RICHIESTE!AD36))=1,    AD$144&lt;&gt;""   ),    _xlfn.CONCAT("Rid: ",HLOOKUP(AD$144,Tipologie!$B$2:$AM$10,5)  ),  Dic2022_RICHIESTE!AD36),HLOOKUP(AD$144,Tipologie!$B$2:$AM$10,5  ) ))</f>
        <v>.</v>
      </c>
      <c r="AE148" s="147" t="str">
        <f>T( IF( Dic2022_RICHIESTE!AE36&lt;&gt;"",  IF(   AND(    (IFERROR(SEARCH("Ridotto",Dic2022_RICHIESTE!AE36),Dic2022_RICHIESTE!AE36))=1,    AE$144&lt;&gt;""   ),    _xlfn.CONCAT("Rid: ",HLOOKUP(AE$144,Tipologie!$B$2:$AM$10,5)  ),  Dic2022_RICHIESTE!AE36),HLOOKUP(AE$144,Tipologie!$B$2:$AM$10,5  ) ))</f>
        <v>.</v>
      </c>
      <c r="AF148" s="147" t="str">
        <f>T( IF( Dic2022_RICHIESTE!AF36&lt;&gt;"",  IF(   AND(    (IFERROR(SEARCH("Ridotto",Dic2022_RICHIESTE!AF36),Dic2022_RICHIESTE!AF36))=1,    AF$144&lt;&gt;""   ),    _xlfn.CONCAT("Rid: ",HLOOKUP(AF$144,Tipologie!$B$2:$AM$10,5)  ),  Dic2022_RICHIESTE!AF36),HLOOKUP(AF$144,Tipologie!$B$2:$AM$10,5  ) ))</f>
        <v>.</v>
      </c>
      <c r="AG148" s="147" t="str">
        <f>T( IF( Dic2022_RICHIESTE!AG36&lt;&gt;"",  IF(   AND(    (IFERROR(SEARCH("Ridotto",Dic2022_RICHIESTE!AG36),Dic2022_RICHIESTE!AG36))=1,    AG$144&lt;&gt;""   ),    _xlfn.CONCAT("Rid: ",HLOOKUP(AG$144,Tipologie!$B$2:$AM$10,5)  ),  Dic2022_RICHIESTE!AG36),HLOOKUP(AG$144,Tipologie!$B$2:$AM$10,5  ) ))</f>
        <v>.</v>
      </c>
      <c r="AH148" s="147" t="str">
        <f>T( IF( Dic2022_RICHIESTE!AH36&lt;&gt;"",  IF(   AND(    (IFERROR(SEARCH("Ridotto",Dic2022_RICHIESTE!AH36),Dic2022_RICHIESTE!AH36))=1,    AH$144&lt;&gt;""   ),    _xlfn.CONCAT("Rid: ",HLOOKUP(AH$144,Tipologie!$B$2:$AM$10,5)  ),  Dic2022_RICHIESTE!AH36),HLOOKUP(AH$144,Tipologie!$B$2:$AM$10,5  ) ))</f>
        <v>.</v>
      </c>
      <c r="AI148" s="147" t="str">
        <f>T( IF( Dic2022_RICHIESTE!AI36&lt;&gt;"",  IF(   AND(    (IFERROR(SEARCH("Ridotto",Dic2022_RICHIESTE!AI36),Dic2022_RICHIESTE!AI36))=1,    AI$144&lt;&gt;""   ),    _xlfn.CONCAT("Rid: ",HLOOKUP(AI$144,Tipologie!$B$2:$AM$10,5)  ),  Dic2022_RICHIESTE!AI36),HLOOKUP(AI$144,Tipologie!$B$2:$AM$10,5  ) ))</f>
        <v>.</v>
      </c>
      <c r="AJ148" s="147" t="str">
        <f>T( IF( Dic2022_RICHIESTE!AJ36&lt;&gt;"",  IF(   AND(    (IFERROR(SEARCH("Ridotto",Dic2022_RICHIESTE!AJ36),Dic2022_RICHIESTE!AJ36))=1,    AJ$144&lt;&gt;""   ),    _xlfn.CONCAT("Rid: ",HLOOKUP(AJ$144,Tipologie!$B$2:$AM$10,5)  ),  Dic2022_RICHIESTE!AJ36),HLOOKUP(AJ$144,Tipologie!$B$2:$AM$10,5  ) ))</f>
        <v>.</v>
      </c>
      <c r="AK148" s="147" t="str">
        <f>T( IF( Dic2022_RICHIESTE!AK36&lt;&gt;"",  IF(   AND(    (IFERROR(SEARCH("Ridotto",Dic2022_RICHIESTE!AK36),Dic2022_RICHIESTE!AK36))=1,    AK$144&lt;&gt;""   ),    _xlfn.CONCAT("Rid: ",HLOOKUP(AK$144,Tipologie!$B$2:$AM$10,5)  ),  Dic2022_RICHIESTE!AK36),HLOOKUP(AK$144,Tipologie!$B$2:$AM$10,5  ) ))</f>
        <v>.</v>
      </c>
      <c r="AL148" s="147" t="str">
        <f>T( IF( Dic2022_RICHIESTE!AL36&lt;&gt;"",  IF(   AND(    (IFERROR(SEARCH("Ridotto",Dic2022_RICHIESTE!AL36),Dic2022_RICHIESTE!AL36))=1,    AL$144&lt;&gt;""   ),    _xlfn.CONCAT("Rid: ",HLOOKUP(AL$144,Tipologie!$B$2:$AM$10,5)  ),  Dic2022_RICHIESTE!AL36),HLOOKUP(AL$144,Tipologie!$B$2:$AM$10,5  ) ))</f>
        <v>.</v>
      </c>
      <c r="AM148" s="147" t="str">
        <f>T( IF( Dic2022_RICHIESTE!AM36&lt;&gt;"",  IF(   AND(    (IFERROR(SEARCH("Ridotto",Dic2022_RICHIESTE!AM36),Dic2022_RICHIESTE!AM36))=1,    AM$144&lt;&gt;""   ),    _xlfn.CONCAT("Rid: ",HLOOKUP(AM$144,Tipologie!$B$2:$AM$10,5)  ),  Dic2022_RICHIESTE!AM36),HLOOKUP(AM$144,Tipologie!$B$2:$AM$10,5  ) ))</f>
        <v>.</v>
      </c>
      <c r="AN148" s="147" t="str">
        <f>T( IF( Dic2022_RICHIESTE!AN36&lt;&gt;"",  IF(   AND(    (IFERROR(SEARCH("Ridotto",Dic2022_RICHIESTE!AN36),Dic2022_RICHIESTE!AN36))=1,    AN$144&lt;&gt;""   ),    _xlfn.CONCAT("Rid: ",HLOOKUP(AN$144,Tipologie!$B$2:$AM$10,5)  ),  Dic2022_RICHIESTE!AN36),HLOOKUP(AN$144,Tipologie!$B$2:$AM$10,5  ) ))</f>
        <v>.</v>
      </c>
      <c r="AO148" s="147" t="str">
        <f>T( IF( Dic2022_RICHIESTE!AO36&lt;&gt;"",  IF(   AND(    (IFERROR(SEARCH("Ridotto",Dic2022_RICHIESTE!AO36),Dic2022_RICHIESTE!AO36))=1,    AO$144&lt;&gt;""   ),    _xlfn.CONCAT("Rid: ",HLOOKUP(AO$144,Tipologie!$B$2:$AM$10,5)  ),  Dic2022_RICHIESTE!AO36),HLOOKUP(AO$144,Tipologie!$B$2:$AM$10,5  ) ))</f>
        <v>.</v>
      </c>
      <c r="AP148" s="147" t="str">
        <f>T( IF( Dic2022_RICHIESTE!AP36&lt;&gt;"",  IF(   AND(    (IFERROR(SEARCH("Ridotto",Dic2022_RICHIESTE!AP36),Dic2022_RICHIESTE!AP36))=1,    AP$144&lt;&gt;""   ),    _xlfn.CONCAT("Rid: ",HLOOKUP(AP$144,Tipologie!$B$2:$AM$10,5)  ),  Dic2022_RICHIESTE!AP36),HLOOKUP(AP$144,Tipologie!$B$2:$AM$10,5  ) ))</f>
        <v>.</v>
      </c>
      <c r="AQ148" s="147" t="str">
        <f>T( IF( Dic2022_RICHIESTE!AQ36&lt;&gt;"",  IF(   AND(    (IFERROR(SEARCH("Ridotto",Dic2022_RICHIESTE!AQ36),Dic2022_RICHIESTE!AQ36))=1,    AQ$144&lt;&gt;""   ),    _xlfn.CONCAT("Rid: ",HLOOKUP(AQ$144,Tipologie!$B$2:$AM$10,5)  ),  Dic2022_RICHIESTE!AQ36),HLOOKUP(AQ$144,Tipologie!$B$2:$AM$10,5  ) ))</f>
        <v>.</v>
      </c>
      <c r="AR148" s="147" t="str">
        <f>T( IF( Dic2022_RICHIESTE!AR36&lt;&gt;"",  IF(   AND(    (IFERROR(SEARCH("Ridotto",Dic2022_RICHIESTE!AR36),Dic2022_RICHIESTE!AR36))=1,    AR$144&lt;&gt;""   ),    _xlfn.CONCAT("Rid: ",HLOOKUP(AR$144,Tipologie!$B$2:$AM$10,5)  ),  Dic2022_RICHIESTE!AR36),HLOOKUP(AR$144,Tipologie!$B$2:$AM$10,5  ) ))</f>
        <v>.</v>
      </c>
      <c r="AS148" s="147" t="str">
        <f>T( IF( Dic2022_RICHIESTE!AS36&lt;&gt;"",  IF(   AND(    (IFERROR(SEARCH("Ridotto",Dic2022_RICHIESTE!AS36),Dic2022_RICHIESTE!AS36))=1,    AS$144&lt;&gt;""   ),    _xlfn.CONCAT("Rid: ",HLOOKUP(AS$144,Tipologie!$B$2:$AM$10,5)  ),  Dic2022_RICHIESTE!AS36),HLOOKUP(AS$144,Tipologie!$B$2:$AM$10,5  ) ))</f>
        <v>.</v>
      </c>
      <c r="AT148" s="224"/>
      <c r="AW148" s="159">
        <f>SUM(COUNTIFS(C148:AS148,{"Ex-accordo";"Ferie";"Ridotto Ex-Acc";"Ridotto Ferie";"Ridotto Maternità";"Malattia";"Esame";"Altro"}))</f>
        <v>0</v>
      </c>
      <c r="AX148" s="159">
        <f t="shared" si="47"/>
        <v>30</v>
      </c>
      <c r="AY148" s="91"/>
      <c r="BB148" s="147" t="str">
        <f>T( IF( Dic2022_RICHIESTE!BM36&lt;&gt;"",  IF(   AND(    (IFERROR(SEARCH("Ridotto",Dic2022_RICHIESTE!BM36),Dic2022_RICHIESTE!BM36))=1,    BB$144&lt;&gt;""   ),    _xlfn.CONCAT("Rid: ",HLOOKUP(BB$144,Tipologie!$B$2:$AM$10,5)  ),  Dic2022_RICHIESTE!BM36),HLOOKUP(BB$144,Tipologie!$B$2:$AM$10,5  ) ))</f>
        <v>.</v>
      </c>
      <c r="BC148" s="147" t="str">
        <f>T( IF( Dic2022_RICHIESTE!BN36&lt;&gt;"",  IF(   AND(    (IFERROR(SEARCH("Ridotto",Dic2022_RICHIESTE!BN36),Dic2022_RICHIESTE!BN36))=1,    BC$144&lt;&gt;""   ),    _xlfn.CONCAT("Rid: ",HLOOKUP(BC$144,Tipologie!$B$2:$AM$10,5)  ),  Dic2022_RICHIESTE!BN36),HLOOKUP(BC$144,Tipologie!$B$2:$AM$10,5  ) ))</f>
        <v>.</v>
      </c>
      <c r="BD148" s="147" t="str">
        <f>T( IF( Dic2022_RICHIESTE!BO36&lt;&gt;"",  IF(   AND(    (IFERROR(SEARCH("Ridotto",Dic2022_RICHIESTE!BO36),Dic2022_RICHIESTE!BO36))=1,    BD$144&lt;&gt;""   ),    _xlfn.CONCAT("Rid: ",HLOOKUP(BD$144,Tipologie!$B$2:$AM$10,5)  ),  Dic2022_RICHIESTE!BO36),HLOOKUP(BD$144,Tipologie!$B$2:$AM$10,5  ) ))</f>
        <v>.</v>
      </c>
      <c r="BE148" s="147" t="str">
        <f>T( IF( Dic2022_RICHIESTE!BP36&lt;&gt;"",  IF(   AND(    (IFERROR(SEARCH("Ridotto",Dic2022_RICHIESTE!BP36),Dic2022_RICHIESTE!BP36))=1,    BE$144&lt;&gt;""   ),    _xlfn.CONCAT("Rid: ",HLOOKUP(BE$144,Tipologie!$B$2:$AM$10,5)  ),  Dic2022_RICHIESTE!BP36),HLOOKUP(BE$144,Tipologie!$B$2:$AM$10,5  ) ))</f>
        <v>.</v>
      </c>
      <c r="BF148" s="147" t="str">
        <f>T( IF( Dic2022_RICHIESTE!BQ36&lt;&gt;"",  IF(   AND(    (IFERROR(SEARCH("Ridotto",Dic2022_RICHIESTE!BQ36),Dic2022_RICHIESTE!BQ36))=1,    BF$144&lt;&gt;""   ),    _xlfn.CONCAT("Rid: ",HLOOKUP(BF$144,Tipologie!$B$2:$AM$10,5)  ),  Dic2022_RICHIESTE!BQ36),HLOOKUP(BF$144,Tipologie!$B$2:$AM$10,5  ) ))</f>
        <v>.</v>
      </c>
      <c r="BG148" s="147" t="str">
        <f>T( IF( Dic2022_RICHIESTE!BR36&lt;&gt;"",  IF(   AND(    (IFERROR(SEARCH("Ridotto",Dic2022_RICHIESTE!BR36),Dic2022_RICHIESTE!BR36))=1,    BG$144&lt;&gt;""   ),    _xlfn.CONCAT("Rid: ",HLOOKUP(BG$144,Tipologie!$B$2:$AM$10,5)  ),  Dic2022_RICHIESTE!BR36),HLOOKUP(BG$144,Tipologie!$B$2:$AM$10,5  ) ))</f>
        <v>.</v>
      </c>
      <c r="BI148" s="45" t="str">
        <f t="shared" si="41"/>
        <v>mer</v>
      </c>
      <c r="BJ148" s="45">
        <f t="shared" si="46"/>
        <v>44923</v>
      </c>
      <c r="BK148" s="147" t="str">
        <f>T(IF(  Dic2022_RICHIESTE!BV36&lt;&gt;"",  Dic2022_RICHIESTE!BV36,  HLOOKUP(BK$144,Tipologie!$B$2:$AM$10,5) ))</f>
        <v>.</v>
      </c>
      <c r="BL148" s="147" t="str">
        <f>T(IF(  Dic2022_RICHIESTE!BW36&lt;&gt;"",  Dic2022_RICHIESTE!BW36,  HLOOKUP(BL$144,Tipologie!$B$2:$AM$10,5) ))</f>
        <v>.</v>
      </c>
      <c r="BM148" s="147" t="str">
        <f>T(IF(  Dic2022_RICHIESTE!BX36&lt;&gt;"",  Dic2022_RICHIESTE!BX36,  HLOOKUP(BM$144,Tipologie!$B$2:$AM$10,5) ))</f>
        <v>.</v>
      </c>
      <c r="BN148" s="147" t="str">
        <f>T(IF(  Dic2022_RICHIESTE!BY36&lt;&gt;"",  Dic2022_RICHIESTE!BY36,  HLOOKUP(BN$144,Tipologie!$B$2:$AM$10,5) ))</f>
        <v>.</v>
      </c>
      <c r="BO148" s="147" t="str">
        <f>T(IF(  Dic2022_RICHIESTE!BZ36&lt;&gt;"",  Dic2022_RICHIESTE!BZ36,  HLOOKUP(BO$144,Tipologie!$B$2:$AM$10,5) ))</f>
        <v>.</v>
      </c>
      <c r="BP148" s="147" t="str">
        <f>T(IF(  Dic2022_RICHIESTE!CA36&lt;&gt;"",  Dic2022_RICHIESTE!CA36,  HLOOKUP(BP$144,Tipologie!$B$2:$AM$10,5) ))</f>
        <v>.</v>
      </c>
      <c r="BQ148" s="147" t="str">
        <f>T(IF(  Dic2022_RICHIESTE!CB36&lt;&gt;"",  Dic2022_RICHIESTE!CB36,  HLOOKUP(BQ$144,Tipologie!$B$2:$AM$10,5) ))</f>
        <v>.</v>
      </c>
      <c r="BR148" s="147" t="str">
        <f>T(IF(  Dic2022_RICHIESTE!BW36&lt;&gt;"",  Dic2022_RICHIESTE!BW36,  HLOOKUP(BR$144,Tipologie!$B$2:$AM$10,5) ))</f>
        <v>.</v>
      </c>
      <c r="BS148" s="147" t="str">
        <f>T(IF(  Dic2022_RICHIESTE!BX36&lt;&gt;"",  Dic2022_RICHIESTE!BX36,  HLOOKUP(BS$144,Tipologie!$B$2:$AM$10,5) ))</f>
        <v>.</v>
      </c>
      <c r="BT148" s="147" t="str">
        <f>T(IF(  Dic2022_RICHIESTE!BY36&lt;&gt;"",  Dic2022_RICHIESTE!BY36,  HLOOKUP(BT$144,Tipologie!$B$2:$AM$10,5) ))</f>
        <v>.</v>
      </c>
      <c r="BU148" s="20"/>
    </row>
    <row r="149" spans="1:73" ht="11.25" customHeight="1" x14ac:dyDescent="0.25">
      <c r="A149" s="45" t="str">
        <f>IF(Dic2022_RICHIESTE!A37&lt;&gt;"",Dic2022_RICHIESTE!A37,"")</f>
        <v>gio</v>
      </c>
      <c r="B149" s="46">
        <f>IF(Dic2022_RICHIESTE!B37&lt;&gt;"",Dic2022_RICHIESTE!B37,"")</f>
        <v>44924</v>
      </c>
      <c r="C149" s="147" t="str">
        <f>T( IF( Dic2022_RICHIESTE!C37&lt;&gt;"",  IF(   AND(    (IFERROR(SEARCH("Ridotto",Dic2022_RICHIESTE!C37),Dic2022_RICHIESTE!C37))=1,    C$144&lt;&gt;""   ),    _xlfn.CONCAT("Rid: ",HLOOKUP(C$144,Tipologie!$B$2:$AM$10,6)  ),  Dic2022_RICHIESTE!C37),HLOOKUP(C$144,Tipologie!$B$2:$AM$10,6  ) ))</f>
        <v>.</v>
      </c>
      <c r="D149" s="147" t="str">
        <f>T( IF( Dic2022_RICHIESTE!D37&lt;&gt;"",  IF(   AND(    (IFERROR(SEARCH("Ridotto",Dic2022_RICHIESTE!D37),Dic2022_RICHIESTE!D37))=1,    D$144&lt;&gt;""   ),    _xlfn.CONCAT("Rid: ",HLOOKUP(D$144,Tipologie!$B$2:$AM$10,6)  ),  Dic2022_RICHIESTE!D37),HLOOKUP(D$144,Tipologie!$B$2:$AM$10,6  ) ))</f>
        <v>.</v>
      </c>
      <c r="E149" s="147" t="str">
        <f>T( IF( Dic2022_RICHIESTE!E37&lt;&gt;"",  IF(   AND(    (IFERROR(SEARCH("Ridotto",Dic2022_RICHIESTE!E37),Dic2022_RICHIESTE!E37))=1,    E$144&lt;&gt;""   ),    _xlfn.CONCAT("Rid: ",HLOOKUP(E$144,Tipologie!$B$2:$AM$10,6)  ),  Dic2022_RICHIESTE!E37),HLOOKUP(E$144,Tipologie!$B$2:$AM$10,6  ) ))</f>
        <v>.</v>
      </c>
      <c r="F149" s="147" t="str">
        <f>T( IF( Dic2022_RICHIESTE!F37&lt;&gt;"",  IF(   AND(    (IFERROR(SEARCH("Ridotto",Dic2022_RICHIESTE!F37),Dic2022_RICHIESTE!F37))=1,    F$144&lt;&gt;""   ),    _xlfn.CONCAT("Rid: ",HLOOKUP(F$144,Tipologie!$B$2:$AM$10,6)  ),  Dic2022_RICHIESTE!F37),HLOOKUP(F$144,Tipologie!$B$2:$AM$10,6  ) ))</f>
        <v>.</v>
      </c>
      <c r="G149" s="147" t="str">
        <f>T( IF( Dic2022_RICHIESTE!G37&lt;&gt;"",  IF(   AND(    (IFERROR(SEARCH("Ridotto",Dic2022_RICHIESTE!G37),Dic2022_RICHIESTE!G37))=1,    G$144&lt;&gt;""   ),    _xlfn.CONCAT("Rid: ",HLOOKUP(G$144,Tipologie!$B$2:$AM$10,6)  ),  Dic2022_RICHIESTE!G37),HLOOKUP(G$144,Tipologie!$B$2:$AM$10,6  ) ))</f>
        <v>.</v>
      </c>
      <c r="H149" s="147" t="str">
        <f>T( IF( Dic2022_RICHIESTE!H37&lt;&gt;"",  IF(   AND(    (IFERROR(SEARCH("Ridotto",Dic2022_RICHIESTE!H37),Dic2022_RICHIESTE!H37))=1,    H$144&lt;&gt;""   ),    _xlfn.CONCAT("Rid: ",HLOOKUP(H$144,Tipologie!$B$2:$AM$10,6)  ),  Dic2022_RICHIESTE!H37),HLOOKUP(H$144,Tipologie!$B$2:$AM$10,6  ) ))</f>
        <v>.</v>
      </c>
      <c r="I149" s="147" t="str">
        <f>T( IF( Dic2022_RICHIESTE!I37&lt;&gt;"",  IF(   AND(    (IFERROR(SEARCH("Ridotto",Dic2022_RICHIESTE!I37),Dic2022_RICHIESTE!I37))=1,    I$144&lt;&gt;""   ),    _xlfn.CONCAT("Rid: ",HLOOKUP(I$144,Tipologie!$B$2:$AM$10,6)  ),  Dic2022_RICHIESTE!I37),HLOOKUP(I$144,Tipologie!$B$2:$AM$10,6  ) ))</f>
        <v>.</v>
      </c>
      <c r="J149" s="147" t="str">
        <f>T( IF( Dic2022_RICHIESTE!J37&lt;&gt;"",  IF(   AND(    (IFERROR(SEARCH("Ridotto",Dic2022_RICHIESTE!J37),Dic2022_RICHIESTE!J37))=1,    J$144&lt;&gt;""   ),    _xlfn.CONCAT("Rid: ",HLOOKUP(J$144,Tipologie!$B$2:$AM$10,6)  ),  Dic2022_RICHIESTE!J37),HLOOKUP(J$144,Tipologie!$B$2:$AM$10,6  ) ))</f>
        <v>.</v>
      </c>
      <c r="K149" s="147" t="str">
        <f>T( IF( Dic2022_RICHIESTE!K37&lt;&gt;"",  IF(   AND(    (IFERROR(SEARCH("Ridotto",Dic2022_RICHIESTE!K37),Dic2022_RICHIESTE!K37))=1,    K$144&lt;&gt;""   ),    _xlfn.CONCAT("Rid: ",HLOOKUP(K$144,Tipologie!$B$2:$AM$10,6)  ),  Dic2022_RICHIESTE!K37),HLOOKUP(K$144,Tipologie!$B$2:$AM$10,6  ) ))</f>
        <v>.</v>
      </c>
      <c r="L149" s="147" t="str">
        <f>T( IF( Dic2022_RICHIESTE!L37&lt;&gt;"",  IF(   AND(    (IFERROR(SEARCH("Ridotto",Dic2022_RICHIESTE!L37),Dic2022_RICHIESTE!L37))=1,    L$144&lt;&gt;""   ),    _xlfn.CONCAT("Rid: ",HLOOKUP(L$144,Tipologie!$B$2:$AM$10,6)  ),  Dic2022_RICHIESTE!L37),HLOOKUP(L$144,Tipologie!$B$2:$AM$10,6  ) ))</f>
        <v>.</v>
      </c>
      <c r="M149" s="147" t="str">
        <f>T( IF( Dic2022_RICHIESTE!M37&lt;&gt;"",  IF(   AND(    (IFERROR(SEARCH("Ridotto",Dic2022_RICHIESTE!M37),Dic2022_RICHIESTE!M37))=1,    M$144&lt;&gt;""   ),    _xlfn.CONCAT("Rid: ",HLOOKUP(M$144,Tipologie!$B$2:$AM$10,6)  ),  Dic2022_RICHIESTE!M37),HLOOKUP(M$144,Tipologie!$B$2:$AM$10,6  ) ))</f>
        <v>.</v>
      </c>
      <c r="N149" s="147" t="str">
        <f>T( IF( Dic2022_RICHIESTE!N37&lt;&gt;"",  IF(   AND(    (IFERROR(SEARCH("Ridotto",Dic2022_RICHIESTE!N37),Dic2022_RICHIESTE!N37))=1,    N$144&lt;&gt;""   ),    _xlfn.CONCAT("Rid: ",HLOOKUP(N$144,Tipologie!$B$2:$AM$10,6)  ),  Dic2022_RICHIESTE!N37),HLOOKUP(N$144,Tipologie!$B$2:$AM$10,6  ) ))</f>
        <v>.</v>
      </c>
      <c r="O149" s="147" t="str">
        <f>T( IF( Dic2022_RICHIESTE!O37&lt;&gt;"",  IF(   AND(    (IFERROR(SEARCH("Ridotto",Dic2022_RICHIESTE!O37),Dic2022_RICHIESTE!O37))=1,    O$144&lt;&gt;""   ),    _xlfn.CONCAT("Rid: ",HLOOKUP(O$144,Tipologie!$B$2:$AM$10,6)  ),  Dic2022_RICHIESTE!O37),HLOOKUP(O$144,Tipologie!$B$2:$AM$10,6  ) ))</f>
        <v>.</v>
      </c>
      <c r="P149" s="147" t="str">
        <f>T( IF( Dic2022_RICHIESTE!P37&lt;&gt;"",  IF(   AND(    (IFERROR(SEARCH("Ridotto",Dic2022_RICHIESTE!P37),Dic2022_RICHIESTE!P37))=1,    P$144&lt;&gt;""   ),    _xlfn.CONCAT("Rid: ",HLOOKUP(P$144,Tipologie!$B$2:$AM$10,6)  ),  Dic2022_RICHIESTE!P37),HLOOKUP(P$144,Tipologie!$B$2:$AM$10,6  ) ))</f>
        <v>.</v>
      </c>
      <c r="Q149" s="28" t="str">
        <f>T( IF( Dic2022_RICHIESTE!Q37&lt;&gt;"",  IF(   AND(    (IFERROR(SEARCH("Ridotto",Dic2022_RICHIESTE!Q37),Dic2022_RICHIESTE!Q37))=1,    Q$144&lt;&gt;""   ),    _xlfn.CONCAT("Rid: ",HLOOKUP(Q$144,Tipologie!$B$2:$AM$10,6)  ),  Dic2022_RICHIESTE!Q37),HLOOKUP(Q$144,Tipologie!$B$2:$AM$10,6  ) ))</f>
        <v>.</v>
      </c>
      <c r="R149" s="28" t="str">
        <f>T( IF( Dic2022_RICHIESTE!R37&lt;&gt;"",  IF(   AND(    (IFERROR(SEARCH("Ridotto",Dic2022_RICHIESTE!R37),Dic2022_RICHIESTE!R37))=1,    R$144&lt;&gt;""   ),    _xlfn.CONCAT("Rid: ",HLOOKUP(R$144,Tipologie!$B$2:$AM$10,6)  ),  Dic2022_RICHIESTE!R37),HLOOKUP(R$144,Tipologie!$B$2:$AM$10,6  ) ))</f>
        <v>.</v>
      </c>
      <c r="S149" s="28" t="str">
        <f>T( IF( Dic2022_RICHIESTE!S37&lt;&gt;"",  IF(   AND(    (IFERROR(SEARCH("Ridotto",Dic2022_RICHIESTE!S37),Dic2022_RICHIESTE!S37))=1,    S$144&lt;&gt;""   ),    _xlfn.CONCAT("Rid: ",HLOOKUP(S$144,Tipologie!$B$2:$AM$10,6)  ),  Dic2022_RICHIESTE!S37),HLOOKUP(S$144,Tipologie!$B$2:$AM$10,6  ) ))</f>
        <v>.</v>
      </c>
      <c r="U149" s="45" t="str">
        <f t="shared" si="40"/>
        <v>gio</v>
      </c>
      <c r="V149" s="46">
        <f t="shared" si="39"/>
        <v>44924</v>
      </c>
      <c r="W149" s="147" t="str">
        <f>T( IF( Dic2022_RICHIESTE!W37&lt;&gt;"",  IF(   AND(    (IFERROR(SEARCH("Ridotto",Dic2022_RICHIESTE!W37),Dic2022_RICHIESTE!W37))=1,    W$144&lt;&gt;""   ),    _xlfn.CONCAT("Rid: ",HLOOKUP(W$144,Tipologie!$B$2:$AM$10,6)  ),  Dic2022_RICHIESTE!W37),HLOOKUP(W$144,Tipologie!$B$2:$AM$10,6  ) ))</f>
        <v>.</v>
      </c>
      <c r="X149" s="147" t="str">
        <f>T( IF( Dic2022_RICHIESTE!X37&lt;&gt;"",  IF(   AND(    (IFERROR(SEARCH("Ridotto",Dic2022_RICHIESTE!X37),Dic2022_RICHIESTE!X37))=1,    X$144&lt;&gt;""   ),    _xlfn.CONCAT("Rid: ",HLOOKUP(X$144,Tipologie!$B$2:$AM$10,6)  ),  Dic2022_RICHIESTE!X37),HLOOKUP(X$144,Tipologie!$B$2:$AM$10,6  ) ))</f>
        <v>.</v>
      </c>
      <c r="Y149" s="147" t="str">
        <f>T( IF( Dic2022_RICHIESTE!Y37&lt;&gt;"",  IF(   AND(    (IFERROR(SEARCH("Ridotto",Dic2022_RICHIESTE!Y37),Dic2022_RICHIESTE!Y37))=1,    Y$144&lt;&gt;""   ),    _xlfn.CONCAT("Rid: ",HLOOKUP(Y$144,Tipologie!$B$2:$AM$10,6)  ),  Dic2022_RICHIESTE!Y37),HLOOKUP(Y$144,Tipologie!$B$2:$AM$10,6  ) ))</f>
        <v>.</v>
      </c>
      <c r="Z149" s="147" t="str">
        <f>T( IF( Dic2022_RICHIESTE!Z37&lt;&gt;"",  IF(   AND(    (IFERROR(SEARCH("Ridotto",Dic2022_RICHIESTE!Z37),Dic2022_RICHIESTE!Z37))=1,    Z$144&lt;&gt;""   ),    _xlfn.CONCAT("Rid: ",HLOOKUP(Z$144,Tipologie!$B$2:$AM$10,6)  ),  Dic2022_RICHIESTE!Z37),HLOOKUP(Z$144,Tipologie!$B$2:$AM$10,6  ) ))</f>
        <v>.</v>
      </c>
      <c r="AA149" s="147" t="str">
        <f>T( IF( Dic2022_RICHIESTE!AA37&lt;&gt;"",  IF(   AND(    (IFERROR(SEARCH("Ridotto",Dic2022_RICHIESTE!AA37),Dic2022_RICHIESTE!AA37))=1,    AA$144&lt;&gt;""   ),    _xlfn.CONCAT("Rid: ",HLOOKUP(AA$144,Tipologie!$B$2:$AM$10,6)  ),  Dic2022_RICHIESTE!AA37),HLOOKUP(AA$144,Tipologie!$B$2:$AM$10,6  ) ))</f>
        <v>.</v>
      </c>
      <c r="AB149" s="147" t="str">
        <f>T( IF( Dic2022_RICHIESTE!AB37&lt;&gt;"",  IF(   AND(    (IFERROR(SEARCH("Ridotto",Dic2022_RICHIESTE!AB37),Dic2022_RICHIESTE!AB37))=1,    AB$144&lt;&gt;""   ),    _xlfn.CONCAT("Rid: ",HLOOKUP(AB$144,Tipologie!$B$2:$AM$10,6)  ),  Dic2022_RICHIESTE!AB37),HLOOKUP(AB$144,Tipologie!$B$2:$AM$10,6  ) ))</f>
        <v>.</v>
      </c>
      <c r="AC149" s="147" t="str">
        <f>T( IF( Dic2022_RICHIESTE!AC37&lt;&gt;"",  IF(   AND(    (IFERROR(SEARCH("Ridotto",Dic2022_RICHIESTE!AC37),Dic2022_RICHIESTE!AC37))=1,    AC$144&lt;&gt;""   ),    _xlfn.CONCAT("Rid: ",HLOOKUP(AC$144,Tipologie!$B$2:$AM$10,6)  ),  Dic2022_RICHIESTE!AC37),HLOOKUP(AC$144,Tipologie!$B$2:$AM$10,6  ) ))</f>
        <v>.</v>
      </c>
      <c r="AD149" s="147" t="str">
        <f>T( IF( Dic2022_RICHIESTE!AD37&lt;&gt;"",  IF(   AND(    (IFERROR(SEARCH("Ridotto",Dic2022_RICHIESTE!AD37),Dic2022_RICHIESTE!AD37))=1,    AD$144&lt;&gt;""   ),    _xlfn.CONCAT("Rid: ",HLOOKUP(AD$144,Tipologie!$B$2:$AM$10,6)  ),  Dic2022_RICHIESTE!AD37),HLOOKUP(AD$144,Tipologie!$B$2:$AM$10,6  ) ))</f>
        <v>.</v>
      </c>
      <c r="AE149" s="147" t="str">
        <f>T( IF( Dic2022_RICHIESTE!AE37&lt;&gt;"",  IF(   AND(    (IFERROR(SEARCH("Ridotto",Dic2022_RICHIESTE!AE37),Dic2022_RICHIESTE!AE37))=1,    AE$144&lt;&gt;""   ),    _xlfn.CONCAT("Rid: ",HLOOKUP(AE$144,Tipologie!$B$2:$AM$10,6)  ),  Dic2022_RICHIESTE!AE37),HLOOKUP(AE$144,Tipologie!$B$2:$AM$10,6  ) ))</f>
        <v>.</v>
      </c>
      <c r="AF149" s="147" t="str">
        <f>T( IF( Dic2022_RICHIESTE!AF37&lt;&gt;"",  IF(   AND(    (IFERROR(SEARCH("Ridotto",Dic2022_RICHIESTE!AF37),Dic2022_RICHIESTE!AF37))=1,    AF$144&lt;&gt;""   ),    _xlfn.CONCAT("Rid: ",HLOOKUP(AF$144,Tipologie!$B$2:$AM$10,6)  ),  Dic2022_RICHIESTE!AF37),HLOOKUP(AF$144,Tipologie!$B$2:$AM$10,6  ) ))</f>
        <v>.</v>
      </c>
      <c r="AG149" s="147" t="str">
        <f>T( IF( Dic2022_RICHIESTE!AG37&lt;&gt;"",  IF(   AND(    (IFERROR(SEARCH("Ridotto",Dic2022_RICHIESTE!AG37),Dic2022_RICHIESTE!AG37))=1,    AG$144&lt;&gt;""   ),    _xlfn.CONCAT("Rid: ",HLOOKUP(AG$144,Tipologie!$B$2:$AM$10,6)  ),  Dic2022_RICHIESTE!AG37),HLOOKUP(AG$144,Tipologie!$B$2:$AM$10,6  ) ))</f>
        <v>.</v>
      </c>
      <c r="AH149" s="147" t="str">
        <f>T( IF( Dic2022_RICHIESTE!AH37&lt;&gt;"",  IF(   AND(    (IFERROR(SEARCH("Ridotto",Dic2022_RICHIESTE!AH37),Dic2022_RICHIESTE!AH37))=1,    AH$144&lt;&gt;""   ),    _xlfn.CONCAT("Rid: ",HLOOKUP(AH$144,Tipologie!$B$2:$AM$10,6)  ),  Dic2022_RICHIESTE!AH37),HLOOKUP(AH$144,Tipologie!$B$2:$AM$10,6  ) ))</f>
        <v>.</v>
      </c>
      <c r="AI149" s="147" t="str">
        <f>T( IF( Dic2022_RICHIESTE!AI37&lt;&gt;"",  IF(   AND(    (IFERROR(SEARCH("Ridotto",Dic2022_RICHIESTE!AI37),Dic2022_RICHIESTE!AI37))=1,    AI$144&lt;&gt;""   ),    _xlfn.CONCAT("Rid: ",HLOOKUP(AI$144,Tipologie!$B$2:$AM$10,6)  ),  Dic2022_RICHIESTE!AI37),HLOOKUP(AI$144,Tipologie!$B$2:$AM$10,6  ) ))</f>
        <v>.</v>
      </c>
      <c r="AJ149" s="147" t="str">
        <f>T( IF( Dic2022_RICHIESTE!AJ37&lt;&gt;"",  IF(   AND(    (IFERROR(SEARCH("Ridotto",Dic2022_RICHIESTE!AJ37),Dic2022_RICHIESTE!AJ37))=1,    AJ$144&lt;&gt;""   ),    _xlfn.CONCAT("Rid: ",HLOOKUP(AJ$144,Tipologie!$B$2:$AM$10,6)  ),  Dic2022_RICHIESTE!AJ37),HLOOKUP(AJ$144,Tipologie!$B$2:$AM$10,6  ) ))</f>
        <v>.</v>
      </c>
      <c r="AK149" s="147" t="str">
        <f>T( IF( Dic2022_RICHIESTE!AK37&lt;&gt;"",  IF(   AND(    (IFERROR(SEARCH("Ridotto",Dic2022_RICHIESTE!AK37),Dic2022_RICHIESTE!AK37))=1,    AK$144&lt;&gt;""   ),    _xlfn.CONCAT("Rid: ",HLOOKUP(AK$144,Tipologie!$B$2:$AM$10,6)  ),  Dic2022_RICHIESTE!AK37),HLOOKUP(AK$144,Tipologie!$B$2:$AM$10,6  ) ))</f>
        <v>.</v>
      </c>
      <c r="AL149" s="147" t="str">
        <f>T( IF( Dic2022_RICHIESTE!AL37&lt;&gt;"",  IF(   AND(    (IFERROR(SEARCH("Ridotto",Dic2022_RICHIESTE!AL37),Dic2022_RICHIESTE!AL37))=1,    AL$144&lt;&gt;""   ),    _xlfn.CONCAT("Rid: ",HLOOKUP(AL$144,Tipologie!$B$2:$AM$10,6)  ),  Dic2022_RICHIESTE!AL37),HLOOKUP(AL$144,Tipologie!$B$2:$AM$10,6  ) ))</f>
        <v>.</v>
      </c>
      <c r="AM149" s="147" t="str">
        <f>T( IF( Dic2022_RICHIESTE!AM37&lt;&gt;"",  IF(   AND(    (IFERROR(SEARCH("Ridotto",Dic2022_RICHIESTE!AM37),Dic2022_RICHIESTE!AM37))=1,    AM$144&lt;&gt;""   ),    _xlfn.CONCAT("Rid: ",HLOOKUP(AM$144,Tipologie!$B$2:$AM$10,6)  ),  Dic2022_RICHIESTE!AM37),HLOOKUP(AM$144,Tipologie!$B$2:$AM$10,6  ) ))</f>
        <v>.</v>
      </c>
      <c r="AN149" s="147" t="str">
        <f>T( IF( Dic2022_RICHIESTE!AN37&lt;&gt;"",  IF(   AND(    (IFERROR(SEARCH("Ridotto",Dic2022_RICHIESTE!AN37),Dic2022_RICHIESTE!AN37))=1,    AN$144&lt;&gt;""   ),    _xlfn.CONCAT("Rid: ",HLOOKUP(AN$144,Tipologie!$B$2:$AM$10,6)  ),  Dic2022_RICHIESTE!AN37),HLOOKUP(AN$144,Tipologie!$B$2:$AM$10,6  ) ))</f>
        <v>.</v>
      </c>
      <c r="AO149" s="147" t="str">
        <f>T( IF( Dic2022_RICHIESTE!AO37&lt;&gt;"",  IF(   AND(    (IFERROR(SEARCH("Ridotto",Dic2022_RICHIESTE!AO37),Dic2022_RICHIESTE!AO37))=1,    AO$144&lt;&gt;""   ),    _xlfn.CONCAT("Rid: ",HLOOKUP(AO$144,Tipologie!$B$2:$AM$10,6)  ),  Dic2022_RICHIESTE!AO37),HLOOKUP(AO$144,Tipologie!$B$2:$AM$10,6  ) ))</f>
        <v>.</v>
      </c>
      <c r="AP149" s="147" t="str">
        <f>T( IF( Dic2022_RICHIESTE!AP37&lt;&gt;"",  IF(   AND(    (IFERROR(SEARCH("Ridotto",Dic2022_RICHIESTE!AP37),Dic2022_RICHIESTE!AP37))=1,    AP$144&lt;&gt;""   ),    _xlfn.CONCAT("Rid: ",HLOOKUP(AP$144,Tipologie!$B$2:$AM$10,6)  ),  Dic2022_RICHIESTE!AP37),HLOOKUP(AP$144,Tipologie!$B$2:$AM$10,6  ) ))</f>
        <v>.</v>
      </c>
      <c r="AQ149" s="147" t="str">
        <f>T( IF( Dic2022_RICHIESTE!AQ37&lt;&gt;"",  IF(   AND(    (IFERROR(SEARCH("Ridotto",Dic2022_RICHIESTE!AQ37),Dic2022_RICHIESTE!AQ37))=1,    AQ$144&lt;&gt;""   ),    _xlfn.CONCAT("Rid: ",HLOOKUP(AQ$144,Tipologie!$B$2:$AM$10,6)  ),  Dic2022_RICHIESTE!AQ37),HLOOKUP(AQ$144,Tipologie!$B$2:$AM$10,6  ) ))</f>
        <v>.</v>
      </c>
      <c r="AR149" s="147" t="str">
        <f>T( IF( Dic2022_RICHIESTE!AR37&lt;&gt;"",  IF(   AND(    (IFERROR(SEARCH("Ridotto",Dic2022_RICHIESTE!AR37),Dic2022_RICHIESTE!AR37))=1,    AR$144&lt;&gt;""   ),    _xlfn.CONCAT("Rid: ",HLOOKUP(AR$144,Tipologie!$B$2:$AM$10,6)  ),  Dic2022_RICHIESTE!AR37),HLOOKUP(AR$144,Tipologie!$B$2:$AM$10,6  ) ))</f>
        <v>.</v>
      </c>
      <c r="AS149" s="147" t="str">
        <f>T( IF( Dic2022_RICHIESTE!AS37&lt;&gt;"",  IF(   AND(    (IFERROR(SEARCH("Ridotto",Dic2022_RICHIESTE!AS37),Dic2022_RICHIESTE!AS37))=1,    AS$144&lt;&gt;""   ),    _xlfn.CONCAT("Rid: ",HLOOKUP(AS$144,Tipologie!$B$2:$AM$10,6)  ),  Dic2022_RICHIESTE!AS37),HLOOKUP(AS$144,Tipologie!$B$2:$AM$10,6  ) ))</f>
        <v>.</v>
      </c>
      <c r="AT149" s="224"/>
      <c r="AW149" s="159">
        <f>SUM(COUNTIFS(C149:AS149,{"Ex-accordo";"Ferie";"Ridotto Ex-Acc";"Ridotto Ferie";"Ridotto Maternità";"Malattia";"Esame";"Altro"}))</f>
        <v>0</v>
      </c>
      <c r="AX149" s="159">
        <f t="shared" si="47"/>
        <v>30</v>
      </c>
      <c r="AY149" s="91"/>
      <c r="BB149" s="147" t="str">
        <f>T( IF( Dic2022_RICHIESTE!BM37&lt;&gt;"",  IF(   AND(    (IFERROR(SEARCH("Ridotto",Dic2022_RICHIESTE!BM37),Dic2022_RICHIESTE!BM37))=1,    BB$144&lt;&gt;""   ),    _xlfn.CONCAT("Rid: ",HLOOKUP(BB$144,Tipologie!$B$2:$AM$10,6)  ),  Dic2022_RICHIESTE!BM37),HLOOKUP(BB$144,Tipologie!$B$2:$AM$10,6  ) ))</f>
        <v>.</v>
      </c>
      <c r="BC149" s="147" t="str">
        <f>T( IF( Dic2022_RICHIESTE!BN37&lt;&gt;"",  IF(   AND(    (IFERROR(SEARCH("Ridotto",Dic2022_RICHIESTE!BN37),Dic2022_RICHIESTE!BN37))=1,    BC$144&lt;&gt;""   ),    _xlfn.CONCAT("Rid: ",HLOOKUP(BC$144,Tipologie!$B$2:$AM$10,6)  ),  Dic2022_RICHIESTE!BN37),HLOOKUP(BC$144,Tipologie!$B$2:$AM$10,6  ) ))</f>
        <v>.</v>
      </c>
      <c r="BD149" s="147" t="str">
        <f>T( IF( Dic2022_RICHIESTE!BO37&lt;&gt;"",  IF(   AND(    (IFERROR(SEARCH("Ridotto",Dic2022_RICHIESTE!BO37),Dic2022_RICHIESTE!BO37))=1,    BD$144&lt;&gt;""   ),    _xlfn.CONCAT("Rid: ",HLOOKUP(BD$144,Tipologie!$B$2:$AM$10,6)  ),  Dic2022_RICHIESTE!BO37),HLOOKUP(BD$144,Tipologie!$B$2:$AM$10,6  ) ))</f>
        <v>.</v>
      </c>
      <c r="BE149" s="147" t="str">
        <f>T( IF( Dic2022_RICHIESTE!BP37&lt;&gt;"",  IF(   AND(    (IFERROR(SEARCH("Ridotto",Dic2022_RICHIESTE!BP37),Dic2022_RICHIESTE!BP37))=1,    BE$144&lt;&gt;""   ),    _xlfn.CONCAT("Rid: ",HLOOKUP(BE$144,Tipologie!$B$2:$AM$10,6)  ),  Dic2022_RICHIESTE!BP37),HLOOKUP(BE$144,Tipologie!$B$2:$AM$10,6  ) ))</f>
        <v>.</v>
      </c>
      <c r="BF149" s="147" t="str">
        <f>T( IF( Dic2022_RICHIESTE!BQ37&lt;&gt;"",  IF(   AND(    (IFERROR(SEARCH("Ridotto",Dic2022_RICHIESTE!BQ37),Dic2022_RICHIESTE!BQ37))=1,    BF$144&lt;&gt;""   ),    _xlfn.CONCAT("Rid: ",HLOOKUP(BF$144,Tipologie!$B$2:$AM$10,6)  ),  Dic2022_RICHIESTE!BQ37),HLOOKUP(BF$144,Tipologie!$B$2:$AM$10,6  ) ))</f>
        <v>.</v>
      </c>
      <c r="BG149" s="147" t="str">
        <f>T( IF( Dic2022_RICHIESTE!BR37&lt;&gt;"",  IF(   AND(    (IFERROR(SEARCH("Ridotto",Dic2022_RICHIESTE!BR37),Dic2022_RICHIESTE!BR37))=1,    BG$144&lt;&gt;""   ),    _xlfn.CONCAT("Rid: ",HLOOKUP(BG$144,Tipologie!$B$2:$AM$10,6)  ),  Dic2022_RICHIESTE!BR37),HLOOKUP(BG$144,Tipologie!$B$2:$AM$10,6  ) ))</f>
        <v>.</v>
      </c>
      <c r="BI149" s="45" t="str">
        <f t="shared" si="41"/>
        <v>gio</v>
      </c>
      <c r="BJ149" s="45">
        <f t="shared" si="46"/>
        <v>44924</v>
      </c>
      <c r="BK149" s="147" t="str">
        <f>T(IF(  Dic2022_RICHIESTE!BV37&lt;&gt;"",  Dic2022_RICHIESTE!BV37,  HLOOKUP(BK$144,Tipologie!$B$2:$AM$10,6) ))</f>
        <v>.</v>
      </c>
      <c r="BL149" s="147" t="str">
        <f>T(IF(  Dic2022_RICHIESTE!BW37&lt;&gt;"",  Dic2022_RICHIESTE!BW37,  HLOOKUP(BL$144,Tipologie!$B$2:$AM$10,6) ))</f>
        <v>.</v>
      </c>
      <c r="BM149" s="147" t="str">
        <f>T(IF(  Dic2022_RICHIESTE!BX37&lt;&gt;"",  Dic2022_RICHIESTE!BX37,  HLOOKUP(BM$144,Tipologie!$B$2:$AM$10,6) ))</f>
        <v>.</v>
      </c>
      <c r="BN149" s="147" t="str">
        <f>T(IF(  Dic2022_RICHIESTE!BY37&lt;&gt;"",  Dic2022_RICHIESTE!BY37,  HLOOKUP(BN$144,Tipologie!$B$2:$AM$10,6) ))</f>
        <v>.</v>
      </c>
      <c r="BO149" s="147" t="str">
        <f>T(IF(  Dic2022_RICHIESTE!BZ37&lt;&gt;"",  Dic2022_RICHIESTE!BZ37,  HLOOKUP(BO$144,Tipologie!$B$2:$AM$10,6) ))</f>
        <v>.</v>
      </c>
      <c r="BP149" s="147" t="str">
        <f>T(IF(  Dic2022_RICHIESTE!CA37&lt;&gt;"",  Dic2022_RICHIESTE!CA37,  HLOOKUP(BP$144,Tipologie!$B$2:$AM$10,6) ))</f>
        <v>.</v>
      </c>
      <c r="BQ149" s="147" t="str">
        <f>T(IF(  Dic2022_RICHIESTE!CB37&lt;&gt;"",  Dic2022_RICHIESTE!CB37,  HLOOKUP(BQ$144,Tipologie!$B$2:$AM$10,6) ))</f>
        <v>.</v>
      </c>
      <c r="BR149" s="147" t="str">
        <f>T(IF(  Dic2022_RICHIESTE!BW37&lt;&gt;"",  Dic2022_RICHIESTE!BW37,  HLOOKUP(BR$144,Tipologie!$B$2:$AM$10,6) ))</f>
        <v>.</v>
      </c>
      <c r="BS149" s="147" t="str">
        <f>T(IF(  Dic2022_RICHIESTE!BX37&lt;&gt;"",  Dic2022_RICHIESTE!BX37,  HLOOKUP(BS$144,Tipologie!$B$2:$AM$10,6) ))</f>
        <v>.</v>
      </c>
      <c r="BT149" s="147" t="str">
        <f>T(IF(  Dic2022_RICHIESTE!BY37&lt;&gt;"",  Dic2022_RICHIESTE!BY37,  HLOOKUP(BT$144,Tipologie!$B$2:$AM$10,6) ))</f>
        <v>.</v>
      </c>
    </row>
    <row r="150" spans="1:73" ht="11.25" customHeight="1" x14ac:dyDescent="0.25">
      <c r="A150" s="45" t="str">
        <f>IF(Dic2022_RICHIESTE!A38&lt;&gt;"",Dic2022_RICHIESTE!A38,"")</f>
        <v>ven</v>
      </c>
      <c r="B150" s="46">
        <f>IF(Dic2022_RICHIESTE!B38&lt;&gt;"",Dic2022_RICHIESTE!B38,"")</f>
        <v>44925</v>
      </c>
      <c r="C150" s="147" t="str">
        <f>T( IF( Dic2022_RICHIESTE!C38&lt;&gt;"",  IF(   AND(    (IFERROR(SEARCH("Ridotto",Dic2022_RICHIESTE!C38),Dic2022_RICHIESTE!C38))=1,    C$144&lt;&gt;""   ),    _xlfn.CONCAT("Rid: ",HLOOKUP(C$144,Tipologie!$B$2:$AM$10,7)  ),  Dic2022_RICHIESTE!C38),HLOOKUP(C$144,Tipologie!$B$2:$AM$10,7  ) ))</f>
        <v>.</v>
      </c>
      <c r="D150" s="147" t="str">
        <f>T( IF( Dic2022_RICHIESTE!D38&lt;&gt;"",  IF(   AND(    (IFERROR(SEARCH("Ridotto",Dic2022_RICHIESTE!D38),Dic2022_RICHIESTE!D38))=1,    D$144&lt;&gt;""   ),    _xlfn.CONCAT("Rid: ",HLOOKUP(D$144,Tipologie!$B$2:$AM$10,7)  ),  Dic2022_RICHIESTE!D38),HLOOKUP(D$144,Tipologie!$B$2:$AM$10,7  ) ))</f>
        <v>.</v>
      </c>
      <c r="E150" s="147" t="str">
        <f>T( IF( Dic2022_RICHIESTE!E38&lt;&gt;"",  IF(   AND(    (IFERROR(SEARCH("Ridotto",Dic2022_RICHIESTE!E38),Dic2022_RICHIESTE!E38))=1,    E$144&lt;&gt;""   ),    _xlfn.CONCAT("Rid: ",HLOOKUP(E$144,Tipologie!$B$2:$AM$10,7)  ),  Dic2022_RICHIESTE!E38),HLOOKUP(E$144,Tipologie!$B$2:$AM$10,7  ) ))</f>
        <v>.</v>
      </c>
      <c r="F150" s="147" t="str">
        <f>T( IF( Dic2022_RICHIESTE!F38&lt;&gt;"",  IF(   AND(    (IFERROR(SEARCH("Ridotto",Dic2022_RICHIESTE!F38),Dic2022_RICHIESTE!F38))=1,    F$144&lt;&gt;""   ),    _xlfn.CONCAT("Rid: ",HLOOKUP(F$144,Tipologie!$B$2:$AM$10,7)  ),  Dic2022_RICHIESTE!F38),HLOOKUP(F$144,Tipologie!$B$2:$AM$10,7  ) ))</f>
        <v>.</v>
      </c>
      <c r="G150" s="147" t="str">
        <f>T( IF( Dic2022_RICHIESTE!G38&lt;&gt;"",  IF(   AND(    (IFERROR(SEARCH("Ridotto",Dic2022_RICHIESTE!G38),Dic2022_RICHIESTE!G38))=1,    G$144&lt;&gt;""   ),    _xlfn.CONCAT("Rid: ",HLOOKUP(G$144,Tipologie!$B$2:$AM$10,7)  ),  Dic2022_RICHIESTE!G38),HLOOKUP(G$144,Tipologie!$B$2:$AM$10,7  ) ))</f>
        <v>.</v>
      </c>
      <c r="H150" s="147" t="str">
        <f>T( IF( Dic2022_RICHIESTE!H38&lt;&gt;"",  IF(   AND(    (IFERROR(SEARCH("Ridotto",Dic2022_RICHIESTE!H38),Dic2022_RICHIESTE!H38))=1,    H$144&lt;&gt;""   ),    _xlfn.CONCAT("Rid: ",HLOOKUP(H$144,Tipologie!$B$2:$AM$10,7)  ),  Dic2022_RICHIESTE!H38),HLOOKUP(H$144,Tipologie!$B$2:$AM$10,7  ) ))</f>
        <v>.</v>
      </c>
      <c r="I150" s="147" t="str">
        <f>T( IF( Dic2022_RICHIESTE!I38&lt;&gt;"",  IF(   AND(    (IFERROR(SEARCH("Ridotto",Dic2022_RICHIESTE!I38),Dic2022_RICHIESTE!I38))=1,    I$144&lt;&gt;""   ),    _xlfn.CONCAT("Rid: ",HLOOKUP(I$144,Tipologie!$B$2:$AM$10,7)  ),  Dic2022_RICHIESTE!I38),HLOOKUP(I$144,Tipologie!$B$2:$AM$10,7  ) ))</f>
        <v>.</v>
      </c>
      <c r="J150" s="147" t="str">
        <f>T( IF( Dic2022_RICHIESTE!J38&lt;&gt;"",  IF(   AND(    (IFERROR(SEARCH("Ridotto",Dic2022_RICHIESTE!J38),Dic2022_RICHIESTE!J38))=1,    J$144&lt;&gt;""   ),    _xlfn.CONCAT("Rid: ",HLOOKUP(J$144,Tipologie!$B$2:$AM$10,7)  ),  Dic2022_RICHIESTE!J38),HLOOKUP(J$144,Tipologie!$B$2:$AM$10,7  ) ))</f>
        <v>.</v>
      </c>
      <c r="K150" s="147" t="str">
        <f>T( IF( Dic2022_RICHIESTE!K38&lt;&gt;"",  IF(   AND(    (IFERROR(SEARCH("Ridotto",Dic2022_RICHIESTE!K38),Dic2022_RICHIESTE!K38))=1,    K$144&lt;&gt;""   ),    _xlfn.CONCAT("Rid: ",HLOOKUP(K$144,Tipologie!$B$2:$AM$10,7)  ),  Dic2022_RICHIESTE!K38),HLOOKUP(K$144,Tipologie!$B$2:$AM$10,7  ) ))</f>
        <v>.</v>
      </c>
      <c r="L150" s="147" t="str">
        <f>T( IF( Dic2022_RICHIESTE!L38&lt;&gt;"",  IF(   AND(    (IFERROR(SEARCH("Ridotto",Dic2022_RICHIESTE!L38),Dic2022_RICHIESTE!L38))=1,    L$144&lt;&gt;""   ),    _xlfn.CONCAT("Rid: ",HLOOKUP(L$144,Tipologie!$B$2:$AM$10,7)  ),  Dic2022_RICHIESTE!L38),HLOOKUP(L$144,Tipologie!$B$2:$AM$10,7  ) ))</f>
        <v>.</v>
      </c>
      <c r="M150" s="147" t="str">
        <f>T( IF( Dic2022_RICHIESTE!M38&lt;&gt;"",  IF(   AND(    (IFERROR(SEARCH("Ridotto",Dic2022_RICHIESTE!M38),Dic2022_RICHIESTE!M38))=1,    M$144&lt;&gt;""   ),    _xlfn.CONCAT("Rid: ",HLOOKUP(M$144,Tipologie!$B$2:$AM$10,7)  ),  Dic2022_RICHIESTE!M38),HLOOKUP(M$144,Tipologie!$B$2:$AM$10,7  ) ))</f>
        <v>.</v>
      </c>
      <c r="N150" s="147" t="str">
        <f>T( IF( Dic2022_RICHIESTE!N38&lt;&gt;"",  IF(   AND(    (IFERROR(SEARCH("Ridotto",Dic2022_RICHIESTE!N38),Dic2022_RICHIESTE!N38))=1,    N$144&lt;&gt;""   ),    _xlfn.CONCAT("Rid: ",HLOOKUP(N$144,Tipologie!$B$2:$AM$10,7)  ),  Dic2022_RICHIESTE!N38),HLOOKUP(N$144,Tipologie!$B$2:$AM$10,7  ) ))</f>
        <v>.</v>
      </c>
      <c r="O150" s="147" t="str">
        <f>T( IF( Dic2022_RICHIESTE!O38&lt;&gt;"",  IF(   AND(    (IFERROR(SEARCH("Ridotto",Dic2022_RICHIESTE!O38),Dic2022_RICHIESTE!O38))=1,    O$144&lt;&gt;""   ),    _xlfn.CONCAT("Rid: ",HLOOKUP(O$144,Tipologie!$B$2:$AM$10,7)  ),  Dic2022_RICHIESTE!O38),HLOOKUP(O$144,Tipologie!$B$2:$AM$10,7  ) ))</f>
        <v>.</v>
      </c>
      <c r="P150" s="147" t="str">
        <f>T( IF( Dic2022_RICHIESTE!P38&lt;&gt;"",  IF(   AND(    (IFERROR(SEARCH("Ridotto",Dic2022_RICHIESTE!P38),Dic2022_RICHIESTE!P38))=1,    P$144&lt;&gt;""   ),    _xlfn.CONCAT("Rid: ",HLOOKUP(P$144,Tipologie!$B$2:$AM$10,7)  ),  Dic2022_RICHIESTE!P38),HLOOKUP(P$144,Tipologie!$B$2:$AM$10,7  ) ))</f>
        <v>.</v>
      </c>
      <c r="Q150" s="28" t="str">
        <f>T( IF( Dic2022_RICHIESTE!Q38&lt;&gt;"",  IF(   AND(    (IFERROR(SEARCH("Ridotto",Dic2022_RICHIESTE!Q38),Dic2022_RICHIESTE!Q38))=1,    Q$144&lt;&gt;""   ),    _xlfn.CONCAT("Rid: ",HLOOKUP(Q$144,Tipologie!$B$2:$AM$10,7)  ),  Dic2022_RICHIESTE!Q38),HLOOKUP(Q$144,Tipologie!$B$2:$AM$10,7  ) ))</f>
        <v>.</v>
      </c>
      <c r="R150" s="28" t="str">
        <f>T( IF( Dic2022_RICHIESTE!R38&lt;&gt;"",  IF(   AND(    (IFERROR(SEARCH("Ridotto",Dic2022_RICHIESTE!R38),Dic2022_RICHIESTE!R38))=1,    R$144&lt;&gt;""   ),    _xlfn.CONCAT("Rid: ",HLOOKUP(R$144,Tipologie!$B$2:$AM$10,7)  ),  Dic2022_RICHIESTE!R38),HLOOKUP(R$144,Tipologie!$B$2:$AM$10,7  ) ))</f>
        <v>.</v>
      </c>
      <c r="S150" s="28" t="str">
        <f>T( IF( Dic2022_RICHIESTE!S38&lt;&gt;"",  IF(   AND(    (IFERROR(SEARCH("Ridotto",Dic2022_RICHIESTE!S38),Dic2022_RICHIESTE!S38))=1,    S$144&lt;&gt;""   ),    _xlfn.CONCAT("Rid: ",HLOOKUP(S$144,Tipologie!$B$2:$AM$10,7)  ),  Dic2022_RICHIESTE!S38),HLOOKUP(S$144,Tipologie!$B$2:$AM$10,7  ) ))</f>
        <v>.</v>
      </c>
      <c r="U150" s="45" t="str">
        <f t="shared" si="40"/>
        <v>ven</v>
      </c>
      <c r="V150" s="46">
        <f t="shared" si="39"/>
        <v>44925</v>
      </c>
      <c r="W150" s="147" t="str">
        <f>T( IF( Dic2022_RICHIESTE!W38&lt;&gt;"",  IF(   AND(    (IFERROR(SEARCH("Ridotto",Dic2022_RICHIESTE!W38),Dic2022_RICHIESTE!W38))=1,    W$144&lt;&gt;""   ),    _xlfn.CONCAT("Rid: ",HLOOKUP(W$144,Tipologie!$B$2:$AM$10,7)  ),  Dic2022_RICHIESTE!W38),HLOOKUP(W$144,Tipologie!$B$2:$AM$10,7  ) ))</f>
        <v>.</v>
      </c>
      <c r="X150" s="147" t="str">
        <f>T( IF( Dic2022_RICHIESTE!X38&lt;&gt;"",  IF(   AND(    (IFERROR(SEARCH("Ridotto",Dic2022_RICHIESTE!X38),Dic2022_RICHIESTE!X38))=1,    X$144&lt;&gt;""   ),    _xlfn.CONCAT("Rid: ",HLOOKUP(X$144,Tipologie!$B$2:$AM$10,7)  ),  Dic2022_RICHIESTE!X38),HLOOKUP(X$144,Tipologie!$B$2:$AM$10,7  ) ))</f>
        <v>.</v>
      </c>
      <c r="Y150" s="147" t="str">
        <f>T( IF( Dic2022_RICHIESTE!Y38&lt;&gt;"",  IF(   AND(    (IFERROR(SEARCH("Ridotto",Dic2022_RICHIESTE!Y38),Dic2022_RICHIESTE!Y38))=1,    Y$144&lt;&gt;""   ),    _xlfn.CONCAT("Rid: ",HLOOKUP(Y$144,Tipologie!$B$2:$AM$10,7)  ),  Dic2022_RICHIESTE!Y38),HLOOKUP(Y$144,Tipologie!$B$2:$AM$10,7  ) ))</f>
        <v>.</v>
      </c>
      <c r="Z150" s="147" t="str">
        <f>T( IF( Dic2022_RICHIESTE!Z38&lt;&gt;"",  IF(   AND(    (IFERROR(SEARCH("Ridotto",Dic2022_RICHIESTE!Z38),Dic2022_RICHIESTE!Z38))=1,    Z$144&lt;&gt;""   ),    _xlfn.CONCAT("Rid: ",HLOOKUP(Z$144,Tipologie!$B$2:$AM$10,7)  ),  Dic2022_RICHIESTE!Z38),HLOOKUP(Z$144,Tipologie!$B$2:$AM$10,7  ) ))</f>
        <v>.</v>
      </c>
      <c r="AA150" s="147" t="str">
        <f>T( IF( Dic2022_RICHIESTE!AA38&lt;&gt;"",  IF(   AND(    (IFERROR(SEARCH("Ridotto",Dic2022_RICHIESTE!AA38),Dic2022_RICHIESTE!AA38))=1,    AA$144&lt;&gt;""   ),    _xlfn.CONCAT("Rid: ",HLOOKUP(AA$144,Tipologie!$B$2:$AM$10,7)  ),  Dic2022_RICHIESTE!AA38),HLOOKUP(AA$144,Tipologie!$B$2:$AM$10,7  ) ))</f>
        <v>.</v>
      </c>
      <c r="AB150" s="147" t="str">
        <f>T( IF( Dic2022_RICHIESTE!AB38&lt;&gt;"",  IF(   AND(    (IFERROR(SEARCH("Ridotto",Dic2022_RICHIESTE!AB38),Dic2022_RICHIESTE!AB38))=1,    AB$144&lt;&gt;""   ),    _xlfn.CONCAT("Rid: ",HLOOKUP(AB$144,Tipologie!$B$2:$AM$10,7)  ),  Dic2022_RICHIESTE!AB38),HLOOKUP(AB$144,Tipologie!$B$2:$AM$10,7  ) ))</f>
        <v>.</v>
      </c>
      <c r="AC150" s="147" t="str">
        <f>T( IF( Dic2022_RICHIESTE!AC38&lt;&gt;"",  IF(   AND(    (IFERROR(SEARCH("Ridotto",Dic2022_RICHIESTE!AC38),Dic2022_RICHIESTE!AC38))=1,    AC$144&lt;&gt;""   ),    _xlfn.CONCAT("Rid: ",HLOOKUP(AC$144,Tipologie!$B$2:$AM$10,7)  ),  Dic2022_RICHIESTE!AC38),HLOOKUP(AC$144,Tipologie!$B$2:$AM$10,7  ) ))</f>
        <v>.</v>
      </c>
      <c r="AD150" s="147" t="str">
        <f>T( IF( Dic2022_RICHIESTE!AD38&lt;&gt;"",  IF(   AND(    (IFERROR(SEARCH("Ridotto",Dic2022_RICHIESTE!AD38),Dic2022_RICHIESTE!AD38))=1,    AD$144&lt;&gt;""   ),    _xlfn.CONCAT("Rid: ",HLOOKUP(AD$144,Tipologie!$B$2:$AM$10,7)  ),  Dic2022_RICHIESTE!AD38),HLOOKUP(AD$144,Tipologie!$B$2:$AM$10,7  ) ))</f>
        <v>.</v>
      </c>
      <c r="AE150" s="147" t="str">
        <f>T( IF( Dic2022_RICHIESTE!AE38&lt;&gt;"",  IF(   AND(    (IFERROR(SEARCH("Ridotto",Dic2022_RICHIESTE!AE38),Dic2022_RICHIESTE!AE38))=1,    AE$144&lt;&gt;""   ),    _xlfn.CONCAT("Rid: ",HLOOKUP(AE$144,Tipologie!$B$2:$AM$10,7)  ),  Dic2022_RICHIESTE!AE38),HLOOKUP(AE$144,Tipologie!$B$2:$AM$10,7  ) ))</f>
        <v>.</v>
      </c>
      <c r="AF150" s="147" t="str">
        <f>T( IF( Dic2022_RICHIESTE!AF38&lt;&gt;"",  IF(   AND(    (IFERROR(SEARCH("Ridotto",Dic2022_RICHIESTE!AF38),Dic2022_RICHIESTE!AF38))=1,    AF$144&lt;&gt;""   ),    _xlfn.CONCAT("Rid: ",HLOOKUP(AF$144,Tipologie!$B$2:$AM$10,7)  ),  Dic2022_RICHIESTE!AF38),HLOOKUP(AF$144,Tipologie!$B$2:$AM$10,7  ) ))</f>
        <v>.</v>
      </c>
      <c r="AG150" s="147" t="str">
        <f>T( IF( Dic2022_RICHIESTE!AG38&lt;&gt;"",  IF(   AND(    (IFERROR(SEARCH("Ridotto",Dic2022_RICHIESTE!AG38),Dic2022_RICHIESTE!AG38))=1,    AG$144&lt;&gt;""   ),    _xlfn.CONCAT("Rid: ",HLOOKUP(AG$144,Tipologie!$B$2:$AM$10,7)  ),  Dic2022_RICHIESTE!AG38),HLOOKUP(AG$144,Tipologie!$B$2:$AM$10,7  ) ))</f>
        <v>.</v>
      </c>
      <c r="AH150" s="147" t="str">
        <f>T( IF( Dic2022_RICHIESTE!AH38&lt;&gt;"",  IF(   AND(    (IFERROR(SEARCH("Ridotto",Dic2022_RICHIESTE!AH38),Dic2022_RICHIESTE!AH38))=1,    AH$144&lt;&gt;""   ),    _xlfn.CONCAT("Rid: ",HLOOKUP(AH$144,Tipologie!$B$2:$AM$10,7)  ),  Dic2022_RICHIESTE!AH38),HLOOKUP(AH$144,Tipologie!$B$2:$AM$10,7  ) ))</f>
        <v>.</v>
      </c>
      <c r="AI150" s="147" t="str">
        <f>T( IF( Dic2022_RICHIESTE!AI38&lt;&gt;"",  IF(   AND(    (IFERROR(SEARCH("Ridotto",Dic2022_RICHIESTE!AI38),Dic2022_RICHIESTE!AI38))=1,    AI$144&lt;&gt;""   ),    _xlfn.CONCAT("Rid: ",HLOOKUP(AI$144,Tipologie!$B$2:$AM$10,7)  ),  Dic2022_RICHIESTE!AI38),HLOOKUP(AI$144,Tipologie!$B$2:$AM$10,7  ) ))</f>
        <v>.</v>
      </c>
      <c r="AJ150" s="147" t="str">
        <f>T( IF( Dic2022_RICHIESTE!AJ38&lt;&gt;"",  IF(   AND(    (IFERROR(SEARCH("Ridotto",Dic2022_RICHIESTE!AJ38),Dic2022_RICHIESTE!AJ38))=1,    AJ$144&lt;&gt;""   ),    _xlfn.CONCAT("Rid: ",HLOOKUP(AJ$144,Tipologie!$B$2:$AM$10,7)  ),  Dic2022_RICHIESTE!AJ38),HLOOKUP(AJ$144,Tipologie!$B$2:$AM$10,7  ) ))</f>
        <v>.</v>
      </c>
      <c r="AK150" s="147" t="str">
        <f>T( IF( Dic2022_RICHIESTE!AK38&lt;&gt;"",  IF(   AND(    (IFERROR(SEARCH("Ridotto",Dic2022_RICHIESTE!AK38),Dic2022_RICHIESTE!AK38))=1,    AK$144&lt;&gt;""   ),    _xlfn.CONCAT("Rid: ",HLOOKUP(AK$144,Tipologie!$B$2:$AM$10,7)  ),  Dic2022_RICHIESTE!AK38),HLOOKUP(AK$144,Tipologie!$B$2:$AM$10,7  ) ))</f>
        <v>.</v>
      </c>
      <c r="AL150" s="147" t="str">
        <f>T( IF( Dic2022_RICHIESTE!AL38&lt;&gt;"",  IF(   AND(    (IFERROR(SEARCH("Ridotto",Dic2022_RICHIESTE!AL38),Dic2022_RICHIESTE!AL38))=1,    AL$144&lt;&gt;""   ),    _xlfn.CONCAT("Rid: ",HLOOKUP(AL$144,Tipologie!$B$2:$AM$10,7)  ),  Dic2022_RICHIESTE!AL38),HLOOKUP(AL$144,Tipologie!$B$2:$AM$10,7  ) ))</f>
        <v>.</v>
      </c>
      <c r="AM150" s="147" t="str">
        <f>T( IF( Dic2022_RICHIESTE!AM38&lt;&gt;"",  IF(   AND(    (IFERROR(SEARCH("Ridotto",Dic2022_RICHIESTE!AM38),Dic2022_RICHIESTE!AM38))=1,    AM$144&lt;&gt;""   ),    _xlfn.CONCAT("Rid: ",HLOOKUP(AM$144,Tipologie!$B$2:$AM$10,7)  ),  Dic2022_RICHIESTE!AM38),HLOOKUP(AM$144,Tipologie!$B$2:$AM$10,7  ) ))</f>
        <v>.</v>
      </c>
      <c r="AN150" s="147" t="str">
        <f>T( IF( Dic2022_RICHIESTE!AN38&lt;&gt;"",  IF(   AND(    (IFERROR(SEARCH("Ridotto",Dic2022_RICHIESTE!AN38),Dic2022_RICHIESTE!AN38))=1,    AN$144&lt;&gt;""   ),    _xlfn.CONCAT("Rid: ",HLOOKUP(AN$144,Tipologie!$B$2:$AM$10,7)  ),  Dic2022_RICHIESTE!AN38),HLOOKUP(AN$144,Tipologie!$B$2:$AM$10,7  ) ))</f>
        <v>.</v>
      </c>
      <c r="AO150" s="147" t="str">
        <f>T( IF( Dic2022_RICHIESTE!AO38&lt;&gt;"",  IF(   AND(    (IFERROR(SEARCH("Ridotto",Dic2022_RICHIESTE!AO38),Dic2022_RICHIESTE!AO38))=1,    AO$144&lt;&gt;""   ),    _xlfn.CONCAT("Rid: ",HLOOKUP(AO$144,Tipologie!$B$2:$AM$10,7)  ),  Dic2022_RICHIESTE!AO38),HLOOKUP(AO$144,Tipologie!$B$2:$AM$10,7  ) ))</f>
        <v>.</v>
      </c>
      <c r="AP150" s="147" t="str">
        <f>T( IF( Dic2022_RICHIESTE!AP38&lt;&gt;"",  IF(   AND(    (IFERROR(SEARCH("Ridotto",Dic2022_RICHIESTE!AP38),Dic2022_RICHIESTE!AP38))=1,    AP$144&lt;&gt;""   ),    _xlfn.CONCAT("Rid: ",HLOOKUP(AP$144,Tipologie!$B$2:$AM$10,7)  ),  Dic2022_RICHIESTE!AP38),HLOOKUP(AP$144,Tipologie!$B$2:$AM$10,7  ) ))</f>
        <v>.</v>
      </c>
      <c r="AQ150" s="147" t="str">
        <f>T( IF( Dic2022_RICHIESTE!AQ38&lt;&gt;"",  IF(   AND(    (IFERROR(SEARCH("Ridotto",Dic2022_RICHIESTE!AQ38),Dic2022_RICHIESTE!AQ38))=1,    AQ$144&lt;&gt;""   ),    _xlfn.CONCAT("Rid: ",HLOOKUP(AQ$144,Tipologie!$B$2:$AM$10,7)  ),  Dic2022_RICHIESTE!AQ38),HLOOKUP(AQ$144,Tipologie!$B$2:$AM$10,7  ) ))</f>
        <v>.</v>
      </c>
      <c r="AR150" s="147" t="str">
        <f>T( IF( Dic2022_RICHIESTE!AR38&lt;&gt;"",  IF(   AND(    (IFERROR(SEARCH("Ridotto",Dic2022_RICHIESTE!AR38),Dic2022_RICHIESTE!AR38))=1,    AR$144&lt;&gt;""   ),    _xlfn.CONCAT("Rid: ",HLOOKUP(AR$144,Tipologie!$B$2:$AM$10,7)  ),  Dic2022_RICHIESTE!AR38),HLOOKUP(AR$144,Tipologie!$B$2:$AM$10,7  ) ))</f>
        <v>.</v>
      </c>
      <c r="AS150" s="147" t="str">
        <f>T( IF( Dic2022_RICHIESTE!AS38&lt;&gt;"",  IF(   AND(    (IFERROR(SEARCH("Ridotto",Dic2022_RICHIESTE!AS38),Dic2022_RICHIESTE!AS38))=1,    AS$144&lt;&gt;""   ),    _xlfn.CONCAT("Rid: ",HLOOKUP(AS$144,Tipologie!$B$2:$AM$10,7)  ),  Dic2022_RICHIESTE!AS38),HLOOKUP(AS$144,Tipologie!$B$2:$AM$10,7  ) ))</f>
        <v>.</v>
      </c>
      <c r="AT150" s="224"/>
      <c r="AW150" s="159">
        <f>SUM(COUNTIFS(C150:AS150,{"Ex-accordo";"Ferie";"Ridotto Ex-Acc";"Ridotto Ferie";"Ridotto Maternità";"Malattia";"Esame";"Altro"}))</f>
        <v>0</v>
      </c>
      <c r="AX150" s="159">
        <f t="shared" si="47"/>
        <v>30</v>
      </c>
      <c r="AY150" s="91"/>
      <c r="BB150" s="147" t="str">
        <f>T( IF( Dic2022_RICHIESTE!BM38&lt;&gt;"",  IF(   AND(    (IFERROR(SEARCH("Ridotto",Dic2022_RICHIESTE!BM38),Dic2022_RICHIESTE!BM38))=1,    BB$144&lt;&gt;""   ),    _xlfn.CONCAT("Rid: ",HLOOKUP(BB$144,Tipologie!$B$2:$AM$10,7)  ),  Dic2022_RICHIESTE!BM38),HLOOKUP(BB$144,Tipologie!$B$2:$AM$10,7  ) ))</f>
        <v>.</v>
      </c>
      <c r="BC150" s="147" t="str">
        <f>T( IF( Dic2022_RICHIESTE!BN38&lt;&gt;"",  IF(   AND(    (IFERROR(SEARCH("Ridotto",Dic2022_RICHIESTE!BN38),Dic2022_RICHIESTE!BN38))=1,    BC$144&lt;&gt;""   ),    _xlfn.CONCAT("Rid: ",HLOOKUP(BC$144,Tipologie!$B$2:$AM$10,7)  ),  Dic2022_RICHIESTE!BN38),HLOOKUP(BC$144,Tipologie!$B$2:$AM$10,7  ) ))</f>
        <v>.</v>
      </c>
      <c r="BD150" s="147" t="str">
        <f>T( IF( Dic2022_RICHIESTE!BO38&lt;&gt;"",  IF(   AND(    (IFERROR(SEARCH("Ridotto",Dic2022_RICHIESTE!BO38),Dic2022_RICHIESTE!BO38))=1,    BD$144&lt;&gt;""   ),    _xlfn.CONCAT("Rid: ",HLOOKUP(BD$144,Tipologie!$B$2:$AM$10,7)  ),  Dic2022_RICHIESTE!BO38),HLOOKUP(BD$144,Tipologie!$B$2:$AM$10,7  ) ))</f>
        <v>.</v>
      </c>
      <c r="BE150" s="147" t="str">
        <f>T( IF( Dic2022_RICHIESTE!BP38&lt;&gt;"",  IF(   AND(    (IFERROR(SEARCH("Ridotto",Dic2022_RICHIESTE!BP38),Dic2022_RICHIESTE!BP38))=1,    BE$144&lt;&gt;""   ),    _xlfn.CONCAT("Rid: ",HLOOKUP(BE$144,Tipologie!$B$2:$AM$10,7)  ),  Dic2022_RICHIESTE!BP38),HLOOKUP(BE$144,Tipologie!$B$2:$AM$10,7  ) ))</f>
        <v>.</v>
      </c>
      <c r="BF150" s="147" t="str">
        <f>T( IF( Dic2022_RICHIESTE!BQ38&lt;&gt;"",  IF(   AND(    (IFERROR(SEARCH("Ridotto",Dic2022_RICHIESTE!BQ38),Dic2022_RICHIESTE!BQ38))=1,    BF$144&lt;&gt;""   ),    _xlfn.CONCAT("Rid: ",HLOOKUP(BF$144,Tipologie!$B$2:$AM$10,7)  ),  Dic2022_RICHIESTE!BQ38),HLOOKUP(BF$144,Tipologie!$B$2:$AM$10,7  ) ))</f>
        <v>.</v>
      </c>
      <c r="BG150" s="147" t="str">
        <f>T( IF( Dic2022_RICHIESTE!BR38&lt;&gt;"",  IF(   AND(    (IFERROR(SEARCH("Ridotto",Dic2022_RICHIESTE!BR38),Dic2022_RICHIESTE!BR38))=1,    BG$144&lt;&gt;""   ),    _xlfn.CONCAT("Rid: ",HLOOKUP(BG$144,Tipologie!$B$2:$AM$10,7)  ),  Dic2022_RICHIESTE!BR38),HLOOKUP(BG$144,Tipologie!$B$2:$AM$10,7  ) ))</f>
        <v>.</v>
      </c>
      <c r="BI150" s="45" t="str">
        <f t="shared" si="41"/>
        <v>ven</v>
      </c>
      <c r="BJ150" s="45">
        <f t="shared" si="46"/>
        <v>44925</v>
      </c>
      <c r="BK150" s="147" t="str">
        <f>T(IF(  Dic2022_RICHIESTE!BV38&lt;&gt;"",  Dic2022_RICHIESTE!BV38,  HLOOKUP(BK$144,Tipologie!$B$2:$AM$10,7) ))</f>
        <v>.</v>
      </c>
      <c r="BL150" s="147" t="str">
        <f>T(IF(  Dic2022_RICHIESTE!BW38&lt;&gt;"",  Dic2022_RICHIESTE!BW38,  HLOOKUP(BL$144,Tipologie!$B$2:$AM$10,7) ))</f>
        <v>.</v>
      </c>
      <c r="BM150" s="147" t="str">
        <f>T(IF(  Dic2022_RICHIESTE!BX38&lt;&gt;"",  Dic2022_RICHIESTE!BX38,  HLOOKUP(BM$144,Tipologie!$B$2:$AM$10,7) ))</f>
        <v>.</v>
      </c>
      <c r="BN150" s="147" t="str">
        <f>T(IF(  Dic2022_RICHIESTE!BY38&lt;&gt;"",  Dic2022_RICHIESTE!BY38,  HLOOKUP(BN$144,Tipologie!$B$2:$AM$10,7) ))</f>
        <v>.</v>
      </c>
      <c r="BO150" s="147" t="str">
        <f>T(IF(  Dic2022_RICHIESTE!BZ38&lt;&gt;"",  Dic2022_RICHIESTE!BZ38,  HLOOKUP(BO$144,Tipologie!$B$2:$AM$10,7) ))</f>
        <v>.</v>
      </c>
      <c r="BP150" s="147" t="str">
        <f>T(IF(  Dic2022_RICHIESTE!CA38&lt;&gt;"",  Dic2022_RICHIESTE!CA38,  HLOOKUP(BP$144,Tipologie!$B$2:$AM$10,7) ))</f>
        <v>.</v>
      </c>
      <c r="BQ150" s="147" t="str">
        <f>T(IF(  Dic2022_RICHIESTE!CB38&lt;&gt;"",  Dic2022_RICHIESTE!CB38,  HLOOKUP(BQ$144,Tipologie!$B$2:$AM$10,7) ))</f>
        <v>.</v>
      </c>
      <c r="BR150" s="147" t="str">
        <f>T(IF(  Dic2022_RICHIESTE!BW38&lt;&gt;"",  Dic2022_RICHIESTE!BW38,  HLOOKUP(BR$144,Tipologie!$B$2:$AM$10,7) ))</f>
        <v>.</v>
      </c>
      <c r="BS150" s="147" t="str">
        <f>T(IF(  Dic2022_RICHIESTE!BX38&lt;&gt;"",  Dic2022_RICHIESTE!BX38,  HLOOKUP(BS$144,Tipologie!$B$2:$AM$10,7) ))</f>
        <v>.</v>
      </c>
      <c r="BT150" s="147" t="str">
        <f>T(IF(  Dic2022_RICHIESTE!BY38&lt;&gt;"",  Dic2022_RICHIESTE!BY38,  HLOOKUP(BT$144,Tipologie!$B$2:$AM$10,7) ))</f>
        <v>.</v>
      </c>
      <c r="BU150" s="20"/>
    </row>
    <row r="151" spans="1:73" ht="11.25" customHeight="1" x14ac:dyDescent="0.25">
      <c r="A151" s="45" t="str">
        <f>IF(Dic2022_RICHIESTE!A39&lt;&gt;"",Dic2022_RICHIESTE!A39,"")</f>
        <v>sab</v>
      </c>
      <c r="B151" s="46">
        <f>IF(Dic2022_RICHIESTE!B39&lt;&gt;"",Dic2022_RICHIESTE!B39,"")</f>
        <v>44926</v>
      </c>
      <c r="C151" s="147" t="str">
        <f>T( IF( Dic2022_RICHIESTE!C39&lt;&gt;"",  IF(   AND(    (IFERROR(SEARCH("Ridotto",Dic2022_RICHIESTE!C39),Dic2022_RICHIESTE!C39))=1,    C$144&lt;&gt;""   ),    _xlfn.CONCAT("Rid: ",HLOOKUP(C$144,Tipologie!$B$2:$AM$10,8)  ),  Dic2022_RICHIESTE!C39),HLOOKUP(C$144,Tipologie!$B$2:$AM$10,8  ) ))</f>
        <v>RIPOSO</v>
      </c>
      <c r="D151" s="147" t="str">
        <f>T( IF( Dic2022_RICHIESTE!D39&lt;&gt;"",  IF(   AND(    (IFERROR(SEARCH("Ridotto",Dic2022_RICHIESTE!D39),Dic2022_RICHIESTE!D39))=1,    D$144&lt;&gt;""   ),    _xlfn.CONCAT("Rid: ",HLOOKUP(D$144,Tipologie!$B$2:$AM$10,8)  ),  Dic2022_RICHIESTE!D39),HLOOKUP(D$144,Tipologie!$B$2:$AM$10,8  ) ))</f>
        <v>RIPOSO</v>
      </c>
      <c r="E151" s="147" t="str">
        <f>T( IF( Dic2022_RICHIESTE!E39&lt;&gt;"",  IF(   AND(    (IFERROR(SEARCH("Ridotto",Dic2022_RICHIESTE!E39),Dic2022_RICHIESTE!E39))=1,    E$144&lt;&gt;""   ),    _xlfn.CONCAT("Rid: ",HLOOKUP(E$144,Tipologie!$B$2:$AM$10,8)  ),  Dic2022_RICHIESTE!E39),HLOOKUP(E$144,Tipologie!$B$2:$AM$10,8  ) ))</f>
        <v>RIPOSO</v>
      </c>
      <c r="F151" s="147" t="str">
        <f>T( IF( Dic2022_RICHIESTE!F39&lt;&gt;"",  IF(   AND(    (IFERROR(SEARCH("Ridotto",Dic2022_RICHIESTE!F39),Dic2022_RICHIESTE!F39))=1,    F$144&lt;&gt;""   ),    _xlfn.CONCAT("Rid: ",HLOOKUP(F$144,Tipologie!$B$2:$AM$10,8)  ),  Dic2022_RICHIESTE!F39),HLOOKUP(F$144,Tipologie!$B$2:$AM$10,8  ) ))</f>
        <v>RIPOSO</v>
      </c>
      <c r="G151" s="147" t="str">
        <f>T( IF( Dic2022_RICHIESTE!G39&lt;&gt;"",  IF(   AND(    (IFERROR(SEARCH("Ridotto",Dic2022_RICHIESTE!G39),Dic2022_RICHIESTE!G39))=1,    G$144&lt;&gt;""   ),    _xlfn.CONCAT("Rid: ",HLOOKUP(G$144,Tipologie!$B$2:$AM$10,8)  ),  Dic2022_RICHIESTE!G39),HLOOKUP(G$144,Tipologie!$B$2:$AM$10,8  ) ))</f>
        <v>RIPOSO</v>
      </c>
      <c r="H151" s="147" t="str">
        <f>T( IF( Dic2022_RICHIESTE!H39&lt;&gt;"",  IF(   AND(    (IFERROR(SEARCH("Ridotto",Dic2022_RICHIESTE!H39),Dic2022_RICHIESTE!H39))=1,    H$144&lt;&gt;""   ),    _xlfn.CONCAT("Rid: ",HLOOKUP(H$144,Tipologie!$B$2:$AM$10,8)  ),  Dic2022_RICHIESTE!H39),HLOOKUP(H$144,Tipologie!$B$2:$AM$10,8  ) ))</f>
        <v>RIPOSO</v>
      </c>
      <c r="I151" s="147" t="str">
        <f>T( IF( Dic2022_RICHIESTE!I39&lt;&gt;"",  IF(   AND(    (IFERROR(SEARCH("Ridotto",Dic2022_RICHIESTE!I39),Dic2022_RICHIESTE!I39))=1,    I$144&lt;&gt;""   ),    _xlfn.CONCAT("Rid: ",HLOOKUP(I$144,Tipologie!$B$2:$AM$10,8)  ),  Dic2022_RICHIESTE!I39),HLOOKUP(I$144,Tipologie!$B$2:$AM$10,8  ) ))</f>
        <v>RIPOSO</v>
      </c>
      <c r="J151" s="147" t="str">
        <f>T( IF( Dic2022_RICHIESTE!J39&lt;&gt;"",  IF(   AND(    (IFERROR(SEARCH("Ridotto",Dic2022_RICHIESTE!J39),Dic2022_RICHIESTE!J39))=1,    J$144&lt;&gt;""   ),    _xlfn.CONCAT("Rid: ",HLOOKUP(J$144,Tipologie!$B$2:$AM$10,8)  ),  Dic2022_RICHIESTE!J39),HLOOKUP(J$144,Tipologie!$B$2:$AM$10,8  ) ))</f>
        <v>RIPOSO</v>
      </c>
      <c r="K151" s="147" t="str">
        <f>T( IF( Dic2022_RICHIESTE!K39&lt;&gt;"",  IF(   AND(    (IFERROR(SEARCH("Ridotto",Dic2022_RICHIESTE!K39),Dic2022_RICHIESTE!K39))=1,    K$144&lt;&gt;""   ),    _xlfn.CONCAT("Rid: ",HLOOKUP(K$144,Tipologie!$B$2:$AM$10,8)  ),  Dic2022_RICHIESTE!K39),HLOOKUP(K$144,Tipologie!$B$2:$AM$10,8  ) ))</f>
        <v>RIPOSO</v>
      </c>
      <c r="L151" s="147" t="str">
        <f>T( IF( Dic2022_RICHIESTE!L39&lt;&gt;"",  IF(   AND(    (IFERROR(SEARCH("Ridotto",Dic2022_RICHIESTE!L39),Dic2022_RICHIESTE!L39))=1,    L$144&lt;&gt;""   ),    _xlfn.CONCAT("Rid: ",HLOOKUP(L$144,Tipologie!$B$2:$AM$10,8)  ),  Dic2022_RICHIESTE!L39),HLOOKUP(L$144,Tipologie!$B$2:$AM$10,8  ) ))</f>
        <v>RIPOSO</v>
      </c>
      <c r="M151" s="147" t="str">
        <f>T( IF( Dic2022_RICHIESTE!M39&lt;&gt;"",  IF(   AND(    (IFERROR(SEARCH("Ridotto",Dic2022_RICHIESTE!M39),Dic2022_RICHIESTE!M39))=1,    M$144&lt;&gt;""   ),    _xlfn.CONCAT("Rid: ",HLOOKUP(M$144,Tipologie!$B$2:$AM$10,8)  ),  Dic2022_RICHIESTE!M39),HLOOKUP(M$144,Tipologie!$B$2:$AM$10,8  ) ))</f>
        <v>RIPOSO</v>
      </c>
      <c r="N151" s="147" t="str">
        <f>T( IF( Dic2022_RICHIESTE!N39&lt;&gt;"",  IF(   AND(    (IFERROR(SEARCH("Ridotto",Dic2022_RICHIESTE!N39),Dic2022_RICHIESTE!N39))=1,    N$144&lt;&gt;""   ),    _xlfn.CONCAT("Rid: ",HLOOKUP(N$144,Tipologie!$B$2:$AM$10,8)  ),  Dic2022_RICHIESTE!N39),HLOOKUP(N$144,Tipologie!$B$2:$AM$10,8  ) ))</f>
        <v>RIPOSO</v>
      </c>
      <c r="O151" s="147" t="str">
        <f>T( IF( Dic2022_RICHIESTE!O39&lt;&gt;"",  IF(   AND(    (IFERROR(SEARCH("Ridotto",Dic2022_RICHIESTE!O39),Dic2022_RICHIESTE!O39))=1,    O$144&lt;&gt;""   ),    _xlfn.CONCAT("Rid: ",HLOOKUP(O$144,Tipologie!$B$2:$AM$10,8)  ),  Dic2022_RICHIESTE!O39),HLOOKUP(O$144,Tipologie!$B$2:$AM$10,8  ) ))</f>
        <v>RIPOSO</v>
      </c>
      <c r="P151" s="147" t="str">
        <f>T( IF( Dic2022_RICHIESTE!P39&lt;&gt;"",  IF(   AND(    (IFERROR(SEARCH("Ridotto",Dic2022_RICHIESTE!P39),Dic2022_RICHIESTE!P39))=1,    P$144&lt;&gt;""   ),    _xlfn.CONCAT("Rid: ",HLOOKUP(P$144,Tipologie!$B$2:$AM$10,8)  ),  Dic2022_RICHIESTE!P39),HLOOKUP(P$144,Tipologie!$B$2:$AM$10,8  ) ))</f>
        <v>RIPOSO</v>
      </c>
      <c r="Q151" s="28" t="str">
        <f>T( IF( Dic2022_RICHIESTE!Q39&lt;&gt;"",  IF(   AND(    (IFERROR(SEARCH("Ridotto",Dic2022_RICHIESTE!Q39),Dic2022_RICHIESTE!Q39))=1,    Q$144&lt;&gt;""   ),    _xlfn.CONCAT("Rid: ",HLOOKUP(Q$144,Tipologie!$B$2:$AM$10,8)  ),  Dic2022_RICHIESTE!Q39),HLOOKUP(Q$144,Tipologie!$B$2:$AM$10,8  ) ))</f>
        <v>RIPOSO</v>
      </c>
      <c r="R151" s="28" t="str">
        <f>T( IF( Dic2022_RICHIESTE!R39&lt;&gt;"",  IF(   AND(    (IFERROR(SEARCH("Ridotto",Dic2022_RICHIESTE!R39),Dic2022_RICHIESTE!R39))=1,    R$144&lt;&gt;""   ),    _xlfn.CONCAT("Rid: ",HLOOKUP(R$144,Tipologie!$B$2:$AM$10,8)  ),  Dic2022_RICHIESTE!R39),HLOOKUP(R$144,Tipologie!$B$2:$AM$10,8  ) ))</f>
        <v>RIPOSO</v>
      </c>
      <c r="S151" s="28" t="str">
        <f>T( IF( Dic2022_RICHIESTE!S39&lt;&gt;"",  IF(   AND(    (IFERROR(SEARCH("Ridotto",Dic2022_RICHIESTE!S39),Dic2022_RICHIESTE!S39))=1,    S$144&lt;&gt;""   ),    _xlfn.CONCAT("Rid: ",HLOOKUP(S$144,Tipologie!$B$2:$AM$10,8)  ),  Dic2022_RICHIESTE!S39),HLOOKUP(S$144,Tipologie!$B$2:$AM$10,8  ) ))</f>
        <v>RIPOSO</v>
      </c>
      <c r="U151" s="45" t="str">
        <f t="shared" si="40"/>
        <v>sab</v>
      </c>
      <c r="V151" s="46">
        <f t="shared" si="39"/>
        <v>44926</v>
      </c>
      <c r="W151" s="147" t="str">
        <f>T( IF( Dic2022_RICHIESTE!W39&lt;&gt;"",  IF(   AND(    (IFERROR(SEARCH("Ridotto",Dic2022_RICHIESTE!W39),Dic2022_RICHIESTE!W39))=1,    W$144&lt;&gt;""   ),    _xlfn.CONCAT("Rid: ",HLOOKUP(W$144,Tipologie!$B$2:$AM$10,8)  ),  Dic2022_RICHIESTE!W39),HLOOKUP(W$144,Tipologie!$B$2:$AM$10,8  ) ))</f>
        <v>RIPOSO</v>
      </c>
      <c r="X151" s="147" t="str">
        <f>T( IF( Dic2022_RICHIESTE!X39&lt;&gt;"",  IF(   AND(    (IFERROR(SEARCH("Ridotto",Dic2022_RICHIESTE!X39),Dic2022_RICHIESTE!X39))=1,    X$144&lt;&gt;""   ),    _xlfn.CONCAT("Rid: ",HLOOKUP(X$144,Tipologie!$B$2:$AM$10,8)  ),  Dic2022_RICHIESTE!X39),HLOOKUP(X$144,Tipologie!$B$2:$AM$10,8  ) ))</f>
        <v>RIPOSO</v>
      </c>
      <c r="Y151" s="147" t="str">
        <f>T( IF( Dic2022_RICHIESTE!Y39&lt;&gt;"",  IF(   AND(    (IFERROR(SEARCH("Ridotto",Dic2022_RICHIESTE!Y39),Dic2022_RICHIESTE!Y39))=1,    Y$144&lt;&gt;""   ),    _xlfn.CONCAT("Rid: ",HLOOKUP(Y$144,Tipologie!$B$2:$AM$10,8)  ),  Dic2022_RICHIESTE!Y39),HLOOKUP(Y$144,Tipologie!$B$2:$AM$10,8  ) ))</f>
        <v>RIPOSO</v>
      </c>
      <c r="Z151" s="147" t="str">
        <f>T( IF( Dic2022_RICHIESTE!Z39&lt;&gt;"",  IF(   AND(    (IFERROR(SEARCH("Ridotto",Dic2022_RICHIESTE!Z39),Dic2022_RICHIESTE!Z39))=1,    Z$144&lt;&gt;""   ),    _xlfn.CONCAT("Rid: ",HLOOKUP(Z$144,Tipologie!$B$2:$AM$10,8)  ),  Dic2022_RICHIESTE!Z39),HLOOKUP(Z$144,Tipologie!$B$2:$AM$10,8  ) ))</f>
        <v>RIPOSO</v>
      </c>
      <c r="AA151" s="147" t="str">
        <f>T( IF( Dic2022_RICHIESTE!AA39&lt;&gt;"",  IF(   AND(    (IFERROR(SEARCH("Ridotto",Dic2022_RICHIESTE!AA39),Dic2022_RICHIESTE!AA39))=1,    AA$144&lt;&gt;""   ),    _xlfn.CONCAT("Rid: ",HLOOKUP(AA$144,Tipologie!$B$2:$AM$10,8)  ),  Dic2022_RICHIESTE!AA39),HLOOKUP(AA$144,Tipologie!$B$2:$AM$10,8  ) ))</f>
        <v>RIPOSO</v>
      </c>
      <c r="AB151" s="147" t="str">
        <f>T( IF( Dic2022_RICHIESTE!AB39&lt;&gt;"",  IF(   AND(    (IFERROR(SEARCH("Ridotto",Dic2022_RICHIESTE!AB39),Dic2022_RICHIESTE!AB39))=1,    AB$144&lt;&gt;""   ),    _xlfn.CONCAT("Rid: ",HLOOKUP(AB$144,Tipologie!$B$2:$AM$10,8)  ),  Dic2022_RICHIESTE!AB39),HLOOKUP(AB$144,Tipologie!$B$2:$AM$10,8  ) ))</f>
        <v>RIPOSO</v>
      </c>
      <c r="AC151" s="147" t="str">
        <f>T( IF( Dic2022_RICHIESTE!AC39&lt;&gt;"",  IF(   AND(    (IFERROR(SEARCH("Ridotto",Dic2022_RICHIESTE!AC39),Dic2022_RICHIESTE!AC39))=1,    AC$144&lt;&gt;""   ),    _xlfn.CONCAT("Rid: ",HLOOKUP(AC$144,Tipologie!$B$2:$AM$10,8)  ),  Dic2022_RICHIESTE!AC39),HLOOKUP(AC$144,Tipologie!$B$2:$AM$10,8  ) ))</f>
        <v>RIPOSO</v>
      </c>
      <c r="AD151" s="147" t="str">
        <f>T( IF( Dic2022_RICHIESTE!AD39&lt;&gt;"",  IF(   AND(    (IFERROR(SEARCH("Ridotto",Dic2022_RICHIESTE!AD39),Dic2022_RICHIESTE!AD39))=1,    AD$144&lt;&gt;""   ),    _xlfn.CONCAT("Rid: ",HLOOKUP(AD$144,Tipologie!$B$2:$AM$10,8)  ),  Dic2022_RICHIESTE!AD39),HLOOKUP(AD$144,Tipologie!$B$2:$AM$10,8  ) ))</f>
        <v>RIPOSO</v>
      </c>
      <c r="AE151" s="147" t="str">
        <f>T( IF( Dic2022_RICHIESTE!AE39&lt;&gt;"",  IF(   AND(    (IFERROR(SEARCH("Ridotto",Dic2022_RICHIESTE!AE39),Dic2022_RICHIESTE!AE39))=1,    AE$144&lt;&gt;""   ),    _xlfn.CONCAT("Rid: ",HLOOKUP(AE$144,Tipologie!$B$2:$AM$10,8)  ),  Dic2022_RICHIESTE!AE39),HLOOKUP(AE$144,Tipologie!$B$2:$AM$10,8  ) ))</f>
        <v>RIPOSO</v>
      </c>
      <c r="AF151" s="147" t="str">
        <f>T( IF( Dic2022_RICHIESTE!AF39&lt;&gt;"",  IF(   AND(    (IFERROR(SEARCH("Ridotto",Dic2022_RICHIESTE!AF39),Dic2022_RICHIESTE!AF39))=1,    AF$144&lt;&gt;""   ),    _xlfn.CONCAT("Rid: ",HLOOKUP(AF$144,Tipologie!$B$2:$AM$10,8)  ),  Dic2022_RICHIESTE!AF39),HLOOKUP(AF$144,Tipologie!$B$2:$AM$10,8  ) ))</f>
        <v>RIPOSO</v>
      </c>
      <c r="AG151" s="147" t="str">
        <f>T( IF( Dic2022_RICHIESTE!AG39&lt;&gt;"",  IF(   AND(    (IFERROR(SEARCH("Ridotto",Dic2022_RICHIESTE!AG39),Dic2022_RICHIESTE!AG39))=1,    AG$144&lt;&gt;""   ),    _xlfn.CONCAT("Rid: ",HLOOKUP(AG$144,Tipologie!$B$2:$AM$10,8)  ),  Dic2022_RICHIESTE!AG39),HLOOKUP(AG$144,Tipologie!$B$2:$AM$10,8  ) ))</f>
        <v>RIPOSO</v>
      </c>
      <c r="AH151" s="147" t="str">
        <f>T( IF( Dic2022_RICHIESTE!AH39&lt;&gt;"",  IF(   AND(    (IFERROR(SEARCH("Ridotto",Dic2022_RICHIESTE!AH39),Dic2022_RICHIESTE!AH39))=1,    AH$144&lt;&gt;""   ),    _xlfn.CONCAT("Rid: ",HLOOKUP(AH$144,Tipologie!$B$2:$AM$10,8)  ),  Dic2022_RICHIESTE!AH39),HLOOKUP(AH$144,Tipologie!$B$2:$AM$10,8  ) ))</f>
        <v>RIPOSO</v>
      </c>
      <c r="AI151" s="147" t="str">
        <f>T( IF( Dic2022_RICHIESTE!AI39&lt;&gt;"",  IF(   AND(    (IFERROR(SEARCH("Ridotto",Dic2022_RICHIESTE!AI39),Dic2022_RICHIESTE!AI39))=1,    AI$144&lt;&gt;""   ),    _xlfn.CONCAT("Rid: ",HLOOKUP(AI$144,Tipologie!$B$2:$AM$10,8)  ),  Dic2022_RICHIESTE!AI39),HLOOKUP(AI$144,Tipologie!$B$2:$AM$10,8  ) ))</f>
        <v>RIPOSO</v>
      </c>
      <c r="AJ151" s="147" t="str">
        <f>T( IF( Dic2022_RICHIESTE!AJ39&lt;&gt;"",  IF(   AND(    (IFERROR(SEARCH("Ridotto",Dic2022_RICHIESTE!AJ39),Dic2022_RICHIESTE!AJ39))=1,    AJ$144&lt;&gt;""   ),    _xlfn.CONCAT("Rid: ",HLOOKUP(AJ$144,Tipologie!$B$2:$AM$10,8)  ),  Dic2022_RICHIESTE!AJ39),HLOOKUP(AJ$144,Tipologie!$B$2:$AM$10,8  ) ))</f>
        <v>RIPOSO</v>
      </c>
      <c r="AK151" s="147" t="str">
        <f>T( IF( Dic2022_RICHIESTE!AK39&lt;&gt;"",  IF(   AND(    (IFERROR(SEARCH("Ridotto",Dic2022_RICHIESTE!AK39),Dic2022_RICHIESTE!AK39))=1,    AK$144&lt;&gt;""   ),    _xlfn.CONCAT("Rid: ",HLOOKUP(AK$144,Tipologie!$B$2:$AM$10,8)  ),  Dic2022_RICHIESTE!AK39),HLOOKUP(AK$144,Tipologie!$B$2:$AM$10,8  ) ))</f>
        <v>RIPOSO</v>
      </c>
      <c r="AL151" s="147" t="str">
        <f>T( IF( Dic2022_RICHIESTE!AL39&lt;&gt;"",  IF(   AND(    (IFERROR(SEARCH("Ridotto",Dic2022_RICHIESTE!AL39),Dic2022_RICHIESTE!AL39))=1,    AL$144&lt;&gt;""   ),    _xlfn.CONCAT("Rid: ",HLOOKUP(AL$144,Tipologie!$B$2:$AM$10,8)  ),  Dic2022_RICHIESTE!AL39),HLOOKUP(AL$144,Tipologie!$B$2:$AM$10,8  ) ))</f>
        <v>RIPOSO</v>
      </c>
      <c r="AM151" s="147" t="str">
        <f>T( IF( Dic2022_RICHIESTE!AM39&lt;&gt;"",  IF(   AND(    (IFERROR(SEARCH("Ridotto",Dic2022_RICHIESTE!AM39),Dic2022_RICHIESTE!AM39))=1,    AM$144&lt;&gt;""   ),    _xlfn.CONCAT("Rid: ",HLOOKUP(AM$144,Tipologie!$B$2:$AM$10,8)  ),  Dic2022_RICHIESTE!AM39),HLOOKUP(AM$144,Tipologie!$B$2:$AM$10,8  ) ))</f>
        <v>RIPOSO</v>
      </c>
      <c r="AN151" s="147" t="str">
        <f>T( IF( Dic2022_RICHIESTE!AN39&lt;&gt;"",  IF(   AND(    (IFERROR(SEARCH("Ridotto",Dic2022_RICHIESTE!AN39),Dic2022_RICHIESTE!AN39))=1,    AN$144&lt;&gt;""   ),    _xlfn.CONCAT("Rid: ",HLOOKUP(AN$144,Tipologie!$B$2:$AM$10,8)  ),  Dic2022_RICHIESTE!AN39),HLOOKUP(AN$144,Tipologie!$B$2:$AM$10,8  ) ))</f>
        <v>RIPOSO</v>
      </c>
      <c r="AO151" s="147" t="str">
        <f>T( IF( Dic2022_RICHIESTE!AO39&lt;&gt;"",  IF(   AND(    (IFERROR(SEARCH("Ridotto",Dic2022_RICHIESTE!AO39),Dic2022_RICHIESTE!AO39))=1,    AO$144&lt;&gt;""   ),    _xlfn.CONCAT("Rid: ",HLOOKUP(AO$144,Tipologie!$B$2:$AM$10,8)  ),  Dic2022_RICHIESTE!AO39),HLOOKUP(AO$144,Tipologie!$B$2:$AM$10,8  ) ))</f>
        <v>RIPOSO</v>
      </c>
      <c r="AP151" s="147" t="str">
        <f>T( IF( Dic2022_RICHIESTE!AP39&lt;&gt;"",  IF(   AND(    (IFERROR(SEARCH("Ridotto",Dic2022_RICHIESTE!AP39),Dic2022_RICHIESTE!AP39))=1,    AP$144&lt;&gt;""   ),    _xlfn.CONCAT("Rid: ",HLOOKUP(AP$144,Tipologie!$B$2:$AM$10,8)  ),  Dic2022_RICHIESTE!AP39),HLOOKUP(AP$144,Tipologie!$B$2:$AM$10,8  ) ))</f>
        <v>RIPOSO</v>
      </c>
      <c r="AQ151" s="147" t="str">
        <f>T( IF( Dic2022_RICHIESTE!AQ39&lt;&gt;"",  IF(   AND(    (IFERROR(SEARCH("Ridotto",Dic2022_RICHIESTE!AQ39),Dic2022_RICHIESTE!AQ39))=1,    AQ$144&lt;&gt;""   ),    _xlfn.CONCAT("Rid: ",HLOOKUP(AQ$144,Tipologie!$B$2:$AM$10,8)  ),  Dic2022_RICHIESTE!AQ39),HLOOKUP(AQ$144,Tipologie!$B$2:$AM$10,8  ) ))</f>
        <v>RIPOSO</v>
      </c>
      <c r="AR151" s="147" t="str">
        <f>T( IF( Dic2022_RICHIESTE!AR39&lt;&gt;"",  IF(   AND(    (IFERROR(SEARCH("Ridotto",Dic2022_RICHIESTE!AR39),Dic2022_RICHIESTE!AR39))=1,    AR$144&lt;&gt;""   ),    _xlfn.CONCAT("Rid: ",HLOOKUP(AR$144,Tipologie!$B$2:$AM$10,8)  ),  Dic2022_RICHIESTE!AR39),HLOOKUP(AR$144,Tipologie!$B$2:$AM$10,8  ) ))</f>
        <v>RIPOSO</v>
      </c>
      <c r="AS151" s="147" t="str">
        <f>T( IF( Dic2022_RICHIESTE!AS39&lt;&gt;"",  IF(   AND(    (IFERROR(SEARCH("Ridotto",Dic2022_RICHIESTE!AS39),Dic2022_RICHIESTE!AS39))=1,    AS$144&lt;&gt;""   ),    _xlfn.CONCAT("Rid: ",HLOOKUP(AS$144,Tipologie!$B$2:$AM$10,8)  ),  Dic2022_RICHIESTE!AS39),HLOOKUP(AS$144,Tipologie!$B$2:$AM$10,8  ) ))</f>
        <v>RIPOSO</v>
      </c>
      <c r="AT151" s="224"/>
      <c r="AW151" s="87">
        <f>SUM(COUNTIFS(C151:AS151,{"Ex-accordo";"Ferie";"Ridotto Ex-Acc";"Ridotto Ferie";"Ridotto Maternità";"Malattia";"Esame";"Altro"}))</f>
        <v>0</v>
      </c>
      <c r="AX151" s="159">
        <f t="shared" si="47"/>
        <v>30</v>
      </c>
      <c r="AY151" s="91"/>
      <c r="BB151" s="147" t="str">
        <f>T( IF( Dic2022_RICHIESTE!BM39&lt;&gt;"",  IF(   AND(    (IFERROR(SEARCH("Ridotto",Dic2022_RICHIESTE!BM39),Dic2022_RICHIESTE!BM39))=1,    BB$144&lt;&gt;""   ),    _xlfn.CONCAT("Rid: ",HLOOKUP(BB$144,Tipologie!$B$2:$AM$10,8)  ),  Dic2022_RICHIESTE!BM39),HLOOKUP(BB$144,Tipologie!$B$2:$AM$10,8  ) ))</f>
        <v>RIPOSO</v>
      </c>
      <c r="BC151" s="147" t="str">
        <f>T( IF( Dic2022_RICHIESTE!BN39&lt;&gt;"",  IF(   AND(    (IFERROR(SEARCH("Ridotto",Dic2022_RICHIESTE!BN39),Dic2022_RICHIESTE!BN39))=1,    BC$144&lt;&gt;""   ),    _xlfn.CONCAT("Rid: ",HLOOKUP(BC$144,Tipologie!$B$2:$AM$10,8)  ),  Dic2022_RICHIESTE!BN39),HLOOKUP(BC$144,Tipologie!$B$2:$AM$10,8  ) ))</f>
        <v>RIPOSO</v>
      </c>
      <c r="BD151" s="147" t="str">
        <f>T( IF( Dic2022_RICHIESTE!BO39&lt;&gt;"",  IF(   AND(    (IFERROR(SEARCH("Ridotto",Dic2022_RICHIESTE!BO39),Dic2022_RICHIESTE!BO39))=1,    BD$144&lt;&gt;""   ),    _xlfn.CONCAT("Rid: ",HLOOKUP(BD$144,Tipologie!$B$2:$AM$10,8)  ),  Dic2022_RICHIESTE!BO39),HLOOKUP(BD$144,Tipologie!$B$2:$AM$10,8  ) ))</f>
        <v>RIPOSO</v>
      </c>
      <c r="BE151" s="147" t="str">
        <f>T( IF( Dic2022_RICHIESTE!BP39&lt;&gt;"",  IF(   AND(    (IFERROR(SEARCH("Ridotto",Dic2022_RICHIESTE!BP39),Dic2022_RICHIESTE!BP39))=1,    BE$144&lt;&gt;""   ),    _xlfn.CONCAT("Rid: ",HLOOKUP(BE$144,Tipologie!$B$2:$AM$10,8)  ),  Dic2022_RICHIESTE!BP39),HLOOKUP(BE$144,Tipologie!$B$2:$AM$10,8  ) ))</f>
        <v>RIPOSO</v>
      </c>
      <c r="BF151" s="147" t="str">
        <f>T( IF( Dic2022_RICHIESTE!BQ39&lt;&gt;"",  IF(   AND(    (IFERROR(SEARCH("Ridotto",Dic2022_RICHIESTE!BQ39),Dic2022_RICHIESTE!BQ39))=1,    BF$144&lt;&gt;""   ),    _xlfn.CONCAT("Rid: ",HLOOKUP(BF$144,Tipologie!$B$2:$AM$10,8)  ),  Dic2022_RICHIESTE!BQ39),HLOOKUP(BF$144,Tipologie!$B$2:$AM$10,8  ) ))</f>
        <v>RIPOSO</v>
      </c>
      <c r="BG151" s="147" t="str">
        <f>T( IF( Dic2022_RICHIESTE!BR39&lt;&gt;"",  IF(   AND(    (IFERROR(SEARCH("Ridotto",Dic2022_RICHIESTE!BR39),Dic2022_RICHIESTE!BR39))=1,    BG$144&lt;&gt;""   ),    _xlfn.CONCAT("Rid: ",HLOOKUP(BG$144,Tipologie!$B$2:$AM$10,8)  ),  Dic2022_RICHIESTE!BR39),HLOOKUP(BG$144,Tipologie!$B$2:$AM$10,8  ) ))</f>
        <v>RIPOSO</v>
      </c>
      <c r="BI151" s="45" t="str">
        <f t="shared" si="41"/>
        <v>sab</v>
      </c>
      <c r="BJ151" s="45">
        <f t="shared" si="46"/>
        <v>44926</v>
      </c>
      <c r="BK151" s="147" t="str">
        <f>T(IF(  Dic2022_RICHIESTE!BV39&lt;&gt;"",  Dic2022_RICHIESTE!BV39,  HLOOKUP(BK$144,Tipologie!$B$2:$AM$10,8) ))</f>
        <v>RIPOSO</v>
      </c>
      <c r="BL151" s="147" t="str">
        <f>T(IF(  Dic2022_RICHIESTE!BW39&lt;&gt;"",  Dic2022_RICHIESTE!BW39,  HLOOKUP(BL$144,Tipologie!$B$2:$AM$10,8) ))</f>
        <v>RIPOSO</v>
      </c>
      <c r="BM151" s="147" t="str">
        <f>T(IF(  Dic2022_RICHIESTE!BX39&lt;&gt;"",  Dic2022_RICHIESTE!BX39,  HLOOKUP(BM$144,Tipologie!$B$2:$AM$10,8) ))</f>
        <v>RIPOSO</v>
      </c>
      <c r="BN151" s="147" t="str">
        <f>T(IF(  Dic2022_RICHIESTE!BY39&lt;&gt;"",  Dic2022_RICHIESTE!BY39,  HLOOKUP(BN$144,Tipologie!$B$2:$AM$10,8) ))</f>
        <v>RIPOSO</v>
      </c>
      <c r="BO151" s="147" t="str">
        <f>T(IF(  Dic2022_RICHIESTE!BZ39&lt;&gt;"",  Dic2022_RICHIESTE!BZ39,  HLOOKUP(BO$144,Tipologie!$B$2:$AM$10,8) ))</f>
        <v>RIPOSO</v>
      </c>
      <c r="BP151" s="147" t="str">
        <f>T(IF(  Dic2022_RICHIESTE!CA39&lt;&gt;"",  Dic2022_RICHIESTE!CA39,  HLOOKUP(BP$144,Tipologie!$B$2:$AM$10,8) ))</f>
        <v>RIPOSO</v>
      </c>
      <c r="BQ151" s="147" t="str">
        <f>T(IF(  Dic2022_RICHIESTE!CB39&lt;&gt;"",  Dic2022_RICHIESTE!CB39,  HLOOKUP(BQ$144,Tipologie!$B$2:$AM$10,8) ))</f>
        <v>RIPOSO</v>
      </c>
      <c r="BR151" s="147" t="str">
        <f>T(IF(  Dic2022_RICHIESTE!BW39&lt;&gt;"",  Dic2022_RICHIESTE!BW39,  HLOOKUP(BR$144,Tipologie!$B$2:$AM$10,8) ))</f>
        <v>RIPOSO</v>
      </c>
      <c r="BS151" s="147" t="str">
        <f>T(IF(  Dic2022_RICHIESTE!BX39&lt;&gt;"",  Dic2022_RICHIESTE!BX39,  HLOOKUP(BS$144,Tipologie!$B$2:$AM$10,8) ))</f>
        <v>RIPOSO</v>
      </c>
      <c r="BT151" s="147" t="str">
        <f>T(IF(  Dic2022_RICHIESTE!BY39&lt;&gt;"",  Dic2022_RICHIESTE!BY39,  HLOOKUP(BT$144,Tipologie!$B$2:$AM$10,8) ))</f>
        <v>RIPOSO</v>
      </c>
    </row>
    <row r="152" spans="1:73" ht="11.25" customHeight="1" x14ac:dyDescent="0.25">
      <c r="A152" s="26" t="str">
        <f>IF(Dic2022_RICHIESTE!A40&lt;&gt;"",Dic2022_RICHIESTE!A40,"")</f>
        <v/>
      </c>
      <c r="B152" s="48">
        <f>IF(Dic2022_RICHIESTE!B40&lt;&gt;"",Dic2022_RICHIESTE!B40,"")</f>
        <v>44927</v>
      </c>
      <c r="C152" s="147" t="str">
        <f>T( IF( Dic2022_RICHIESTE!C40&lt;&gt;"",  IF(   AND(    (IFERROR(SEARCH("Ridotto",Dic2022_RICHIESTE!C40),Dic2022_RICHIESTE!C40))=1,    C$144&lt;&gt;""   ),    _xlfn.CONCAT("Rid: ",HLOOKUP(C$144,Tipologie!$B$2:$AM$10,9)  ),  Dic2022_RICHIESTE!C40),HLOOKUP(C$144,Tipologie!$B$2:$AM$10,9  ) ))</f>
        <v>DOMENICA</v>
      </c>
      <c r="D152" s="147" t="str">
        <f>T( IF( Dic2022_RICHIESTE!D40&lt;&gt;"",  IF(   AND(    (IFERROR(SEARCH("Ridotto",Dic2022_RICHIESTE!D40),Dic2022_RICHIESTE!D40))=1,    D$144&lt;&gt;""   ),    _xlfn.CONCAT("Rid: ",HLOOKUP(D$144,Tipologie!$B$2:$AM$10,9)  ),  Dic2022_RICHIESTE!D40),HLOOKUP(D$144,Tipologie!$B$2:$AM$10,9  ) ))</f>
        <v>DOMENICA</v>
      </c>
      <c r="E152" s="147" t="str">
        <f>T( IF( Dic2022_RICHIESTE!E40&lt;&gt;"",  IF(   AND(    (IFERROR(SEARCH("Ridotto",Dic2022_RICHIESTE!E40),Dic2022_RICHIESTE!E40))=1,    E$144&lt;&gt;""   ),    _xlfn.CONCAT("Rid: ",HLOOKUP(E$144,Tipologie!$B$2:$AM$10,9)  ),  Dic2022_RICHIESTE!E40),HLOOKUP(E$144,Tipologie!$B$2:$AM$10,9  ) ))</f>
        <v>DOMENICA</v>
      </c>
      <c r="F152" s="147" t="str">
        <f>T( IF( Dic2022_RICHIESTE!F40&lt;&gt;"",  IF(   AND(    (IFERROR(SEARCH("Ridotto",Dic2022_RICHIESTE!F40),Dic2022_RICHIESTE!F40))=1,    F$144&lt;&gt;""   ),    _xlfn.CONCAT("Rid: ",HLOOKUP(F$144,Tipologie!$B$2:$AM$10,9)  ),  Dic2022_RICHIESTE!F40),HLOOKUP(F$144,Tipologie!$B$2:$AM$10,9  ) ))</f>
        <v>DOMENICA</v>
      </c>
      <c r="G152" s="147" t="str">
        <f>T( IF( Dic2022_RICHIESTE!G40&lt;&gt;"",  IF(   AND(    (IFERROR(SEARCH("Ridotto",Dic2022_RICHIESTE!G40),Dic2022_RICHIESTE!G40))=1,    G$144&lt;&gt;""   ),    _xlfn.CONCAT("Rid: ",HLOOKUP(G$144,Tipologie!$B$2:$AM$10,9)  ),  Dic2022_RICHIESTE!G40),HLOOKUP(G$144,Tipologie!$B$2:$AM$10,9  ) ))</f>
        <v>DOMENICA</v>
      </c>
      <c r="H152" s="147" t="str">
        <f>T( IF( Dic2022_RICHIESTE!H40&lt;&gt;"",  IF(   AND(    (IFERROR(SEARCH("Ridotto",Dic2022_RICHIESTE!H40),Dic2022_RICHIESTE!H40))=1,    H$144&lt;&gt;""   ),    _xlfn.CONCAT("Rid: ",HLOOKUP(H$144,Tipologie!$B$2:$AM$10,9)  ),  Dic2022_RICHIESTE!H40),HLOOKUP(H$144,Tipologie!$B$2:$AM$10,9  ) ))</f>
        <v>DOMENICA</v>
      </c>
      <c r="I152" s="147" t="str">
        <f>T( IF( Dic2022_RICHIESTE!I40&lt;&gt;"",  IF(   AND(    (IFERROR(SEARCH("Ridotto",Dic2022_RICHIESTE!I40),Dic2022_RICHIESTE!I40))=1,    I$144&lt;&gt;""   ),    _xlfn.CONCAT("Rid: ",HLOOKUP(I$144,Tipologie!$B$2:$AM$10,9)  ),  Dic2022_RICHIESTE!I40),HLOOKUP(I$144,Tipologie!$B$2:$AM$10,9  ) ))</f>
        <v>DOMENICA</v>
      </c>
      <c r="J152" s="147" t="str">
        <f>T( IF( Dic2022_RICHIESTE!J40&lt;&gt;"",  IF(   AND(    (IFERROR(SEARCH("Ridotto",Dic2022_RICHIESTE!J40),Dic2022_RICHIESTE!J40))=1,    J$144&lt;&gt;""   ),    _xlfn.CONCAT("Rid: ",HLOOKUP(J$144,Tipologie!$B$2:$AM$10,9)  ),  Dic2022_RICHIESTE!J40),HLOOKUP(J$144,Tipologie!$B$2:$AM$10,9  ) ))</f>
        <v>DOMENICA</v>
      </c>
      <c r="K152" s="147" t="str">
        <f>T( IF( Dic2022_RICHIESTE!K40&lt;&gt;"",  IF(   AND(    (IFERROR(SEARCH("Ridotto",Dic2022_RICHIESTE!K40),Dic2022_RICHIESTE!K40))=1,    K$144&lt;&gt;""   ),    _xlfn.CONCAT("Rid: ",HLOOKUP(K$144,Tipologie!$B$2:$AM$10,9)  ),  Dic2022_RICHIESTE!K40),HLOOKUP(K$144,Tipologie!$B$2:$AM$10,9  ) ))</f>
        <v>DOMENICA</v>
      </c>
      <c r="L152" s="147" t="str">
        <f>T( IF( Dic2022_RICHIESTE!L40&lt;&gt;"",  IF(   AND(    (IFERROR(SEARCH("Ridotto",Dic2022_RICHIESTE!L40),Dic2022_RICHIESTE!L40))=1,    L$144&lt;&gt;""   ),    _xlfn.CONCAT("Rid: ",HLOOKUP(L$144,Tipologie!$B$2:$AM$10,9)  ),  Dic2022_RICHIESTE!L40),HLOOKUP(L$144,Tipologie!$B$2:$AM$10,9  ) ))</f>
        <v>DOMENICA</v>
      </c>
      <c r="M152" s="147" t="str">
        <f>T( IF( Dic2022_RICHIESTE!M40&lt;&gt;"",  IF(   AND(    (IFERROR(SEARCH("Ridotto",Dic2022_RICHIESTE!M40),Dic2022_RICHIESTE!M40))=1,    M$144&lt;&gt;""   ),    _xlfn.CONCAT("Rid: ",HLOOKUP(M$144,Tipologie!$B$2:$AM$10,9)  ),  Dic2022_RICHIESTE!M40),HLOOKUP(M$144,Tipologie!$B$2:$AM$10,9  ) ))</f>
        <v>DOMENICA</v>
      </c>
      <c r="N152" s="147" t="str">
        <f>T( IF( Dic2022_RICHIESTE!N40&lt;&gt;"",  IF(   AND(    (IFERROR(SEARCH("Ridotto",Dic2022_RICHIESTE!N40),Dic2022_RICHIESTE!N40))=1,    N$144&lt;&gt;""   ),    _xlfn.CONCAT("Rid: ",HLOOKUP(N$144,Tipologie!$B$2:$AM$10,9)  ),  Dic2022_RICHIESTE!N40),HLOOKUP(N$144,Tipologie!$B$2:$AM$10,9  ) ))</f>
        <v>DOMENICA</v>
      </c>
      <c r="O152" s="147" t="str">
        <f>T( IF( Dic2022_RICHIESTE!O40&lt;&gt;"",  IF(   AND(    (IFERROR(SEARCH("Ridotto",Dic2022_RICHIESTE!O40),Dic2022_RICHIESTE!O40))=1,    O$144&lt;&gt;""   ),    _xlfn.CONCAT("Rid: ",HLOOKUP(O$144,Tipologie!$B$2:$AM$10,9)  ),  Dic2022_RICHIESTE!O40),HLOOKUP(O$144,Tipologie!$B$2:$AM$10,9  ) ))</f>
        <v>DOMENICA</v>
      </c>
      <c r="P152" s="147" t="str">
        <f>T( IF( Dic2022_RICHIESTE!P40&lt;&gt;"",  IF(   AND(    (IFERROR(SEARCH("Ridotto",Dic2022_RICHIESTE!P40),Dic2022_RICHIESTE!P40))=1,    P$144&lt;&gt;""   ),    _xlfn.CONCAT("Rid: ",HLOOKUP(P$144,Tipologie!$B$2:$AM$10,9)  ),  Dic2022_RICHIESTE!P40),HLOOKUP(P$144,Tipologie!$B$2:$AM$10,9  ) ))</f>
        <v>DOMENICA</v>
      </c>
      <c r="Q152" s="28" t="str">
        <f>T( IF( Dic2022_RICHIESTE!Q40&lt;&gt;"",  IF(   AND(    (IFERROR(SEARCH("Ridotto",Dic2022_RICHIESTE!Q40),Dic2022_RICHIESTE!Q40))=1,    Q$144&lt;&gt;""   ),    _xlfn.CONCAT("Rid: ",HLOOKUP(Q$144,Tipologie!$B$2:$AM$10,9)  ),  Dic2022_RICHIESTE!Q40),HLOOKUP(Q$144,Tipologie!$B$2:$AM$10,9  ) ))</f>
        <v>DOMENICA</v>
      </c>
      <c r="R152" s="28" t="str">
        <f>T( IF( Dic2022_RICHIESTE!R40&lt;&gt;"",  IF(   AND(    (IFERROR(SEARCH("Ridotto",Dic2022_RICHIESTE!R40),Dic2022_RICHIESTE!R40))=1,    R$144&lt;&gt;""   ),    _xlfn.CONCAT("Rid: ",HLOOKUP(R$144,Tipologie!$B$2:$AM$10,9)  ),  Dic2022_RICHIESTE!R40),HLOOKUP(R$144,Tipologie!$B$2:$AM$10,9  ) ))</f>
        <v>DOMENICA</v>
      </c>
      <c r="S152" s="28" t="str">
        <f>T( IF( Dic2022_RICHIESTE!S40&lt;&gt;"",  IF(   AND(    (IFERROR(SEARCH("Ridotto",Dic2022_RICHIESTE!S40),Dic2022_RICHIESTE!S40))=1,    S$144&lt;&gt;""   ),    _xlfn.CONCAT("Rid: ",HLOOKUP(S$144,Tipologie!$B$2:$AM$10,9)  ),  Dic2022_RICHIESTE!S40),HLOOKUP(S$144,Tipologie!$B$2:$AM$10,9  ) ))</f>
        <v>DOMENICA</v>
      </c>
      <c r="U152" s="26" t="str">
        <f t="shared" si="40"/>
        <v/>
      </c>
      <c r="V152" s="48">
        <f t="shared" si="39"/>
        <v>44927</v>
      </c>
      <c r="W152" s="147" t="str">
        <f>T( IF( Dic2022_RICHIESTE!W40&lt;&gt;"",  IF(   AND(    (IFERROR(SEARCH("Ridotto",Dic2022_RICHIESTE!W40),Dic2022_RICHIESTE!W40))=1,    W$144&lt;&gt;""   ),    _xlfn.CONCAT("Rid: ",HLOOKUP(W$144,Tipologie!$B$2:$AM$10,9)  ),  Dic2022_RICHIESTE!W40),HLOOKUP(W$144,Tipologie!$B$2:$AM$10,9  ) ))</f>
        <v>DOMENICA</v>
      </c>
      <c r="X152" s="147" t="str">
        <f>T( IF( Dic2022_RICHIESTE!X40&lt;&gt;"",  IF(   AND(    (IFERROR(SEARCH("Ridotto",Dic2022_RICHIESTE!X40),Dic2022_RICHIESTE!X40))=1,    X$144&lt;&gt;""   ),    _xlfn.CONCAT("Rid: ",HLOOKUP(X$144,Tipologie!$B$2:$AM$10,9)  ),  Dic2022_RICHIESTE!X40),HLOOKUP(X$144,Tipologie!$B$2:$AM$10,9  ) ))</f>
        <v>DOMENICA</v>
      </c>
      <c r="Y152" s="147" t="str">
        <f>T( IF( Dic2022_RICHIESTE!Y40&lt;&gt;"",  IF(   AND(    (IFERROR(SEARCH("Ridotto",Dic2022_RICHIESTE!Y40),Dic2022_RICHIESTE!Y40))=1,    Y$144&lt;&gt;""   ),    _xlfn.CONCAT("Rid: ",HLOOKUP(Y$144,Tipologie!$B$2:$AM$10,9)  ),  Dic2022_RICHIESTE!Y40),HLOOKUP(Y$144,Tipologie!$B$2:$AM$10,9  ) ))</f>
        <v>DOMENICA</v>
      </c>
      <c r="Z152" s="147" t="str">
        <f>T( IF( Dic2022_RICHIESTE!Z40&lt;&gt;"",  IF(   AND(    (IFERROR(SEARCH("Ridotto",Dic2022_RICHIESTE!Z40),Dic2022_RICHIESTE!Z40))=1,    Z$144&lt;&gt;""   ),    _xlfn.CONCAT("Rid: ",HLOOKUP(Z$144,Tipologie!$B$2:$AM$10,9)  ),  Dic2022_RICHIESTE!Z40),HLOOKUP(Z$144,Tipologie!$B$2:$AM$10,9  ) ))</f>
        <v>DOMENICA</v>
      </c>
      <c r="AA152" s="147" t="str">
        <f>T( IF( Dic2022_RICHIESTE!AA40&lt;&gt;"",  IF(   AND(    (IFERROR(SEARCH("Ridotto",Dic2022_RICHIESTE!AA40),Dic2022_RICHIESTE!AA40))=1,    AA$144&lt;&gt;""   ),    _xlfn.CONCAT("Rid: ",HLOOKUP(AA$144,Tipologie!$B$2:$AM$10,9)  ),  Dic2022_RICHIESTE!AA40),HLOOKUP(AA$144,Tipologie!$B$2:$AM$10,9  ) ))</f>
        <v>DOMENICA</v>
      </c>
      <c r="AB152" s="147" t="str">
        <f>T( IF( Dic2022_RICHIESTE!AB40&lt;&gt;"",  IF(   AND(    (IFERROR(SEARCH("Ridotto",Dic2022_RICHIESTE!AB40),Dic2022_RICHIESTE!AB40))=1,    AB$144&lt;&gt;""   ),    _xlfn.CONCAT("Rid: ",HLOOKUP(AB$144,Tipologie!$B$2:$AM$10,9)  ),  Dic2022_RICHIESTE!AB40),HLOOKUP(AB$144,Tipologie!$B$2:$AM$10,9  ) ))</f>
        <v>DOMENICA</v>
      </c>
      <c r="AC152" s="147" t="str">
        <f>T( IF( Dic2022_RICHIESTE!AC40&lt;&gt;"",  IF(   AND(    (IFERROR(SEARCH("Ridotto",Dic2022_RICHIESTE!AC40),Dic2022_RICHIESTE!AC40))=1,    AC$144&lt;&gt;""   ),    _xlfn.CONCAT("Rid: ",HLOOKUP(AC$144,Tipologie!$B$2:$AM$10,9)  ),  Dic2022_RICHIESTE!AC40),HLOOKUP(AC$144,Tipologie!$B$2:$AM$10,9  ) ))</f>
        <v>DOMENICA</v>
      </c>
      <c r="AD152" s="147" t="str">
        <f>T( IF( Dic2022_RICHIESTE!AD40&lt;&gt;"",  IF(   AND(    (IFERROR(SEARCH("Ridotto",Dic2022_RICHIESTE!AD40),Dic2022_RICHIESTE!AD40))=1,    AD$144&lt;&gt;""   ),    _xlfn.CONCAT("Rid: ",HLOOKUP(AD$144,Tipologie!$B$2:$AM$10,9)  ),  Dic2022_RICHIESTE!AD40),HLOOKUP(AD$144,Tipologie!$B$2:$AM$10,9  ) ))</f>
        <v>DOMENICA</v>
      </c>
      <c r="AE152" s="147" t="str">
        <f>T( IF( Dic2022_RICHIESTE!AE40&lt;&gt;"",  IF(   AND(    (IFERROR(SEARCH("Ridotto",Dic2022_RICHIESTE!AE40),Dic2022_RICHIESTE!AE40))=1,    AE$144&lt;&gt;""   ),    _xlfn.CONCAT("Rid: ",HLOOKUP(AE$144,Tipologie!$B$2:$AM$10,9)  ),  Dic2022_RICHIESTE!AE40),HLOOKUP(AE$144,Tipologie!$B$2:$AM$10,9  ) ))</f>
        <v>DOMENICA</v>
      </c>
      <c r="AF152" s="147" t="str">
        <f>T( IF( Dic2022_RICHIESTE!AF40&lt;&gt;"",  IF(   AND(    (IFERROR(SEARCH("Ridotto",Dic2022_RICHIESTE!AF40),Dic2022_RICHIESTE!AF40))=1,    AF$144&lt;&gt;""   ),    _xlfn.CONCAT("Rid: ",HLOOKUP(AF$144,Tipologie!$B$2:$AM$10,9)  ),  Dic2022_RICHIESTE!AF40),HLOOKUP(AF$144,Tipologie!$B$2:$AM$10,9  ) ))</f>
        <v>DOMENICA</v>
      </c>
      <c r="AG152" s="147" t="str">
        <f>T( IF( Dic2022_RICHIESTE!AG40&lt;&gt;"",  IF(   AND(    (IFERROR(SEARCH("Ridotto",Dic2022_RICHIESTE!AG40),Dic2022_RICHIESTE!AG40))=1,    AG$144&lt;&gt;""   ),    _xlfn.CONCAT("Rid: ",HLOOKUP(AG$144,Tipologie!$B$2:$AM$10,9)  ),  Dic2022_RICHIESTE!AG40),HLOOKUP(AG$144,Tipologie!$B$2:$AM$10,9  ) ))</f>
        <v>DOMENICA</v>
      </c>
      <c r="AH152" s="147" t="str">
        <f>T( IF( Dic2022_RICHIESTE!AH40&lt;&gt;"",  IF(   AND(    (IFERROR(SEARCH("Ridotto",Dic2022_RICHIESTE!AH40),Dic2022_RICHIESTE!AH40))=1,    AH$144&lt;&gt;""   ),    _xlfn.CONCAT("Rid: ",HLOOKUP(AH$144,Tipologie!$B$2:$AM$10,9)  ),  Dic2022_RICHIESTE!AH40),HLOOKUP(AH$144,Tipologie!$B$2:$AM$10,9  ) ))</f>
        <v>DOMENICA</v>
      </c>
      <c r="AI152" s="147" t="str">
        <f>T( IF( Dic2022_RICHIESTE!AI40&lt;&gt;"",  IF(   AND(    (IFERROR(SEARCH("Ridotto",Dic2022_RICHIESTE!AI40),Dic2022_RICHIESTE!AI40))=1,    AI$144&lt;&gt;""   ),    _xlfn.CONCAT("Rid: ",HLOOKUP(AI$144,Tipologie!$B$2:$AM$10,9)  ),  Dic2022_RICHIESTE!AI40),HLOOKUP(AI$144,Tipologie!$B$2:$AM$10,9  ) ))</f>
        <v>DOMENICA</v>
      </c>
      <c r="AJ152" s="147" t="str">
        <f>T( IF( Dic2022_RICHIESTE!AJ40&lt;&gt;"",  IF(   AND(    (IFERROR(SEARCH("Ridotto",Dic2022_RICHIESTE!AJ40),Dic2022_RICHIESTE!AJ40))=1,    AJ$144&lt;&gt;""   ),    _xlfn.CONCAT("Rid: ",HLOOKUP(AJ$144,Tipologie!$B$2:$AM$10,9)  ),  Dic2022_RICHIESTE!AJ40),HLOOKUP(AJ$144,Tipologie!$B$2:$AM$10,9  ) ))</f>
        <v>DOMENICA</v>
      </c>
      <c r="AK152" s="147" t="str">
        <f>T( IF( Dic2022_RICHIESTE!AK40&lt;&gt;"",  IF(   AND(    (IFERROR(SEARCH("Ridotto",Dic2022_RICHIESTE!AK40),Dic2022_RICHIESTE!AK40))=1,    AK$144&lt;&gt;""   ),    _xlfn.CONCAT("Rid: ",HLOOKUP(AK$144,Tipologie!$B$2:$AM$10,9)  ),  Dic2022_RICHIESTE!AK40),HLOOKUP(AK$144,Tipologie!$B$2:$AM$10,9  ) ))</f>
        <v>DOMENICA</v>
      </c>
      <c r="AL152" s="147" t="str">
        <f>T( IF( Dic2022_RICHIESTE!AL40&lt;&gt;"",  IF(   AND(    (IFERROR(SEARCH("Ridotto",Dic2022_RICHIESTE!AL40),Dic2022_RICHIESTE!AL40))=1,    AL$144&lt;&gt;""   ),    _xlfn.CONCAT("Rid: ",HLOOKUP(AL$144,Tipologie!$B$2:$AM$10,9)  ),  Dic2022_RICHIESTE!AL40),HLOOKUP(AL$144,Tipologie!$B$2:$AM$10,9  ) ))</f>
        <v>DOMENICA</v>
      </c>
      <c r="AM152" s="147" t="str">
        <f>T( IF( Dic2022_RICHIESTE!AM40&lt;&gt;"",  IF(   AND(    (IFERROR(SEARCH("Ridotto",Dic2022_RICHIESTE!AM40),Dic2022_RICHIESTE!AM40))=1,    AM$144&lt;&gt;""   ),    _xlfn.CONCAT("Rid: ",HLOOKUP(AM$144,Tipologie!$B$2:$AM$10,9)  ),  Dic2022_RICHIESTE!AM40),HLOOKUP(AM$144,Tipologie!$B$2:$AM$10,9  ) ))</f>
        <v>DOMENICA</v>
      </c>
      <c r="AN152" s="147" t="str">
        <f>T( IF( Dic2022_RICHIESTE!AN40&lt;&gt;"",  IF(   AND(    (IFERROR(SEARCH("Ridotto",Dic2022_RICHIESTE!AN40),Dic2022_RICHIESTE!AN40))=1,    AN$144&lt;&gt;""   ),    _xlfn.CONCAT("Rid: ",HLOOKUP(AN$144,Tipologie!$B$2:$AM$10,9)  ),  Dic2022_RICHIESTE!AN40),HLOOKUP(AN$144,Tipologie!$B$2:$AM$10,9  ) ))</f>
        <v>DOMENICA</v>
      </c>
      <c r="AO152" s="147" t="str">
        <f>T( IF( Dic2022_RICHIESTE!AO40&lt;&gt;"",  IF(   AND(    (IFERROR(SEARCH("Ridotto",Dic2022_RICHIESTE!AO40),Dic2022_RICHIESTE!AO40))=1,    AO$144&lt;&gt;""   ),    _xlfn.CONCAT("Rid: ",HLOOKUP(AO$144,Tipologie!$B$2:$AM$10,9)  ),  Dic2022_RICHIESTE!AO40),HLOOKUP(AO$144,Tipologie!$B$2:$AM$10,9  ) ))</f>
        <v>DOMENICA</v>
      </c>
      <c r="AP152" s="147" t="str">
        <f>T( IF( Dic2022_RICHIESTE!AP40&lt;&gt;"",  IF(   AND(    (IFERROR(SEARCH("Ridotto",Dic2022_RICHIESTE!AP40),Dic2022_RICHIESTE!AP40))=1,    AP$144&lt;&gt;""   ),    _xlfn.CONCAT("Rid: ",HLOOKUP(AP$144,Tipologie!$B$2:$AM$10,9)  ),  Dic2022_RICHIESTE!AP40),HLOOKUP(AP$144,Tipologie!$B$2:$AM$10,9  ) ))</f>
        <v>DOMENICA</v>
      </c>
      <c r="AQ152" s="147" t="str">
        <f>T( IF( Dic2022_RICHIESTE!AQ40&lt;&gt;"",  IF(   AND(    (IFERROR(SEARCH("Ridotto",Dic2022_RICHIESTE!AQ40),Dic2022_RICHIESTE!AQ40))=1,    AQ$144&lt;&gt;""   ),    _xlfn.CONCAT("Rid: ",HLOOKUP(AQ$144,Tipologie!$B$2:$AM$10,9)  ),  Dic2022_RICHIESTE!AQ40),HLOOKUP(AQ$144,Tipologie!$B$2:$AM$10,9  ) ))</f>
        <v>DOMENICA</v>
      </c>
      <c r="AR152" s="147" t="str">
        <f>T( IF( Dic2022_RICHIESTE!AR40&lt;&gt;"",  IF(   AND(    (IFERROR(SEARCH("Ridotto",Dic2022_RICHIESTE!AR40),Dic2022_RICHIESTE!AR40))=1,    AR$144&lt;&gt;""   ),    _xlfn.CONCAT("Rid: ",HLOOKUP(AR$144,Tipologie!$B$2:$AM$10,9)  ),  Dic2022_RICHIESTE!AR40),HLOOKUP(AR$144,Tipologie!$B$2:$AM$10,9  ) ))</f>
        <v>DOMENICA</v>
      </c>
      <c r="AS152" s="147" t="str">
        <f>T( IF( Dic2022_RICHIESTE!AS40&lt;&gt;"",  IF(   AND(    (IFERROR(SEARCH("Ridotto",Dic2022_RICHIESTE!AS40),Dic2022_RICHIESTE!AS40))=1,    AS$144&lt;&gt;""   ),    _xlfn.CONCAT("Rid: ",HLOOKUP(AS$144,Tipologie!$B$2:$AM$10,9)  ),  Dic2022_RICHIESTE!AS40),HLOOKUP(AS$144,Tipologie!$B$2:$AM$10,9  ) ))</f>
        <v>DOMENICA</v>
      </c>
      <c r="AT152" s="224"/>
      <c r="AW152" s="89"/>
      <c r="AX152" s="207"/>
      <c r="AY152" s="91"/>
      <c r="BB152" s="147" t="str">
        <f>T( IF( Dic2022_RICHIESTE!BM40&lt;&gt;"",  IF(   AND(    (IFERROR(SEARCH("Ridotto",Dic2022_RICHIESTE!BM40),Dic2022_RICHIESTE!BM40))=1,    BB$144&lt;&gt;""   ),    _xlfn.CONCAT("Rid: ",HLOOKUP(BB$144,Tipologie!$B$2:$AM$10,9)  ),  Dic2022_RICHIESTE!BM40),HLOOKUP(BB$144,Tipologie!$B$2:$AM$10,9  ) ))</f>
        <v>DOMENICA</v>
      </c>
      <c r="BC152" s="147" t="str">
        <f>T( IF( Dic2022_RICHIESTE!BN40&lt;&gt;"",  IF(   AND(    (IFERROR(SEARCH("Ridotto",Dic2022_RICHIESTE!BN40),Dic2022_RICHIESTE!BN40))=1,    BC$144&lt;&gt;""   ),    _xlfn.CONCAT("Rid: ",HLOOKUP(BC$144,Tipologie!$B$2:$AM$10,9)  ),  Dic2022_RICHIESTE!BN40),HLOOKUP(BC$144,Tipologie!$B$2:$AM$10,9  ) ))</f>
        <v>DOMENICA</v>
      </c>
      <c r="BD152" s="147" t="str">
        <f>T( IF( Dic2022_RICHIESTE!BO40&lt;&gt;"",  IF(   AND(    (IFERROR(SEARCH("Ridotto",Dic2022_RICHIESTE!BO40),Dic2022_RICHIESTE!BO40))=1,    BD$144&lt;&gt;""   ),    _xlfn.CONCAT("Rid: ",HLOOKUP(BD$144,Tipologie!$B$2:$AM$10,9)  ),  Dic2022_RICHIESTE!BO40),HLOOKUP(BD$144,Tipologie!$B$2:$AM$10,9  ) ))</f>
        <v>DOMENICA</v>
      </c>
      <c r="BE152" s="147" t="str">
        <f>T( IF( Dic2022_RICHIESTE!BP40&lt;&gt;"",  IF(   AND(    (IFERROR(SEARCH("Ridotto",Dic2022_RICHIESTE!BP40),Dic2022_RICHIESTE!BP40))=1,    BE$144&lt;&gt;""   ),    _xlfn.CONCAT("Rid: ",HLOOKUP(BE$144,Tipologie!$B$2:$AM$10,9)  ),  Dic2022_RICHIESTE!BP40),HLOOKUP(BE$144,Tipologie!$B$2:$AM$10,9  ) ))</f>
        <v>DOMENICA</v>
      </c>
      <c r="BF152" s="147" t="str">
        <f>T( IF( Dic2022_RICHIESTE!BQ40&lt;&gt;"",  IF(   AND(    (IFERROR(SEARCH("Ridotto",Dic2022_RICHIESTE!BQ40),Dic2022_RICHIESTE!BQ40))=1,    BF$144&lt;&gt;""   ),    _xlfn.CONCAT("Rid: ",HLOOKUP(BF$144,Tipologie!$B$2:$AM$10,9)  ),  Dic2022_RICHIESTE!BQ40),HLOOKUP(BF$144,Tipologie!$B$2:$AM$10,9  ) ))</f>
        <v>DOMENICA</v>
      </c>
      <c r="BG152" s="147" t="str">
        <f>T( IF( Dic2022_RICHIESTE!BR40&lt;&gt;"",  IF(   AND(    (IFERROR(SEARCH("Ridotto",Dic2022_RICHIESTE!BR40),Dic2022_RICHIESTE!BR40))=1,    BG$144&lt;&gt;""   ),    _xlfn.CONCAT("Rid: ",HLOOKUP(BG$144,Tipologie!$B$2:$AM$10,9)  ),  Dic2022_RICHIESTE!BR40),HLOOKUP(BG$144,Tipologie!$B$2:$AM$10,9  ) ))</f>
        <v>DOMENICA</v>
      </c>
      <c r="BI152" s="26" t="str">
        <f t="shared" si="41"/>
        <v/>
      </c>
      <c r="BJ152" s="136">
        <f t="shared" si="46"/>
        <v>44927</v>
      </c>
      <c r="BK152" s="147" t="str">
        <f>T(IF(  Dic2022_RICHIESTE!BV40&lt;&gt;"",  Dic2022_RICHIESTE!BV40,  HLOOKUP(BK$144,Tipologie!$B$2:$AM$10,9) ))</f>
        <v>DOMENICA</v>
      </c>
      <c r="BL152" s="147" t="str">
        <f>T(IF(  Dic2022_RICHIESTE!BW40&lt;&gt;"",  Dic2022_RICHIESTE!BW40,  HLOOKUP(BL$144,Tipologie!$B$2:$AM$10,9) ))</f>
        <v>DOMENICA</v>
      </c>
      <c r="BM152" s="147" t="str">
        <f>T(IF(  Dic2022_RICHIESTE!BX40&lt;&gt;"",  Dic2022_RICHIESTE!BX40,  HLOOKUP(BM$144,Tipologie!$B$2:$AM$10,9) ))</f>
        <v>DOMENICA</v>
      </c>
      <c r="BN152" s="147" t="str">
        <f>T(IF(  Dic2022_RICHIESTE!BY40&lt;&gt;"",  Dic2022_RICHIESTE!BY40,  HLOOKUP(BN$144,Tipologie!$B$2:$AM$10,9) ))</f>
        <v>DOMENICA</v>
      </c>
      <c r="BO152" s="147" t="str">
        <f>T(IF(  Dic2022_RICHIESTE!BZ40&lt;&gt;"",  Dic2022_RICHIESTE!BZ40,  HLOOKUP(BO$144,Tipologie!$B$2:$AM$10,9) ))</f>
        <v>DOMENICA</v>
      </c>
      <c r="BP152" s="147" t="str">
        <f>T(IF(  Dic2022_RICHIESTE!CA40&lt;&gt;"",  Dic2022_RICHIESTE!CA40,  HLOOKUP(BP$144,Tipologie!$B$2:$AM$10,9) ))</f>
        <v>DOMENICA</v>
      </c>
      <c r="BQ152" s="147" t="str">
        <f>T(IF(  Dic2022_RICHIESTE!CB40&lt;&gt;"",  Dic2022_RICHIESTE!CB40,  HLOOKUP(BQ$144,Tipologie!$B$2:$AM$10,9) ))</f>
        <v>DOMENICA</v>
      </c>
      <c r="BR152" s="147" t="str">
        <f>T(IF(  Dic2022_RICHIESTE!BW40&lt;&gt;"",  Dic2022_RICHIESTE!BW40,  HLOOKUP(BR$144,Tipologie!$B$2:$AM$10,9) ))</f>
        <v>DOMENICA</v>
      </c>
      <c r="BS152" s="147" t="str">
        <f>T(IF(  Dic2022_RICHIESTE!BX40&lt;&gt;"",  Dic2022_RICHIESTE!BX40,  HLOOKUP(BS$144,Tipologie!$B$2:$AM$10,9) ))</f>
        <v>DOMENICA</v>
      </c>
      <c r="BT152" s="147" t="str">
        <f>T(IF(  Dic2022_RICHIESTE!BY40&lt;&gt;"",  Dic2022_RICHIESTE!BY40,  HLOOKUP(BT$144,Tipologie!$B$2:$AM$10,9) ))</f>
        <v>DOMENICA</v>
      </c>
    </row>
    <row r="153" spans="1:73" ht="11.25" customHeight="1" x14ac:dyDescent="0.25">
      <c r="A153" s="20"/>
      <c r="B153" s="20"/>
      <c r="C153" s="27"/>
      <c r="D153" s="27"/>
      <c r="E153" s="27"/>
      <c r="F153" s="27"/>
      <c r="G153" s="27"/>
      <c r="H153" s="27"/>
      <c r="I153" s="27"/>
      <c r="J153" s="27"/>
      <c r="K153" s="27"/>
      <c r="L153" s="27"/>
      <c r="M153" s="27"/>
      <c r="N153" s="27"/>
      <c r="O153" s="27"/>
      <c r="P153" s="27"/>
      <c r="Q153" s="27"/>
      <c r="R153" s="27"/>
      <c r="S153" s="27"/>
      <c r="U153" s="20" t="str">
        <f t="shared" si="40"/>
        <v/>
      </c>
      <c r="V153" s="20" t="str">
        <f t="shared" si="39"/>
        <v/>
      </c>
      <c r="W153" s="27"/>
      <c r="X153" s="199"/>
      <c r="Y153" s="199"/>
      <c r="Z153" s="199"/>
      <c r="AA153" s="199"/>
      <c r="AB153" s="199"/>
      <c r="AC153" s="199"/>
      <c r="AD153" s="199"/>
      <c r="AE153" s="199"/>
      <c r="AF153" s="199"/>
      <c r="AG153" s="199"/>
      <c r="AH153" s="199"/>
      <c r="AI153" s="199"/>
      <c r="AJ153" s="199"/>
      <c r="AK153" s="199"/>
      <c r="AL153" s="199"/>
      <c r="AM153" s="199"/>
      <c r="AN153" s="199"/>
      <c r="AO153" s="199"/>
      <c r="AP153" s="199"/>
      <c r="AQ153" s="199"/>
      <c r="AR153" s="199"/>
      <c r="AS153" s="199"/>
      <c r="AT153" s="224"/>
      <c r="AW153" s="92"/>
      <c r="AX153" s="92"/>
      <c r="BB153" s="199"/>
      <c r="BC153" s="199"/>
      <c r="BD153" s="199"/>
      <c r="BE153" s="199"/>
      <c r="BF153" s="199"/>
      <c r="BG153" s="199"/>
      <c r="BI153" s="93" t="str">
        <f t="shared" si="41"/>
        <v/>
      </c>
      <c r="BJ153" s="93" t="str">
        <f t="shared" si="46"/>
        <v/>
      </c>
      <c r="BK153" s="27"/>
      <c r="BL153" s="199"/>
      <c r="BM153" s="199"/>
      <c r="BN153" s="199"/>
      <c r="BO153" s="199"/>
      <c r="BP153" s="199"/>
      <c r="BQ153" s="199"/>
      <c r="BR153" s="27"/>
      <c r="BS153" s="27"/>
      <c r="BT153" s="27"/>
    </row>
    <row r="154" spans="1:73" ht="11.25" customHeight="1" x14ac:dyDescent="0.25">
      <c r="A154" s="44"/>
      <c r="B154" s="44" t="s">
        <v>15</v>
      </c>
      <c r="C154" s="79"/>
      <c r="D154" s="79"/>
      <c r="E154" s="79"/>
      <c r="F154" s="79"/>
      <c r="G154" s="79"/>
      <c r="H154" s="79"/>
      <c r="I154" s="79"/>
      <c r="J154" s="79"/>
      <c r="K154" s="79"/>
      <c r="L154" s="79"/>
      <c r="M154" s="79"/>
      <c r="N154" s="79"/>
      <c r="O154" s="79"/>
      <c r="P154" s="79"/>
      <c r="Q154" s="79"/>
      <c r="R154" s="79"/>
      <c r="S154" s="79"/>
      <c r="U154" s="44" t="str">
        <f t="shared" si="40"/>
        <v/>
      </c>
      <c r="V154" s="44" t="str">
        <f t="shared" si="39"/>
        <v>Turno</v>
      </c>
      <c r="W154" s="79"/>
      <c r="X154" s="79"/>
      <c r="Y154" s="79"/>
      <c r="Z154" s="79"/>
      <c r="AA154" s="79"/>
      <c r="AB154" s="79"/>
      <c r="AC154" s="79"/>
      <c r="AD154" s="79"/>
      <c r="AE154" s="79"/>
      <c r="AF154" s="79"/>
      <c r="AG154" s="79"/>
      <c r="AH154" s="79"/>
      <c r="AI154" s="79"/>
      <c r="AJ154" s="79"/>
      <c r="AK154" s="79"/>
      <c r="AL154" s="79"/>
      <c r="AM154" s="79"/>
      <c r="AN154" s="79"/>
      <c r="AO154" s="79"/>
      <c r="AP154" s="79"/>
      <c r="AQ154" s="79"/>
      <c r="AR154" s="79"/>
      <c r="AS154" s="79"/>
      <c r="AT154" s="224"/>
      <c r="AW154" s="88"/>
      <c r="AX154" s="88"/>
      <c r="AY154" s="91"/>
      <c r="BB154" s="79"/>
      <c r="BC154" s="79"/>
      <c r="BD154" s="79"/>
      <c r="BE154" s="79"/>
      <c r="BF154" s="79"/>
      <c r="BG154" s="79"/>
      <c r="BI154" s="93" t="str">
        <f t="shared" si="41"/>
        <v/>
      </c>
      <c r="BJ154" s="93"/>
      <c r="BK154" s="79"/>
      <c r="BL154" s="79"/>
      <c r="BM154" s="79"/>
      <c r="BN154" s="79"/>
      <c r="BO154" s="79"/>
      <c r="BP154" s="79"/>
      <c r="BQ154" s="79"/>
      <c r="BR154" s="79"/>
      <c r="BS154" s="79"/>
      <c r="BT154" s="79"/>
    </row>
    <row r="155" spans="1:73" ht="11.25" customHeight="1" x14ac:dyDescent="0.25">
      <c r="A155" s="20"/>
      <c r="B155" s="20"/>
      <c r="C155" s="147" t="str">
        <f>T(IF(  Dic2022_RICHIESTE!C42&lt;&gt;"",  Dic2022_RICHIESTE!C42,  HLOOKUP(C$154,Tipologie!$B$2:$AM$10,2) ))</f>
        <v>-</v>
      </c>
      <c r="D155" s="147" t="str">
        <f>T(IF(  Dic2022_RICHIESTE!D42&lt;&gt;"",  Dic2022_RICHIESTE!D42,  HLOOKUP(D$154,Tipologie!$B$2:$AM$10,2) ))</f>
        <v>-</v>
      </c>
      <c r="E155" s="147" t="str">
        <f>T(IF(  Dic2022_RICHIESTE!E42&lt;&gt;"",  Dic2022_RICHIESTE!E42,  HLOOKUP(E$154,Tipologie!$B$2:$AM$10,2) ))</f>
        <v>-</v>
      </c>
      <c r="F155" s="147" t="str">
        <f>T(IF(  Dic2022_RICHIESTE!F42&lt;&gt;"",  Dic2022_RICHIESTE!F42,  HLOOKUP(F$154,Tipologie!$B$2:$AM$10,2) ))</f>
        <v>-</v>
      </c>
      <c r="G155" s="147" t="str">
        <f>T(IF(  Dic2022_RICHIESTE!G42&lt;&gt;"",  Dic2022_RICHIESTE!G42,  HLOOKUP(G$154,Tipologie!$B$2:$AM$10,2) ))</f>
        <v>-</v>
      </c>
      <c r="H155" s="147" t="str">
        <f>T(IF(  Dic2022_RICHIESTE!H42&lt;&gt;"",  Dic2022_RICHIESTE!H42,  HLOOKUP(H$154,Tipologie!$B$2:$AM$10,2) ))</f>
        <v>-</v>
      </c>
      <c r="I155" s="147" t="str">
        <f>T(IF(  Dic2022_RICHIESTE!I42&lt;&gt;"",  Dic2022_RICHIESTE!I42,  HLOOKUP(I$154,Tipologie!$B$2:$AM$10,2) ))</f>
        <v>-</v>
      </c>
      <c r="J155" s="147" t="str">
        <f>T(IF(  Dic2022_RICHIESTE!J42&lt;&gt;"",  Dic2022_RICHIESTE!J42,  HLOOKUP(J$154,Tipologie!$B$2:$AM$10,2) ))</f>
        <v>-</v>
      </c>
      <c r="K155" s="147" t="str">
        <f>T(IF(  Dic2022_RICHIESTE!K42&lt;&gt;"",  Dic2022_RICHIESTE!K42,  HLOOKUP(K$154,Tipologie!$B$2:$AM$10,2) ))</f>
        <v>-</v>
      </c>
      <c r="L155" s="147" t="str">
        <f>T(IF(  Dic2022_RICHIESTE!L42&lt;&gt;"",  Dic2022_RICHIESTE!L42,  HLOOKUP(L$154,Tipologie!$B$2:$AM$10,2) ))</f>
        <v>-</v>
      </c>
      <c r="M155" s="147" t="str">
        <f>T(IF(  Dic2022_RICHIESTE!M42&lt;&gt;"",  Dic2022_RICHIESTE!M42,  HLOOKUP(M$154,Tipologie!$B$2:$AM$10,2) ))</f>
        <v>-</v>
      </c>
      <c r="N155" s="147" t="str">
        <f>T(IF(  Dic2022_RICHIESTE!N42&lt;&gt;"",  Dic2022_RICHIESTE!N42,  HLOOKUP(N$154,Tipologie!$B$2:$AM$10,2) ))</f>
        <v>-</v>
      </c>
      <c r="O155" s="147" t="str">
        <f>T(IF(  Dic2022_RICHIESTE!O42&lt;&gt;"",  Dic2022_RICHIESTE!O42,  HLOOKUP(O$154,Tipologie!$B$2:$AM$10,2) ))</f>
        <v>-</v>
      </c>
      <c r="P155" s="147" t="str">
        <f>T(IF(  Dic2022_RICHIESTE!P42&lt;&gt;"",  Dic2022_RICHIESTE!P42,  HLOOKUP(P$154,Tipologie!$B$2:$AM$10,2) ))</f>
        <v>-</v>
      </c>
      <c r="Q155" s="47" t="str">
        <f>T(IF(  Dic2022_RICHIESTE!Q42&lt;&gt;"",  Dic2022_RICHIESTE!Q42,  HLOOKUP(Q$154,Tipologie!$B$2:$AM$10,2) ))</f>
        <v>-</v>
      </c>
      <c r="R155" s="47" t="str">
        <f>T(IF(  Dic2022_RICHIESTE!R42&lt;&gt;"",  Dic2022_RICHIESTE!R42,  HLOOKUP(R$154,Tipologie!$B$2:$AM$10,2) ))</f>
        <v>-</v>
      </c>
      <c r="S155" s="47" t="str">
        <f>T(IF(  Dic2022_RICHIESTE!S42&lt;&gt;"",  Dic2022_RICHIESTE!S42,  HLOOKUP(S$154,Tipologie!$B$2:$AM$10,2) ))</f>
        <v>-</v>
      </c>
      <c r="U155" s="20" t="str">
        <f t="shared" si="40"/>
        <v/>
      </c>
      <c r="V155" s="20" t="str">
        <f t="shared" si="39"/>
        <v/>
      </c>
      <c r="W155" s="147" t="str">
        <f>T(IF(  Dic2022_RICHIESTE!W42&lt;&gt;"",  Dic2022_RICHIESTE!W42,  HLOOKUP(W$154,Tipologie!$B$2:$AM$10,2) ))</f>
        <v>-</v>
      </c>
      <c r="X155" s="147" t="str">
        <f>T(IF(  Dic2022_RICHIESTE!X42&lt;&gt;"",  Dic2022_RICHIESTE!X42,  HLOOKUP(X$154,Tipologie!$B$2:$AM$10,2) ))</f>
        <v>-</v>
      </c>
      <c r="Y155" s="147" t="str">
        <f>T(IF(  Dic2022_RICHIESTE!Y42&lt;&gt;"",  Dic2022_RICHIESTE!Y42,  HLOOKUP(Y$154,Tipologie!$B$2:$AM$10,2) ))</f>
        <v>-</v>
      </c>
      <c r="Z155" s="147" t="str">
        <f>T(IF(  Dic2022_RICHIESTE!Z42&lt;&gt;"",  Dic2022_RICHIESTE!Z42,  HLOOKUP(Z$154,Tipologie!$B$2:$AM$10,2) ))</f>
        <v>-</v>
      </c>
      <c r="AA155" s="147" t="str">
        <f>T(IF(  Dic2022_RICHIESTE!AA42&lt;&gt;"",  Dic2022_RICHIESTE!AA42,  HLOOKUP(AA$154,Tipologie!$B$2:$AM$10,2) ))</f>
        <v>-</v>
      </c>
      <c r="AB155" s="147" t="str">
        <f>T(IF(  Dic2022_RICHIESTE!AB42&lt;&gt;"",  Dic2022_RICHIESTE!AB42,  HLOOKUP(AB$154,Tipologie!$B$2:$AM$10,2) ))</f>
        <v>-</v>
      </c>
      <c r="AC155" s="147" t="str">
        <f>T(IF(  Dic2022_RICHIESTE!AC42&lt;&gt;"",  Dic2022_RICHIESTE!AC42,  HLOOKUP(AC$154,Tipologie!$B$2:$AM$10,2) ))</f>
        <v>-</v>
      </c>
      <c r="AD155" s="147" t="str">
        <f>T(IF(  Dic2022_RICHIESTE!AD42&lt;&gt;"",  Dic2022_RICHIESTE!AD42,  HLOOKUP(AD$154,Tipologie!$B$2:$AM$10,2) ))</f>
        <v>-</v>
      </c>
      <c r="AE155" s="147" t="str">
        <f>T(IF(  Dic2022_RICHIESTE!AE42&lt;&gt;"",  Dic2022_RICHIESTE!AE42,  HLOOKUP(AE$154,Tipologie!$B$2:$AM$10,2) ))</f>
        <v>-</v>
      </c>
      <c r="AF155" s="147" t="str">
        <f>T(IF(  Dic2022_RICHIESTE!AF42&lt;&gt;"",  Dic2022_RICHIESTE!AF42,  HLOOKUP(AF$154,Tipologie!$B$2:$AM$10,2) ))</f>
        <v>-</v>
      </c>
      <c r="AG155" s="147" t="str">
        <f>T(IF(  Dic2022_RICHIESTE!AG42&lt;&gt;"",  Dic2022_RICHIESTE!AG42,  HLOOKUP(AG$154,Tipologie!$B$2:$AM$10,2) ))</f>
        <v>-</v>
      </c>
      <c r="AH155" s="147" t="str">
        <f>T(IF(  Dic2022_RICHIESTE!AH42&lt;&gt;"",  Dic2022_RICHIESTE!AH42,  HLOOKUP(AH$154,Tipologie!$B$2:$AM$10,2) ))</f>
        <v>-</v>
      </c>
      <c r="AI155" s="147" t="str">
        <f>T(IF(  Dic2022_RICHIESTE!AI42&lt;&gt;"",  Dic2022_RICHIESTE!AI42,  HLOOKUP(AI$154,Tipologie!$B$2:$AM$10,2) ))</f>
        <v>-</v>
      </c>
      <c r="AJ155" s="147" t="str">
        <f>T(IF(  Dic2022_RICHIESTE!AJ42&lt;&gt;"",  Dic2022_RICHIESTE!AJ42,  HLOOKUP(AJ$154,Tipologie!$B$2:$AM$10,2) ))</f>
        <v>-</v>
      </c>
      <c r="AK155" s="147" t="str">
        <f>T(IF(  Dic2022_RICHIESTE!AK42&lt;&gt;"",  Dic2022_RICHIESTE!AK42,  HLOOKUP(AK$154,Tipologie!$B$2:$AM$10,2) ))</f>
        <v>-</v>
      </c>
      <c r="AL155" s="147" t="str">
        <f>T(IF(  Dic2022_RICHIESTE!AL42&lt;&gt;"",  Dic2022_RICHIESTE!AL42,  HLOOKUP(AL$154,Tipologie!$B$2:$AM$10,2) ))</f>
        <v>-</v>
      </c>
      <c r="AM155" s="147" t="str">
        <f>T(IF(  Dic2022_RICHIESTE!AM42&lt;&gt;"",  Dic2022_RICHIESTE!AM42,  HLOOKUP(AM$154,Tipologie!$B$2:$AM$10,2) ))</f>
        <v>-</v>
      </c>
      <c r="AN155" s="147" t="str">
        <f>T(IF(  Dic2022_RICHIESTE!AN42&lt;&gt;"",  Dic2022_RICHIESTE!AN42,  HLOOKUP(AN$154,Tipologie!$B$2:$AM$10,2) ))</f>
        <v>-</v>
      </c>
      <c r="AO155" s="147" t="str">
        <f>T(IF(  Dic2022_RICHIESTE!AO42&lt;&gt;"",  Dic2022_RICHIESTE!AO42,  HLOOKUP(AO$154,Tipologie!$B$2:$AM$10,2) ))</f>
        <v>-</v>
      </c>
      <c r="AP155" s="147" t="str">
        <f>T(IF(  Dic2022_RICHIESTE!AP42&lt;&gt;"",  Dic2022_RICHIESTE!AP42,  HLOOKUP(AP$154,Tipologie!$B$2:$AM$10,2) ))</f>
        <v>-</v>
      </c>
      <c r="AQ155" s="147" t="str">
        <f>T(IF(  Dic2022_RICHIESTE!AQ42&lt;&gt;"",  Dic2022_RICHIESTE!AQ42,  HLOOKUP(AQ$154,Tipologie!$B$2:$AM$10,2) ))</f>
        <v>-</v>
      </c>
      <c r="AR155" s="147" t="str">
        <f>T(IF(  Dic2022_RICHIESTE!AR42&lt;&gt;"",  Dic2022_RICHIESTE!AR42,  HLOOKUP(AR$154,Tipologie!$B$2:$AM$10,2) ))</f>
        <v>-</v>
      </c>
      <c r="AS155" s="147" t="str">
        <f>T(IF(  Dic2022_RICHIESTE!AS42&lt;&gt;"",  Dic2022_RICHIESTE!AS42,  HLOOKUP(AS$154,Tipologie!$B$2:$AM$10,2) ))</f>
        <v>-</v>
      </c>
      <c r="AT155" s="224"/>
      <c r="AW155" s="90"/>
      <c r="AX155" s="207"/>
      <c r="AY155" s="91"/>
      <c r="BB155" s="147" t="str">
        <f>T(IF(  Dic2022_RICHIESTE!BM42&lt;&gt;"",  Dic2022_RICHIESTE!BM42,  HLOOKUP(BB$154,Tipologie!$B$2:$AM$10,2) ))</f>
        <v>-</v>
      </c>
      <c r="BC155" s="147" t="str">
        <f>T(IF(  Dic2022_RICHIESTE!BN42&lt;&gt;"",  Dic2022_RICHIESTE!BN42,  HLOOKUP(BC$154,Tipologie!$B$2:$AM$10,2) ))</f>
        <v>-</v>
      </c>
      <c r="BD155" s="147" t="str">
        <f>T(IF(  Dic2022_RICHIESTE!BO42&lt;&gt;"",  Dic2022_RICHIESTE!BO42,  HLOOKUP(BD$154,Tipologie!$B$2:$AM$10,2) ))</f>
        <v>-</v>
      </c>
      <c r="BE155" s="147" t="str">
        <f>T(IF(  Dic2022_RICHIESTE!BP42&lt;&gt;"",  Dic2022_RICHIESTE!BP42,  HLOOKUP(BE$154,Tipologie!$B$2:$AM$10,2) ))</f>
        <v>-</v>
      </c>
      <c r="BF155" s="147" t="str">
        <f>T(IF(  Dic2022_RICHIESTE!BQ42&lt;&gt;"",  Dic2022_RICHIESTE!BQ42,  HLOOKUP(BF$154,Tipologie!$B$2:$AM$10,2) ))</f>
        <v>-</v>
      </c>
      <c r="BG155" s="147" t="str">
        <f>T(IF(  Dic2022_RICHIESTE!BR42&lt;&gt;"",  Dic2022_RICHIESTE!BR42,  HLOOKUP(BG$154,Tipologie!$B$2:$AM$10,2) ))</f>
        <v>-</v>
      </c>
      <c r="BI155" s="93" t="str">
        <f t="shared" si="41"/>
        <v/>
      </c>
      <c r="BJ155" s="93" t="str">
        <f t="shared" ref="BJ155:BJ163" si="48">IF($B155&lt;&gt;"",$B155,"")</f>
        <v/>
      </c>
      <c r="BK155" s="147" t="str">
        <f>T(IF(  Dic2022_RICHIESTE!BV42&lt;&gt;"",  Dic2022_RICHIESTE!BV42,  HLOOKUP(BK$154,Tipologie!$B$2:$AM$10,2) ))</f>
        <v>-</v>
      </c>
      <c r="BL155" s="147" t="str">
        <f>T(IF(  Dic2022_RICHIESTE!BW42&lt;&gt;"",  Dic2022_RICHIESTE!BW42,  HLOOKUP(BL$154,Tipologie!$B$2:$AM$10,2) ))</f>
        <v>-</v>
      </c>
      <c r="BM155" s="147" t="str">
        <f>T(IF(  Dic2022_RICHIESTE!BX42&lt;&gt;"",  Dic2022_RICHIESTE!BX42,  HLOOKUP(BM$154,Tipologie!$B$2:$AM$10,2) ))</f>
        <v>-</v>
      </c>
      <c r="BN155" s="147" t="str">
        <f>T(IF(  Dic2022_RICHIESTE!BY42&lt;&gt;"",  Dic2022_RICHIESTE!BY42,  HLOOKUP(BN$154,Tipologie!$B$2:$AM$10,2) ))</f>
        <v>-</v>
      </c>
      <c r="BO155" s="147" t="str">
        <f>T(IF(  Dic2022_RICHIESTE!BZ42&lt;&gt;"",  Dic2022_RICHIESTE!BZ42,  HLOOKUP(BO$154,Tipologie!$B$2:$AM$10,2) ))</f>
        <v>-</v>
      </c>
      <c r="BP155" s="147" t="str">
        <f>T(IF(  Dic2022_RICHIESTE!CA42&lt;&gt;"",  Dic2022_RICHIESTE!CA42,  HLOOKUP(BP$154,Tipologie!$B$2:$AM$10,2) ))</f>
        <v>-</v>
      </c>
      <c r="BQ155" s="147" t="str">
        <f>T(IF(  Dic2022_RICHIESTE!CB42&lt;&gt;"",  Dic2022_RICHIESTE!CB42,  HLOOKUP(BQ$154,Tipologie!$B$2:$AM$10,2) ))</f>
        <v>-</v>
      </c>
      <c r="BR155" s="147" t="str">
        <f>T(IF(  Dic2022_RICHIESTE!BW42&lt;&gt;"",  Dic2022_RICHIESTE!BW42,  HLOOKUP(BR$154,Tipologie!$B$2:$AM$10,2) ))</f>
        <v>-</v>
      </c>
      <c r="BS155" s="147" t="str">
        <f>T(IF(  Dic2022_RICHIESTE!BX42&lt;&gt;"",  Dic2022_RICHIESTE!BX42,  HLOOKUP(BS$154,Tipologie!$B$2:$AM$10,2) ))</f>
        <v>-</v>
      </c>
      <c r="BT155" s="147" t="str">
        <f>T(IF(  Dic2022_RICHIESTE!BY42&lt;&gt;"",  Dic2022_RICHIESTE!BY42,  HLOOKUP(BT$154,Tipologie!$B$2:$AM$10,2) ))</f>
        <v>-</v>
      </c>
    </row>
    <row r="156" spans="1:73" ht="11.25" customHeight="1" x14ac:dyDescent="0.25">
      <c r="A156" s="45" t="s">
        <v>17</v>
      </c>
      <c r="B156" s="46">
        <f>B152+1</f>
        <v>44928</v>
      </c>
      <c r="C156" s="147" t="str">
        <f>T( IF( Dic2022_RICHIESTE!C43&lt;&gt;"",  IF(   AND(    (IFERROR(SEARCH("Ridotto",Dic2022_RICHIESTE!C43),Dic2022_RICHIESTE!C43))=1,    C$154&lt;&gt;""   ),    _xlfn.CONCAT("Rid: ",HLOOKUP(C$154,Tipologie!$B$2:$AM$10,3)  ),  Dic2022_RICHIESTE!C43),HLOOKUP(C$154,Tipologie!$B$2:$AM$10,3  ) ))</f>
        <v>.</v>
      </c>
      <c r="D156" s="147" t="str">
        <f>T( IF( Dic2022_RICHIESTE!D43&lt;&gt;"",  IF(   AND(    (IFERROR(SEARCH("Ridotto",Dic2022_RICHIESTE!D43),Dic2022_RICHIESTE!D43))=1,    D$154&lt;&gt;""   ),    _xlfn.CONCAT("Rid: ",HLOOKUP(D$154,Tipologie!$B$2:$AM$10,3)  ),  Dic2022_RICHIESTE!D43),HLOOKUP(D$154,Tipologie!$B$2:$AM$10,3  ) ))</f>
        <v>.</v>
      </c>
      <c r="E156" s="147" t="str">
        <f>T( IF( Dic2022_RICHIESTE!E43&lt;&gt;"",  IF(   AND(    (IFERROR(SEARCH("Ridotto",Dic2022_RICHIESTE!E43),Dic2022_RICHIESTE!E43))=1,    E$154&lt;&gt;""   ),    _xlfn.CONCAT("Rid: ",HLOOKUP(E$154,Tipologie!$B$2:$AM$10,3)  ),  Dic2022_RICHIESTE!E43),HLOOKUP(E$154,Tipologie!$B$2:$AM$10,3  ) ))</f>
        <v>.</v>
      </c>
      <c r="F156" s="147" t="str">
        <f>T( IF( Dic2022_RICHIESTE!F43&lt;&gt;"",  IF(   AND(    (IFERROR(SEARCH("Ridotto",Dic2022_RICHIESTE!F43),Dic2022_RICHIESTE!F43))=1,    F$154&lt;&gt;""   ),    _xlfn.CONCAT("Rid: ",HLOOKUP(F$154,Tipologie!$B$2:$AM$10,3)  ),  Dic2022_RICHIESTE!F43),HLOOKUP(F$154,Tipologie!$B$2:$AM$10,3  ) ))</f>
        <v>.</v>
      </c>
      <c r="G156" s="147" t="str">
        <f>T( IF( Dic2022_RICHIESTE!G43&lt;&gt;"",  IF(   AND(    (IFERROR(SEARCH("Ridotto",Dic2022_RICHIESTE!G43),Dic2022_RICHIESTE!G43))=1,    G$154&lt;&gt;""   ),    _xlfn.CONCAT("Rid: ",HLOOKUP(G$154,Tipologie!$B$2:$AM$10,3)  ),  Dic2022_RICHIESTE!G43),HLOOKUP(G$154,Tipologie!$B$2:$AM$10,3  ) ))</f>
        <v>.</v>
      </c>
      <c r="H156" s="147" t="str">
        <f>T( IF( Dic2022_RICHIESTE!H43&lt;&gt;"",  IF(   AND(    (IFERROR(SEARCH("Ridotto",Dic2022_RICHIESTE!H43),Dic2022_RICHIESTE!H43))=1,    H$154&lt;&gt;""   ),    _xlfn.CONCAT("Rid: ",HLOOKUP(H$154,Tipologie!$B$2:$AM$10,3)  ),  Dic2022_RICHIESTE!H43),HLOOKUP(H$154,Tipologie!$B$2:$AM$10,3  ) ))</f>
        <v>.</v>
      </c>
      <c r="I156" s="147" t="str">
        <f>T( IF( Dic2022_RICHIESTE!I43&lt;&gt;"",  IF(   AND(    (IFERROR(SEARCH("Ridotto",Dic2022_RICHIESTE!I43),Dic2022_RICHIESTE!I43))=1,    I$154&lt;&gt;""   ),    _xlfn.CONCAT("Rid: ",HLOOKUP(I$154,Tipologie!$B$2:$AM$10,3)  ),  Dic2022_RICHIESTE!I43),HLOOKUP(I$154,Tipologie!$B$2:$AM$10,3  ) ))</f>
        <v>.</v>
      </c>
      <c r="J156" s="147" t="str">
        <f>T( IF( Dic2022_RICHIESTE!J43&lt;&gt;"",  IF(   AND(    (IFERROR(SEARCH("Ridotto",Dic2022_RICHIESTE!J43),Dic2022_RICHIESTE!J43))=1,    J$154&lt;&gt;""   ),    _xlfn.CONCAT("Rid: ",HLOOKUP(J$154,Tipologie!$B$2:$AM$10,3)  ),  Dic2022_RICHIESTE!J43),HLOOKUP(J$154,Tipologie!$B$2:$AM$10,3  ) ))</f>
        <v>.</v>
      </c>
      <c r="K156" s="147" t="str">
        <f>T( IF( Dic2022_RICHIESTE!K43&lt;&gt;"",  IF(   AND(    (IFERROR(SEARCH("Ridotto",Dic2022_RICHIESTE!K43),Dic2022_RICHIESTE!K43))=1,    K$154&lt;&gt;""   ),    _xlfn.CONCAT("Rid: ",HLOOKUP(K$154,Tipologie!$B$2:$AM$10,3)  ),  Dic2022_RICHIESTE!K43),HLOOKUP(K$154,Tipologie!$B$2:$AM$10,3  ) ))</f>
        <v>.</v>
      </c>
      <c r="L156" s="147" t="str">
        <f>T( IF( Dic2022_RICHIESTE!L43&lt;&gt;"",  IF(   AND(    (IFERROR(SEARCH("Ridotto",Dic2022_RICHIESTE!L43),Dic2022_RICHIESTE!L43))=1,    L$154&lt;&gt;""   ),    _xlfn.CONCAT("Rid: ",HLOOKUP(L$154,Tipologie!$B$2:$AM$10,3)  ),  Dic2022_RICHIESTE!L43),HLOOKUP(L$154,Tipologie!$B$2:$AM$10,3  ) ))</f>
        <v>.</v>
      </c>
      <c r="M156" s="147" t="str">
        <f>T( IF( Dic2022_RICHIESTE!M43&lt;&gt;"",  IF(   AND(    (IFERROR(SEARCH("Ridotto",Dic2022_RICHIESTE!M43),Dic2022_RICHIESTE!M43))=1,    M$154&lt;&gt;""   ),    _xlfn.CONCAT("Rid: ",HLOOKUP(M$154,Tipologie!$B$2:$AM$10,3)  ),  Dic2022_RICHIESTE!M43),HLOOKUP(M$154,Tipologie!$B$2:$AM$10,3  ) ))</f>
        <v>.</v>
      </c>
      <c r="N156" s="147" t="str">
        <f>T( IF( Dic2022_RICHIESTE!N43&lt;&gt;"",  IF(   AND(    (IFERROR(SEARCH("Ridotto",Dic2022_RICHIESTE!N43),Dic2022_RICHIESTE!N43))=1,    N$154&lt;&gt;""   ),    _xlfn.CONCAT("Rid: ",HLOOKUP(N$154,Tipologie!$B$2:$AM$10,3)  ),  Dic2022_RICHIESTE!N43),HLOOKUP(N$154,Tipologie!$B$2:$AM$10,3  ) ))</f>
        <v>.</v>
      </c>
      <c r="O156" s="147" t="str">
        <f>T( IF( Dic2022_RICHIESTE!O43&lt;&gt;"",  IF(   AND(    (IFERROR(SEARCH("Ridotto",Dic2022_RICHIESTE!O43),Dic2022_RICHIESTE!O43))=1,    O$154&lt;&gt;""   ),    _xlfn.CONCAT("Rid: ",HLOOKUP(O$154,Tipologie!$B$2:$AM$10,3)  ),  Dic2022_RICHIESTE!O43),HLOOKUP(O$154,Tipologie!$B$2:$AM$10,3  ) ))</f>
        <v>.</v>
      </c>
      <c r="P156" s="147" t="str">
        <f>T( IF( Dic2022_RICHIESTE!P43&lt;&gt;"",  IF(   AND(    (IFERROR(SEARCH("Ridotto",Dic2022_RICHIESTE!P43),Dic2022_RICHIESTE!P43))=1,    P$154&lt;&gt;""   ),    _xlfn.CONCAT("Rid: ",HLOOKUP(P$154,Tipologie!$B$2:$AM$10,3)  ),  Dic2022_RICHIESTE!P43),HLOOKUP(P$154,Tipologie!$B$2:$AM$10,3  ) ))</f>
        <v>.</v>
      </c>
      <c r="Q156" s="28" t="str">
        <f>T( IF( Dic2022_RICHIESTE!Q43&lt;&gt;"",  IF(   AND(    (IFERROR(SEARCH("Ridotto",Dic2022_RICHIESTE!Q43),Dic2022_RICHIESTE!Q43))=1,    Q$154&lt;&gt;""   ),    _xlfn.CONCAT("Rid: ",HLOOKUP(Q$154,Tipologie!$B$2:$AM$10,3)  ),  Dic2022_RICHIESTE!Q43),HLOOKUP(Q$154,Tipologie!$B$2:$AM$10,3  ) ))</f>
        <v>.</v>
      </c>
      <c r="R156" s="28" t="str">
        <f>T( IF( Dic2022_RICHIESTE!R43&lt;&gt;"",  IF(   AND(    (IFERROR(SEARCH("Ridotto",Dic2022_RICHIESTE!R43),Dic2022_RICHIESTE!R43))=1,    R$154&lt;&gt;""   ),    _xlfn.CONCAT("Rid: ",HLOOKUP(R$154,Tipologie!$B$2:$AM$10,3)  ),  Dic2022_RICHIESTE!R43),HLOOKUP(R$154,Tipologie!$B$2:$AM$10,3  ) ))</f>
        <v>.</v>
      </c>
      <c r="S156" s="28" t="str">
        <f>T( IF( Dic2022_RICHIESTE!S43&lt;&gt;"",  IF(   AND(    (IFERROR(SEARCH("Ridotto",Dic2022_RICHIESTE!S43),Dic2022_RICHIESTE!S43))=1,    S$154&lt;&gt;""   ),    _xlfn.CONCAT("Rid: ",HLOOKUP(S$154,Tipologie!$B$2:$AM$10,3)  ),  Dic2022_RICHIESTE!S43),HLOOKUP(S$154,Tipologie!$B$2:$AM$10,3  ) ))</f>
        <v>.</v>
      </c>
      <c r="U156" s="45" t="str">
        <f t="shared" si="40"/>
        <v>lun</v>
      </c>
      <c r="V156" s="46">
        <f t="shared" si="39"/>
        <v>44928</v>
      </c>
      <c r="W156" s="147" t="str">
        <f>T( IF( Dic2022_RICHIESTE!W43&lt;&gt;"",  IF(   AND(    (IFERROR(SEARCH("Ridotto",Dic2022_RICHIESTE!W43),Dic2022_RICHIESTE!W43))=1,    W$154&lt;&gt;""   ),    _xlfn.CONCAT("Rid: ",HLOOKUP(W$154,Tipologie!$B$2:$AM$10,3)  ),  Dic2022_RICHIESTE!W43),HLOOKUP(W$154,Tipologie!$B$2:$AM$10,3  ) ))</f>
        <v>.</v>
      </c>
      <c r="X156" s="147" t="str">
        <f>T( IF( Dic2022_RICHIESTE!X43&lt;&gt;"",  IF(   AND(    (IFERROR(SEARCH("Ridotto",Dic2022_RICHIESTE!X43),Dic2022_RICHIESTE!X43))=1,    X$154&lt;&gt;""   ),    _xlfn.CONCAT("Rid: ",HLOOKUP(X$154,Tipologie!$B$2:$AM$10,3)  ),  Dic2022_RICHIESTE!X43),HLOOKUP(X$154,Tipologie!$B$2:$AM$10,3  ) ))</f>
        <v>.</v>
      </c>
      <c r="Y156" s="147" t="str">
        <f>T( IF( Dic2022_RICHIESTE!Y43&lt;&gt;"",  IF(   AND(    (IFERROR(SEARCH("Ridotto",Dic2022_RICHIESTE!Y43),Dic2022_RICHIESTE!Y43))=1,    Y$154&lt;&gt;""   ),    _xlfn.CONCAT("Rid: ",HLOOKUP(Y$154,Tipologie!$B$2:$AM$10,3)  ),  Dic2022_RICHIESTE!Y43),HLOOKUP(Y$154,Tipologie!$B$2:$AM$10,3  ) ))</f>
        <v>.</v>
      </c>
      <c r="Z156" s="147" t="str">
        <f>T( IF( Dic2022_RICHIESTE!Z43&lt;&gt;"",  IF(   AND(    (IFERROR(SEARCH("Ridotto",Dic2022_RICHIESTE!Z43),Dic2022_RICHIESTE!Z43))=1,    Z$154&lt;&gt;""   ),    _xlfn.CONCAT("Rid: ",HLOOKUP(Z$154,Tipologie!$B$2:$AM$10,3)  ),  Dic2022_RICHIESTE!Z43),HLOOKUP(Z$154,Tipologie!$B$2:$AM$10,3  ) ))</f>
        <v>.</v>
      </c>
      <c r="AA156" s="147" t="str">
        <f>T( IF( Dic2022_RICHIESTE!AA43&lt;&gt;"",  IF(   AND(    (IFERROR(SEARCH("Ridotto",Dic2022_RICHIESTE!AA43),Dic2022_RICHIESTE!AA43))=1,    AA$154&lt;&gt;""   ),    _xlfn.CONCAT("Rid: ",HLOOKUP(AA$154,Tipologie!$B$2:$AM$10,3)  ),  Dic2022_RICHIESTE!AA43),HLOOKUP(AA$154,Tipologie!$B$2:$AM$10,3  ) ))</f>
        <v>.</v>
      </c>
      <c r="AB156" s="147" t="str">
        <f>T( IF( Dic2022_RICHIESTE!AB43&lt;&gt;"",  IF(   AND(    (IFERROR(SEARCH("Ridotto",Dic2022_RICHIESTE!AB43),Dic2022_RICHIESTE!AB43))=1,    AB$154&lt;&gt;""   ),    _xlfn.CONCAT("Rid: ",HLOOKUP(AB$154,Tipologie!$B$2:$AM$10,3)  ),  Dic2022_RICHIESTE!AB43),HLOOKUP(AB$154,Tipologie!$B$2:$AM$10,3  ) ))</f>
        <v>.</v>
      </c>
      <c r="AC156" s="147" t="str">
        <f>T( IF( Dic2022_RICHIESTE!AC43&lt;&gt;"",  IF(   AND(    (IFERROR(SEARCH("Ridotto",Dic2022_RICHIESTE!AC43),Dic2022_RICHIESTE!AC43))=1,    AC$154&lt;&gt;""   ),    _xlfn.CONCAT("Rid: ",HLOOKUP(AC$154,Tipologie!$B$2:$AM$10,3)  ),  Dic2022_RICHIESTE!AC43),HLOOKUP(AC$154,Tipologie!$B$2:$AM$10,3  ) ))</f>
        <v>.</v>
      </c>
      <c r="AD156" s="147" t="str">
        <f>T( IF( Dic2022_RICHIESTE!AD43&lt;&gt;"",  IF(   AND(    (IFERROR(SEARCH("Ridotto",Dic2022_RICHIESTE!AD43),Dic2022_RICHIESTE!AD43))=1,    AD$154&lt;&gt;""   ),    _xlfn.CONCAT("Rid: ",HLOOKUP(AD$154,Tipologie!$B$2:$AM$10,3)  ),  Dic2022_RICHIESTE!AD43),HLOOKUP(AD$154,Tipologie!$B$2:$AM$10,3  ) ))</f>
        <v>.</v>
      </c>
      <c r="AE156" s="147" t="str">
        <f>T( IF( Dic2022_RICHIESTE!AE43&lt;&gt;"",  IF(   AND(    (IFERROR(SEARCH("Ridotto",Dic2022_RICHIESTE!AE43),Dic2022_RICHIESTE!AE43))=1,    AE$154&lt;&gt;""   ),    _xlfn.CONCAT("Rid: ",HLOOKUP(AE$154,Tipologie!$B$2:$AM$10,3)  ),  Dic2022_RICHIESTE!AE43),HLOOKUP(AE$154,Tipologie!$B$2:$AM$10,3  ) ))</f>
        <v>.</v>
      </c>
      <c r="AF156" s="147" t="str">
        <f>T( IF( Dic2022_RICHIESTE!AF43&lt;&gt;"",  IF(   AND(    (IFERROR(SEARCH("Ridotto",Dic2022_RICHIESTE!AF43),Dic2022_RICHIESTE!AF43))=1,    AF$154&lt;&gt;""   ),    _xlfn.CONCAT("Rid: ",HLOOKUP(AF$154,Tipologie!$B$2:$AM$10,3)  ),  Dic2022_RICHIESTE!AF43),HLOOKUP(AF$154,Tipologie!$B$2:$AM$10,3  ) ))</f>
        <v>.</v>
      </c>
      <c r="AG156" s="147" t="str">
        <f>T( IF( Dic2022_RICHIESTE!AG43&lt;&gt;"",  IF(   AND(    (IFERROR(SEARCH("Ridotto",Dic2022_RICHIESTE!AG43),Dic2022_RICHIESTE!AG43))=1,    AG$154&lt;&gt;""   ),    _xlfn.CONCAT("Rid: ",HLOOKUP(AG$154,Tipologie!$B$2:$AM$10,3)  ),  Dic2022_RICHIESTE!AG43),HLOOKUP(AG$154,Tipologie!$B$2:$AM$10,3  ) ))</f>
        <v>.</v>
      </c>
      <c r="AH156" s="147" t="str">
        <f>T( IF( Dic2022_RICHIESTE!AH43&lt;&gt;"",  IF(   AND(    (IFERROR(SEARCH("Ridotto",Dic2022_RICHIESTE!AH43),Dic2022_RICHIESTE!AH43))=1,    AH$154&lt;&gt;""   ),    _xlfn.CONCAT("Rid: ",HLOOKUP(AH$154,Tipologie!$B$2:$AM$10,3)  ),  Dic2022_RICHIESTE!AH43),HLOOKUP(AH$154,Tipologie!$B$2:$AM$10,3  ) ))</f>
        <v>.</v>
      </c>
      <c r="AI156" s="147" t="str">
        <f>T( IF( Dic2022_RICHIESTE!AI43&lt;&gt;"",  IF(   AND(    (IFERROR(SEARCH("Ridotto",Dic2022_RICHIESTE!AI43),Dic2022_RICHIESTE!AI43))=1,    AI$154&lt;&gt;""   ),    _xlfn.CONCAT("Rid: ",HLOOKUP(AI$154,Tipologie!$B$2:$AM$10,3)  ),  Dic2022_RICHIESTE!AI43),HLOOKUP(AI$154,Tipologie!$B$2:$AM$10,3  ) ))</f>
        <v>.</v>
      </c>
      <c r="AJ156" s="147" t="str">
        <f>T( IF( Dic2022_RICHIESTE!AJ43&lt;&gt;"",  IF(   AND(    (IFERROR(SEARCH("Ridotto",Dic2022_RICHIESTE!AJ43),Dic2022_RICHIESTE!AJ43))=1,    AJ$154&lt;&gt;""   ),    _xlfn.CONCAT("Rid: ",HLOOKUP(AJ$154,Tipologie!$B$2:$AM$10,3)  ),  Dic2022_RICHIESTE!AJ43),HLOOKUP(AJ$154,Tipologie!$B$2:$AM$10,3  ) ))</f>
        <v>.</v>
      </c>
      <c r="AK156" s="147" t="str">
        <f>T( IF( Dic2022_RICHIESTE!AK43&lt;&gt;"",  IF(   AND(    (IFERROR(SEARCH("Ridotto",Dic2022_RICHIESTE!AK43),Dic2022_RICHIESTE!AK43))=1,    AK$154&lt;&gt;""   ),    _xlfn.CONCAT("Rid: ",HLOOKUP(AK$154,Tipologie!$B$2:$AM$10,3)  ),  Dic2022_RICHIESTE!AK43),HLOOKUP(AK$154,Tipologie!$B$2:$AM$10,3  ) ))</f>
        <v>.</v>
      </c>
      <c r="AL156" s="147" t="str">
        <f>T( IF( Dic2022_RICHIESTE!AL43&lt;&gt;"",  IF(   AND(    (IFERROR(SEARCH("Ridotto",Dic2022_RICHIESTE!AL43),Dic2022_RICHIESTE!AL43))=1,    AL$154&lt;&gt;""   ),    _xlfn.CONCAT("Rid: ",HLOOKUP(AL$154,Tipologie!$B$2:$AM$10,3)  ),  Dic2022_RICHIESTE!AL43),HLOOKUP(AL$154,Tipologie!$B$2:$AM$10,3  ) ))</f>
        <v>.</v>
      </c>
      <c r="AM156" s="147" t="str">
        <f>T( IF( Dic2022_RICHIESTE!AM43&lt;&gt;"",  IF(   AND(    (IFERROR(SEARCH("Ridotto",Dic2022_RICHIESTE!AM43),Dic2022_RICHIESTE!AM43))=1,    AM$154&lt;&gt;""   ),    _xlfn.CONCAT("Rid: ",HLOOKUP(AM$154,Tipologie!$B$2:$AM$10,3)  ),  Dic2022_RICHIESTE!AM43),HLOOKUP(AM$154,Tipologie!$B$2:$AM$10,3  ) ))</f>
        <v>.</v>
      </c>
      <c r="AN156" s="147" t="str">
        <f>T( IF( Dic2022_RICHIESTE!AN43&lt;&gt;"",  IF(   AND(    (IFERROR(SEARCH("Ridotto",Dic2022_RICHIESTE!AN43),Dic2022_RICHIESTE!AN43))=1,    AN$154&lt;&gt;""   ),    _xlfn.CONCAT("Rid: ",HLOOKUP(AN$154,Tipologie!$B$2:$AM$10,3)  ),  Dic2022_RICHIESTE!AN43),HLOOKUP(AN$154,Tipologie!$B$2:$AM$10,3  ) ))</f>
        <v>.</v>
      </c>
      <c r="AO156" s="147" t="str">
        <f>T( IF( Dic2022_RICHIESTE!AO43&lt;&gt;"",  IF(   AND(    (IFERROR(SEARCH("Ridotto",Dic2022_RICHIESTE!AO43),Dic2022_RICHIESTE!AO43))=1,    AO$154&lt;&gt;""   ),    _xlfn.CONCAT("Rid: ",HLOOKUP(AO$154,Tipologie!$B$2:$AM$10,3)  ),  Dic2022_RICHIESTE!AO43),HLOOKUP(AO$154,Tipologie!$B$2:$AM$10,3  ) ))</f>
        <v>.</v>
      </c>
      <c r="AP156" s="147" t="str">
        <f>T( IF( Dic2022_RICHIESTE!AP43&lt;&gt;"",  IF(   AND(    (IFERROR(SEARCH("Ridotto",Dic2022_RICHIESTE!AP43),Dic2022_RICHIESTE!AP43))=1,    AP$154&lt;&gt;""   ),    _xlfn.CONCAT("Rid: ",HLOOKUP(AP$154,Tipologie!$B$2:$AM$10,3)  ),  Dic2022_RICHIESTE!AP43),HLOOKUP(AP$154,Tipologie!$B$2:$AM$10,3  ) ))</f>
        <v>.</v>
      </c>
      <c r="AQ156" s="147" t="str">
        <f>T( IF( Dic2022_RICHIESTE!AQ43&lt;&gt;"",  IF(   AND(    (IFERROR(SEARCH("Ridotto",Dic2022_RICHIESTE!AQ43),Dic2022_RICHIESTE!AQ43))=1,    AQ$154&lt;&gt;""   ),    _xlfn.CONCAT("Rid: ",HLOOKUP(AQ$154,Tipologie!$B$2:$AM$10,3)  ),  Dic2022_RICHIESTE!AQ43),HLOOKUP(AQ$154,Tipologie!$B$2:$AM$10,3  ) ))</f>
        <v>.</v>
      </c>
      <c r="AR156" s="147" t="str">
        <f>T( IF( Dic2022_RICHIESTE!AR43&lt;&gt;"",  IF(   AND(    (IFERROR(SEARCH("Ridotto",Dic2022_RICHIESTE!AR43),Dic2022_RICHIESTE!AR43))=1,    AR$154&lt;&gt;""   ),    _xlfn.CONCAT("Rid: ",HLOOKUP(AR$154,Tipologie!$B$2:$AM$10,3)  ),  Dic2022_RICHIESTE!AR43),HLOOKUP(AR$154,Tipologie!$B$2:$AM$10,3  ) ))</f>
        <v>.</v>
      </c>
      <c r="AS156" s="147" t="str">
        <f>T( IF( Dic2022_RICHIESTE!AS43&lt;&gt;"",  IF(   AND(    (IFERROR(SEARCH("Ridotto",Dic2022_RICHIESTE!AS43),Dic2022_RICHIESTE!AS43))=1,    AS$154&lt;&gt;""   ),    _xlfn.CONCAT("Rid: ",HLOOKUP(AS$154,Tipologie!$B$2:$AM$10,3)  ),  Dic2022_RICHIESTE!AS43),HLOOKUP(AS$154,Tipologie!$B$2:$AM$10,3  ) ))</f>
        <v>.</v>
      </c>
      <c r="AT156" s="224"/>
      <c r="AW156" s="22">
        <f>SUM(COUNTIFS(C156:AS156,{"Ex-accordo";"Ferie";"Ridotto Ex-Acc";"Ridotto Ferie";"Ridotto Maternità";"Malattia";"Esame";"Altro"}))</f>
        <v>0</v>
      </c>
      <c r="AX156" s="159">
        <f t="shared" ref="AX156:AX161" si="49">$AZ$1-AW156</f>
        <v>30</v>
      </c>
      <c r="AY156" s="91"/>
      <c r="BB156" s="147" t="str">
        <f>T( IF( Dic2022_RICHIESTE!BM43&lt;&gt;"",  IF(   AND(    (IFERROR(SEARCH("Ridotto",Dic2022_RICHIESTE!BM43),Dic2022_RICHIESTE!BM43))=1,    BB$154&lt;&gt;""   ),    _xlfn.CONCAT("Rid: ",HLOOKUP(BB$154,Tipologie!$B$2:$AM$10,3)  ),  Dic2022_RICHIESTE!BM43),HLOOKUP(BB$154,Tipologie!$B$2:$AM$10,3  ) ))</f>
        <v>.</v>
      </c>
      <c r="BC156" s="147" t="str">
        <f>T( IF( Dic2022_RICHIESTE!BN43&lt;&gt;"",  IF(   AND(    (IFERROR(SEARCH("Ridotto",Dic2022_RICHIESTE!BN43),Dic2022_RICHIESTE!BN43))=1,    BC$154&lt;&gt;""   ),    _xlfn.CONCAT("Rid: ",HLOOKUP(BC$154,Tipologie!$B$2:$AM$10,3)  ),  Dic2022_RICHIESTE!BN43),HLOOKUP(BC$154,Tipologie!$B$2:$AM$10,3  ) ))</f>
        <v>.</v>
      </c>
      <c r="BD156" s="147" t="str">
        <f>T( IF( Dic2022_RICHIESTE!BO43&lt;&gt;"",  IF(   AND(    (IFERROR(SEARCH("Ridotto",Dic2022_RICHIESTE!BO43),Dic2022_RICHIESTE!BO43))=1,    BD$154&lt;&gt;""   ),    _xlfn.CONCAT("Rid: ",HLOOKUP(BD$154,Tipologie!$B$2:$AM$10,3)  ),  Dic2022_RICHIESTE!BO43),HLOOKUP(BD$154,Tipologie!$B$2:$AM$10,3  ) ))</f>
        <v>.</v>
      </c>
      <c r="BE156" s="147" t="str">
        <f>T( IF( Dic2022_RICHIESTE!BP43&lt;&gt;"",  IF(   AND(    (IFERROR(SEARCH("Ridotto",Dic2022_RICHIESTE!BP43),Dic2022_RICHIESTE!BP43))=1,    BE$154&lt;&gt;""   ),    _xlfn.CONCAT("Rid: ",HLOOKUP(BE$154,Tipologie!$B$2:$AM$10,3)  ),  Dic2022_RICHIESTE!BP43),HLOOKUP(BE$154,Tipologie!$B$2:$AM$10,3  ) ))</f>
        <v>.</v>
      </c>
      <c r="BF156" s="147" t="str">
        <f>T( IF( Dic2022_RICHIESTE!BQ43&lt;&gt;"",  IF(   AND(    (IFERROR(SEARCH("Ridotto",Dic2022_RICHIESTE!BQ43),Dic2022_RICHIESTE!BQ43))=1,    BF$154&lt;&gt;""   ),    _xlfn.CONCAT("Rid: ",HLOOKUP(BF$154,Tipologie!$B$2:$AM$10,3)  ),  Dic2022_RICHIESTE!BQ43),HLOOKUP(BF$154,Tipologie!$B$2:$AM$10,3  ) ))</f>
        <v>.</v>
      </c>
      <c r="BG156" s="147" t="str">
        <f>T( IF( Dic2022_RICHIESTE!BR43&lt;&gt;"",  IF(   AND(    (IFERROR(SEARCH("Ridotto",Dic2022_RICHIESTE!BR43),Dic2022_RICHIESTE!BR43))=1,    BG$154&lt;&gt;""   ),    _xlfn.CONCAT("Rid: ",HLOOKUP(BG$154,Tipologie!$B$2:$AM$10,3)  ),  Dic2022_RICHIESTE!BR43),HLOOKUP(BG$154,Tipologie!$B$2:$AM$10,3  ) ))</f>
        <v>.</v>
      </c>
      <c r="BI156" s="45" t="str">
        <f t="shared" si="41"/>
        <v>lun</v>
      </c>
      <c r="BJ156" s="45">
        <f t="shared" si="48"/>
        <v>44928</v>
      </c>
      <c r="BK156" s="147" t="str">
        <f>T(IF(  Dic2022_RICHIESTE!BV43&lt;&gt;"",  Dic2022_RICHIESTE!BV43,  HLOOKUP(BK$154,Tipologie!$B$2:$AM$10,3) ))</f>
        <v>.</v>
      </c>
      <c r="BL156" s="147" t="str">
        <f>T(IF(  Dic2022_RICHIESTE!BW43&lt;&gt;"",  Dic2022_RICHIESTE!BW43,  HLOOKUP(BL$154,Tipologie!$B$2:$AM$10,3) ))</f>
        <v>.</v>
      </c>
      <c r="BM156" s="147" t="str">
        <f>T(IF(  Dic2022_RICHIESTE!BX43&lt;&gt;"",  Dic2022_RICHIESTE!BX43,  HLOOKUP(BM$154,Tipologie!$B$2:$AM$10,3) ))</f>
        <v>.</v>
      </c>
      <c r="BN156" s="147" t="str">
        <f>T(IF(  Dic2022_RICHIESTE!BY43&lt;&gt;"",  Dic2022_RICHIESTE!BY43,  HLOOKUP(BN$154,Tipologie!$B$2:$AM$10,3) ))</f>
        <v>.</v>
      </c>
      <c r="BO156" s="147" t="str">
        <f>T(IF(  Dic2022_RICHIESTE!BZ43&lt;&gt;"",  Dic2022_RICHIESTE!BZ43,  HLOOKUP(BO$154,Tipologie!$B$2:$AM$10,3) ))</f>
        <v>.</v>
      </c>
      <c r="BP156" s="147" t="str">
        <f>T(IF(  Dic2022_RICHIESTE!CA43&lt;&gt;"",  Dic2022_RICHIESTE!CA43,  HLOOKUP(BP$154,Tipologie!$B$2:$AM$10,3) ))</f>
        <v>.</v>
      </c>
      <c r="BQ156" s="147" t="str">
        <f>T(IF(  Dic2022_RICHIESTE!CB43&lt;&gt;"",  Dic2022_RICHIESTE!CB43,  HLOOKUP(BQ$154,Tipologie!$B$2:$AM$10,3) ))</f>
        <v>.</v>
      </c>
      <c r="BR156" s="147" t="str">
        <f>T(IF(  Dic2022_RICHIESTE!BW43&lt;&gt;"",  Dic2022_RICHIESTE!BW43,  HLOOKUP(BR$154,Tipologie!$B$2:$AM$10,3) ))</f>
        <v>.</v>
      </c>
      <c r="BS156" s="147" t="str">
        <f>T(IF(  Dic2022_RICHIESTE!BX43&lt;&gt;"",  Dic2022_RICHIESTE!BX43,  HLOOKUP(BS$154,Tipologie!$B$2:$AM$10,3) ))</f>
        <v>.</v>
      </c>
      <c r="BT156" s="147" t="str">
        <f>T(IF(  Dic2022_RICHIESTE!BY43&lt;&gt;"",  Dic2022_RICHIESTE!BY43,  HLOOKUP(BT$154,Tipologie!$B$2:$AM$10,3) ))</f>
        <v>.</v>
      </c>
      <c r="BU156" s="20"/>
    </row>
    <row r="157" spans="1:73" ht="11.25" customHeight="1" x14ac:dyDescent="0.25">
      <c r="A157" s="45" t="s">
        <v>18</v>
      </c>
      <c r="B157" s="46">
        <f t="shared" ref="B157:B162" si="50">B156+1</f>
        <v>44929</v>
      </c>
      <c r="C157" s="147" t="str">
        <f>T( IF( Dic2022_RICHIESTE!C44&lt;&gt;"",  IF(   AND(    (IFERROR(SEARCH("Ridotto",Dic2022_RICHIESTE!C44),Dic2022_RICHIESTE!C44))=1,    C$154&lt;&gt;""   ),    _xlfn.CONCAT("Rid: ",HLOOKUP(C$154,Tipologie!$B$2:$AM$10,4)  ),  Dic2022_RICHIESTE!C44),HLOOKUP(C$154,Tipologie!$B$2:$AM$10,4  ) ))</f>
        <v>.</v>
      </c>
      <c r="D157" s="147" t="str">
        <f>T( IF( Dic2022_RICHIESTE!D44&lt;&gt;"",  IF(   AND(    (IFERROR(SEARCH("Ridotto",Dic2022_RICHIESTE!D44),Dic2022_RICHIESTE!D44))=1,    D$154&lt;&gt;""   ),    _xlfn.CONCAT("Rid: ",HLOOKUP(D$154,Tipologie!$B$2:$AM$10,4)  ),  Dic2022_RICHIESTE!D44),HLOOKUP(D$154,Tipologie!$B$2:$AM$10,4  ) ))</f>
        <v>.</v>
      </c>
      <c r="E157" s="147" t="str">
        <f>T( IF( Dic2022_RICHIESTE!E44&lt;&gt;"",  IF(   AND(    (IFERROR(SEARCH("Ridotto",Dic2022_RICHIESTE!E44),Dic2022_RICHIESTE!E44))=1,    E$154&lt;&gt;""   ),    _xlfn.CONCAT("Rid: ",HLOOKUP(E$154,Tipologie!$B$2:$AM$10,4)  ),  Dic2022_RICHIESTE!E44),HLOOKUP(E$154,Tipologie!$B$2:$AM$10,4  ) ))</f>
        <v>.</v>
      </c>
      <c r="F157" s="147" t="str">
        <f>T( IF( Dic2022_RICHIESTE!F44&lt;&gt;"",  IF(   AND(    (IFERROR(SEARCH("Ridotto",Dic2022_RICHIESTE!F44),Dic2022_RICHIESTE!F44))=1,    F$154&lt;&gt;""   ),    _xlfn.CONCAT("Rid: ",HLOOKUP(F$154,Tipologie!$B$2:$AM$10,4)  ),  Dic2022_RICHIESTE!F44),HLOOKUP(F$154,Tipologie!$B$2:$AM$10,4  ) ))</f>
        <v>.</v>
      </c>
      <c r="G157" s="147" t="str">
        <f>T( IF( Dic2022_RICHIESTE!G44&lt;&gt;"",  IF(   AND(    (IFERROR(SEARCH("Ridotto",Dic2022_RICHIESTE!G44),Dic2022_RICHIESTE!G44))=1,    G$154&lt;&gt;""   ),    _xlfn.CONCAT("Rid: ",HLOOKUP(G$154,Tipologie!$B$2:$AM$10,4)  ),  Dic2022_RICHIESTE!G44),HLOOKUP(G$154,Tipologie!$B$2:$AM$10,4  ) ))</f>
        <v>.</v>
      </c>
      <c r="H157" s="147" t="str">
        <f>T( IF( Dic2022_RICHIESTE!H44&lt;&gt;"",  IF(   AND(    (IFERROR(SEARCH("Ridotto",Dic2022_RICHIESTE!H44),Dic2022_RICHIESTE!H44))=1,    H$154&lt;&gt;""   ),    _xlfn.CONCAT("Rid: ",HLOOKUP(H$154,Tipologie!$B$2:$AM$10,4)  ),  Dic2022_RICHIESTE!H44),HLOOKUP(H$154,Tipologie!$B$2:$AM$10,4  ) ))</f>
        <v>.</v>
      </c>
      <c r="I157" s="147" t="str">
        <f>T( IF( Dic2022_RICHIESTE!I44&lt;&gt;"",  IF(   AND(    (IFERROR(SEARCH("Ridotto",Dic2022_RICHIESTE!I44),Dic2022_RICHIESTE!I44))=1,    I$154&lt;&gt;""   ),    _xlfn.CONCAT("Rid: ",HLOOKUP(I$154,Tipologie!$B$2:$AM$10,4)  ),  Dic2022_RICHIESTE!I44),HLOOKUP(I$154,Tipologie!$B$2:$AM$10,4  ) ))</f>
        <v>.</v>
      </c>
      <c r="J157" s="147" t="str">
        <f>T( IF( Dic2022_RICHIESTE!J44&lt;&gt;"",  IF(   AND(    (IFERROR(SEARCH("Ridotto",Dic2022_RICHIESTE!J44),Dic2022_RICHIESTE!J44))=1,    J$154&lt;&gt;""   ),    _xlfn.CONCAT("Rid: ",HLOOKUP(J$154,Tipologie!$B$2:$AM$10,4)  ),  Dic2022_RICHIESTE!J44),HLOOKUP(J$154,Tipologie!$B$2:$AM$10,4  ) ))</f>
        <v>.</v>
      </c>
      <c r="K157" s="147" t="str">
        <f>T( IF( Dic2022_RICHIESTE!K44&lt;&gt;"",  IF(   AND(    (IFERROR(SEARCH("Ridotto",Dic2022_RICHIESTE!K44),Dic2022_RICHIESTE!K44))=1,    K$154&lt;&gt;""   ),    _xlfn.CONCAT("Rid: ",HLOOKUP(K$154,Tipologie!$B$2:$AM$10,4)  ),  Dic2022_RICHIESTE!K44),HLOOKUP(K$154,Tipologie!$B$2:$AM$10,4  ) ))</f>
        <v>.</v>
      </c>
      <c r="L157" s="147" t="str">
        <f>T( IF( Dic2022_RICHIESTE!L44&lt;&gt;"",  IF(   AND(    (IFERROR(SEARCH("Ridotto",Dic2022_RICHIESTE!L44),Dic2022_RICHIESTE!L44))=1,    L$154&lt;&gt;""   ),    _xlfn.CONCAT("Rid: ",HLOOKUP(L$154,Tipologie!$B$2:$AM$10,4)  ),  Dic2022_RICHIESTE!L44),HLOOKUP(L$154,Tipologie!$B$2:$AM$10,4  ) ))</f>
        <v>.</v>
      </c>
      <c r="M157" s="147" t="str">
        <f>T( IF( Dic2022_RICHIESTE!M44&lt;&gt;"",  IF(   AND(    (IFERROR(SEARCH("Ridotto",Dic2022_RICHIESTE!M44),Dic2022_RICHIESTE!M44))=1,    M$154&lt;&gt;""   ),    _xlfn.CONCAT("Rid: ",HLOOKUP(M$154,Tipologie!$B$2:$AM$10,4)  ),  Dic2022_RICHIESTE!M44),HLOOKUP(M$154,Tipologie!$B$2:$AM$10,4  ) ))</f>
        <v>.</v>
      </c>
      <c r="N157" s="147" t="str">
        <f>T( IF( Dic2022_RICHIESTE!N44&lt;&gt;"",  IF(   AND(    (IFERROR(SEARCH("Ridotto",Dic2022_RICHIESTE!N44),Dic2022_RICHIESTE!N44))=1,    N$154&lt;&gt;""   ),    _xlfn.CONCAT("Rid: ",HLOOKUP(N$154,Tipologie!$B$2:$AM$10,4)  ),  Dic2022_RICHIESTE!N44),HLOOKUP(N$154,Tipologie!$B$2:$AM$10,4  ) ))</f>
        <v>.</v>
      </c>
      <c r="O157" s="147" t="str">
        <f>T( IF( Dic2022_RICHIESTE!O44&lt;&gt;"",  IF(   AND(    (IFERROR(SEARCH("Ridotto",Dic2022_RICHIESTE!O44),Dic2022_RICHIESTE!O44))=1,    O$154&lt;&gt;""   ),    _xlfn.CONCAT("Rid: ",HLOOKUP(O$154,Tipologie!$B$2:$AM$10,4)  ),  Dic2022_RICHIESTE!O44),HLOOKUP(O$154,Tipologie!$B$2:$AM$10,4  ) ))</f>
        <v>.</v>
      </c>
      <c r="P157" s="147" t="str">
        <f>T( IF( Dic2022_RICHIESTE!P44&lt;&gt;"",  IF(   AND(    (IFERROR(SEARCH("Ridotto",Dic2022_RICHIESTE!P44),Dic2022_RICHIESTE!P44))=1,    P$154&lt;&gt;""   ),    _xlfn.CONCAT("Rid: ",HLOOKUP(P$154,Tipologie!$B$2:$AM$10,4)  ),  Dic2022_RICHIESTE!P44),HLOOKUP(P$154,Tipologie!$B$2:$AM$10,4  ) ))</f>
        <v>.</v>
      </c>
      <c r="Q157" s="28" t="str">
        <f>T( IF( Dic2022_RICHIESTE!Q44&lt;&gt;"",  IF(   AND(    (IFERROR(SEARCH("Ridotto",Dic2022_RICHIESTE!Q44),Dic2022_RICHIESTE!Q44))=1,    Q$154&lt;&gt;""   ),    _xlfn.CONCAT("Rid: ",HLOOKUP(Q$154,Tipologie!$B$2:$AM$10,4)  ),  Dic2022_RICHIESTE!Q44),HLOOKUP(Q$154,Tipologie!$B$2:$AM$10,4  ) ))</f>
        <v>.</v>
      </c>
      <c r="R157" s="28" t="str">
        <f>T( IF( Dic2022_RICHIESTE!R44&lt;&gt;"",  IF(   AND(    (IFERROR(SEARCH("Ridotto",Dic2022_RICHIESTE!R44),Dic2022_RICHIESTE!R44))=1,    R$154&lt;&gt;""   ),    _xlfn.CONCAT("Rid: ",HLOOKUP(R$154,Tipologie!$B$2:$AM$10,4)  ),  Dic2022_RICHIESTE!R44),HLOOKUP(R$154,Tipologie!$B$2:$AM$10,4  ) ))</f>
        <v>.</v>
      </c>
      <c r="S157" s="28" t="str">
        <f>T( IF( Dic2022_RICHIESTE!S44&lt;&gt;"",  IF(   AND(    (IFERROR(SEARCH("Ridotto",Dic2022_RICHIESTE!S44),Dic2022_RICHIESTE!S44))=1,    S$154&lt;&gt;""   ),    _xlfn.CONCAT("Rid: ",HLOOKUP(S$154,Tipologie!$B$2:$AM$10,4)  ),  Dic2022_RICHIESTE!S44),HLOOKUP(S$154,Tipologie!$B$2:$AM$10,4  ) ))</f>
        <v>.</v>
      </c>
      <c r="U157" s="45" t="str">
        <f t="shared" si="40"/>
        <v>mar</v>
      </c>
      <c r="V157" s="46">
        <f t="shared" si="39"/>
        <v>44929</v>
      </c>
      <c r="W157" s="147" t="str">
        <f>T( IF( Dic2022_RICHIESTE!W44&lt;&gt;"",  IF(   AND(    (IFERROR(SEARCH("Ridotto",Dic2022_RICHIESTE!W44),Dic2022_RICHIESTE!W44))=1,    W$154&lt;&gt;""   ),    _xlfn.CONCAT("Rid: ",HLOOKUP(W$154,Tipologie!$B$2:$AM$10,4)  ),  Dic2022_RICHIESTE!W44),HLOOKUP(W$154,Tipologie!$B$2:$AM$10,4  ) ))</f>
        <v>.</v>
      </c>
      <c r="X157" s="147" t="str">
        <f>T( IF( Dic2022_RICHIESTE!X44&lt;&gt;"",  IF(   AND(    (IFERROR(SEARCH("Ridotto",Dic2022_RICHIESTE!X44),Dic2022_RICHIESTE!X44))=1,    X$154&lt;&gt;""   ),    _xlfn.CONCAT("Rid: ",HLOOKUP(X$154,Tipologie!$B$2:$AM$10,4)  ),  Dic2022_RICHIESTE!X44),HLOOKUP(X$154,Tipologie!$B$2:$AM$10,4  ) ))</f>
        <v>.</v>
      </c>
      <c r="Y157" s="147" t="str">
        <f>T( IF( Dic2022_RICHIESTE!Y44&lt;&gt;"",  IF(   AND(    (IFERROR(SEARCH("Ridotto",Dic2022_RICHIESTE!Y44),Dic2022_RICHIESTE!Y44))=1,    Y$154&lt;&gt;""   ),    _xlfn.CONCAT("Rid: ",HLOOKUP(Y$154,Tipologie!$B$2:$AM$10,4)  ),  Dic2022_RICHIESTE!Y44),HLOOKUP(Y$154,Tipologie!$B$2:$AM$10,4  ) ))</f>
        <v>.</v>
      </c>
      <c r="Z157" s="147" t="str">
        <f>T( IF( Dic2022_RICHIESTE!Z44&lt;&gt;"",  IF(   AND(    (IFERROR(SEARCH("Ridotto",Dic2022_RICHIESTE!Z44),Dic2022_RICHIESTE!Z44))=1,    Z$154&lt;&gt;""   ),    _xlfn.CONCAT("Rid: ",HLOOKUP(Z$154,Tipologie!$B$2:$AM$10,4)  ),  Dic2022_RICHIESTE!Z44),HLOOKUP(Z$154,Tipologie!$B$2:$AM$10,4  ) ))</f>
        <v>.</v>
      </c>
      <c r="AA157" s="147" t="str">
        <f>T( IF( Dic2022_RICHIESTE!AA44&lt;&gt;"",  IF(   AND(    (IFERROR(SEARCH("Ridotto",Dic2022_RICHIESTE!AA44),Dic2022_RICHIESTE!AA44))=1,    AA$154&lt;&gt;""   ),    _xlfn.CONCAT("Rid: ",HLOOKUP(AA$154,Tipologie!$B$2:$AM$10,4)  ),  Dic2022_RICHIESTE!AA44),HLOOKUP(AA$154,Tipologie!$B$2:$AM$10,4  ) ))</f>
        <v>.</v>
      </c>
      <c r="AB157" s="147" t="str">
        <f>T( IF( Dic2022_RICHIESTE!AB44&lt;&gt;"",  IF(   AND(    (IFERROR(SEARCH("Ridotto",Dic2022_RICHIESTE!AB44),Dic2022_RICHIESTE!AB44))=1,    AB$154&lt;&gt;""   ),    _xlfn.CONCAT("Rid: ",HLOOKUP(AB$154,Tipologie!$B$2:$AM$10,4)  ),  Dic2022_RICHIESTE!AB44),HLOOKUP(AB$154,Tipologie!$B$2:$AM$10,4  ) ))</f>
        <v>.</v>
      </c>
      <c r="AC157" s="147" t="str">
        <f>T( IF( Dic2022_RICHIESTE!AC44&lt;&gt;"",  IF(   AND(    (IFERROR(SEARCH("Ridotto",Dic2022_RICHIESTE!AC44),Dic2022_RICHIESTE!AC44))=1,    AC$154&lt;&gt;""   ),    _xlfn.CONCAT("Rid: ",HLOOKUP(AC$154,Tipologie!$B$2:$AM$10,4)  ),  Dic2022_RICHIESTE!AC44),HLOOKUP(AC$154,Tipologie!$B$2:$AM$10,4  ) ))</f>
        <v>.</v>
      </c>
      <c r="AD157" s="147" t="str">
        <f>T( IF( Dic2022_RICHIESTE!AD44&lt;&gt;"",  IF(   AND(    (IFERROR(SEARCH("Ridotto",Dic2022_RICHIESTE!AD44),Dic2022_RICHIESTE!AD44))=1,    AD$154&lt;&gt;""   ),    _xlfn.CONCAT("Rid: ",HLOOKUP(AD$154,Tipologie!$B$2:$AM$10,4)  ),  Dic2022_RICHIESTE!AD44),HLOOKUP(AD$154,Tipologie!$B$2:$AM$10,4  ) ))</f>
        <v>.</v>
      </c>
      <c r="AE157" s="147" t="str">
        <f>T( IF( Dic2022_RICHIESTE!AE44&lt;&gt;"",  IF(   AND(    (IFERROR(SEARCH("Ridotto",Dic2022_RICHIESTE!AE44),Dic2022_RICHIESTE!AE44))=1,    AE$154&lt;&gt;""   ),    _xlfn.CONCAT("Rid: ",HLOOKUP(AE$154,Tipologie!$B$2:$AM$10,4)  ),  Dic2022_RICHIESTE!AE44),HLOOKUP(AE$154,Tipologie!$B$2:$AM$10,4  ) ))</f>
        <v>.</v>
      </c>
      <c r="AF157" s="147" t="str">
        <f>T( IF( Dic2022_RICHIESTE!AF44&lt;&gt;"",  IF(   AND(    (IFERROR(SEARCH("Ridotto",Dic2022_RICHIESTE!AF44),Dic2022_RICHIESTE!AF44))=1,    AF$154&lt;&gt;""   ),    _xlfn.CONCAT("Rid: ",HLOOKUP(AF$154,Tipologie!$B$2:$AM$10,4)  ),  Dic2022_RICHIESTE!AF44),HLOOKUP(AF$154,Tipologie!$B$2:$AM$10,4  ) ))</f>
        <v>.</v>
      </c>
      <c r="AG157" s="147" t="str">
        <f>T( IF( Dic2022_RICHIESTE!AG44&lt;&gt;"",  IF(   AND(    (IFERROR(SEARCH("Ridotto",Dic2022_RICHIESTE!AG44),Dic2022_RICHIESTE!AG44))=1,    AG$154&lt;&gt;""   ),    _xlfn.CONCAT("Rid: ",HLOOKUP(AG$154,Tipologie!$B$2:$AM$10,4)  ),  Dic2022_RICHIESTE!AG44),HLOOKUP(AG$154,Tipologie!$B$2:$AM$10,4  ) ))</f>
        <v>.</v>
      </c>
      <c r="AH157" s="147" t="str">
        <f>T( IF( Dic2022_RICHIESTE!AH44&lt;&gt;"",  IF(   AND(    (IFERROR(SEARCH("Ridotto",Dic2022_RICHIESTE!AH44),Dic2022_RICHIESTE!AH44))=1,    AH$154&lt;&gt;""   ),    _xlfn.CONCAT("Rid: ",HLOOKUP(AH$154,Tipologie!$B$2:$AM$10,4)  ),  Dic2022_RICHIESTE!AH44),HLOOKUP(AH$154,Tipologie!$B$2:$AM$10,4  ) ))</f>
        <v>.</v>
      </c>
      <c r="AI157" s="147" t="str">
        <f>T( IF( Dic2022_RICHIESTE!AI44&lt;&gt;"",  IF(   AND(    (IFERROR(SEARCH("Ridotto",Dic2022_RICHIESTE!AI44),Dic2022_RICHIESTE!AI44))=1,    AI$154&lt;&gt;""   ),    _xlfn.CONCAT("Rid: ",HLOOKUP(AI$154,Tipologie!$B$2:$AM$10,4)  ),  Dic2022_RICHIESTE!AI44),HLOOKUP(AI$154,Tipologie!$B$2:$AM$10,4  ) ))</f>
        <v>.</v>
      </c>
      <c r="AJ157" s="147" t="str">
        <f>T( IF( Dic2022_RICHIESTE!AJ44&lt;&gt;"",  IF(   AND(    (IFERROR(SEARCH("Ridotto",Dic2022_RICHIESTE!AJ44),Dic2022_RICHIESTE!AJ44))=1,    AJ$154&lt;&gt;""   ),    _xlfn.CONCAT("Rid: ",HLOOKUP(AJ$154,Tipologie!$B$2:$AM$10,4)  ),  Dic2022_RICHIESTE!AJ44),HLOOKUP(AJ$154,Tipologie!$B$2:$AM$10,4  ) ))</f>
        <v>.</v>
      </c>
      <c r="AK157" s="147" t="str">
        <f>T( IF( Dic2022_RICHIESTE!AK44&lt;&gt;"",  IF(   AND(    (IFERROR(SEARCH("Ridotto",Dic2022_RICHIESTE!AK44),Dic2022_RICHIESTE!AK44))=1,    AK$154&lt;&gt;""   ),    _xlfn.CONCAT("Rid: ",HLOOKUP(AK$154,Tipologie!$B$2:$AM$10,4)  ),  Dic2022_RICHIESTE!AK44),HLOOKUP(AK$154,Tipologie!$B$2:$AM$10,4  ) ))</f>
        <v>.</v>
      </c>
      <c r="AL157" s="147" t="str">
        <f>T( IF( Dic2022_RICHIESTE!AL44&lt;&gt;"",  IF(   AND(    (IFERROR(SEARCH("Ridotto",Dic2022_RICHIESTE!AL44),Dic2022_RICHIESTE!AL44))=1,    AL$154&lt;&gt;""   ),    _xlfn.CONCAT("Rid: ",HLOOKUP(AL$154,Tipologie!$B$2:$AM$10,4)  ),  Dic2022_RICHIESTE!AL44),HLOOKUP(AL$154,Tipologie!$B$2:$AM$10,4  ) ))</f>
        <v>.</v>
      </c>
      <c r="AM157" s="147" t="str">
        <f>T( IF( Dic2022_RICHIESTE!AM44&lt;&gt;"",  IF(   AND(    (IFERROR(SEARCH("Ridotto",Dic2022_RICHIESTE!AM44),Dic2022_RICHIESTE!AM44))=1,    AM$154&lt;&gt;""   ),    _xlfn.CONCAT("Rid: ",HLOOKUP(AM$154,Tipologie!$B$2:$AM$10,4)  ),  Dic2022_RICHIESTE!AM44),HLOOKUP(AM$154,Tipologie!$B$2:$AM$10,4  ) ))</f>
        <v>.</v>
      </c>
      <c r="AN157" s="147" t="str">
        <f>T( IF( Dic2022_RICHIESTE!AN44&lt;&gt;"",  IF(   AND(    (IFERROR(SEARCH("Ridotto",Dic2022_RICHIESTE!AN44),Dic2022_RICHIESTE!AN44))=1,    AN$154&lt;&gt;""   ),    _xlfn.CONCAT("Rid: ",HLOOKUP(AN$154,Tipologie!$B$2:$AM$10,4)  ),  Dic2022_RICHIESTE!AN44),HLOOKUP(AN$154,Tipologie!$B$2:$AM$10,4  ) ))</f>
        <v>.</v>
      </c>
      <c r="AO157" s="147" t="str">
        <f>T( IF( Dic2022_RICHIESTE!AO44&lt;&gt;"",  IF(   AND(    (IFERROR(SEARCH("Ridotto",Dic2022_RICHIESTE!AO44),Dic2022_RICHIESTE!AO44))=1,    AO$154&lt;&gt;""   ),    _xlfn.CONCAT("Rid: ",HLOOKUP(AO$154,Tipologie!$B$2:$AM$10,4)  ),  Dic2022_RICHIESTE!AO44),HLOOKUP(AO$154,Tipologie!$B$2:$AM$10,4  ) ))</f>
        <v>.</v>
      </c>
      <c r="AP157" s="147" t="str">
        <f>T( IF( Dic2022_RICHIESTE!AP44&lt;&gt;"",  IF(   AND(    (IFERROR(SEARCH("Ridotto",Dic2022_RICHIESTE!AP44),Dic2022_RICHIESTE!AP44))=1,    AP$154&lt;&gt;""   ),    _xlfn.CONCAT("Rid: ",HLOOKUP(AP$154,Tipologie!$B$2:$AM$10,4)  ),  Dic2022_RICHIESTE!AP44),HLOOKUP(AP$154,Tipologie!$B$2:$AM$10,4  ) ))</f>
        <v>.</v>
      </c>
      <c r="AQ157" s="147" t="str">
        <f>T( IF( Dic2022_RICHIESTE!AQ44&lt;&gt;"",  IF(   AND(    (IFERROR(SEARCH("Ridotto",Dic2022_RICHIESTE!AQ44),Dic2022_RICHIESTE!AQ44))=1,    AQ$154&lt;&gt;""   ),    _xlfn.CONCAT("Rid: ",HLOOKUP(AQ$154,Tipologie!$B$2:$AM$10,4)  ),  Dic2022_RICHIESTE!AQ44),HLOOKUP(AQ$154,Tipologie!$B$2:$AM$10,4  ) ))</f>
        <v>.</v>
      </c>
      <c r="AR157" s="147" t="str">
        <f>T( IF( Dic2022_RICHIESTE!AR44&lt;&gt;"",  IF(   AND(    (IFERROR(SEARCH("Ridotto",Dic2022_RICHIESTE!AR44),Dic2022_RICHIESTE!AR44))=1,    AR$154&lt;&gt;""   ),    _xlfn.CONCAT("Rid: ",HLOOKUP(AR$154,Tipologie!$B$2:$AM$10,4)  ),  Dic2022_RICHIESTE!AR44),HLOOKUP(AR$154,Tipologie!$B$2:$AM$10,4  ) ))</f>
        <v>.</v>
      </c>
      <c r="AS157" s="147" t="str">
        <f>T( IF( Dic2022_RICHIESTE!AS44&lt;&gt;"",  IF(   AND(    (IFERROR(SEARCH("Ridotto",Dic2022_RICHIESTE!AS44),Dic2022_RICHIESTE!AS44))=1,    AS$154&lt;&gt;""   ),    _xlfn.CONCAT("Rid: ",HLOOKUP(AS$154,Tipologie!$B$2:$AM$10,4)  ),  Dic2022_RICHIESTE!AS44),HLOOKUP(AS$154,Tipologie!$B$2:$AM$10,4  ) ))</f>
        <v>.</v>
      </c>
      <c r="AT157" s="224"/>
      <c r="AW157" s="159">
        <f>SUM(COUNTIFS(C157:AS157,{"Ex-accordo";"Ferie";"Ridotto Ex-Acc";"Ridotto Ferie";"Ridotto Maternità";"Malattia";"Esame";"Altro"}))</f>
        <v>0</v>
      </c>
      <c r="AX157" s="159">
        <f t="shared" si="49"/>
        <v>30</v>
      </c>
      <c r="AY157" s="91"/>
      <c r="BB157" s="147" t="str">
        <f>T( IF( Dic2022_RICHIESTE!BM44&lt;&gt;"",  IF(   AND(    (IFERROR(SEARCH("Ridotto",Dic2022_RICHIESTE!BM44),Dic2022_RICHIESTE!BM44))=1,    BB$154&lt;&gt;""   ),    _xlfn.CONCAT("Rid: ",HLOOKUP(BB$154,Tipologie!$B$2:$AM$10,4)  ),  Dic2022_RICHIESTE!BM44),HLOOKUP(BB$154,Tipologie!$B$2:$AM$10,4  ) ))</f>
        <v>.</v>
      </c>
      <c r="BC157" s="147" t="str">
        <f>T( IF( Dic2022_RICHIESTE!BN44&lt;&gt;"",  IF(   AND(    (IFERROR(SEARCH("Ridotto",Dic2022_RICHIESTE!BN44),Dic2022_RICHIESTE!BN44))=1,    BC$154&lt;&gt;""   ),    _xlfn.CONCAT("Rid: ",HLOOKUP(BC$154,Tipologie!$B$2:$AM$10,4)  ),  Dic2022_RICHIESTE!BN44),HLOOKUP(BC$154,Tipologie!$B$2:$AM$10,4  ) ))</f>
        <v>.</v>
      </c>
      <c r="BD157" s="147" t="str">
        <f>T( IF( Dic2022_RICHIESTE!BO44&lt;&gt;"",  IF(   AND(    (IFERROR(SEARCH("Ridotto",Dic2022_RICHIESTE!BO44),Dic2022_RICHIESTE!BO44))=1,    BD$154&lt;&gt;""   ),    _xlfn.CONCAT("Rid: ",HLOOKUP(BD$154,Tipologie!$B$2:$AM$10,4)  ),  Dic2022_RICHIESTE!BO44),HLOOKUP(BD$154,Tipologie!$B$2:$AM$10,4  ) ))</f>
        <v>.</v>
      </c>
      <c r="BE157" s="147" t="str">
        <f>T( IF( Dic2022_RICHIESTE!BP44&lt;&gt;"",  IF(   AND(    (IFERROR(SEARCH("Ridotto",Dic2022_RICHIESTE!BP44),Dic2022_RICHIESTE!BP44))=1,    BE$154&lt;&gt;""   ),    _xlfn.CONCAT("Rid: ",HLOOKUP(BE$154,Tipologie!$B$2:$AM$10,4)  ),  Dic2022_RICHIESTE!BP44),HLOOKUP(BE$154,Tipologie!$B$2:$AM$10,4  ) ))</f>
        <v>.</v>
      </c>
      <c r="BF157" s="147" t="str">
        <f>T( IF( Dic2022_RICHIESTE!BQ44&lt;&gt;"",  IF(   AND(    (IFERROR(SEARCH("Ridotto",Dic2022_RICHIESTE!BQ44),Dic2022_RICHIESTE!BQ44))=1,    BF$154&lt;&gt;""   ),    _xlfn.CONCAT("Rid: ",HLOOKUP(BF$154,Tipologie!$B$2:$AM$10,4)  ),  Dic2022_RICHIESTE!BQ44),HLOOKUP(BF$154,Tipologie!$B$2:$AM$10,4  ) ))</f>
        <v>.</v>
      </c>
      <c r="BG157" s="147" t="str">
        <f>T( IF( Dic2022_RICHIESTE!BR44&lt;&gt;"",  IF(   AND(    (IFERROR(SEARCH("Ridotto",Dic2022_RICHIESTE!BR44),Dic2022_RICHIESTE!BR44))=1,    BG$154&lt;&gt;""   ),    _xlfn.CONCAT("Rid: ",HLOOKUP(BG$154,Tipologie!$B$2:$AM$10,4)  ),  Dic2022_RICHIESTE!BR44),HLOOKUP(BG$154,Tipologie!$B$2:$AM$10,4  ) ))</f>
        <v>.</v>
      </c>
      <c r="BI157" s="45" t="str">
        <f t="shared" si="41"/>
        <v>mar</v>
      </c>
      <c r="BJ157" s="45">
        <f t="shared" si="48"/>
        <v>44929</v>
      </c>
      <c r="BK157" s="147" t="str">
        <f>T(IF(  Dic2022_RICHIESTE!BV44&lt;&gt;"",  Dic2022_RICHIESTE!BV44,  HLOOKUP(BK$154,Tipologie!$B$2:$AM$10,4) ))</f>
        <v>.</v>
      </c>
      <c r="BL157" s="147" t="str">
        <f>T(IF(  Dic2022_RICHIESTE!BW44&lt;&gt;"",  Dic2022_RICHIESTE!BW44,  HLOOKUP(BL$154,Tipologie!$B$2:$AM$10,4) ))</f>
        <v>.</v>
      </c>
      <c r="BM157" s="147" t="str">
        <f>T(IF(  Dic2022_RICHIESTE!BX44&lt;&gt;"",  Dic2022_RICHIESTE!BX44,  HLOOKUP(BM$154,Tipologie!$B$2:$AM$10,4) ))</f>
        <v>.</v>
      </c>
      <c r="BN157" s="147" t="str">
        <f>T(IF(  Dic2022_RICHIESTE!BY44&lt;&gt;"",  Dic2022_RICHIESTE!BY44,  HLOOKUP(BN$154,Tipologie!$B$2:$AM$10,4) ))</f>
        <v>.</v>
      </c>
      <c r="BO157" s="147" t="str">
        <f>T(IF(  Dic2022_RICHIESTE!BZ44&lt;&gt;"",  Dic2022_RICHIESTE!BZ44,  HLOOKUP(BO$154,Tipologie!$B$2:$AM$10,4) ))</f>
        <v>.</v>
      </c>
      <c r="BP157" s="147" t="str">
        <f>T(IF(  Dic2022_RICHIESTE!CA44&lt;&gt;"",  Dic2022_RICHIESTE!CA44,  HLOOKUP(BP$154,Tipologie!$B$2:$AM$10,4) ))</f>
        <v>.</v>
      </c>
      <c r="BQ157" s="147" t="str">
        <f>T(IF(  Dic2022_RICHIESTE!CB44&lt;&gt;"",  Dic2022_RICHIESTE!CB44,  HLOOKUP(BQ$154,Tipologie!$B$2:$AM$10,4) ))</f>
        <v>.</v>
      </c>
      <c r="BR157" s="147" t="str">
        <f>T(IF(  Dic2022_RICHIESTE!BW44&lt;&gt;"",  Dic2022_RICHIESTE!BW44,  HLOOKUP(BR$154,Tipologie!$B$2:$AM$10,4) ))</f>
        <v>.</v>
      </c>
      <c r="BS157" s="147" t="str">
        <f>T(IF(  Dic2022_RICHIESTE!BX44&lt;&gt;"",  Dic2022_RICHIESTE!BX44,  HLOOKUP(BS$154,Tipologie!$B$2:$AM$10,4) ))</f>
        <v>.</v>
      </c>
      <c r="BT157" s="147" t="str">
        <f>T(IF(  Dic2022_RICHIESTE!BY44&lt;&gt;"",  Dic2022_RICHIESTE!BY44,  HLOOKUP(BT$154,Tipologie!$B$2:$AM$10,4) ))</f>
        <v>.</v>
      </c>
    </row>
    <row r="158" spans="1:73" ht="11.25" customHeight="1" x14ac:dyDescent="0.25">
      <c r="A158" s="45" t="s">
        <v>19</v>
      </c>
      <c r="B158" s="46">
        <f t="shared" si="50"/>
        <v>44930</v>
      </c>
      <c r="C158" s="147" t="str">
        <f>T( IF( Dic2022_RICHIESTE!C45&lt;&gt;"",  IF(   AND(    (IFERROR(SEARCH("Ridotto",Dic2022_RICHIESTE!C45),Dic2022_RICHIESTE!C45))=1,    C$154&lt;&gt;""   ),    _xlfn.CONCAT("Rid: ",HLOOKUP(C$154,Tipologie!$B$2:$AM$10,5)  ),  Dic2022_RICHIESTE!C45),HLOOKUP(C$154,Tipologie!$B$2:$AM$10,5  ) ))</f>
        <v>.</v>
      </c>
      <c r="D158" s="147" t="str">
        <f>T( IF( Dic2022_RICHIESTE!D45&lt;&gt;"",  IF(   AND(    (IFERROR(SEARCH("Ridotto",Dic2022_RICHIESTE!D45),Dic2022_RICHIESTE!D45))=1,    D$154&lt;&gt;""   ),    _xlfn.CONCAT("Rid: ",HLOOKUP(D$154,Tipologie!$B$2:$AM$10,5)  ),  Dic2022_RICHIESTE!D45),HLOOKUP(D$154,Tipologie!$B$2:$AM$10,5  ) ))</f>
        <v>.</v>
      </c>
      <c r="E158" s="147" t="str">
        <f>T( IF( Dic2022_RICHIESTE!E45&lt;&gt;"",  IF(   AND(    (IFERROR(SEARCH("Ridotto",Dic2022_RICHIESTE!E45),Dic2022_RICHIESTE!E45))=1,    E$154&lt;&gt;""   ),    _xlfn.CONCAT("Rid: ",HLOOKUP(E$154,Tipologie!$B$2:$AM$10,5)  ),  Dic2022_RICHIESTE!E45),HLOOKUP(E$154,Tipologie!$B$2:$AM$10,5  ) ))</f>
        <v>.</v>
      </c>
      <c r="F158" s="147" t="str">
        <f>T( IF( Dic2022_RICHIESTE!F45&lt;&gt;"",  IF(   AND(    (IFERROR(SEARCH("Ridotto",Dic2022_RICHIESTE!F45),Dic2022_RICHIESTE!F45))=1,    F$154&lt;&gt;""   ),    _xlfn.CONCAT("Rid: ",HLOOKUP(F$154,Tipologie!$B$2:$AM$10,5)  ),  Dic2022_RICHIESTE!F45),HLOOKUP(F$154,Tipologie!$B$2:$AM$10,5  ) ))</f>
        <v>.</v>
      </c>
      <c r="G158" s="147" t="str">
        <f>T( IF( Dic2022_RICHIESTE!G45&lt;&gt;"",  IF(   AND(    (IFERROR(SEARCH("Ridotto",Dic2022_RICHIESTE!G45),Dic2022_RICHIESTE!G45))=1,    G$154&lt;&gt;""   ),    _xlfn.CONCAT("Rid: ",HLOOKUP(G$154,Tipologie!$B$2:$AM$10,5)  ),  Dic2022_RICHIESTE!G45),HLOOKUP(G$154,Tipologie!$B$2:$AM$10,5  ) ))</f>
        <v>.</v>
      </c>
      <c r="H158" s="147" t="str">
        <f>T( IF( Dic2022_RICHIESTE!H45&lt;&gt;"",  IF(   AND(    (IFERROR(SEARCH("Ridotto",Dic2022_RICHIESTE!H45),Dic2022_RICHIESTE!H45))=1,    H$154&lt;&gt;""   ),    _xlfn.CONCAT("Rid: ",HLOOKUP(H$154,Tipologie!$B$2:$AM$10,5)  ),  Dic2022_RICHIESTE!H45),HLOOKUP(H$154,Tipologie!$B$2:$AM$10,5  ) ))</f>
        <v>.</v>
      </c>
      <c r="I158" s="147" t="str">
        <f>T( IF( Dic2022_RICHIESTE!I45&lt;&gt;"",  IF(   AND(    (IFERROR(SEARCH("Ridotto",Dic2022_RICHIESTE!I45),Dic2022_RICHIESTE!I45))=1,    I$154&lt;&gt;""   ),    _xlfn.CONCAT("Rid: ",HLOOKUP(I$154,Tipologie!$B$2:$AM$10,5)  ),  Dic2022_RICHIESTE!I45),HLOOKUP(I$154,Tipologie!$B$2:$AM$10,5  ) ))</f>
        <v>.</v>
      </c>
      <c r="J158" s="147" t="str">
        <f>T( IF( Dic2022_RICHIESTE!J45&lt;&gt;"",  IF(   AND(    (IFERROR(SEARCH("Ridotto",Dic2022_RICHIESTE!J45),Dic2022_RICHIESTE!J45))=1,    J$154&lt;&gt;""   ),    _xlfn.CONCAT("Rid: ",HLOOKUP(J$154,Tipologie!$B$2:$AM$10,5)  ),  Dic2022_RICHIESTE!J45),HLOOKUP(J$154,Tipologie!$B$2:$AM$10,5  ) ))</f>
        <v>.</v>
      </c>
      <c r="K158" s="147" t="str">
        <f>T( IF( Dic2022_RICHIESTE!K45&lt;&gt;"",  IF(   AND(    (IFERROR(SEARCH("Ridotto",Dic2022_RICHIESTE!K45),Dic2022_RICHIESTE!K45))=1,    K$154&lt;&gt;""   ),    _xlfn.CONCAT("Rid: ",HLOOKUP(K$154,Tipologie!$B$2:$AM$10,5)  ),  Dic2022_RICHIESTE!K45),HLOOKUP(K$154,Tipologie!$B$2:$AM$10,5  ) ))</f>
        <v>.</v>
      </c>
      <c r="L158" s="147" t="str">
        <f>T( IF( Dic2022_RICHIESTE!L45&lt;&gt;"",  IF(   AND(    (IFERROR(SEARCH("Ridotto",Dic2022_RICHIESTE!L45),Dic2022_RICHIESTE!L45))=1,    L$154&lt;&gt;""   ),    _xlfn.CONCAT("Rid: ",HLOOKUP(L$154,Tipologie!$B$2:$AM$10,5)  ),  Dic2022_RICHIESTE!L45),HLOOKUP(L$154,Tipologie!$B$2:$AM$10,5  ) ))</f>
        <v>.</v>
      </c>
      <c r="M158" s="147" t="str">
        <f>T( IF( Dic2022_RICHIESTE!M45&lt;&gt;"",  IF(   AND(    (IFERROR(SEARCH("Ridotto",Dic2022_RICHIESTE!M45),Dic2022_RICHIESTE!M45))=1,    M$154&lt;&gt;""   ),    _xlfn.CONCAT("Rid: ",HLOOKUP(M$154,Tipologie!$B$2:$AM$10,5)  ),  Dic2022_RICHIESTE!M45),HLOOKUP(M$154,Tipologie!$B$2:$AM$10,5  ) ))</f>
        <v>.</v>
      </c>
      <c r="N158" s="147" t="str">
        <f>T( IF( Dic2022_RICHIESTE!N45&lt;&gt;"",  IF(   AND(    (IFERROR(SEARCH("Ridotto",Dic2022_RICHIESTE!N45),Dic2022_RICHIESTE!N45))=1,    N$154&lt;&gt;""   ),    _xlfn.CONCAT("Rid: ",HLOOKUP(N$154,Tipologie!$B$2:$AM$10,5)  ),  Dic2022_RICHIESTE!N45),HLOOKUP(N$154,Tipologie!$B$2:$AM$10,5  ) ))</f>
        <v>.</v>
      </c>
      <c r="O158" s="147" t="str">
        <f>T( IF( Dic2022_RICHIESTE!O45&lt;&gt;"",  IF(   AND(    (IFERROR(SEARCH("Ridotto",Dic2022_RICHIESTE!O45),Dic2022_RICHIESTE!O45))=1,    O$154&lt;&gt;""   ),    _xlfn.CONCAT("Rid: ",HLOOKUP(O$154,Tipologie!$B$2:$AM$10,5)  ),  Dic2022_RICHIESTE!O45),HLOOKUP(O$154,Tipologie!$B$2:$AM$10,5  ) ))</f>
        <v>.</v>
      </c>
      <c r="P158" s="147" t="str">
        <f>T( IF( Dic2022_RICHIESTE!P45&lt;&gt;"",  IF(   AND(    (IFERROR(SEARCH("Ridotto",Dic2022_RICHIESTE!P45),Dic2022_RICHIESTE!P45))=1,    P$154&lt;&gt;""   ),    _xlfn.CONCAT("Rid: ",HLOOKUP(P$154,Tipologie!$B$2:$AM$10,5)  ),  Dic2022_RICHIESTE!P45),HLOOKUP(P$154,Tipologie!$B$2:$AM$10,5  ) ))</f>
        <v>.</v>
      </c>
      <c r="Q158" s="28" t="str">
        <f>T( IF( Dic2022_RICHIESTE!Q45&lt;&gt;"",  IF(   AND(    (IFERROR(SEARCH("Ridotto",Dic2022_RICHIESTE!Q45),Dic2022_RICHIESTE!Q45))=1,    Q$154&lt;&gt;""   ),    _xlfn.CONCAT("Rid: ",HLOOKUP(Q$154,Tipologie!$B$2:$AM$10,5)  ),  Dic2022_RICHIESTE!Q45),HLOOKUP(Q$154,Tipologie!$B$2:$AM$10,5  ) ))</f>
        <v>.</v>
      </c>
      <c r="R158" s="28" t="str">
        <f>T( IF( Dic2022_RICHIESTE!R45&lt;&gt;"",  IF(   AND(    (IFERROR(SEARCH("Ridotto",Dic2022_RICHIESTE!R45),Dic2022_RICHIESTE!R45))=1,    R$154&lt;&gt;""   ),    _xlfn.CONCAT("Rid: ",HLOOKUP(R$154,Tipologie!$B$2:$AM$10,5)  ),  Dic2022_RICHIESTE!R45),HLOOKUP(R$154,Tipologie!$B$2:$AM$10,5  ) ))</f>
        <v>.</v>
      </c>
      <c r="S158" s="28" t="str">
        <f>T( IF( Dic2022_RICHIESTE!S45&lt;&gt;"",  IF(   AND(    (IFERROR(SEARCH("Ridotto",Dic2022_RICHIESTE!S45),Dic2022_RICHIESTE!S45))=1,    S$154&lt;&gt;""   ),    _xlfn.CONCAT("Rid: ",HLOOKUP(S$154,Tipologie!$B$2:$AM$10,5)  ),  Dic2022_RICHIESTE!S45),HLOOKUP(S$154,Tipologie!$B$2:$AM$10,5  ) ))</f>
        <v>.</v>
      </c>
      <c r="U158" s="45" t="str">
        <f t="shared" si="40"/>
        <v>mer</v>
      </c>
      <c r="V158" s="46">
        <f t="shared" si="39"/>
        <v>44930</v>
      </c>
      <c r="W158" s="147" t="str">
        <f>T( IF( Dic2022_RICHIESTE!W45&lt;&gt;"",  IF(   AND(    (IFERROR(SEARCH("Ridotto",Dic2022_RICHIESTE!W45),Dic2022_RICHIESTE!W45))=1,    W$154&lt;&gt;""   ),    _xlfn.CONCAT("Rid: ",HLOOKUP(W$154,Tipologie!$B$2:$AM$10,5)  ),  Dic2022_RICHIESTE!W45),HLOOKUP(W$154,Tipologie!$B$2:$AM$10,5  ) ))</f>
        <v>.</v>
      </c>
      <c r="X158" s="147" t="str">
        <f>T( IF( Dic2022_RICHIESTE!X45&lt;&gt;"",  IF(   AND(    (IFERROR(SEARCH("Ridotto",Dic2022_RICHIESTE!X45),Dic2022_RICHIESTE!X45))=1,    X$154&lt;&gt;""   ),    _xlfn.CONCAT("Rid: ",HLOOKUP(X$154,Tipologie!$B$2:$AM$10,5)  ),  Dic2022_RICHIESTE!X45),HLOOKUP(X$154,Tipologie!$B$2:$AM$10,5  ) ))</f>
        <v>.</v>
      </c>
      <c r="Y158" s="147" t="str">
        <f>T( IF( Dic2022_RICHIESTE!Y45&lt;&gt;"",  IF(   AND(    (IFERROR(SEARCH("Ridotto",Dic2022_RICHIESTE!Y45),Dic2022_RICHIESTE!Y45))=1,    Y$154&lt;&gt;""   ),    _xlfn.CONCAT("Rid: ",HLOOKUP(Y$154,Tipologie!$B$2:$AM$10,5)  ),  Dic2022_RICHIESTE!Y45),HLOOKUP(Y$154,Tipologie!$B$2:$AM$10,5  ) ))</f>
        <v>.</v>
      </c>
      <c r="Z158" s="147" t="str">
        <f>T( IF( Dic2022_RICHIESTE!Z45&lt;&gt;"",  IF(   AND(    (IFERROR(SEARCH("Ridotto",Dic2022_RICHIESTE!Z45),Dic2022_RICHIESTE!Z45))=1,    Z$154&lt;&gt;""   ),    _xlfn.CONCAT("Rid: ",HLOOKUP(Z$154,Tipologie!$B$2:$AM$10,5)  ),  Dic2022_RICHIESTE!Z45),HLOOKUP(Z$154,Tipologie!$B$2:$AM$10,5  ) ))</f>
        <v>.</v>
      </c>
      <c r="AA158" s="147" t="str">
        <f>T( IF( Dic2022_RICHIESTE!AA45&lt;&gt;"",  IF(   AND(    (IFERROR(SEARCH("Ridotto",Dic2022_RICHIESTE!AA45),Dic2022_RICHIESTE!AA45))=1,    AA$154&lt;&gt;""   ),    _xlfn.CONCAT("Rid: ",HLOOKUP(AA$154,Tipologie!$B$2:$AM$10,5)  ),  Dic2022_RICHIESTE!AA45),HLOOKUP(AA$154,Tipologie!$B$2:$AM$10,5  ) ))</f>
        <v>.</v>
      </c>
      <c r="AB158" s="147" t="str">
        <f>T( IF( Dic2022_RICHIESTE!AB45&lt;&gt;"",  IF(   AND(    (IFERROR(SEARCH("Ridotto",Dic2022_RICHIESTE!AB45),Dic2022_RICHIESTE!AB45))=1,    AB$154&lt;&gt;""   ),    _xlfn.CONCAT("Rid: ",HLOOKUP(AB$154,Tipologie!$B$2:$AM$10,5)  ),  Dic2022_RICHIESTE!AB45),HLOOKUP(AB$154,Tipologie!$B$2:$AM$10,5  ) ))</f>
        <v>.</v>
      </c>
      <c r="AC158" s="147" t="str">
        <f>T( IF( Dic2022_RICHIESTE!AC45&lt;&gt;"",  IF(   AND(    (IFERROR(SEARCH("Ridotto",Dic2022_RICHIESTE!AC45),Dic2022_RICHIESTE!AC45))=1,    AC$154&lt;&gt;""   ),    _xlfn.CONCAT("Rid: ",HLOOKUP(AC$154,Tipologie!$B$2:$AM$10,5)  ),  Dic2022_RICHIESTE!AC45),HLOOKUP(AC$154,Tipologie!$B$2:$AM$10,5  ) ))</f>
        <v>.</v>
      </c>
      <c r="AD158" s="147" t="str">
        <f>T( IF( Dic2022_RICHIESTE!AD45&lt;&gt;"",  IF(   AND(    (IFERROR(SEARCH("Ridotto",Dic2022_RICHIESTE!AD45),Dic2022_RICHIESTE!AD45))=1,    AD$154&lt;&gt;""   ),    _xlfn.CONCAT("Rid: ",HLOOKUP(AD$154,Tipologie!$B$2:$AM$10,5)  ),  Dic2022_RICHIESTE!AD45),HLOOKUP(AD$154,Tipologie!$B$2:$AM$10,5  ) ))</f>
        <v>.</v>
      </c>
      <c r="AE158" s="147" t="str">
        <f>T( IF( Dic2022_RICHIESTE!AE45&lt;&gt;"",  IF(   AND(    (IFERROR(SEARCH("Ridotto",Dic2022_RICHIESTE!AE45),Dic2022_RICHIESTE!AE45))=1,    AE$154&lt;&gt;""   ),    _xlfn.CONCAT("Rid: ",HLOOKUP(AE$154,Tipologie!$B$2:$AM$10,5)  ),  Dic2022_RICHIESTE!AE45),HLOOKUP(AE$154,Tipologie!$B$2:$AM$10,5  ) ))</f>
        <v>.</v>
      </c>
      <c r="AF158" s="147" t="str">
        <f>T( IF( Dic2022_RICHIESTE!AF45&lt;&gt;"",  IF(   AND(    (IFERROR(SEARCH("Ridotto",Dic2022_RICHIESTE!AF45),Dic2022_RICHIESTE!AF45))=1,    AF$154&lt;&gt;""   ),    _xlfn.CONCAT("Rid: ",HLOOKUP(AF$154,Tipologie!$B$2:$AM$10,5)  ),  Dic2022_RICHIESTE!AF45),HLOOKUP(AF$154,Tipologie!$B$2:$AM$10,5  ) ))</f>
        <v>.</v>
      </c>
      <c r="AG158" s="147" t="str">
        <f>T( IF( Dic2022_RICHIESTE!AG45&lt;&gt;"",  IF(   AND(    (IFERROR(SEARCH("Ridotto",Dic2022_RICHIESTE!AG45),Dic2022_RICHIESTE!AG45))=1,    AG$154&lt;&gt;""   ),    _xlfn.CONCAT("Rid: ",HLOOKUP(AG$154,Tipologie!$B$2:$AM$10,5)  ),  Dic2022_RICHIESTE!AG45),HLOOKUP(AG$154,Tipologie!$B$2:$AM$10,5  ) ))</f>
        <v>.</v>
      </c>
      <c r="AH158" s="147" t="str">
        <f>T( IF( Dic2022_RICHIESTE!AH45&lt;&gt;"",  IF(   AND(    (IFERROR(SEARCH("Ridotto",Dic2022_RICHIESTE!AH45),Dic2022_RICHIESTE!AH45))=1,    AH$154&lt;&gt;""   ),    _xlfn.CONCAT("Rid: ",HLOOKUP(AH$154,Tipologie!$B$2:$AM$10,5)  ),  Dic2022_RICHIESTE!AH45),HLOOKUP(AH$154,Tipologie!$B$2:$AM$10,5  ) ))</f>
        <v>.</v>
      </c>
      <c r="AI158" s="147" t="str">
        <f>T( IF( Dic2022_RICHIESTE!AI45&lt;&gt;"",  IF(   AND(    (IFERROR(SEARCH("Ridotto",Dic2022_RICHIESTE!AI45),Dic2022_RICHIESTE!AI45))=1,    AI$154&lt;&gt;""   ),    _xlfn.CONCAT("Rid: ",HLOOKUP(AI$154,Tipologie!$B$2:$AM$10,5)  ),  Dic2022_RICHIESTE!AI45),HLOOKUP(AI$154,Tipologie!$B$2:$AM$10,5  ) ))</f>
        <v>.</v>
      </c>
      <c r="AJ158" s="147" t="str">
        <f>T( IF( Dic2022_RICHIESTE!AJ45&lt;&gt;"",  IF(   AND(    (IFERROR(SEARCH("Ridotto",Dic2022_RICHIESTE!AJ45),Dic2022_RICHIESTE!AJ45))=1,    AJ$154&lt;&gt;""   ),    _xlfn.CONCAT("Rid: ",HLOOKUP(AJ$154,Tipologie!$B$2:$AM$10,5)  ),  Dic2022_RICHIESTE!AJ45),HLOOKUP(AJ$154,Tipologie!$B$2:$AM$10,5  ) ))</f>
        <v>.</v>
      </c>
      <c r="AK158" s="147" t="str">
        <f>T( IF( Dic2022_RICHIESTE!AK45&lt;&gt;"",  IF(   AND(    (IFERROR(SEARCH("Ridotto",Dic2022_RICHIESTE!AK45),Dic2022_RICHIESTE!AK45))=1,    AK$154&lt;&gt;""   ),    _xlfn.CONCAT("Rid: ",HLOOKUP(AK$154,Tipologie!$B$2:$AM$10,5)  ),  Dic2022_RICHIESTE!AK45),HLOOKUP(AK$154,Tipologie!$B$2:$AM$10,5  ) ))</f>
        <v>.</v>
      </c>
      <c r="AL158" s="147" t="str">
        <f>T( IF( Dic2022_RICHIESTE!AL45&lt;&gt;"",  IF(   AND(    (IFERROR(SEARCH("Ridotto",Dic2022_RICHIESTE!AL45),Dic2022_RICHIESTE!AL45))=1,    AL$154&lt;&gt;""   ),    _xlfn.CONCAT("Rid: ",HLOOKUP(AL$154,Tipologie!$B$2:$AM$10,5)  ),  Dic2022_RICHIESTE!AL45),HLOOKUP(AL$154,Tipologie!$B$2:$AM$10,5  ) ))</f>
        <v>.</v>
      </c>
      <c r="AM158" s="147" t="str">
        <f>T( IF( Dic2022_RICHIESTE!AM45&lt;&gt;"",  IF(   AND(    (IFERROR(SEARCH("Ridotto",Dic2022_RICHIESTE!AM45),Dic2022_RICHIESTE!AM45))=1,    AM$154&lt;&gt;""   ),    _xlfn.CONCAT("Rid: ",HLOOKUP(AM$154,Tipologie!$B$2:$AM$10,5)  ),  Dic2022_RICHIESTE!AM45),HLOOKUP(AM$154,Tipologie!$B$2:$AM$10,5  ) ))</f>
        <v>.</v>
      </c>
      <c r="AN158" s="147" t="str">
        <f>T( IF( Dic2022_RICHIESTE!AN45&lt;&gt;"",  IF(   AND(    (IFERROR(SEARCH("Ridotto",Dic2022_RICHIESTE!AN45),Dic2022_RICHIESTE!AN45))=1,    AN$154&lt;&gt;""   ),    _xlfn.CONCAT("Rid: ",HLOOKUP(AN$154,Tipologie!$B$2:$AM$10,5)  ),  Dic2022_RICHIESTE!AN45),HLOOKUP(AN$154,Tipologie!$B$2:$AM$10,5  ) ))</f>
        <v>.</v>
      </c>
      <c r="AO158" s="147" t="str">
        <f>T( IF( Dic2022_RICHIESTE!AO45&lt;&gt;"",  IF(   AND(    (IFERROR(SEARCH("Ridotto",Dic2022_RICHIESTE!AO45),Dic2022_RICHIESTE!AO45))=1,    AO$154&lt;&gt;""   ),    _xlfn.CONCAT("Rid: ",HLOOKUP(AO$154,Tipologie!$B$2:$AM$10,5)  ),  Dic2022_RICHIESTE!AO45),HLOOKUP(AO$154,Tipologie!$B$2:$AM$10,5  ) ))</f>
        <v>.</v>
      </c>
      <c r="AP158" s="147" t="str">
        <f>T( IF( Dic2022_RICHIESTE!AP45&lt;&gt;"",  IF(   AND(    (IFERROR(SEARCH("Ridotto",Dic2022_RICHIESTE!AP45),Dic2022_RICHIESTE!AP45))=1,    AP$154&lt;&gt;""   ),    _xlfn.CONCAT("Rid: ",HLOOKUP(AP$154,Tipologie!$B$2:$AM$10,5)  ),  Dic2022_RICHIESTE!AP45),HLOOKUP(AP$154,Tipologie!$B$2:$AM$10,5  ) ))</f>
        <v>.</v>
      </c>
      <c r="AQ158" s="147" t="str">
        <f>T( IF( Dic2022_RICHIESTE!AQ45&lt;&gt;"",  IF(   AND(    (IFERROR(SEARCH("Ridotto",Dic2022_RICHIESTE!AQ45),Dic2022_RICHIESTE!AQ45))=1,    AQ$154&lt;&gt;""   ),    _xlfn.CONCAT("Rid: ",HLOOKUP(AQ$154,Tipologie!$B$2:$AM$10,5)  ),  Dic2022_RICHIESTE!AQ45),HLOOKUP(AQ$154,Tipologie!$B$2:$AM$10,5  ) ))</f>
        <v>.</v>
      </c>
      <c r="AR158" s="147" t="str">
        <f>T( IF( Dic2022_RICHIESTE!AR45&lt;&gt;"",  IF(   AND(    (IFERROR(SEARCH("Ridotto",Dic2022_RICHIESTE!AR45),Dic2022_RICHIESTE!AR45))=1,    AR$154&lt;&gt;""   ),    _xlfn.CONCAT("Rid: ",HLOOKUP(AR$154,Tipologie!$B$2:$AM$10,5)  ),  Dic2022_RICHIESTE!AR45),HLOOKUP(AR$154,Tipologie!$B$2:$AM$10,5  ) ))</f>
        <v>.</v>
      </c>
      <c r="AS158" s="147" t="str">
        <f>T( IF( Dic2022_RICHIESTE!AS45&lt;&gt;"",  IF(   AND(    (IFERROR(SEARCH("Ridotto",Dic2022_RICHIESTE!AS45),Dic2022_RICHIESTE!AS45))=1,    AS$154&lt;&gt;""   ),    _xlfn.CONCAT("Rid: ",HLOOKUP(AS$154,Tipologie!$B$2:$AM$10,5)  ),  Dic2022_RICHIESTE!AS45),HLOOKUP(AS$154,Tipologie!$B$2:$AM$10,5  ) ))</f>
        <v>.</v>
      </c>
      <c r="AT158" s="224"/>
      <c r="AW158" s="159">
        <f>SUM(COUNTIFS(C158:AS158,{"Ex-accordo";"Ferie";"Ridotto Ex-Acc";"Ridotto Ferie";"Ridotto Maternità";"Malattia";"Esame";"Altro"}))</f>
        <v>0</v>
      </c>
      <c r="AX158" s="159">
        <f t="shared" si="49"/>
        <v>30</v>
      </c>
      <c r="AY158" s="91"/>
      <c r="BB158" s="147" t="str">
        <f>T( IF( Dic2022_RICHIESTE!BM45&lt;&gt;"",  IF(   AND(    (IFERROR(SEARCH("Ridotto",Dic2022_RICHIESTE!BM45),Dic2022_RICHIESTE!BM45))=1,    BB$154&lt;&gt;""   ),    _xlfn.CONCAT("Rid: ",HLOOKUP(BB$154,Tipologie!$B$2:$AM$10,5)  ),  Dic2022_RICHIESTE!BM45),HLOOKUP(BB$154,Tipologie!$B$2:$AM$10,5  ) ))</f>
        <v>.</v>
      </c>
      <c r="BC158" s="147" t="str">
        <f>T( IF( Dic2022_RICHIESTE!BN45&lt;&gt;"",  IF(   AND(    (IFERROR(SEARCH("Ridotto",Dic2022_RICHIESTE!BN45),Dic2022_RICHIESTE!BN45))=1,    BC$154&lt;&gt;""   ),    _xlfn.CONCAT("Rid: ",HLOOKUP(BC$154,Tipologie!$B$2:$AM$10,5)  ),  Dic2022_RICHIESTE!BN45),HLOOKUP(BC$154,Tipologie!$B$2:$AM$10,5  ) ))</f>
        <v>.</v>
      </c>
      <c r="BD158" s="147" t="str">
        <f>T( IF( Dic2022_RICHIESTE!BO45&lt;&gt;"",  IF(   AND(    (IFERROR(SEARCH("Ridotto",Dic2022_RICHIESTE!BO45),Dic2022_RICHIESTE!BO45))=1,    BD$154&lt;&gt;""   ),    _xlfn.CONCAT("Rid: ",HLOOKUP(BD$154,Tipologie!$B$2:$AM$10,5)  ),  Dic2022_RICHIESTE!BO45),HLOOKUP(BD$154,Tipologie!$B$2:$AM$10,5  ) ))</f>
        <v>.</v>
      </c>
      <c r="BE158" s="147" t="str">
        <f>T( IF( Dic2022_RICHIESTE!BP45&lt;&gt;"",  IF(   AND(    (IFERROR(SEARCH("Ridotto",Dic2022_RICHIESTE!BP45),Dic2022_RICHIESTE!BP45))=1,    BE$154&lt;&gt;""   ),    _xlfn.CONCAT("Rid: ",HLOOKUP(BE$154,Tipologie!$B$2:$AM$10,5)  ),  Dic2022_RICHIESTE!BP45),HLOOKUP(BE$154,Tipologie!$B$2:$AM$10,5  ) ))</f>
        <v>.</v>
      </c>
      <c r="BF158" s="147" t="str">
        <f>T( IF( Dic2022_RICHIESTE!BQ45&lt;&gt;"",  IF(   AND(    (IFERROR(SEARCH("Ridotto",Dic2022_RICHIESTE!BQ45),Dic2022_RICHIESTE!BQ45))=1,    BF$154&lt;&gt;""   ),    _xlfn.CONCAT("Rid: ",HLOOKUP(BF$154,Tipologie!$B$2:$AM$10,5)  ),  Dic2022_RICHIESTE!BQ45),HLOOKUP(BF$154,Tipologie!$B$2:$AM$10,5  ) ))</f>
        <v>.</v>
      </c>
      <c r="BG158" s="147" t="str">
        <f>T( IF( Dic2022_RICHIESTE!BR45&lt;&gt;"",  IF(   AND(    (IFERROR(SEARCH("Ridotto",Dic2022_RICHIESTE!BR45),Dic2022_RICHIESTE!BR45))=1,    BG$154&lt;&gt;""   ),    _xlfn.CONCAT("Rid: ",HLOOKUP(BG$154,Tipologie!$B$2:$AM$10,5)  ),  Dic2022_RICHIESTE!BR45),HLOOKUP(BG$154,Tipologie!$B$2:$AM$10,5  ) ))</f>
        <v>.</v>
      </c>
      <c r="BI158" s="45" t="str">
        <f t="shared" si="41"/>
        <v>mer</v>
      </c>
      <c r="BJ158" s="45">
        <f t="shared" si="48"/>
        <v>44930</v>
      </c>
      <c r="BK158" s="147" t="str">
        <f>T(IF(  Dic2022_RICHIESTE!BV45&lt;&gt;"",  Dic2022_RICHIESTE!BV45,  HLOOKUP(BK$154,Tipologie!$B$2:$AM$10,5) ))</f>
        <v>.</v>
      </c>
      <c r="BL158" s="147" t="str">
        <f>T(IF(  Dic2022_RICHIESTE!BW45&lt;&gt;"",  Dic2022_RICHIESTE!BW45,  HLOOKUP(BL$154,Tipologie!$B$2:$AM$10,5) ))</f>
        <v>.</v>
      </c>
      <c r="BM158" s="147" t="str">
        <f>T(IF(  Dic2022_RICHIESTE!BX45&lt;&gt;"",  Dic2022_RICHIESTE!BX45,  HLOOKUP(BM$154,Tipologie!$B$2:$AM$10,5) ))</f>
        <v>.</v>
      </c>
      <c r="BN158" s="147" t="str">
        <f>T(IF(  Dic2022_RICHIESTE!BY45&lt;&gt;"",  Dic2022_RICHIESTE!BY45,  HLOOKUP(BN$154,Tipologie!$B$2:$AM$10,5) ))</f>
        <v>.</v>
      </c>
      <c r="BO158" s="147" t="str">
        <f>T(IF(  Dic2022_RICHIESTE!BZ45&lt;&gt;"",  Dic2022_RICHIESTE!BZ45,  HLOOKUP(BO$154,Tipologie!$B$2:$AM$10,5) ))</f>
        <v>.</v>
      </c>
      <c r="BP158" s="147" t="str">
        <f>T(IF(  Dic2022_RICHIESTE!CA45&lt;&gt;"",  Dic2022_RICHIESTE!CA45,  HLOOKUP(BP$154,Tipologie!$B$2:$AM$10,5) ))</f>
        <v>.</v>
      </c>
      <c r="BQ158" s="147" t="str">
        <f>T(IF(  Dic2022_RICHIESTE!CB45&lt;&gt;"",  Dic2022_RICHIESTE!CB45,  HLOOKUP(BQ$154,Tipologie!$B$2:$AM$10,5) ))</f>
        <v>.</v>
      </c>
      <c r="BR158" s="147" t="str">
        <f>T(IF(  Dic2022_RICHIESTE!BW45&lt;&gt;"",  Dic2022_RICHIESTE!BW45,  HLOOKUP(BR$154,Tipologie!$B$2:$AM$10,5) ))</f>
        <v>.</v>
      </c>
      <c r="BS158" s="147" t="str">
        <f>T(IF(  Dic2022_RICHIESTE!BX45&lt;&gt;"",  Dic2022_RICHIESTE!BX45,  HLOOKUP(BS$154,Tipologie!$B$2:$AM$10,5) ))</f>
        <v>.</v>
      </c>
      <c r="BT158" s="147" t="str">
        <f>T(IF(  Dic2022_RICHIESTE!BY45&lt;&gt;"",  Dic2022_RICHIESTE!BY45,  HLOOKUP(BT$154,Tipologie!$B$2:$AM$10,5) ))</f>
        <v>.</v>
      </c>
      <c r="BU158" s="20"/>
    </row>
    <row r="159" spans="1:73" ht="11.25" customHeight="1" x14ac:dyDescent="0.25">
      <c r="A159" s="45" t="s">
        <v>20</v>
      </c>
      <c r="B159" s="46">
        <f t="shared" si="50"/>
        <v>44931</v>
      </c>
      <c r="C159" s="147" t="str">
        <f>T( IF( Dic2022_RICHIESTE!C46&lt;&gt;"",  IF(   AND(    (IFERROR(SEARCH("Ridotto",Dic2022_RICHIESTE!C46),Dic2022_RICHIESTE!C46))=1,    C$154&lt;&gt;""   ),    _xlfn.CONCAT("Rid: ",HLOOKUP(C$154,Tipologie!$B$2:$AM$10,6)  ),  Dic2022_RICHIESTE!C46),HLOOKUP(C$154,Tipologie!$B$2:$AM$10,6  ) ))</f>
        <v>.</v>
      </c>
      <c r="D159" s="147" t="str">
        <f>T( IF( Dic2022_RICHIESTE!D46&lt;&gt;"",  IF(   AND(    (IFERROR(SEARCH("Ridotto",Dic2022_RICHIESTE!D46),Dic2022_RICHIESTE!D46))=1,    D$154&lt;&gt;""   ),    _xlfn.CONCAT("Rid: ",HLOOKUP(D$154,Tipologie!$B$2:$AM$10,6)  ),  Dic2022_RICHIESTE!D46),HLOOKUP(D$154,Tipologie!$B$2:$AM$10,6  ) ))</f>
        <v>.</v>
      </c>
      <c r="E159" s="147" t="str">
        <f>T( IF( Dic2022_RICHIESTE!E46&lt;&gt;"",  IF(   AND(    (IFERROR(SEARCH("Ridotto",Dic2022_RICHIESTE!E46),Dic2022_RICHIESTE!E46))=1,    E$154&lt;&gt;""   ),    _xlfn.CONCAT("Rid: ",HLOOKUP(E$154,Tipologie!$B$2:$AM$10,6)  ),  Dic2022_RICHIESTE!E46),HLOOKUP(E$154,Tipologie!$B$2:$AM$10,6  ) ))</f>
        <v>.</v>
      </c>
      <c r="F159" s="147" t="str">
        <f>T( IF( Dic2022_RICHIESTE!F46&lt;&gt;"",  IF(   AND(    (IFERROR(SEARCH("Ridotto",Dic2022_RICHIESTE!F46),Dic2022_RICHIESTE!F46))=1,    F$154&lt;&gt;""   ),    _xlfn.CONCAT("Rid: ",HLOOKUP(F$154,Tipologie!$B$2:$AM$10,6)  ),  Dic2022_RICHIESTE!F46),HLOOKUP(F$154,Tipologie!$B$2:$AM$10,6  ) ))</f>
        <v>.</v>
      </c>
      <c r="G159" s="147" t="str">
        <f>T( IF( Dic2022_RICHIESTE!G46&lt;&gt;"",  IF(   AND(    (IFERROR(SEARCH("Ridotto",Dic2022_RICHIESTE!G46),Dic2022_RICHIESTE!G46))=1,    G$154&lt;&gt;""   ),    _xlfn.CONCAT("Rid: ",HLOOKUP(G$154,Tipologie!$B$2:$AM$10,6)  ),  Dic2022_RICHIESTE!G46),HLOOKUP(G$154,Tipologie!$B$2:$AM$10,6  ) ))</f>
        <v>.</v>
      </c>
      <c r="H159" s="147" t="str">
        <f>T( IF( Dic2022_RICHIESTE!H46&lt;&gt;"",  IF(   AND(    (IFERROR(SEARCH("Ridotto",Dic2022_RICHIESTE!H46),Dic2022_RICHIESTE!H46))=1,    H$154&lt;&gt;""   ),    _xlfn.CONCAT("Rid: ",HLOOKUP(H$154,Tipologie!$B$2:$AM$10,6)  ),  Dic2022_RICHIESTE!H46),HLOOKUP(H$154,Tipologie!$B$2:$AM$10,6  ) ))</f>
        <v>.</v>
      </c>
      <c r="I159" s="147" t="str">
        <f>T( IF( Dic2022_RICHIESTE!I46&lt;&gt;"",  IF(   AND(    (IFERROR(SEARCH("Ridotto",Dic2022_RICHIESTE!I46),Dic2022_RICHIESTE!I46))=1,    I$154&lt;&gt;""   ),    _xlfn.CONCAT("Rid: ",HLOOKUP(I$154,Tipologie!$B$2:$AM$10,6)  ),  Dic2022_RICHIESTE!I46),HLOOKUP(I$154,Tipologie!$B$2:$AM$10,6  ) ))</f>
        <v>.</v>
      </c>
      <c r="J159" s="147" t="str">
        <f>T( IF( Dic2022_RICHIESTE!J46&lt;&gt;"",  IF(   AND(    (IFERROR(SEARCH("Ridotto",Dic2022_RICHIESTE!J46),Dic2022_RICHIESTE!J46))=1,    J$154&lt;&gt;""   ),    _xlfn.CONCAT("Rid: ",HLOOKUP(J$154,Tipologie!$B$2:$AM$10,6)  ),  Dic2022_RICHIESTE!J46),HLOOKUP(J$154,Tipologie!$B$2:$AM$10,6  ) ))</f>
        <v>.</v>
      </c>
      <c r="K159" s="147" t="str">
        <f>T( IF( Dic2022_RICHIESTE!K46&lt;&gt;"",  IF(   AND(    (IFERROR(SEARCH("Ridotto",Dic2022_RICHIESTE!K46),Dic2022_RICHIESTE!K46))=1,    K$154&lt;&gt;""   ),    _xlfn.CONCAT("Rid: ",HLOOKUP(K$154,Tipologie!$B$2:$AM$10,6)  ),  Dic2022_RICHIESTE!K46),HLOOKUP(K$154,Tipologie!$B$2:$AM$10,6  ) ))</f>
        <v>.</v>
      </c>
      <c r="L159" s="147" t="str">
        <f>T( IF( Dic2022_RICHIESTE!L46&lt;&gt;"",  IF(   AND(    (IFERROR(SEARCH("Ridotto",Dic2022_RICHIESTE!L46),Dic2022_RICHIESTE!L46))=1,    L$154&lt;&gt;""   ),    _xlfn.CONCAT("Rid: ",HLOOKUP(L$154,Tipologie!$B$2:$AM$10,6)  ),  Dic2022_RICHIESTE!L46),HLOOKUP(L$154,Tipologie!$B$2:$AM$10,6  ) ))</f>
        <v>.</v>
      </c>
      <c r="M159" s="147" t="str">
        <f>T( IF( Dic2022_RICHIESTE!M46&lt;&gt;"",  IF(   AND(    (IFERROR(SEARCH("Ridotto",Dic2022_RICHIESTE!M46),Dic2022_RICHIESTE!M46))=1,    M$154&lt;&gt;""   ),    _xlfn.CONCAT("Rid: ",HLOOKUP(M$154,Tipologie!$B$2:$AM$10,6)  ),  Dic2022_RICHIESTE!M46),HLOOKUP(M$154,Tipologie!$B$2:$AM$10,6  ) ))</f>
        <v>.</v>
      </c>
      <c r="N159" s="147" t="str">
        <f>T( IF( Dic2022_RICHIESTE!N46&lt;&gt;"",  IF(   AND(    (IFERROR(SEARCH("Ridotto",Dic2022_RICHIESTE!N46),Dic2022_RICHIESTE!N46))=1,    N$154&lt;&gt;""   ),    _xlfn.CONCAT("Rid: ",HLOOKUP(N$154,Tipologie!$B$2:$AM$10,6)  ),  Dic2022_RICHIESTE!N46),HLOOKUP(N$154,Tipologie!$B$2:$AM$10,6  ) ))</f>
        <v>.</v>
      </c>
      <c r="O159" s="147" t="str">
        <f>T( IF( Dic2022_RICHIESTE!O46&lt;&gt;"",  IF(   AND(    (IFERROR(SEARCH("Ridotto",Dic2022_RICHIESTE!O46),Dic2022_RICHIESTE!O46))=1,    O$154&lt;&gt;""   ),    _xlfn.CONCAT("Rid: ",HLOOKUP(O$154,Tipologie!$B$2:$AM$10,6)  ),  Dic2022_RICHIESTE!O46),HLOOKUP(O$154,Tipologie!$B$2:$AM$10,6  ) ))</f>
        <v>.</v>
      </c>
      <c r="P159" s="147" t="str">
        <f>T( IF( Dic2022_RICHIESTE!P46&lt;&gt;"",  IF(   AND(    (IFERROR(SEARCH("Ridotto",Dic2022_RICHIESTE!P46),Dic2022_RICHIESTE!P46))=1,    P$154&lt;&gt;""   ),    _xlfn.CONCAT("Rid: ",HLOOKUP(P$154,Tipologie!$B$2:$AM$10,6)  ),  Dic2022_RICHIESTE!P46),HLOOKUP(P$154,Tipologie!$B$2:$AM$10,6  ) ))</f>
        <v>.</v>
      </c>
      <c r="Q159" s="28" t="str">
        <f>T( IF( Dic2022_RICHIESTE!Q46&lt;&gt;"",  IF(   AND(    (IFERROR(SEARCH("Ridotto",Dic2022_RICHIESTE!Q46),Dic2022_RICHIESTE!Q46))=1,    Q$154&lt;&gt;""   ),    _xlfn.CONCAT("Rid: ",HLOOKUP(Q$154,Tipologie!$B$2:$AM$10,6)  ),  Dic2022_RICHIESTE!Q46),HLOOKUP(Q$154,Tipologie!$B$2:$AM$10,6  ) ))</f>
        <v>.</v>
      </c>
      <c r="R159" s="28" t="str">
        <f>T( IF( Dic2022_RICHIESTE!R46&lt;&gt;"",  IF(   AND(    (IFERROR(SEARCH("Ridotto",Dic2022_RICHIESTE!R46),Dic2022_RICHIESTE!R46))=1,    R$154&lt;&gt;""   ),    _xlfn.CONCAT("Rid: ",HLOOKUP(R$154,Tipologie!$B$2:$AM$10,6)  ),  Dic2022_RICHIESTE!R46),HLOOKUP(R$154,Tipologie!$B$2:$AM$10,6  ) ))</f>
        <v>.</v>
      </c>
      <c r="S159" s="28" t="str">
        <f>T( IF( Dic2022_RICHIESTE!S46&lt;&gt;"",  IF(   AND(    (IFERROR(SEARCH("Ridotto",Dic2022_RICHIESTE!S46),Dic2022_RICHIESTE!S46))=1,    S$154&lt;&gt;""   ),    _xlfn.CONCAT("Rid: ",HLOOKUP(S$154,Tipologie!$B$2:$AM$10,6)  ),  Dic2022_RICHIESTE!S46),HLOOKUP(S$154,Tipologie!$B$2:$AM$10,6  ) ))</f>
        <v>.</v>
      </c>
      <c r="U159" s="45" t="str">
        <f t="shared" si="40"/>
        <v>gio</v>
      </c>
      <c r="V159" s="46">
        <f t="shared" si="39"/>
        <v>44931</v>
      </c>
      <c r="W159" s="147" t="str">
        <f>T( IF( Dic2022_RICHIESTE!W46&lt;&gt;"",  IF(   AND(    (IFERROR(SEARCH("Ridotto",Dic2022_RICHIESTE!W46),Dic2022_RICHIESTE!W46))=1,    W$154&lt;&gt;""   ),    _xlfn.CONCAT("Rid: ",HLOOKUP(W$154,Tipologie!$B$2:$AM$10,6)  ),  Dic2022_RICHIESTE!W46),HLOOKUP(W$154,Tipologie!$B$2:$AM$10,6  ) ))</f>
        <v>.</v>
      </c>
      <c r="X159" s="147" t="str">
        <f>T( IF( Dic2022_RICHIESTE!X46&lt;&gt;"",  IF(   AND(    (IFERROR(SEARCH("Ridotto",Dic2022_RICHIESTE!X46),Dic2022_RICHIESTE!X46))=1,    X$154&lt;&gt;""   ),    _xlfn.CONCAT("Rid: ",HLOOKUP(X$154,Tipologie!$B$2:$AM$10,6)  ),  Dic2022_RICHIESTE!X46),HLOOKUP(X$154,Tipologie!$B$2:$AM$10,6  ) ))</f>
        <v>.</v>
      </c>
      <c r="Y159" s="147" t="str">
        <f>T( IF( Dic2022_RICHIESTE!Y46&lt;&gt;"",  IF(   AND(    (IFERROR(SEARCH("Ridotto",Dic2022_RICHIESTE!Y46),Dic2022_RICHIESTE!Y46))=1,    Y$154&lt;&gt;""   ),    _xlfn.CONCAT("Rid: ",HLOOKUP(Y$154,Tipologie!$B$2:$AM$10,6)  ),  Dic2022_RICHIESTE!Y46),HLOOKUP(Y$154,Tipologie!$B$2:$AM$10,6  ) ))</f>
        <v>.</v>
      </c>
      <c r="Z159" s="147" t="str">
        <f>T( IF( Dic2022_RICHIESTE!Z46&lt;&gt;"",  IF(   AND(    (IFERROR(SEARCH("Ridotto",Dic2022_RICHIESTE!Z46),Dic2022_RICHIESTE!Z46))=1,    Z$154&lt;&gt;""   ),    _xlfn.CONCAT("Rid: ",HLOOKUP(Z$154,Tipologie!$B$2:$AM$10,6)  ),  Dic2022_RICHIESTE!Z46),HLOOKUP(Z$154,Tipologie!$B$2:$AM$10,6  ) ))</f>
        <v>.</v>
      </c>
      <c r="AA159" s="147" t="str">
        <f>T( IF( Dic2022_RICHIESTE!AA46&lt;&gt;"",  IF(   AND(    (IFERROR(SEARCH("Ridotto",Dic2022_RICHIESTE!AA46),Dic2022_RICHIESTE!AA46))=1,    AA$154&lt;&gt;""   ),    _xlfn.CONCAT("Rid: ",HLOOKUP(AA$154,Tipologie!$B$2:$AM$10,6)  ),  Dic2022_RICHIESTE!AA46),HLOOKUP(AA$154,Tipologie!$B$2:$AM$10,6  ) ))</f>
        <v>.</v>
      </c>
      <c r="AB159" s="147" t="str">
        <f>T( IF( Dic2022_RICHIESTE!AB46&lt;&gt;"",  IF(   AND(    (IFERROR(SEARCH("Ridotto",Dic2022_RICHIESTE!AB46),Dic2022_RICHIESTE!AB46))=1,    AB$154&lt;&gt;""   ),    _xlfn.CONCAT("Rid: ",HLOOKUP(AB$154,Tipologie!$B$2:$AM$10,6)  ),  Dic2022_RICHIESTE!AB46),HLOOKUP(AB$154,Tipologie!$B$2:$AM$10,6  ) ))</f>
        <v>.</v>
      </c>
      <c r="AC159" s="147" t="str">
        <f>T( IF( Dic2022_RICHIESTE!AC46&lt;&gt;"",  IF(   AND(    (IFERROR(SEARCH("Ridotto",Dic2022_RICHIESTE!AC46),Dic2022_RICHIESTE!AC46))=1,    AC$154&lt;&gt;""   ),    _xlfn.CONCAT("Rid: ",HLOOKUP(AC$154,Tipologie!$B$2:$AM$10,6)  ),  Dic2022_RICHIESTE!AC46),HLOOKUP(AC$154,Tipologie!$B$2:$AM$10,6  ) ))</f>
        <v>.</v>
      </c>
      <c r="AD159" s="147" t="str">
        <f>T( IF( Dic2022_RICHIESTE!AD46&lt;&gt;"",  IF(   AND(    (IFERROR(SEARCH("Ridotto",Dic2022_RICHIESTE!AD46),Dic2022_RICHIESTE!AD46))=1,    AD$154&lt;&gt;""   ),    _xlfn.CONCAT("Rid: ",HLOOKUP(AD$154,Tipologie!$B$2:$AM$10,6)  ),  Dic2022_RICHIESTE!AD46),HLOOKUP(AD$154,Tipologie!$B$2:$AM$10,6  ) ))</f>
        <v>.</v>
      </c>
      <c r="AE159" s="147" t="str">
        <f>T( IF( Dic2022_RICHIESTE!AE46&lt;&gt;"",  IF(   AND(    (IFERROR(SEARCH("Ridotto",Dic2022_RICHIESTE!AE46),Dic2022_RICHIESTE!AE46))=1,    AE$154&lt;&gt;""   ),    _xlfn.CONCAT("Rid: ",HLOOKUP(AE$154,Tipologie!$B$2:$AM$10,6)  ),  Dic2022_RICHIESTE!AE46),HLOOKUP(AE$154,Tipologie!$B$2:$AM$10,6  ) ))</f>
        <v>.</v>
      </c>
      <c r="AF159" s="147" t="str">
        <f>T( IF( Dic2022_RICHIESTE!AF46&lt;&gt;"",  IF(   AND(    (IFERROR(SEARCH("Ridotto",Dic2022_RICHIESTE!AF46),Dic2022_RICHIESTE!AF46))=1,    AF$154&lt;&gt;""   ),    _xlfn.CONCAT("Rid: ",HLOOKUP(AF$154,Tipologie!$B$2:$AM$10,6)  ),  Dic2022_RICHIESTE!AF46),HLOOKUP(AF$154,Tipologie!$B$2:$AM$10,6  ) ))</f>
        <v>.</v>
      </c>
      <c r="AG159" s="147" t="str">
        <f>T( IF( Dic2022_RICHIESTE!AG46&lt;&gt;"",  IF(   AND(    (IFERROR(SEARCH("Ridotto",Dic2022_RICHIESTE!AG46),Dic2022_RICHIESTE!AG46))=1,    AG$154&lt;&gt;""   ),    _xlfn.CONCAT("Rid: ",HLOOKUP(AG$154,Tipologie!$B$2:$AM$10,6)  ),  Dic2022_RICHIESTE!AG46),HLOOKUP(AG$154,Tipologie!$B$2:$AM$10,6  ) ))</f>
        <v>.</v>
      </c>
      <c r="AH159" s="147" t="str">
        <f>T( IF( Dic2022_RICHIESTE!AH46&lt;&gt;"",  IF(   AND(    (IFERROR(SEARCH("Ridotto",Dic2022_RICHIESTE!AH46),Dic2022_RICHIESTE!AH46))=1,    AH$154&lt;&gt;""   ),    _xlfn.CONCAT("Rid: ",HLOOKUP(AH$154,Tipologie!$B$2:$AM$10,6)  ),  Dic2022_RICHIESTE!AH46),HLOOKUP(AH$154,Tipologie!$B$2:$AM$10,6  ) ))</f>
        <v>.</v>
      </c>
      <c r="AI159" s="147" t="str">
        <f>T( IF( Dic2022_RICHIESTE!AI46&lt;&gt;"",  IF(   AND(    (IFERROR(SEARCH("Ridotto",Dic2022_RICHIESTE!AI46),Dic2022_RICHIESTE!AI46))=1,    AI$154&lt;&gt;""   ),    _xlfn.CONCAT("Rid: ",HLOOKUP(AI$154,Tipologie!$B$2:$AM$10,6)  ),  Dic2022_RICHIESTE!AI46),HLOOKUP(AI$154,Tipologie!$B$2:$AM$10,6  ) ))</f>
        <v>.</v>
      </c>
      <c r="AJ159" s="147" t="str">
        <f>T( IF( Dic2022_RICHIESTE!AJ46&lt;&gt;"",  IF(   AND(    (IFERROR(SEARCH("Ridotto",Dic2022_RICHIESTE!AJ46),Dic2022_RICHIESTE!AJ46))=1,    AJ$154&lt;&gt;""   ),    _xlfn.CONCAT("Rid: ",HLOOKUP(AJ$154,Tipologie!$B$2:$AM$10,6)  ),  Dic2022_RICHIESTE!AJ46),HLOOKUP(AJ$154,Tipologie!$B$2:$AM$10,6  ) ))</f>
        <v>.</v>
      </c>
      <c r="AK159" s="147" t="str">
        <f>T( IF( Dic2022_RICHIESTE!AK46&lt;&gt;"",  IF(   AND(    (IFERROR(SEARCH("Ridotto",Dic2022_RICHIESTE!AK46),Dic2022_RICHIESTE!AK46))=1,    AK$154&lt;&gt;""   ),    _xlfn.CONCAT("Rid: ",HLOOKUP(AK$154,Tipologie!$B$2:$AM$10,6)  ),  Dic2022_RICHIESTE!AK46),HLOOKUP(AK$154,Tipologie!$B$2:$AM$10,6  ) ))</f>
        <v>.</v>
      </c>
      <c r="AL159" s="147" t="str">
        <f>T( IF( Dic2022_RICHIESTE!AL46&lt;&gt;"",  IF(   AND(    (IFERROR(SEARCH("Ridotto",Dic2022_RICHIESTE!AL46),Dic2022_RICHIESTE!AL46))=1,    AL$154&lt;&gt;""   ),    _xlfn.CONCAT("Rid: ",HLOOKUP(AL$154,Tipologie!$B$2:$AM$10,6)  ),  Dic2022_RICHIESTE!AL46),HLOOKUP(AL$154,Tipologie!$B$2:$AM$10,6  ) ))</f>
        <v>.</v>
      </c>
      <c r="AM159" s="147" t="str">
        <f>T( IF( Dic2022_RICHIESTE!AM46&lt;&gt;"",  IF(   AND(    (IFERROR(SEARCH("Ridotto",Dic2022_RICHIESTE!AM46),Dic2022_RICHIESTE!AM46))=1,    AM$154&lt;&gt;""   ),    _xlfn.CONCAT("Rid: ",HLOOKUP(AM$154,Tipologie!$B$2:$AM$10,6)  ),  Dic2022_RICHIESTE!AM46),HLOOKUP(AM$154,Tipologie!$B$2:$AM$10,6  ) ))</f>
        <v>.</v>
      </c>
      <c r="AN159" s="147" t="str">
        <f>T( IF( Dic2022_RICHIESTE!AN46&lt;&gt;"",  IF(   AND(    (IFERROR(SEARCH("Ridotto",Dic2022_RICHIESTE!AN46),Dic2022_RICHIESTE!AN46))=1,    AN$154&lt;&gt;""   ),    _xlfn.CONCAT("Rid: ",HLOOKUP(AN$154,Tipologie!$B$2:$AM$10,6)  ),  Dic2022_RICHIESTE!AN46),HLOOKUP(AN$154,Tipologie!$B$2:$AM$10,6  ) ))</f>
        <v>.</v>
      </c>
      <c r="AO159" s="147" t="str">
        <f>T( IF( Dic2022_RICHIESTE!AO46&lt;&gt;"",  IF(   AND(    (IFERROR(SEARCH("Ridotto",Dic2022_RICHIESTE!AO46),Dic2022_RICHIESTE!AO46))=1,    AO$154&lt;&gt;""   ),    _xlfn.CONCAT("Rid: ",HLOOKUP(AO$154,Tipologie!$B$2:$AM$10,6)  ),  Dic2022_RICHIESTE!AO46),HLOOKUP(AO$154,Tipologie!$B$2:$AM$10,6  ) ))</f>
        <v>.</v>
      </c>
      <c r="AP159" s="147" t="str">
        <f>T( IF( Dic2022_RICHIESTE!AP46&lt;&gt;"",  IF(   AND(    (IFERROR(SEARCH("Ridotto",Dic2022_RICHIESTE!AP46),Dic2022_RICHIESTE!AP46))=1,    AP$154&lt;&gt;""   ),    _xlfn.CONCAT("Rid: ",HLOOKUP(AP$154,Tipologie!$B$2:$AM$10,6)  ),  Dic2022_RICHIESTE!AP46),HLOOKUP(AP$154,Tipologie!$B$2:$AM$10,6  ) ))</f>
        <v>.</v>
      </c>
      <c r="AQ159" s="147" t="str">
        <f>T( IF( Dic2022_RICHIESTE!AQ46&lt;&gt;"",  IF(   AND(    (IFERROR(SEARCH("Ridotto",Dic2022_RICHIESTE!AQ46),Dic2022_RICHIESTE!AQ46))=1,    AQ$154&lt;&gt;""   ),    _xlfn.CONCAT("Rid: ",HLOOKUP(AQ$154,Tipologie!$B$2:$AM$10,6)  ),  Dic2022_RICHIESTE!AQ46),HLOOKUP(AQ$154,Tipologie!$B$2:$AM$10,6  ) ))</f>
        <v>.</v>
      </c>
      <c r="AR159" s="147" t="str">
        <f>T( IF( Dic2022_RICHIESTE!AR46&lt;&gt;"",  IF(   AND(    (IFERROR(SEARCH("Ridotto",Dic2022_RICHIESTE!AR46),Dic2022_RICHIESTE!AR46))=1,    AR$154&lt;&gt;""   ),    _xlfn.CONCAT("Rid: ",HLOOKUP(AR$154,Tipologie!$B$2:$AM$10,6)  ),  Dic2022_RICHIESTE!AR46),HLOOKUP(AR$154,Tipologie!$B$2:$AM$10,6  ) ))</f>
        <v>.</v>
      </c>
      <c r="AS159" s="147" t="str">
        <f>T( IF( Dic2022_RICHIESTE!AS46&lt;&gt;"",  IF(   AND(    (IFERROR(SEARCH("Ridotto",Dic2022_RICHIESTE!AS46),Dic2022_RICHIESTE!AS46))=1,    AS$154&lt;&gt;""   ),    _xlfn.CONCAT("Rid: ",HLOOKUP(AS$154,Tipologie!$B$2:$AM$10,6)  ),  Dic2022_RICHIESTE!AS46),HLOOKUP(AS$154,Tipologie!$B$2:$AM$10,6  ) ))</f>
        <v>.</v>
      </c>
      <c r="AT159" s="224"/>
      <c r="AW159" s="159">
        <f>SUM(COUNTIFS(C159:AS159,{"Ex-accordo";"Ferie";"Ridotto Ex-Acc";"Ridotto Ferie";"Ridotto Maternità";"Malattia";"Esame";"Altro"}))</f>
        <v>0</v>
      </c>
      <c r="AX159" s="159">
        <f t="shared" si="49"/>
        <v>30</v>
      </c>
      <c r="AY159" s="91"/>
      <c r="BB159" s="147" t="str">
        <f>T( IF( Dic2022_RICHIESTE!BM46&lt;&gt;"",  IF(   AND(    (IFERROR(SEARCH("Ridotto",Dic2022_RICHIESTE!BM46),Dic2022_RICHIESTE!BM46))=1,    BB$154&lt;&gt;""   ),    _xlfn.CONCAT("Rid: ",HLOOKUP(BB$154,Tipologie!$B$2:$AM$10,6)  ),  Dic2022_RICHIESTE!BM46),HLOOKUP(BB$154,Tipologie!$B$2:$AM$10,6  ) ))</f>
        <v>.</v>
      </c>
      <c r="BC159" s="147" t="str">
        <f>T( IF( Dic2022_RICHIESTE!BN46&lt;&gt;"",  IF(   AND(    (IFERROR(SEARCH("Ridotto",Dic2022_RICHIESTE!BN46),Dic2022_RICHIESTE!BN46))=1,    BC$154&lt;&gt;""   ),    _xlfn.CONCAT("Rid: ",HLOOKUP(BC$154,Tipologie!$B$2:$AM$10,6)  ),  Dic2022_RICHIESTE!BN46),HLOOKUP(BC$154,Tipologie!$B$2:$AM$10,6  ) ))</f>
        <v>.</v>
      </c>
      <c r="BD159" s="147" t="str">
        <f>T( IF( Dic2022_RICHIESTE!BO46&lt;&gt;"",  IF(   AND(    (IFERROR(SEARCH("Ridotto",Dic2022_RICHIESTE!BO46),Dic2022_RICHIESTE!BO46))=1,    BD$154&lt;&gt;""   ),    _xlfn.CONCAT("Rid: ",HLOOKUP(BD$154,Tipologie!$B$2:$AM$10,6)  ),  Dic2022_RICHIESTE!BO46),HLOOKUP(BD$154,Tipologie!$B$2:$AM$10,6  ) ))</f>
        <v>.</v>
      </c>
      <c r="BE159" s="147" t="str">
        <f>T( IF( Dic2022_RICHIESTE!BP46&lt;&gt;"",  IF(   AND(    (IFERROR(SEARCH("Ridotto",Dic2022_RICHIESTE!BP46),Dic2022_RICHIESTE!BP46))=1,    BE$154&lt;&gt;""   ),    _xlfn.CONCAT("Rid: ",HLOOKUP(BE$154,Tipologie!$B$2:$AM$10,6)  ),  Dic2022_RICHIESTE!BP46),HLOOKUP(BE$154,Tipologie!$B$2:$AM$10,6  ) ))</f>
        <v>.</v>
      </c>
      <c r="BF159" s="147" t="str">
        <f>T( IF( Dic2022_RICHIESTE!BQ46&lt;&gt;"",  IF(   AND(    (IFERROR(SEARCH("Ridotto",Dic2022_RICHIESTE!BQ46),Dic2022_RICHIESTE!BQ46))=1,    BF$154&lt;&gt;""   ),    _xlfn.CONCAT("Rid: ",HLOOKUP(BF$154,Tipologie!$B$2:$AM$10,6)  ),  Dic2022_RICHIESTE!BQ46),HLOOKUP(BF$154,Tipologie!$B$2:$AM$10,6  ) ))</f>
        <v>.</v>
      </c>
      <c r="BG159" s="147" t="str">
        <f>T( IF( Dic2022_RICHIESTE!BR46&lt;&gt;"",  IF(   AND(    (IFERROR(SEARCH("Ridotto",Dic2022_RICHIESTE!BR46),Dic2022_RICHIESTE!BR46))=1,    BG$154&lt;&gt;""   ),    _xlfn.CONCAT("Rid: ",HLOOKUP(BG$154,Tipologie!$B$2:$AM$10,6)  ),  Dic2022_RICHIESTE!BR46),HLOOKUP(BG$154,Tipologie!$B$2:$AM$10,6  ) ))</f>
        <v>.</v>
      </c>
      <c r="BI159" s="45" t="str">
        <f t="shared" si="41"/>
        <v>gio</v>
      </c>
      <c r="BJ159" s="45">
        <f t="shared" si="48"/>
        <v>44931</v>
      </c>
      <c r="BK159" s="147" t="str">
        <f>T(IF(  Dic2022_RICHIESTE!BV46&lt;&gt;"",  Dic2022_RICHIESTE!BV46,  HLOOKUP(BK$154,Tipologie!$B$2:$AM$10,6) ))</f>
        <v>.</v>
      </c>
      <c r="BL159" s="147" t="str">
        <f>T(IF(  Dic2022_RICHIESTE!BW46&lt;&gt;"",  Dic2022_RICHIESTE!BW46,  HLOOKUP(BL$154,Tipologie!$B$2:$AM$10,6) ))</f>
        <v>.</v>
      </c>
      <c r="BM159" s="147" t="str">
        <f>T(IF(  Dic2022_RICHIESTE!BX46&lt;&gt;"",  Dic2022_RICHIESTE!BX46,  HLOOKUP(BM$154,Tipologie!$B$2:$AM$10,6) ))</f>
        <v>.</v>
      </c>
      <c r="BN159" s="147" t="str">
        <f>T(IF(  Dic2022_RICHIESTE!BY46&lt;&gt;"",  Dic2022_RICHIESTE!BY46,  HLOOKUP(BN$154,Tipologie!$B$2:$AM$10,6) ))</f>
        <v>.</v>
      </c>
      <c r="BO159" s="147" t="str">
        <f>T(IF(  Dic2022_RICHIESTE!BZ46&lt;&gt;"",  Dic2022_RICHIESTE!BZ46,  HLOOKUP(BO$154,Tipologie!$B$2:$AM$10,6) ))</f>
        <v>.</v>
      </c>
      <c r="BP159" s="147" t="str">
        <f>T(IF(  Dic2022_RICHIESTE!CA46&lt;&gt;"",  Dic2022_RICHIESTE!CA46,  HLOOKUP(BP$154,Tipologie!$B$2:$AM$10,6) ))</f>
        <v>.</v>
      </c>
      <c r="BQ159" s="147" t="str">
        <f>T(IF(  Dic2022_RICHIESTE!CB46&lt;&gt;"",  Dic2022_RICHIESTE!CB46,  HLOOKUP(BQ$154,Tipologie!$B$2:$AM$10,6) ))</f>
        <v>.</v>
      </c>
      <c r="BR159" s="147" t="str">
        <f>T(IF(  Dic2022_RICHIESTE!BW46&lt;&gt;"",  Dic2022_RICHIESTE!BW46,  HLOOKUP(BR$154,Tipologie!$B$2:$AM$10,6) ))</f>
        <v>.</v>
      </c>
      <c r="BS159" s="147" t="str">
        <f>T(IF(  Dic2022_RICHIESTE!BX46&lt;&gt;"",  Dic2022_RICHIESTE!BX46,  HLOOKUP(BS$154,Tipologie!$B$2:$AM$10,6) ))</f>
        <v>.</v>
      </c>
      <c r="BT159" s="147" t="str">
        <f>T(IF(  Dic2022_RICHIESTE!BY46&lt;&gt;"",  Dic2022_RICHIESTE!BY46,  HLOOKUP(BT$154,Tipologie!$B$2:$AM$10,6) ))</f>
        <v>.</v>
      </c>
    </row>
    <row r="160" spans="1:73" ht="11.25" customHeight="1" x14ac:dyDescent="0.25">
      <c r="A160" s="45" t="s">
        <v>21</v>
      </c>
      <c r="B160" s="46">
        <f t="shared" si="50"/>
        <v>44932</v>
      </c>
      <c r="C160" s="147" t="str">
        <f>T( IF( Dic2022_RICHIESTE!C47&lt;&gt;"",  IF(   AND(    (IFERROR(SEARCH("Ridotto",Dic2022_RICHIESTE!C47),Dic2022_RICHIESTE!C47))=1,    C$154&lt;&gt;""   ),    _xlfn.CONCAT("Rid: ",HLOOKUP(C$154,Tipologie!$B$2:$AM$10,7)  ),  Dic2022_RICHIESTE!C47),HLOOKUP(C$154,Tipologie!$B$2:$AM$10,7  ) ))</f>
        <v>.</v>
      </c>
      <c r="D160" s="147" t="str">
        <f>T( IF( Dic2022_RICHIESTE!D47&lt;&gt;"",  IF(   AND(    (IFERROR(SEARCH("Ridotto",Dic2022_RICHIESTE!D47),Dic2022_RICHIESTE!D47))=1,    D$154&lt;&gt;""   ),    _xlfn.CONCAT("Rid: ",HLOOKUP(D$154,Tipologie!$B$2:$AM$10,7)  ),  Dic2022_RICHIESTE!D47),HLOOKUP(D$154,Tipologie!$B$2:$AM$10,7  ) ))</f>
        <v>.</v>
      </c>
      <c r="E160" s="147" t="str">
        <f>T( IF( Dic2022_RICHIESTE!E47&lt;&gt;"",  IF(   AND(    (IFERROR(SEARCH("Ridotto",Dic2022_RICHIESTE!E47),Dic2022_RICHIESTE!E47))=1,    E$154&lt;&gt;""   ),    _xlfn.CONCAT("Rid: ",HLOOKUP(E$154,Tipologie!$B$2:$AM$10,7)  ),  Dic2022_RICHIESTE!E47),HLOOKUP(E$154,Tipologie!$B$2:$AM$10,7  ) ))</f>
        <v>.</v>
      </c>
      <c r="F160" s="147" t="str">
        <f>T( IF( Dic2022_RICHIESTE!F47&lt;&gt;"",  IF(   AND(    (IFERROR(SEARCH("Ridotto",Dic2022_RICHIESTE!F47),Dic2022_RICHIESTE!F47))=1,    F$154&lt;&gt;""   ),    _xlfn.CONCAT("Rid: ",HLOOKUP(F$154,Tipologie!$B$2:$AM$10,7)  ),  Dic2022_RICHIESTE!F47),HLOOKUP(F$154,Tipologie!$B$2:$AM$10,7  ) ))</f>
        <v>.</v>
      </c>
      <c r="G160" s="147" t="str">
        <f>T( IF( Dic2022_RICHIESTE!G47&lt;&gt;"",  IF(   AND(    (IFERROR(SEARCH("Ridotto",Dic2022_RICHIESTE!G47),Dic2022_RICHIESTE!G47))=1,    G$154&lt;&gt;""   ),    _xlfn.CONCAT("Rid: ",HLOOKUP(G$154,Tipologie!$B$2:$AM$10,7)  ),  Dic2022_RICHIESTE!G47),HLOOKUP(G$154,Tipologie!$B$2:$AM$10,7  ) ))</f>
        <v>.</v>
      </c>
      <c r="H160" s="147" t="str">
        <f>T( IF( Dic2022_RICHIESTE!H47&lt;&gt;"",  IF(   AND(    (IFERROR(SEARCH("Ridotto",Dic2022_RICHIESTE!H47),Dic2022_RICHIESTE!H47))=1,    H$154&lt;&gt;""   ),    _xlfn.CONCAT("Rid: ",HLOOKUP(H$154,Tipologie!$B$2:$AM$10,7)  ),  Dic2022_RICHIESTE!H47),HLOOKUP(H$154,Tipologie!$B$2:$AM$10,7  ) ))</f>
        <v>.</v>
      </c>
      <c r="I160" s="147" t="str">
        <f>T( IF( Dic2022_RICHIESTE!I47&lt;&gt;"",  IF(   AND(    (IFERROR(SEARCH("Ridotto",Dic2022_RICHIESTE!I47),Dic2022_RICHIESTE!I47))=1,    I$154&lt;&gt;""   ),    _xlfn.CONCAT("Rid: ",HLOOKUP(I$154,Tipologie!$B$2:$AM$10,7)  ),  Dic2022_RICHIESTE!I47),HLOOKUP(I$154,Tipologie!$B$2:$AM$10,7  ) ))</f>
        <v>.</v>
      </c>
      <c r="J160" s="147" t="str">
        <f>T( IF( Dic2022_RICHIESTE!J47&lt;&gt;"",  IF(   AND(    (IFERROR(SEARCH("Ridotto",Dic2022_RICHIESTE!J47),Dic2022_RICHIESTE!J47))=1,    J$154&lt;&gt;""   ),    _xlfn.CONCAT("Rid: ",HLOOKUP(J$154,Tipologie!$B$2:$AM$10,7)  ),  Dic2022_RICHIESTE!J47),HLOOKUP(J$154,Tipologie!$B$2:$AM$10,7  ) ))</f>
        <v>.</v>
      </c>
      <c r="K160" s="147" t="str">
        <f>T( IF( Dic2022_RICHIESTE!K47&lt;&gt;"",  IF(   AND(    (IFERROR(SEARCH("Ridotto",Dic2022_RICHIESTE!K47),Dic2022_RICHIESTE!K47))=1,    K$154&lt;&gt;""   ),    _xlfn.CONCAT("Rid: ",HLOOKUP(K$154,Tipologie!$B$2:$AM$10,7)  ),  Dic2022_RICHIESTE!K47),HLOOKUP(K$154,Tipologie!$B$2:$AM$10,7  ) ))</f>
        <v>.</v>
      </c>
      <c r="L160" s="147" t="str">
        <f>T( IF( Dic2022_RICHIESTE!L47&lt;&gt;"",  IF(   AND(    (IFERROR(SEARCH("Ridotto",Dic2022_RICHIESTE!L47),Dic2022_RICHIESTE!L47))=1,    L$154&lt;&gt;""   ),    _xlfn.CONCAT("Rid: ",HLOOKUP(L$154,Tipologie!$B$2:$AM$10,7)  ),  Dic2022_RICHIESTE!L47),HLOOKUP(L$154,Tipologie!$B$2:$AM$10,7  ) ))</f>
        <v>.</v>
      </c>
      <c r="M160" s="147" t="str">
        <f>T( IF( Dic2022_RICHIESTE!M47&lt;&gt;"",  IF(   AND(    (IFERROR(SEARCH("Ridotto",Dic2022_RICHIESTE!M47),Dic2022_RICHIESTE!M47))=1,    M$154&lt;&gt;""   ),    _xlfn.CONCAT("Rid: ",HLOOKUP(M$154,Tipologie!$B$2:$AM$10,7)  ),  Dic2022_RICHIESTE!M47),HLOOKUP(M$154,Tipologie!$B$2:$AM$10,7  ) ))</f>
        <v>.</v>
      </c>
      <c r="N160" s="147" t="str">
        <f>T( IF( Dic2022_RICHIESTE!N47&lt;&gt;"",  IF(   AND(    (IFERROR(SEARCH("Ridotto",Dic2022_RICHIESTE!N47),Dic2022_RICHIESTE!N47))=1,    N$154&lt;&gt;""   ),    _xlfn.CONCAT("Rid: ",HLOOKUP(N$154,Tipologie!$B$2:$AM$10,7)  ),  Dic2022_RICHIESTE!N47),HLOOKUP(N$154,Tipologie!$B$2:$AM$10,7  ) ))</f>
        <v>.</v>
      </c>
      <c r="O160" s="147" t="str">
        <f>T( IF( Dic2022_RICHIESTE!O47&lt;&gt;"",  IF(   AND(    (IFERROR(SEARCH("Ridotto",Dic2022_RICHIESTE!O47),Dic2022_RICHIESTE!O47))=1,    O$154&lt;&gt;""   ),    _xlfn.CONCAT("Rid: ",HLOOKUP(O$154,Tipologie!$B$2:$AM$10,7)  ),  Dic2022_RICHIESTE!O47),HLOOKUP(O$154,Tipologie!$B$2:$AM$10,7  ) ))</f>
        <v>.</v>
      </c>
      <c r="P160" s="147" t="str">
        <f>T( IF( Dic2022_RICHIESTE!P47&lt;&gt;"",  IF(   AND(    (IFERROR(SEARCH("Ridotto",Dic2022_RICHIESTE!P47),Dic2022_RICHIESTE!P47))=1,    P$154&lt;&gt;""   ),    _xlfn.CONCAT("Rid: ",HLOOKUP(P$154,Tipologie!$B$2:$AM$10,7)  ),  Dic2022_RICHIESTE!P47),HLOOKUP(P$154,Tipologie!$B$2:$AM$10,7  ) ))</f>
        <v>.</v>
      </c>
      <c r="Q160" s="28" t="str">
        <f>T( IF( Dic2022_RICHIESTE!Q47&lt;&gt;"",  IF(   AND(    (IFERROR(SEARCH("Ridotto",Dic2022_RICHIESTE!Q47),Dic2022_RICHIESTE!Q47))=1,    Q$154&lt;&gt;""   ),    _xlfn.CONCAT("Rid: ",HLOOKUP(Q$154,Tipologie!$B$2:$AM$10,7)  ),  Dic2022_RICHIESTE!Q47),HLOOKUP(Q$154,Tipologie!$B$2:$AM$10,7  ) ))</f>
        <v>.</v>
      </c>
      <c r="R160" s="28" t="str">
        <f>T( IF( Dic2022_RICHIESTE!R47&lt;&gt;"",  IF(   AND(    (IFERROR(SEARCH("Ridotto",Dic2022_RICHIESTE!R47),Dic2022_RICHIESTE!R47))=1,    R$154&lt;&gt;""   ),    _xlfn.CONCAT("Rid: ",HLOOKUP(R$154,Tipologie!$B$2:$AM$10,7)  ),  Dic2022_RICHIESTE!R47),HLOOKUP(R$154,Tipologie!$B$2:$AM$10,7  ) ))</f>
        <v>.</v>
      </c>
      <c r="S160" s="28" t="str">
        <f>T( IF( Dic2022_RICHIESTE!S47&lt;&gt;"",  IF(   AND(    (IFERROR(SEARCH("Ridotto",Dic2022_RICHIESTE!S47),Dic2022_RICHIESTE!S47))=1,    S$154&lt;&gt;""   ),    _xlfn.CONCAT("Rid: ",HLOOKUP(S$154,Tipologie!$B$2:$AM$10,7)  ),  Dic2022_RICHIESTE!S47),HLOOKUP(S$154,Tipologie!$B$2:$AM$10,7  ) ))</f>
        <v>.</v>
      </c>
      <c r="U160" s="45" t="str">
        <f t="shared" si="40"/>
        <v>ven</v>
      </c>
      <c r="V160" s="46">
        <f t="shared" si="39"/>
        <v>44932</v>
      </c>
      <c r="W160" s="147" t="str">
        <f>T( IF( Dic2022_RICHIESTE!W47&lt;&gt;"",  IF(   AND(    (IFERROR(SEARCH("Ridotto",Dic2022_RICHIESTE!W47),Dic2022_RICHIESTE!W47))=1,    W$154&lt;&gt;""   ),    _xlfn.CONCAT("Rid: ",HLOOKUP(W$154,Tipologie!$B$2:$AM$10,7)  ),  Dic2022_RICHIESTE!W47),HLOOKUP(W$154,Tipologie!$B$2:$AM$10,7  ) ))</f>
        <v>.</v>
      </c>
      <c r="X160" s="147" t="str">
        <f>T( IF( Dic2022_RICHIESTE!X47&lt;&gt;"",  IF(   AND(    (IFERROR(SEARCH("Ridotto",Dic2022_RICHIESTE!X47),Dic2022_RICHIESTE!X47))=1,    X$154&lt;&gt;""   ),    _xlfn.CONCAT("Rid: ",HLOOKUP(X$154,Tipologie!$B$2:$AM$10,7)  ),  Dic2022_RICHIESTE!X47),HLOOKUP(X$154,Tipologie!$B$2:$AM$10,7  ) ))</f>
        <v>.</v>
      </c>
      <c r="Y160" s="147" t="str">
        <f>T( IF( Dic2022_RICHIESTE!Y47&lt;&gt;"",  IF(   AND(    (IFERROR(SEARCH("Ridotto",Dic2022_RICHIESTE!Y47),Dic2022_RICHIESTE!Y47))=1,    Y$154&lt;&gt;""   ),    _xlfn.CONCAT("Rid: ",HLOOKUP(Y$154,Tipologie!$B$2:$AM$10,7)  ),  Dic2022_RICHIESTE!Y47),HLOOKUP(Y$154,Tipologie!$B$2:$AM$10,7  ) ))</f>
        <v>.</v>
      </c>
      <c r="Z160" s="147" t="str">
        <f>T( IF( Dic2022_RICHIESTE!Z47&lt;&gt;"",  IF(   AND(    (IFERROR(SEARCH("Ridotto",Dic2022_RICHIESTE!Z47),Dic2022_RICHIESTE!Z47))=1,    Z$154&lt;&gt;""   ),    _xlfn.CONCAT("Rid: ",HLOOKUP(Z$154,Tipologie!$B$2:$AM$10,7)  ),  Dic2022_RICHIESTE!Z47),HLOOKUP(Z$154,Tipologie!$B$2:$AM$10,7  ) ))</f>
        <v>.</v>
      </c>
      <c r="AA160" s="147" t="str">
        <f>T( IF( Dic2022_RICHIESTE!AA47&lt;&gt;"",  IF(   AND(    (IFERROR(SEARCH("Ridotto",Dic2022_RICHIESTE!AA47),Dic2022_RICHIESTE!AA47))=1,    AA$154&lt;&gt;""   ),    _xlfn.CONCAT("Rid: ",HLOOKUP(AA$154,Tipologie!$B$2:$AM$10,7)  ),  Dic2022_RICHIESTE!AA47),HLOOKUP(AA$154,Tipologie!$B$2:$AM$10,7  ) ))</f>
        <v>.</v>
      </c>
      <c r="AB160" s="147" t="str">
        <f>T( IF( Dic2022_RICHIESTE!AB47&lt;&gt;"",  IF(   AND(    (IFERROR(SEARCH("Ridotto",Dic2022_RICHIESTE!AB47),Dic2022_RICHIESTE!AB47))=1,    AB$154&lt;&gt;""   ),    _xlfn.CONCAT("Rid: ",HLOOKUP(AB$154,Tipologie!$B$2:$AM$10,7)  ),  Dic2022_RICHIESTE!AB47),HLOOKUP(AB$154,Tipologie!$B$2:$AM$10,7  ) ))</f>
        <v>.</v>
      </c>
      <c r="AC160" s="147" t="str">
        <f>T( IF( Dic2022_RICHIESTE!AC47&lt;&gt;"",  IF(   AND(    (IFERROR(SEARCH("Ridotto",Dic2022_RICHIESTE!AC47),Dic2022_RICHIESTE!AC47))=1,    AC$154&lt;&gt;""   ),    _xlfn.CONCAT("Rid: ",HLOOKUP(AC$154,Tipologie!$B$2:$AM$10,7)  ),  Dic2022_RICHIESTE!AC47),HLOOKUP(AC$154,Tipologie!$B$2:$AM$10,7  ) ))</f>
        <v>.</v>
      </c>
      <c r="AD160" s="147" t="str">
        <f>T( IF( Dic2022_RICHIESTE!AD47&lt;&gt;"",  IF(   AND(    (IFERROR(SEARCH("Ridotto",Dic2022_RICHIESTE!AD47),Dic2022_RICHIESTE!AD47))=1,    AD$154&lt;&gt;""   ),    _xlfn.CONCAT("Rid: ",HLOOKUP(AD$154,Tipologie!$B$2:$AM$10,7)  ),  Dic2022_RICHIESTE!AD47),HLOOKUP(AD$154,Tipologie!$B$2:$AM$10,7  ) ))</f>
        <v>.</v>
      </c>
      <c r="AE160" s="147" t="str">
        <f>T( IF( Dic2022_RICHIESTE!AE47&lt;&gt;"",  IF(   AND(    (IFERROR(SEARCH("Ridotto",Dic2022_RICHIESTE!AE47),Dic2022_RICHIESTE!AE47))=1,    AE$154&lt;&gt;""   ),    _xlfn.CONCAT("Rid: ",HLOOKUP(AE$154,Tipologie!$B$2:$AM$10,7)  ),  Dic2022_RICHIESTE!AE47),HLOOKUP(AE$154,Tipologie!$B$2:$AM$10,7  ) ))</f>
        <v>.</v>
      </c>
      <c r="AF160" s="147" t="str">
        <f>T( IF( Dic2022_RICHIESTE!AF47&lt;&gt;"",  IF(   AND(    (IFERROR(SEARCH("Ridotto",Dic2022_RICHIESTE!AF47),Dic2022_RICHIESTE!AF47))=1,    AF$154&lt;&gt;""   ),    _xlfn.CONCAT("Rid: ",HLOOKUP(AF$154,Tipologie!$B$2:$AM$10,7)  ),  Dic2022_RICHIESTE!AF47),HLOOKUP(AF$154,Tipologie!$B$2:$AM$10,7  ) ))</f>
        <v>.</v>
      </c>
      <c r="AG160" s="147" t="str">
        <f>T( IF( Dic2022_RICHIESTE!AG47&lt;&gt;"",  IF(   AND(    (IFERROR(SEARCH("Ridotto",Dic2022_RICHIESTE!AG47),Dic2022_RICHIESTE!AG47))=1,    AG$154&lt;&gt;""   ),    _xlfn.CONCAT("Rid: ",HLOOKUP(AG$154,Tipologie!$B$2:$AM$10,7)  ),  Dic2022_RICHIESTE!AG47),HLOOKUP(AG$154,Tipologie!$B$2:$AM$10,7  ) ))</f>
        <v>.</v>
      </c>
      <c r="AH160" s="147" t="str">
        <f>T( IF( Dic2022_RICHIESTE!AH47&lt;&gt;"",  IF(   AND(    (IFERROR(SEARCH("Ridotto",Dic2022_RICHIESTE!AH47),Dic2022_RICHIESTE!AH47))=1,    AH$154&lt;&gt;""   ),    _xlfn.CONCAT("Rid: ",HLOOKUP(AH$154,Tipologie!$B$2:$AM$10,7)  ),  Dic2022_RICHIESTE!AH47),HLOOKUP(AH$154,Tipologie!$B$2:$AM$10,7  ) ))</f>
        <v>.</v>
      </c>
      <c r="AI160" s="147" t="str">
        <f>T( IF( Dic2022_RICHIESTE!AI47&lt;&gt;"",  IF(   AND(    (IFERROR(SEARCH("Ridotto",Dic2022_RICHIESTE!AI47),Dic2022_RICHIESTE!AI47))=1,    AI$154&lt;&gt;""   ),    _xlfn.CONCAT("Rid: ",HLOOKUP(AI$154,Tipologie!$B$2:$AM$10,7)  ),  Dic2022_RICHIESTE!AI47),HLOOKUP(AI$154,Tipologie!$B$2:$AM$10,7  ) ))</f>
        <v>.</v>
      </c>
      <c r="AJ160" s="147" t="str">
        <f>T( IF( Dic2022_RICHIESTE!AJ47&lt;&gt;"",  IF(   AND(    (IFERROR(SEARCH("Ridotto",Dic2022_RICHIESTE!AJ47),Dic2022_RICHIESTE!AJ47))=1,    AJ$154&lt;&gt;""   ),    _xlfn.CONCAT("Rid: ",HLOOKUP(AJ$154,Tipologie!$B$2:$AM$10,7)  ),  Dic2022_RICHIESTE!AJ47),HLOOKUP(AJ$154,Tipologie!$B$2:$AM$10,7  ) ))</f>
        <v>.</v>
      </c>
      <c r="AK160" s="147" t="str">
        <f>T( IF( Dic2022_RICHIESTE!AK47&lt;&gt;"",  IF(   AND(    (IFERROR(SEARCH("Ridotto",Dic2022_RICHIESTE!AK47),Dic2022_RICHIESTE!AK47))=1,    AK$154&lt;&gt;""   ),    _xlfn.CONCAT("Rid: ",HLOOKUP(AK$154,Tipologie!$B$2:$AM$10,7)  ),  Dic2022_RICHIESTE!AK47),HLOOKUP(AK$154,Tipologie!$B$2:$AM$10,7  ) ))</f>
        <v>.</v>
      </c>
      <c r="AL160" s="147" t="str">
        <f>T( IF( Dic2022_RICHIESTE!AL47&lt;&gt;"",  IF(   AND(    (IFERROR(SEARCH("Ridotto",Dic2022_RICHIESTE!AL47),Dic2022_RICHIESTE!AL47))=1,    AL$154&lt;&gt;""   ),    _xlfn.CONCAT("Rid: ",HLOOKUP(AL$154,Tipologie!$B$2:$AM$10,7)  ),  Dic2022_RICHIESTE!AL47),HLOOKUP(AL$154,Tipologie!$B$2:$AM$10,7  ) ))</f>
        <v>.</v>
      </c>
      <c r="AM160" s="147" t="str">
        <f>T( IF( Dic2022_RICHIESTE!AM47&lt;&gt;"",  IF(   AND(    (IFERROR(SEARCH("Ridotto",Dic2022_RICHIESTE!AM47),Dic2022_RICHIESTE!AM47))=1,    AM$154&lt;&gt;""   ),    _xlfn.CONCAT("Rid: ",HLOOKUP(AM$154,Tipologie!$B$2:$AM$10,7)  ),  Dic2022_RICHIESTE!AM47),HLOOKUP(AM$154,Tipologie!$B$2:$AM$10,7  ) ))</f>
        <v>.</v>
      </c>
      <c r="AN160" s="147" t="str">
        <f>T( IF( Dic2022_RICHIESTE!AN47&lt;&gt;"",  IF(   AND(    (IFERROR(SEARCH("Ridotto",Dic2022_RICHIESTE!AN47),Dic2022_RICHIESTE!AN47))=1,    AN$154&lt;&gt;""   ),    _xlfn.CONCAT("Rid: ",HLOOKUP(AN$154,Tipologie!$B$2:$AM$10,7)  ),  Dic2022_RICHIESTE!AN47),HLOOKUP(AN$154,Tipologie!$B$2:$AM$10,7  ) ))</f>
        <v>.</v>
      </c>
      <c r="AO160" s="147" t="str">
        <f>T( IF( Dic2022_RICHIESTE!AO47&lt;&gt;"",  IF(   AND(    (IFERROR(SEARCH("Ridotto",Dic2022_RICHIESTE!AO47),Dic2022_RICHIESTE!AO47))=1,    AO$154&lt;&gt;""   ),    _xlfn.CONCAT("Rid: ",HLOOKUP(AO$154,Tipologie!$B$2:$AM$10,7)  ),  Dic2022_RICHIESTE!AO47),HLOOKUP(AO$154,Tipologie!$B$2:$AM$10,7  ) ))</f>
        <v>.</v>
      </c>
      <c r="AP160" s="147" t="str">
        <f>T( IF( Dic2022_RICHIESTE!AP47&lt;&gt;"",  IF(   AND(    (IFERROR(SEARCH("Ridotto",Dic2022_RICHIESTE!AP47),Dic2022_RICHIESTE!AP47))=1,    AP$154&lt;&gt;""   ),    _xlfn.CONCAT("Rid: ",HLOOKUP(AP$154,Tipologie!$B$2:$AM$10,7)  ),  Dic2022_RICHIESTE!AP47),HLOOKUP(AP$154,Tipologie!$B$2:$AM$10,7  ) ))</f>
        <v>.</v>
      </c>
      <c r="AQ160" s="147" t="str">
        <f>T( IF( Dic2022_RICHIESTE!AQ47&lt;&gt;"",  IF(   AND(    (IFERROR(SEARCH("Ridotto",Dic2022_RICHIESTE!AQ47),Dic2022_RICHIESTE!AQ47))=1,    AQ$154&lt;&gt;""   ),    _xlfn.CONCAT("Rid: ",HLOOKUP(AQ$154,Tipologie!$B$2:$AM$10,7)  ),  Dic2022_RICHIESTE!AQ47),HLOOKUP(AQ$154,Tipologie!$B$2:$AM$10,7  ) ))</f>
        <v>.</v>
      </c>
      <c r="AR160" s="147" t="str">
        <f>T( IF( Dic2022_RICHIESTE!AR47&lt;&gt;"",  IF(   AND(    (IFERROR(SEARCH("Ridotto",Dic2022_RICHIESTE!AR47),Dic2022_RICHIESTE!AR47))=1,    AR$154&lt;&gt;""   ),    _xlfn.CONCAT("Rid: ",HLOOKUP(AR$154,Tipologie!$B$2:$AM$10,7)  ),  Dic2022_RICHIESTE!AR47),HLOOKUP(AR$154,Tipologie!$B$2:$AM$10,7  ) ))</f>
        <v>.</v>
      </c>
      <c r="AS160" s="147" t="str">
        <f>T( IF( Dic2022_RICHIESTE!AS47&lt;&gt;"",  IF(   AND(    (IFERROR(SEARCH("Ridotto",Dic2022_RICHIESTE!AS47),Dic2022_RICHIESTE!AS47))=1,    AS$154&lt;&gt;""   ),    _xlfn.CONCAT("Rid: ",HLOOKUP(AS$154,Tipologie!$B$2:$AM$10,7)  ),  Dic2022_RICHIESTE!AS47),HLOOKUP(AS$154,Tipologie!$B$2:$AM$10,7  ) ))</f>
        <v>.</v>
      </c>
      <c r="AT160" s="224"/>
      <c r="AW160" s="159">
        <f>SUM(COUNTIFS(C160:AS160,{"Ex-accordo";"Ferie";"Ridotto Ex-Acc";"Ridotto Ferie";"Ridotto Maternità";"Malattia";"Esame";"Altro"}))</f>
        <v>0</v>
      </c>
      <c r="AX160" s="159">
        <f t="shared" si="49"/>
        <v>30</v>
      </c>
      <c r="AY160" s="91"/>
      <c r="BB160" s="147" t="str">
        <f>T( IF( Dic2022_RICHIESTE!BM47&lt;&gt;"",  IF(   AND(    (IFERROR(SEARCH("Ridotto",Dic2022_RICHIESTE!BM47),Dic2022_RICHIESTE!BM47))=1,    BB$154&lt;&gt;""   ),    _xlfn.CONCAT("Rid: ",HLOOKUP(BB$154,Tipologie!$B$2:$AM$10,7)  ),  Dic2022_RICHIESTE!BM47),HLOOKUP(BB$154,Tipologie!$B$2:$AM$10,7  ) ))</f>
        <v>.</v>
      </c>
      <c r="BC160" s="147" t="str">
        <f>T( IF( Dic2022_RICHIESTE!BN47&lt;&gt;"",  IF(   AND(    (IFERROR(SEARCH("Ridotto",Dic2022_RICHIESTE!BN47),Dic2022_RICHIESTE!BN47))=1,    BC$154&lt;&gt;""   ),    _xlfn.CONCAT("Rid: ",HLOOKUP(BC$154,Tipologie!$B$2:$AM$10,7)  ),  Dic2022_RICHIESTE!BN47),HLOOKUP(BC$154,Tipologie!$B$2:$AM$10,7  ) ))</f>
        <v>.</v>
      </c>
      <c r="BD160" s="147" t="str">
        <f>T( IF( Dic2022_RICHIESTE!BO47&lt;&gt;"",  IF(   AND(    (IFERROR(SEARCH("Ridotto",Dic2022_RICHIESTE!BO47),Dic2022_RICHIESTE!BO47))=1,    BD$154&lt;&gt;""   ),    _xlfn.CONCAT("Rid: ",HLOOKUP(BD$154,Tipologie!$B$2:$AM$10,7)  ),  Dic2022_RICHIESTE!BO47),HLOOKUP(BD$154,Tipologie!$B$2:$AM$10,7  ) ))</f>
        <v>.</v>
      </c>
      <c r="BE160" s="147" t="str">
        <f>T( IF( Dic2022_RICHIESTE!BP47&lt;&gt;"",  IF(   AND(    (IFERROR(SEARCH("Ridotto",Dic2022_RICHIESTE!BP47),Dic2022_RICHIESTE!BP47))=1,    BE$154&lt;&gt;""   ),    _xlfn.CONCAT("Rid: ",HLOOKUP(BE$154,Tipologie!$B$2:$AM$10,7)  ),  Dic2022_RICHIESTE!BP47),HLOOKUP(BE$154,Tipologie!$B$2:$AM$10,7  ) ))</f>
        <v>.</v>
      </c>
      <c r="BF160" s="147" t="str">
        <f>T( IF( Dic2022_RICHIESTE!BQ47&lt;&gt;"",  IF(   AND(    (IFERROR(SEARCH("Ridotto",Dic2022_RICHIESTE!BQ47),Dic2022_RICHIESTE!BQ47))=1,    BF$154&lt;&gt;""   ),    _xlfn.CONCAT("Rid: ",HLOOKUP(BF$154,Tipologie!$B$2:$AM$10,7)  ),  Dic2022_RICHIESTE!BQ47),HLOOKUP(BF$154,Tipologie!$B$2:$AM$10,7  ) ))</f>
        <v>.</v>
      </c>
      <c r="BG160" s="147" t="str">
        <f>T( IF( Dic2022_RICHIESTE!BR47&lt;&gt;"",  IF(   AND(    (IFERROR(SEARCH("Ridotto",Dic2022_RICHIESTE!BR47),Dic2022_RICHIESTE!BR47))=1,    BG$154&lt;&gt;""   ),    _xlfn.CONCAT("Rid: ",HLOOKUP(BG$154,Tipologie!$B$2:$AM$10,7)  ),  Dic2022_RICHIESTE!BR47),HLOOKUP(BG$154,Tipologie!$B$2:$AM$10,7  ) ))</f>
        <v>.</v>
      </c>
      <c r="BI160" s="45" t="str">
        <f t="shared" si="41"/>
        <v>ven</v>
      </c>
      <c r="BJ160" s="45">
        <f t="shared" si="48"/>
        <v>44932</v>
      </c>
      <c r="BK160" s="147" t="str">
        <f>T(IF(  Dic2022_RICHIESTE!BV47&lt;&gt;"",  Dic2022_RICHIESTE!BV47,  HLOOKUP(BK$154,Tipologie!$B$2:$AM$10,7) ))</f>
        <v>.</v>
      </c>
      <c r="BL160" s="147" t="str">
        <f>T(IF(  Dic2022_RICHIESTE!BW47&lt;&gt;"",  Dic2022_RICHIESTE!BW47,  HLOOKUP(BL$154,Tipologie!$B$2:$AM$10,7) ))</f>
        <v>.</v>
      </c>
      <c r="BM160" s="147" t="str">
        <f>T(IF(  Dic2022_RICHIESTE!BX47&lt;&gt;"",  Dic2022_RICHIESTE!BX47,  HLOOKUP(BM$154,Tipologie!$B$2:$AM$10,7) ))</f>
        <v>.</v>
      </c>
      <c r="BN160" s="147" t="str">
        <f>T(IF(  Dic2022_RICHIESTE!BY47&lt;&gt;"",  Dic2022_RICHIESTE!BY47,  HLOOKUP(BN$154,Tipologie!$B$2:$AM$10,7) ))</f>
        <v>.</v>
      </c>
      <c r="BO160" s="147" t="str">
        <f>T(IF(  Dic2022_RICHIESTE!BZ47&lt;&gt;"",  Dic2022_RICHIESTE!BZ47,  HLOOKUP(BO$154,Tipologie!$B$2:$AM$10,7) ))</f>
        <v>.</v>
      </c>
      <c r="BP160" s="147" t="str">
        <f>T(IF(  Dic2022_RICHIESTE!CA47&lt;&gt;"",  Dic2022_RICHIESTE!CA47,  HLOOKUP(BP$154,Tipologie!$B$2:$AM$10,7) ))</f>
        <v>.</v>
      </c>
      <c r="BQ160" s="147" t="str">
        <f>T(IF(  Dic2022_RICHIESTE!CB47&lt;&gt;"",  Dic2022_RICHIESTE!CB47,  HLOOKUP(BQ$154,Tipologie!$B$2:$AM$10,7) ))</f>
        <v>.</v>
      </c>
      <c r="BR160" s="147" t="str">
        <f>T(IF(  Dic2022_RICHIESTE!BW47&lt;&gt;"",  Dic2022_RICHIESTE!BW47,  HLOOKUP(BR$154,Tipologie!$B$2:$AM$10,7) ))</f>
        <v>.</v>
      </c>
      <c r="BS160" s="147" t="str">
        <f>T(IF(  Dic2022_RICHIESTE!BX47&lt;&gt;"",  Dic2022_RICHIESTE!BX47,  HLOOKUP(BS$154,Tipologie!$B$2:$AM$10,7) ))</f>
        <v>.</v>
      </c>
      <c r="BT160" s="147" t="str">
        <f>T(IF(  Dic2022_RICHIESTE!BY47&lt;&gt;"",  Dic2022_RICHIESTE!BY47,  HLOOKUP(BT$154,Tipologie!$B$2:$AM$10,7) ))</f>
        <v>.</v>
      </c>
      <c r="BU160" s="20"/>
    </row>
    <row r="161" spans="1:72" ht="11.25" customHeight="1" x14ac:dyDescent="0.25">
      <c r="A161" s="45" t="s">
        <v>22</v>
      </c>
      <c r="B161" s="46">
        <f t="shared" si="50"/>
        <v>44933</v>
      </c>
      <c r="C161" s="147" t="str">
        <f>T( IF( Dic2022_RICHIESTE!C48&lt;&gt;"",  IF(   AND(    (IFERROR(SEARCH("Ridotto",Dic2022_RICHIESTE!C48),Dic2022_RICHIESTE!C48))=1,    C$154&lt;&gt;""   ),    _xlfn.CONCAT("Rid: ",HLOOKUP(C$154,Tipologie!$B$2:$AM$10,8)  ),  Dic2022_RICHIESTE!C48),HLOOKUP(C$154,Tipologie!$B$2:$AM$10,8  ) ))</f>
        <v>RIPOSO</v>
      </c>
      <c r="D161" s="147" t="str">
        <f>T( IF( Dic2022_RICHIESTE!D48&lt;&gt;"",  IF(   AND(    (IFERROR(SEARCH("Ridotto",Dic2022_RICHIESTE!D48),Dic2022_RICHIESTE!D48))=1,    D$154&lt;&gt;""   ),    _xlfn.CONCAT("Rid: ",HLOOKUP(D$154,Tipologie!$B$2:$AM$10,8)  ),  Dic2022_RICHIESTE!D48),HLOOKUP(D$154,Tipologie!$B$2:$AM$10,8  ) ))</f>
        <v>RIPOSO</v>
      </c>
      <c r="E161" s="147" t="str">
        <f>T( IF( Dic2022_RICHIESTE!E48&lt;&gt;"",  IF(   AND(    (IFERROR(SEARCH("Ridotto",Dic2022_RICHIESTE!E48),Dic2022_RICHIESTE!E48))=1,    E$154&lt;&gt;""   ),    _xlfn.CONCAT("Rid: ",HLOOKUP(E$154,Tipologie!$B$2:$AM$10,8)  ),  Dic2022_RICHIESTE!E48),HLOOKUP(E$154,Tipologie!$B$2:$AM$10,8  ) ))</f>
        <v>RIPOSO</v>
      </c>
      <c r="F161" s="147" t="str">
        <f>T( IF( Dic2022_RICHIESTE!F48&lt;&gt;"",  IF(   AND(    (IFERROR(SEARCH("Ridotto",Dic2022_RICHIESTE!F48),Dic2022_RICHIESTE!F48))=1,    F$154&lt;&gt;""   ),    _xlfn.CONCAT("Rid: ",HLOOKUP(F$154,Tipologie!$B$2:$AM$10,8)  ),  Dic2022_RICHIESTE!F48),HLOOKUP(F$154,Tipologie!$B$2:$AM$10,8  ) ))</f>
        <v>RIPOSO</v>
      </c>
      <c r="G161" s="147" t="str">
        <f>T( IF( Dic2022_RICHIESTE!G48&lt;&gt;"",  IF(   AND(    (IFERROR(SEARCH("Ridotto",Dic2022_RICHIESTE!G48),Dic2022_RICHIESTE!G48))=1,    G$154&lt;&gt;""   ),    _xlfn.CONCAT("Rid: ",HLOOKUP(G$154,Tipologie!$B$2:$AM$10,8)  ),  Dic2022_RICHIESTE!G48),HLOOKUP(G$154,Tipologie!$B$2:$AM$10,8  ) ))</f>
        <v>RIPOSO</v>
      </c>
      <c r="H161" s="147" t="str">
        <f>T( IF( Dic2022_RICHIESTE!H48&lt;&gt;"",  IF(   AND(    (IFERROR(SEARCH("Ridotto",Dic2022_RICHIESTE!H48),Dic2022_RICHIESTE!H48))=1,    H$154&lt;&gt;""   ),    _xlfn.CONCAT("Rid: ",HLOOKUP(H$154,Tipologie!$B$2:$AM$10,8)  ),  Dic2022_RICHIESTE!H48),HLOOKUP(H$154,Tipologie!$B$2:$AM$10,8  ) ))</f>
        <v>RIPOSO</v>
      </c>
      <c r="I161" s="147" t="str">
        <f>T( IF( Dic2022_RICHIESTE!I48&lt;&gt;"",  IF(   AND(    (IFERROR(SEARCH("Ridotto",Dic2022_RICHIESTE!I48),Dic2022_RICHIESTE!I48))=1,    I$154&lt;&gt;""   ),    _xlfn.CONCAT("Rid: ",HLOOKUP(I$154,Tipologie!$B$2:$AM$10,8)  ),  Dic2022_RICHIESTE!I48),HLOOKUP(I$154,Tipologie!$B$2:$AM$10,8  ) ))</f>
        <v>RIPOSO</v>
      </c>
      <c r="J161" s="147" t="str">
        <f>T( IF( Dic2022_RICHIESTE!J48&lt;&gt;"",  IF(   AND(    (IFERROR(SEARCH("Ridotto",Dic2022_RICHIESTE!J48),Dic2022_RICHIESTE!J48))=1,    J$154&lt;&gt;""   ),    _xlfn.CONCAT("Rid: ",HLOOKUP(J$154,Tipologie!$B$2:$AM$10,8)  ),  Dic2022_RICHIESTE!J48),HLOOKUP(J$154,Tipologie!$B$2:$AM$10,8  ) ))</f>
        <v>RIPOSO</v>
      </c>
      <c r="K161" s="147" t="str">
        <f>T( IF( Dic2022_RICHIESTE!K48&lt;&gt;"",  IF(   AND(    (IFERROR(SEARCH("Ridotto",Dic2022_RICHIESTE!K48),Dic2022_RICHIESTE!K48))=1,    K$154&lt;&gt;""   ),    _xlfn.CONCAT("Rid: ",HLOOKUP(K$154,Tipologie!$B$2:$AM$10,8)  ),  Dic2022_RICHIESTE!K48),HLOOKUP(K$154,Tipologie!$B$2:$AM$10,8  ) ))</f>
        <v>RIPOSO</v>
      </c>
      <c r="L161" s="147" t="str">
        <f>T( IF( Dic2022_RICHIESTE!L48&lt;&gt;"",  IF(   AND(    (IFERROR(SEARCH("Ridotto",Dic2022_RICHIESTE!L48),Dic2022_RICHIESTE!L48))=1,    L$154&lt;&gt;""   ),    _xlfn.CONCAT("Rid: ",HLOOKUP(L$154,Tipologie!$B$2:$AM$10,8)  ),  Dic2022_RICHIESTE!L48),HLOOKUP(L$154,Tipologie!$B$2:$AM$10,8  ) ))</f>
        <v>RIPOSO</v>
      </c>
      <c r="M161" s="147" t="str">
        <f>T( IF( Dic2022_RICHIESTE!M48&lt;&gt;"",  IF(   AND(    (IFERROR(SEARCH("Ridotto",Dic2022_RICHIESTE!M48),Dic2022_RICHIESTE!M48))=1,    M$154&lt;&gt;""   ),    _xlfn.CONCAT("Rid: ",HLOOKUP(M$154,Tipologie!$B$2:$AM$10,8)  ),  Dic2022_RICHIESTE!M48),HLOOKUP(M$154,Tipologie!$B$2:$AM$10,8  ) ))</f>
        <v>RIPOSO</v>
      </c>
      <c r="N161" s="147" t="str">
        <f>T( IF( Dic2022_RICHIESTE!N48&lt;&gt;"",  IF(   AND(    (IFERROR(SEARCH("Ridotto",Dic2022_RICHIESTE!N48),Dic2022_RICHIESTE!N48))=1,    N$154&lt;&gt;""   ),    _xlfn.CONCAT("Rid: ",HLOOKUP(N$154,Tipologie!$B$2:$AM$10,8)  ),  Dic2022_RICHIESTE!N48),HLOOKUP(N$154,Tipologie!$B$2:$AM$10,8  ) ))</f>
        <v>RIPOSO</v>
      </c>
      <c r="O161" s="147" t="str">
        <f>T( IF( Dic2022_RICHIESTE!O48&lt;&gt;"",  IF(   AND(    (IFERROR(SEARCH("Ridotto",Dic2022_RICHIESTE!O48),Dic2022_RICHIESTE!O48))=1,    O$154&lt;&gt;""   ),    _xlfn.CONCAT("Rid: ",HLOOKUP(O$154,Tipologie!$B$2:$AM$10,8)  ),  Dic2022_RICHIESTE!O48),HLOOKUP(O$154,Tipologie!$B$2:$AM$10,8  ) ))</f>
        <v>RIPOSO</v>
      </c>
      <c r="P161" s="147" t="str">
        <f>T( IF( Dic2022_RICHIESTE!P48&lt;&gt;"",  IF(   AND(    (IFERROR(SEARCH("Ridotto",Dic2022_RICHIESTE!P48),Dic2022_RICHIESTE!P48))=1,    P$154&lt;&gt;""   ),    _xlfn.CONCAT("Rid: ",HLOOKUP(P$154,Tipologie!$B$2:$AM$10,8)  ),  Dic2022_RICHIESTE!P48),HLOOKUP(P$154,Tipologie!$B$2:$AM$10,8  ) ))</f>
        <v>RIPOSO</v>
      </c>
      <c r="Q161" s="28" t="str">
        <f>T( IF( Dic2022_RICHIESTE!Q48&lt;&gt;"",  IF(   AND(    (IFERROR(SEARCH("Ridotto",Dic2022_RICHIESTE!Q48),Dic2022_RICHIESTE!Q48))=1,    Q$154&lt;&gt;""   ),    _xlfn.CONCAT("Rid: ",HLOOKUP(Q$154,Tipologie!$B$2:$AM$10,8)  ),  Dic2022_RICHIESTE!Q48),HLOOKUP(Q$154,Tipologie!$B$2:$AM$10,8  ) ))</f>
        <v>RIPOSO</v>
      </c>
      <c r="R161" s="28" t="str">
        <f>T( IF( Dic2022_RICHIESTE!R48&lt;&gt;"",  IF(   AND(    (IFERROR(SEARCH("Ridotto",Dic2022_RICHIESTE!R48),Dic2022_RICHIESTE!R48))=1,    R$154&lt;&gt;""   ),    _xlfn.CONCAT("Rid: ",HLOOKUP(R$154,Tipologie!$B$2:$AM$10,8)  ),  Dic2022_RICHIESTE!R48),HLOOKUP(R$154,Tipologie!$B$2:$AM$10,8  ) ))</f>
        <v>RIPOSO</v>
      </c>
      <c r="S161" s="28" t="str">
        <f>T( IF( Dic2022_RICHIESTE!S48&lt;&gt;"",  IF(   AND(    (IFERROR(SEARCH("Ridotto",Dic2022_RICHIESTE!S48),Dic2022_RICHIESTE!S48))=1,    S$154&lt;&gt;""   ),    _xlfn.CONCAT("Rid: ",HLOOKUP(S$154,Tipologie!$B$2:$AM$10,8)  ),  Dic2022_RICHIESTE!S48),HLOOKUP(S$154,Tipologie!$B$2:$AM$10,8  ) ))</f>
        <v>RIPOSO</v>
      </c>
      <c r="U161" s="45" t="str">
        <f t="shared" si="40"/>
        <v>sab</v>
      </c>
      <c r="V161" s="46">
        <f t="shared" si="39"/>
        <v>44933</v>
      </c>
      <c r="W161" s="147" t="str">
        <f>T( IF( Dic2022_RICHIESTE!W48&lt;&gt;"",  IF(   AND(    (IFERROR(SEARCH("Ridotto",Dic2022_RICHIESTE!W48),Dic2022_RICHIESTE!W48))=1,    W$154&lt;&gt;""   ),    _xlfn.CONCAT("Rid: ",HLOOKUP(W$154,Tipologie!$B$2:$AM$10,8)  ),  Dic2022_RICHIESTE!W48),HLOOKUP(W$154,Tipologie!$B$2:$AM$10,8  ) ))</f>
        <v>RIPOSO</v>
      </c>
      <c r="X161" s="147" t="str">
        <f>T( IF( Dic2022_RICHIESTE!X48&lt;&gt;"",  IF(   AND(    (IFERROR(SEARCH("Ridotto",Dic2022_RICHIESTE!X48),Dic2022_RICHIESTE!X48))=1,    X$154&lt;&gt;""   ),    _xlfn.CONCAT("Rid: ",HLOOKUP(X$154,Tipologie!$B$2:$AM$10,8)  ),  Dic2022_RICHIESTE!X48),HLOOKUP(X$154,Tipologie!$B$2:$AM$10,8  ) ))</f>
        <v>RIPOSO</v>
      </c>
      <c r="Y161" s="147" t="str">
        <f>T( IF( Dic2022_RICHIESTE!Y48&lt;&gt;"",  IF(   AND(    (IFERROR(SEARCH("Ridotto",Dic2022_RICHIESTE!Y48),Dic2022_RICHIESTE!Y48))=1,    Y$154&lt;&gt;""   ),    _xlfn.CONCAT("Rid: ",HLOOKUP(Y$154,Tipologie!$B$2:$AM$10,8)  ),  Dic2022_RICHIESTE!Y48),HLOOKUP(Y$154,Tipologie!$B$2:$AM$10,8  ) ))</f>
        <v>RIPOSO</v>
      </c>
      <c r="Z161" s="147" t="str">
        <f>T( IF( Dic2022_RICHIESTE!Z48&lt;&gt;"",  IF(   AND(    (IFERROR(SEARCH("Ridotto",Dic2022_RICHIESTE!Z48),Dic2022_RICHIESTE!Z48))=1,    Z$154&lt;&gt;""   ),    _xlfn.CONCAT("Rid: ",HLOOKUP(Z$154,Tipologie!$B$2:$AM$10,8)  ),  Dic2022_RICHIESTE!Z48),HLOOKUP(Z$154,Tipologie!$B$2:$AM$10,8  ) ))</f>
        <v>RIPOSO</v>
      </c>
      <c r="AA161" s="147" t="str">
        <f>T( IF( Dic2022_RICHIESTE!AA48&lt;&gt;"",  IF(   AND(    (IFERROR(SEARCH("Ridotto",Dic2022_RICHIESTE!AA48),Dic2022_RICHIESTE!AA48))=1,    AA$154&lt;&gt;""   ),    _xlfn.CONCAT("Rid: ",HLOOKUP(AA$154,Tipologie!$B$2:$AM$10,8)  ),  Dic2022_RICHIESTE!AA48),HLOOKUP(AA$154,Tipologie!$B$2:$AM$10,8  ) ))</f>
        <v>RIPOSO</v>
      </c>
      <c r="AB161" s="147" t="str">
        <f>T( IF( Dic2022_RICHIESTE!AB48&lt;&gt;"",  IF(   AND(    (IFERROR(SEARCH("Ridotto",Dic2022_RICHIESTE!AB48),Dic2022_RICHIESTE!AB48))=1,    AB$154&lt;&gt;""   ),    _xlfn.CONCAT("Rid: ",HLOOKUP(AB$154,Tipologie!$B$2:$AM$10,8)  ),  Dic2022_RICHIESTE!AB48),HLOOKUP(AB$154,Tipologie!$B$2:$AM$10,8  ) ))</f>
        <v>RIPOSO</v>
      </c>
      <c r="AC161" s="147" t="str">
        <f>T( IF( Dic2022_RICHIESTE!AC48&lt;&gt;"",  IF(   AND(    (IFERROR(SEARCH("Ridotto",Dic2022_RICHIESTE!AC48),Dic2022_RICHIESTE!AC48))=1,    AC$154&lt;&gt;""   ),    _xlfn.CONCAT("Rid: ",HLOOKUP(AC$154,Tipologie!$B$2:$AM$10,8)  ),  Dic2022_RICHIESTE!AC48),HLOOKUP(AC$154,Tipologie!$B$2:$AM$10,8  ) ))</f>
        <v>RIPOSO</v>
      </c>
      <c r="AD161" s="147" t="str">
        <f>T( IF( Dic2022_RICHIESTE!AD48&lt;&gt;"",  IF(   AND(    (IFERROR(SEARCH("Ridotto",Dic2022_RICHIESTE!AD48),Dic2022_RICHIESTE!AD48))=1,    AD$154&lt;&gt;""   ),    _xlfn.CONCAT("Rid: ",HLOOKUP(AD$154,Tipologie!$B$2:$AM$10,8)  ),  Dic2022_RICHIESTE!AD48),HLOOKUP(AD$154,Tipologie!$B$2:$AM$10,8  ) ))</f>
        <v>RIPOSO</v>
      </c>
      <c r="AE161" s="147" t="str">
        <f>T( IF( Dic2022_RICHIESTE!AE48&lt;&gt;"",  IF(   AND(    (IFERROR(SEARCH("Ridotto",Dic2022_RICHIESTE!AE48),Dic2022_RICHIESTE!AE48))=1,    AE$154&lt;&gt;""   ),    _xlfn.CONCAT("Rid: ",HLOOKUP(AE$154,Tipologie!$B$2:$AM$10,8)  ),  Dic2022_RICHIESTE!AE48),HLOOKUP(AE$154,Tipologie!$B$2:$AM$10,8  ) ))</f>
        <v>RIPOSO</v>
      </c>
      <c r="AF161" s="147" t="str">
        <f>T( IF( Dic2022_RICHIESTE!AF48&lt;&gt;"",  IF(   AND(    (IFERROR(SEARCH("Ridotto",Dic2022_RICHIESTE!AF48),Dic2022_RICHIESTE!AF48))=1,    AF$154&lt;&gt;""   ),    _xlfn.CONCAT("Rid: ",HLOOKUP(AF$154,Tipologie!$B$2:$AM$10,8)  ),  Dic2022_RICHIESTE!AF48),HLOOKUP(AF$154,Tipologie!$B$2:$AM$10,8  ) ))</f>
        <v>RIPOSO</v>
      </c>
      <c r="AG161" s="147" t="str">
        <f>T( IF( Dic2022_RICHIESTE!AG48&lt;&gt;"",  IF(   AND(    (IFERROR(SEARCH("Ridotto",Dic2022_RICHIESTE!AG48),Dic2022_RICHIESTE!AG48))=1,    AG$154&lt;&gt;""   ),    _xlfn.CONCAT("Rid: ",HLOOKUP(AG$154,Tipologie!$B$2:$AM$10,8)  ),  Dic2022_RICHIESTE!AG48),HLOOKUP(AG$154,Tipologie!$B$2:$AM$10,8  ) ))</f>
        <v>RIPOSO</v>
      </c>
      <c r="AH161" s="147" t="str">
        <f>T( IF( Dic2022_RICHIESTE!AH48&lt;&gt;"",  IF(   AND(    (IFERROR(SEARCH("Ridotto",Dic2022_RICHIESTE!AH48),Dic2022_RICHIESTE!AH48))=1,    AH$154&lt;&gt;""   ),    _xlfn.CONCAT("Rid: ",HLOOKUP(AH$154,Tipologie!$B$2:$AM$10,8)  ),  Dic2022_RICHIESTE!AH48),HLOOKUP(AH$154,Tipologie!$B$2:$AM$10,8  ) ))</f>
        <v>RIPOSO</v>
      </c>
      <c r="AI161" s="147" t="str">
        <f>T( IF( Dic2022_RICHIESTE!AI48&lt;&gt;"",  IF(   AND(    (IFERROR(SEARCH("Ridotto",Dic2022_RICHIESTE!AI48),Dic2022_RICHIESTE!AI48))=1,    AI$154&lt;&gt;""   ),    _xlfn.CONCAT("Rid: ",HLOOKUP(AI$154,Tipologie!$B$2:$AM$10,8)  ),  Dic2022_RICHIESTE!AI48),HLOOKUP(AI$154,Tipologie!$B$2:$AM$10,8  ) ))</f>
        <v>RIPOSO</v>
      </c>
      <c r="AJ161" s="147" t="str">
        <f>T( IF( Dic2022_RICHIESTE!AJ48&lt;&gt;"",  IF(   AND(    (IFERROR(SEARCH("Ridotto",Dic2022_RICHIESTE!AJ48),Dic2022_RICHIESTE!AJ48))=1,    AJ$154&lt;&gt;""   ),    _xlfn.CONCAT("Rid: ",HLOOKUP(AJ$154,Tipologie!$B$2:$AM$10,8)  ),  Dic2022_RICHIESTE!AJ48),HLOOKUP(AJ$154,Tipologie!$B$2:$AM$10,8  ) ))</f>
        <v>RIPOSO</v>
      </c>
      <c r="AK161" s="147" t="str">
        <f>T( IF( Dic2022_RICHIESTE!AK48&lt;&gt;"",  IF(   AND(    (IFERROR(SEARCH("Ridotto",Dic2022_RICHIESTE!AK48),Dic2022_RICHIESTE!AK48))=1,    AK$154&lt;&gt;""   ),    _xlfn.CONCAT("Rid: ",HLOOKUP(AK$154,Tipologie!$B$2:$AM$10,8)  ),  Dic2022_RICHIESTE!AK48),HLOOKUP(AK$154,Tipologie!$B$2:$AM$10,8  ) ))</f>
        <v>RIPOSO</v>
      </c>
      <c r="AL161" s="147" t="str">
        <f>T( IF( Dic2022_RICHIESTE!AL48&lt;&gt;"",  IF(   AND(    (IFERROR(SEARCH("Ridotto",Dic2022_RICHIESTE!AL48),Dic2022_RICHIESTE!AL48))=1,    AL$154&lt;&gt;""   ),    _xlfn.CONCAT("Rid: ",HLOOKUP(AL$154,Tipologie!$B$2:$AM$10,8)  ),  Dic2022_RICHIESTE!AL48),HLOOKUP(AL$154,Tipologie!$B$2:$AM$10,8  ) ))</f>
        <v>RIPOSO</v>
      </c>
      <c r="AM161" s="147" t="str">
        <f>T( IF( Dic2022_RICHIESTE!AM48&lt;&gt;"",  IF(   AND(    (IFERROR(SEARCH("Ridotto",Dic2022_RICHIESTE!AM48),Dic2022_RICHIESTE!AM48))=1,    AM$154&lt;&gt;""   ),    _xlfn.CONCAT("Rid: ",HLOOKUP(AM$154,Tipologie!$B$2:$AM$10,8)  ),  Dic2022_RICHIESTE!AM48),HLOOKUP(AM$154,Tipologie!$B$2:$AM$10,8  ) ))</f>
        <v>RIPOSO</v>
      </c>
      <c r="AN161" s="147" t="str">
        <f>T( IF( Dic2022_RICHIESTE!AN48&lt;&gt;"",  IF(   AND(    (IFERROR(SEARCH("Ridotto",Dic2022_RICHIESTE!AN48),Dic2022_RICHIESTE!AN48))=1,    AN$154&lt;&gt;""   ),    _xlfn.CONCAT("Rid: ",HLOOKUP(AN$154,Tipologie!$B$2:$AM$10,8)  ),  Dic2022_RICHIESTE!AN48),HLOOKUP(AN$154,Tipologie!$B$2:$AM$10,8  ) ))</f>
        <v>RIPOSO</v>
      </c>
      <c r="AO161" s="147" t="str">
        <f>T( IF( Dic2022_RICHIESTE!AO48&lt;&gt;"",  IF(   AND(    (IFERROR(SEARCH("Ridotto",Dic2022_RICHIESTE!AO48),Dic2022_RICHIESTE!AO48))=1,    AO$154&lt;&gt;""   ),    _xlfn.CONCAT("Rid: ",HLOOKUP(AO$154,Tipologie!$B$2:$AM$10,8)  ),  Dic2022_RICHIESTE!AO48),HLOOKUP(AO$154,Tipologie!$B$2:$AM$10,8  ) ))</f>
        <v>RIPOSO</v>
      </c>
      <c r="AP161" s="147" t="str">
        <f>T( IF( Dic2022_RICHIESTE!AP48&lt;&gt;"",  IF(   AND(    (IFERROR(SEARCH("Ridotto",Dic2022_RICHIESTE!AP48),Dic2022_RICHIESTE!AP48))=1,    AP$154&lt;&gt;""   ),    _xlfn.CONCAT("Rid: ",HLOOKUP(AP$154,Tipologie!$B$2:$AM$10,8)  ),  Dic2022_RICHIESTE!AP48),HLOOKUP(AP$154,Tipologie!$B$2:$AM$10,8  ) ))</f>
        <v>RIPOSO</v>
      </c>
      <c r="AQ161" s="147" t="str">
        <f>T( IF( Dic2022_RICHIESTE!AQ48&lt;&gt;"",  IF(   AND(    (IFERROR(SEARCH("Ridotto",Dic2022_RICHIESTE!AQ48),Dic2022_RICHIESTE!AQ48))=1,    AQ$154&lt;&gt;""   ),    _xlfn.CONCAT("Rid: ",HLOOKUP(AQ$154,Tipologie!$B$2:$AM$10,8)  ),  Dic2022_RICHIESTE!AQ48),HLOOKUP(AQ$154,Tipologie!$B$2:$AM$10,8  ) ))</f>
        <v>RIPOSO</v>
      </c>
      <c r="AR161" s="147" t="str">
        <f>T( IF( Dic2022_RICHIESTE!AR48&lt;&gt;"",  IF(   AND(    (IFERROR(SEARCH("Ridotto",Dic2022_RICHIESTE!AR48),Dic2022_RICHIESTE!AR48))=1,    AR$154&lt;&gt;""   ),    _xlfn.CONCAT("Rid: ",HLOOKUP(AR$154,Tipologie!$B$2:$AM$10,8)  ),  Dic2022_RICHIESTE!AR48),HLOOKUP(AR$154,Tipologie!$B$2:$AM$10,8  ) ))</f>
        <v>RIPOSO</v>
      </c>
      <c r="AS161" s="147" t="str">
        <f>T( IF( Dic2022_RICHIESTE!AS48&lt;&gt;"",  IF(   AND(    (IFERROR(SEARCH("Ridotto",Dic2022_RICHIESTE!AS48),Dic2022_RICHIESTE!AS48))=1,    AS$154&lt;&gt;""   ),    _xlfn.CONCAT("Rid: ",HLOOKUP(AS$154,Tipologie!$B$2:$AM$10,8)  ),  Dic2022_RICHIESTE!AS48),HLOOKUP(AS$154,Tipologie!$B$2:$AM$10,8  ) ))</f>
        <v>RIPOSO</v>
      </c>
      <c r="AT161" s="224"/>
      <c r="AW161" s="87">
        <f>SUM(COUNTIFS(C161:AS161,{"Ex-accordo";"Ferie";"Ridotto Ex-Acc";"Ridotto Ferie";"Ridotto Maternità";"Malattia";"Esame";"Altro"}))</f>
        <v>0</v>
      </c>
      <c r="AX161" s="159">
        <f t="shared" si="49"/>
        <v>30</v>
      </c>
      <c r="AY161" s="91"/>
      <c r="BB161" s="147" t="str">
        <f>T( IF( Dic2022_RICHIESTE!BM48&lt;&gt;"",  IF(   AND(    (IFERROR(SEARCH("Ridotto",Dic2022_RICHIESTE!BM48),Dic2022_RICHIESTE!BM48))=1,    BB$154&lt;&gt;""   ),    _xlfn.CONCAT("Rid: ",HLOOKUP(BB$154,Tipologie!$B$2:$AM$10,8)  ),  Dic2022_RICHIESTE!BM48),HLOOKUP(BB$154,Tipologie!$B$2:$AM$10,8  ) ))</f>
        <v>RIPOSO</v>
      </c>
      <c r="BC161" s="147" t="str">
        <f>T( IF( Dic2022_RICHIESTE!BN48&lt;&gt;"",  IF(   AND(    (IFERROR(SEARCH("Ridotto",Dic2022_RICHIESTE!BN48),Dic2022_RICHIESTE!BN48))=1,    BC$154&lt;&gt;""   ),    _xlfn.CONCAT("Rid: ",HLOOKUP(BC$154,Tipologie!$B$2:$AM$10,8)  ),  Dic2022_RICHIESTE!BN48),HLOOKUP(BC$154,Tipologie!$B$2:$AM$10,8  ) ))</f>
        <v>RIPOSO</v>
      </c>
      <c r="BD161" s="147" t="str">
        <f>T( IF( Dic2022_RICHIESTE!BO48&lt;&gt;"",  IF(   AND(    (IFERROR(SEARCH("Ridotto",Dic2022_RICHIESTE!BO48),Dic2022_RICHIESTE!BO48))=1,    BD$154&lt;&gt;""   ),    _xlfn.CONCAT("Rid: ",HLOOKUP(BD$154,Tipologie!$B$2:$AM$10,8)  ),  Dic2022_RICHIESTE!BO48),HLOOKUP(BD$154,Tipologie!$B$2:$AM$10,8  ) ))</f>
        <v>RIPOSO</v>
      </c>
      <c r="BE161" s="147" t="str">
        <f>T( IF( Dic2022_RICHIESTE!BP48&lt;&gt;"",  IF(   AND(    (IFERROR(SEARCH("Ridotto",Dic2022_RICHIESTE!BP48),Dic2022_RICHIESTE!BP48))=1,    BE$154&lt;&gt;""   ),    _xlfn.CONCAT("Rid: ",HLOOKUP(BE$154,Tipologie!$B$2:$AM$10,8)  ),  Dic2022_RICHIESTE!BP48),HLOOKUP(BE$154,Tipologie!$B$2:$AM$10,8  ) ))</f>
        <v>RIPOSO</v>
      </c>
      <c r="BF161" s="147" t="str">
        <f>T( IF( Dic2022_RICHIESTE!BQ48&lt;&gt;"",  IF(   AND(    (IFERROR(SEARCH("Ridotto",Dic2022_RICHIESTE!BQ48),Dic2022_RICHIESTE!BQ48))=1,    BF$154&lt;&gt;""   ),    _xlfn.CONCAT("Rid: ",HLOOKUP(BF$154,Tipologie!$B$2:$AM$10,8)  ),  Dic2022_RICHIESTE!BQ48),HLOOKUP(BF$154,Tipologie!$B$2:$AM$10,8  ) ))</f>
        <v>RIPOSO</v>
      </c>
      <c r="BG161" s="147" t="str">
        <f>T( IF( Dic2022_RICHIESTE!BR48&lt;&gt;"",  IF(   AND(    (IFERROR(SEARCH("Ridotto",Dic2022_RICHIESTE!BR48),Dic2022_RICHIESTE!BR48))=1,    BG$154&lt;&gt;""   ),    _xlfn.CONCAT("Rid: ",HLOOKUP(BG$154,Tipologie!$B$2:$AM$10,8)  ),  Dic2022_RICHIESTE!BR48),HLOOKUP(BG$154,Tipologie!$B$2:$AM$10,8  ) ))</f>
        <v>RIPOSO</v>
      </c>
      <c r="BI161" s="45" t="str">
        <f t="shared" si="41"/>
        <v>sab</v>
      </c>
      <c r="BJ161" s="45">
        <f t="shared" si="48"/>
        <v>44933</v>
      </c>
      <c r="BK161" s="147" t="str">
        <f>T(IF(  Dic2022_RICHIESTE!BV48&lt;&gt;"",  Dic2022_RICHIESTE!BV48,  HLOOKUP(BK$154,Tipologie!$B$2:$AM$10,8) ))</f>
        <v>RIPOSO</v>
      </c>
      <c r="BL161" s="147" t="str">
        <f>T(IF(  Dic2022_RICHIESTE!BW48&lt;&gt;"",  Dic2022_RICHIESTE!BW48,  HLOOKUP(BL$154,Tipologie!$B$2:$AM$10,8) ))</f>
        <v>RIPOSO</v>
      </c>
      <c r="BM161" s="147" t="str">
        <f>T(IF(  Dic2022_RICHIESTE!BX48&lt;&gt;"",  Dic2022_RICHIESTE!BX48,  HLOOKUP(BM$154,Tipologie!$B$2:$AM$10,8) ))</f>
        <v>RIPOSO</v>
      </c>
      <c r="BN161" s="147" t="str">
        <f>T(IF(  Dic2022_RICHIESTE!BY48&lt;&gt;"",  Dic2022_RICHIESTE!BY48,  HLOOKUP(BN$154,Tipologie!$B$2:$AM$10,8) ))</f>
        <v>RIPOSO</v>
      </c>
      <c r="BO161" s="147" t="str">
        <f>T(IF(  Dic2022_RICHIESTE!BZ48&lt;&gt;"",  Dic2022_RICHIESTE!BZ48,  HLOOKUP(BO$154,Tipologie!$B$2:$AM$10,8) ))</f>
        <v>RIPOSO</v>
      </c>
      <c r="BP161" s="147" t="str">
        <f>T(IF(  Dic2022_RICHIESTE!CA48&lt;&gt;"",  Dic2022_RICHIESTE!CA48,  HLOOKUP(BP$154,Tipologie!$B$2:$AM$10,8) ))</f>
        <v>RIPOSO</v>
      </c>
      <c r="BQ161" s="147" t="str">
        <f>T(IF(  Dic2022_RICHIESTE!CB48&lt;&gt;"",  Dic2022_RICHIESTE!CB48,  HLOOKUP(BQ$154,Tipologie!$B$2:$AM$10,8) ))</f>
        <v>RIPOSO</v>
      </c>
      <c r="BR161" s="147" t="str">
        <f>T(IF(  Dic2022_RICHIESTE!BW48&lt;&gt;"",  Dic2022_RICHIESTE!BW48,  HLOOKUP(BR$154,Tipologie!$B$2:$AM$10,8) ))</f>
        <v>RIPOSO</v>
      </c>
      <c r="BS161" s="147" t="str">
        <f>T(IF(  Dic2022_RICHIESTE!BX48&lt;&gt;"",  Dic2022_RICHIESTE!BX48,  HLOOKUP(BS$154,Tipologie!$B$2:$AM$10,8) ))</f>
        <v>RIPOSO</v>
      </c>
      <c r="BT161" s="147" t="str">
        <f>T(IF(  Dic2022_RICHIESTE!BY48&lt;&gt;"",  Dic2022_RICHIESTE!BY48,  HLOOKUP(BT$154,Tipologie!$B$2:$AM$10,8) ))</f>
        <v>RIPOSO</v>
      </c>
    </row>
    <row r="162" spans="1:72" ht="11.25" customHeight="1" x14ac:dyDescent="0.25">
      <c r="A162" s="26"/>
      <c r="B162" s="48">
        <f t="shared" si="50"/>
        <v>44934</v>
      </c>
      <c r="C162" s="147" t="str">
        <f>T( IF( Dic2022_RICHIESTE!C49&lt;&gt;"",  IF(   AND(    (IFERROR(SEARCH("Ridotto",Dic2022_RICHIESTE!C49),Dic2022_RICHIESTE!C49))=1,    C$154&lt;&gt;""   ),    _xlfn.CONCAT("Rid: ",HLOOKUP(C$154,Tipologie!$B$2:$AM$10,9)  ),  Dic2022_RICHIESTE!C49),HLOOKUP(C$154,Tipologie!$B$2:$AM$10,9  ) ))</f>
        <v>DOMENICA</v>
      </c>
      <c r="D162" s="147" t="str">
        <f>T( IF( Dic2022_RICHIESTE!D49&lt;&gt;"",  IF(   AND(    (IFERROR(SEARCH("Ridotto",Dic2022_RICHIESTE!D49),Dic2022_RICHIESTE!D49))=1,    D$154&lt;&gt;""   ),    _xlfn.CONCAT("Rid: ",HLOOKUP(D$154,Tipologie!$B$2:$AM$10,9)  ),  Dic2022_RICHIESTE!D49),HLOOKUP(D$154,Tipologie!$B$2:$AM$10,9  ) ))</f>
        <v>DOMENICA</v>
      </c>
      <c r="E162" s="147" t="str">
        <f>T( IF( Dic2022_RICHIESTE!E49&lt;&gt;"",  IF(   AND(    (IFERROR(SEARCH("Ridotto",Dic2022_RICHIESTE!E49),Dic2022_RICHIESTE!E49))=1,    E$154&lt;&gt;""   ),    _xlfn.CONCAT("Rid: ",HLOOKUP(E$154,Tipologie!$B$2:$AM$10,9)  ),  Dic2022_RICHIESTE!E49),HLOOKUP(E$154,Tipologie!$B$2:$AM$10,9  ) ))</f>
        <v>DOMENICA</v>
      </c>
      <c r="F162" s="147" t="str">
        <f>T( IF( Dic2022_RICHIESTE!F49&lt;&gt;"",  IF(   AND(    (IFERROR(SEARCH("Ridotto",Dic2022_RICHIESTE!F49),Dic2022_RICHIESTE!F49))=1,    F$154&lt;&gt;""   ),    _xlfn.CONCAT("Rid: ",HLOOKUP(F$154,Tipologie!$B$2:$AM$10,9)  ),  Dic2022_RICHIESTE!F49),HLOOKUP(F$154,Tipologie!$B$2:$AM$10,9  ) ))</f>
        <v>DOMENICA</v>
      </c>
      <c r="G162" s="147" t="str">
        <f>T( IF( Dic2022_RICHIESTE!G49&lt;&gt;"",  IF(   AND(    (IFERROR(SEARCH("Ridotto",Dic2022_RICHIESTE!G49),Dic2022_RICHIESTE!G49))=1,    G$154&lt;&gt;""   ),    _xlfn.CONCAT("Rid: ",HLOOKUP(G$154,Tipologie!$B$2:$AM$10,9)  ),  Dic2022_RICHIESTE!G49),HLOOKUP(G$154,Tipologie!$B$2:$AM$10,9  ) ))</f>
        <v>DOMENICA</v>
      </c>
      <c r="H162" s="147" t="str">
        <f>T( IF( Dic2022_RICHIESTE!H49&lt;&gt;"",  IF(   AND(    (IFERROR(SEARCH("Ridotto",Dic2022_RICHIESTE!H49),Dic2022_RICHIESTE!H49))=1,    H$154&lt;&gt;""   ),    _xlfn.CONCAT("Rid: ",HLOOKUP(H$154,Tipologie!$B$2:$AM$10,9)  ),  Dic2022_RICHIESTE!H49),HLOOKUP(H$154,Tipologie!$B$2:$AM$10,9  ) ))</f>
        <v>DOMENICA</v>
      </c>
      <c r="I162" s="147" t="str">
        <f>T( IF( Dic2022_RICHIESTE!I49&lt;&gt;"",  IF(   AND(    (IFERROR(SEARCH("Ridotto",Dic2022_RICHIESTE!I49),Dic2022_RICHIESTE!I49))=1,    I$154&lt;&gt;""   ),    _xlfn.CONCAT("Rid: ",HLOOKUP(I$154,Tipologie!$B$2:$AM$10,9)  ),  Dic2022_RICHIESTE!I49),HLOOKUP(I$154,Tipologie!$B$2:$AM$10,9  ) ))</f>
        <v>DOMENICA</v>
      </c>
      <c r="J162" s="147" t="str">
        <f>T( IF( Dic2022_RICHIESTE!J49&lt;&gt;"",  IF(   AND(    (IFERROR(SEARCH("Ridotto",Dic2022_RICHIESTE!J49),Dic2022_RICHIESTE!J49))=1,    J$154&lt;&gt;""   ),    _xlfn.CONCAT("Rid: ",HLOOKUP(J$154,Tipologie!$B$2:$AM$10,9)  ),  Dic2022_RICHIESTE!J49),HLOOKUP(J$154,Tipologie!$B$2:$AM$10,9  ) ))</f>
        <v>DOMENICA</v>
      </c>
      <c r="K162" s="147" t="str">
        <f>T( IF( Dic2022_RICHIESTE!K49&lt;&gt;"",  IF(   AND(    (IFERROR(SEARCH("Ridotto",Dic2022_RICHIESTE!K49),Dic2022_RICHIESTE!K49))=1,    K$154&lt;&gt;""   ),    _xlfn.CONCAT("Rid: ",HLOOKUP(K$154,Tipologie!$B$2:$AM$10,9)  ),  Dic2022_RICHIESTE!K49),HLOOKUP(K$154,Tipologie!$B$2:$AM$10,9  ) ))</f>
        <v>DOMENICA</v>
      </c>
      <c r="L162" s="147" t="str">
        <f>T( IF( Dic2022_RICHIESTE!L49&lt;&gt;"",  IF(   AND(    (IFERROR(SEARCH("Ridotto",Dic2022_RICHIESTE!L49),Dic2022_RICHIESTE!L49))=1,    L$154&lt;&gt;""   ),    _xlfn.CONCAT("Rid: ",HLOOKUP(L$154,Tipologie!$B$2:$AM$10,9)  ),  Dic2022_RICHIESTE!L49),HLOOKUP(L$154,Tipologie!$B$2:$AM$10,9  ) ))</f>
        <v>DOMENICA</v>
      </c>
      <c r="M162" s="147" t="str">
        <f>T( IF( Dic2022_RICHIESTE!M49&lt;&gt;"",  IF(   AND(    (IFERROR(SEARCH("Ridotto",Dic2022_RICHIESTE!M49),Dic2022_RICHIESTE!M49))=1,    M$154&lt;&gt;""   ),    _xlfn.CONCAT("Rid: ",HLOOKUP(M$154,Tipologie!$B$2:$AM$10,9)  ),  Dic2022_RICHIESTE!M49),HLOOKUP(M$154,Tipologie!$B$2:$AM$10,9  ) ))</f>
        <v>DOMENICA</v>
      </c>
      <c r="N162" s="147" t="str">
        <f>T( IF( Dic2022_RICHIESTE!N49&lt;&gt;"",  IF(   AND(    (IFERROR(SEARCH("Ridotto",Dic2022_RICHIESTE!N49),Dic2022_RICHIESTE!N49))=1,    N$154&lt;&gt;""   ),    _xlfn.CONCAT("Rid: ",HLOOKUP(N$154,Tipologie!$B$2:$AM$10,9)  ),  Dic2022_RICHIESTE!N49),HLOOKUP(N$154,Tipologie!$B$2:$AM$10,9  ) ))</f>
        <v>DOMENICA</v>
      </c>
      <c r="O162" s="147" t="str">
        <f>T( IF( Dic2022_RICHIESTE!O49&lt;&gt;"",  IF(   AND(    (IFERROR(SEARCH("Ridotto",Dic2022_RICHIESTE!O49),Dic2022_RICHIESTE!O49))=1,    O$154&lt;&gt;""   ),    _xlfn.CONCAT("Rid: ",HLOOKUP(O$154,Tipologie!$B$2:$AM$10,9)  ),  Dic2022_RICHIESTE!O49),HLOOKUP(O$154,Tipologie!$B$2:$AM$10,9  ) ))</f>
        <v>DOMENICA</v>
      </c>
      <c r="P162" s="147" t="str">
        <f>T( IF( Dic2022_RICHIESTE!P49&lt;&gt;"",  IF(   AND(    (IFERROR(SEARCH("Ridotto",Dic2022_RICHIESTE!P49),Dic2022_RICHIESTE!P49))=1,    P$154&lt;&gt;""   ),    _xlfn.CONCAT("Rid: ",HLOOKUP(P$154,Tipologie!$B$2:$AM$10,9)  ),  Dic2022_RICHIESTE!P49),HLOOKUP(P$154,Tipologie!$B$2:$AM$10,9  ) ))</f>
        <v>DOMENICA</v>
      </c>
      <c r="Q162" s="28" t="str">
        <f>T( IF( Dic2022_RICHIESTE!Q49&lt;&gt;"",  IF(   AND(    (IFERROR(SEARCH("Ridotto",Dic2022_RICHIESTE!Q49),Dic2022_RICHIESTE!Q49))=1,    Q$154&lt;&gt;""   ),    _xlfn.CONCAT("Rid: ",HLOOKUP(Q$154,Tipologie!$B$2:$AM$10,9)  ),  Dic2022_RICHIESTE!Q49),HLOOKUP(Q$154,Tipologie!$B$2:$AM$10,9  ) ))</f>
        <v>DOMENICA</v>
      </c>
      <c r="R162" s="28" t="str">
        <f>T( IF( Dic2022_RICHIESTE!R49&lt;&gt;"",  IF(   AND(    (IFERROR(SEARCH("Ridotto",Dic2022_RICHIESTE!R49),Dic2022_RICHIESTE!R49))=1,    R$154&lt;&gt;""   ),    _xlfn.CONCAT("Rid: ",HLOOKUP(R$154,Tipologie!$B$2:$AM$10,9)  ),  Dic2022_RICHIESTE!R49),HLOOKUP(R$154,Tipologie!$B$2:$AM$10,9  ) ))</f>
        <v>DOMENICA</v>
      </c>
      <c r="S162" s="28" t="str">
        <f>T( IF( Dic2022_RICHIESTE!S49&lt;&gt;"",  IF(   AND(    (IFERROR(SEARCH("Ridotto",Dic2022_RICHIESTE!S49),Dic2022_RICHIESTE!S49))=1,    S$154&lt;&gt;""   ),    _xlfn.CONCAT("Rid: ",HLOOKUP(S$154,Tipologie!$B$2:$AM$10,9)  ),  Dic2022_RICHIESTE!S49),HLOOKUP(S$154,Tipologie!$B$2:$AM$10,9  ) ))</f>
        <v>DOMENICA</v>
      </c>
      <c r="U162" s="26" t="str">
        <f t="shared" si="40"/>
        <v/>
      </c>
      <c r="V162" s="48">
        <f t="shared" si="39"/>
        <v>44934</v>
      </c>
      <c r="W162" s="147" t="str">
        <f>T( IF( Dic2022_RICHIESTE!W49&lt;&gt;"",  IF(   AND(    (IFERROR(SEARCH("Ridotto",Dic2022_RICHIESTE!W49),Dic2022_RICHIESTE!W49))=1,    W$154&lt;&gt;""   ),    _xlfn.CONCAT("Rid: ",HLOOKUP(W$154,Tipologie!$B$2:$AM$10,9)  ),  Dic2022_RICHIESTE!W49),HLOOKUP(W$154,Tipologie!$B$2:$AM$10,9  ) ))</f>
        <v>DOMENICA</v>
      </c>
      <c r="X162" s="147" t="str">
        <f>T( IF( Dic2022_RICHIESTE!X49&lt;&gt;"",  IF(   AND(    (IFERROR(SEARCH("Ridotto",Dic2022_RICHIESTE!X49),Dic2022_RICHIESTE!X49))=1,    X$154&lt;&gt;""   ),    _xlfn.CONCAT("Rid: ",HLOOKUP(X$154,Tipologie!$B$2:$AM$10,9)  ),  Dic2022_RICHIESTE!X49),HLOOKUP(X$154,Tipologie!$B$2:$AM$10,9  ) ))</f>
        <v>DOMENICA</v>
      </c>
      <c r="Y162" s="147" t="str">
        <f>T( IF( Dic2022_RICHIESTE!Y49&lt;&gt;"",  IF(   AND(    (IFERROR(SEARCH("Ridotto",Dic2022_RICHIESTE!Y49),Dic2022_RICHIESTE!Y49))=1,    Y$154&lt;&gt;""   ),    _xlfn.CONCAT("Rid: ",HLOOKUP(Y$154,Tipologie!$B$2:$AM$10,9)  ),  Dic2022_RICHIESTE!Y49),HLOOKUP(Y$154,Tipologie!$B$2:$AM$10,9  ) ))</f>
        <v>DOMENICA</v>
      </c>
      <c r="Z162" s="147" t="str">
        <f>T( IF( Dic2022_RICHIESTE!Z49&lt;&gt;"",  IF(   AND(    (IFERROR(SEARCH("Ridotto",Dic2022_RICHIESTE!Z49),Dic2022_RICHIESTE!Z49))=1,    Z$154&lt;&gt;""   ),    _xlfn.CONCAT("Rid: ",HLOOKUP(Z$154,Tipologie!$B$2:$AM$10,9)  ),  Dic2022_RICHIESTE!Z49),HLOOKUP(Z$154,Tipologie!$B$2:$AM$10,9  ) ))</f>
        <v>DOMENICA</v>
      </c>
      <c r="AA162" s="147" t="str">
        <f>T( IF( Dic2022_RICHIESTE!AA49&lt;&gt;"",  IF(   AND(    (IFERROR(SEARCH("Ridotto",Dic2022_RICHIESTE!AA49),Dic2022_RICHIESTE!AA49))=1,    AA$154&lt;&gt;""   ),    _xlfn.CONCAT("Rid: ",HLOOKUP(AA$154,Tipologie!$B$2:$AM$10,9)  ),  Dic2022_RICHIESTE!AA49),HLOOKUP(AA$154,Tipologie!$B$2:$AM$10,9  ) ))</f>
        <v>DOMENICA</v>
      </c>
      <c r="AB162" s="147" t="str">
        <f>T( IF( Dic2022_RICHIESTE!AB49&lt;&gt;"",  IF(   AND(    (IFERROR(SEARCH("Ridotto",Dic2022_RICHIESTE!AB49),Dic2022_RICHIESTE!AB49))=1,    AB$154&lt;&gt;""   ),    _xlfn.CONCAT("Rid: ",HLOOKUP(AB$154,Tipologie!$B$2:$AM$10,9)  ),  Dic2022_RICHIESTE!AB49),HLOOKUP(AB$154,Tipologie!$B$2:$AM$10,9  ) ))</f>
        <v>DOMENICA</v>
      </c>
      <c r="AC162" s="147" t="str">
        <f>T( IF( Dic2022_RICHIESTE!AC49&lt;&gt;"",  IF(   AND(    (IFERROR(SEARCH("Ridotto",Dic2022_RICHIESTE!AC49),Dic2022_RICHIESTE!AC49))=1,    AC$154&lt;&gt;""   ),    _xlfn.CONCAT("Rid: ",HLOOKUP(AC$154,Tipologie!$B$2:$AM$10,9)  ),  Dic2022_RICHIESTE!AC49),HLOOKUP(AC$154,Tipologie!$B$2:$AM$10,9  ) ))</f>
        <v>DOMENICA</v>
      </c>
      <c r="AD162" s="147" t="str">
        <f>T( IF( Dic2022_RICHIESTE!AD49&lt;&gt;"",  IF(   AND(    (IFERROR(SEARCH("Ridotto",Dic2022_RICHIESTE!AD49),Dic2022_RICHIESTE!AD49))=1,    AD$154&lt;&gt;""   ),    _xlfn.CONCAT("Rid: ",HLOOKUP(AD$154,Tipologie!$B$2:$AM$10,9)  ),  Dic2022_RICHIESTE!AD49),HLOOKUP(AD$154,Tipologie!$B$2:$AM$10,9  ) ))</f>
        <v>DOMENICA</v>
      </c>
      <c r="AE162" s="147" t="str">
        <f>T( IF( Dic2022_RICHIESTE!AE49&lt;&gt;"",  IF(   AND(    (IFERROR(SEARCH("Ridotto",Dic2022_RICHIESTE!AE49),Dic2022_RICHIESTE!AE49))=1,    AE$154&lt;&gt;""   ),    _xlfn.CONCAT("Rid: ",HLOOKUP(AE$154,Tipologie!$B$2:$AM$10,9)  ),  Dic2022_RICHIESTE!AE49),HLOOKUP(AE$154,Tipologie!$B$2:$AM$10,9  ) ))</f>
        <v>DOMENICA</v>
      </c>
      <c r="AF162" s="147" t="str">
        <f>T( IF( Dic2022_RICHIESTE!AF49&lt;&gt;"",  IF(   AND(    (IFERROR(SEARCH("Ridotto",Dic2022_RICHIESTE!AF49),Dic2022_RICHIESTE!AF49))=1,    AF$154&lt;&gt;""   ),    _xlfn.CONCAT("Rid: ",HLOOKUP(AF$154,Tipologie!$B$2:$AM$10,9)  ),  Dic2022_RICHIESTE!AF49),HLOOKUP(AF$154,Tipologie!$B$2:$AM$10,9  ) ))</f>
        <v>DOMENICA</v>
      </c>
      <c r="AG162" s="147" t="str">
        <f>T( IF( Dic2022_RICHIESTE!AG49&lt;&gt;"",  IF(   AND(    (IFERROR(SEARCH("Ridotto",Dic2022_RICHIESTE!AG49),Dic2022_RICHIESTE!AG49))=1,    AG$154&lt;&gt;""   ),    _xlfn.CONCAT("Rid: ",HLOOKUP(AG$154,Tipologie!$B$2:$AM$10,9)  ),  Dic2022_RICHIESTE!AG49),HLOOKUP(AG$154,Tipologie!$B$2:$AM$10,9  ) ))</f>
        <v>DOMENICA</v>
      </c>
      <c r="AH162" s="147" t="str">
        <f>T( IF( Dic2022_RICHIESTE!AH49&lt;&gt;"",  IF(   AND(    (IFERROR(SEARCH("Ridotto",Dic2022_RICHIESTE!AH49),Dic2022_RICHIESTE!AH49))=1,    AH$154&lt;&gt;""   ),    _xlfn.CONCAT("Rid: ",HLOOKUP(AH$154,Tipologie!$B$2:$AM$10,9)  ),  Dic2022_RICHIESTE!AH49),HLOOKUP(AH$154,Tipologie!$B$2:$AM$10,9  ) ))</f>
        <v>DOMENICA</v>
      </c>
      <c r="AI162" s="147" t="str">
        <f>T( IF( Dic2022_RICHIESTE!AI49&lt;&gt;"",  IF(   AND(    (IFERROR(SEARCH("Ridotto",Dic2022_RICHIESTE!AI49),Dic2022_RICHIESTE!AI49))=1,    AI$154&lt;&gt;""   ),    _xlfn.CONCAT("Rid: ",HLOOKUP(AI$154,Tipologie!$B$2:$AM$10,9)  ),  Dic2022_RICHIESTE!AI49),HLOOKUP(AI$154,Tipologie!$B$2:$AM$10,9  ) ))</f>
        <v>DOMENICA</v>
      </c>
      <c r="AJ162" s="147" t="str">
        <f>T( IF( Dic2022_RICHIESTE!AJ49&lt;&gt;"",  IF(   AND(    (IFERROR(SEARCH("Ridotto",Dic2022_RICHIESTE!AJ49),Dic2022_RICHIESTE!AJ49))=1,    AJ$154&lt;&gt;""   ),    _xlfn.CONCAT("Rid: ",HLOOKUP(AJ$154,Tipologie!$B$2:$AM$10,9)  ),  Dic2022_RICHIESTE!AJ49),HLOOKUP(AJ$154,Tipologie!$B$2:$AM$10,9  ) ))</f>
        <v>DOMENICA</v>
      </c>
      <c r="AK162" s="147" t="str">
        <f>T( IF( Dic2022_RICHIESTE!AK49&lt;&gt;"",  IF(   AND(    (IFERROR(SEARCH("Ridotto",Dic2022_RICHIESTE!AK49),Dic2022_RICHIESTE!AK49))=1,    AK$154&lt;&gt;""   ),    _xlfn.CONCAT("Rid: ",HLOOKUP(AK$154,Tipologie!$B$2:$AM$10,9)  ),  Dic2022_RICHIESTE!AK49),HLOOKUP(AK$154,Tipologie!$B$2:$AM$10,9  ) ))</f>
        <v>DOMENICA</v>
      </c>
      <c r="AL162" s="147" t="str">
        <f>T( IF( Dic2022_RICHIESTE!AL49&lt;&gt;"",  IF(   AND(    (IFERROR(SEARCH("Ridotto",Dic2022_RICHIESTE!AL49),Dic2022_RICHIESTE!AL49))=1,    AL$154&lt;&gt;""   ),    _xlfn.CONCAT("Rid: ",HLOOKUP(AL$154,Tipologie!$B$2:$AM$10,9)  ),  Dic2022_RICHIESTE!AL49),HLOOKUP(AL$154,Tipologie!$B$2:$AM$10,9  ) ))</f>
        <v>DOMENICA</v>
      </c>
      <c r="AM162" s="147" t="str">
        <f>T( IF( Dic2022_RICHIESTE!AM49&lt;&gt;"",  IF(   AND(    (IFERROR(SEARCH("Ridotto",Dic2022_RICHIESTE!AM49),Dic2022_RICHIESTE!AM49))=1,    AM$154&lt;&gt;""   ),    _xlfn.CONCAT("Rid: ",HLOOKUP(AM$154,Tipologie!$B$2:$AM$10,9)  ),  Dic2022_RICHIESTE!AM49),HLOOKUP(AM$154,Tipologie!$B$2:$AM$10,9  ) ))</f>
        <v>DOMENICA</v>
      </c>
      <c r="AN162" s="147" t="str">
        <f>T( IF( Dic2022_RICHIESTE!AN49&lt;&gt;"",  IF(   AND(    (IFERROR(SEARCH("Ridotto",Dic2022_RICHIESTE!AN49),Dic2022_RICHIESTE!AN49))=1,    AN$154&lt;&gt;""   ),    _xlfn.CONCAT("Rid: ",HLOOKUP(AN$154,Tipologie!$B$2:$AM$10,9)  ),  Dic2022_RICHIESTE!AN49),HLOOKUP(AN$154,Tipologie!$B$2:$AM$10,9  ) ))</f>
        <v>DOMENICA</v>
      </c>
      <c r="AO162" s="147" t="str">
        <f>T( IF( Dic2022_RICHIESTE!AO49&lt;&gt;"",  IF(   AND(    (IFERROR(SEARCH("Ridotto",Dic2022_RICHIESTE!AO49),Dic2022_RICHIESTE!AO49))=1,    AO$154&lt;&gt;""   ),    _xlfn.CONCAT("Rid: ",HLOOKUP(AO$154,Tipologie!$B$2:$AM$10,9)  ),  Dic2022_RICHIESTE!AO49),HLOOKUP(AO$154,Tipologie!$B$2:$AM$10,9  ) ))</f>
        <v>DOMENICA</v>
      </c>
      <c r="AP162" s="147" t="str">
        <f>T( IF( Dic2022_RICHIESTE!AP49&lt;&gt;"",  IF(   AND(    (IFERROR(SEARCH("Ridotto",Dic2022_RICHIESTE!AP49),Dic2022_RICHIESTE!AP49))=1,    AP$154&lt;&gt;""   ),    _xlfn.CONCAT("Rid: ",HLOOKUP(AP$154,Tipologie!$B$2:$AM$10,9)  ),  Dic2022_RICHIESTE!AP49),HLOOKUP(AP$154,Tipologie!$B$2:$AM$10,9  ) ))</f>
        <v>DOMENICA</v>
      </c>
      <c r="AQ162" s="147" t="str">
        <f>T( IF( Dic2022_RICHIESTE!AQ49&lt;&gt;"",  IF(   AND(    (IFERROR(SEARCH("Ridotto",Dic2022_RICHIESTE!AQ49),Dic2022_RICHIESTE!AQ49))=1,    AQ$154&lt;&gt;""   ),    _xlfn.CONCAT("Rid: ",HLOOKUP(AQ$154,Tipologie!$B$2:$AM$10,9)  ),  Dic2022_RICHIESTE!AQ49),HLOOKUP(AQ$154,Tipologie!$B$2:$AM$10,9  ) ))</f>
        <v>DOMENICA</v>
      </c>
      <c r="AR162" s="147" t="str">
        <f>T( IF( Dic2022_RICHIESTE!AR49&lt;&gt;"",  IF(   AND(    (IFERROR(SEARCH("Ridotto",Dic2022_RICHIESTE!AR49),Dic2022_RICHIESTE!AR49))=1,    AR$154&lt;&gt;""   ),    _xlfn.CONCAT("Rid: ",HLOOKUP(AR$154,Tipologie!$B$2:$AM$10,9)  ),  Dic2022_RICHIESTE!AR49),HLOOKUP(AR$154,Tipologie!$B$2:$AM$10,9  ) ))</f>
        <v>DOMENICA</v>
      </c>
      <c r="AS162" s="147" t="str">
        <f>T( IF( Dic2022_RICHIESTE!AS49&lt;&gt;"",  IF(   AND(    (IFERROR(SEARCH("Ridotto",Dic2022_RICHIESTE!AS49),Dic2022_RICHIESTE!AS49))=1,    AS$154&lt;&gt;""   ),    _xlfn.CONCAT("Rid: ",HLOOKUP(AS$154,Tipologie!$B$2:$AM$10,9)  ),  Dic2022_RICHIESTE!AS49),HLOOKUP(AS$154,Tipologie!$B$2:$AM$10,9  ) ))</f>
        <v>DOMENICA</v>
      </c>
      <c r="AT162" s="224"/>
      <c r="AW162" s="89"/>
      <c r="AX162" s="207"/>
      <c r="AY162" s="91"/>
      <c r="BB162" s="147" t="str">
        <f>T( IF( Dic2022_RICHIESTE!BM49&lt;&gt;"",  IF(   AND(    (IFERROR(SEARCH("Ridotto",Dic2022_RICHIESTE!BM49),Dic2022_RICHIESTE!BM49))=1,    BB$154&lt;&gt;""   ),    _xlfn.CONCAT("Rid: ",HLOOKUP(BB$154,Tipologie!$B$2:$AM$10,9)  ),  Dic2022_RICHIESTE!BM49),HLOOKUP(BB$154,Tipologie!$B$2:$AM$10,9  ) ))</f>
        <v>DOMENICA</v>
      </c>
      <c r="BC162" s="147" t="str">
        <f>T( IF( Dic2022_RICHIESTE!BN49&lt;&gt;"",  IF(   AND(    (IFERROR(SEARCH("Ridotto",Dic2022_RICHIESTE!BN49),Dic2022_RICHIESTE!BN49))=1,    BC$154&lt;&gt;""   ),    _xlfn.CONCAT("Rid: ",HLOOKUP(BC$154,Tipologie!$B$2:$AM$10,9)  ),  Dic2022_RICHIESTE!BN49),HLOOKUP(BC$154,Tipologie!$B$2:$AM$10,9  ) ))</f>
        <v>DOMENICA</v>
      </c>
      <c r="BD162" s="147" t="str">
        <f>T( IF( Dic2022_RICHIESTE!BO49&lt;&gt;"",  IF(   AND(    (IFERROR(SEARCH("Ridotto",Dic2022_RICHIESTE!BO49),Dic2022_RICHIESTE!BO49))=1,    BD$154&lt;&gt;""   ),    _xlfn.CONCAT("Rid: ",HLOOKUP(BD$154,Tipologie!$B$2:$AM$10,9)  ),  Dic2022_RICHIESTE!BO49),HLOOKUP(BD$154,Tipologie!$B$2:$AM$10,9  ) ))</f>
        <v>DOMENICA</v>
      </c>
      <c r="BE162" s="147" t="str">
        <f>T( IF( Dic2022_RICHIESTE!BP49&lt;&gt;"",  IF(   AND(    (IFERROR(SEARCH("Ridotto",Dic2022_RICHIESTE!BP49),Dic2022_RICHIESTE!BP49))=1,    BE$154&lt;&gt;""   ),    _xlfn.CONCAT("Rid: ",HLOOKUP(BE$154,Tipologie!$B$2:$AM$10,9)  ),  Dic2022_RICHIESTE!BP49),HLOOKUP(BE$154,Tipologie!$B$2:$AM$10,9  ) ))</f>
        <v>DOMENICA</v>
      </c>
      <c r="BF162" s="147" t="str">
        <f>T( IF( Dic2022_RICHIESTE!BQ49&lt;&gt;"",  IF(   AND(    (IFERROR(SEARCH("Ridotto",Dic2022_RICHIESTE!BQ49),Dic2022_RICHIESTE!BQ49))=1,    BF$154&lt;&gt;""   ),    _xlfn.CONCAT("Rid: ",HLOOKUP(BF$154,Tipologie!$B$2:$AM$10,9)  ),  Dic2022_RICHIESTE!BQ49),HLOOKUP(BF$154,Tipologie!$B$2:$AM$10,9  ) ))</f>
        <v>DOMENICA</v>
      </c>
      <c r="BG162" s="147" t="str">
        <f>T( IF( Dic2022_RICHIESTE!BR49&lt;&gt;"",  IF(   AND(    (IFERROR(SEARCH("Ridotto",Dic2022_RICHIESTE!BR49),Dic2022_RICHIESTE!BR49))=1,    BG$154&lt;&gt;""   ),    _xlfn.CONCAT("Rid: ",HLOOKUP(BG$154,Tipologie!$B$2:$AM$10,9)  ),  Dic2022_RICHIESTE!BR49),HLOOKUP(BG$154,Tipologie!$B$2:$AM$10,9  ) ))</f>
        <v>DOMENICA</v>
      </c>
      <c r="BI162" s="26" t="str">
        <f t="shared" si="41"/>
        <v/>
      </c>
      <c r="BJ162" s="136">
        <f t="shared" si="48"/>
        <v>44934</v>
      </c>
      <c r="BK162" s="147" t="str">
        <f>T(IF(  Dic2022_RICHIESTE!BV49&lt;&gt;"",  Dic2022_RICHIESTE!BV49,  HLOOKUP(BK$154,Tipologie!$B$2:$AM$10,9) ))</f>
        <v>DOMENICA</v>
      </c>
      <c r="BL162" s="147" t="str">
        <f>T(IF(  Dic2022_RICHIESTE!BW49&lt;&gt;"",  Dic2022_RICHIESTE!BW49,  HLOOKUP(BL$154,Tipologie!$B$2:$AM$10,9) ))</f>
        <v>DOMENICA</v>
      </c>
      <c r="BM162" s="147" t="str">
        <f>T(IF(  Dic2022_RICHIESTE!BX49&lt;&gt;"",  Dic2022_RICHIESTE!BX49,  HLOOKUP(BM$154,Tipologie!$B$2:$AM$10,9) ))</f>
        <v>DOMENICA</v>
      </c>
      <c r="BN162" s="147" t="str">
        <f>T(IF(  Dic2022_RICHIESTE!BY49&lt;&gt;"",  Dic2022_RICHIESTE!BY49,  HLOOKUP(BN$154,Tipologie!$B$2:$AM$10,9) ))</f>
        <v>DOMENICA</v>
      </c>
      <c r="BO162" s="147" t="str">
        <f>T(IF(  Dic2022_RICHIESTE!BZ49&lt;&gt;"",  Dic2022_RICHIESTE!BZ49,  HLOOKUP(BO$154,Tipologie!$B$2:$AM$10,9) ))</f>
        <v>DOMENICA</v>
      </c>
      <c r="BP162" s="147" t="str">
        <f>T(IF(  Dic2022_RICHIESTE!CA49&lt;&gt;"",  Dic2022_RICHIESTE!CA49,  HLOOKUP(BP$154,Tipologie!$B$2:$AM$10,9) ))</f>
        <v>DOMENICA</v>
      </c>
      <c r="BQ162" s="147" t="str">
        <f>T(IF(  Dic2022_RICHIESTE!CB49&lt;&gt;"",  Dic2022_RICHIESTE!CB49,  HLOOKUP(BQ$154,Tipologie!$B$2:$AM$10,9) ))</f>
        <v>DOMENICA</v>
      </c>
      <c r="BR162" s="147" t="str">
        <f>T(IF(  Dic2022_RICHIESTE!BW49&lt;&gt;"",  Dic2022_RICHIESTE!BW49,  HLOOKUP(BR$154,Tipologie!$B$2:$AM$10,9) ))</f>
        <v>DOMENICA</v>
      </c>
      <c r="BS162" s="147" t="str">
        <f>T(IF(  Dic2022_RICHIESTE!BX49&lt;&gt;"",  Dic2022_RICHIESTE!BX49,  HLOOKUP(BS$154,Tipologie!$B$2:$AM$10,9) ))</f>
        <v>DOMENICA</v>
      </c>
      <c r="BT162" s="147" t="str">
        <f>T(IF(  Dic2022_RICHIESTE!BY49&lt;&gt;"",  Dic2022_RICHIESTE!BY49,  HLOOKUP(BT$154,Tipologie!$B$2:$AM$10,9) ))</f>
        <v>DOMENICA</v>
      </c>
    </row>
    <row r="163" spans="1:72" ht="11.25" customHeight="1" x14ac:dyDescent="0.25">
      <c r="A163" s="20"/>
      <c r="B163" s="20"/>
      <c r="C163" s="27"/>
      <c r="D163" s="27"/>
      <c r="E163" s="27"/>
      <c r="F163" s="27"/>
      <c r="G163" s="27"/>
      <c r="H163" s="27"/>
      <c r="I163" s="27"/>
      <c r="J163" s="27"/>
      <c r="K163" s="27"/>
      <c r="L163" s="27"/>
      <c r="M163" s="27"/>
      <c r="N163" s="27"/>
      <c r="O163" s="27"/>
      <c r="P163" s="27"/>
      <c r="Q163" s="27"/>
      <c r="R163" s="27"/>
      <c r="S163" s="27"/>
      <c r="U163" s="20" t="str">
        <f t="shared" si="40"/>
        <v/>
      </c>
      <c r="V163" s="20" t="str">
        <f t="shared" si="39"/>
        <v/>
      </c>
      <c r="W163" s="27"/>
      <c r="X163" s="27"/>
      <c r="Y163" s="27"/>
      <c r="Z163" s="27"/>
      <c r="AA163" s="27"/>
      <c r="AB163" s="27"/>
      <c r="AC163" s="27"/>
      <c r="AD163" s="27"/>
      <c r="AE163" s="27"/>
      <c r="AF163" s="27"/>
      <c r="AG163" s="27"/>
      <c r="AH163" s="27"/>
      <c r="AI163" s="27"/>
      <c r="AJ163" s="27"/>
      <c r="AK163" s="27"/>
      <c r="AL163" s="27"/>
      <c r="AM163" s="27"/>
      <c r="AN163" s="27"/>
      <c r="AO163" s="27"/>
      <c r="AP163" s="27"/>
      <c r="AQ163" s="27"/>
      <c r="AR163" s="27"/>
      <c r="AS163" s="27"/>
      <c r="AT163" s="199"/>
      <c r="AU163" s="20"/>
      <c r="AV163" s="20"/>
      <c r="AW163" s="92"/>
      <c r="AX163" s="92"/>
      <c r="BI163" s="93" t="str">
        <f t="shared" si="41"/>
        <v/>
      </c>
      <c r="BJ163" s="93" t="str">
        <f t="shared" si="48"/>
        <v/>
      </c>
      <c r="BK163" s="27"/>
      <c r="BL163" s="27"/>
      <c r="BM163" s="27"/>
      <c r="BN163" s="27"/>
      <c r="BO163" s="27"/>
      <c r="BP163" s="27"/>
      <c r="BQ163" s="27"/>
      <c r="BR163" s="27"/>
      <c r="BS163" s="27"/>
      <c r="BT163" s="27"/>
    </row>
    <row r="1048554" ht="10.5" customHeight="1" x14ac:dyDescent="0.25"/>
  </sheetData>
  <mergeCells count="199">
    <mergeCell ref="BT3:BT4"/>
    <mergeCell ref="BT57:BT58"/>
    <mergeCell ref="BT111:BT112"/>
    <mergeCell ref="BR3:BR4"/>
    <mergeCell ref="BS3:BS4"/>
    <mergeCell ref="AQ3:AQ4"/>
    <mergeCell ref="AR3:AR4"/>
    <mergeCell ref="AS3:AS4"/>
    <mergeCell ref="AW3:AW4"/>
    <mergeCell ref="BM57:BM58"/>
    <mergeCell ref="BN57:BN58"/>
    <mergeCell ref="BO57:BO58"/>
    <mergeCell ref="BP57:BP58"/>
    <mergeCell ref="BQ57:BQ58"/>
    <mergeCell ref="BI57:BI58"/>
    <mergeCell ref="BJ57:BJ58"/>
    <mergeCell ref="BL57:BL58"/>
    <mergeCell ref="BL111:BL112"/>
    <mergeCell ref="AS111:AS112"/>
    <mergeCell ref="AW111:AW112"/>
    <mergeCell ref="BS57:BS58"/>
    <mergeCell ref="BK57:BK58"/>
    <mergeCell ref="BR111:BR112"/>
    <mergeCell ref="BS111:BS112"/>
    <mergeCell ref="BQ3:BQ4"/>
    <mergeCell ref="BJ3:BJ4"/>
    <mergeCell ref="BK3:BK4"/>
    <mergeCell ref="BM3:BM4"/>
    <mergeCell ref="BN3:BN4"/>
    <mergeCell ref="AO3:AO4"/>
    <mergeCell ref="AM3:AM4"/>
    <mergeCell ref="AN3:AN4"/>
    <mergeCell ref="BL3:BL4"/>
    <mergeCell ref="AX3:AX4"/>
    <mergeCell ref="N3:N4"/>
    <mergeCell ref="O3:O4"/>
    <mergeCell ref="P3:P4"/>
    <mergeCell ref="S3:S4"/>
    <mergeCell ref="W3:W4"/>
    <mergeCell ref="Q3:Q4"/>
    <mergeCell ref="R3:R4"/>
    <mergeCell ref="BO3:BO4"/>
    <mergeCell ref="BP3:BP4"/>
    <mergeCell ref="AC3:AC4"/>
    <mergeCell ref="AE3:AE4"/>
    <mergeCell ref="AF3:AF4"/>
    <mergeCell ref="AG3:AG4"/>
    <mergeCell ref="AK3:AK4"/>
    <mergeCell ref="Y3:Y4"/>
    <mergeCell ref="Z3:Z4"/>
    <mergeCell ref="AA3:AA4"/>
    <mergeCell ref="AB3:AB4"/>
    <mergeCell ref="AD3:AD4"/>
    <mergeCell ref="E3:E4"/>
    <mergeCell ref="F3:F4"/>
    <mergeCell ref="G3:G4"/>
    <mergeCell ref="H3:H4"/>
    <mergeCell ref="I3:I4"/>
    <mergeCell ref="J3:J4"/>
    <mergeCell ref="K3:K4"/>
    <mergeCell ref="L3:L4"/>
    <mergeCell ref="M3:M4"/>
    <mergeCell ref="A5:B5"/>
    <mergeCell ref="U5:V5"/>
    <mergeCell ref="C3:C4"/>
    <mergeCell ref="A59:B59"/>
    <mergeCell ref="U59:V59"/>
    <mergeCell ref="BR57:BR58"/>
    <mergeCell ref="AO57:AO58"/>
    <mergeCell ref="AQ57:AQ58"/>
    <mergeCell ref="AR57:AR58"/>
    <mergeCell ref="AS57:AS58"/>
    <mergeCell ref="AW57:AW58"/>
    <mergeCell ref="J57:J58"/>
    <mergeCell ref="K57:K58"/>
    <mergeCell ref="L57:L58"/>
    <mergeCell ref="M57:M58"/>
    <mergeCell ref="N57:N58"/>
    <mergeCell ref="O57:O58"/>
    <mergeCell ref="P57:P58"/>
    <mergeCell ref="Q57:Q58"/>
    <mergeCell ref="R57:R58"/>
    <mergeCell ref="A57:A58"/>
    <mergeCell ref="B57:B58"/>
    <mergeCell ref="X3:X4"/>
    <mergeCell ref="D3:D4"/>
    <mergeCell ref="K111:K112"/>
    <mergeCell ref="V57:V58"/>
    <mergeCell ref="S57:S58"/>
    <mergeCell ref="AJ57:AJ58"/>
    <mergeCell ref="AK57:AK58"/>
    <mergeCell ref="Z57:Z58"/>
    <mergeCell ref="AA57:AA58"/>
    <mergeCell ref="AB57:AB58"/>
    <mergeCell ref="Y57:Y58"/>
    <mergeCell ref="AC57:AC58"/>
    <mergeCell ref="AD57:AD58"/>
    <mergeCell ref="AE57:AE58"/>
    <mergeCell ref="AF57:AF58"/>
    <mergeCell ref="AG57:AG58"/>
    <mergeCell ref="AH57:AH58"/>
    <mergeCell ref="AI57:AI58"/>
    <mergeCell ref="R111:R112"/>
    <mergeCell ref="S111:S112"/>
    <mergeCell ref="U111:U112"/>
    <mergeCell ref="AE111:AE112"/>
    <mergeCell ref="AF111:AF112"/>
    <mergeCell ref="AB111:AB112"/>
    <mergeCell ref="V111:V112"/>
    <mergeCell ref="BK111:BK112"/>
    <mergeCell ref="BM111:BM112"/>
    <mergeCell ref="BO111:BO112"/>
    <mergeCell ref="BP111:BP112"/>
    <mergeCell ref="BQ111:BQ112"/>
    <mergeCell ref="BN111:BN112"/>
    <mergeCell ref="BI111:BI112"/>
    <mergeCell ref="BJ111:BJ112"/>
    <mergeCell ref="W111:W112"/>
    <mergeCell ref="AO111:AO112"/>
    <mergeCell ref="AQ111:AQ112"/>
    <mergeCell ref="AR111:AR112"/>
    <mergeCell ref="Z111:Z112"/>
    <mergeCell ref="AA111:AA112"/>
    <mergeCell ref="AI111:AI112"/>
    <mergeCell ref="Y111:Y112"/>
    <mergeCell ref="X111:X112"/>
    <mergeCell ref="AC111:AC112"/>
    <mergeCell ref="AD111:AD112"/>
    <mergeCell ref="A113:B113"/>
    <mergeCell ref="U113:V113"/>
    <mergeCell ref="U57:U58"/>
    <mergeCell ref="W57:W58"/>
    <mergeCell ref="C57:C58"/>
    <mergeCell ref="D57:D58"/>
    <mergeCell ref="E57:E58"/>
    <mergeCell ref="F57:F58"/>
    <mergeCell ref="A111:A112"/>
    <mergeCell ref="B111:B112"/>
    <mergeCell ref="C111:C112"/>
    <mergeCell ref="D111:D112"/>
    <mergeCell ref="E111:E112"/>
    <mergeCell ref="M111:M112"/>
    <mergeCell ref="N111:N112"/>
    <mergeCell ref="O111:O112"/>
    <mergeCell ref="P111:P112"/>
    <mergeCell ref="F111:F112"/>
    <mergeCell ref="G111:G112"/>
    <mergeCell ref="H111:H112"/>
    <mergeCell ref="I111:I112"/>
    <mergeCell ref="J111:J112"/>
    <mergeCell ref="Q111:Q112"/>
    <mergeCell ref="L111:L112"/>
    <mergeCell ref="C1:S1"/>
    <mergeCell ref="W1:AI1"/>
    <mergeCell ref="AJ1:AS1"/>
    <mergeCell ref="AP3:AP4"/>
    <mergeCell ref="AP57:AP58"/>
    <mergeCell ref="AP111:AP112"/>
    <mergeCell ref="AH3:AH4"/>
    <mergeCell ref="AI3:AI4"/>
    <mergeCell ref="AJ3:AJ4"/>
    <mergeCell ref="AL3:AL4"/>
    <mergeCell ref="AL111:AL112"/>
    <mergeCell ref="AJ111:AJ112"/>
    <mergeCell ref="AK111:AK112"/>
    <mergeCell ref="AN111:AN112"/>
    <mergeCell ref="AM111:AM112"/>
    <mergeCell ref="AL57:AL58"/>
    <mergeCell ref="AG111:AG112"/>
    <mergeCell ref="AH111:AH112"/>
    <mergeCell ref="AN57:AN58"/>
    <mergeCell ref="AM57:AM58"/>
    <mergeCell ref="G57:G58"/>
    <mergeCell ref="H57:H58"/>
    <mergeCell ref="I57:I58"/>
    <mergeCell ref="X57:X58"/>
    <mergeCell ref="AU1:AY2"/>
    <mergeCell ref="AZ1:AZ2"/>
    <mergeCell ref="BC57:BC58"/>
    <mergeCell ref="BD57:BD58"/>
    <mergeCell ref="BE57:BE58"/>
    <mergeCell ref="BF57:BF58"/>
    <mergeCell ref="BG57:BG58"/>
    <mergeCell ref="BC111:BC112"/>
    <mergeCell ref="BD111:BD112"/>
    <mergeCell ref="BE111:BE112"/>
    <mergeCell ref="BF111:BF112"/>
    <mergeCell ref="BG111:BG112"/>
    <mergeCell ref="BB1:BG1"/>
    <mergeCell ref="BB3:BB4"/>
    <mergeCell ref="BC3:BC4"/>
    <mergeCell ref="BD3:BD4"/>
    <mergeCell ref="BE3:BE4"/>
    <mergeCell ref="BF3:BF4"/>
    <mergeCell ref="BG3:BG4"/>
    <mergeCell ref="BB57:BB58"/>
    <mergeCell ref="BB111:BB112"/>
    <mergeCell ref="AX57:AX58"/>
    <mergeCell ref="AX111:AX112"/>
  </mergeCells>
  <conditionalFormatting sqref="BU25:AMY25 C25:S25 C5:P5 U2 AU4:AV5 AZ47:BA54 AZ59:BA59 AZ113:BA113 AZ163:BJ163 AZ37:BA45 AZ27:BA35 AZ17:BA25 AZ7:BA15 AZ61:BA69 AZ71:BA79 AZ81:BA88 AZ91:BA99 AZ101:BA109 AZ115:BA123 AZ125:BA133 AZ135:BA143 AZ145:BA153 AZ155:BA162 AY57:BA58 AY111:BA112 A165:S1048576 A164:I164 AZ5:BA5 BU5:AMY5 BU57:AMY58 BU111:AMY112 AW55:BA56 AW110:BA110 U165:AO1048576 U1:V1 AU3:AW3 AU1 AP164:AMY1048576 AF164:AO164 A1:B4 U3:V4 BV2:AMY4 AY3 BJ2:BT2 BH3:BJ5 BH1:AMY1 BH8:BH14 BH7:BJ7 BH15:BJ15 BH110:AMY110 BC55:AMY55 BH156:BH162 BH155:BJ155 BH146:BH152 BH145:BJ145 BH136:BH142 BH135:BJ135 BH126:BH132 BH125:BJ125 BH116:BH122 BH115:BJ115 BC102:BH108 BC101:BJ101 BH92:BH98 BH91:BJ91 BH82:BH88 BH81:BJ81 BH72:BH78 BH71:BJ71 BH62:BH68 BH61:BJ61 BH18:BH24 BH17:BJ17 BH28:BH34 BH27:BJ27 BH38:BH44 BH37:BJ37 BC109:BJ109 BH123:BJ123 BH153:BJ153 BH143:BJ143 BH133:BJ133 BC99:BJ99 BH69:BJ69 BH79:BJ79 BH48:BH54 BH45:BJ45 BH47:BJ47 BH35:BJ35 BH25:BJ25 AZ3:AZ4 BH57:BJ59 BH56:AMY56 BH111:BJ113">
    <cfRule type="containsText" dxfId="35212" priority="72396" operator="containsText" text="08.30 – 14.30">
      <formula>NOT(ISERROR(SEARCH("08.30 – 14.30",A1)))</formula>
    </cfRule>
    <cfRule type="containsText" dxfId="35211" priority="72397" operator="containsText" text="09:30 – 18.30">
      <formula>NOT(ISERROR(SEARCH("09:30 – 18.30",A1)))</formula>
    </cfRule>
    <cfRule type="containsText" dxfId="35210" priority="72398" operator="containsText" text="10.30 – 18.30">
      <formula>NOT(ISERROR(SEARCH("10.30 – 18.30",A1)))</formula>
    </cfRule>
    <cfRule type="containsText" dxfId="35209" priority="72399" operator="containsText" text="09.30 – 18.30">
      <formula>NOT(ISERROR(SEARCH("09.30 – 18.30",A1)))</formula>
    </cfRule>
    <cfRule type="containsText" dxfId="35208" priority="72400" operator="containsText" text="09.00 – 13:00">
      <formula>NOT(ISERROR(SEARCH("09.00 – 13:00",A1)))</formula>
    </cfRule>
    <cfRule type="containsText" dxfId="35207" priority="72401" operator="containsText" text="08.30 – 16.30">
      <formula>NOT(ISERROR(SEARCH("08.30 – 16.30",A1)))</formula>
    </cfRule>
    <cfRule type="containsText" dxfId="35206" priority="72402" operator="containsText" text="08:30 – 17.30">
      <formula>NOT(ISERROR(SEARCH("08:30 – 17.30",A1)))</formula>
    </cfRule>
    <cfRule type="containsText" dxfId="35205" priority="72403" operator="containsText" text="08.30 – 17.30">
      <formula>NOT(ISERROR(SEARCH("08.30 – 17.30",A1)))</formula>
    </cfRule>
    <cfRule type="containsText" dxfId="35204" priority="72404" operator="containsText" text="09.00 – 18.00">
      <formula>NOT(ISERROR(SEARCH("09.00 – 18.00",A1)))</formula>
    </cfRule>
    <cfRule type="containsText" dxfId="35203" priority="72405" operator="containsText" text="09.00 – 13.00">
      <formula>NOT(ISERROR(SEARCH("09.00 – 13.00",A1)))</formula>
    </cfRule>
    <cfRule type="containsText" dxfId="35202" priority="72406" operator="containsText" text="11.30 – 19.30">
      <formula>NOT(ISERROR(SEARCH("11.30 – 19.30",A1)))</formula>
    </cfRule>
    <cfRule type="containsText" dxfId="35201" priority="72407" operator="containsText" text="10.30 – 19.30">
      <formula>NOT(ISERROR(SEARCH("10.30 – 19.30",A1)))</formula>
    </cfRule>
    <cfRule type="containsText" dxfId="35200" priority="72408" operator="containsText" text="09.00 – 15.00">
      <formula>NOT(ISERROR(SEARCH("09.00 – 15.00",A1)))</formula>
    </cfRule>
    <cfRule type="containsText" dxfId="35199" priority="72409" operator="containsText" text="12:30">
      <formula>NOT(ISERROR(SEARCH("12:30",A1)))</formula>
    </cfRule>
    <cfRule type="containsText" dxfId="35198" priority="72410" operator="containsText" text="13:30">
      <formula>NOT(ISERROR(SEARCH("13:30",A1)))</formula>
    </cfRule>
    <cfRule type="containsText" dxfId="35197" priority="72411" operator="containsText" text="FESTIVITÁ">
      <formula>NOT(ISERROR(SEARCH("FESTIVITÁ",A1)))</formula>
    </cfRule>
    <cfRule type="cellIs" dxfId="35196" priority="72413" operator="equal">
      <formula>"DOMENICA"</formula>
    </cfRule>
  </conditionalFormatting>
  <conditionalFormatting sqref="A124:B124">
    <cfRule type="cellIs" dxfId="35195" priority="63082" operator="equal">
      <formula>"09.00 – 18.00"</formula>
    </cfRule>
  </conditionalFormatting>
  <conditionalFormatting sqref="Q5:S5">
    <cfRule type="containsText" dxfId="35194" priority="71146" operator="containsText" text="08.30 – 14.30">
      <formula>NOT(ISERROR(SEARCH("08.30 – 14.30",Q5)))</formula>
    </cfRule>
    <cfRule type="containsText" dxfId="35193" priority="71147" operator="containsText" text="09:30 – 18.30">
      <formula>NOT(ISERROR(SEARCH("09:30 – 18.30",Q5)))</formula>
    </cfRule>
    <cfRule type="containsText" dxfId="35192" priority="71148" operator="containsText" text="10.30 – 18.30">
      <formula>NOT(ISERROR(SEARCH("10.30 – 18.30",Q5)))</formula>
    </cfRule>
    <cfRule type="containsText" dxfId="35191" priority="71149" operator="containsText" text="09.30 – 18.30">
      <formula>NOT(ISERROR(SEARCH("09.30 – 18.30",Q5)))</formula>
    </cfRule>
    <cfRule type="containsText" dxfId="35190" priority="71150" operator="containsText" text="09.00 – 13:00">
      <formula>NOT(ISERROR(SEARCH("09.00 – 13:00",Q5)))</formula>
    </cfRule>
    <cfRule type="containsText" dxfId="35189" priority="71151" operator="containsText" text="08.30 – 16.30">
      <formula>NOT(ISERROR(SEARCH("08.30 – 16.30",Q5)))</formula>
    </cfRule>
    <cfRule type="containsText" dxfId="35188" priority="71152" operator="containsText" text="08:30 – 17.30">
      <formula>NOT(ISERROR(SEARCH("08:30 – 17.30",Q5)))</formula>
    </cfRule>
    <cfRule type="containsText" dxfId="35187" priority="71153" operator="containsText" text="08.30 – 17.30">
      <formula>NOT(ISERROR(SEARCH("08.30 – 17.30",Q5)))</formula>
    </cfRule>
    <cfRule type="containsText" dxfId="35186" priority="71154" operator="containsText" text="09.00 – 18.00">
      <formula>NOT(ISERROR(SEARCH("09.00 – 18.00",Q5)))</formula>
    </cfRule>
    <cfRule type="containsText" dxfId="35185" priority="71155" operator="containsText" text="09.00 – 13.00">
      <formula>NOT(ISERROR(SEARCH("09.00 – 13.00",Q5)))</formula>
    </cfRule>
    <cfRule type="containsText" dxfId="35184" priority="71156" operator="containsText" text="11.30 – 19.30">
      <formula>NOT(ISERROR(SEARCH("11.30 – 19.30",Q5)))</formula>
    </cfRule>
    <cfRule type="containsText" dxfId="35183" priority="71157" operator="containsText" text="10.30 – 19.30">
      <formula>NOT(ISERROR(SEARCH("10.30 – 19.30",Q5)))</formula>
    </cfRule>
    <cfRule type="containsText" dxfId="35182" priority="71158" operator="containsText" text="09.00 – 15.00">
      <formula>NOT(ISERROR(SEARCH("09.00 – 15.00",Q5)))</formula>
    </cfRule>
    <cfRule type="containsText" dxfId="35181" priority="71159" operator="containsText" text="12:30">
      <formula>NOT(ISERROR(SEARCH("12:30",Q5)))</formula>
    </cfRule>
    <cfRule type="containsText" dxfId="35180" priority="71160" operator="containsText" text="13:30">
      <formula>NOT(ISERROR(SEARCH("13:30",Q5)))</formula>
    </cfRule>
    <cfRule type="containsText" dxfId="35179" priority="71161" operator="containsText" text="FESTIVITÁ">
      <formula>NOT(ISERROR(SEARCH("FESTIVITÁ",Q5)))</formula>
    </cfRule>
    <cfRule type="cellIs" dxfId="35178" priority="71162" operator="equal">
      <formula>"DOMENICA"</formula>
    </cfRule>
  </conditionalFormatting>
  <conditionalFormatting sqref="BK5 BR5:BT5">
    <cfRule type="containsText" dxfId="35177" priority="70776" operator="containsText" text="08.30 – 14.30">
      <formula>NOT(ISERROR(SEARCH("08.30 – 14.30",BK5)))</formula>
    </cfRule>
    <cfRule type="containsText" dxfId="35176" priority="70777" operator="containsText" text="09:30 – 18.30">
      <formula>NOT(ISERROR(SEARCH("09:30 – 18.30",BK5)))</formula>
    </cfRule>
    <cfRule type="containsText" dxfId="35175" priority="70778" operator="containsText" text="10.30 – 18.30">
      <formula>NOT(ISERROR(SEARCH("10.30 – 18.30",BK5)))</formula>
    </cfRule>
    <cfRule type="containsText" dxfId="35174" priority="70779" operator="containsText" text="09.30 – 18.30">
      <formula>NOT(ISERROR(SEARCH("09.30 – 18.30",BK5)))</formula>
    </cfRule>
    <cfRule type="containsText" dxfId="35173" priority="70780" operator="containsText" text="09.00 – 13:00">
      <formula>NOT(ISERROR(SEARCH("09.00 – 13:00",BK5)))</formula>
    </cfRule>
    <cfRule type="containsText" dxfId="35172" priority="70781" operator="containsText" text="08.30 – 16.30">
      <formula>NOT(ISERROR(SEARCH("08.30 – 16.30",BK5)))</formula>
    </cfRule>
    <cfRule type="containsText" dxfId="35171" priority="70782" operator="containsText" text="08:30 – 17.30">
      <formula>NOT(ISERROR(SEARCH("08:30 – 17.30",BK5)))</formula>
    </cfRule>
    <cfRule type="containsText" dxfId="35170" priority="70783" operator="containsText" text="08.30 – 17.30">
      <formula>NOT(ISERROR(SEARCH("08.30 – 17.30",BK5)))</formula>
    </cfRule>
    <cfRule type="containsText" dxfId="35169" priority="70784" operator="containsText" text="09.00 – 18.00">
      <formula>NOT(ISERROR(SEARCH("09.00 – 18.00",BK5)))</formula>
    </cfRule>
    <cfRule type="containsText" dxfId="35168" priority="70785" operator="containsText" text="09.00 – 13.00">
      <formula>NOT(ISERROR(SEARCH("09.00 – 13.00",BK5)))</formula>
    </cfRule>
    <cfRule type="containsText" dxfId="35167" priority="70786" operator="containsText" text="11.30 – 19.30">
      <formula>NOT(ISERROR(SEARCH("11.30 – 19.30",BK5)))</formula>
    </cfRule>
    <cfRule type="containsText" dxfId="35166" priority="70787" operator="containsText" text="10.30 – 19.30">
      <formula>NOT(ISERROR(SEARCH("10.30 – 19.30",BK5)))</formula>
    </cfRule>
    <cfRule type="containsText" dxfId="35165" priority="70788" operator="containsText" text="09.00 – 15.00">
      <formula>NOT(ISERROR(SEARCH("09.00 – 15.00",BK5)))</formula>
    </cfRule>
    <cfRule type="containsText" dxfId="35164" priority="70789" operator="containsText" text="12:30">
      <formula>NOT(ISERROR(SEARCH("12:30",BK5)))</formula>
    </cfRule>
    <cfRule type="containsText" dxfId="35163" priority="70790" operator="containsText" text="13:30">
      <formula>NOT(ISERROR(SEARCH("13:30",BK5)))</formula>
    </cfRule>
    <cfRule type="containsText" dxfId="35162" priority="70791" operator="containsText" text="FESTIVITÁ">
      <formula>NOT(ISERROR(SEARCH("FESTIVITÁ",BK5)))</formula>
    </cfRule>
    <cfRule type="cellIs" dxfId="35161" priority="70792" operator="equal">
      <formula>"DOMENICA"</formula>
    </cfRule>
  </conditionalFormatting>
  <conditionalFormatting sqref="BU15:AMY15 C15:S15">
    <cfRule type="containsText" dxfId="35160" priority="70621" operator="containsText" text="08.30 – 14.30">
      <formula>NOT(ISERROR(SEARCH("08.30 – 14.30",C15)))</formula>
    </cfRule>
    <cfRule type="containsText" dxfId="35159" priority="70622" operator="containsText" text="09:30 – 18.30">
      <formula>NOT(ISERROR(SEARCH("09:30 – 18.30",C15)))</formula>
    </cfRule>
    <cfRule type="containsText" dxfId="35158" priority="70623" operator="containsText" text="10.30 – 18.30">
      <formula>NOT(ISERROR(SEARCH("10.30 – 18.30",C15)))</formula>
    </cfRule>
    <cfRule type="containsText" dxfId="35157" priority="70624" operator="containsText" text="09.30 – 18.30">
      <formula>NOT(ISERROR(SEARCH("09.30 – 18.30",C15)))</formula>
    </cfRule>
    <cfRule type="containsText" dxfId="35156" priority="70625" operator="containsText" text="09.00 – 13:00">
      <formula>NOT(ISERROR(SEARCH("09.00 – 13:00",C15)))</formula>
    </cfRule>
    <cfRule type="containsText" dxfId="35155" priority="70626" operator="containsText" text="08.30 – 16.30">
      <formula>NOT(ISERROR(SEARCH("08.30 – 16.30",C15)))</formula>
    </cfRule>
    <cfRule type="containsText" dxfId="35154" priority="70627" operator="containsText" text="08:30 – 17.30">
      <formula>NOT(ISERROR(SEARCH("08:30 – 17.30",C15)))</formula>
    </cfRule>
    <cfRule type="containsText" dxfId="35153" priority="70628" operator="containsText" text="08.30 – 17.30">
      <formula>NOT(ISERROR(SEARCH("08.30 – 17.30",C15)))</formula>
    </cfRule>
    <cfRule type="containsText" dxfId="35152" priority="70629" operator="containsText" text="09.00 – 18.00">
      <formula>NOT(ISERROR(SEARCH("09.00 – 18.00",C15)))</formula>
    </cfRule>
    <cfRule type="containsText" dxfId="35151" priority="70630" operator="containsText" text="09.00 – 13.00">
      <formula>NOT(ISERROR(SEARCH("09.00 – 13.00",C15)))</formula>
    </cfRule>
    <cfRule type="containsText" dxfId="35150" priority="70631" operator="containsText" text="11.30 – 19.30">
      <formula>NOT(ISERROR(SEARCH("11.30 – 19.30",C15)))</formula>
    </cfRule>
    <cfRule type="containsText" dxfId="35149" priority="70632" operator="containsText" text="10.30 – 19.30">
      <formula>NOT(ISERROR(SEARCH("10.30 – 19.30",C15)))</formula>
    </cfRule>
    <cfRule type="containsText" dxfId="35148" priority="70633" operator="containsText" text="09.00 – 15.00">
      <formula>NOT(ISERROR(SEARCH("09.00 – 15.00",C15)))</formula>
    </cfRule>
    <cfRule type="containsText" dxfId="35147" priority="70634" operator="containsText" text="12:30">
      <formula>NOT(ISERROR(SEARCH("12:30",C15)))</formula>
    </cfRule>
    <cfRule type="containsText" dxfId="35146" priority="70635" operator="containsText" text="13:30">
      <formula>NOT(ISERROR(SEARCH("13:30",C15)))</formula>
    </cfRule>
    <cfRule type="containsText" dxfId="35145" priority="70636" operator="containsText" text="FESTIVITÁ">
      <formula>NOT(ISERROR(SEARCH("FESTIVITÁ",C15)))</formula>
    </cfRule>
    <cfRule type="cellIs" dxfId="35144" priority="70638" operator="equal">
      <formula>"DOMENICA"</formula>
    </cfRule>
  </conditionalFormatting>
  <conditionalFormatting sqref="W144">
    <cfRule type="cellIs" dxfId="35143" priority="62611" operator="equal">
      <formula>"09.00 – 18.00"</formula>
    </cfRule>
  </conditionalFormatting>
  <conditionalFormatting sqref="W25 W5">
    <cfRule type="containsText" dxfId="35142" priority="69735" operator="containsText" text="08.30 – 14.30">
      <formula>NOT(ISERROR(SEARCH("08.30 – 14.30",W5)))</formula>
    </cfRule>
    <cfRule type="containsText" dxfId="35141" priority="69736" operator="containsText" text="09:30 – 18.30">
      <formula>NOT(ISERROR(SEARCH("09:30 – 18.30",W5)))</formula>
    </cfRule>
    <cfRule type="containsText" dxfId="35140" priority="69737" operator="containsText" text="10.30 – 18.30">
      <formula>NOT(ISERROR(SEARCH("10.30 – 18.30",W5)))</formula>
    </cfRule>
    <cfRule type="containsText" dxfId="35139" priority="69738" operator="containsText" text="09.30 – 18.30">
      <formula>NOT(ISERROR(SEARCH("09.30 – 18.30",W5)))</formula>
    </cfRule>
    <cfRule type="containsText" dxfId="35138" priority="69739" operator="containsText" text="09.00 – 13:00">
      <formula>NOT(ISERROR(SEARCH("09.00 – 13:00",W5)))</formula>
    </cfRule>
    <cfRule type="containsText" dxfId="35137" priority="69740" operator="containsText" text="08.30 – 16.30">
      <formula>NOT(ISERROR(SEARCH("08.30 – 16.30",W5)))</formula>
    </cfRule>
    <cfRule type="containsText" dxfId="35136" priority="69741" operator="containsText" text="08:30 – 17.30">
      <formula>NOT(ISERROR(SEARCH("08:30 – 17.30",W5)))</formula>
    </cfRule>
    <cfRule type="containsText" dxfId="35135" priority="69742" operator="containsText" text="08.30 – 17.30">
      <formula>NOT(ISERROR(SEARCH("08.30 – 17.30",W5)))</formula>
    </cfRule>
    <cfRule type="containsText" dxfId="35134" priority="69743" operator="containsText" text="09.00 – 18.00">
      <formula>NOT(ISERROR(SEARCH("09.00 – 18.00",W5)))</formula>
    </cfRule>
    <cfRule type="containsText" dxfId="35133" priority="69744" operator="containsText" text="09.00 – 13.00">
      <formula>NOT(ISERROR(SEARCH("09.00 – 13.00",W5)))</formula>
    </cfRule>
    <cfRule type="containsText" dxfId="35132" priority="69745" operator="containsText" text="11.30 – 19.30">
      <formula>NOT(ISERROR(SEARCH("11.30 – 19.30",W5)))</formula>
    </cfRule>
    <cfRule type="containsText" dxfId="35131" priority="69746" operator="containsText" text="10.30 – 19.30">
      <formula>NOT(ISERROR(SEARCH("10.30 – 19.30",W5)))</formula>
    </cfRule>
    <cfRule type="containsText" dxfId="35130" priority="69747" operator="containsText" text="09.00 – 15.00">
      <formula>NOT(ISERROR(SEARCH("09.00 – 15.00",W5)))</formula>
    </cfRule>
    <cfRule type="containsText" dxfId="35129" priority="69748" operator="containsText" text="12:30">
      <formula>NOT(ISERROR(SEARCH("12:30",W5)))</formula>
    </cfRule>
    <cfRule type="containsText" dxfId="35128" priority="69749" operator="containsText" text="13:30">
      <formula>NOT(ISERROR(SEARCH("13:30",W5)))</formula>
    </cfRule>
    <cfRule type="containsText" dxfId="35127" priority="69750" operator="containsText" text="FESTIVITÁ">
      <formula>NOT(ISERROR(SEARCH("FESTIVITÁ",W5)))</formula>
    </cfRule>
    <cfRule type="cellIs" dxfId="35126" priority="69751" operator="equal">
      <formula>"DOMENICA"</formula>
    </cfRule>
  </conditionalFormatting>
  <conditionalFormatting sqref="W15">
    <cfRule type="containsText" dxfId="35125" priority="69365" operator="containsText" text="08.30 – 14.30">
      <formula>NOT(ISERROR(SEARCH("08.30 – 14.30",W15)))</formula>
    </cfRule>
    <cfRule type="containsText" dxfId="35124" priority="69366" operator="containsText" text="09:30 – 18.30">
      <formula>NOT(ISERROR(SEARCH("09:30 – 18.30",W15)))</formula>
    </cfRule>
    <cfRule type="containsText" dxfId="35123" priority="69367" operator="containsText" text="10.30 – 18.30">
      <formula>NOT(ISERROR(SEARCH("10.30 – 18.30",W15)))</formula>
    </cfRule>
    <cfRule type="containsText" dxfId="35122" priority="69368" operator="containsText" text="09.30 – 18.30">
      <formula>NOT(ISERROR(SEARCH("09.30 – 18.30",W15)))</formula>
    </cfRule>
    <cfRule type="containsText" dxfId="35121" priority="69369" operator="containsText" text="09.00 – 13:00">
      <formula>NOT(ISERROR(SEARCH("09.00 – 13:00",W15)))</formula>
    </cfRule>
    <cfRule type="containsText" dxfId="35120" priority="69370" operator="containsText" text="08.30 – 16.30">
      <formula>NOT(ISERROR(SEARCH("08.30 – 16.30",W15)))</formula>
    </cfRule>
    <cfRule type="containsText" dxfId="35119" priority="69371" operator="containsText" text="08:30 – 17.30">
      <formula>NOT(ISERROR(SEARCH("08:30 – 17.30",W15)))</formula>
    </cfRule>
    <cfRule type="containsText" dxfId="35118" priority="69372" operator="containsText" text="08.30 – 17.30">
      <formula>NOT(ISERROR(SEARCH("08.30 – 17.30",W15)))</formula>
    </cfRule>
    <cfRule type="containsText" dxfId="35117" priority="69373" operator="containsText" text="09.00 – 18.00">
      <formula>NOT(ISERROR(SEARCH("09.00 – 18.00",W15)))</formula>
    </cfRule>
    <cfRule type="containsText" dxfId="35116" priority="69374" operator="containsText" text="09.00 – 13.00">
      <formula>NOT(ISERROR(SEARCH("09.00 – 13.00",W15)))</formula>
    </cfRule>
    <cfRule type="containsText" dxfId="35115" priority="69375" operator="containsText" text="11.30 – 19.30">
      <formula>NOT(ISERROR(SEARCH("11.30 – 19.30",W15)))</formula>
    </cfRule>
    <cfRule type="containsText" dxfId="35114" priority="69376" operator="containsText" text="10.30 – 19.30">
      <formula>NOT(ISERROR(SEARCH("10.30 – 19.30",W15)))</formula>
    </cfRule>
    <cfRule type="containsText" dxfId="35113" priority="69377" operator="containsText" text="09.00 – 15.00">
      <formula>NOT(ISERROR(SEARCH("09.00 – 15.00",W15)))</formula>
    </cfRule>
    <cfRule type="containsText" dxfId="35112" priority="69378" operator="containsText" text="12:30">
      <formula>NOT(ISERROR(SEARCH("12:30",W15)))</formula>
    </cfRule>
    <cfRule type="containsText" dxfId="35111" priority="69379" operator="containsText" text="13:30">
      <formula>NOT(ISERROR(SEARCH("13:30",W15)))</formula>
    </cfRule>
    <cfRule type="containsText" dxfId="35110" priority="69380" operator="containsText" text="FESTIVITÁ">
      <formula>NOT(ISERROR(SEARCH("FESTIVITÁ",W15)))</formula>
    </cfRule>
    <cfRule type="cellIs" dxfId="35109" priority="69381" operator="equal">
      <formula>"DOMENICA"</formula>
    </cfRule>
  </conditionalFormatting>
  <conditionalFormatting sqref="BK25 BR25:BT25">
    <cfRule type="containsText" dxfId="35108" priority="69299" operator="containsText" text="08.30 – 14.30">
      <formula>NOT(ISERROR(SEARCH("08.30 – 14.30",BK25)))</formula>
    </cfRule>
    <cfRule type="containsText" dxfId="35107" priority="69300" operator="containsText" text="09:30 – 18.30">
      <formula>NOT(ISERROR(SEARCH("09:30 – 18.30",BK25)))</formula>
    </cfRule>
    <cfRule type="containsText" dxfId="35106" priority="69301" operator="containsText" text="10.30 – 18.30">
      <formula>NOT(ISERROR(SEARCH("10.30 – 18.30",BK25)))</formula>
    </cfRule>
    <cfRule type="containsText" dxfId="35105" priority="69302" operator="containsText" text="09.30 – 18.30">
      <formula>NOT(ISERROR(SEARCH("09.30 – 18.30",BK25)))</formula>
    </cfRule>
    <cfRule type="containsText" dxfId="35104" priority="69303" operator="containsText" text="09.00 – 13:00">
      <formula>NOT(ISERROR(SEARCH("09.00 – 13:00",BK25)))</formula>
    </cfRule>
    <cfRule type="containsText" dxfId="35103" priority="69304" operator="containsText" text="08.30 – 16.30">
      <formula>NOT(ISERROR(SEARCH("08.30 – 16.30",BK25)))</formula>
    </cfRule>
    <cfRule type="containsText" dxfId="35102" priority="69305" operator="containsText" text="08:30 – 17.30">
      <formula>NOT(ISERROR(SEARCH("08:30 – 17.30",BK25)))</formula>
    </cfRule>
    <cfRule type="containsText" dxfId="35101" priority="69306" operator="containsText" text="08.30 – 17.30">
      <formula>NOT(ISERROR(SEARCH("08.30 – 17.30",BK25)))</formula>
    </cfRule>
    <cfRule type="containsText" dxfId="35100" priority="69307" operator="containsText" text="09.00 – 18.00">
      <formula>NOT(ISERROR(SEARCH("09.00 – 18.00",BK25)))</formula>
    </cfRule>
    <cfRule type="containsText" dxfId="35099" priority="69308" operator="containsText" text="09.00 – 13.00">
      <formula>NOT(ISERROR(SEARCH("09.00 – 13.00",BK25)))</formula>
    </cfRule>
    <cfRule type="containsText" dxfId="35098" priority="69309" operator="containsText" text="11.30 – 19.30">
      <formula>NOT(ISERROR(SEARCH("11.30 – 19.30",BK25)))</formula>
    </cfRule>
    <cfRule type="containsText" dxfId="35097" priority="69310" operator="containsText" text="10.30 – 19.30">
      <formula>NOT(ISERROR(SEARCH("10.30 – 19.30",BK25)))</formula>
    </cfRule>
    <cfRule type="containsText" dxfId="35096" priority="69311" operator="containsText" text="09.00 – 15.00">
      <formula>NOT(ISERROR(SEARCH("09.00 – 15.00",BK25)))</formula>
    </cfRule>
    <cfRule type="containsText" dxfId="35095" priority="69312" operator="containsText" text="12:30">
      <formula>NOT(ISERROR(SEARCH("12:30",BK25)))</formula>
    </cfRule>
    <cfRule type="containsText" dxfId="35094" priority="69313" operator="containsText" text="13:30">
      <formula>NOT(ISERROR(SEARCH("13:30",BK25)))</formula>
    </cfRule>
    <cfRule type="containsText" dxfId="35093" priority="69314" operator="containsText" text="FESTIVITÁ">
      <formula>NOT(ISERROR(SEARCH("FESTIVITÁ",BK25)))</formula>
    </cfRule>
    <cfRule type="cellIs" dxfId="35092" priority="69315" operator="equal">
      <formula>"DOMENICA"</formula>
    </cfRule>
  </conditionalFormatting>
  <conditionalFormatting sqref="BK15 BR15:BS15">
    <cfRule type="containsText" dxfId="35091" priority="69146" operator="containsText" text="08.30 – 14.30">
      <formula>NOT(ISERROR(SEARCH("08.30 – 14.30",BK15)))</formula>
    </cfRule>
    <cfRule type="containsText" dxfId="35090" priority="69147" operator="containsText" text="09:30 – 18.30">
      <formula>NOT(ISERROR(SEARCH("09:30 – 18.30",BK15)))</formula>
    </cfRule>
    <cfRule type="containsText" dxfId="35089" priority="69148" operator="containsText" text="10.30 – 18.30">
      <formula>NOT(ISERROR(SEARCH("10.30 – 18.30",BK15)))</formula>
    </cfRule>
    <cfRule type="containsText" dxfId="35088" priority="69149" operator="containsText" text="09.30 – 18.30">
      <formula>NOT(ISERROR(SEARCH("09.30 – 18.30",BK15)))</formula>
    </cfRule>
    <cfRule type="containsText" dxfId="35087" priority="69150" operator="containsText" text="09.00 – 13:00">
      <formula>NOT(ISERROR(SEARCH("09.00 – 13:00",BK15)))</formula>
    </cfRule>
    <cfRule type="containsText" dxfId="35086" priority="69151" operator="containsText" text="08.30 – 16.30">
      <formula>NOT(ISERROR(SEARCH("08.30 – 16.30",BK15)))</formula>
    </cfRule>
    <cfRule type="containsText" dxfId="35085" priority="69152" operator="containsText" text="08:30 – 17.30">
      <formula>NOT(ISERROR(SEARCH("08:30 – 17.30",BK15)))</formula>
    </cfRule>
    <cfRule type="containsText" dxfId="35084" priority="69153" operator="containsText" text="08.30 – 17.30">
      <formula>NOT(ISERROR(SEARCH("08.30 – 17.30",BK15)))</formula>
    </cfRule>
    <cfRule type="containsText" dxfId="35083" priority="69154" operator="containsText" text="09.00 – 18.00">
      <formula>NOT(ISERROR(SEARCH("09.00 – 18.00",BK15)))</formula>
    </cfRule>
    <cfRule type="containsText" dxfId="35082" priority="69155" operator="containsText" text="09.00 – 13.00">
      <formula>NOT(ISERROR(SEARCH("09.00 – 13.00",BK15)))</formula>
    </cfRule>
    <cfRule type="containsText" dxfId="35081" priority="69156" operator="containsText" text="11.30 – 19.30">
      <formula>NOT(ISERROR(SEARCH("11.30 – 19.30",BK15)))</formula>
    </cfRule>
    <cfRule type="containsText" dxfId="35080" priority="69157" operator="containsText" text="10.30 – 19.30">
      <formula>NOT(ISERROR(SEARCH("10.30 – 19.30",BK15)))</formula>
    </cfRule>
    <cfRule type="containsText" dxfId="35079" priority="69158" operator="containsText" text="09.00 – 15.00">
      <formula>NOT(ISERROR(SEARCH("09.00 – 15.00",BK15)))</formula>
    </cfRule>
    <cfRule type="containsText" dxfId="35078" priority="69159" operator="containsText" text="12:30">
      <formula>NOT(ISERROR(SEARCH("12:30",BK15)))</formula>
    </cfRule>
    <cfRule type="containsText" dxfId="35077" priority="69160" operator="containsText" text="13:30">
      <formula>NOT(ISERROR(SEARCH("13:30",BK15)))</formula>
    </cfRule>
    <cfRule type="containsText" dxfId="35076" priority="69161" operator="containsText" text="FESTIVITÁ">
      <formula>NOT(ISERROR(SEARCH("FESTIVITÁ",BK15)))</formula>
    </cfRule>
    <cfRule type="cellIs" dxfId="35075" priority="69162" operator="equal">
      <formula>"DOMENICA"</formula>
    </cfRule>
  </conditionalFormatting>
  <conditionalFormatting sqref="AW5:AY5 AW25:AY25">
    <cfRule type="containsText" dxfId="35074" priority="68861" operator="containsText" text="08.30 – 14.30">
      <formula>NOT(ISERROR(SEARCH("08.30 – 14.30",AW5)))</formula>
    </cfRule>
    <cfRule type="containsText" dxfId="35073" priority="68862" operator="containsText" text="09:30 – 18.30">
      <formula>NOT(ISERROR(SEARCH("09:30 – 18.30",AW5)))</formula>
    </cfRule>
    <cfRule type="containsText" dxfId="35072" priority="68863" operator="containsText" text="10.30 – 18.30">
      <formula>NOT(ISERROR(SEARCH("10.30 – 18.30",AW5)))</formula>
    </cfRule>
    <cfRule type="containsText" dxfId="35071" priority="68864" operator="containsText" text="09.30 – 18.30">
      <formula>NOT(ISERROR(SEARCH("09.30 – 18.30",AW5)))</formula>
    </cfRule>
    <cfRule type="containsText" dxfId="35070" priority="68865" operator="containsText" text="09.00 – 13:00">
      <formula>NOT(ISERROR(SEARCH("09.00 – 13:00",AW5)))</formula>
    </cfRule>
    <cfRule type="containsText" dxfId="35069" priority="68866" operator="containsText" text="08.30 – 16.30">
      <formula>NOT(ISERROR(SEARCH("08.30 – 16.30",AW5)))</formula>
    </cfRule>
    <cfRule type="containsText" dxfId="35068" priority="68867" operator="containsText" text="08:30 – 17.30">
      <formula>NOT(ISERROR(SEARCH("08:30 – 17.30",AW5)))</formula>
    </cfRule>
    <cfRule type="containsText" dxfId="35067" priority="68868" operator="containsText" text="08.30 – 17.30">
      <formula>NOT(ISERROR(SEARCH("08.30 – 17.30",AW5)))</formula>
    </cfRule>
    <cfRule type="containsText" dxfId="35066" priority="68869" operator="containsText" text="09.00 – 18.00">
      <formula>NOT(ISERROR(SEARCH("09.00 – 18.00",AW5)))</formula>
    </cfRule>
    <cfRule type="containsText" dxfId="35065" priority="68870" operator="containsText" text="09.00 – 13.00">
      <formula>NOT(ISERROR(SEARCH("09.00 – 13.00",AW5)))</formula>
    </cfRule>
    <cfRule type="containsText" dxfId="35064" priority="68871" operator="containsText" text="11.30 – 19.30">
      <formula>NOT(ISERROR(SEARCH("11.30 – 19.30",AW5)))</formula>
    </cfRule>
    <cfRule type="containsText" dxfId="35063" priority="68872" operator="containsText" text="10.30 – 19.30">
      <formula>NOT(ISERROR(SEARCH("10.30 – 19.30",AW5)))</formula>
    </cfRule>
    <cfRule type="containsText" dxfId="35062" priority="68873" operator="containsText" text="09.00 – 15.00">
      <formula>NOT(ISERROR(SEARCH("09.00 – 15.00",AW5)))</formula>
    </cfRule>
    <cfRule type="containsText" dxfId="35061" priority="68874" operator="containsText" text="12:30">
      <formula>NOT(ISERROR(SEARCH("12:30",AW5)))</formula>
    </cfRule>
    <cfRule type="containsText" dxfId="35060" priority="68875" operator="containsText" text="13:30">
      <formula>NOT(ISERROR(SEARCH("13:30",AW5)))</formula>
    </cfRule>
    <cfRule type="containsText" dxfId="35059" priority="68876" operator="containsText" text="FESTIVITÁ">
      <formula>NOT(ISERROR(SEARCH("FESTIVITÁ",AW5)))</formula>
    </cfRule>
    <cfRule type="cellIs" dxfId="35058" priority="68877" operator="equal">
      <formula>"DOMENICA"</formula>
    </cfRule>
  </conditionalFormatting>
  <conditionalFormatting sqref="AW15:AY15">
    <cfRule type="containsText" dxfId="35057" priority="68827" operator="containsText" text="08.30 – 14.30">
      <formula>NOT(ISERROR(SEARCH("08.30 – 14.30",AW15)))</formula>
    </cfRule>
    <cfRule type="containsText" dxfId="35056" priority="68828" operator="containsText" text="09:30 – 18.30">
      <formula>NOT(ISERROR(SEARCH("09:30 – 18.30",AW15)))</formula>
    </cfRule>
    <cfRule type="containsText" dxfId="35055" priority="68829" operator="containsText" text="10.30 – 18.30">
      <formula>NOT(ISERROR(SEARCH("10.30 – 18.30",AW15)))</formula>
    </cfRule>
    <cfRule type="containsText" dxfId="35054" priority="68830" operator="containsText" text="09.30 – 18.30">
      <formula>NOT(ISERROR(SEARCH("09.30 – 18.30",AW15)))</formula>
    </cfRule>
    <cfRule type="containsText" dxfId="35053" priority="68831" operator="containsText" text="09.00 – 13:00">
      <formula>NOT(ISERROR(SEARCH("09.00 – 13:00",AW15)))</formula>
    </cfRule>
    <cfRule type="containsText" dxfId="35052" priority="68832" operator="containsText" text="08.30 – 16.30">
      <formula>NOT(ISERROR(SEARCH("08.30 – 16.30",AW15)))</formula>
    </cfRule>
    <cfRule type="containsText" dxfId="35051" priority="68833" operator="containsText" text="08:30 – 17.30">
      <formula>NOT(ISERROR(SEARCH("08:30 – 17.30",AW15)))</formula>
    </cfRule>
    <cfRule type="containsText" dxfId="35050" priority="68834" operator="containsText" text="08.30 – 17.30">
      <formula>NOT(ISERROR(SEARCH("08.30 – 17.30",AW15)))</formula>
    </cfRule>
    <cfRule type="containsText" dxfId="35049" priority="68835" operator="containsText" text="09.00 – 18.00">
      <formula>NOT(ISERROR(SEARCH("09.00 – 18.00",AW15)))</formula>
    </cfRule>
    <cfRule type="containsText" dxfId="35048" priority="68836" operator="containsText" text="09.00 – 13.00">
      <formula>NOT(ISERROR(SEARCH("09.00 – 13.00",AW15)))</formula>
    </cfRule>
    <cfRule type="containsText" dxfId="35047" priority="68837" operator="containsText" text="11.30 – 19.30">
      <formula>NOT(ISERROR(SEARCH("11.30 – 19.30",AW15)))</formula>
    </cfRule>
    <cfRule type="containsText" dxfId="35046" priority="68838" operator="containsText" text="10.30 – 19.30">
      <formula>NOT(ISERROR(SEARCH("10.30 – 19.30",AW15)))</formula>
    </cfRule>
    <cfRule type="containsText" dxfId="35045" priority="68839" operator="containsText" text="09.00 – 15.00">
      <formula>NOT(ISERROR(SEARCH("09.00 – 15.00",AW15)))</formula>
    </cfRule>
    <cfRule type="containsText" dxfId="35044" priority="68840" operator="containsText" text="12:30">
      <formula>NOT(ISERROR(SEARCH("12:30",AW15)))</formula>
    </cfRule>
    <cfRule type="containsText" dxfId="35043" priority="68841" operator="containsText" text="13:30">
      <formula>NOT(ISERROR(SEARCH("13:30",AW15)))</formula>
    </cfRule>
    <cfRule type="containsText" dxfId="35042" priority="68842" operator="containsText" text="FESTIVITÁ">
      <formula>NOT(ISERROR(SEARCH("FESTIVITÁ",AW15)))</formula>
    </cfRule>
    <cfRule type="cellIs" dxfId="35041" priority="68843" operator="equal">
      <formula>"DOMENICA"</formula>
    </cfRule>
  </conditionalFormatting>
  <conditionalFormatting sqref="H144">
    <cfRule type="cellIs" dxfId="35040" priority="59484" operator="equal">
      <formula>"09.00 – 18.00"</formula>
    </cfRule>
  </conditionalFormatting>
  <conditionalFormatting sqref="H144">
    <cfRule type="cellIs" dxfId="35039" priority="59485" operator="equal">
      <formula>"09.30 – 13.00"</formula>
    </cfRule>
  </conditionalFormatting>
  <conditionalFormatting sqref="H144">
    <cfRule type="cellIs" dxfId="35038" priority="59486" operator="equal">
      <formula>"10.30 – 19.30"</formula>
    </cfRule>
  </conditionalFormatting>
  <conditionalFormatting sqref="V2">
    <cfRule type="cellIs" dxfId="35037" priority="67789" operator="equal">
      <formula>" "</formula>
    </cfRule>
  </conditionalFormatting>
  <conditionalFormatting sqref="A55:S55 U55:V55">
    <cfRule type="containsText" dxfId="35036" priority="67721" operator="containsText" text="08.30 – 14.30">
      <formula>NOT(ISERROR(SEARCH("08.30 – 14.30",A55)))</formula>
    </cfRule>
    <cfRule type="containsText" dxfId="35035" priority="67722" operator="containsText" text="09:30 – 18.30">
      <formula>NOT(ISERROR(SEARCH("09:30 – 18.30",A55)))</formula>
    </cfRule>
    <cfRule type="containsText" dxfId="35034" priority="67723" operator="containsText" text="10.30 – 18.30">
      <formula>NOT(ISERROR(SEARCH("10.30 – 18.30",A55)))</formula>
    </cfRule>
    <cfRule type="containsText" dxfId="35033" priority="67724" operator="containsText" text="09.30 – 18.30">
      <formula>NOT(ISERROR(SEARCH("09.30 – 18.30",A55)))</formula>
    </cfRule>
    <cfRule type="containsText" dxfId="35032" priority="67725" operator="containsText" text="09.00 – 13:00">
      <formula>NOT(ISERROR(SEARCH("09.00 – 13:00",A55)))</formula>
    </cfRule>
    <cfRule type="containsText" dxfId="35031" priority="67726" operator="containsText" text="08.30 – 16.30">
      <formula>NOT(ISERROR(SEARCH("08.30 – 16.30",A55)))</formula>
    </cfRule>
    <cfRule type="containsText" dxfId="35030" priority="67727" operator="containsText" text="08:30 – 17.30">
      <formula>NOT(ISERROR(SEARCH("08:30 – 17.30",A55)))</formula>
    </cfRule>
    <cfRule type="containsText" dxfId="35029" priority="67728" operator="containsText" text="08.30 – 17.30">
      <formula>NOT(ISERROR(SEARCH("08.30 – 17.30",A55)))</formula>
    </cfRule>
    <cfRule type="containsText" dxfId="35028" priority="67729" operator="containsText" text="09.00 – 18.00">
      <formula>NOT(ISERROR(SEARCH("09.00 – 18.00",A55)))</formula>
    </cfRule>
    <cfRule type="containsText" dxfId="35027" priority="67730" operator="containsText" text="09.00 – 13.00">
      <formula>NOT(ISERROR(SEARCH("09.00 – 13.00",A55)))</formula>
    </cfRule>
    <cfRule type="containsText" dxfId="35026" priority="67731" operator="containsText" text="11.30 – 19.30">
      <formula>NOT(ISERROR(SEARCH("11.30 – 19.30",A55)))</formula>
    </cfRule>
    <cfRule type="containsText" dxfId="35025" priority="67732" operator="containsText" text="10.30 – 19.30">
      <formula>NOT(ISERROR(SEARCH("10.30 – 19.30",A55)))</formula>
    </cfRule>
    <cfRule type="containsText" dxfId="35024" priority="67733" operator="containsText" text="09.00 – 15.00">
      <formula>NOT(ISERROR(SEARCH("09.00 – 15.00",A55)))</formula>
    </cfRule>
    <cfRule type="containsText" dxfId="35023" priority="67734" operator="containsText" text="12:30">
      <formula>NOT(ISERROR(SEARCH("12:30",A55)))</formula>
    </cfRule>
    <cfRule type="containsText" dxfId="35022" priority="67735" operator="containsText" text="13:30">
      <formula>NOT(ISERROR(SEARCH("13:30",A55)))</formula>
    </cfRule>
    <cfRule type="containsText" dxfId="35021" priority="67736" operator="containsText" text="FESTIVITÁ">
      <formula>NOT(ISERROR(SEARCH("FESTIVITÁ",A55)))</formula>
    </cfRule>
    <cfRule type="cellIs" dxfId="35020" priority="67737" operator="equal">
      <formula>"DOMENICA"</formula>
    </cfRule>
  </conditionalFormatting>
  <conditionalFormatting sqref="W55:X55 AC55:AS55">
    <cfRule type="containsText" dxfId="35019" priority="67704" operator="containsText" text="08.30 – 14.30">
      <formula>NOT(ISERROR(SEARCH("08.30 – 14.30",W55)))</formula>
    </cfRule>
    <cfRule type="containsText" dxfId="35018" priority="67705" operator="containsText" text="09:30 – 18.30">
      <formula>NOT(ISERROR(SEARCH("09:30 – 18.30",W55)))</formula>
    </cfRule>
    <cfRule type="containsText" dxfId="35017" priority="67706" operator="containsText" text="10.30 – 18.30">
      <formula>NOT(ISERROR(SEARCH("10.30 – 18.30",W55)))</formula>
    </cfRule>
    <cfRule type="containsText" dxfId="35016" priority="67707" operator="containsText" text="09.30 – 18.30">
      <formula>NOT(ISERROR(SEARCH("09.30 – 18.30",W55)))</formula>
    </cfRule>
    <cfRule type="containsText" dxfId="35015" priority="67708" operator="containsText" text="09.00 – 13:00">
      <formula>NOT(ISERROR(SEARCH("09.00 – 13:00",W55)))</formula>
    </cfRule>
    <cfRule type="containsText" dxfId="35014" priority="67709" operator="containsText" text="08.30 – 16.30">
      <formula>NOT(ISERROR(SEARCH("08.30 – 16.30",W55)))</formula>
    </cfRule>
    <cfRule type="containsText" dxfId="35013" priority="67710" operator="containsText" text="08:30 – 17.30">
      <formula>NOT(ISERROR(SEARCH("08:30 – 17.30",W55)))</formula>
    </cfRule>
    <cfRule type="containsText" dxfId="35012" priority="67711" operator="containsText" text="08.30 – 17.30">
      <formula>NOT(ISERROR(SEARCH("08.30 – 17.30",W55)))</formula>
    </cfRule>
    <cfRule type="containsText" dxfId="35011" priority="67712" operator="containsText" text="09.00 – 18.00">
      <formula>NOT(ISERROR(SEARCH("09.00 – 18.00",W55)))</formula>
    </cfRule>
    <cfRule type="containsText" dxfId="35010" priority="67713" operator="containsText" text="09.00 – 13.00">
      <formula>NOT(ISERROR(SEARCH("09.00 – 13.00",W55)))</formula>
    </cfRule>
    <cfRule type="containsText" dxfId="35009" priority="67714" operator="containsText" text="11.30 – 19.30">
      <formula>NOT(ISERROR(SEARCH("11.30 – 19.30",W55)))</formula>
    </cfRule>
    <cfRule type="containsText" dxfId="35008" priority="67715" operator="containsText" text="10.30 – 19.30">
      <formula>NOT(ISERROR(SEARCH("10.30 – 19.30",W55)))</formula>
    </cfRule>
    <cfRule type="containsText" dxfId="35007" priority="67716" operator="containsText" text="09.00 – 15.00">
      <formula>NOT(ISERROR(SEARCH("09.00 – 15.00",W55)))</formula>
    </cfRule>
    <cfRule type="containsText" dxfId="35006" priority="67717" operator="containsText" text="12:30">
      <formula>NOT(ISERROR(SEARCH("12:30",W55)))</formula>
    </cfRule>
    <cfRule type="containsText" dxfId="35005" priority="67718" operator="containsText" text="13:30">
      <formula>NOT(ISERROR(SEARCH("13:30",W55)))</formula>
    </cfRule>
    <cfRule type="containsText" dxfId="35004" priority="67719" operator="containsText" text="FESTIVITÁ">
      <formula>NOT(ISERROR(SEARCH("FESTIVITÁ",W55)))</formula>
    </cfRule>
    <cfRule type="cellIs" dxfId="35003" priority="67720" operator="equal">
      <formula>"DOMENICA"</formula>
    </cfRule>
  </conditionalFormatting>
  <conditionalFormatting sqref="U5:V5">
    <cfRule type="containsText" dxfId="35002" priority="66786" operator="containsText" text="08.30 – 14.30">
      <formula>NOT(ISERROR(SEARCH("08.30 – 14.30",U5)))</formula>
    </cfRule>
    <cfRule type="containsText" dxfId="35001" priority="66787" operator="containsText" text="09:30 – 18.30">
      <formula>NOT(ISERROR(SEARCH("09:30 – 18.30",U5)))</formula>
    </cfRule>
    <cfRule type="containsText" dxfId="35000" priority="66788" operator="containsText" text="10.30 – 18.30">
      <formula>NOT(ISERROR(SEARCH("10.30 – 18.30",U5)))</formula>
    </cfRule>
    <cfRule type="containsText" dxfId="34999" priority="66789" operator="containsText" text="09.30 – 18.30">
      <formula>NOT(ISERROR(SEARCH("09.30 – 18.30",U5)))</formula>
    </cfRule>
    <cfRule type="containsText" dxfId="34998" priority="66790" operator="containsText" text="09.00 – 13:00">
      <formula>NOT(ISERROR(SEARCH("09.00 – 13:00",U5)))</formula>
    </cfRule>
    <cfRule type="containsText" dxfId="34997" priority="66791" operator="containsText" text="08.30 – 16.30">
      <formula>NOT(ISERROR(SEARCH("08.30 – 16.30",U5)))</formula>
    </cfRule>
    <cfRule type="containsText" dxfId="34996" priority="66792" operator="containsText" text="08:30 – 17.30">
      <formula>NOT(ISERROR(SEARCH("08:30 – 17.30",U5)))</formula>
    </cfRule>
    <cfRule type="containsText" dxfId="34995" priority="66793" operator="containsText" text="08.30 – 17.30">
      <formula>NOT(ISERROR(SEARCH("08.30 – 17.30",U5)))</formula>
    </cfRule>
    <cfRule type="containsText" dxfId="34994" priority="66794" operator="containsText" text="09.00 – 18.00">
      <formula>NOT(ISERROR(SEARCH("09.00 – 18.00",U5)))</formula>
    </cfRule>
    <cfRule type="containsText" dxfId="34993" priority="66795" operator="containsText" text="09.00 – 13.00">
      <formula>NOT(ISERROR(SEARCH("09.00 – 13.00",U5)))</formula>
    </cfRule>
    <cfRule type="containsText" dxfId="34992" priority="66796" operator="containsText" text="11.30 – 19.30">
      <formula>NOT(ISERROR(SEARCH("11.30 – 19.30",U5)))</formula>
    </cfRule>
    <cfRule type="containsText" dxfId="34991" priority="66797" operator="containsText" text="10.30 – 19.30">
      <formula>NOT(ISERROR(SEARCH("10.30 – 19.30",U5)))</formula>
    </cfRule>
    <cfRule type="containsText" dxfId="34990" priority="66798" operator="containsText" text="09.00 – 15.00">
      <formula>NOT(ISERROR(SEARCH("09.00 – 15.00",U5)))</formula>
    </cfRule>
    <cfRule type="containsText" dxfId="34989" priority="66799" operator="containsText" text="12:30">
      <formula>NOT(ISERROR(SEARCH("12:30",U5)))</formula>
    </cfRule>
    <cfRule type="containsText" dxfId="34988" priority="66800" operator="containsText" text="13:30">
      <formula>NOT(ISERROR(SEARCH("13:30",U5)))</formula>
    </cfRule>
    <cfRule type="containsText" dxfId="34987" priority="66801" operator="containsText" text="FESTIVITÁ">
      <formula>NOT(ISERROR(SEARCH("FESTIVITÁ",U5)))</formula>
    </cfRule>
    <cfRule type="cellIs" dxfId="34986" priority="66802" operator="equal">
      <formula>"DOMENICA"</formula>
    </cfRule>
  </conditionalFormatting>
  <conditionalFormatting sqref="U25:V25">
    <cfRule type="containsText" dxfId="34985" priority="66769" operator="containsText" text="08.30 – 14.30">
      <formula>NOT(ISERROR(SEARCH("08.30 – 14.30",U25)))</formula>
    </cfRule>
    <cfRule type="containsText" dxfId="34984" priority="66770" operator="containsText" text="09:30 – 18.30">
      <formula>NOT(ISERROR(SEARCH("09:30 – 18.30",U25)))</formula>
    </cfRule>
    <cfRule type="containsText" dxfId="34983" priority="66771" operator="containsText" text="10.30 – 18.30">
      <formula>NOT(ISERROR(SEARCH("10.30 – 18.30",U25)))</formula>
    </cfRule>
    <cfRule type="containsText" dxfId="34982" priority="66772" operator="containsText" text="09.30 – 18.30">
      <formula>NOT(ISERROR(SEARCH("09.30 – 18.30",U25)))</formula>
    </cfRule>
    <cfRule type="containsText" dxfId="34981" priority="66773" operator="containsText" text="09.00 – 13:00">
      <formula>NOT(ISERROR(SEARCH("09.00 – 13:00",U25)))</formula>
    </cfRule>
    <cfRule type="containsText" dxfId="34980" priority="66774" operator="containsText" text="08.30 – 16.30">
      <formula>NOT(ISERROR(SEARCH("08.30 – 16.30",U25)))</formula>
    </cfRule>
    <cfRule type="containsText" dxfId="34979" priority="66775" operator="containsText" text="08:30 – 17.30">
      <formula>NOT(ISERROR(SEARCH("08:30 – 17.30",U25)))</formula>
    </cfRule>
    <cfRule type="containsText" dxfId="34978" priority="66776" operator="containsText" text="08.30 – 17.30">
      <formula>NOT(ISERROR(SEARCH("08.30 – 17.30",U25)))</formula>
    </cfRule>
    <cfRule type="containsText" dxfId="34977" priority="66777" operator="containsText" text="09.00 – 18.00">
      <formula>NOT(ISERROR(SEARCH("09.00 – 18.00",U25)))</formula>
    </cfRule>
    <cfRule type="containsText" dxfId="34976" priority="66778" operator="containsText" text="09.00 – 13.00">
      <formula>NOT(ISERROR(SEARCH("09.00 – 13.00",U25)))</formula>
    </cfRule>
    <cfRule type="containsText" dxfId="34975" priority="66779" operator="containsText" text="11.30 – 19.30">
      <formula>NOT(ISERROR(SEARCH("11.30 – 19.30",U25)))</formula>
    </cfRule>
    <cfRule type="containsText" dxfId="34974" priority="66780" operator="containsText" text="10.30 – 19.30">
      <formula>NOT(ISERROR(SEARCH("10.30 – 19.30",U25)))</formula>
    </cfRule>
    <cfRule type="containsText" dxfId="34973" priority="66781" operator="containsText" text="09.00 – 15.00">
      <formula>NOT(ISERROR(SEARCH("09.00 – 15.00",U25)))</formula>
    </cfRule>
    <cfRule type="containsText" dxfId="34972" priority="66782" operator="containsText" text="12:30">
      <formula>NOT(ISERROR(SEARCH("12:30",U25)))</formula>
    </cfRule>
    <cfRule type="containsText" dxfId="34971" priority="66783" operator="containsText" text="13:30">
      <formula>NOT(ISERROR(SEARCH("13:30",U25)))</formula>
    </cfRule>
    <cfRule type="containsText" dxfId="34970" priority="66784" operator="containsText" text="FESTIVITÁ">
      <formula>NOT(ISERROR(SEARCH("FESTIVITÁ",U25)))</formula>
    </cfRule>
    <cfRule type="cellIs" dxfId="34969" priority="66785" operator="equal">
      <formula>"DOMENICA"</formula>
    </cfRule>
  </conditionalFormatting>
  <conditionalFormatting sqref="W134">
    <cfRule type="cellIs" dxfId="34968" priority="57984" operator="equal">
      <formula>_FV(13,"3")</formula>
    </cfRule>
  </conditionalFormatting>
  <conditionalFormatting sqref="U15:V15">
    <cfRule type="containsText" dxfId="34967" priority="66683" operator="containsText" text="08.30 – 14.30">
      <formula>NOT(ISERROR(SEARCH("08.30 – 14.30",U15)))</formula>
    </cfRule>
    <cfRule type="containsText" dxfId="34966" priority="66684" operator="containsText" text="09:30 – 18.30">
      <formula>NOT(ISERROR(SEARCH("09:30 – 18.30",U15)))</formula>
    </cfRule>
    <cfRule type="containsText" dxfId="34965" priority="66685" operator="containsText" text="10.30 – 18.30">
      <formula>NOT(ISERROR(SEARCH("10.30 – 18.30",U15)))</formula>
    </cfRule>
    <cfRule type="containsText" dxfId="34964" priority="66686" operator="containsText" text="09.30 – 18.30">
      <formula>NOT(ISERROR(SEARCH("09.30 – 18.30",U15)))</formula>
    </cfRule>
    <cfRule type="containsText" dxfId="34963" priority="66687" operator="containsText" text="09.00 – 13:00">
      <formula>NOT(ISERROR(SEARCH("09.00 – 13:00",U15)))</formula>
    </cfRule>
    <cfRule type="containsText" dxfId="34962" priority="66688" operator="containsText" text="08.30 – 16.30">
      <formula>NOT(ISERROR(SEARCH("08.30 – 16.30",U15)))</formula>
    </cfRule>
    <cfRule type="containsText" dxfId="34961" priority="66689" operator="containsText" text="08:30 – 17.30">
      <formula>NOT(ISERROR(SEARCH("08:30 – 17.30",U15)))</formula>
    </cfRule>
    <cfRule type="containsText" dxfId="34960" priority="66690" operator="containsText" text="08.30 – 17.30">
      <formula>NOT(ISERROR(SEARCH("08.30 – 17.30",U15)))</formula>
    </cfRule>
    <cfRule type="containsText" dxfId="34959" priority="66691" operator="containsText" text="09.00 – 18.00">
      <formula>NOT(ISERROR(SEARCH("09.00 – 18.00",U15)))</formula>
    </cfRule>
    <cfRule type="containsText" dxfId="34958" priority="66692" operator="containsText" text="09.00 – 13.00">
      <formula>NOT(ISERROR(SEARCH("09.00 – 13.00",U15)))</formula>
    </cfRule>
    <cfRule type="containsText" dxfId="34957" priority="66693" operator="containsText" text="11.30 – 19.30">
      <formula>NOT(ISERROR(SEARCH("11.30 – 19.30",U15)))</formula>
    </cfRule>
    <cfRule type="containsText" dxfId="34956" priority="66694" operator="containsText" text="10.30 – 19.30">
      <formula>NOT(ISERROR(SEARCH("10.30 – 19.30",U15)))</formula>
    </cfRule>
    <cfRule type="containsText" dxfId="34955" priority="66695" operator="containsText" text="09.00 – 15.00">
      <formula>NOT(ISERROR(SEARCH("09.00 – 15.00",U15)))</formula>
    </cfRule>
    <cfRule type="containsText" dxfId="34954" priority="66696" operator="containsText" text="12:30">
      <formula>NOT(ISERROR(SEARCH("12:30",U15)))</formula>
    </cfRule>
    <cfRule type="containsText" dxfId="34953" priority="66697" operator="containsText" text="13:30">
      <formula>NOT(ISERROR(SEARCH("13:30",U15)))</formula>
    </cfRule>
    <cfRule type="containsText" dxfId="34952" priority="66698" operator="containsText" text="FESTIVITÁ">
      <formula>NOT(ISERROR(SEARCH("FESTIVITÁ",U15)))</formula>
    </cfRule>
    <cfRule type="cellIs" dxfId="34951" priority="66699" operator="equal">
      <formula>"DOMENICA"</formula>
    </cfRule>
  </conditionalFormatting>
  <conditionalFormatting sqref="BU35:AMY35 C35:S35">
    <cfRule type="containsText" dxfId="34950" priority="66335" operator="containsText" text="08.30 – 14.30">
      <formula>NOT(ISERROR(SEARCH("08.30 – 14.30",C35)))</formula>
    </cfRule>
    <cfRule type="containsText" dxfId="34949" priority="66336" operator="containsText" text="09:30 – 18.30">
      <formula>NOT(ISERROR(SEARCH("09:30 – 18.30",C35)))</formula>
    </cfRule>
    <cfRule type="containsText" dxfId="34948" priority="66337" operator="containsText" text="10.30 – 18.30">
      <formula>NOT(ISERROR(SEARCH("10.30 – 18.30",C35)))</formula>
    </cfRule>
    <cfRule type="containsText" dxfId="34947" priority="66338" operator="containsText" text="09.30 – 18.30">
      <formula>NOT(ISERROR(SEARCH("09.30 – 18.30",C35)))</formula>
    </cfRule>
    <cfRule type="containsText" dxfId="34946" priority="66339" operator="containsText" text="09.00 – 13:00">
      <formula>NOT(ISERROR(SEARCH("09.00 – 13:00",C35)))</formula>
    </cfRule>
    <cfRule type="containsText" dxfId="34945" priority="66340" operator="containsText" text="08.30 – 16.30">
      <formula>NOT(ISERROR(SEARCH("08.30 – 16.30",C35)))</formula>
    </cfRule>
    <cfRule type="containsText" dxfId="34944" priority="66341" operator="containsText" text="08:30 – 17.30">
      <formula>NOT(ISERROR(SEARCH("08:30 – 17.30",C35)))</formula>
    </cfRule>
    <cfRule type="containsText" dxfId="34943" priority="66342" operator="containsText" text="08.30 – 17.30">
      <formula>NOT(ISERROR(SEARCH("08.30 – 17.30",C35)))</formula>
    </cfRule>
    <cfRule type="containsText" dxfId="34942" priority="66343" operator="containsText" text="09.00 – 18.00">
      <formula>NOT(ISERROR(SEARCH("09.00 – 18.00",C35)))</formula>
    </cfRule>
    <cfRule type="containsText" dxfId="34941" priority="66344" operator="containsText" text="09.00 – 13.00">
      <formula>NOT(ISERROR(SEARCH("09.00 – 13.00",C35)))</formula>
    </cfRule>
    <cfRule type="containsText" dxfId="34940" priority="66345" operator="containsText" text="11.30 – 19.30">
      <formula>NOT(ISERROR(SEARCH("11.30 – 19.30",C35)))</formula>
    </cfRule>
    <cfRule type="containsText" dxfId="34939" priority="66346" operator="containsText" text="10.30 – 19.30">
      <formula>NOT(ISERROR(SEARCH("10.30 – 19.30",C35)))</formula>
    </cfRule>
    <cfRule type="containsText" dxfId="34938" priority="66347" operator="containsText" text="09.00 – 15.00">
      <formula>NOT(ISERROR(SEARCH("09.00 – 15.00",C35)))</formula>
    </cfRule>
    <cfRule type="containsText" dxfId="34937" priority="66348" operator="containsText" text="12:30">
      <formula>NOT(ISERROR(SEARCH("12:30",C35)))</formula>
    </cfRule>
    <cfRule type="containsText" dxfId="34936" priority="66349" operator="containsText" text="13:30">
      <formula>NOT(ISERROR(SEARCH("13:30",C35)))</formula>
    </cfRule>
    <cfRule type="containsText" dxfId="34935" priority="66350" operator="containsText" text="FESTIVITÁ">
      <formula>NOT(ISERROR(SEARCH("FESTIVITÁ",C35)))</formula>
    </cfRule>
    <cfRule type="cellIs" dxfId="34934" priority="66351" operator="equal">
      <formula>"DOMENICA"</formula>
    </cfRule>
  </conditionalFormatting>
  <conditionalFormatting sqref="W35">
    <cfRule type="containsText" dxfId="34933" priority="66261" operator="containsText" text="08.30 – 14.30">
      <formula>NOT(ISERROR(SEARCH("08.30 – 14.30",W35)))</formula>
    </cfRule>
    <cfRule type="containsText" dxfId="34932" priority="66262" operator="containsText" text="09:30 – 18.30">
      <formula>NOT(ISERROR(SEARCH("09:30 – 18.30",W35)))</formula>
    </cfRule>
    <cfRule type="containsText" dxfId="34931" priority="66263" operator="containsText" text="10.30 – 18.30">
      <formula>NOT(ISERROR(SEARCH("10.30 – 18.30",W35)))</formula>
    </cfRule>
    <cfRule type="containsText" dxfId="34930" priority="66264" operator="containsText" text="09.30 – 18.30">
      <formula>NOT(ISERROR(SEARCH("09.30 – 18.30",W35)))</formula>
    </cfRule>
    <cfRule type="containsText" dxfId="34929" priority="66265" operator="containsText" text="09.00 – 13:00">
      <formula>NOT(ISERROR(SEARCH("09.00 – 13:00",W35)))</formula>
    </cfRule>
    <cfRule type="containsText" dxfId="34928" priority="66266" operator="containsText" text="08.30 – 16.30">
      <formula>NOT(ISERROR(SEARCH("08.30 – 16.30",W35)))</formula>
    </cfRule>
    <cfRule type="containsText" dxfId="34927" priority="66267" operator="containsText" text="08:30 – 17.30">
      <formula>NOT(ISERROR(SEARCH("08:30 – 17.30",W35)))</formula>
    </cfRule>
    <cfRule type="containsText" dxfId="34926" priority="66268" operator="containsText" text="08.30 – 17.30">
      <formula>NOT(ISERROR(SEARCH("08.30 – 17.30",W35)))</formula>
    </cfRule>
    <cfRule type="containsText" dxfId="34925" priority="66269" operator="containsText" text="09.00 – 18.00">
      <formula>NOT(ISERROR(SEARCH("09.00 – 18.00",W35)))</formula>
    </cfRule>
    <cfRule type="containsText" dxfId="34924" priority="66270" operator="containsText" text="09.00 – 13.00">
      <formula>NOT(ISERROR(SEARCH("09.00 – 13.00",W35)))</formula>
    </cfRule>
    <cfRule type="containsText" dxfId="34923" priority="66271" operator="containsText" text="11.30 – 19.30">
      <formula>NOT(ISERROR(SEARCH("11.30 – 19.30",W35)))</formula>
    </cfRule>
    <cfRule type="containsText" dxfId="34922" priority="66272" operator="containsText" text="10.30 – 19.30">
      <formula>NOT(ISERROR(SEARCH("10.30 – 19.30",W35)))</formula>
    </cfRule>
    <cfRule type="containsText" dxfId="34921" priority="66273" operator="containsText" text="09.00 – 15.00">
      <formula>NOT(ISERROR(SEARCH("09.00 – 15.00",W35)))</formula>
    </cfRule>
    <cfRule type="containsText" dxfId="34920" priority="66274" operator="containsText" text="12:30">
      <formula>NOT(ISERROR(SEARCH("12:30",W35)))</formula>
    </cfRule>
    <cfRule type="containsText" dxfId="34919" priority="66275" operator="containsText" text="13:30">
      <formula>NOT(ISERROR(SEARCH("13:30",W35)))</formula>
    </cfRule>
    <cfRule type="containsText" dxfId="34918" priority="66276" operator="containsText" text="FESTIVITÁ">
      <formula>NOT(ISERROR(SEARCH("FESTIVITÁ",W35)))</formula>
    </cfRule>
    <cfRule type="cellIs" dxfId="34917" priority="66277" operator="equal">
      <formula>"DOMENICA"</formula>
    </cfRule>
  </conditionalFormatting>
  <conditionalFormatting sqref="BK35 BR35:BS35">
    <cfRule type="containsText" dxfId="34916" priority="66209" operator="containsText" text="08.30 – 14.30">
      <formula>NOT(ISERROR(SEARCH("08.30 – 14.30",BK35)))</formula>
    </cfRule>
    <cfRule type="containsText" dxfId="34915" priority="66210" operator="containsText" text="09:30 – 18.30">
      <formula>NOT(ISERROR(SEARCH("09:30 – 18.30",BK35)))</formula>
    </cfRule>
    <cfRule type="containsText" dxfId="34914" priority="66211" operator="containsText" text="10.30 – 18.30">
      <formula>NOT(ISERROR(SEARCH("10.30 – 18.30",BK35)))</formula>
    </cfRule>
    <cfRule type="containsText" dxfId="34913" priority="66212" operator="containsText" text="09.30 – 18.30">
      <formula>NOT(ISERROR(SEARCH("09.30 – 18.30",BK35)))</formula>
    </cfRule>
    <cfRule type="containsText" dxfId="34912" priority="66213" operator="containsText" text="09.00 – 13:00">
      <formula>NOT(ISERROR(SEARCH("09.00 – 13:00",BK35)))</formula>
    </cfRule>
    <cfRule type="containsText" dxfId="34911" priority="66214" operator="containsText" text="08.30 – 16.30">
      <formula>NOT(ISERROR(SEARCH("08.30 – 16.30",BK35)))</formula>
    </cfRule>
    <cfRule type="containsText" dxfId="34910" priority="66215" operator="containsText" text="08:30 – 17.30">
      <formula>NOT(ISERROR(SEARCH("08:30 – 17.30",BK35)))</formula>
    </cfRule>
    <cfRule type="containsText" dxfId="34909" priority="66216" operator="containsText" text="08.30 – 17.30">
      <formula>NOT(ISERROR(SEARCH("08.30 – 17.30",BK35)))</formula>
    </cfRule>
    <cfRule type="containsText" dxfId="34908" priority="66217" operator="containsText" text="09.00 – 18.00">
      <formula>NOT(ISERROR(SEARCH("09.00 – 18.00",BK35)))</formula>
    </cfRule>
    <cfRule type="containsText" dxfId="34907" priority="66218" operator="containsText" text="09.00 – 13.00">
      <formula>NOT(ISERROR(SEARCH("09.00 – 13.00",BK35)))</formula>
    </cfRule>
    <cfRule type="containsText" dxfId="34906" priority="66219" operator="containsText" text="11.30 – 19.30">
      <formula>NOT(ISERROR(SEARCH("11.30 – 19.30",BK35)))</formula>
    </cfRule>
    <cfRule type="containsText" dxfId="34905" priority="66220" operator="containsText" text="10.30 – 19.30">
      <formula>NOT(ISERROR(SEARCH("10.30 – 19.30",BK35)))</formula>
    </cfRule>
    <cfRule type="containsText" dxfId="34904" priority="66221" operator="containsText" text="09.00 – 15.00">
      <formula>NOT(ISERROR(SEARCH("09.00 – 15.00",BK35)))</formula>
    </cfRule>
    <cfRule type="containsText" dxfId="34903" priority="66222" operator="containsText" text="12:30">
      <formula>NOT(ISERROR(SEARCH("12:30",BK35)))</formula>
    </cfRule>
    <cfRule type="containsText" dxfId="34902" priority="66223" operator="containsText" text="13:30">
      <formula>NOT(ISERROR(SEARCH("13:30",BK35)))</formula>
    </cfRule>
    <cfRule type="containsText" dxfId="34901" priority="66224" operator="containsText" text="FESTIVITÁ">
      <formula>NOT(ISERROR(SEARCH("FESTIVITÁ",BK35)))</formula>
    </cfRule>
    <cfRule type="cellIs" dxfId="34900" priority="66225" operator="equal">
      <formula>"DOMENICA"</formula>
    </cfRule>
  </conditionalFormatting>
  <conditionalFormatting sqref="AW35:AY35">
    <cfRule type="containsText" dxfId="34899" priority="66157" operator="containsText" text="08.30 – 14.30">
      <formula>NOT(ISERROR(SEARCH("08.30 – 14.30",AW35)))</formula>
    </cfRule>
    <cfRule type="containsText" dxfId="34898" priority="66158" operator="containsText" text="09:30 – 18.30">
      <formula>NOT(ISERROR(SEARCH("09:30 – 18.30",AW35)))</formula>
    </cfRule>
    <cfRule type="containsText" dxfId="34897" priority="66159" operator="containsText" text="10.30 – 18.30">
      <formula>NOT(ISERROR(SEARCH("10.30 – 18.30",AW35)))</formula>
    </cfRule>
    <cfRule type="containsText" dxfId="34896" priority="66160" operator="containsText" text="09.30 – 18.30">
      <formula>NOT(ISERROR(SEARCH("09.30 – 18.30",AW35)))</formula>
    </cfRule>
    <cfRule type="containsText" dxfId="34895" priority="66161" operator="containsText" text="09.00 – 13:00">
      <formula>NOT(ISERROR(SEARCH("09.00 – 13:00",AW35)))</formula>
    </cfRule>
    <cfRule type="containsText" dxfId="34894" priority="66162" operator="containsText" text="08.30 – 16.30">
      <formula>NOT(ISERROR(SEARCH("08.30 – 16.30",AW35)))</formula>
    </cfRule>
    <cfRule type="containsText" dxfId="34893" priority="66163" operator="containsText" text="08:30 – 17.30">
      <formula>NOT(ISERROR(SEARCH("08:30 – 17.30",AW35)))</formula>
    </cfRule>
    <cfRule type="containsText" dxfId="34892" priority="66164" operator="containsText" text="08.30 – 17.30">
      <formula>NOT(ISERROR(SEARCH("08.30 – 17.30",AW35)))</formula>
    </cfRule>
    <cfRule type="containsText" dxfId="34891" priority="66165" operator="containsText" text="09.00 – 18.00">
      <formula>NOT(ISERROR(SEARCH("09.00 – 18.00",AW35)))</formula>
    </cfRule>
    <cfRule type="containsText" dxfId="34890" priority="66166" operator="containsText" text="09.00 – 13.00">
      <formula>NOT(ISERROR(SEARCH("09.00 – 13.00",AW35)))</formula>
    </cfRule>
    <cfRule type="containsText" dxfId="34889" priority="66167" operator="containsText" text="11.30 – 19.30">
      <formula>NOT(ISERROR(SEARCH("11.30 – 19.30",AW35)))</formula>
    </cfRule>
    <cfRule type="containsText" dxfId="34888" priority="66168" operator="containsText" text="10.30 – 19.30">
      <formula>NOT(ISERROR(SEARCH("10.30 – 19.30",AW35)))</formula>
    </cfRule>
    <cfRule type="containsText" dxfId="34887" priority="66169" operator="containsText" text="09.00 – 15.00">
      <formula>NOT(ISERROR(SEARCH("09.00 – 15.00",AW35)))</formula>
    </cfRule>
    <cfRule type="containsText" dxfId="34886" priority="66170" operator="containsText" text="12:30">
      <formula>NOT(ISERROR(SEARCH("12:30",AW35)))</formula>
    </cfRule>
    <cfRule type="containsText" dxfId="34885" priority="66171" operator="containsText" text="13:30">
      <formula>NOT(ISERROR(SEARCH("13:30",AW35)))</formula>
    </cfRule>
    <cfRule type="containsText" dxfId="34884" priority="66172" operator="containsText" text="FESTIVITÁ">
      <formula>NOT(ISERROR(SEARCH("FESTIVITÁ",AW35)))</formula>
    </cfRule>
    <cfRule type="cellIs" dxfId="34883" priority="66173" operator="equal">
      <formula>"DOMENICA"</formula>
    </cfRule>
  </conditionalFormatting>
  <conditionalFormatting sqref="U35:V35">
    <cfRule type="containsText" dxfId="34882" priority="66056" operator="containsText" text="08.30 – 14.30">
      <formula>NOT(ISERROR(SEARCH("08.30 – 14.30",U35)))</formula>
    </cfRule>
    <cfRule type="containsText" dxfId="34881" priority="66057" operator="containsText" text="09:30 – 18.30">
      <formula>NOT(ISERROR(SEARCH("09:30 – 18.30",U35)))</formula>
    </cfRule>
    <cfRule type="containsText" dxfId="34880" priority="66058" operator="containsText" text="10.30 – 18.30">
      <formula>NOT(ISERROR(SEARCH("10.30 – 18.30",U35)))</formula>
    </cfRule>
    <cfRule type="containsText" dxfId="34879" priority="66059" operator="containsText" text="09.30 – 18.30">
      <formula>NOT(ISERROR(SEARCH("09.30 – 18.30",U35)))</formula>
    </cfRule>
    <cfRule type="containsText" dxfId="34878" priority="66060" operator="containsText" text="09.00 – 13:00">
      <formula>NOT(ISERROR(SEARCH("09.00 – 13:00",U35)))</formula>
    </cfRule>
    <cfRule type="containsText" dxfId="34877" priority="66061" operator="containsText" text="08.30 – 16.30">
      <formula>NOT(ISERROR(SEARCH("08.30 – 16.30",U35)))</formula>
    </cfRule>
    <cfRule type="containsText" dxfId="34876" priority="66062" operator="containsText" text="08:30 – 17.30">
      <formula>NOT(ISERROR(SEARCH("08:30 – 17.30",U35)))</formula>
    </cfRule>
    <cfRule type="containsText" dxfId="34875" priority="66063" operator="containsText" text="08.30 – 17.30">
      <formula>NOT(ISERROR(SEARCH("08.30 – 17.30",U35)))</formula>
    </cfRule>
    <cfRule type="containsText" dxfId="34874" priority="66064" operator="containsText" text="09.00 – 18.00">
      <formula>NOT(ISERROR(SEARCH("09.00 – 18.00",U35)))</formula>
    </cfRule>
    <cfRule type="containsText" dxfId="34873" priority="66065" operator="containsText" text="09.00 – 13.00">
      <formula>NOT(ISERROR(SEARCH("09.00 – 13.00",U35)))</formula>
    </cfRule>
    <cfRule type="containsText" dxfId="34872" priority="66066" operator="containsText" text="11.30 – 19.30">
      <formula>NOT(ISERROR(SEARCH("11.30 – 19.30",U35)))</formula>
    </cfRule>
    <cfRule type="containsText" dxfId="34871" priority="66067" operator="containsText" text="10.30 – 19.30">
      <formula>NOT(ISERROR(SEARCH("10.30 – 19.30",U35)))</formula>
    </cfRule>
    <cfRule type="containsText" dxfId="34870" priority="66068" operator="containsText" text="09.00 – 15.00">
      <formula>NOT(ISERROR(SEARCH("09.00 – 15.00",U35)))</formula>
    </cfRule>
    <cfRule type="containsText" dxfId="34869" priority="66069" operator="containsText" text="12:30">
      <formula>NOT(ISERROR(SEARCH("12:30",U35)))</formula>
    </cfRule>
    <cfRule type="containsText" dxfId="34868" priority="66070" operator="containsText" text="13:30">
      <formula>NOT(ISERROR(SEARCH("13:30",U35)))</formula>
    </cfRule>
    <cfRule type="containsText" dxfId="34867" priority="66071" operator="containsText" text="FESTIVITÁ">
      <formula>NOT(ISERROR(SEARCH("FESTIVITÁ",U35)))</formula>
    </cfRule>
    <cfRule type="cellIs" dxfId="34866" priority="66072" operator="equal">
      <formula>"DOMENICA"</formula>
    </cfRule>
  </conditionalFormatting>
  <conditionalFormatting sqref="BU45:AMY45 BU47:AMY54 Q47:S47 C45:S45">
    <cfRule type="containsText" dxfId="34865" priority="65951" operator="containsText" text="08.30 – 14.30">
      <formula>NOT(ISERROR(SEARCH("08.30 – 14.30",C45)))</formula>
    </cfRule>
    <cfRule type="containsText" dxfId="34864" priority="65952" operator="containsText" text="09:30 – 18.30">
      <formula>NOT(ISERROR(SEARCH("09:30 – 18.30",C45)))</formula>
    </cfRule>
    <cfRule type="containsText" dxfId="34863" priority="65953" operator="containsText" text="10.30 – 18.30">
      <formula>NOT(ISERROR(SEARCH("10.30 – 18.30",C45)))</formula>
    </cfRule>
    <cfRule type="containsText" dxfId="34862" priority="65954" operator="containsText" text="09.30 – 18.30">
      <formula>NOT(ISERROR(SEARCH("09.30 – 18.30",C45)))</formula>
    </cfRule>
    <cfRule type="containsText" dxfId="34861" priority="65955" operator="containsText" text="09.00 – 13:00">
      <formula>NOT(ISERROR(SEARCH("09.00 – 13:00",C45)))</formula>
    </cfRule>
    <cfRule type="containsText" dxfId="34860" priority="65956" operator="containsText" text="08.30 – 16.30">
      <formula>NOT(ISERROR(SEARCH("08.30 – 16.30",C45)))</formula>
    </cfRule>
    <cfRule type="containsText" dxfId="34859" priority="65957" operator="containsText" text="08:30 – 17.30">
      <formula>NOT(ISERROR(SEARCH("08:30 – 17.30",C45)))</formula>
    </cfRule>
    <cfRule type="containsText" dxfId="34858" priority="65958" operator="containsText" text="08.30 – 17.30">
      <formula>NOT(ISERROR(SEARCH("08.30 – 17.30",C45)))</formula>
    </cfRule>
    <cfRule type="containsText" dxfId="34857" priority="65959" operator="containsText" text="09.00 – 18.00">
      <formula>NOT(ISERROR(SEARCH("09.00 – 18.00",C45)))</formula>
    </cfRule>
    <cfRule type="containsText" dxfId="34856" priority="65960" operator="containsText" text="09.00 – 13.00">
      <formula>NOT(ISERROR(SEARCH("09.00 – 13.00",C45)))</formula>
    </cfRule>
    <cfRule type="containsText" dxfId="34855" priority="65961" operator="containsText" text="11.30 – 19.30">
      <formula>NOT(ISERROR(SEARCH("11.30 – 19.30",C45)))</formula>
    </cfRule>
    <cfRule type="containsText" dxfId="34854" priority="65962" operator="containsText" text="10.30 – 19.30">
      <formula>NOT(ISERROR(SEARCH("10.30 – 19.30",C45)))</formula>
    </cfRule>
    <cfRule type="containsText" dxfId="34853" priority="65963" operator="containsText" text="09.00 – 15.00">
      <formula>NOT(ISERROR(SEARCH("09.00 – 15.00",C45)))</formula>
    </cfRule>
    <cfRule type="containsText" dxfId="34852" priority="65964" operator="containsText" text="12:30">
      <formula>NOT(ISERROR(SEARCH("12:30",C45)))</formula>
    </cfRule>
    <cfRule type="containsText" dxfId="34851" priority="65965" operator="containsText" text="13:30">
      <formula>NOT(ISERROR(SEARCH("13:30",C45)))</formula>
    </cfRule>
    <cfRule type="containsText" dxfId="34850" priority="65966" operator="containsText" text="FESTIVITÁ">
      <formula>NOT(ISERROR(SEARCH("FESTIVITÁ",C45)))</formula>
    </cfRule>
    <cfRule type="cellIs" dxfId="34849" priority="65967" operator="equal">
      <formula>"DOMENICA"</formula>
    </cfRule>
  </conditionalFormatting>
  <conditionalFormatting sqref="Q46:S46">
    <cfRule type="cellIs" dxfId="34848" priority="65935" operator="equal">
      <formula>"09.00 – 13.00"</formula>
    </cfRule>
  </conditionalFormatting>
  <conditionalFormatting sqref="U46:V46">
    <cfRule type="cellIs" dxfId="34847" priority="65664" operator="equal">
      <formula>"09.00 – 15.00"</formula>
    </cfRule>
  </conditionalFormatting>
  <conditionalFormatting sqref="Q46:S46">
    <cfRule type="cellIs" dxfId="34846" priority="65937" operator="equal">
      <formula>"09.00 – 15.00"</formula>
    </cfRule>
  </conditionalFormatting>
  <conditionalFormatting sqref="Q46:S46">
    <cfRule type="cellIs" dxfId="34845" priority="65938" operator="equal">
      <formula>"09.00 – 18.00"</formula>
    </cfRule>
  </conditionalFormatting>
  <conditionalFormatting sqref="Q46:S46">
    <cfRule type="cellIs" dxfId="34844" priority="65941" operator="equal">
      <formula>"09.30 – 13.00"</formula>
    </cfRule>
  </conditionalFormatting>
  <conditionalFormatting sqref="Q46:S46">
    <cfRule type="cellIs" dxfId="34843" priority="65943" operator="equal">
      <formula>"10.30 – 19.30"</formula>
    </cfRule>
  </conditionalFormatting>
  <conditionalFormatting sqref="Q46:S46">
    <cfRule type="cellIs" dxfId="34842" priority="65944" operator="equal">
      <formula>"11.30 – 19.30"</formula>
    </cfRule>
  </conditionalFormatting>
  <conditionalFormatting sqref="Q46:S46">
    <cfRule type="cellIs" dxfId="34841" priority="65948" operator="equal">
      <formula>_FV(13,"3")</formula>
    </cfRule>
  </conditionalFormatting>
  <conditionalFormatting sqref="Q46:S46">
    <cfRule type="cellIs" dxfId="34840" priority="65949" operator="equal">
      <formula>_FV(13,"3")</formula>
    </cfRule>
  </conditionalFormatting>
  <conditionalFormatting sqref="Q46:S46">
    <cfRule type="cellIs" dxfId="34839" priority="65950" operator="equal">
      <formula>_FV(13,"3")</formula>
    </cfRule>
  </conditionalFormatting>
  <conditionalFormatting sqref="BU46:XFD46 Q46:S46 AZ46:BA46 AZ124:BA124 AZ134:BA134 AZ144:BA144 AZ154:BA154 AZ36:BA36 AZ26:BA26 AZ16:BA16 AZ6:BA6 AZ60:BA60 AZ70:BA70 AZ80:BA80 AZ100:BA100 AZ114:BA114 BH6:BJ6 BH114:BJ114 BC100:BJ100 BH80:BJ80 BH70:BJ70 BH60:BJ60 BH16:BJ16 BH26:BJ26 BH36:BJ36 BH154:BJ154 BH144:BJ144 BH134:BJ134 BH124:BJ124 BH46:BJ46">
    <cfRule type="containsText" dxfId="34838" priority="65924" operator="containsText" text="DOMENICA">
      <formula>NOT(ISERROR(SEARCH("DOMENICA",Q6)))</formula>
    </cfRule>
    <cfRule type="containsText" dxfId="34837" priority="65925" operator="containsText" text="08.30 – 14.30">
      <formula>NOT(ISERROR(SEARCH("08.30 – 14.30",Q6)))</formula>
    </cfRule>
    <cfRule type="containsText" dxfId="34836" priority="65926" operator="containsText" text="09.30 – 18.30">
      <formula>NOT(ISERROR(SEARCH("09.30 – 18.30",Q6)))</formula>
    </cfRule>
    <cfRule type="containsText" dxfId="34835" priority="65927" operator="containsText" text="08.30 – 16.30">
      <formula>NOT(ISERROR(SEARCH("08.30 – 16.30",Q6)))</formula>
    </cfRule>
    <cfRule type="containsText" dxfId="34834" priority="65928" operator="containsText" text="08.30 – 17.30">
      <formula>NOT(ISERROR(SEARCH("08.30 – 17.30",Q6)))</formula>
    </cfRule>
    <cfRule type="containsText" dxfId="34833" priority="65929" operator="containsText" text="09.00 – 18.00">
      <formula>NOT(ISERROR(SEARCH("09.00 – 18.00",Q6)))</formula>
    </cfRule>
    <cfRule type="containsText" dxfId="34832" priority="65930" operator="containsText" text="09.00 – 15.00">
      <formula>NOT(ISERROR(SEARCH("09.00 – 15.00",Q6)))</formula>
    </cfRule>
    <cfRule type="containsText" dxfId="34831" priority="65931" operator="containsText" text="10.30 – 19.30">
      <formula>NOT(ISERROR(SEARCH("10.30 – 19.30",Q6)))</formula>
    </cfRule>
    <cfRule type="containsText" dxfId="34830" priority="65932" operator="containsText" text="09.00 – 13.00">
      <formula>NOT(ISERROR(SEARCH("09.00 – 13.00",Q6)))</formula>
    </cfRule>
    <cfRule type="containsText" dxfId="34829" priority="65933" operator="containsText" text="11.30 – 19.30">
      <formula>NOT(ISERROR(SEARCH("11.30 – 19.30",Q6)))</formula>
    </cfRule>
  </conditionalFormatting>
  <conditionalFormatting sqref="Q46:S46">
    <cfRule type="cellIs" dxfId="34828" priority="65909" operator="equal">
      <formula>"09.00 – 15.00"</formula>
    </cfRule>
  </conditionalFormatting>
  <conditionalFormatting sqref="Q46:S46">
    <cfRule type="cellIs" dxfId="34827" priority="65911" operator="equal">
      <formula>"09.00 – 18.00"</formula>
    </cfRule>
  </conditionalFormatting>
  <conditionalFormatting sqref="Q46:S46">
    <cfRule type="cellIs" dxfId="34826" priority="65913" operator="equal">
      <formula>"09.30 – 13.00"</formula>
    </cfRule>
  </conditionalFormatting>
  <conditionalFormatting sqref="Q46:S46">
    <cfRule type="cellIs" dxfId="34825" priority="65916" operator="equal">
      <formula>"10.30 – 19.30"</formula>
    </cfRule>
  </conditionalFormatting>
  <conditionalFormatting sqref="Q46:S46">
    <cfRule type="cellIs" dxfId="34824" priority="65917" operator="equal">
      <formula>"11.30 – 19.30"</formula>
    </cfRule>
  </conditionalFormatting>
  <conditionalFormatting sqref="Q46:S46">
    <cfRule type="cellIs" dxfId="34823" priority="65920" operator="equal">
      <formula>_FV(13,"3")</formula>
    </cfRule>
  </conditionalFormatting>
  <conditionalFormatting sqref="Q46:S46">
    <cfRule type="cellIs" dxfId="34822" priority="65922" operator="equal">
      <formula>_FV(13,"3")</formula>
    </cfRule>
  </conditionalFormatting>
  <conditionalFormatting sqref="Q46:S46">
    <cfRule type="cellIs" dxfId="34821" priority="65923" operator="equal">
      <formula>_FV(13,"3")</formula>
    </cfRule>
  </conditionalFormatting>
  <conditionalFormatting sqref="Q46:S46">
    <cfRule type="cellIs" dxfId="34820" priority="65894" operator="equal">
      <formula>"09.00 – 15.00"</formula>
    </cfRule>
  </conditionalFormatting>
  <conditionalFormatting sqref="Q46:S46">
    <cfRule type="cellIs" dxfId="34819" priority="65896" operator="equal">
      <formula>"09.00 – 18.00"</formula>
    </cfRule>
  </conditionalFormatting>
  <conditionalFormatting sqref="Q46:S46">
    <cfRule type="cellIs" dxfId="34818" priority="65898" operator="equal">
      <formula>"09.30 – 13.00"</formula>
    </cfRule>
  </conditionalFormatting>
  <conditionalFormatting sqref="Q46:S46">
    <cfRule type="cellIs" dxfId="34817" priority="65901" operator="equal">
      <formula>"10.30 – 19.30"</formula>
    </cfRule>
  </conditionalFormatting>
  <conditionalFormatting sqref="Q46:S46">
    <cfRule type="cellIs" dxfId="34816" priority="65902" operator="equal">
      <formula>"11.30 – 19.30"</formula>
    </cfRule>
  </conditionalFormatting>
  <conditionalFormatting sqref="Q46:S46">
    <cfRule type="cellIs" dxfId="34815" priority="65905" operator="equal">
      <formula>_FV(13,"3")</formula>
    </cfRule>
  </conditionalFormatting>
  <conditionalFormatting sqref="Q46:S46">
    <cfRule type="cellIs" dxfId="34814" priority="65907" operator="equal">
      <formula>_FV(13,"3")</formula>
    </cfRule>
  </conditionalFormatting>
  <conditionalFormatting sqref="Q46:S46">
    <cfRule type="cellIs" dxfId="34813" priority="65908" operator="equal">
      <formula>_FV(13,"3")</formula>
    </cfRule>
  </conditionalFormatting>
  <conditionalFormatting sqref="W45 AT45">
    <cfRule type="containsText" dxfId="34812" priority="65877" operator="containsText" text="08.30 – 14.30">
      <formula>NOT(ISERROR(SEARCH("08.30 – 14.30",W45)))</formula>
    </cfRule>
    <cfRule type="containsText" dxfId="34811" priority="65878" operator="containsText" text="09:30 – 18.30">
      <formula>NOT(ISERROR(SEARCH("09:30 – 18.30",W45)))</formula>
    </cfRule>
    <cfRule type="containsText" dxfId="34810" priority="65879" operator="containsText" text="10.30 – 18.30">
      <formula>NOT(ISERROR(SEARCH("10.30 – 18.30",W45)))</formula>
    </cfRule>
    <cfRule type="containsText" dxfId="34809" priority="65880" operator="containsText" text="09.30 – 18.30">
      <formula>NOT(ISERROR(SEARCH("09.30 – 18.30",W45)))</formula>
    </cfRule>
    <cfRule type="containsText" dxfId="34808" priority="65881" operator="containsText" text="09.00 – 13:00">
      <formula>NOT(ISERROR(SEARCH("09.00 – 13:00",W45)))</formula>
    </cfRule>
    <cfRule type="containsText" dxfId="34807" priority="65882" operator="containsText" text="08.30 – 16.30">
      <formula>NOT(ISERROR(SEARCH("08.30 – 16.30",W45)))</formula>
    </cfRule>
    <cfRule type="containsText" dxfId="34806" priority="65883" operator="containsText" text="08:30 – 17.30">
      <formula>NOT(ISERROR(SEARCH("08:30 – 17.30",W45)))</formula>
    </cfRule>
    <cfRule type="containsText" dxfId="34805" priority="65884" operator="containsText" text="08.30 – 17.30">
      <formula>NOT(ISERROR(SEARCH("08.30 – 17.30",W45)))</formula>
    </cfRule>
    <cfRule type="containsText" dxfId="34804" priority="65885" operator="containsText" text="09.00 – 18.00">
      <formula>NOT(ISERROR(SEARCH("09.00 – 18.00",W45)))</formula>
    </cfRule>
    <cfRule type="containsText" dxfId="34803" priority="65886" operator="containsText" text="09.00 – 13.00">
      <formula>NOT(ISERROR(SEARCH("09.00 – 13.00",W45)))</formula>
    </cfRule>
    <cfRule type="containsText" dxfId="34802" priority="65887" operator="containsText" text="11.30 – 19.30">
      <formula>NOT(ISERROR(SEARCH("11.30 – 19.30",W45)))</formula>
    </cfRule>
    <cfRule type="containsText" dxfId="34801" priority="65888" operator="containsText" text="10.30 – 19.30">
      <formula>NOT(ISERROR(SEARCH("10.30 – 19.30",W45)))</formula>
    </cfRule>
    <cfRule type="containsText" dxfId="34800" priority="65889" operator="containsText" text="09.00 – 15.00">
      <formula>NOT(ISERROR(SEARCH("09.00 – 15.00",W45)))</formula>
    </cfRule>
    <cfRule type="containsText" dxfId="34799" priority="65890" operator="containsText" text="12:30">
      <formula>NOT(ISERROR(SEARCH("12:30",W45)))</formula>
    </cfRule>
    <cfRule type="containsText" dxfId="34798" priority="65891" operator="containsText" text="13:30">
      <formula>NOT(ISERROR(SEARCH("13:30",W45)))</formula>
    </cfRule>
    <cfRule type="containsText" dxfId="34797" priority="65892" operator="containsText" text="FESTIVITÁ">
      <formula>NOT(ISERROR(SEARCH("FESTIVITÁ",W45)))</formula>
    </cfRule>
    <cfRule type="cellIs" dxfId="34796" priority="65893" operator="equal">
      <formula>"DOMENICA"</formula>
    </cfRule>
  </conditionalFormatting>
  <conditionalFormatting sqref="BK45 BR45:BS45">
    <cfRule type="containsText" dxfId="34795" priority="65825" operator="containsText" text="08.30 – 14.30">
      <formula>NOT(ISERROR(SEARCH("08.30 – 14.30",BK45)))</formula>
    </cfRule>
    <cfRule type="containsText" dxfId="34794" priority="65826" operator="containsText" text="09:30 – 18.30">
      <formula>NOT(ISERROR(SEARCH("09:30 – 18.30",BK45)))</formula>
    </cfRule>
    <cfRule type="containsText" dxfId="34793" priority="65827" operator="containsText" text="10.30 – 18.30">
      <formula>NOT(ISERROR(SEARCH("10.30 – 18.30",BK45)))</formula>
    </cfRule>
    <cfRule type="containsText" dxfId="34792" priority="65828" operator="containsText" text="09.30 – 18.30">
      <formula>NOT(ISERROR(SEARCH("09.30 – 18.30",BK45)))</formula>
    </cfRule>
    <cfRule type="containsText" dxfId="34791" priority="65829" operator="containsText" text="09.00 – 13:00">
      <formula>NOT(ISERROR(SEARCH("09.00 – 13:00",BK45)))</formula>
    </cfRule>
    <cfRule type="containsText" dxfId="34790" priority="65830" operator="containsText" text="08.30 – 16.30">
      <formula>NOT(ISERROR(SEARCH("08.30 – 16.30",BK45)))</formula>
    </cfRule>
    <cfRule type="containsText" dxfId="34789" priority="65831" operator="containsText" text="08:30 – 17.30">
      <formula>NOT(ISERROR(SEARCH("08:30 – 17.30",BK45)))</formula>
    </cfRule>
    <cfRule type="containsText" dxfId="34788" priority="65832" operator="containsText" text="08.30 – 17.30">
      <formula>NOT(ISERROR(SEARCH("08.30 – 17.30",BK45)))</formula>
    </cfRule>
    <cfRule type="containsText" dxfId="34787" priority="65833" operator="containsText" text="09.00 – 18.00">
      <formula>NOT(ISERROR(SEARCH("09.00 – 18.00",BK45)))</formula>
    </cfRule>
    <cfRule type="containsText" dxfId="34786" priority="65834" operator="containsText" text="09.00 – 13.00">
      <formula>NOT(ISERROR(SEARCH("09.00 – 13.00",BK45)))</formula>
    </cfRule>
    <cfRule type="containsText" dxfId="34785" priority="65835" operator="containsText" text="11.30 – 19.30">
      <formula>NOT(ISERROR(SEARCH("11.30 – 19.30",BK45)))</formula>
    </cfRule>
    <cfRule type="containsText" dxfId="34784" priority="65836" operator="containsText" text="10.30 – 19.30">
      <formula>NOT(ISERROR(SEARCH("10.30 – 19.30",BK45)))</formula>
    </cfRule>
    <cfRule type="containsText" dxfId="34783" priority="65837" operator="containsText" text="09.00 – 15.00">
      <formula>NOT(ISERROR(SEARCH("09.00 – 15.00",BK45)))</formula>
    </cfRule>
    <cfRule type="containsText" dxfId="34782" priority="65838" operator="containsText" text="12:30">
      <formula>NOT(ISERROR(SEARCH("12:30",BK45)))</formula>
    </cfRule>
    <cfRule type="containsText" dxfId="34781" priority="65839" operator="containsText" text="13:30">
      <formula>NOT(ISERROR(SEARCH("13:30",BK45)))</formula>
    </cfRule>
    <cfRule type="containsText" dxfId="34780" priority="65840" operator="containsText" text="FESTIVITÁ">
      <formula>NOT(ISERROR(SEARCH("FESTIVITÁ",BK45)))</formula>
    </cfRule>
    <cfRule type="cellIs" dxfId="34779" priority="65841" operator="equal">
      <formula>"DOMENICA"</formula>
    </cfRule>
  </conditionalFormatting>
  <conditionalFormatting sqref="AW45:AY54">
    <cfRule type="containsText" dxfId="34778" priority="65773" operator="containsText" text="08.30 – 14.30">
      <formula>NOT(ISERROR(SEARCH("08.30 – 14.30",AW45)))</formula>
    </cfRule>
    <cfRule type="containsText" dxfId="34777" priority="65774" operator="containsText" text="09:30 – 18.30">
      <formula>NOT(ISERROR(SEARCH("09:30 – 18.30",AW45)))</formula>
    </cfRule>
    <cfRule type="containsText" dxfId="34776" priority="65775" operator="containsText" text="10.30 – 18.30">
      <formula>NOT(ISERROR(SEARCH("10.30 – 18.30",AW45)))</formula>
    </cfRule>
    <cfRule type="containsText" dxfId="34775" priority="65776" operator="containsText" text="09.30 – 18.30">
      <formula>NOT(ISERROR(SEARCH("09.30 – 18.30",AW45)))</formula>
    </cfRule>
    <cfRule type="containsText" dxfId="34774" priority="65777" operator="containsText" text="09.00 – 13:00">
      <formula>NOT(ISERROR(SEARCH("09.00 – 13:00",AW45)))</formula>
    </cfRule>
    <cfRule type="containsText" dxfId="34773" priority="65778" operator="containsText" text="08.30 – 16.30">
      <formula>NOT(ISERROR(SEARCH("08.30 – 16.30",AW45)))</formula>
    </cfRule>
    <cfRule type="containsText" dxfId="34772" priority="65779" operator="containsText" text="08:30 – 17.30">
      <formula>NOT(ISERROR(SEARCH("08:30 – 17.30",AW45)))</formula>
    </cfRule>
    <cfRule type="containsText" dxfId="34771" priority="65780" operator="containsText" text="08.30 – 17.30">
      <formula>NOT(ISERROR(SEARCH("08.30 – 17.30",AW45)))</formula>
    </cfRule>
    <cfRule type="containsText" dxfId="34770" priority="65781" operator="containsText" text="09.00 – 18.00">
      <formula>NOT(ISERROR(SEARCH("09.00 – 18.00",AW45)))</formula>
    </cfRule>
    <cfRule type="containsText" dxfId="34769" priority="65782" operator="containsText" text="09.00 – 13.00">
      <formula>NOT(ISERROR(SEARCH("09.00 – 13.00",AW45)))</formula>
    </cfRule>
    <cfRule type="containsText" dxfId="34768" priority="65783" operator="containsText" text="11.30 – 19.30">
      <formula>NOT(ISERROR(SEARCH("11.30 – 19.30",AW45)))</formula>
    </cfRule>
    <cfRule type="containsText" dxfId="34767" priority="65784" operator="containsText" text="10.30 – 19.30">
      <formula>NOT(ISERROR(SEARCH("10.30 – 19.30",AW45)))</formula>
    </cfRule>
    <cfRule type="containsText" dxfId="34766" priority="65785" operator="containsText" text="09.00 – 15.00">
      <formula>NOT(ISERROR(SEARCH("09.00 – 15.00",AW45)))</formula>
    </cfRule>
    <cfRule type="containsText" dxfId="34765" priority="65786" operator="containsText" text="12:30">
      <formula>NOT(ISERROR(SEARCH("12:30",AW45)))</formula>
    </cfRule>
    <cfRule type="containsText" dxfId="34764" priority="65787" operator="containsText" text="13:30">
      <formula>NOT(ISERROR(SEARCH("13:30",AW45)))</formula>
    </cfRule>
    <cfRule type="containsText" dxfId="34763" priority="65788" operator="containsText" text="FESTIVITÁ">
      <formula>NOT(ISERROR(SEARCH("FESTIVITÁ",AW45)))</formula>
    </cfRule>
    <cfRule type="cellIs" dxfId="34762" priority="65789" operator="equal">
      <formula>"DOMENICA"</formula>
    </cfRule>
  </conditionalFormatting>
  <conditionalFormatting sqref="Q48:S54">
    <cfRule type="containsText" dxfId="34761" priority="65756" operator="containsText" text="08.30 – 14.30">
      <formula>NOT(ISERROR(SEARCH("08.30 – 14.30",Q48)))</formula>
    </cfRule>
    <cfRule type="containsText" dxfId="34760" priority="65757" operator="containsText" text="09:30 – 18.30">
      <formula>NOT(ISERROR(SEARCH("09:30 – 18.30",Q48)))</formula>
    </cfRule>
    <cfRule type="containsText" dxfId="34759" priority="65758" operator="containsText" text="10.30 – 18.30">
      <formula>NOT(ISERROR(SEARCH("10.30 – 18.30",Q48)))</formula>
    </cfRule>
    <cfRule type="containsText" dxfId="34758" priority="65759" operator="containsText" text="09.30 – 18.30">
      <formula>NOT(ISERROR(SEARCH("09.30 – 18.30",Q48)))</formula>
    </cfRule>
    <cfRule type="containsText" dxfId="34757" priority="65760" operator="containsText" text="09.00 – 13:00">
      <formula>NOT(ISERROR(SEARCH("09.00 – 13:00",Q48)))</formula>
    </cfRule>
    <cfRule type="containsText" dxfId="34756" priority="65761" operator="containsText" text="08.30 – 16.30">
      <formula>NOT(ISERROR(SEARCH("08.30 – 16.30",Q48)))</formula>
    </cfRule>
    <cfRule type="containsText" dxfId="34755" priority="65762" operator="containsText" text="08:30 – 17.30">
      <formula>NOT(ISERROR(SEARCH("08:30 – 17.30",Q48)))</formula>
    </cfRule>
    <cfRule type="containsText" dxfId="34754" priority="65763" operator="containsText" text="08.30 – 17.30">
      <formula>NOT(ISERROR(SEARCH("08.30 – 17.30",Q48)))</formula>
    </cfRule>
    <cfRule type="containsText" dxfId="34753" priority="65764" operator="containsText" text="09.00 – 18.00">
      <formula>NOT(ISERROR(SEARCH("09.00 – 18.00",Q48)))</formula>
    </cfRule>
    <cfRule type="containsText" dxfId="34752" priority="65765" operator="containsText" text="09.00 – 13.00">
      <formula>NOT(ISERROR(SEARCH("09.00 – 13.00",Q48)))</formula>
    </cfRule>
    <cfRule type="containsText" dxfId="34751" priority="65766" operator="containsText" text="11.30 – 19.30">
      <formula>NOT(ISERROR(SEARCH("11.30 – 19.30",Q48)))</formula>
    </cfRule>
    <cfRule type="containsText" dxfId="34750" priority="65767" operator="containsText" text="10.30 – 19.30">
      <formula>NOT(ISERROR(SEARCH("10.30 – 19.30",Q48)))</formula>
    </cfRule>
    <cfRule type="containsText" dxfId="34749" priority="65768" operator="containsText" text="09.00 – 15.00">
      <formula>NOT(ISERROR(SEARCH("09.00 – 15.00",Q48)))</formula>
    </cfRule>
    <cfRule type="containsText" dxfId="34748" priority="65769" operator="containsText" text="12:30">
      <formula>NOT(ISERROR(SEARCH("12:30",Q48)))</formula>
    </cfRule>
    <cfRule type="containsText" dxfId="34747" priority="65770" operator="containsText" text="13:30">
      <formula>NOT(ISERROR(SEARCH("13:30",Q48)))</formula>
    </cfRule>
    <cfRule type="containsText" dxfId="34746" priority="65771" operator="containsText" text="FESTIVITÁ">
      <formula>NOT(ISERROR(SEARCH("FESTIVITÁ",Q48)))</formula>
    </cfRule>
    <cfRule type="cellIs" dxfId="34745" priority="65772" operator="equal">
      <formula>"DOMENICA"</formula>
    </cfRule>
  </conditionalFormatting>
  <conditionalFormatting sqref="U47:V47 U45:V45 U48:U54">
    <cfRule type="containsText" dxfId="34744" priority="65672" operator="containsText" text="08.30 – 14.30">
      <formula>NOT(ISERROR(SEARCH("08.30 – 14.30",U45)))</formula>
    </cfRule>
    <cfRule type="containsText" dxfId="34743" priority="65673" operator="containsText" text="09:30 – 18.30">
      <formula>NOT(ISERROR(SEARCH("09:30 – 18.30",U45)))</formula>
    </cfRule>
    <cfRule type="containsText" dxfId="34742" priority="65674" operator="containsText" text="10.30 – 18.30">
      <formula>NOT(ISERROR(SEARCH("10.30 – 18.30",U45)))</formula>
    </cfRule>
    <cfRule type="containsText" dxfId="34741" priority="65675" operator="containsText" text="09.30 – 18.30">
      <formula>NOT(ISERROR(SEARCH("09.30 – 18.30",U45)))</formula>
    </cfRule>
    <cfRule type="containsText" dxfId="34740" priority="65676" operator="containsText" text="09.00 – 13:00">
      <formula>NOT(ISERROR(SEARCH("09.00 – 13:00",U45)))</formula>
    </cfRule>
    <cfRule type="containsText" dxfId="34739" priority="65677" operator="containsText" text="08.30 – 16.30">
      <formula>NOT(ISERROR(SEARCH("08.30 – 16.30",U45)))</formula>
    </cfRule>
    <cfRule type="containsText" dxfId="34738" priority="65678" operator="containsText" text="08:30 – 17.30">
      <formula>NOT(ISERROR(SEARCH("08:30 – 17.30",U45)))</formula>
    </cfRule>
    <cfRule type="containsText" dxfId="34737" priority="65679" operator="containsText" text="08.30 – 17.30">
      <formula>NOT(ISERROR(SEARCH("08.30 – 17.30",U45)))</formula>
    </cfRule>
    <cfRule type="containsText" dxfId="34736" priority="65680" operator="containsText" text="09.00 – 18.00">
      <formula>NOT(ISERROR(SEARCH("09.00 – 18.00",U45)))</formula>
    </cfRule>
    <cfRule type="containsText" dxfId="34735" priority="65681" operator="containsText" text="09.00 – 13.00">
      <formula>NOT(ISERROR(SEARCH("09.00 – 13.00",U45)))</formula>
    </cfRule>
    <cfRule type="containsText" dxfId="34734" priority="65682" operator="containsText" text="11.30 – 19.30">
      <formula>NOT(ISERROR(SEARCH("11.30 – 19.30",U45)))</formula>
    </cfRule>
    <cfRule type="containsText" dxfId="34733" priority="65683" operator="containsText" text="10.30 – 19.30">
      <formula>NOT(ISERROR(SEARCH("10.30 – 19.30",U45)))</formula>
    </cfRule>
    <cfRule type="containsText" dxfId="34732" priority="65684" operator="containsText" text="09.00 – 15.00">
      <formula>NOT(ISERROR(SEARCH("09.00 – 15.00",U45)))</formula>
    </cfRule>
    <cfRule type="containsText" dxfId="34731" priority="65685" operator="containsText" text="12:30">
      <formula>NOT(ISERROR(SEARCH("12:30",U45)))</formula>
    </cfRule>
    <cfRule type="containsText" dxfId="34730" priority="65686" operator="containsText" text="13:30">
      <formula>NOT(ISERROR(SEARCH("13:30",U45)))</formula>
    </cfRule>
    <cfRule type="containsText" dxfId="34729" priority="65687" operator="containsText" text="FESTIVITÁ">
      <formula>NOT(ISERROR(SEARCH("FESTIVITÁ",U45)))</formula>
    </cfRule>
    <cfRule type="cellIs" dxfId="34728" priority="65688" operator="equal">
      <formula>"DOMENICA"</formula>
    </cfRule>
  </conditionalFormatting>
  <conditionalFormatting sqref="U46:V46">
    <cfRule type="cellIs" dxfId="34727" priority="65663" stopIfTrue="1" operator="equal">
      <formula>"09.00 – 13.00"</formula>
    </cfRule>
  </conditionalFormatting>
  <conditionalFormatting sqref="U46:V46">
    <cfRule type="cellIs" dxfId="34726" priority="65665" operator="equal">
      <formula>"09.00 – 18.00"</formula>
    </cfRule>
  </conditionalFormatting>
  <conditionalFormatting sqref="U46:V46">
    <cfRule type="cellIs" dxfId="34725" priority="65666" operator="equal">
      <formula>"09.30 – 13.00"</formula>
    </cfRule>
  </conditionalFormatting>
  <conditionalFormatting sqref="U46:V46">
    <cfRule type="cellIs" dxfId="34724" priority="65667" operator="equal">
      <formula>"10.30 – 19.30"</formula>
    </cfRule>
  </conditionalFormatting>
  <conditionalFormatting sqref="U46:V46">
    <cfRule type="cellIs" dxfId="34723" priority="65668" operator="equal">
      <formula>"11.30 – 19.30"</formula>
    </cfRule>
  </conditionalFormatting>
  <conditionalFormatting sqref="U46:V46">
    <cfRule type="cellIs" dxfId="34722" priority="65669" operator="equal">
      <formula>_FV(13,"3")</formula>
    </cfRule>
  </conditionalFormatting>
  <conditionalFormatting sqref="U46:V46">
    <cfRule type="cellIs" dxfId="34721" priority="65670" operator="equal">
      <formula>_FV(13,"3")</formula>
    </cfRule>
  </conditionalFormatting>
  <conditionalFormatting sqref="U46:V46">
    <cfRule type="cellIs" dxfId="34720" priority="65671" operator="equal">
      <formula>_FV(13,"3")</formula>
    </cfRule>
  </conditionalFormatting>
  <conditionalFormatting sqref="U46:V46">
    <cfRule type="containsText" dxfId="34719" priority="65653" operator="containsText" text="DOMENICA">
      <formula>NOT(ISERROR(SEARCH("DOMENICA",U46)))</formula>
    </cfRule>
    <cfRule type="containsText" dxfId="34718" priority="65654" operator="containsText" text="08.30 – 14.30">
      <formula>NOT(ISERROR(SEARCH("08.30 – 14.30",U46)))</formula>
    </cfRule>
    <cfRule type="containsText" dxfId="34717" priority="65655" operator="containsText" text="09.30 – 18.30">
      <formula>NOT(ISERROR(SEARCH("09.30 – 18.30",U46)))</formula>
    </cfRule>
    <cfRule type="containsText" dxfId="34716" priority="65656" operator="containsText" text="08.30 – 16.30">
      <formula>NOT(ISERROR(SEARCH("08.30 – 16.30",U46)))</formula>
    </cfRule>
    <cfRule type="containsText" dxfId="34715" priority="65657" operator="containsText" text="08.30 – 17.30">
      <formula>NOT(ISERROR(SEARCH("08.30 – 17.30",U46)))</formula>
    </cfRule>
    <cfRule type="containsText" dxfId="34714" priority="65658" operator="containsText" text="09.00 – 18.00">
      <formula>NOT(ISERROR(SEARCH("09.00 – 18.00",U46)))</formula>
    </cfRule>
    <cfRule type="containsText" dxfId="34713" priority="65659" operator="containsText" text="09.00 – 15.00">
      <formula>NOT(ISERROR(SEARCH("09.00 – 15.00",U46)))</formula>
    </cfRule>
    <cfRule type="containsText" dxfId="34712" priority="65660" operator="containsText" text="10.30 – 19.30">
      <formula>NOT(ISERROR(SEARCH("10.30 – 19.30",U46)))</formula>
    </cfRule>
    <cfRule type="containsText" dxfId="34711" priority="65661" operator="containsText" text="09.00 – 13.00">
      <formula>NOT(ISERROR(SEARCH("09.00 – 13.00",U46)))</formula>
    </cfRule>
    <cfRule type="containsText" dxfId="34710" priority="65662" operator="containsText" text="11.30 – 19.30">
      <formula>NOT(ISERROR(SEARCH("11.30 – 19.30",U46)))</formula>
    </cfRule>
  </conditionalFormatting>
  <conditionalFormatting sqref="U46:V46">
    <cfRule type="cellIs" dxfId="34709" priority="65645" operator="equal">
      <formula>"09.00 – 15.00"</formula>
    </cfRule>
  </conditionalFormatting>
  <conditionalFormatting sqref="U46:V46">
    <cfRule type="cellIs" dxfId="34708" priority="65646" operator="equal">
      <formula>"09.00 – 18.00"</formula>
    </cfRule>
  </conditionalFormatting>
  <conditionalFormatting sqref="U46:V46">
    <cfRule type="cellIs" dxfId="34707" priority="65647" operator="equal">
      <formula>"09.30 – 13.00"</formula>
    </cfRule>
  </conditionalFormatting>
  <conditionalFormatting sqref="U46:V46">
    <cfRule type="cellIs" dxfId="34706" priority="65648" operator="equal">
      <formula>"10.30 – 19.30"</formula>
    </cfRule>
  </conditionalFormatting>
  <conditionalFormatting sqref="U46:V46">
    <cfRule type="cellIs" dxfId="34705" priority="65649" operator="equal">
      <formula>"11.30 – 19.30"</formula>
    </cfRule>
  </conditionalFormatting>
  <conditionalFormatting sqref="U46:V46">
    <cfRule type="cellIs" dxfId="34704" priority="65650" operator="equal">
      <formula>_FV(13,"3")</formula>
    </cfRule>
  </conditionalFormatting>
  <conditionalFormatting sqref="U46:V46">
    <cfRule type="cellIs" dxfId="34703" priority="65651" operator="equal">
      <formula>_FV(13,"3")</formula>
    </cfRule>
  </conditionalFormatting>
  <conditionalFormatting sqref="U46:V46">
    <cfRule type="cellIs" dxfId="34702" priority="65652" operator="equal">
      <formula>_FV(13,"3")</formula>
    </cfRule>
  </conditionalFormatting>
  <conditionalFormatting sqref="U46:V46">
    <cfRule type="cellIs" dxfId="34701" priority="65637" operator="equal">
      <formula>"09.00 – 15.00"</formula>
    </cfRule>
  </conditionalFormatting>
  <conditionalFormatting sqref="U46:V46">
    <cfRule type="cellIs" dxfId="34700" priority="65638" operator="equal">
      <formula>"09.00 – 18.00"</formula>
    </cfRule>
  </conditionalFormatting>
  <conditionalFormatting sqref="U46:V46">
    <cfRule type="cellIs" dxfId="34699" priority="65639" operator="equal">
      <formula>"09.30 – 13.00"</formula>
    </cfRule>
  </conditionalFormatting>
  <conditionalFormatting sqref="U46:V46">
    <cfRule type="cellIs" dxfId="34698" priority="65640" operator="equal">
      <formula>"10.30 – 19.30"</formula>
    </cfRule>
  </conditionalFormatting>
  <conditionalFormatting sqref="U46:V46">
    <cfRule type="cellIs" dxfId="34697" priority="65641" operator="equal">
      <formula>"11.30 – 19.30"</formula>
    </cfRule>
  </conditionalFormatting>
  <conditionalFormatting sqref="U46:V46">
    <cfRule type="cellIs" dxfId="34696" priority="65642" operator="equal">
      <formula>_FV(13,"3")</formula>
    </cfRule>
  </conditionalFormatting>
  <conditionalFormatting sqref="U46:V46">
    <cfRule type="cellIs" dxfId="34695" priority="65643" operator="equal">
      <formula>_FV(13,"3")</formula>
    </cfRule>
  </conditionalFormatting>
  <conditionalFormatting sqref="U46:V46">
    <cfRule type="cellIs" dxfId="34694" priority="65644" operator="equal">
      <formula>_FV(13,"3")</formula>
    </cfRule>
  </conditionalFormatting>
  <conditionalFormatting sqref="V48:V54">
    <cfRule type="containsText" dxfId="34693" priority="65620" operator="containsText" text="08.30 – 14.30">
      <formula>NOT(ISERROR(SEARCH("08.30 – 14.30",V48)))</formula>
    </cfRule>
    <cfRule type="containsText" dxfId="34692" priority="65621" operator="containsText" text="09:30 – 18.30">
      <formula>NOT(ISERROR(SEARCH("09:30 – 18.30",V48)))</formula>
    </cfRule>
    <cfRule type="containsText" dxfId="34691" priority="65622" operator="containsText" text="10.30 – 18.30">
      <formula>NOT(ISERROR(SEARCH("10.30 – 18.30",V48)))</formula>
    </cfRule>
    <cfRule type="containsText" dxfId="34690" priority="65623" operator="containsText" text="09.30 – 18.30">
      <formula>NOT(ISERROR(SEARCH("09.30 – 18.30",V48)))</formula>
    </cfRule>
    <cfRule type="containsText" dxfId="34689" priority="65624" operator="containsText" text="09.00 – 13:00">
      <formula>NOT(ISERROR(SEARCH("09.00 – 13:00",V48)))</formula>
    </cfRule>
    <cfRule type="containsText" dxfId="34688" priority="65625" operator="containsText" text="08.30 – 16.30">
      <formula>NOT(ISERROR(SEARCH("08.30 – 16.30",V48)))</formula>
    </cfRule>
    <cfRule type="containsText" dxfId="34687" priority="65626" operator="containsText" text="08:30 – 17.30">
      <formula>NOT(ISERROR(SEARCH("08:30 – 17.30",V48)))</formula>
    </cfRule>
    <cfRule type="containsText" dxfId="34686" priority="65627" operator="containsText" text="08.30 – 17.30">
      <formula>NOT(ISERROR(SEARCH("08.30 – 17.30",V48)))</formula>
    </cfRule>
    <cfRule type="containsText" dxfId="34685" priority="65628" operator="containsText" text="09.00 – 18.00">
      <formula>NOT(ISERROR(SEARCH("09.00 – 18.00",V48)))</formula>
    </cfRule>
    <cfRule type="containsText" dxfId="34684" priority="65629" operator="containsText" text="09.00 – 13.00">
      <formula>NOT(ISERROR(SEARCH("09.00 – 13.00",V48)))</formula>
    </cfRule>
    <cfRule type="containsText" dxfId="34683" priority="65630" operator="containsText" text="11.30 – 19.30">
      <formula>NOT(ISERROR(SEARCH("11.30 – 19.30",V48)))</formula>
    </cfRule>
    <cfRule type="containsText" dxfId="34682" priority="65631" operator="containsText" text="10.30 – 19.30">
      <formula>NOT(ISERROR(SEARCH("10.30 – 19.30",V48)))</formula>
    </cfRule>
    <cfRule type="containsText" dxfId="34681" priority="65632" operator="containsText" text="09.00 – 15.00">
      <formula>NOT(ISERROR(SEARCH("09.00 – 15.00",V48)))</formula>
    </cfRule>
    <cfRule type="containsText" dxfId="34680" priority="65633" operator="containsText" text="12:30">
      <formula>NOT(ISERROR(SEARCH("12:30",V48)))</formula>
    </cfRule>
    <cfRule type="containsText" dxfId="34679" priority="65634" operator="containsText" text="13:30">
      <formula>NOT(ISERROR(SEARCH("13:30",V48)))</formula>
    </cfRule>
    <cfRule type="containsText" dxfId="34678" priority="65635" operator="containsText" text="FESTIVITÁ">
      <formula>NOT(ISERROR(SEARCH("FESTIVITÁ",V48)))</formula>
    </cfRule>
    <cfRule type="cellIs" dxfId="34677" priority="65636" operator="equal">
      <formula>"DOMENICA"</formula>
    </cfRule>
  </conditionalFormatting>
  <conditionalFormatting sqref="V48:V54">
    <cfRule type="iconSet" priority="65619">
      <iconSet iconSet="3Symbols2">
        <cfvo type="percent" val="0"/>
        <cfvo type="percent" val="0"/>
        <cfvo type="formula" val="TODAY()" gte="0"/>
      </iconSet>
    </cfRule>
  </conditionalFormatting>
  <conditionalFormatting sqref="S57:S58 BU59:AMY59 BU79:AMY79 Q79:S79 U56 U57:V59 A59:P59 N56:S56 A56:B58 N57:P58">
    <cfRule type="containsText" dxfId="34676" priority="65567" operator="containsText" text="08.30 – 14.30">
      <formula>NOT(ISERROR(SEARCH("08.30 – 14.30",A56)))</formula>
    </cfRule>
    <cfRule type="containsText" dxfId="34675" priority="65568" operator="containsText" text="09:30 – 18.30">
      <formula>NOT(ISERROR(SEARCH("09:30 – 18.30",A56)))</formula>
    </cfRule>
    <cfRule type="containsText" dxfId="34674" priority="65569" operator="containsText" text="10.30 – 18.30">
      <formula>NOT(ISERROR(SEARCH("10.30 – 18.30",A56)))</formula>
    </cfRule>
    <cfRule type="containsText" dxfId="34673" priority="65570" operator="containsText" text="09.30 – 18.30">
      <formula>NOT(ISERROR(SEARCH("09.30 – 18.30",A56)))</formula>
    </cfRule>
    <cfRule type="containsText" dxfId="34672" priority="65571" operator="containsText" text="09.00 – 13:00">
      <formula>NOT(ISERROR(SEARCH("09.00 – 13:00",A56)))</formula>
    </cfRule>
    <cfRule type="containsText" dxfId="34671" priority="65572" operator="containsText" text="08.30 – 16.30">
      <formula>NOT(ISERROR(SEARCH("08.30 – 16.30",A56)))</formula>
    </cfRule>
    <cfRule type="containsText" dxfId="34670" priority="65573" operator="containsText" text="08:30 – 17.30">
      <formula>NOT(ISERROR(SEARCH("08:30 – 17.30",A56)))</formula>
    </cfRule>
    <cfRule type="containsText" dxfId="34669" priority="65574" operator="containsText" text="08.30 – 17.30">
      <formula>NOT(ISERROR(SEARCH("08.30 – 17.30",A56)))</formula>
    </cfRule>
    <cfRule type="containsText" dxfId="34668" priority="65575" operator="containsText" text="09.00 – 18.00">
      <formula>NOT(ISERROR(SEARCH("09.00 – 18.00",A56)))</formula>
    </cfRule>
    <cfRule type="containsText" dxfId="34667" priority="65576" operator="containsText" text="09.00 – 13.00">
      <formula>NOT(ISERROR(SEARCH("09.00 – 13.00",A56)))</formula>
    </cfRule>
    <cfRule type="containsText" dxfId="34666" priority="65577" operator="containsText" text="11.30 – 19.30">
      <formula>NOT(ISERROR(SEARCH("11.30 – 19.30",A56)))</formula>
    </cfRule>
    <cfRule type="containsText" dxfId="34665" priority="65578" operator="containsText" text="10.30 – 19.30">
      <formula>NOT(ISERROR(SEARCH("10.30 – 19.30",A56)))</formula>
    </cfRule>
    <cfRule type="containsText" dxfId="34664" priority="65579" operator="containsText" text="09.00 – 15.00">
      <formula>NOT(ISERROR(SEARCH("09.00 – 15.00",A56)))</formula>
    </cfRule>
    <cfRule type="containsText" dxfId="34663" priority="65580" operator="containsText" text="12:30">
      <formula>NOT(ISERROR(SEARCH("12:30",A56)))</formula>
    </cfRule>
    <cfRule type="containsText" dxfId="34662" priority="65581" operator="containsText" text="13:30">
      <formula>NOT(ISERROR(SEARCH("13:30",A56)))</formula>
    </cfRule>
    <cfRule type="containsText" dxfId="34661" priority="65582" operator="containsText" text="FESTIVITÁ">
      <formula>NOT(ISERROR(SEARCH("FESTIVITÁ",A56)))</formula>
    </cfRule>
    <cfRule type="cellIs" dxfId="34660" priority="65583" operator="equal">
      <formula>"DOMENICA"</formula>
    </cfRule>
  </conditionalFormatting>
  <conditionalFormatting sqref="Q57:R58 Q59:S59">
    <cfRule type="containsText" dxfId="34659" priority="65380" operator="containsText" text="08.30 – 14.30">
      <formula>NOT(ISERROR(SEARCH("08.30 – 14.30",Q57)))</formula>
    </cfRule>
    <cfRule type="containsText" dxfId="34658" priority="65381" operator="containsText" text="09:30 – 18.30">
      <formula>NOT(ISERROR(SEARCH("09:30 – 18.30",Q57)))</formula>
    </cfRule>
    <cfRule type="containsText" dxfId="34657" priority="65382" operator="containsText" text="10.30 – 18.30">
      <formula>NOT(ISERROR(SEARCH("10.30 – 18.30",Q57)))</formula>
    </cfRule>
    <cfRule type="containsText" dxfId="34656" priority="65383" operator="containsText" text="09.30 – 18.30">
      <formula>NOT(ISERROR(SEARCH("09.30 – 18.30",Q57)))</formula>
    </cfRule>
    <cfRule type="containsText" dxfId="34655" priority="65384" operator="containsText" text="09.00 – 13:00">
      <formula>NOT(ISERROR(SEARCH("09.00 – 13:00",Q57)))</formula>
    </cfRule>
    <cfRule type="containsText" dxfId="34654" priority="65385" operator="containsText" text="08.30 – 16.30">
      <formula>NOT(ISERROR(SEARCH("08.30 – 16.30",Q57)))</formula>
    </cfRule>
    <cfRule type="containsText" dxfId="34653" priority="65386" operator="containsText" text="08:30 – 17.30">
      <formula>NOT(ISERROR(SEARCH("08:30 – 17.30",Q57)))</formula>
    </cfRule>
    <cfRule type="containsText" dxfId="34652" priority="65387" operator="containsText" text="08.30 – 17.30">
      <formula>NOT(ISERROR(SEARCH("08.30 – 17.30",Q57)))</formula>
    </cfRule>
    <cfRule type="containsText" dxfId="34651" priority="65388" operator="containsText" text="09.00 – 18.00">
      <formula>NOT(ISERROR(SEARCH("09.00 – 18.00",Q57)))</formula>
    </cfRule>
    <cfRule type="containsText" dxfId="34650" priority="65389" operator="containsText" text="09.00 – 13.00">
      <formula>NOT(ISERROR(SEARCH("09.00 – 13.00",Q57)))</formula>
    </cfRule>
    <cfRule type="containsText" dxfId="34649" priority="65390" operator="containsText" text="11.30 – 19.30">
      <formula>NOT(ISERROR(SEARCH("11.30 – 19.30",Q57)))</formula>
    </cfRule>
    <cfRule type="containsText" dxfId="34648" priority="65391" operator="containsText" text="10.30 – 19.30">
      <formula>NOT(ISERROR(SEARCH("10.30 – 19.30",Q57)))</formula>
    </cfRule>
    <cfRule type="containsText" dxfId="34647" priority="65392" operator="containsText" text="09.00 – 15.00">
      <formula>NOT(ISERROR(SEARCH("09.00 – 15.00",Q57)))</formula>
    </cfRule>
    <cfRule type="containsText" dxfId="34646" priority="65393" operator="containsText" text="12:30">
      <formula>NOT(ISERROR(SEARCH("12:30",Q57)))</formula>
    </cfRule>
    <cfRule type="containsText" dxfId="34645" priority="65394" operator="containsText" text="13:30">
      <formula>NOT(ISERROR(SEARCH("13:30",Q57)))</formula>
    </cfRule>
    <cfRule type="containsText" dxfId="34644" priority="65395" operator="containsText" text="FESTIVITÁ">
      <formula>NOT(ISERROR(SEARCH("FESTIVITÁ",Q57)))</formula>
    </cfRule>
    <cfRule type="cellIs" dxfId="34643" priority="65396" operator="equal">
      <formula>"DOMENICA"</formula>
    </cfRule>
  </conditionalFormatting>
  <conditionalFormatting sqref="BK59 BR59:BT59">
    <cfRule type="containsText" dxfId="34642" priority="65363" operator="containsText" text="08.30 – 14.30">
      <formula>NOT(ISERROR(SEARCH("08.30 – 14.30",BK59)))</formula>
    </cfRule>
    <cfRule type="containsText" dxfId="34641" priority="65364" operator="containsText" text="09:30 – 18.30">
      <formula>NOT(ISERROR(SEARCH("09:30 – 18.30",BK59)))</formula>
    </cfRule>
    <cfRule type="containsText" dxfId="34640" priority="65365" operator="containsText" text="10.30 – 18.30">
      <formula>NOT(ISERROR(SEARCH("10.30 – 18.30",BK59)))</formula>
    </cfRule>
    <cfRule type="containsText" dxfId="34639" priority="65366" operator="containsText" text="09.30 – 18.30">
      <formula>NOT(ISERROR(SEARCH("09.30 – 18.30",BK59)))</formula>
    </cfRule>
    <cfRule type="containsText" dxfId="34638" priority="65367" operator="containsText" text="09.00 – 13:00">
      <formula>NOT(ISERROR(SEARCH("09.00 – 13:00",BK59)))</formula>
    </cfRule>
    <cfRule type="containsText" dxfId="34637" priority="65368" operator="containsText" text="08.30 – 16.30">
      <formula>NOT(ISERROR(SEARCH("08.30 – 16.30",BK59)))</formula>
    </cfRule>
    <cfRule type="containsText" dxfId="34636" priority="65369" operator="containsText" text="08:30 – 17.30">
      <formula>NOT(ISERROR(SEARCH("08:30 – 17.30",BK59)))</formula>
    </cfRule>
    <cfRule type="containsText" dxfId="34635" priority="65370" operator="containsText" text="08.30 – 17.30">
      <formula>NOT(ISERROR(SEARCH("08.30 – 17.30",BK59)))</formula>
    </cfRule>
    <cfRule type="containsText" dxfId="34634" priority="65371" operator="containsText" text="09.00 – 18.00">
      <formula>NOT(ISERROR(SEARCH("09.00 – 18.00",BK59)))</formula>
    </cfRule>
    <cfRule type="containsText" dxfId="34633" priority="65372" operator="containsText" text="09.00 – 13.00">
      <formula>NOT(ISERROR(SEARCH("09.00 – 13.00",BK59)))</formula>
    </cfRule>
    <cfRule type="containsText" dxfId="34632" priority="65373" operator="containsText" text="11.30 – 19.30">
      <formula>NOT(ISERROR(SEARCH("11.30 – 19.30",BK59)))</formula>
    </cfRule>
    <cfRule type="containsText" dxfId="34631" priority="65374" operator="containsText" text="10.30 – 19.30">
      <formula>NOT(ISERROR(SEARCH("10.30 – 19.30",BK59)))</formula>
    </cfRule>
    <cfRule type="containsText" dxfId="34630" priority="65375" operator="containsText" text="09.00 – 15.00">
      <formula>NOT(ISERROR(SEARCH("09.00 – 15.00",BK59)))</formula>
    </cfRule>
    <cfRule type="containsText" dxfId="34629" priority="65376" operator="containsText" text="12:30">
      <formula>NOT(ISERROR(SEARCH("12:30",BK59)))</formula>
    </cfRule>
    <cfRule type="containsText" dxfId="34628" priority="65377" operator="containsText" text="13:30">
      <formula>NOT(ISERROR(SEARCH("13:30",BK59)))</formula>
    </cfRule>
    <cfRule type="containsText" dxfId="34627" priority="65378" operator="containsText" text="FESTIVITÁ">
      <formula>NOT(ISERROR(SEARCH("FESTIVITÁ",BK59)))</formula>
    </cfRule>
    <cfRule type="cellIs" dxfId="34626" priority="65379" operator="equal">
      <formula>"DOMENICA"</formula>
    </cfRule>
  </conditionalFormatting>
  <conditionalFormatting sqref="BU69:AMY69 Q69:S69">
    <cfRule type="containsText" dxfId="34625" priority="65346" operator="containsText" text="08.30 – 14.30">
      <formula>NOT(ISERROR(SEARCH("08.30 – 14.30",Q69)))</formula>
    </cfRule>
    <cfRule type="containsText" dxfId="34624" priority="65347" operator="containsText" text="09:30 – 18.30">
      <formula>NOT(ISERROR(SEARCH("09:30 – 18.30",Q69)))</formula>
    </cfRule>
    <cfRule type="containsText" dxfId="34623" priority="65348" operator="containsText" text="10.30 – 18.30">
      <formula>NOT(ISERROR(SEARCH("10.30 – 18.30",Q69)))</formula>
    </cfRule>
    <cfRule type="containsText" dxfId="34622" priority="65349" operator="containsText" text="09.30 – 18.30">
      <formula>NOT(ISERROR(SEARCH("09.30 – 18.30",Q69)))</formula>
    </cfRule>
    <cfRule type="containsText" dxfId="34621" priority="65350" operator="containsText" text="09.00 – 13:00">
      <formula>NOT(ISERROR(SEARCH("09.00 – 13:00",Q69)))</formula>
    </cfRule>
    <cfRule type="containsText" dxfId="34620" priority="65351" operator="containsText" text="08.30 – 16.30">
      <formula>NOT(ISERROR(SEARCH("08.30 – 16.30",Q69)))</formula>
    </cfRule>
    <cfRule type="containsText" dxfId="34619" priority="65352" operator="containsText" text="08:30 – 17.30">
      <formula>NOT(ISERROR(SEARCH("08:30 – 17.30",Q69)))</formula>
    </cfRule>
    <cfRule type="containsText" dxfId="34618" priority="65353" operator="containsText" text="08.30 – 17.30">
      <formula>NOT(ISERROR(SEARCH("08.30 – 17.30",Q69)))</formula>
    </cfRule>
    <cfRule type="containsText" dxfId="34617" priority="65354" operator="containsText" text="09.00 – 18.00">
      <formula>NOT(ISERROR(SEARCH("09.00 – 18.00",Q69)))</formula>
    </cfRule>
    <cfRule type="containsText" dxfId="34616" priority="65355" operator="containsText" text="09.00 – 13.00">
      <formula>NOT(ISERROR(SEARCH("09.00 – 13.00",Q69)))</formula>
    </cfRule>
    <cfRule type="containsText" dxfId="34615" priority="65356" operator="containsText" text="11.30 – 19.30">
      <formula>NOT(ISERROR(SEARCH("11.30 – 19.30",Q69)))</formula>
    </cfRule>
    <cfRule type="containsText" dxfId="34614" priority="65357" operator="containsText" text="10.30 – 19.30">
      <formula>NOT(ISERROR(SEARCH("10.30 – 19.30",Q69)))</formula>
    </cfRule>
    <cfRule type="containsText" dxfId="34613" priority="65358" operator="containsText" text="09.00 – 15.00">
      <formula>NOT(ISERROR(SEARCH("09.00 – 15.00",Q69)))</formula>
    </cfRule>
    <cfRule type="containsText" dxfId="34612" priority="65359" operator="containsText" text="12:30">
      <formula>NOT(ISERROR(SEARCH("12:30",Q69)))</formula>
    </cfRule>
    <cfRule type="containsText" dxfId="34611" priority="65360" operator="containsText" text="13:30">
      <formula>NOT(ISERROR(SEARCH("13:30",Q69)))</formula>
    </cfRule>
    <cfRule type="containsText" dxfId="34610" priority="65361" operator="containsText" text="FESTIVITÁ">
      <formula>NOT(ISERROR(SEARCH("FESTIVITÁ",Q69)))</formula>
    </cfRule>
    <cfRule type="cellIs" dxfId="34609" priority="65362" operator="equal">
      <formula>"DOMENICA"</formula>
    </cfRule>
  </conditionalFormatting>
  <conditionalFormatting sqref="W59 W79">
    <cfRule type="containsText" dxfId="34608" priority="65240" operator="containsText" text="08.30 – 14.30">
      <formula>NOT(ISERROR(SEARCH("08.30 – 14.30",W59)))</formula>
    </cfRule>
    <cfRule type="containsText" dxfId="34607" priority="65241" operator="containsText" text="09:30 – 18.30">
      <formula>NOT(ISERROR(SEARCH("09:30 – 18.30",W59)))</formula>
    </cfRule>
    <cfRule type="containsText" dxfId="34606" priority="65242" operator="containsText" text="10.30 – 18.30">
      <formula>NOT(ISERROR(SEARCH("10.30 – 18.30",W59)))</formula>
    </cfRule>
    <cfRule type="containsText" dxfId="34605" priority="65243" operator="containsText" text="09.30 – 18.30">
      <formula>NOT(ISERROR(SEARCH("09.30 – 18.30",W59)))</formula>
    </cfRule>
    <cfRule type="containsText" dxfId="34604" priority="65244" operator="containsText" text="09.00 – 13:00">
      <formula>NOT(ISERROR(SEARCH("09.00 – 13:00",W59)))</formula>
    </cfRule>
    <cfRule type="containsText" dxfId="34603" priority="65245" operator="containsText" text="08.30 – 16.30">
      <formula>NOT(ISERROR(SEARCH("08.30 – 16.30",W59)))</formula>
    </cfRule>
    <cfRule type="containsText" dxfId="34602" priority="65246" operator="containsText" text="08:30 – 17.30">
      <formula>NOT(ISERROR(SEARCH("08:30 – 17.30",W59)))</formula>
    </cfRule>
    <cfRule type="containsText" dxfId="34601" priority="65247" operator="containsText" text="08.30 – 17.30">
      <formula>NOT(ISERROR(SEARCH("08.30 – 17.30",W59)))</formula>
    </cfRule>
    <cfRule type="containsText" dxfId="34600" priority="65248" operator="containsText" text="09.00 – 18.00">
      <formula>NOT(ISERROR(SEARCH("09.00 – 18.00",W59)))</formula>
    </cfRule>
    <cfRule type="containsText" dxfId="34599" priority="65249" operator="containsText" text="09.00 – 13.00">
      <formula>NOT(ISERROR(SEARCH("09.00 – 13.00",W59)))</formula>
    </cfRule>
    <cfRule type="containsText" dxfId="34598" priority="65250" operator="containsText" text="11.30 – 19.30">
      <formula>NOT(ISERROR(SEARCH("11.30 – 19.30",W59)))</formula>
    </cfRule>
    <cfRule type="containsText" dxfId="34597" priority="65251" operator="containsText" text="10.30 – 19.30">
      <formula>NOT(ISERROR(SEARCH("10.30 – 19.30",W59)))</formula>
    </cfRule>
    <cfRule type="containsText" dxfId="34596" priority="65252" operator="containsText" text="09.00 – 15.00">
      <formula>NOT(ISERROR(SEARCH("09.00 – 15.00",W59)))</formula>
    </cfRule>
    <cfRule type="containsText" dxfId="34595" priority="65253" operator="containsText" text="12:30">
      <formula>NOT(ISERROR(SEARCH("12:30",W59)))</formula>
    </cfRule>
    <cfRule type="containsText" dxfId="34594" priority="65254" operator="containsText" text="13:30">
      <formula>NOT(ISERROR(SEARCH("13:30",W59)))</formula>
    </cfRule>
    <cfRule type="containsText" dxfId="34593" priority="65255" operator="containsText" text="FESTIVITÁ">
      <formula>NOT(ISERROR(SEARCH("FESTIVITÁ",W59)))</formula>
    </cfRule>
    <cfRule type="cellIs" dxfId="34592" priority="65256" operator="equal">
      <formula>"DOMENICA"</formula>
    </cfRule>
  </conditionalFormatting>
  <conditionalFormatting sqref="W69">
    <cfRule type="containsText" dxfId="34591" priority="65122" operator="containsText" text="08.30 – 14.30">
      <formula>NOT(ISERROR(SEARCH("08.30 – 14.30",W69)))</formula>
    </cfRule>
    <cfRule type="containsText" dxfId="34590" priority="65123" operator="containsText" text="09:30 – 18.30">
      <formula>NOT(ISERROR(SEARCH("09:30 – 18.30",W69)))</formula>
    </cfRule>
    <cfRule type="containsText" dxfId="34589" priority="65124" operator="containsText" text="10.30 – 18.30">
      <formula>NOT(ISERROR(SEARCH("10.30 – 18.30",W69)))</formula>
    </cfRule>
    <cfRule type="containsText" dxfId="34588" priority="65125" operator="containsText" text="09.30 – 18.30">
      <formula>NOT(ISERROR(SEARCH("09.30 – 18.30",W69)))</formula>
    </cfRule>
    <cfRule type="containsText" dxfId="34587" priority="65126" operator="containsText" text="09.00 – 13:00">
      <formula>NOT(ISERROR(SEARCH("09.00 – 13:00",W69)))</formula>
    </cfRule>
    <cfRule type="containsText" dxfId="34586" priority="65127" operator="containsText" text="08.30 – 16.30">
      <formula>NOT(ISERROR(SEARCH("08.30 – 16.30",W69)))</formula>
    </cfRule>
    <cfRule type="containsText" dxfId="34585" priority="65128" operator="containsText" text="08:30 – 17.30">
      <formula>NOT(ISERROR(SEARCH("08:30 – 17.30",W69)))</formula>
    </cfRule>
    <cfRule type="containsText" dxfId="34584" priority="65129" operator="containsText" text="08.30 – 17.30">
      <formula>NOT(ISERROR(SEARCH("08.30 – 17.30",W69)))</formula>
    </cfRule>
    <cfRule type="containsText" dxfId="34583" priority="65130" operator="containsText" text="09.00 – 18.00">
      <formula>NOT(ISERROR(SEARCH("09.00 – 18.00",W69)))</formula>
    </cfRule>
    <cfRule type="containsText" dxfId="34582" priority="65131" operator="containsText" text="09.00 – 13.00">
      <formula>NOT(ISERROR(SEARCH("09.00 – 13.00",W69)))</formula>
    </cfRule>
    <cfRule type="containsText" dxfId="34581" priority="65132" operator="containsText" text="11.30 – 19.30">
      <formula>NOT(ISERROR(SEARCH("11.30 – 19.30",W69)))</formula>
    </cfRule>
    <cfRule type="containsText" dxfId="34580" priority="65133" operator="containsText" text="10.30 – 19.30">
      <formula>NOT(ISERROR(SEARCH("10.30 – 19.30",W69)))</formula>
    </cfRule>
    <cfRule type="containsText" dxfId="34579" priority="65134" operator="containsText" text="09.00 – 15.00">
      <formula>NOT(ISERROR(SEARCH("09.00 – 15.00",W69)))</formula>
    </cfRule>
    <cfRule type="containsText" dxfId="34578" priority="65135" operator="containsText" text="12:30">
      <formula>NOT(ISERROR(SEARCH("12:30",W69)))</formula>
    </cfRule>
    <cfRule type="containsText" dxfId="34577" priority="65136" operator="containsText" text="13:30">
      <formula>NOT(ISERROR(SEARCH("13:30",W69)))</formula>
    </cfRule>
    <cfRule type="containsText" dxfId="34576" priority="65137" operator="containsText" text="FESTIVITÁ">
      <formula>NOT(ISERROR(SEARCH("FESTIVITÁ",W69)))</formula>
    </cfRule>
    <cfRule type="cellIs" dxfId="34575" priority="65138" operator="equal">
      <formula>"DOMENICA"</formula>
    </cfRule>
  </conditionalFormatting>
  <conditionalFormatting sqref="BK79 BR79:BT79">
    <cfRule type="containsText" dxfId="34574" priority="65088" operator="containsText" text="08.30 – 14.30">
      <formula>NOT(ISERROR(SEARCH("08.30 – 14.30",BK79)))</formula>
    </cfRule>
    <cfRule type="containsText" dxfId="34573" priority="65089" operator="containsText" text="09:30 – 18.30">
      <formula>NOT(ISERROR(SEARCH("09:30 – 18.30",BK79)))</formula>
    </cfRule>
    <cfRule type="containsText" dxfId="34572" priority="65090" operator="containsText" text="10.30 – 18.30">
      <formula>NOT(ISERROR(SEARCH("10.30 – 18.30",BK79)))</formula>
    </cfRule>
    <cfRule type="containsText" dxfId="34571" priority="65091" operator="containsText" text="09.30 – 18.30">
      <formula>NOT(ISERROR(SEARCH("09.30 – 18.30",BK79)))</formula>
    </cfRule>
    <cfRule type="containsText" dxfId="34570" priority="65092" operator="containsText" text="09.00 – 13:00">
      <formula>NOT(ISERROR(SEARCH("09.00 – 13:00",BK79)))</formula>
    </cfRule>
    <cfRule type="containsText" dxfId="34569" priority="65093" operator="containsText" text="08.30 – 16.30">
      <formula>NOT(ISERROR(SEARCH("08.30 – 16.30",BK79)))</formula>
    </cfRule>
    <cfRule type="containsText" dxfId="34568" priority="65094" operator="containsText" text="08:30 – 17.30">
      <formula>NOT(ISERROR(SEARCH("08:30 – 17.30",BK79)))</formula>
    </cfRule>
    <cfRule type="containsText" dxfId="34567" priority="65095" operator="containsText" text="08.30 – 17.30">
      <formula>NOT(ISERROR(SEARCH("08.30 – 17.30",BK79)))</formula>
    </cfRule>
    <cfRule type="containsText" dxfId="34566" priority="65096" operator="containsText" text="09.00 – 18.00">
      <formula>NOT(ISERROR(SEARCH("09.00 – 18.00",BK79)))</formula>
    </cfRule>
    <cfRule type="containsText" dxfId="34565" priority="65097" operator="containsText" text="09.00 – 13.00">
      <formula>NOT(ISERROR(SEARCH("09.00 – 13.00",BK79)))</formula>
    </cfRule>
    <cfRule type="containsText" dxfId="34564" priority="65098" operator="containsText" text="11.30 – 19.30">
      <formula>NOT(ISERROR(SEARCH("11.30 – 19.30",BK79)))</formula>
    </cfRule>
    <cfRule type="containsText" dxfId="34563" priority="65099" operator="containsText" text="10.30 – 19.30">
      <formula>NOT(ISERROR(SEARCH("10.30 – 19.30",BK79)))</formula>
    </cfRule>
    <cfRule type="containsText" dxfId="34562" priority="65100" operator="containsText" text="09.00 – 15.00">
      <formula>NOT(ISERROR(SEARCH("09.00 – 15.00",BK79)))</formula>
    </cfRule>
    <cfRule type="containsText" dxfId="34561" priority="65101" operator="containsText" text="12:30">
      <formula>NOT(ISERROR(SEARCH("12:30",BK79)))</formula>
    </cfRule>
    <cfRule type="containsText" dxfId="34560" priority="65102" operator="containsText" text="13:30">
      <formula>NOT(ISERROR(SEARCH("13:30",BK79)))</formula>
    </cfRule>
    <cfRule type="containsText" dxfId="34559" priority="65103" operator="containsText" text="FESTIVITÁ">
      <formula>NOT(ISERROR(SEARCH("FESTIVITÁ",BK79)))</formula>
    </cfRule>
    <cfRule type="cellIs" dxfId="34558" priority="65104" operator="equal">
      <formula>"DOMENICA"</formula>
    </cfRule>
  </conditionalFormatting>
  <conditionalFormatting sqref="BK69 BR69:BS69">
    <cfRule type="containsText" dxfId="34557" priority="64970" operator="containsText" text="08.30 – 14.30">
      <formula>NOT(ISERROR(SEARCH("08.30 – 14.30",BK69)))</formula>
    </cfRule>
    <cfRule type="containsText" dxfId="34556" priority="64971" operator="containsText" text="09:30 – 18.30">
      <formula>NOT(ISERROR(SEARCH("09:30 – 18.30",BK69)))</formula>
    </cfRule>
    <cfRule type="containsText" dxfId="34555" priority="64972" operator="containsText" text="10.30 – 18.30">
      <formula>NOT(ISERROR(SEARCH("10.30 – 18.30",BK69)))</formula>
    </cfRule>
    <cfRule type="containsText" dxfId="34554" priority="64973" operator="containsText" text="09.30 – 18.30">
      <formula>NOT(ISERROR(SEARCH("09.30 – 18.30",BK69)))</formula>
    </cfRule>
    <cfRule type="containsText" dxfId="34553" priority="64974" operator="containsText" text="09.00 – 13:00">
      <formula>NOT(ISERROR(SEARCH("09.00 – 13:00",BK69)))</formula>
    </cfRule>
    <cfRule type="containsText" dxfId="34552" priority="64975" operator="containsText" text="08.30 – 16.30">
      <formula>NOT(ISERROR(SEARCH("08.30 – 16.30",BK69)))</formula>
    </cfRule>
    <cfRule type="containsText" dxfId="34551" priority="64976" operator="containsText" text="08:30 – 17.30">
      <formula>NOT(ISERROR(SEARCH("08:30 – 17.30",BK69)))</formula>
    </cfRule>
    <cfRule type="containsText" dxfId="34550" priority="64977" operator="containsText" text="08.30 – 17.30">
      <formula>NOT(ISERROR(SEARCH("08.30 – 17.30",BK69)))</formula>
    </cfRule>
    <cfRule type="containsText" dxfId="34549" priority="64978" operator="containsText" text="09.00 – 18.00">
      <formula>NOT(ISERROR(SEARCH("09.00 – 18.00",BK69)))</formula>
    </cfRule>
    <cfRule type="containsText" dxfId="34548" priority="64979" operator="containsText" text="09.00 – 13.00">
      <formula>NOT(ISERROR(SEARCH("09.00 – 13.00",BK69)))</formula>
    </cfRule>
    <cfRule type="containsText" dxfId="34547" priority="64980" operator="containsText" text="11.30 – 19.30">
      <formula>NOT(ISERROR(SEARCH("11.30 – 19.30",BK69)))</formula>
    </cfRule>
    <cfRule type="containsText" dxfId="34546" priority="64981" operator="containsText" text="10.30 – 19.30">
      <formula>NOT(ISERROR(SEARCH("10.30 – 19.30",BK69)))</formula>
    </cfRule>
    <cfRule type="containsText" dxfId="34545" priority="64982" operator="containsText" text="09.00 – 15.00">
      <formula>NOT(ISERROR(SEARCH("09.00 – 15.00",BK69)))</formula>
    </cfRule>
    <cfRule type="containsText" dxfId="34544" priority="64983" operator="containsText" text="12:30">
      <formula>NOT(ISERROR(SEARCH("12:30",BK69)))</formula>
    </cfRule>
    <cfRule type="containsText" dxfId="34543" priority="64984" operator="containsText" text="13:30">
      <formula>NOT(ISERROR(SEARCH("13:30",BK69)))</formula>
    </cfRule>
    <cfRule type="containsText" dxfId="34542" priority="64985" operator="containsText" text="FESTIVITÁ">
      <formula>NOT(ISERROR(SEARCH("FESTIVITÁ",BK69)))</formula>
    </cfRule>
    <cfRule type="cellIs" dxfId="34541" priority="64986" operator="equal">
      <formula>"DOMENICA"</formula>
    </cfRule>
  </conditionalFormatting>
  <conditionalFormatting sqref="AW59:AY59 AW79:AY79">
    <cfRule type="containsText" dxfId="34540" priority="64904" operator="containsText" text="08.30 – 14.30">
      <formula>NOT(ISERROR(SEARCH("08.30 – 14.30",AW59)))</formula>
    </cfRule>
    <cfRule type="containsText" dxfId="34539" priority="64905" operator="containsText" text="09:30 – 18.30">
      <formula>NOT(ISERROR(SEARCH("09:30 – 18.30",AW59)))</formula>
    </cfRule>
    <cfRule type="containsText" dxfId="34538" priority="64906" operator="containsText" text="10.30 – 18.30">
      <formula>NOT(ISERROR(SEARCH("10.30 – 18.30",AW59)))</formula>
    </cfRule>
    <cfRule type="containsText" dxfId="34537" priority="64907" operator="containsText" text="09.30 – 18.30">
      <formula>NOT(ISERROR(SEARCH("09.30 – 18.30",AW59)))</formula>
    </cfRule>
    <cfRule type="containsText" dxfId="34536" priority="64908" operator="containsText" text="09.00 – 13:00">
      <formula>NOT(ISERROR(SEARCH("09.00 – 13:00",AW59)))</formula>
    </cfRule>
    <cfRule type="containsText" dxfId="34535" priority="64909" operator="containsText" text="08.30 – 16.30">
      <formula>NOT(ISERROR(SEARCH("08.30 – 16.30",AW59)))</formula>
    </cfRule>
    <cfRule type="containsText" dxfId="34534" priority="64910" operator="containsText" text="08:30 – 17.30">
      <formula>NOT(ISERROR(SEARCH("08:30 – 17.30",AW59)))</formula>
    </cfRule>
    <cfRule type="containsText" dxfId="34533" priority="64911" operator="containsText" text="08.30 – 17.30">
      <formula>NOT(ISERROR(SEARCH("08.30 – 17.30",AW59)))</formula>
    </cfRule>
    <cfRule type="containsText" dxfId="34532" priority="64912" operator="containsText" text="09.00 – 18.00">
      <formula>NOT(ISERROR(SEARCH("09.00 – 18.00",AW59)))</formula>
    </cfRule>
    <cfRule type="containsText" dxfId="34531" priority="64913" operator="containsText" text="09.00 – 13.00">
      <formula>NOT(ISERROR(SEARCH("09.00 – 13.00",AW59)))</formula>
    </cfRule>
    <cfRule type="containsText" dxfId="34530" priority="64914" operator="containsText" text="11.30 – 19.30">
      <formula>NOT(ISERROR(SEARCH("11.30 – 19.30",AW59)))</formula>
    </cfRule>
    <cfRule type="containsText" dxfId="34529" priority="64915" operator="containsText" text="10.30 – 19.30">
      <formula>NOT(ISERROR(SEARCH("10.30 – 19.30",AW59)))</formula>
    </cfRule>
    <cfRule type="containsText" dxfId="34528" priority="64916" operator="containsText" text="09.00 – 15.00">
      <formula>NOT(ISERROR(SEARCH("09.00 – 15.00",AW59)))</formula>
    </cfRule>
    <cfRule type="containsText" dxfId="34527" priority="64917" operator="containsText" text="12:30">
      <formula>NOT(ISERROR(SEARCH("12:30",AW59)))</formula>
    </cfRule>
    <cfRule type="containsText" dxfId="34526" priority="64918" operator="containsText" text="13:30">
      <formula>NOT(ISERROR(SEARCH("13:30",AW59)))</formula>
    </cfRule>
    <cfRule type="containsText" dxfId="34525" priority="64919" operator="containsText" text="FESTIVITÁ">
      <formula>NOT(ISERROR(SEARCH("FESTIVITÁ",AW59)))</formula>
    </cfRule>
    <cfRule type="cellIs" dxfId="34524" priority="64920" operator="equal">
      <formula>"DOMENICA"</formula>
    </cfRule>
  </conditionalFormatting>
  <conditionalFormatting sqref="AW69:AY69">
    <cfRule type="containsText" dxfId="34523" priority="64887" operator="containsText" text="08.30 – 14.30">
      <formula>NOT(ISERROR(SEARCH("08.30 – 14.30",AW69)))</formula>
    </cfRule>
    <cfRule type="containsText" dxfId="34522" priority="64888" operator="containsText" text="09:30 – 18.30">
      <formula>NOT(ISERROR(SEARCH("09:30 – 18.30",AW69)))</formula>
    </cfRule>
    <cfRule type="containsText" dxfId="34521" priority="64889" operator="containsText" text="10.30 – 18.30">
      <formula>NOT(ISERROR(SEARCH("10.30 – 18.30",AW69)))</formula>
    </cfRule>
    <cfRule type="containsText" dxfId="34520" priority="64890" operator="containsText" text="09.30 – 18.30">
      <formula>NOT(ISERROR(SEARCH("09.30 – 18.30",AW69)))</formula>
    </cfRule>
    <cfRule type="containsText" dxfId="34519" priority="64891" operator="containsText" text="09.00 – 13:00">
      <formula>NOT(ISERROR(SEARCH("09.00 – 13:00",AW69)))</formula>
    </cfRule>
    <cfRule type="containsText" dxfId="34518" priority="64892" operator="containsText" text="08.30 – 16.30">
      <formula>NOT(ISERROR(SEARCH("08.30 – 16.30",AW69)))</formula>
    </cfRule>
    <cfRule type="containsText" dxfId="34517" priority="64893" operator="containsText" text="08:30 – 17.30">
      <formula>NOT(ISERROR(SEARCH("08:30 – 17.30",AW69)))</formula>
    </cfRule>
    <cfRule type="containsText" dxfId="34516" priority="64894" operator="containsText" text="08.30 – 17.30">
      <formula>NOT(ISERROR(SEARCH("08.30 – 17.30",AW69)))</formula>
    </cfRule>
    <cfRule type="containsText" dxfId="34515" priority="64895" operator="containsText" text="09.00 – 18.00">
      <formula>NOT(ISERROR(SEARCH("09.00 – 18.00",AW69)))</formula>
    </cfRule>
    <cfRule type="containsText" dxfId="34514" priority="64896" operator="containsText" text="09.00 – 13.00">
      <formula>NOT(ISERROR(SEARCH("09.00 – 13.00",AW69)))</formula>
    </cfRule>
    <cfRule type="containsText" dxfId="34513" priority="64897" operator="containsText" text="11.30 – 19.30">
      <formula>NOT(ISERROR(SEARCH("11.30 – 19.30",AW69)))</formula>
    </cfRule>
    <cfRule type="containsText" dxfId="34512" priority="64898" operator="containsText" text="10.30 – 19.30">
      <formula>NOT(ISERROR(SEARCH("10.30 – 19.30",AW69)))</formula>
    </cfRule>
    <cfRule type="containsText" dxfId="34511" priority="64899" operator="containsText" text="09.00 – 15.00">
      <formula>NOT(ISERROR(SEARCH("09.00 – 15.00",AW69)))</formula>
    </cfRule>
    <cfRule type="containsText" dxfId="34510" priority="64900" operator="containsText" text="12:30">
      <formula>NOT(ISERROR(SEARCH("12:30",AW69)))</formula>
    </cfRule>
    <cfRule type="containsText" dxfId="34509" priority="64901" operator="containsText" text="13:30">
      <formula>NOT(ISERROR(SEARCH("13:30",AW69)))</formula>
    </cfRule>
    <cfRule type="containsText" dxfId="34508" priority="64902" operator="containsText" text="FESTIVITÁ">
      <formula>NOT(ISERROR(SEARCH("FESTIVITÁ",AW69)))</formula>
    </cfRule>
    <cfRule type="cellIs" dxfId="34507" priority="64903" operator="equal">
      <formula>"DOMENICA"</formula>
    </cfRule>
  </conditionalFormatting>
  <conditionalFormatting sqref="V56">
    <cfRule type="cellIs" dxfId="34506" priority="64601" operator="equal">
      <formula>" "</formula>
    </cfRule>
  </conditionalFormatting>
  <conditionalFormatting sqref="U79:V79">
    <cfRule type="containsText" dxfId="34505" priority="64461" operator="containsText" text="08.30 – 14.30">
      <formula>NOT(ISERROR(SEARCH("08.30 – 14.30",U79)))</formula>
    </cfRule>
    <cfRule type="containsText" dxfId="34504" priority="64462" operator="containsText" text="09:30 – 18.30">
      <formula>NOT(ISERROR(SEARCH("09:30 – 18.30",U79)))</formula>
    </cfRule>
    <cfRule type="containsText" dxfId="34503" priority="64463" operator="containsText" text="10.30 – 18.30">
      <formula>NOT(ISERROR(SEARCH("10.30 – 18.30",U79)))</formula>
    </cfRule>
    <cfRule type="containsText" dxfId="34502" priority="64464" operator="containsText" text="09.30 – 18.30">
      <formula>NOT(ISERROR(SEARCH("09.30 – 18.30",U79)))</formula>
    </cfRule>
    <cfRule type="containsText" dxfId="34501" priority="64465" operator="containsText" text="09.00 – 13:00">
      <formula>NOT(ISERROR(SEARCH("09.00 – 13:00",U79)))</formula>
    </cfRule>
    <cfRule type="containsText" dxfId="34500" priority="64466" operator="containsText" text="08.30 – 16.30">
      <formula>NOT(ISERROR(SEARCH("08.30 – 16.30",U79)))</formula>
    </cfRule>
    <cfRule type="containsText" dxfId="34499" priority="64467" operator="containsText" text="08:30 – 17.30">
      <formula>NOT(ISERROR(SEARCH("08:30 – 17.30",U79)))</formula>
    </cfRule>
    <cfRule type="containsText" dxfId="34498" priority="64468" operator="containsText" text="08.30 – 17.30">
      <formula>NOT(ISERROR(SEARCH("08.30 – 17.30",U79)))</formula>
    </cfRule>
    <cfRule type="containsText" dxfId="34497" priority="64469" operator="containsText" text="09.00 – 18.00">
      <formula>NOT(ISERROR(SEARCH("09.00 – 18.00",U79)))</formula>
    </cfRule>
    <cfRule type="containsText" dxfId="34496" priority="64470" operator="containsText" text="09.00 – 13.00">
      <formula>NOT(ISERROR(SEARCH("09.00 – 13.00",U79)))</formula>
    </cfRule>
    <cfRule type="containsText" dxfId="34495" priority="64471" operator="containsText" text="11.30 – 19.30">
      <formula>NOT(ISERROR(SEARCH("11.30 – 19.30",U79)))</formula>
    </cfRule>
    <cfRule type="containsText" dxfId="34494" priority="64472" operator="containsText" text="10.30 – 19.30">
      <formula>NOT(ISERROR(SEARCH("10.30 – 19.30",U79)))</formula>
    </cfRule>
    <cfRule type="containsText" dxfId="34493" priority="64473" operator="containsText" text="09.00 – 15.00">
      <formula>NOT(ISERROR(SEARCH("09.00 – 15.00",U79)))</formula>
    </cfRule>
    <cfRule type="containsText" dxfId="34492" priority="64474" operator="containsText" text="12:30">
      <formula>NOT(ISERROR(SEARCH("12:30",U79)))</formula>
    </cfRule>
    <cfRule type="containsText" dxfId="34491" priority="64475" operator="containsText" text="13:30">
      <formula>NOT(ISERROR(SEARCH("13:30",U79)))</formula>
    </cfRule>
    <cfRule type="containsText" dxfId="34490" priority="64476" operator="containsText" text="FESTIVITÁ">
      <formula>NOT(ISERROR(SEARCH("FESTIVITÁ",U79)))</formula>
    </cfRule>
    <cfRule type="cellIs" dxfId="34489" priority="64477" operator="equal">
      <formula>"DOMENICA"</formula>
    </cfRule>
  </conditionalFormatting>
  <conditionalFormatting sqref="U69:V69">
    <cfRule type="containsText" dxfId="34488" priority="64375" operator="containsText" text="08.30 – 14.30">
      <formula>NOT(ISERROR(SEARCH("08.30 – 14.30",U69)))</formula>
    </cfRule>
    <cfRule type="containsText" dxfId="34487" priority="64376" operator="containsText" text="09:30 – 18.30">
      <formula>NOT(ISERROR(SEARCH("09:30 – 18.30",U69)))</formula>
    </cfRule>
    <cfRule type="containsText" dxfId="34486" priority="64377" operator="containsText" text="10.30 – 18.30">
      <formula>NOT(ISERROR(SEARCH("10.30 – 18.30",U69)))</formula>
    </cfRule>
    <cfRule type="containsText" dxfId="34485" priority="64378" operator="containsText" text="09.30 – 18.30">
      <formula>NOT(ISERROR(SEARCH("09.30 – 18.30",U69)))</formula>
    </cfRule>
    <cfRule type="containsText" dxfId="34484" priority="64379" operator="containsText" text="09.00 – 13:00">
      <formula>NOT(ISERROR(SEARCH("09.00 – 13:00",U69)))</formula>
    </cfRule>
    <cfRule type="containsText" dxfId="34483" priority="64380" operator="containsText" text="08.30 – 16.30">
      <formula>NOT(ISERROR(SEARCH("08.30 – 16.30",U69)))</formula>
    </cfRule>
    <cfRule type="containsText" dxfId="34482" priority="64381" operator="containsText" text="08:30 – 17.30">
      <formula>NOT(ISERROR(SEARCH("08:30 – 17.30",U69)))</formula>
    </cfRule>
    <cfRule type="containsText" dxfId="34481" priority="64382" operator="containsText" text="08.30 – 17.30">
      <formula>NOT(ISERROR(SEARCH("08.30 – 17.30",U69)))</formula>
    </cfRule>
    <cfRule type="containsText" dxfId="34480" priority="64383" operator="containsText" text="09.00 – 18.00">
      <formula>NOT(ISERROR(SEARCH("09.00 – 18.00",U69)))</formula>
    </cfRule>
    <cfRule type="containsText" dxfId="34479" priority="64384" operator="containsText" text="09.00 – 13.00">
      <formula>NOT(ISERROR(SEARCH("09.00 – 13.00",U69)))</formula>
    </cfRule>
    <cfRule type="containsText" dxfId="34478" priority="64385" operator="containsText" text="11.30 – 19.30">
      <formula>NOT(ISERROR(SEARCH("11.30 – 19.30",U69)))</formula>
    </cfRule>
    <cfRule type="containsText" dxfId="34477" priority="64386" operator="containsText" text="10.30 – 19.30">
      <formula>NOT(ISERROR(SEARCH("10.30 – 19.30",U69)))</formula>
    </cfRule>
    <cfRule type="containsText" dxfId="34476" priority="64387" operator="containsText" text="09.00 – 15.00">
      <formula>NOT(ISERROR(SEARCH("09.00 – 15.00",U69)))</formula>
    </cfRule>
    <cfRule type="containsText" dxfId="34475" priority="64388" operator="containsText" text="12:30">
      <formula>NOT(ISERROR(SEARCH("12:30",U69)))</formula>
    </cfRule>
    <cfRule type="containsText" dxfId="34474" priority="64389" operator="containsText" text="13:30">
      <formula>NOT(ISERROR(SEARCH("13:30",U69)))</formula>
    </cfRule>
    <cfRule type="containsText" dxfId="34473" priority="64390" operator="containsText" text="FESTIVITÁ">
      <formula>NOT(ISERROR(SEARCH("FESTIVITÁ",U69)))</formula>
    </cfRule>
    <cfRule type="cellIs" dxfId="34472" priority="64391" operator="equal">
      <formula>"DOMENICA"</formula>
    </cfRule>
  </conditionalFormatting>
  <conditionalFormatting sqref="BU99:AMY99 C99:S99">
    <cfRule type="containsText" dxfId="34471" priority="64062" operator="containsText" text="08.30 – 14.30">
      <formula>NOT(ISERROR(SEARCH("08.30 – 14.30",C99)))</formula>
    </cfRule>
    <cfRule type="containsText" dxfId="34470" priority="64063" operator="containsText" text="09:30 – 18.30">
      <formula>NOT(ISERROR(SEARCH("09:30 – 18.30",C99)))</formula>
    </cfRule>
    <cfRule type="containsText" dxfId="34469" priority="64064" operator="containsText" text="10.30 – 18.30">
      <formula>NOT(ISERROR(SEARCH("10.30 – 18.30",C99)))</formula>
    </cfRule>
    <cfRule type="containsText" dxfId="34468" priority="64065" operator="containsText" text="09.30 – 18.30">
      <formula>NOT(ISERROR(SEARCH("09.30 – 18.30",C99)))</formula>
    </cfRule>
    <cfRule type="containsText" dxfId="34467" priority="64066" operator="containsText" text="09.00 – 13:00">
      <formula>NOT(ISERROR(SEARCH("09.00 – 13:00",C99)))</formula>
    </cfRule>
    <cfRule type="containsText" dxfId="34466" priority="64067" operator="containsText" text="08.30 – 16.30">
      <formula>NOT(ISERROR(SEARCH("08.30 – 16.30",C99)))</formula>
    </cfRule>
    <cfRule type="containsText" dxfId="34465" priority="64068" operator="containsText" text="08:30 – 17.30">
      <formula>NOT(ISERROR(SEARCH("08:30 – 17.30",C99)))</formula>
    </cfRule>
    <cfRule type="containsText" dxfId="34464" priority="64069" operator="containsText" text="08.30 – 17.30">
      <formula>NOT(ISERROR(SEARCH("08.30 – 17.30",C99)))</formula>
    </cfRule>
    <cfRule type="containsText" dxfId="34463" priority="64070" operator="containsText" text="09.00 – 18.00">
      <formula>NOT(ISERROR(SEARCH("09.00 – 18.00",C99)))</formula>
    </cfRule>
    <cfRule type="containsText" dxfId="34462" priority="64071" operator="containsText" text="09.00 – 13.00">
      <formula>NOT(ISERROR(SEARCH("09.00 – 13.00",C99)))</formula>
    </cfRule>
    <cfRule type="containsText" dxfId="34461" priority="64072" operator="containsText" text="11.30 – 19.30">
      <formula>NOT(ISERROR(SEARCH("11.30 – 19.30",C99)))</formula>
    </cfRule>
    <cfRule type="containsText" dxfId="34460" priority="64073" operator="containsText" text="10.30 – 19.30">
      <formula>NOT(ISERROR(SEARCH("10.30 – 19.30",C99)))</formula>
    </cfRule>
    <cfRule type="containsText" dxfId="34459" priority="64074" operator="containsText" text="09.00 – 15.00">
      <formula>NOT(ISERROR(SEARCH("09.00 – 15.00",C99)))</formula>
    </cfRule>
    <cfRule type="containsText" dxfId="34458" priority="64075" operator="containsText" text="12:30">
      <formula>NOT(ISERROR(SEARCH("12:30",C99)))</formula>
    </cfRule>
    <cfRule type="containsText" dxfId="34457" priority="64076" operator="containsText" text="13:30">
      <formula>NOT(ISERROR(SEARCH("13:30",C99)))</formula>
    </cfRule>
    <cfRule type="containsText" dxfId="34456" priority="64077" operator="containsText" text="FESTIVITÁ">
      <formula>NOT(ISERROR(SEARCH("FESTIVITÁ",C99)))</formula>
    </cfRule>
    <cfRule type="cellIs" dxfId="34455" priority="64078" operator="equal">
      <formula>"DOMENICA"</formula>
    </cfRule>
  </conditionalFormatting>
  <conditionalFormatting sqref="W99:X99 AC99:AS99">
    <cfRule type="containsText" dxfId="34454" priority="63987" operator="containsText" text="08.30 – 14.30">
      <formula>NOT(ISERROR(SEARCH("08.30 – 14.30",W99)))</formula>
    </cfRule>
    <cfRule type="containsText" dxfId="34453" priority="63988" operator="containsText" text="09:30 – 18.30">
      <formula>NOT(ISERROR(SEARCH("09:30 – 18.30",W99)))</formula>
    </cfRule>
    <cfRule type="containsText" dxfId="34452" priority="63989" operator="containsText" text="10.30 – 18.30">
      <formula>NOT(ISERROR(SEARCH("10.30 – 18.30",W99)))</formula>
    </cfRule>
    <cfRule type="containsText" dxfId="34451" priority="63990" operator="containsText" text="09.30 – 18.30">
      <formula>NOT(ISERROR(SEARCH("09.30 – 18.30",W99)))</formula>
    </cfRule>
    <cfRule type="containsText" dxfId="34450" priority="63991" operator="containsText" text="09.00 – 13:00">
      <formula>NOT(ISERROR(SEARCH("09.00 – 13:00",W99)))</formula>
    </cfRule>
    <cfRule type="containsText" dxfId="34449" priority="63992" operator="containsText" text="08.30 – 16.30">
      <formula>NOT(ISERROR(SEARCH("08.30 – 16.30",W99)))</formula>
    </cfRule>
    <cfRule type="containsText" dxfId="34448" priority="63993" operator="containsText" text="08:30 – 17.30">
      <formula>NOT(ISERROR(SEARCH("08:30 – 17.30",W99)))</formula>
    </cfRule>
    <cfRule type="containsText" dxfId="34447" priority="63994" operator="containsText" text="08.30 – 17.30">
      <formula>NOT(ISERROR(SEARCH("08.30 – 17.30",W99)))</formula>
    </cfRule>
    <cfRule type="containsText" dxfId="34446" priority="63995" operator="containsText" text="09.00 – 18.00">
      <formula>NOT(ISERROR(SEARCH("09.00 – 18.00",W99)))</formula>
    </cfRule>
    <cfRule type="containsText" dxfId="34445" priority="63996" operator="containsText" text="09.00 – 13.00">
      <formula>NOT(ISERROR(SEARCH("09.00 – 13.00",W99)))</formula>
    </cfRule>
    <cfRule type="containsText" dxfId="34444" priority="63997" operator="containsText" text="11.30 – 19.30">
      <formula>NOT(ISERROR(SEARCH("11.30 – 19.30",W99)))</formula>
    </cfRule>
    <cfRule type="containsText" dxfId="34443" priority="63998" operator="containsText" text="10.30 – 19.30">
      <formula>NOT(ISERROR(SEARCH("10.30 – 19.30",W99)))</formula>
    </cfRule>
    <cfRule type="containsText" dxfId="34442" priority="63999" operator="containsText" text="09.00 – 15.00">
      <formula>NOT(ISERROR(SEARCH("09.00 – 15.00",W99)))</formula>
    </cfRule>
    <cfRule type="containsText" dxfId="34441" priority="64000" operator="containsText" text="12:30">
      <formula>NOT(ISERROR(SEARCH("12:30",W99)))</formula>
    </cfRule>
    <cfRule type="containsText" dxfId="34440" priority="64001" operator="containsText" text="13:30">
      <formula>NOT(ISERROR(SEARCH("13:30",W99)))</formula>
    </cfRule>
    <cfRule type="containsText" dxfId="34439" priority="64002" operator="containsText" text="FESTIVITÁ">
      <formula>NOT(ISERROR(SEARCH("FESTIVITÁ",W99)))</formula>
    </cfRule>
    <cfRule type="cellIs" dxfId="34438" priority="64003" operator="equal">
      <formula>"DOMENICA"</formula>
    </cfRule>
  </conditionalFormatting>
  <conditionalFormatting sqref="BK99:BS99">
    <cfRule type="containsText" dxfId="34437" priority="63936" operator="containsText" text="08.30 – 14.30">
      <formula>NOT(ISERROR(SEARCH("08.30 – 14.30",BK99)))</formula>
    </cfRule>
    <cfRule type="containsText" dxfId="34436" priority="63937" operator="containsText" text="09:30 – 18.30">
      <formula>NOT(ISERROR(SEARCH("09:30 – 18.30",BK99)))</formula>
    </cfRule>
    <cfRule type="containsText" dxfId="34435" priority="63938" operator="containsText" text="10.30 – 18.30">
      <formula>NOT(ISERROR(SEARCH("10.30 – 18.30",BK99)))</formula>
    </cfRule>
    <cfRule type="containsText" dxfId="34434" priority="63939" operator="containsText" text="09.30 – 18.30">
      <formula>NOT(ISERROR(SEARCH("09.30 – 18.30",BK99)))</formula>
    </cfRule>
    <cfRule type="containsText" dxfId="34433" priority="63940" operator="containsText" text="09.00 – 13:00">
      <formula>NOT(ISERROR(SEARCH("09.00 – 13:00",BK99)))</formula>
    </cfRule>
    <cfRule type="containsText" dxfId="34432" priority="63941" operator="containsText" text="08.30 – 16.30">
      <formula>NOT(ISERROR(SEARCH("08.30 – 16.30",BK99)))</formula>
    </cfRule>
    <cfRule type="containsText" dxfId="34431" priority="63942" operator="containsText" text="08:30 – 17.30">
      <formula>NOT(ISERROR(SEARCH("08:30 – 17.30",BK99)))</formula>
    </cfRule>
    <cfRule type="containsText" dxfId="34430" priority="63943" operator="containsText" text="08.30 – 17.30">
      <formula>NOT(ISERROR(SEARCH("08.30 – 17.30",BK99)))</formula>
    </cfRule>
    <cfRule type="containsText" dxfId="34429" priority="63944" operator="containsText" text="09.00 – 18.00">
      <formula>NOT(ISERROR(SEARCH("09.00 – 18.00",BK99)))</formula>
    </cfRule>
    <cfRule type="containsText" dxfId="34428" priority="63945" operator="containsText" text="09.00 – 13.00">
      <formula>NOT(ISERROR(SEARCH("09.00 – 13.00",BK99)))</formula>
    </cfRule>
    <cfRule type="containsText" dxfId="34427" priority="63946" operator="containsText" text="11.30 – 19.30">
      <formula>NOT(ISERROR(SEARCH("11.30 – 19.30",BK99)))</formula>
    </cfRule>
    <cfRule type="containsText" dxfId="34426" priority="63947" operator="containsText" text="10.30 – 19.30">
      <formula>NOT(ISERROR(SEARCH("10.30 – 19.30",BK99)))</formula>
    </cfRule>
    <cfRule type="containsText" dxfId="34425" priority="63948" operator="containsText" text="09.00 – 15.00">
      <formula>NOT(ISERROR(SEARCH("09.00 – 15.00",BK99)))</formula>
    </cfRule>
    <cfRule type="containsText" dxfId="34424" priority="63949" operator="containsText" text="12:30">
      <formula>NOT(ISERROR(SEARCH("12:30",BK99)))</formula>
    </cfRule>
    <cfRule type="containsText" dxfId="34423" priority="63950" operator="containsText" text="13:30">
      <formula>NOT(ISERROR(SEARCH("13:30",BK99)))</formula>
    </cfRule>
    <cfRule type="containsText" dxfId="34422" priority="63951" operator="containsText" text="FESTIVITÁ">
      <formula>NOT(ISERROR(SEARCH("FESTIVITÁ",BK99)))</formula>
    </cfRule>
    <cfRule type="cellIs" dxfId="34421" priority="63952" operator="equal">
      <formula>"DOMENICA"</formula>
    </cfRule>
  </conditionalFormatting>
  <conditionalFormatting sqref="AW99:AY99">
    <cfRule type="containsText" dxfId="34420" priority="63885" operator="containsText" text="08.30 – 14.30">
      <formula>NOT(ISERROR(SEARCH("08.30 – 14.30",AW99)))</formula>
    </cfRule>
    <cfRule type="containsText" dxfId="34419" priority="63886" operator="containsText" text="09:30 – 18.30">
      <formula>NOT(ISERROR(SEARCH("09:30 – 18.30",AW99)))</formula>
    </cfRule>
    <cfRule type="containsText" dxfId="34418" priority="63887" operator="containsText" text="10.30 – 18.30">
      <formula>NOT(ISERROR(SEARCH("10.30 – 18.30",AW99)))</formula>
    </cfRule>
    <cfRule type="containsText" dxfId="34417" priority="63888" operator="containsText" text="09.30 – 18.30">
      <formula>NOT(ISERROR(SEARCH("09.30 – 18.30",AW99)))</formula>
    </cfRule>
    <cfRule type="containsText" dxfId="34416" priority="63889" operator="containsText" text="09.00 – 13:00">
      <formula>NOT(ISERROR(SEARCH("09.00 – 13:00",AW99)))</formula>
    </cfRule>
    <cfRule type="containsText" dxfId="34415" priority="63890" operator="containsText" text="08.30 – 16.30">
      <formula>NOT(ISERROR(SEARCH("08.30 – 16.30",AW99)))</formula>
    </cfRule>
    <cfRule type="containsText" dxfId="34414" priority="63891" operator="containsText" text="08:30 – 17.30">
      <formula>NOT(ISERROR(SEARCH("08:30 – 17.30",AW99)))</formula>
    </cfRule>
    <cfRule type="containsText" dxfId="34413" priority="63892" operator="containsText" text="08.30 – 17.30">
      <formula>NOT(ISERROR(SEARCH("08.30 – 17.30",AW99)))</formula>
    </cfRule>
    <cfRule type="containsText" dxfId="34412" priority="63893" operator="containsText" text="09.00 – 18.00">
      <formula>NOT(ISERROR(SEARCH("09.00 – 18.00",AW99)))</formula>
    </cfRule>
    <cfRule type="containsText" dxfId="34411" priority="63894" operator="containsText" text="09.00 – 13.00">
      <formula>NOT(ISERROR(SEARCH("09.00 – 13.00",AW99)))</formula>
    </cfRule>
    <cfRule type="containsText" dxfId="34410" priority="63895" operator="containsText" text="11.30 – 19.30">
      <formula>NOT(ISERROR(SEARCH("11.30 – 19.30",AW99)))</formula>
    </cfRule>
    <cfRule type="containsText" dxfId="34409" priority="63896" operator="containsText" text="10.30 – 19.30">
      <formula>NOT(ISERROR(SEARCH("10.30 – 19.30",AW99)))</formula>
    </cfRule>
    <cfRule type="containsText" dxfId="34408" priority="63897" operator="containsText" text="09.00 – 15.00">
      <formula>NOT(ISERROR(SEARCH("09.00 – 15.00",AW99)))</formula>
    </cfRule>
    <cfRule type="containsText" dxfId="34407" priority="63898" operator="containsText" text="12:30">
      <formula>NOT(ISERROR(SEARCH("12:30",AW99)))</formula>
    </cfRule>
    <cfRule type="containsText" dxfId="34406" priority="63899" operator="containsText" text="13:30">
      <formula>NOT(ISERROR(SEARCH("13:30",AW99)))</formula>
    </cfRule>
    <cfRule type="containsText" dxfId="34405" priority="63900" operator="containsText" text="FESTIVITÁ">
      <formula>NOT(ISERROR(SEARCH("FESTIVITÁ",AW99)))</formula>
    </cfRule>
    <cfRule type="cellIs" dxfId="34404" priority="63901" operator="equal">
      <formula>"DOMENICA"</formula>
    </cfRule>
  </conditionalFormatting>
  <conditionalFormatting sqref="U99">
    <cfRule type="containsText" dxfId="34403" priority="63750" operator="containsText" text="08.30 – 14.30">
      <formula>NOT(ISERROR(SEARCH("08.30 – 14.30",U99)))</formula>
    </cfRule>
    <cfRule type="containsText" dxfId="34402" priority="63751" operator="containsText" text="09:30 – 18.30">
      <formula>NOT(ISERROR(SEARCH("09:30 – 18.30",U99)))</formula>
    </cfRule>
    <cfRule type="containsText" dxfId="34401" priority="63752" operator="containsText" text="10.30 – 18.30">
      <formula>NOT(ISERROR(SEARCH("10.30 – 18.30",U99)))</formula>
    </cfRule>
    <cfRule type="containsText" dxfId="34400" priority="63753" operator="containsText" text="09.30 – 18.30">
      <formula>NOT(ISERROR(SEARCH("09.30 – 18.30",U99)))</formula>
    </cfRule>
    <cfRule type="containsText" dxfId="34399" priority="63754" operator="containsText" text="09.00 – 13:00">
      <formula>NOT(ISERROR(SEARCH("09.00 – 13:00",U99)))</formula>
    </cfRule>
    <cfRule type="containsText" dxfId="34398" priority="63755" operator="containsText" text="08.30 – 16.30">
      <formula>NOT(ISERROR(SEARCH("08.30 – 16.30",U99)))</formula>
    </cfRule>
    <cfRule type="containsText" dxfId="34397" priority="63756" operator="containsText" text="08:30 – 17.30">
      <formula>NOT(ISERROR(SEARCH("08:30 – 17.30",U99)))</formula>
    </cfRule>
    <cfRule type="containsText" dxfId="34396" priority="63757" operator="containsText" text="08.30 – 17.30">
      <formula>NOT(ISERROR(SEARCH("08.30 – 17.30",U99)))</formula>
    </cfRule>
    <cfRule type="containsText" dxfId="34395" priority="63758" operator="containsText" text="09.00 – 18.00">
      <formula>NOT(ISERROR(SEARCH("09.00 – 18.00",U99)))</formula>
    </cfRule>
    <cfRule type="containsText" dxfId="34394" priority="63759" operator="containsText" text="09.00 – 13.00">
      <formula>NOT(ISERROR(SEARCH("09.00 – 13.00",U99)))</formula>
    </cfRule>
    <cfRule type="containsText" dxfId="34393" priority="63760" operator="containsText" text="11.30 – 19.30">
      <formula>NOT(ISERROR(SEARCH("11.30 – 19.30",U99)))</formula>
    </cfRule>
    <cfRule type="containsText" dxfId="34392" priority="63761" operator="containsText" text="10.30 – 19.30">
      <formula>NOT(ISERROR(SEARCH("10.30 – 19.30",U99)))</formula>
    </cfRule>
    <cfRule type="containsText" dxfId="34391" priority="63762" operator="containsText" text="09.00 – 15.00">
      <formula>NOT(ISERROR(SEARCH("09.00 – 15.00",U99)))</formula>
    </cfRule>
    <cfRule type="containsText" dxfId="34390" priority="63763" operator="containsText" text="12:30">
      <formula>NOT(ISERROR(SEARCH("12:30",U99)))</formula>
    </cfRule>
    <cfRule type="containsText" dxfId="34389" priority="63764" operator="containsText" text="13:30">
      <formula>NOT(ISERROR(SEARCH("13:30",U99)))</formula>
    </cfRule>
    <cfRule type="containsText" dxfId="34388" priority="63765" operator="containsText" text="FESTIVITÁ">
      <formula>NOT(ISERROR(SEARCH("FESTIVITÁ",U99)))</formula>
    </cfRule>
    <cfRule type="cellIs" dxfId="34387" priority="63766" operator="equal">
      <formula>"DOMENICA"</formula>
    </cfRule>
  </conditionalFormatting>
  <conditionalFormatting sqref="V99">
    <cfRule type="cellIs" dxfId="34386" priority="63742" operator="equal">
      <formula>"09.00 – 15.00"</formula>
    </cfRule>
  </conditionalFormatting>
  <conditionalFormatting sqref="V99">
    <cfRule type="cellIs" dxfId="34385" priority="63743" operator="equal">
      <formula>"09.00 – 18.00"</formula>
    </cfRule>
  </conditionalFormatting>
  <conditionalFormatting sqref="V99">
    <cfRule type="cellIs" dxfId="34384" priority="63744" operator="equal">
      <formula>"09.30 – 13.00"</formula>
    </cfRule>
  </conditionalFormatting>
  <conditionalFormatting sqref="V99">
    <cfRule type="cellIs" dxfId="34383" priority="63745" operator="equal">
      <formula>"10.30 – 19.30"</formula>
    </cfRule>
  </conditionalFormatting>
  <conditionalFormatting sqref="V99">
    <cfRule type="cellIs" dxfId="34382" priority="63746" operator="equal">
      <formula>"11.30 – 19.30"</formula>
    </cfRule>
  </conditionalFormatting>
  <conditionalFormatting sqref="V99">
    <cfRule type="cellIs" dxfId="34381" priority="63747" operator="equal">
      <formula>_FV(13,"3")</formula>
    </cfRule>
  </conditionalFormatting>
  <conditionalFormatting sqref="V99">
    <cfRule type="cellIs" dxfId="34380" priority="63748" operator="equal">
      <formula>_FV(13,"3")</formula>
    </cfRule>
  </conditionalFormatting>
  <conditionalFormatting sqref="V99">
    <cfRule type="cellIs" dxfId="34379" priority="63749" operator="equal">
      <formula>_FV(13,"3")</formula>
    </cfRule>
  </conditionalFormatting>
  <conditionalFormatting sqref="V99">
    <cfRule type="containsText" dxfId="34378" priority="63732" operator="containsText" text="DOMENICA">
      <formula>NOT(ISERROR(SEARCH("DOMENICA",V99)))</formula>
    </cfRule>
    <cfRule type="containsText" dxfId="34377" priority="63733" operator="containsText" text="08.30 – 14.30">
      <formula>NOT(ISERROR(SEARCH("08.30 – 14.30",V99)))</formula>
    </cfRule>
    <cfRule type="containsText" dxfId="34376" priority="63734" operator="containsText" text="09.30 – 18.30">
      <formula>NOT(ISERROR(SEARCH("09.30 – 18.30",V99)))</formula>
    </cfRule>
    <cfRule type="containsText" dxfId="34375" priority="63735" operator="containsText" text="08.30 – 16.30">
      <formula>NOT(ISERROR(SEARCH("08.30 – 16.30",V99)))</formula>
    </cfRule>
    <cfRule type="containsText" dxfId="34374" priority="63736" operator="containsText" text="08.30 – 17.30">
      <formula>NOT(ISERROR(SEARCH("08.30 – 17.30",V99)))</formula>
    </cfRule>
    <cfRule type="containsText" dxfId="34373" priority="63737" operator="containsText" text="09.00 – 18.00">
      <formula>NOT(ISERROR(SEARCH("09.00 – 18.00",V99)))</formula>
    </cfRule>
    <cfRule type="containsText" dxfId="34372" priority="63738" operator="containsText" text="09.00 – 15.00">
      <formula>NOT(ISERROR(SEARCH("09.00 – 15.00",V99)))</formula>
    </cfRule>
    <cfRule type="containsText" dxfId="34371" priority="63739" operator="containsText" text="10.30 – 19.30">
      <formula>NOT(ISERROR(SEARCH("10.30 – 19.30",V99)))</formula>
    </cfRule>
    <cfRule type="containsText" dxfId="34370" priority="63740" operator="containsText" text="09.00 – 13.00">
      <formula>NOT(ISERROR(SEARCH("09.00 – 13.00",V99)))</formula>
    </cfRule>
    <cfRule type="containsText" dxfId="34369" priority="63741" operator="containsText" text="11.30 – 19.30">
      <formula>NOT(ISERROR(SEARCH("11.30 – 19.30",V99)))</formula>
    </cfRule>
  </conditionalFormatting>
  <conditionalFormatting sqref="V99">
    <cfRule type="cellIs" dxfId="34368" priority="63724" operator="equal">
      <formula>"09.00 – 15.00"</formula>
    </cfRule>
  </conditionalFormatting>
  <conditionalFormatting sqref="V99">
    <cfRule type="cellIs" dxfId="34367" priority="63725" operator="equal">
      <formula>"09.00 – 18.00"</formula>
    </cfRule>
  </conditionalFormatting>
  <conditionalFormatting sqref="V99">
    <cfRule type="cellIs" dxfId="34366" priority="63726" operator="equal">
      <formula>"09.30 – 13.00"</formula>
    </cfRule>
  </conditionalFormatting>
  <conditionalFormatting sqref="V99">
    <cfRule type="cellIs" dxfId="34365" priority="63727" operator="equal">
      <formula>"10.30 – 19.30"</formula>
    </cfRule>
  </conditionalFormatting>
  <conditionalFormatting sqref="V99">
    <cfRule type="cellIs" dxfId="34364" priority="63728" operator="equal">
      <formula>"11.30 – 19.30"</formula>
    </cfRule>
  </conditionalFormatting>
  <conditionalFormatting sqref="V99">
    <cfRule type="cellIs" dxfId="34363" priority="63729" operator="equal">
      <formula>_FV(13,"3")</formula>
    </cfRule>
  </conditionalFormatting>
  <conditionalFormatting sqref="V99">
    <cfRule type="cellIs" dxfId="34362" priority="63730" operator="equal">
      <formula>_FV(13,"3")</formula>
    </cfRule>
  </conditionalFormatting>
  <conditionalFormatting sqref="V99">
    <cfRule type="cellIs" dxfId="34361" priority="63731" operator="equal">
      <formula>_FV(13,"3")</formula>
    </cfRule>
  </conditionalFormatting>
  <conditionalFormatting sqref="V99">
    <cfRule type="cellIs" dxfId="34360" priority="63716" operator="equal">
      <formula>"09.00 – 15.00"</formula>
    </cfRule>
  </conditionalFormatting>
  <conditionalFormatting sqref="V99">
    <cfRule type="cellIs" dxfId="34359" priority="63717" operator="equal">
      <formula>"09.00 – 18.00"</formula>
    </cfRule>
  </conditionalFormatting>
  <conditionalFormatting sqref="V99">
    <cfRule type="cellIs" dxfId="34358" priority="63718" operator="equal">
      <formula>"09.30 – 13.00"</formula>
    </cfRule>
  </conditionalFormatting>
  <conditionalFormatting sqref="V99">
    <cfRule type="cellIs" dxfId="34357" priority="63719" operator="equal">
      <formula>"10.30 – 19.30"</formula>
    </cfRule>
  </conditionalFormatting>
  <conditionalFormatting sqref="V99">
    <cfRule type="cellIs" dxfId="34356" priority="63720" operator="equal">
      <formula>"11.30 – 19.30"</formula>
    </cfRule>
  </conditionalFormatting>
  <conditionalFormatting sqref="V99">
    <cfRule type="cellIs" dxfId="34355" priority="63721" operator="equal">
      <formula>_FV(13,"3")</formula>
    </cfRule>
  </conditionalFormatting>
  <conditionalFormatting sqref="V99">
    <cfRule type="cellIs" dxfId="34354" priority="63722" operator="equal">
      <formula>_FV(13,"3")</formula>
    </cfRule>
  </conditionalFormatting>
  <conditionalFormatting sqref="V99">
    <cfRule type="cellIs" dxfId="34353" priority="63723" operator="equal">
      <formula>_FV(13,"3")</formula>
    </cfRule>
  </conditionalFormatting>
  <conditionalFormatting sqref="S111:S112 BU113:AMY113 BU153:AMY153 BU133:AMY133 BU143:AMY143 A133:S133 A143:S143 A153:S153 A113:P113 U110 U111:V113 N110:S110 A110:B112 N111:P112">
    <cfRule type="containsText" dxfId="34352" priority="63094" operator="containsText" text="08.30 – 14.30">
      <formula>NOT(ISERROR(SEARCH("08.30 – 14.30",A110)))</formula>
    </cfRule>
    <cfRule type="containsText" dxfId="34351" priority="63095" operator="containsText" text="09:30 – 18.30">
      <formula>NOT(ISERROR(SEARCH("09:30 – 18.30",A110)))</formula>
    </cfRule>
    <cfRule type="containsText" dxfId="34350" priority="63096" operator="containsText" text="10.30 – 18.30">
      <formula>NOT(ISERROR(SEARCH("10.30 – 18.30",A110)))</formula>
    </cfRule>
    <cfRule type="containsText" dxfId="34349" priority="63097" operator="containsText" text="09.30 – 18.30">
      <formula>NOT(ISERROR(SEARCH("09.30 – 18.30",A110)))</formula>
    </cfRule>
    <cfRule type="containsText" dxfId="34348" priority="63098" operator="containsText" text="09.00 – 13:00">
      <formula>NOT(ISERROR(SEARCH("09.00 – 13:00",A110)))</formula>
    </cfRule>
    <cfRule type="containsText" dxfId="34347" priority="63099" operator="containsText" text="08.30 – 16.30">
      <formula>NOT(ISERROR(SEARCH("08.30 – 16.30",A110)))</formula>
    </cfRule>
    <cfRule type="containsText" dxfId="34346" priority="63100" operator="containsText" text="08:30 – 17.30">
      <formula>NOT(ISERROR(SEARCH("08:30 – 17.30",A110)))</formula>
    </cfRule>
    <cfRule type="containsText" dxfId="34345" priority="63101" operator="containsText" text="08.30 – 17.30">
      <formula>NOT(ISERROR(SEARCH("08.30 – 17.30",A110)))</formula>
    </cfRule>
    <cfRule type="containsText" dxfId="34344" priority="63102" operator="containsText" text="09.00 – 18.00">
      <formula>NOT(ISERROR(SEARCH("09.00 – 18.00",A110)))</formula>
    </cfRule>
    <cfRule type="containsText" dxfId="34343" priority="63103" operator="containsText" text="09.00 – 13.00">
      <formula>NOT(ISERROR(SEARCH("09.00 – 13.00",A110)))</formula>
    </cfRule>
    <cfRule type="containsText" dxfId="34342" priority="63104" operator="containsText" text="11.30 – 19.30">
      <formula>NOT(ISERROR(SEARCH("11.30 – 19.30",A110)))</formula>
    </cfRule>
    <cfRule type="containsText" dxfId="34341" priority="63105" operator="containsText" text="10.30 – 19.30">
      <formula>NOT(ISERROR(SEARCH("10.30 – 19.30",A110)))</formula>
    </cfRule>
    <cfRule type="containsText" dxfId="34340" priority="63106" operator="containsText" text="09.00 – 15.00">
      <formula>NOT(ISERROR(SEARCH("09.00 – 15.00",A110)))</formula>
    </cfRule>
    <cfRule type="containsText" dxfId="34339" priority="63107" operator="containsText" text="12:30">
      <formula>NOT(ISERROR(SEARCH("12:30",A110)))</formula>
    </cfRule>
    <cfRule type="containsText" dxfId="34338" priority="63108" operator="containsText" text="13:30">
      <formula>NOT(ISERROR(SEARCH("13:30",A110)))</formula>
    </cfRule>
    <cfRule type="containsText" dxfId="34337" priority="63109" operator="containsText" text="FESTIVITÁ">
      <formula>NOT(ISERROR(SEARCH("FESTIVITÁ",A110)))</formula>
    </cfRule>
    <cfRule type="cellIs" dxfId="34336" priority="63110" operator="equal">
      <formula>"DOMENICA"</formula>
    </cfRule>
  </conditionalFormatting>
  <conditionalFormatting sqref="C124:S124">
    <cfRule type="cellIs" dxfId="34335" priority="63079" operator="equal">
      <formula>"09.00 – 15.00"</formula>
    </cfRule>
  </conditionalFormatting>
  <conditionalFormatting sqref="A124:B124">
    <cfRule type="cellIs" dxfId="34334" priority="63080" operator="equal">
      <formula>"09.00 – 15.00"</formula>
    </cfRule>
  </conditionalFormatting>
  <conditionalFormatting sqref="C124:S124">
    <cfRule type="cellIs" dxfId="34333" priority="63081" operator="equal">
      <formula>"09.00 – 18.00"</formula>
    </cfRule>
  </conditionalFormatting>
  <conditionalFormatting sqref="C124:S124">
    <cfRule type="cellIs" dxfId="34332" priority="63083" operator="equal">
      <formula>"09.30 – 13.00"</formula>
    </cfRule>
  </conditionalFormatting>
  <conditionalFormatting sqref="A124:B124">
    <cfRule type="cellIs" dxfId="34331" priority="63084" operator="equal">
      <formula>"09.30 – 13.00"</formula>
    </cfRule>
  </conditionalFormatting>
  <conditionalFormatting sqref="A124:B124">
    <cfRule type="cellIs" dxfId="34330" priority="63085" operator="equal">
      <formula>"10.30 – 19.30"</formula>
    </cfRule>
  </conditionalFormatting>
  <conditionalFormatting sqref="C124:S124">
    <cfRule type="cellIs" dxfId="34329" priority="63086" operator="equal">
      <formula>"10.30 – 19.30"</formula>
    </cfRule>
  </conditionalFormatting>
  <conditionalFormatting sqref="C124:S124">
    <cfRule type="cellIs" dxfId="34328" priority="63087" operator="equal">
      <formula>"11.30 – 19.30"</formula>
    </cfRule>
  </conditionalFormatting>
  <conditionalFormatting sqref="A124:B124">
    <cfRule type="cellIs" dxfId="34327" priority="63088" operator="equal">
      <formula>"11.30 – 19.30"</formula>
    </cfRule>
  </conditionalFormatting>
  <conditionalFormatting sqref="A124:B124">
    <cfRule type="cellIs" dxfId="34326" priority="63089" operator="equal">
      <formula>_FV(13,"3")</formula>
    </cfRule>
  </conditionalFormatting>
  <conditionalFormatting sqref="A124:S124">
    <cfRule type="cellIs" dxfId="34325" priority="63090" operator="equal">
      <formula>_FV(13,"3")</formula>
    </cfRule>
  </conditionalFormatting>
  <conditionalFormatting sqref="A124:B124">
    <cfRule type="cellIs" dxfId="34324" priority="63091" operator="equal">
      <formula>_FV(13,"3")</formula>
    </cfRule>
  </conditionalFormatting>
  <conditionalFormatting sqref="C124:S124">
    <cfRule type="cellIs" dxfId="34323" priority="63092" operator="equal">
      <formula>_FV(13,"3")</formula>
    </cfRule>
  </conditionalFormatting>
  <conditionalFormatting sqref="C124:S124">
    <cfRule type="cellIs" dxfId="34322" priority="63093" operator="equal">
      <formula>_FV(13,"3")</formula>
    </cfRule>
  </conditionalFormatting>
  <conditionalFormatting sqref="BU124:XFD124 A124:S124">
    <cfRule type="containsText" dxfId="34321" priority="63069" operator="containsText" text="DOMENICA">
      <formula>NOT(ISERROR(SEARCH("DOMENICA",A124)))</formula>
    </cfRule>
    <cfRule type="containsText" dxfId="34320" priority="63070" operator="containsText" text="08.30 – 14.30">
      <formula>NOT(ISERROR(SEARCH("08.30 – 14.30",A124)))</formula>
    </cfRule>
    <cfRule type="containsText" dxfId="34319" priority="63071" operator="containsText" text="09.30 – 18.30">
      <formula>NOT(ISERROR(SEARCH("09.30 – 18.30",A124)))</formula>
    </cfRule>
    <cfRule type="containsText" dxfId="34318" priority="63072" operator="containsText" text="08.30 – 16.30">
      <formula>NOT(ISERROR(SEARCH("08.30 – 16.30",A124)))</formula>
    </cfRule>
    <cfRule type="containsText" dxfId="34317" priority="63073" operator="containsText" text="08.30 – 17.30">
      <formula>NOT(ISERROR(SEARCH("08.30 – 17.30",A124)))</formula>
    </cfRule>
    <cfRule type="containsText" dxfId="34316" priority="63074" operator="containsText" text="09.00 – 18.00">
      <formula>NOT(ISERROR(SEARCH("09.00 – 18.00",A124)))</formula>
    </cfRule>
    <cfRule type="containsText" dxfId="34315" priority="63075" operator="containsText" text="09.00 – 15.00">
      <formula>NOT(ISERROR(SEARCH("09.00 – 15.00",A124)))</formula>
    </cfRule>
    <cfRule type="containsText" dxfId="34314" priority="63076" operator="containsText" text="10.30 – 19.30">
      <formula>NOT(ISERROR(SEARCH("10.30 – 19.30",A124)))</formula>
    </cfRule>
    <cfRule type="containsText" dxfId="34313" priority="63077" operator="containsText" text="09.00 – 13.00">
      <formula>NOT(ISERROR(SEARCH("09.00 – 13.00",A124)))</formula>
    </cfRule>
    <cfRule type="containsText" dxfId="34312" priority="63078" operator="containsText" text="11.30 – 19.30">
      <formula>NOT(ISERROR(SEARCH("11.30 – 19.30",A124)))</formula>
    </cfRule>
  </conditionalFormatting>
  <conditionalFormatting sqref="A124:B124">
    <cfRule type="cellIs" dxfId="34311" priority="63054" operator="equal">
      <formula>"09.00 – 15.00"</formula>
    </cfRule>
  </conditionalFormatting>
  <conditionalFormatting sqref="C124:S124">
    <cfRule type="cellIs" dxfId="34310" priority="63055" operator="equal">
      <formula>"09.00 – 18.00"</formula>
    </cfRule>
  </conditionalFormatting>
  <conditionalFormatting sqref="A124:B124">
    <cfRule type="cellIs" dxfId="34309" priority="63056" operator="equal">
      <formula>"09.00 – 18.00"</formula>
    </cfRule>
  </conditionalFormatting>
  <conditionalFormatting sqref="C124:S124">
    <cfRule type="cellIs" dxfId="34308" priority="63057" operator="equal">
      <formula>"09.30 – 13.00"</formula>
    </cfRule>
  </conditionalFormatting>
  <conditionalFormatting sqref="A124:B124">
    <cfRule type="cellIs" dxfId="34307" priority="63058" operator="equal">
      <formula>"09.30 – 13.00"</formula>
    </cfRule>
  </conditionalFormatting>
  <conditionalFormatting sqref="A124:B124">
    <cfRule type="cellIs" dxfId="34306" priority="63059" operator="equal">
      <formula>"10.30 – 19.30"</formula>
    </cfRule>
  </conditionalFormatting>
  <conditionalFormatting sqref="C124:S124">
    <cfRule type="cellIs" dxfId="34305" priority="63060" operator="equal">
      <formula>"10.30 – 19.30"</formula>
    </cfRule>
  </conditionalFormatting>
  <conditionalFormatting sqref="A124:B124">
    <cfRule type="cellIs" dxfId="34304" priority="63061" operator="equal">
      <formula>"11.30 – 19.30"</formula>
    </cfRule>
  </conditionalFormatting>
  <conditionalFormatting sqref="C124:S124">
    <cfRule type="cellIs" dxfId="34303" priority="63062" operator="equal">
      <formula>"11.30 – 19.30"</formula>
    </cfRule>
  </conditionalFormatting>
  <conditionalFormatting sqref="A124:B124">
    <cfRule type="cellIs" dxfId="34302" priority="63063" operator="equal">
      <formula>_FV(13,"3")</formula>
    </cfRule>
  </conditionalFormatting>
  <conditionalFormatting sqref="A124:B124">
    <cfRule type="cellIs" dxfId="34301" priority="63064" operator="equal">
      <formula>_FV(13,"3")</formula>
    </cfRule>
  </conditionalFormatting>
  <conditionalFormatting sqref="A124:B124">
    <cfRule type="cellIs" dxfId="34300" priority="63065" operator="equal">
      <formula>_FV(13,"3")</formula>
    </cfRule>
  </conditionalFormatting>
  <conditionalFormatting sqref="C124:S124">
    <cfRule type="cellIs" dxfId="34299" priority="63066" operator="equal">
      <formula>_FV(13,"3")</formula>
    </cfRule>
  </conditionalFormatting>
  <conditionalFormatting sqref="C124:S124">
    <cfRule type="cellIs" dxfId="34298" priority="63067" operator="equal">
      <formula>_FV(13,"3")</formula>
    </cfRule>
  </conditionalFormatting>
  <conditionalFormatting sqref="C124:S124">
    <cfRule type="cellIs" dxfId="34297" priority="63068" operator="equal">
      <formula>_FV(13,"3")</formula>
    </cfRule>
  </conditionalFormatting>
  <conditionalFormatting sqref="A124:B124">
    <cfRule type="cellIs" dxfId="34296" priority="63039" operator="equal">
      <formula>"09.00 – 15.00"</formula>
    </cfRule>
  </conditionalFormatting>
  <conditionalFormatting sqref="C124:S124">
    <cfRule type="cellIs" dxfId="34295" priority="63040" operator="equal">
      <formula>"09.00 – 18.00"</formula>
    </cfRule>
  </conditionalFormatting>
  <conditionalFormatting sqref="A124:B124">
    <cfRule type="cellIs" dxfId="34294" priority="63041" operator="equal">
      <formula>"09.00 – 18.00"</formula>
    </cfRule>
  </conditionalFormatting>
  <conditionalFormatting sqref="C124:S124">
    <cfRule type="cellIs" dxfId="34293" priority="63042" operator="equal">
      <formula>"09.30 – 13.00"</formula>
    </cfRule>
  </conditionalFormatting>
  <conditionalFormatting sqref="A124:B124">
    <cfRule type="cellIs" dxfId="34292" priority="63043" operator="equal">
      <formula>"09.30 – 13.00"</formula>
    </cfRule>
  </conditionalFormatting>
  <conditionalFormatting sqref="A124:B124">
    <cfRule type="cellIs" dxfId="34291" priority="63044" operator="equal">
      <formula>"10.30 – 19.30"</formula>
    </cfRule>
  </conditionalFormatting>
  <conditionalFormatting sqref="C124:S124">
    <cfRule type="cellIs" dxfId="34290" priority="63045" operator="equal">
      <formula>"10.30 – 19.30"</formula>
    </cfRule>
  </conditionalFormatting>
  <conditionalFormatting sqref="A124:B124">
    <cfRule type="cellIs" dxfId="34289" priority="63046" operator="equal">
      <formula>"11.30 – 19.30"</formula>
    </cfRule>
  </conditionalFormatting>
  <conditionalFormatting sqref="C124:S124">
    <cfRule type="cellIs" dxfId="34288" priority="63047" operator="equal">
      <formula>"11.30 – 19.30"</formula>
    </cfRule>
  </conditionalFormatting>
  <conditionalFormatting sqref="A124:B124">
    <cfRule type="cellIs" dxfId="34287" priority="63048" operator="equal">
      <formula>_FV(13,"3")</formula>
    </cfRule>
  </conditionalFormatting>
  <conditionalFormatting sqref="A124:B124">
    <cfRule type="cellIs" dxfId="34286" priority="63049" operator="equal">
      <formula>_FV(13,"3")</formula>
    </cfRule>
  </conditionalFormatting>
  <conditionalFormatting sqref="A124:B124">
    <cfRule type="cellIs" dxfId="34285" priority="63050" operator="equal">
      <formula>_FV(13,"3")</formula>
    </cfRule>
  </conditionalFormatting>
  <conditionalFormatting sqref="C124:S124">
    <cfRule type="cellIs" dxfId="34284" priority="63051" operator="equal">
      <formula>_FV(13,"3")</formula>
    </cfRule>
  </conditionalFormatting>
  <conditionalFormatting sqref="C124:S124">
    <cfRule type="cellIs" dxfId="34283" priority="63052" operator="equal">
      <formula>_FV(13,"3")</formula>
    </cfRule>
  </conditionalFormatting>
  <conditionalFormatting sqref="C124:S124">
    <cfRule type="cellIs" dxfId="34282" priority="63053" operator="equal">
      <formula>_FV(13,"3")</formula>
    </cfRule>
  </conditionalFormatting>
  <conditionalFormatting sqref="A134:B134">
    <cfRule type="cellIs" dxfId="34281" priority="63022" stopIfTrue="1" operator="equal">
      <formula>"09.00 – 13.00"</formula>
    </cfRule>
  </conditionalFormatting>
  <conditionalFormatting sqref="C134:G134 I134:S134">
    <cfRule type="cellIs" dxfId="34280" priority="63023" operator="equal">
      <formula>"09.00 – 13.00"</formula>
    </cfRule>
  </conditionalFormatting>
  <conditionalFormatting sqref="A134:B134">
    <cfRule type="cellIs" dxfId="34279" priority="63024" operator="equal">
      <formula>"09.00 – 15.00"</formula>
    </cfRule>
  </conditionalFormatting>
  <conditionalFormatting sqref="C134:G134 I134:S134">
    <cfRule type="cellIs" dxfId="34278" priority="63025" operator="equal">
      <formula>"09.00 – 15.00"</formula>
    </cfRule>
  </conditionalFormatting>
  <conditionalFormatting sqref="C134:G134 I134:S134">
    <cfRule type="cellIs" dxfId="34277" priority="63026" operator="equal">
      <formula>"09.00 – 18.00"</formula>
    </cfRule>
  </conditionalFormatting>
  <conditionalFormatting sqref="A134:B134">
    <cfRule type="cellIs" dxfId="34276" priority="63027" operator="equal">
      <formula>"09.00 – 18.00"</formula>
    </cfRule>
  </conditionalFormatting>
  <conditionalFormatting sqref="A134:B134">
    <cfRule type="cellIs" dxfId="34275" priority="63028" operator="equal">
      <formula>"09.30 – 13.00"</formula>
    </cfRule>
  </conditionalFormatting>
  <conditionalFormatting sqref="C134:G134 I134:S134">
    <cfRule type="cellIs" dxfId="34274" priority="63029" operator="equal">
      <formula>"09.30 – 13.00"</formula>
    </cfRule>
  </conditionalFormatting>
  <conditionalFormatting sqref="A134:B134">
    <cfRule type="cellIs" dxfId="34273" priority="63030" operator="equal">
      <formula>"10.30 – 19.30"</formula>
    </cfRule>
  </conditionalFormatting>
  <conditionalFormatting sqref="C134:G134 I134:S134">
    <cfRule type="cellIs" dxfId="34272" priority="63031" operator="equal">
      <formula>"10.30 – 19.30"</formula>
    </cfRule>
  </conditionalFormatting>
  <conditionalFormatting sqref="C134:G134 I134:S134">
    <cfRule type="cellIs" dxfId="34271" priority="63032" operator="equal">
      <formula>"11.30 – 19.30"</formula>
    </cfRule>
  </conditionalFormatting>
  <conditionalFormatting sqref="A134:B134">
    <cfRule type="cellIs" dxfId="34270" priority="63033" operator="equal">
      <formula>"11.30 – 19.30"</formula>
    </cfRule>
  </conditionalFormatting>
  <conditionalFormatting sqref="A134:B134">
    <cfRule type="cellIs" dxfId="34269" priority="63034" operator="equal">
      <formula>_FV(13,"3")</formula>
    </cfRule>
  </conditionalFormatting>
  <conditionalFormatting sqref="A134:B134">
    <cfRule type="cellIs" dxfId="34268" priority="63035" operator="equal">
      <formula>_FV(13,"3")</formula>
    </cfRule>
  </conditionalFormatting>
  <conditionalFormatting sqref="A134:G134 I134:S134">
    <cfRule type="cellIs" dxfId="34267" priority="63036" operator="equal">
      <formula>_FV(13,"3")</formula>
    </cfRule>
  </conditionalFormatting>
  <conditionalFormatting sqref="C134:G134 I134:S134">
    <cfRule type="cellIs" dxfId="34266" priority="63037" operator="equal">
      <formula>_FV(13,"3")</formula>
    </cfRule>
  </conditionalFormatting>
  <conditionalFormatting sqref="C134:G134 I134:S134">
    <cfRule type="cellIs" dxfId="34265" priority="63038" operator="equal">
      <formula>_FV(13,"3")</formula>
    </cfRule>
  </conditionalFormatting>
  <conditionalFormatting sqref="BU134:XFD134 A134:G134 I134:S134">
    <cfRule type="containsText" dxfId="34264" priority="63012" operator="containsText" text="DOMENICA">
      <formula>NOT(ISERROR(SEARCH("DOMENICA",A134)))</formula>
    </cfRule>
    <cfRule type="containsText" dxfId="34263" priority="63013" operator="containsText" text="08.30 – 14.30">
      <formula>NOT(ISERROR(SEARCH("08.30 – 14.30",A134)))</formula>
    </cfRule>
    <cfRule type="containsText" dxfId="34262" priority="63014" operator="containsText" text="09.30 – 18.30">
      <formula>NOT(ISERROR(SEARCH("09.30 – 18.30",A134)))</formula>
    </cfRule>
    <cfRule type="containsText" dxfId="34261" priority="63015" operator="containsText" text="08.30 – 16.30">
      <formula>NOT(ISERROR(SEARCH("08.30 – 16.30",A134)))</formula>
    </cfRule>
    <cfRule type="containsText" dxfId="34260" priority="63016" operator="containsText" text="08.30 – 17.30">
      <formula>NOT(ISERROR(SEARCH("08.30 – 17.30",A134)))</formula>
    </cfRule>
    <cfRule type="containsText" dxfId="34259" priority="63017" operator="containsText" text="09.00 – 18.00">
      <formula>NOT(ISERROR(SEARCH("09.00 – 18.00",A134)))</formula>
    </cfRule>
    <cfRule type="containsText" dxfId="34258" priority="63018" operator="containsText" text="09.00 – 15.00">
      <formula>NOT(ISERROR(SEARCH("09.00 – 15.00",A134)))</formula>
    </cfRule>
    <cfRule type="containsText" dxfId="34257" priority="63019" operator="containsText" text="10.30 – 19.30">
      <formula>NOT(ISERROR(SEARCH("10.30 – 19.30",A134)))</formula>
    </cfRule>
    <cfRule type="containsText" dxfId="34256" priority="63020" operator="containsText" text="09.00 – 13.00">
      <formula>NOT(ISERROR(SEARCH("09.00 – 13.00",A134)))</formula>
    </cfRule>
    <cfRule type="containsText" dxfId="34255" priority="63021" operator="containsText" text="11.30 – 19.30">
      <formula>NOT(ISERROR(SEARCH("11.30 – 19.30",A134)))</formula>
    </cfRule>
  </conditionalFormatting>
  <conditionalFormatting sqref="C134:G134 I134:S134">
    <cfRule type="cellIs" dxfId="34254" priority="62997" operator="equal">
      <formula>"09.00 – 15.00"</formula>
    </cfRule>
  </conditionalFormatting>
  <conditionalFormatting sqref="A134:B134">
    <cfRule type="cellIs" dxfId="34253" priority="62998" operator="equal">
      <formula>"09.00 – 15.00"</formula>
    </cfRule>
  </conditionalFormatting>
  <conditionalFormatting sqref="C134:G134 I134:S134">
    <cfRule type="cellIs" dxfId="34252" priority="62999" operator="equal">
      <formula>"09.00 – 18.00"</formula>
    </cfRule>
  </conditionalFormatting>
  <conditionalFormatting sqref="A134:B134">
    <cfRule type="cellIs" dxfId="34251" priority="63000" operator="equal">
      <formula>"09.00 – 18.00"</formula>
    </cfRule>
  </conditionalFormatting>
  <conditionalFormatting sqref="C134:G134 I134:S134">
    <cfRule type="cellIs" dxfId="34250" priority="63001" operator="equal">
      <formula>"09.30 – 13.00"</formula>
    </cfRule>
  </conditionalFormatting>
  <conditionalFormatting sqref="A134:B134">
    <cfRule type="cellIs" dxfId="34249" priority="63002" operator="equal">
      <formula>"09.30 – 13.00"</formula>
    </cfRule>
  </conditionalFormatting>
  <conditionalFormatting sqref="A134:B134">
    <cfRule type="cellIs" dxfId="34248" priority="63003" operator="equal">
      <formula>"10.30 – 19.30"</formula>
    </cfRule>
  </conditionalFormatting>
  <conditionalFormatting sqref="C134:G134 I134:S134">
    <cfRule type="cellIs" dxfId="34247" priority="63004" operator="equal">
      <formula>"10.30 – 19.30"</formula>
    </cfRule>
  </conditionalFormatting>
  <conditionalFormatting sqref="C134:G134 I134:S134">
    <cfRule type="cellIs" dxfId="34246" priority="63005" operator="equal">
      <formula>"11.30 – 19.30"</formula>
    </cfRule>
  </conditionalFormatting>
  <conditionalFormatting sqref="A134:B134">
    <cfRule type="cellIs" dxfId="34245" priority="63006" operator="equal">
      <formula>"11.30 – 19.30"</formula>
    </cfRule>
  </conditionalFormatting>
  <conditionalFormatting sqref="A134:B134">
    <cfRule type="cellIs" dxfId="34244" priority="63007" operator="equal">
      <formula>_FV(13,"3")</formula>
    </cfRule>
  </conditionalFormatting>
  <conditionalFormatting sqref="A134:G134 I134:S134">
    <cfRule type="cellIs" dxfId="34243" priority="63008" operator="equal">
      <formula>_FV(13,"3")</formula>
    </cfRule>
  </conditionalFormatting>
  <conditionalFormatting sqref="A134:B134">
    <cfRule type="cellIs" dxfId="34242" priority="63009" operator="equal">
      <formula>_FV(13,"3")</formula>
    </cfRule>
  </conditionalFormatting>
  <conditionalFormatting sqref="C134:G134 I134:S134">
    <cfRule type="cellIs" dxfId="34241" priority="63010" operator="equal">
      <formula>_FV(13,"3")</formula>
    </cfRule>
  </conditionalFormatting>
  <conditionalFormatting sqref="C134:G134 I134:S134">
    <cfRule type="cellIs" dxfId="34240" priority="63011" operator="equal">
      <formula>_FV(13,"3")</formula>
    </cfRule>
  </conditionalFormatting>
  <conditionalFormatting sqref="C134:G134 I134:S134">
    <cfRule type="cellIs" dxfId="34239" priority="62982" operator="equal">
      <formula>"09.00 – 15.00"</formula>
    </cfRule>
  </conditionalFormatting>
  <conditionalFormatting sqref="A134:B134">
    <cfRule type="cellIs" dxfId="34238" priority="62983" operator="equal">
      <formula>"09.00 – 15.00"</formula>
    </cfRule>
  </conditionalFormatting>
  <conditionalFormatting sqref="C134:G134 I134:S134">
    <cfRule type="cellIs" dxfId="34237" priority="62984" operator="equal">
      <formula>"09.00 – 18.00"</formula>
    </cfRule>
  </conditionalFormatting>
  <conditionalFormatting sqref="A134:B134">
    <cfRule type="cellIs" dxfId="34236" priority="62985" operator="equal">
      <formula>"09.00 – 18.00"</formula>
    </cfRule>
  </conditionalFormatting>
  <conditionalFormatting sqref="C134:G134 I134:S134">
    <cfRule type="cellIs" dxfId="34235" priority="62986" operator="equal">
      <formula>"09.30 – 13.00"</formula>
    </cfRule>
  </conditionalFormatting>
  <conditionalFormatting sqref="A134:B134">
    <cfRule type="cellIs" dxfId="34234" priority="62987" operator="equal">
      <formula>"09.30 – 13.00"</formula>
    </cfRule>
  </conditionalFormatting>
  <conditionalFormatting sqref="A134:B134">
    <cfRule type="cellIs" dxfId="34233" priority="62988" operator="equal">
      <formula>"10.30 – 19.30"</formula>
    </cfRule>
  </conditionalFormatting>
  <conditionalFormatting sqref="C134:G134 I134:S134">
    <cfRule type="cellIs" dxfId="34232" priority="62989" operator="equal">
      <formula>"10.30 – 19.30"</formula>
    </cfRule>
  </conditionalFormatting>
  <conditionalFormatting sqref="C134:G134 I134:S134">
    <cfRule type="cellIs" dxfId="34231" priority="62990" operator="equal">
      <formula>"11.30 – 19.30"</formula>
    </cfRule>
  </conditionalFormatting>
  <conditionalFormatting sqref="A134:B134">
    <cfRule type="cellIs" dxfId="34230" priority="62991" operator="equal">
      <formula>"11.30 – 19.30"</formula>
    </cfRule>
  </conditionalFormatting>
  <conditionalFormatting sqref="A134:B134">
    <cfRule type="cellIs" dxfId="34229" priority="62992" operator="equal">
      <formula>_FV(13,"3")</formula>
    </cfRule>
  </conditionalFormatting>
  <conditionalFormatting sqref="A134:G134 I134:S134">
    <cfRule type="cellIs" dxfId="34228" priority="62993" operator="equal">
      <formula>_FV(13,"3")</formula>
    </cfRule>
  </conditionalFormatting>
  <conditionalFormatting sqref="A134:B134">
    <cfRule type="cellIs" dxfId="34227" priority="62994" operator="equal">
      <formula>_FV(13,"3")</formula>
    </cfRule>
  </conditionalFormatting>
  <conditionalFormatting sqref="C134:G134 I134:S134">
    <cfRule type="cellIs" dxfId="34226" priority="62995" operator="equal">
      <formula>_FV(13,"3")</formula>
    </cfRule>
  </conditionalFormatting>
  <conditionalFormatting sqref="C134:G134 I134:S134">
    <cfRule type="cellIs" dxfId="34225" priority="62996" operator="equal">
      <formula>_FV(13,"3")</formula>
    </cfRule>
  </conditionalFormatting>
  <conditionalFormatting sqref="A144:B144">
    <cfRule type="cellIs" dxfId="34224" priority="62966" operator="equal">
      <formula>"09.00 – 15.00"</formula>
    </cfRule>
  </conditionalFormatting>
  <conditionalFormatting sqref="C144:G144 I144:S144">
    <cfRule type="cellIs" dxfId="34223" priority="62967" operator="equal">
      <formula>"09.00 – 15.00"</formula>
    </cfRule>
  </conditionalFormatting>
  <conditionalFormatting sqref="A144:B144">
    <cfRule type="cellIs" dxfId="34222" priority="62968" operator="equal">
      <formula>"09.00 – 18.00"</formula>
    </cfRule>
  </conditionalFormatting>
  <conditionalFormatting sqref="C144:G144 I144:S144">
    <cfRule type="cellIs" dxfId="34221" priority="62969" operator="equal">
      <formula>"09.00 – 18.00"</formula>
    </cfRule>
  </conditionalFormatting>
  <conditionalFormatting sqref="A144:B144">
    <cfRule type="cellIs" dxfId="34220" priority="62970" operator="equal">
      <formula>"09.30 – 13.00"</formula>
    </cfRule>
  </conditionalFormatting>
  <conditionalFormatting sqref="C144:G144 I144:S144">
    <cfRule type="cellIs" dxfId="34219" priority="62971" operator="equal">
      <formula>"09.30 – 13.00"</formula>
    </cfRule>
  </conditionalFormatting>
  <conditionalFormatting sqref="A144:B144">
    <cfRule type="cellIs" dxfId="34218" priority="62972" operator="equal">
      <formula>"10.30 – 19.30"</formula>
    </cfRule>
  </conditionalFormatting>
  <conditionalFormatting sqref="C144:G144 I144:S144">
    <cfRule type="cellIs" dxfId="34217" priority="62973" operator="equal">
      <formula>"10.30 – 19.30"</formula>
    </cfRule>
  </conditionalFormatting>
  <conditionalFormatting sqref="A144:B144">
    <cfRule type="cellIs" dxfId="34216" priority="62974" operator="equal">
      <formula>"11.30 – 19.30"</formula>
    </cfRule>
  </conditionalFormatting>
  <conditionalFormatting sqref="C144:G144 I144:S144">
    <cfRule type="cellIs" dxfId="34215" priority="62975" operator="equal">
      <formula>"11.30 – 19.30"</formula>
    </cfRule>
  </conditionalFormatting>
  <conditionalFormatting sqref="A144:B144">
    <cfRule type="cellIs" dxfId="34214" priority="62976" operator="equal">
      <formula>_FV(13,"3")</formula>
    </cfRule>
  </conditionalFormatting>
  <conditionalFormatting sqref="A144:B144">
    <cfRule type="cellIs" dxfId="34213" priority="62977" operator="equal">
      <formula>_FV(13,"3")</formula>
    </cfRule>
  </conditionalFormatting>
  <conditionalFormatting sqref="A144:B144">
    <cfRule type="cellIs" dxfId="34212" priority="62978" operator="equal">
      <formula>_FV(13,"3")</formula>
    </cfRule>
  </conditionalFormatting>
  <conditionalFormatting sqref="C144:G144 I144:S144">
    <cfRule type="cellIs" dxfId="34211" priority="62979" operator="equal">
      <formula>_FV(13,"3")</formula>
    </cfRule>
  </conditionalFormatting>
  <conditionalFormatting sqref="C144:G144 I144:S144">
    <cfRule type="cellIs" dxfId="34210" priority="62980" operator="equal">
      <formula>_FV(13,"3")</formula>
    </cfRule>
  </conditionalFormatting>
  <conditionalFormatting sqref="C144:G144 I144:S144">
    <cfRule type="cellIs" dxfId="34209" priority="62981" operator="equal">
      <formula>_FV(13,"3")</formula>
    </cfRule>
  </conditionalFormatting>
  <conditionalFormatting sqref="BU144:XFD144 A144:G144 I144:S144">
    <cfRule type="containsText" dxfId="34208" priority="62956" operator="containsText" text="DOMENICA">
      <formula>NOT(ISERROR(SEARCH("DOMENICA",A144)))</formula>
    </cfRule>
    <cfRule type="containsText" dxfId="34207" priority="62957" operator="containsText" text="08.30 – 14.30">
      <formula>NOT(ISERROR(SEARCH("08.30 – 14.30",A144)))</formula>
    </cfRule>
    <cfRule type="containsText" dxfId="34206" priority="62958" operator="containsText" text="09.30 – 18.30">
      <formula>NOT(ISERROR(SEARCH("09.30 – 18.30",A144)))</formula>
    </cfRule>
    <cfRule type="containsText" dxfId="34205" priority="62959" operator="containsText" text="08.30 – 16.30">
      <formula>NOT(ISERROR(SEARCH("08.30 – 16.30",A144)))</formula>
    </cfRule>
    <cfRule type="containsText" dxfId="34204" priority="62960" operator="containsText" text="08.30 – 17.30">
      <formula>NOT(ISERROR(SEARCH("08.30 – 17.30",A144)))</formula>
    </cfRule>
    <cfRule type="containsText" dxfId="34203" priority="62961" operator="containsText" text="09.00 – 18.00">
      <formula>NOT(ISERROR(SEARCH("09.00 – 18.00",A144)))</formula>
    </cfRule>
    <cfRule type="containsText" dxfId="34202" priority="62962" operator="containsText" text="09.00 – 15.00">
      <formula>NOT(ISERROR(SEARCH("09.00 – 15.00",A144)))</formula>
    </cfRule>
    <cfRule type="containsText" dxfId="34201" priority="62963" operator="containsText" text="10.30 – 19.30">
      <formula>NOT(ISERROR(SEARCH("10.30 – 19.30",A144)))</formula>
    </cfRule>
    <cfRule type="containsText" dxfId="34200" priority="62964" operator="containsText" text="09.00 – 13.00">
      <formula>NOT(ISERROR(SEARCH("09.00 – 13.00",A144)))</formula>
    </cfRule>
    <cfRule type="containsText" dxfId="34199" priority="62965" operator="containsText" text="11.30 – 19.30">
      <formula>NOT(ISERROR(SEARCH("11.30 – 19.30",A144)))</formula>
    </cfRule>
  </conditionalFormatting>
  <conditionalFormatting sqref="A144:B144">
    <cfRule type="cellIs" dxfId="34198" priority="62941" operator="equal">
      <formula>"09.00 – 15.00"</formula>
    </cfRule>
  </conditionalFormatting>
  <conditionalFormatting sqref="C144:G144 I144:S144">
    <cfRule type="cellIs" dxfId="34197" priority="62942" operator="equal">
      <formula>"09.00 – 18.00"</formula>
    </cfRule>
  </conditionalFormatting>
  <conditionalFormatting sqref="A144:B144">
    <cfRule type="cellIs" dxfId="34196" priority="62943" operator="equal">
      <formula>"09.00 – 18.00"</formula>
    </cfRule>
  </conditionalFormatting>
  <conditionalFormatting sqref="C144:G144 I144:S144">
    <cfRule type="cellIs" dxfId="34195" priority="62944" operator="equal">
      <formula>"09.30 – 13.00"</formula>
    </cfRule>
  </conditionalFormatting>
  <conditionalFormatting sqref="A144:B144">
    <cfRule type="cellIs" dxfId="34194" priority="62945" operator="equal">
      <formula>"09.30 – 13.00"</formula>
    </cfRule>
  </conditionalFormatting>
  <conditionalFormatting sqref="A144:B144">
    <cfRule type="cellIs" dxfId="34193" priority="62946" operator="equal">
      <formula>"10.30 – 19.30"</formula>
    </cfRule>
  </conditionalFormatting>
  <conditionalFormatting sqref="C144:G144 I144:S144">
    <cfRule type="cellIs" dxfId="34192" priority="62947" operator="equal">
      <formula>"10.30 – 19.30"</formula>
    </cfRule>
  </conditionalFormatting>
  <conditionalFormatting sqref="A144:B144">
    <cfRule type="cellIs" dxfId="34191" priority="62948" operator="equal">
      <formula>"11.30 – 19.30"</formula>
    </cfRule>
  </conditionalFormatting>
  <conditionalFormatting sqref="C144:G144 I144:S144">
    <cfRule type="cellIs" dxfId="34190" priority="62949" operator="equal">
      <formula>"11.30 – 19.30"</formula>
    </cfRule>
  </conditionalFormatting>
  <conditionalFormatting sqref="A144:B144">
    <cfRule type="cellIs" dxfId="34189" priority="62950" operator="equal">
      <formula>_FV(13,"3")</formula>
    </cfRule>
  </conditionalFormatting>
  <conditionalFormatting sqref="A144:B144">
    <cfRule type="cellIs" dxfId="34188" priority="62951" operator="equal">
      <formula>_FV(13,"3")</formula>
    </cfRule>
  </conditionalFormatting>
  <conditionalFormatting sqref="A144:B144">
    <cfRule type="cellIs" dxfId="34187" priority="62952" operator="equal">
      <formula>_FV(13,"3")</formula>
    </cfRule>
  </conditionalFormatting>
  <conditionalFormatting sqref="C144:G144 I144:S144">
    <cfRule type="cellIs" dxfId="34186" priority="62953" operator="equal">
      <formula>_FV(13,"3")</formula>
    </cfRule>
  </conditionalFormatting>
  <conditionalFormatting sqref="C144:G144 I144:S144">
    <cfRule type="cellIs" dxfId="34185" priority="62954" operator="equal">
      <formula>_FV(13,"3")</formula>
    </cfRule>
  </conditionalFormatting>
  <conditionalFormatting sqref="C144:G144 I144:S144">
    <cfRule type="cellIs" dxfId="34184" priority="62955" operator="equal">
      <formula>_FV(13,"3")</formula>
    </cfRule>
  </conditionalFormatting>
  <conditionalFormatting sqref="A144:B144">
    <cfRule type="cellIs" dxfId="34183" priority="62924" stopIfTrue="1" operator="equal">
      <formula>"09.00 – 13.00"</formula>
    </cfRule>
  </conditionalFormatting>
  <conditionalFormatting sqref="C144:G144 I144:S144">
    <cfRule type="cellIs" dxfId="34182" priority="62925" operator="equal">
      <formula>"09.00 – 13.00"</formula>
    </cfRule>
  </conditionalFormatting>
  <conditionalFormatting sqref="A144:B144">
    <cfRule type="cellIs" dxfId="34181" priority="62926" operator="equal">
      <formula>"09.00 – 15.00"</formula>
    </cfRule>
  </conditionalFormatting>
  <conditionalFormatting sqref="C144:G144 I144:S144">
    <cfRule type="cellIs" dxfId="34180" priority="62927" operator="equal">
      <formula>"09.00 – 15.00"</formula>
    </cfRule>
  </conditionalFormatting>
  <conditionalFormatting sqref="C144:G144 I144:S144">
    <cfRule type="cellIs" dxfId="34179" priority="62928" operator="equal">
      <formula>"09.00 – 18.00"</formula>
    </cfRule>
  </conditionalFormatting>
  <conditionalFormatting sqref="A144:B144">
    <cfRule type="cellIs" dxfId="34178" priority="62929" operator="equal">
      <formula>"09.00 – 18.00"</formula>
    </cfRule>
  </conditionalFormatting>
  <conditionalFormatting sqref="A144:B144">
    <cfRule type="cellIs" dxfId="34177" priority="62930" operator="equal">
      <formula>"09.30 – 13.00"</formula>
    </cfRule>
  </conditionalFormatting>
  <conditionalFormatting sqref="C144:G144 I144:S144">
    <cfRule type="cellIs" dxfId="34176" priority="62931" operator="equal">
      <formula>"09.30 – 13.00"</formula>
    </cfRule>
  </conditionalFormatting>
  <conditionalFormatting sqref="A144:B144">
    <cfRule type="cellIs" dxfId="34175" priority="62932" operator="equal">
      <formula>"10.30 – 19.30"</formula>
    </cfRule>
  </conditionalFormatting>
  <conditionalFormatting sqref="C144:G144 I144:S144">
    <cfRule type="cellIs" dxfId="34174" priority="62933" operator="equal">
      <formula>"10.30 – 19.30"</formula>
    </cfRule>
  </conditionalFormatting>
  <conditionalFormatting sqref="C144:G144 I144:S144">
    <cfRule type="cellIs" dxfId="34173" priority="62934" operator="equal">
      <formula>"11.30 – 19.30"</formula>
    </cfRule>
  </conditionalFormatting>
  <conditionalFormatting sqref="A144:B144">
    <cfRule type="cellIs" dxfId="34172" priority="62935" operator="equal">
      <formula>"11.30 – 19.30"</formula>
    </cfRule>
  </conditionalFormatting>
  <conditionalFormatting sqref="A144:B144">
    <cfRule type="cellIs" dxfId="34171" priority="62936" operator="equal">
      <formula>_FV(13,"3")</formula>
    </cfRule>
  </conditionalFormatting>
  <conditionalFormatting sqref="A144:B144">
    <cfRule type="cellIs" dxfId="34170" priority="62937" operator="equal">
      <formula>_FV(13,"3")</formula>
    </cfRule>
  </conditionalFormatting>
  <conditionalFormatting sqref="A144:G144 I144:S144">
    <cfRule type="cellIs" dxfId="34169" priority="62938" operator="equal">
      <formula>_FV(13,"3")</formula>
    </cfRule>
  </conditionalFormatting>
  <conditionalFormatting sqref="C144:G144 I144:S144">
    <cfRule type="cellIs" dxfId="34168" priority="62939" operator="equal">
      <formula>_FV(13,"3")</formula>
    </cfRule>
  </conditionalFormatting>
  <conditionalFormatting sqref="C144:G144 I144:S144">
    <cfRule type="cellIs" dxfId="34167" priority="62940" operator="equal">
      <formula>_FV(13,"3")</formula>
    </cfRule>
  </conditionalFormatting>
  <conditionalFormatting sqref="A154:B154">
    <cfRule type="cellIs" dxfId="34166" priority="62907" stopIfTrue="1" operator="equal">
      <formula>"09.00 – 13.00"</formula>
    </cfRule>
  </conditionalFormatting>
  <conditionalFormatting sqref="C154:G154 I154:S154">
    <cfRule type="cellIs" dxfId="34165" priority="62908" operator="equal">
      <formula>"09.00 – 13.00"</formula>
    </cfRule>
  </conditionalFormatting>
  <conditionalFormatting sqref="A154:B154">
    <cfRule type="cellIs" dxfId="34164" priority="62909" operator="equal">
      <formula>"09.00 – 15.00"</formula>
    </cfRule>
  </conditionalFormatting>
  <conditionalFormatting sqref="C154:G154 I154:S154">
    <cfRule type="cellIs" dxfId="34163" priority="62910" operator="equal">
      <formula>"09.00 – 15.00"</formula>
    </cfRule>
  </conditionalFormatting>
  <conditionalFormatting sqref="C154:G154 I154:S154">
    <cfRule type="cellIs" dxfId="34162" priority="62911" operator="equal">
      <formula>"09.00 – 18.00"</formula>
    </cfRule>
  </conditionalFormatting>
  <conditionalFormatting sqref="A154:B154">
    <cfRule type="cellIs" dxfId="34161" priority="62912" operator="equal">
      <formula>"09.00 – 18.00"</formula>
    </cfRule>
  </conditionalFormatting>
  <conditionalFormatting sqref="A154:B154">
    <cfRule type="cellIs" dxfId="34160" priority="62913" operator="equal">
      <formula>"09.30 – 13.00"</formula>
    </cfRule>
  </conditionalFormatting>
  <conditionalFormatting sqref="C154:G154 I154:S154">
    <cfRule type="cellIs" dxfId="34159" priority="62914" operator="equal">
      <formula>"09.30 – 13.00"</formula>
    </cfRule>
  </conditionalFormatting>
  <conditionalFormatting sqref="A154:B154">
    <cfRule type="cellIs" dxfId="34158" priority="62915" operator="equal">
      <formula>"10.30 – 19.30"</formula>
    </cfRule>
  </conditionalFormatting>
  <conditionalFormatting sqref="C154:G154 I154:S154">
    <cfRule type="cellIs" dxfId="34157" priority="62916" operator="equal">
      <formula>"10.30 – 19.30"</formula>
    </cfRule>
  </conditionalFormatting>
  <conditionalFormatting sqref="C154:G154 I154:S154">
    <cfRule type="cellIs" dxfId="34156" priority="62917" operator="equal">
      <formula>"11.30 – 19.30"</formula>
    </cfRule>
  </conditionalFormatting>
  <conditionalFormatting sqref="A154:B154">
    <cfRule type="cellIs" dxfId="34155" priority="62918" operator="equal">
      <formula>"11.30 – 19.30"</formula>
    </cfRule>
  </conditionalFormatting>
  <conditionalFormatting sqref="A154:B154">
    <cfRule type="cellIs" dxfId="34154" priority="62919" operator="equal">
      <formula>_FV(13,"3")</formula>
    </cfRule>
  </conditionalFormatting>
  <conditionalFormatting sqref="A154:B154">
    <cfRule type="cellIs" dxfId="34153" priority="62920" operator="equal">
      <formula>_FV(13,"3")</formula>
    </cfRule>
  </conditionalFormatting>
  <conditionalFormatting sqref="A154:G154 I154:S154">
    <cfRule type="cellIs" dxfId="34152" priority="62921" operator="equal">
      <formula>_FV(13,"3")</formula>
    </cfRule>
  </conditionalFormatting>
  <conditionalFormatting sqref="C154:G154 I154:S154">
    <cfRule type="cellIs" dxfId="34151" priority="62922" operator="equal">
      <formula>_FV(13,"3")</formula>
    </cfRule>
  </conditionalFormatting>
  <conditionalFormatting sqref="C154:G154 I154:S154">
    <cfRule type="cellIs" dxfId="34150" priority="62923" operator="equal">
      <formula>_FV(13,"3")</formula>
    </cfRule>
  </conditionalFormatting>
  <conditionalFormatting sqref="BU154:XFD154 A154:G154 I154:S154">
    <cfRule type="containsText" dxfId="34149" priority="62897" operator="containsText" text="DOMENICA">
      <formula>NOT(ISERROR(SEARCH("DOMENICA",A154)))</formula>
    </cfRule>
    <cfRule type="containsText" dxfId="34148" priority="62898" operator="containsText" text="08.30 – 14.30">
      <formula>NOT(ISERROR(SEARCH("08.30 – 14.30",A154)))</formula>
    </cfRule>
    <cfRule type="containsText" dxfId="34147" priority="62899" operator="containsText" text="09.30 – 18.30">
      <formula>NOT(ISERROR(SEARCH("09.30 – 18.30",A154)))</formula>
    </cfRule>
    <cfRule type="containsText" dxfId="34146" priority="62900" operator="containsText" text="08.30 – 16.30">
      <formula>NOT(ISERROR(SEARCH("08.30 – 16.30",A154)))</formula>
    </cfRule>
    <cfRule type="containsText" dxfId="34145" priority="62901" operator="containsText" text="08.30 – 17.30">
      <formula>NOT(ISERROR(SEARCH("08.30 – 17.30",A154)))</formula>
    </cfRule>
    <cfRule type="containsText" dxfId="34144" priority="62902" operator="containsText" text="09.00 – 18.00">
      <formula>NOT(ISERROR(SEARCH("09.00 – 18.00",A154)))</formula>
    </cfRule>
    <cfRule type="containsText" dxfId="34143" priority="62903" operator="containsText" text="09.00 – 15.00">
      <formula>NOT(ISERROR(SEARCH("09.00 – 15.00",A154)))</formula>
    </cfRule>
    <cfRule type="containsText" dxfId="34142" priority="62904" operator="containsText" text="10.30 – 19.30">
      <formula>NOT(ISERROR(SEARCH("10.30 – 19.30",A154)))</formula>
    </cfRule>
    <cfRule type="containsText" dxfId="34141" priority="62905" operator="containsText" text="09.00 – 13.00">
      <formula>NOT(ISERROR(SEARCH("09.00 – 13.00",A154)))</formula>
    </cfRule>
    <cfRule type="containsText" dxfId="34140" priority="62906" operator="containsText" text="11.30 – 19.30">
      <formula>NOT(ISERROR(SEARCH("11.30 – 19.30",A154)))</formula>
    </cfRule>
  </conditionalFormatting>
  <conditionalFormatting sqref="C154:G154 I154:S154">
    <cfRule type="cellIs" dxfId="34139" priority="62882" operator="equal">
      <formula>"09.00 – 15.00"</formula>
    </cfRule>
  </conditionalFormatting>
  <conditionalFormatting sqref="A154:B154">
    <cfRule type="cellIs" dxfId="34138" priority="62883" operator="equal">
      <formula>"09.00 – 15.00"</formula>
    </cfRule>
  </conditionalFormatting>
  <conditionalFormatting sqref="C154:G154 I154:S154">
    <cfRule type="cellIs" dxfId="34137" priority="62884" operator="equal">
      <formula>"09.00 – 18.00"</formula>
    </cfRule>
  </conditionalFormatting>
  <conditionalFormatting sqref="A154:B154">
    <cfRule type="cellIs" dxfId="34136" priority="62885" operator="equal">
      <formula>"09.00 – 18.00"</formula>
    </cfRule>
  </conditionalFormatting>
  <conditionalFormatting sqref="C154:G154 I154:S154">
    <cfRule type="cellIs" dxfId="34135" priority="62886" operator="equal">
      <formula>"09.30 – 13.00"</formula>
    </cfRule>
  </conditionalFormatting>
  <conditionalFormatting sqref="A154:B154">
    <cfRule type="cellIs" dxfId="34134" priority="62887" operator="equal">
      <formula>"09.30 – 13.00"</formula>
    </cfRule>
  </conditionalFormatting>
  <conditionalFormatting sqref="A154:B154">
    <cfRule type="cellIs" dxfId="34133" priority="62888" operator="equal">
      <formula>"10.30 – 19.30"</formula>
    </cfRule>
  </conditionalFormatting>
  <conditionalFormatting sqref="C154:G154 I154:S154">
    <cfRule type="cellIs" dxfId="34132" priority="62889" operator="equal">
      <formula>"10.30 – 19.30"</formula>
    </cfRule>
  </conditionalFormatting>
  <conditionalFormatting sqref="C154:G154 I154:S154">
    <cfRule type="cellIs" dxfId="34131" priority="62890" operator="equal">
      <formula>"11.30 – 19.30"</formula>
    </cfRule>
  </conditionalFormatting>
  <conditionalFormatting sqref="A154:B154">
    <cfRule type="cellIs" dxfId="34130" priority="62891" operator="equal">
      <formula>"11.30 – 19.30"</formula>
    </cfRule>
  </conditionalFormatting>
  <conditionalFormatting sqref="A154:B154">
    <cfRule type="cellIs" dxfId="34129" priority="62892" operator="equal">
      <formula>_FV(13,"3")</formula>
    </cfRule>
  </conditionalFormatting>
  <conditionalFormatting sqref="A154:G154 I154:S154">
    <cfRule type="cellIs" dxfId="34128" priority="62893" operator="equal">
      <formula>_FV(13,"3")</formula>
    </cfRule>
  </conditionalFormatting>
  <conditionalFormatting sqref="A154:B154">
    <cfRule type="cellIs" dxfId="34127" priority="62894" operator="equal">
      <formula>_FV(13,"3")</formula>
    </cfRule>
  </conditionalFormatting>
  <conditionalFormatting sqref="C154:G154 I154:S154">
    <cfRule type="cellIs" dxfId="34126" priority="62895" operator="equal">
      <formula>_FV(13,"3")</formula>
    </cfRule>
  </conditionalFormatting>
  <conditionalFormatting sqref="C154:G154 I154:S154">
    <cfRule type="cellIs" dxfId="34125" priority="62896" operator="equal">
      <formula>_FV(13,"3")</formula>
    </cfRule>
  </conditionalFormatting>
  <conditionalFormatting sqref="C154:G154 I154:S154">
    <cfRule type="cellIs" dxfId="34124" priority="62867" operator="equal">
      <formula>"09.00 – 15.00"</formula>
    </cfRule>
  </conditionalFormatting>
  <conditionalFormatting sqref="A154:B154">
    <cfRule type="cellIs" dxfId="34123" priority="62868" operator="equal">
      <formula>"09.00 – 15.00"</formula>
    </cfRule>
  </conditionalFormatting>
  <conditionalFormatting sqref="C154:G154 I154:S154">
    <cfRule type="cellIs" dxfId="34122" priority="62869" operator="equal">
      <formula>"09.00 – 18.00"</formula>
    </cfRule>
  </conditionalFormatting>
  <conditionalFormatting sqref="A154:B154">
    <cfRule type="cellIs" dxfId="34121" priority="62870" operator="equal">
      <formula>"09.00 – 18.00"</formula>
    </cfRule>
  </conditionalFormatting>
  <conditionalFormatting sqref="C154:G154 I154:S154">
    <cfRule type="cellIs" dxfId="34120" priority="62871" operator="equal">
      <formula>"09.30 – 13.00"</formula>
    </cfRule>
  </conditionalFormatting>
  <conditionalFormatting sqref="A154:B154">
    <cfRule type="cellIs" dxfId="34119" priority="62872" operator="equal">
      <formula>"09.30 – 13.00"</formula>
    </cfRule>
  </conditionalFormatting>
  <conditionalFormatting sqref="A154:B154">
    <cfRule type="cellIs" dxfId="34118" priority="62873" operator="equal">
      <formula>"10.30 – 19.30"</formula>
    </cfRule>
  </conditionalFormatting>
  <conditionalFormatting sqref="C154:G154 I154:S154">
    <cfRule type="cellIs" dxfId="34117" priority="62874" operator="equal">
      <formula>"10.30 – 19.30"</formula>
    </cfRule>
  </conditionalFormatting>
  <conditionalFormatting sqref="C154:G154 I154:S154">
    <cfRule type="cellIs" dxfId="34116" priority="62875" operator="equal">
      <formula>"11.30 – 19.30"</formula>
    </cfRule>
  </conditionalFormatting>
  <conditionalFormatting sqref="A154:B154">
    <cfRule type="cellIs" dxfId="34115" priority="62876" operator="equal">
      <formula>"11.30 – 19.30"</formula>
    </cfRule>
  </conditionalFormatting>
  <conditionalFormatting sqref="A154:B154">
    <cfRule type="cellIs" dxfId="34114" priority="62877" operator="equal">
      <formula>_FV(13,"3")</formula>
    </cfRule>
  </conditionalFormatting>
  <conditionalFormatting sqref="A154:G154 I154:S154">
    <cfRule type="cellIs" dxfId="34113" priority="62878" operator="equal">
      <formula>_FV(13,"3")</formula>
    </cfRule>
  </conditionalFormatting>
  <conditionalFormatting sqref="A154:B154">
    <cfRule type="cellIs" dxfId="34112" priority="62879" operator="equal">
      <formula>_FV(13,"3")</formula>
    </cfRule>
  </conditionalFormatting>
  <conditionalFormatting sqref="C154:G154 I154:S154">
    <cfRule type="cellIs" dxfId="34111" priority="62880" operator="equal">
      <formula>_FV(13,"3")</formula>
    </cfRule>
  </conditionalFormatting>
  <conditionalFormatting sqref="C154:G154 I154:S154">
    <cfRule type="cellIs" dxfId="34110" priority="62881" operator="equal">
      <formula>_FV(13,"3")</formula>
    </cfRule>
  </conditionalFormatting>
  <conditionalFormatting sqref="Q111:R112 Q113:S113">
    <cfRule type="containsText" dxfId="34109" priority="62850" operator="containsText" text="08.30 – 14.30">
      <formula>NOT(ISERROR(SEARCH("08.30 – 14.30",Q111)))</formula>
    </cfRule>
    <cfRule type="containsText" dxfId="34108" priority="62851" operator="containsText" text="09:30 – 18.30">
      <formula>NOT(ISERROR(SEARCH("09:30 – 18.30",Q111)))</formula>
    </cfRule>
    <cfRule type="containsText" dxfId="34107" priority="62852" operator="containsText" text="10.30 – 18.30">
      <formula>NOT(ISERROR(SEARCH("10.30 – 18.30",Q111)))</formula>
    </cfRule>
    <cfRule type="containsText" dxfId="34106" priority="62853" operator="containsText" text="09.30 – 18.30">
      <formula>NOT(ISERROR(SEARCH("09.30 – 18.30",Q111)))</formula>
    </cfRule>
    <cfRule type="containsText" dxfId="34105" priority="62854" operator="containsText" text="09.00 – 13:00">
      <formula>NOT(ISERROR(SEARCH("09.00 – 13:00",Q111)))</formula>
    </cfRule>
    <cfRule type="containsText" dxfId="34104" priority="62855" operator="containsText" text="08.30 – 16.30">
      <formula>NOT(ISERROR(SEARCH("08.30 – 16.30",Q111)))</formula>
    </cfRule>
    <cfRule type="containsText" dxfId="34103" priority="62856" operator="containsText" text="08:30 – 17.30">
      <formula>NOT(ISERROR(SEARCH("08:30 – 17.30",Q111)))</formula>
    </cfRule>
    <cfRule type="containsText" dxfId="34102" priority="62857" operator="containsText" text="08.30 – 17.30">
      <formula>NOT(ISERROR(SEARCH("08.30 – 17.30",Q111)))</formula>
    </cfRule>
    <cfRule type="containsText" dxfId="34101" priority="62858" operator="containsText" text="09.00 – 18.00">
      <formula>NOT(ISERROR(SEARCH("09.00 – 18.00",Q111)))</formula>
    </cfRule>
    <cfRule type="containsText" dxfId="34100" priority="62859" operator="containsText" text="09.00 – 13.00">
      <formula>NOT(ISERROR(SEARCH("09.00 – 13.00",Q111)))</formula>
    </cfRule>
    <cfRule type="containsText" dxfId="34099" priority="62860" operator="containsText" text="11.30 – 19.30">
      <formula>NOT(ISERROR(SEARCH("11.30 – 19.30",Q111)))</formula>
    </cfRule>
    <cfRule type="containsText" dxfId="34098" priority="62861" operator="containsText" text="10.30 – 19.30">
      <formula>NOT(ISERROR(SEARCH("10.30 – 19.30",Q111)))</formula>
    </cfRule>
    <cfRule type="containsText" dxfId="34097" priority="62862" operator="containsText" text="09.00 – 15.00">
      <formula>NOT(ISERROR(SEARCH("09.00 – 15.00",Q111)))</formula>
    </cfRule>
    <cfRule type="containsText" dxfId="34096" priority="62863" operator="containsText" text="12:30">
      <formula>NOT(ISERROR(SEARCH("12:30",Q111)))</formula>
    </cfRule>
    <cfRule type="containsText" dxfId="34095" priority="62864" operator="containsText" text="13:30">
      <formula>NOT(ISERROR(SEARCH("13:30",Q111)))</formula>
    </cfRule>
    <cfRule type="containsText" dxfId="34094" priority="62865" operator="containsText" text="FESTIVITÁ">
      <formula>NOT(ISERROR(SEARCH("FESTIVITÁ",Q111)))</formula>
    </cfRule>
    <cfRule type="cellIs" dxfId="34093" priority="62866" operator="equal">
      <formula>"DOMENICA"</formula>
    </cfRule>
  </conditionalFormatting>
  <conditionalFormatting sqref="BK113 BR113:BT113">
    <cfRule type="containsText" dxfId="34092" priority="62833" operator="containsText" text="08.30 – 14.30">
      <formula>NOT(ISERROR(SEARCH("08.30 – 14.30",BK113)))</formula>
    </cfRule>
    <cfRule type="containsText" dxfId="34091" priority="62834" operator="containsText" text="09:30 – 18.30">
      <formula>NOT(ISERROR(SEARCH("09:30 – 18.30",BK113)))</formula>
    </cfRule>
    <cfRule type="containsText" dxfId="34090" priority="62835" operator="containsText" text="10.30 – 18.30">
      <formula>NOT(ISERROR(SEARCH("10.30 – 18.30",BK113)))</formula>
    </cfRule>
    <cfRule type="containsText" dxfId="34089" priority="62836" operator="containsText" text="09.30 – 18.30">
      <formula>NOT(ISERROR(SEARCH("09.30 – 18.30",BK113)))</formula>
    </cfRule>
    <cfRule type="containsText" dxfId="34088" priority="62837" operator="containsText" text="09.00 – 13:00">
      <formula>NOT(ISERROR(SEARCH("09.00 – 13:00",BK113)))</formula>
    </cfRule>
    <cfRule type="containsText" dxfId="34087" priority="62838" operator="containsText" text="08.30 – 16.30">
      <formula>NOT(ISERROR(SEARCH("08.30 – 16.30",BK113)))</formula>
    </cfRule>
    <cfRule type="containsText" dxfId="34086" priority="62839" operator="containsText" text="08:30 – 17.30">
      <formula>NOT(ISERROR(SEARCH("08:30 – 17.30",BK113)))</formula>
    </cfRule>
    <cfRule type="containsText" dxfId="34085" priority="62840" operator="containsText" text="08.30 – 17.30">
      <formula>NOT(ISERROR(SEARCH("08.30 – 17.30",BK113)))</formula>
    </cfRule>
    <cfRule type="containsText" dxfId="34084" priority="62841" operator="containsText" text="09.00 – 18.00">
      <formula>NOT(ISERROR(SEARCH("09.00 – 18.00",BK113)))</formula>
    </cfRule>
    <cfRule type="containsText" dxfId="34083" priority="62842" operator="containsText" text="09.00 – 13.00">
      <formula>NOT(ISERROR(SEARCH("09.00 – 13.00",BK113)))</formula>
    </cfRule>
    <cfRule type="containsText" dxfId="34082" priority="62843" operator="containsText" text="11.30 – 19.30">
      <formula>NOT(ISERROR(SEARCH("11.30 – 19.30",BK113)))</formula>
    </cfRule>
    <cfRule type="containsText" dxfId="34081" priority="62844" operator="containsText" text="10.30 – 19.30">
      <formula>NOT(ISERROR(SEARCH("10.30 – 19.30",BK113)))</formula>
    </cfRule>
    <cfRule type="containsText" dxfId="34080" priority="62845" operator="containsText" text="09.00 – 15.00">
      <formula>NOT(ISERROR(SEARCH("09.00 – 15.00",BK113)))</formula>
    </cfRule>
    <cfRule type="containsText" dxfId="34079" priority="62846" operator="containsText" text="12:30">
      <formula>NOT(ISERROR(SEARCH("12:30",BK113)))</formula>
    </cfRule>
    <cfRule type="containsText" dxfId="34078" priority="62847" operator="containsText" text="13:30">
      <formula>NOT(ISERROR(SEARCH("13:30",BK113)))</formula>
    </cfRule>
    <cfRule type="containsText" dxfId="34077" priority="62848" operator="containsText" text="FESTIVITÁ">
      <formula>NOT(ISERROR(SEARCH("FESTIVITÁ",BK113)))</formula>
    </cfRule>
    <cfRule type="cellIs" dxfId="34076" priority="62849" operator="equal">
      <formula>"DOMENICA"</formula>
    </cfRule>
  </conditionalFormatting>
  <conditionalFormatting sqref="BU123:AMY123 A123:S123">
    <cfRule type="containsText" dxfId="34075" priority="62816" operator="containsText" text="08.30 – 14.30">
      <formula>NOT(ISERROR(SEARCH("08.30 – 14.30",A123)))</formula>
    </cfRule>
    <cfRule type="containsText" dxfId="34074" priority="62817" operator="containsText" text="09:30 – 18.30">
      <formula>NOT(ISERROR(SEARCH("09:30 – 18.30",A123)))</formula>
    </cfRule>
    <cfRule type="containsText" dxfId="34073" priority="62818" operator="containsText" text="10.30 – 18.30">
      <formula>NOT(ISERROR(SEARCH("10.30 – 18.30",A123)))</formula>
    </cfRule>
    <cfRule type="containsText" dxfId="34072" priority="62819" operator="containsText" text="09.30 – 18.30">
      <formula>NOT(ISERROR(SEARCH("09.30 – 18.30",A123)))</formula>
    </cfRule>
    <cfRule type="containsText" dxfId="34071" priority="62820" operator="containsText" text="09.00 – 13:00">
      <formula>NOT(ISERROR(SEARCH("09.00 – 13:00",A123)))</formula>
    </cfRule>
    <cfRule type="containsText" dxfId="34070" priority="62821" operator="containsText" text="08.30 – 16.30">
      <formula>NOT(ISERROR(SEARCH("08.30 – 16.30",A123)))</formula>
    </cfRule>
    <cfRule type="containsText" dxfId="34069" priority="62822" operator="containsText" text="08:30 – 17.30">
      <formula>NOT(ISERROR(SEARCH("08:30 – 17.30",A123)))</formula>
    </cfRule>
    <cfRule type="containsText" dxfId="34068" priority="62823" operator="containsText" text="08.30 – 17.30">
      <formula>NOT(ISERROR(SEARCH("08.30 – 17.30",A123)))</formula>
    </cfRule>
    <cfRule type="containsText" dxfId="34067" priority="62824" operator="containsText" text="09.00 – 18.00">
      <formula>NOT(ISERROR(SEARCH("09.00 – 18.00",A123)))</formula>
    </cfRule>
    <cfRule type="containsText" dxfId="34066" priority="62825" operator="containsText" text="09.00 – 13.00">
      <formula>NOT(ISERROR(SEARCH("09.00 – 13.00",A123)))</formula>
    </cfRule>
    <cfRule type="containsText" dxfId="34065" priority="62826" operator="containsText" text="11.30 – 19.30">
      <formula>NOT(ISERROR(SEARCH("11.30 – 19.30",A123)))</formula>
    </cfRule>
    <cfRule type="containsText" dxfId="34064" priority="62827" operator="containsText" text="10.30 – 19.30">
      <formula>NOT(ISERROR(SEARCH("10.30 – 19.30",A123)))</formula>
    </cfRule>
    <cfRule type="containsText" dxfId="34063" priority="62828" operator="containsText" text="09.00 – 15.00">
      <formula>NOT(ISERROR(SEARCH("09.00 – 15.00",A123)))</formula>
    </cfRule>
    <cfRule type="containsText" dxfId="34062" priority="62829" operator="containsText" text="12:30">
      <formula>NOT(ISERROR(SEARCH("12:30",A123)))</formula>
    </cfRule>
    <cfRule type="containsText" dxfId="34061" priority="62830" operator="containsText" text="13:30">
      <formula>NOT(ISERROR(SEARCH("13:30",A123)))</formula>
    </cfRule>
    <cfRule type="containsText" dxfId="34060" priority="62831" operator="containsText" text="FESTIVITÁ">
      <formula>NOT(ISERROR(SEARCH("FESTIVITÁ",A123)))</formula>
    </cfRule>
    <cfRule type="cellIs" dxfId="34059" priority="62832" operator="equal">
      <formula>"DOMENICA"</formula>
    </cfRule>
  </conditionalFormatting>
  <conditionalFormatting sqref="C134:S134">
    <cfRule type="cellIs" dxfId="34058" priority="59585" operator="equal">
      <formula>_FV(13,"3")</formula>
    </cfRule>
  </conditionalFormatting>
  <conditionalFormatting sqref="H134">
    <cfRule type="cellIs" dxfId="34057" priority="59548" operator="equal">
      <formula>"09.00 – 18.00"</formula>
    </cfRule>
  </conditionalFormatting>
  <conditionalFormatting sqref="H134">
    <cfRule type="cellIs" dxfId="34056" priority="59549" operator="equal">
      <formula>"09.30 – 13.00"</formula>
    </cfRule>
  </conditionalFormatting>
  <conditionalFormatting sqref="C134:S134">
    <cfRule type="cellIs" dxfId="34055" priority="59559" operator="equal">
      <formula>_FV(13,"3")</formula>
    </cfRule>
  </conditionalFormatting>
  <conditionalFormatting sqref="C134:S134">
    <cfRule type="cellIs" dxfId="34054" priority="59560" operator="equal">
      <formula>_FV(13,"3")</formula>
    </cfRule>
  </conditionalFormatting>
  <conditionalFormatting sqref="W113 W133 W143 W153 AT143">
    <cfRule type="containsText" dxfId="34053" priority="62710" operator="containsText" text="08.30 – 14.30">
      <formula>NOT(ISERROR(SEARCH("08.30 – 14.30",W113)))</formula>
    </cfRule>
    <cfRule type="containsText" dxfId="34052" priority="62711" operator="containsText" text="09:30 – 18.30">
      <formula>NOT(ISERROR(SEARCH("09:30 – 18.30",W113)))</formula>
    </cfRule>
    <cfRule type="containsText" dxfId="34051" priority="62712" operator="containsText" text="10.30 – 18.30">
      <formula>NOT(ISERROR(SEARCH("10.30 – 18.30",W113)))</formula>
    </cfRule>
    <cfRule type="containsText" dxfId="34050" priority="62713" operator="containsText" text="09.30 – 18.30">
      <formula>NOT(ISERROR(SEARCH("09.30 – 18.30",W113)))</formula>
    </cfRule>
    <cfRule type="containsText" dxfId="34049" priority="62714" operator="containsText" text="09.00 – 13:00">
      <formula>NOT(ISERROR(SEARCH("09.00 – 13:00",W113)))</formula>
    </cfRule>
    <cfRule type="containsText" dxfId="34048" priority="62715" operator="containsText" text="08.30 – 16.30">
      <formula>NOT(ISERROR(SEARCH("08.30 – 16.30",W113)))</formula>
    </cfRule>
    <cfRule type="containsText" dxfId="34047" priority="62716" operator="containsText" text="08:30 – 17.30">
      <formula>NOT(ISERROR(SEARCH("08:30 – 17.30",W113)))</formula>
    </cfRule>
    <cfRule type="containsText" dxfId="34046" priority="62717" operator="containsText" text="08.30 – 17.30">
      <formula>NOT(ISERROR(SEARCH("08.30 – 17.30",W113)))</formula>
    </cfRule>
    <cfRule type="containsText" dxfId="34045" priority="62718" operator="containsText" text="09.00 – 18.00">
      <formula>NOT(ISERROR(SEARCH("09.00 – 18.00",W113)))</formula>
    </cfRule>
    <cfRule type="containsText" dxfId="34044" priority="62719" operator="containsText" text="09.00 – 13.00">
      <formula>NOT(ISERROR(SEARCH("09.00 – 13.00",W113)))</formula>
    </cfRule>
    <cfRule type="containsText" dxfId="34043" priority="62720" operator="containsText" text="11.30 – 19.30">
      <formula>NOT(ISERROR(SEARCH("11.30 – 19.30",W113)))</formula>
    </cfRule>
    <cfRule type="containsText" dxfId="34042" priority="62721" operator="containsText" text="10.30 – 19.30">
      <formula>NOT(ISERROR(SEARCH("10.30 – 19.30",W113)))</formula>
    </cfRule>
    <cfRule type="containsText" dxfId="34041" priority="62722" operator="containsText" text="09.00 – 15.00">
      <formula>NOT(ISERROR(SEARCH("09.00 – 15.00",W113)))</formula>
    </cfRule>
    <cfRule type="containsText" dxfId="34040" priority="62723" operator="containsText" text="12:30">
      <formula>NOT(ISERROR(SEARCH("12:30",W113)))</formula>
    </cfRule>
    <cfRule type="containsText" dxfId="34039" priority="62724" operator="containsText" text="13:30">
      <formula>NOT(ISERROR(SEARCH("13:30",W113)))</formula>
    </cfRule>
    <cfRule type="containsText" dxfId="34038" priority="62725" operator="containsText" text="FESTIVITÁ">
      <formula>NOT(ISERROR(SEARCH("FESTIVITÁ",W113)))</formula>
    </cfRule>
    <cfRule type="cellIs" dxfId="34037" priority="62726" operator="equal">
      <formula>"DOMENICA"</formula>
    </cfRule>
  </conditionalFormatting>
  <conditionalFormatting sqref="W124">
    <cfRule type="cellIs" dxfId="34036" priority="62702" operator="equal">
      <formula>"09.00 – 15.00"</formula>
    </cfRule>
  </conditionalFormatting>
  <conditionalFormatting sqref="W124">
    <cfRule type="cellIs" dxfId="34035" priority="62703" operator="equal">
      <formula>"09.00 – 18.00"</formula>
    </cfRule>
  </conditionalFormatting>
  <conditionalFormatting sqref="W124">
    <cfRule type="cellIs" dxfId="34034" priority="62704" operator="equal">
      <formula>"09.30 – 13.00"</formula>
    </cfRule>
  </conditionalFormatting>
  <conditionalFormatting sqref="W124">
    <cfRule type="cellIs" dxfId="34033" priority="62705" operator="equal">
      <formula>"10.30 – 19.30"</formula>
    </cfRule>
  </conditionalFormatting>
  <conditionalFormatting sqref="W124">
    <cfRule type="cellIs" dxfId="34032" priority="62706" operator="equal">
      <formula>"11.30 – 19.30"</formula>
    </cfRule>
  </conditionalFormatting>
  <conditionalFormatting sqref="W124">
    <cfRule type="cellIs" dxfId="34031" priority="62707" operator="equal">
      <formula>_FV(13,"3")</formula>
    </cfRule>
  </conditionalFormatting>
  <conditionalFormatting sqref="W124">
    <cfRule type="cellIs" dxfId="34030" priority="62708" operator="equal">
      <formula>_FV(13,"3")</formula>
    </cfRule>
  </conditionalFormatting>
  <conditionalFormatting sqref="W124">
    <cfRule type="cellIs" dxfId="34029" priority="62709" operator="equal">
      <formula>_FV(13,"3")</formula>
    </cfRule>
  </conditionalFormatting>
  <conditionalFormatting sqref="W124">
    <cfRule type="containsText" dxfId="34028" priority="62692" operator="containsText" text="DOMENICA">
      <formula>NOT(ISERROR(SEARCH("DOMENICA",W124)))</formula>
    </cfRule>
    <cfRule type="containsText" dxfId="34027" priority="62693" operator="containsText" text="08.30 – 14.30">
      <formula>NOT(ISERROR(SEARCH("08.30 – 14.30",W124)))</formula>
    </cfRule>
    <cfRule type="containsText" dxfId="34026" priority="62694" operator="containsText" text="09.30 – 18.30">
      <formula>NOT(ISERROR(SEARCH("09.30 – 18.30",W124)))</formula>
    </cfRule>
    <cfRule type="containsText" dxfId="34025" priority="62695" operator="containsText" text="08.30 – 16.30">
      <formula>NOT(ISERROR(SEARCH("08.30 – 16.30",W124)))</formula>
    </cfRule>
    <cfRule type="containsText" dxfId="34024" priority="62696" operator="containsText" text="08.30 – 17.30">
      <formula>NOT(ISERROR(SEARCH("08.30 – 17.30",W124)))</formula>
    </cfRule>
    <cfRule type="containsText" dxfId="34023" priority="62697" operator="containsText" text="09.00 – 18.00">
      <formula>NOT(ISERROR(SEARCH("09.00 – 18.00",W124)))</formula>
    </cfRule>
    <cfRule type="containsText" dxfId="34022" priority="62698" operator="containsText" text="09.00 – 15.00">
      <formula>NOT(ISERROR(SEARCH("09.00 – 15.00",W124)))</formula>
    </cfRule>
    <cfRule type="containsText" dxfId="34021" priority="62699" operator="containsText" text="10.30 – 19.30">
      <formula>NOT(ISERROR(SEARCH("10.30 – 19.30",W124)))</formula>
    </cfRule>
    <cfRule type="containsText" dxfId="34020" priority="62700" operator="containsText" text="09.00 – 13.00">
      <formula>NOT(ISERROR(SEARCH("09.00 – 13.00",W124)))</formula>
    </cfRule>
    <cfRule type="containsText" dxfId="34019" priority="62701" operator="containsText" text="11.30 – 19.30">
      <formula>NOT(ISERROR(SEARCH("11.30 – 19.30",W124)))</formula>
    </cfRule>
  </conditionalFormatting>
  <conditionalFormatting sqref="W124">
    <cfRule type="cellIs" dxfId="34018" priority="62685" operator="equal">
      <formula>"09.00 – 18.00"</formula>
    </cfRule>
  </conditionalFormatting>
  <conditionalFormatting sqref="W124">
    <cfRule type="cellIs" dxfId="34017" priority="62686" operator="equal">
      <formula>"09.30 – 13.00"</formula>
    </cfRule>
  </conditionalFormatting>
  <conditionalFormatting sqref="W124">
    <cfRule type="cellIs" dxfId="34016" priority="62687" operator="equal">
      <formula>"10.30 – 19.30"</formula>
    </cfRule>
  </conditionalFormatting>
  <conditionalFormatting sqref="W124">
    <cfRule type="cellIs" dxfId="34015" priority="62688" operator="equal">
      <formula>"11.30 – 19.30"</formula>
    </cfRule>
  </conditionalFormatting>
  <conditionalFormatting sqref="W124">
    <cfRule type="cellIs" dxfId="34014" priority="62689" operator="equal">
      <formula>_FV(13,"3")</formula>
    </cfRule>
  </conditionalFormatting>
  <conditionalFormatting sqref="W124">
    <cfRule type="cellIs" dxfId="34013" priority="62690" operator="equal">
      <formula>_FV(13,"3")</formula>
    </cfRule>
  </conditionalFormatting>
  <conditionalFormatting sqref="W124">
    <cfRule type="cellIs" dxfId="34012" priority="62691" operator="equal">
      <formula>_FV(13,"3")</formula>
    </cfRule>
  </conditionalFormatting>
  <conditionalFormatting sqref="W124">
    <cfRule type="cellIs" dxfId="34011" priority="62678" operator="equal">
      <formula>"09.00 – 18.00"</formula>
    </cfRule>
  </conditionalFormatting>
  <conditionalFormatting sqref="W124">
    <cfRule type="cellIs" dxfId="34010" priority="62679" operator="equal">
      <formula>"09.30 – 13.00"</formula>
    </cfRule>
  </conditionalFormatting>
  <conditionalFormatting sqref="W124">
    <cfRule type="cellIs" dxfId="34009" priority="62680" operator="equal">
      <formula>"10.30 – 19.30"</formula>
    </cfRule>
  </conditionalFormatting>
  <conditionalFormatting sqref="W124">
    <cfRule type="cellIs" dxfId="34008" priority="62681" operator="equal">
      <formula>"11.30 – 19.30"</formula>
    </cfRule>
  </conditionalFormatting>
  <conditionalFormatting sqref="W124">
    <cfRule type="cellIs" dxfId="34007" priority="62682" operator="equal">
      <formula>_FV(13,"3")</formula>
    </cfRule>
  </conditionalFormatting>
  <conditionalFormatting sqref="W124">
    <cfRule type="cellIs" dxfId="34006" priority="62683" operator="equal">
      <formula>_FV(13,"3")</formula>
    </cfRule>
  </conditionalFormatting>
  <conditionalFormatting sqref="W124">
    <cfRule type="cellIs" dxfId="34005" priority="62684" operator="equal">
      <formula>_FV(13,"3")</formula>
    </cfRule>
  </conditionalFormatting>
  <conditionalFormatting sqref="W134">
    <cfRule type="cellIs" dxfId="34004" priority="62669" operator="equal">
      <formula>"09.00 – 13.00"</formula>
    </cfRule>
  </conditionalFormatting>
  <conditionalFormatting sqref="W134">
    <cfRule type="cellIs" dxfId="34003" priority="62670" operator="equal">
      <formula>"09.00 – 15.00"</formula>
    </cfRule>
  </conditionalFormatting>
  <conditionalFormatting sqref="W134">
    <cfRule type="cellIs" dxfId="34002" priority="62671" operator="equal">
      <formula>"09.00 – 18.00"</formula>
    </cfRule>
  </conditionalFormatting>
  <conditionalFormatting sqref="W134">
    <cfRule type="cellIs" dxfId="34001" priority="62672" operator="equal">
      <formula>"09.30 – 13.00"</formula>
    </cfRule>
  </conditionalFormatting>
  <conditionalFormatting sqref="W134">
    <cfRule type="cellIs" dxfId="34000" priority="62673" operator="equal">
      <formula>"10.30 – 19.30"</formula>
    </cfRule>
  </conditionalFormatting>
  <conditionalFormatting sqref="W134">
    <cfRule type="cellIs" dxfId="33999" priority="62674" operator="equal">
      <formula>"11.30 – 19.30"</formula>
    </cfRule>
  </conditionalFormatting>
  <conditionalFormatting sqref="W134">
    <cfRule type="cellIs" dxfId="33998" priority="62675" operator="equal">
      <formula>_FV(13,"3")</formula>
    </cfRule>
  </conditionalFormatting>
  <conditionalFormatting sqref="W134">
    <cfRule type="cellIs" dxfId="33997" priority="62676" operator="equal">
      <formula>_FV(13,"3")</formula>
    </cfRule>
  </conditionalFormatting>
  <conditionalFormatting sqref="W134">
    <cfRule type="cellIs" dxfId="33996" priority="62677" operator="equal">
      <formula>_FV(13,"3")</formula>
    </cfRule>
  </conditionalFormatting>
  <conditionalFormatting sqref="W134">
    <cfRule type="containsText" dxfId="33995" priority="62659" operator="containsText" text="DOMENICA">
      <formula>NOT(ISERROR(SEARCH("DOMENICA",W134)))</formula>
    </cfRule>
    <cfRule type="containsText" dxfId="33994" priority="62660" operator="containsText" text="08.30 – 14.30">
      <formula>NOT(ISERROR(SEARCH("08.30 – 14.30",W134)))</formula>
    </cfRule>
    <cfRule type="containsText" dxfId="33993" priority="62661" operator="containsText" text="09.30 – 18.30">
      <formula>NOT(ISERROR(SEARCH("09.30 – 18.30",W134)))</formula>
    </cfRule>
    <cfRule type="containsText" dxfId="33992" priority="62662" operator="containsText" text="08.30 – 16.30">
      <formula>NOT(ISERROR(SEARCH("08.30 – 16.30",W134)))</formula>
    </cfRule>
    <cfRule type="containsText" dxfId="33991" priority="62663" operator="containsText" text="08.30 – 17.30">
      <formula>NOT(ISERROR(SEARCH("08.30 – 17.30",W134)))</formula>
    </cfRule>
    <cfRule type="containsText" dxfId="33990" priority="62664" operator="containsText" text="09.00 – 18.00">
      <formula>NOT(ISERROR(SEARCH("09.00 – 18.00",W134)))</formula>
    </cfRule>
    <cfRule type="containsText" dxfId="33989" priority="62665" operator="containsText" text="09.00 – 15.00">
      <formula>NOT(ISERROR(SEARCH("09.00 – 15.00",W134)))</formula>
    </cfRule>
    <cfRule type="containsText" dxfId="33988" priority="62666" operator="containsText" text="10.30 – 19.30">
      <formula>NOT(ISERROR(SEARCH("10.30 – 19.30",W134)))</formula>
    </cfRule>
    <cfRule type="containsText" dxfId="33987" priority="62667" operator="containsText" text="09.00 – 13.00">
      <formula>NOT(ISERROR(SEARCH("09.00 – 13.00",W134)))</formula>
    </cfRule>
    <cfRule type="containsText" dxfId="33986" priority="62668" operator="containsText" text="11.30 – 19.30">
      <formula>NOT(ISERROR(SEARCH("11.30 – 19.30",W134)))</formula>
    </cfRule>
  </conditionalFormatting>
  <conditionalFormatting sqref="W134">
    <cfRule type="cellIs" dxfId="33985" priority="62651" operator="equal">
      <formula>"09.00 – 15.00"</formula>
    </cfRule>
  </conditionalFormatting>
  <conditionalFormatting sqref="W134">
    <cfRule type="cellIs" dxfId="33984" priority="62652" operator="equal">
      <formula>"09.00 – 18.00"</formula>
    </cfRule>
  </conditionalFormatting>
  <conditionalFormatting sqref="W134">
    <cfRule type="cellIs" dxfId="33983" priority="62653" operator="equal">
      <formula>"09.30 – 13.00"</formula>
    </cfRule>
  </conditionalFormatting>
  <conditionalFormatting sqref="W134">
    <cfRule type="cellIs" dxfId="33982" priority="62654" operator="equal">
      <formula>"10.30 – 19.30"</formula>
    </cfRule>
  </conditionalFormatting>
  <conditionalFormatting sqref="W134">
    <cfRule type="cellIs" dxfId="33981" priority="62655" operator="equal">
      <formula>"11.30 – 19.30"</formula>
    </cfRule>
  </conditionalFormatting>
  <conditionalFormatting sqref="W134">
    <cfRule type="cellIs" dxfId="33980" priority="62656" operator="equal">
      <formula>_FV(13,"3")</formula>
    </cfRule>
  </conditionalFormatting>
  <conditionalFormatting sqref="W134">
    <cfRule type="cellIs" dxfId="33979" priority="62657" operator="equal">
      <formula>_FV(13,"3")</formula>
    </cfRule>
  </conditionalFormatting>
  <conditionalFormatting sqref="W134">
    <cfRule type="cellIs" dxfId="33978" priority="62658" operator="equal">
      <formula>_FV(13,"3")</formula>
    </cfRule>
  </conditionalFormatting>
  <conditionalFormatting sqref="W134">
    <cfRule type="cellIs" dxfId="33977" priority="62643" operator="equal">
      <formula>"09.00 – 15.00"</formula>
    </cfRule>
  </conditionalFormatting>
  <conditionalFormatting sqref="W134">
    <cfRule type="cellIs" dxfId="33976" priority="62644" operator="equal">
      <formula>"09.00 – 18.00"</formula>
    </cfRule>
  </conditionalFormatting>
  <conditionalFormatting sqref="W134">
    <cfRule type="cellIs" dxfId="33975" priority="62645" operator="equal">
      <formula>"09.30 – 13.00"</formula>
    </cfRule>
  </conditionalFormatting>
  <conditionalFormatting sqref="W134">
    <cfRule type="cellIs" dxfId="33974" priority="62646" operator="equal">
      <formula>"10.30 – 19.30"</formula>
    </cfRule>
  </conditionalFormatting>
  <conditionalFormatting sqref="W134">
    <cfRule type="cellIs" dxfId="33973" priority="62647" operator="equal">
      <formula>"11.30 – 19.30"</formula>
    </cfRule>
  </conditionalFormatting>
  <conditionalFormatting sqref="W134">
    <cfRule type="cellIs" dxfId="33972" priority="62648" operator="equal">
      <formula>_FV(13,"3")</formula>
    </cfRule>
  </conditionalFormatting>
  <conditionalFormatting sqref="W134">
    <cfRule type="cellIs" dxfId="33971" priority="62649" operator="equal">
      <formula>_FV(13,"3")</formula>
    </cfRule>
  </conditionalFormatting>
  <conditionalFormatting sqref="W134">
    <cfRule type="cellIs" dxfId="33970" priority="62650" operator="equal">
      <formula>_FV(13,"3")</formula>
    </cfRule>
  </conditionalFormatting>
  <conditionalFormatting sqref="W144">
    <cfRule type="cellIs" dxfId="33969" priority="62635" operator="equal">
      <formula>"09.00 – 15.00"</formula>
    </cfRule>
  </conditionalFormatting>
  <conditionalFormatting sqref="W144">
    <cfRule type="cellIs" dxfId="33968" priority="62636" operator="equal">
      <formula>"09.00 – 18.00"</formula>
    </cfRule>
  </conditionalFormatting>
  <conditionalFormatting sqref="W144">
    <cfRule type="cellIs" dxfId="33967" priority="62637" operator="equal">
      <formula>"09.30 – 13.00"</formula>
    </cfRule>
  </conditionalFormatting>
  <conditionalFormatting sqref="W144">
    <cfRule type="cellIs" dxfId="33966" priority="62638" operator="equal">
      <formula>"10.30 – 19.30"</formula>
    </cfRule>
  </conditionalFormatting>
  <conditionalFormatting sqref="W144">
    <cfRule type="cellIs" dxfId="33965" priority="62639" operator="equal">
      <formula>"11.30 – 19.30"</formula>
    </cfRule>
  </conditionalFormatting>
  <conditionalFormatting sqref="W144">
    <cfRule type="cellIs" dxfId="33964" priority="62640" operator="equal">
      <formula>_FV(13,"3")</formula>
    </cfRule>
  </conditionalFormatting>
  <conditionalFormatting sqref="W144">
    <cfRule type="cellIs" dxfId="33963" priority="62641" operator="equal">
      <formula>_FV(13,"3")</formula>
    </cfRule>
  </conditionalFormatting>
  <conditionalFormatting sqref="W144">
    <cfRule type="cellIs" dxfId="33962" priority="62642" operator="equal">
      <formula>_FV(13,"3")</formula>
    </cfRule>
  </conditionalFormatting>
  <conditionalFormatting sqref="W144">
    <cfRule type="containsText" dxfId="33961" priority="62625" operator="containsText" text="DOMENICA">
      <formula>NOT(ISERROR(SEARCH("DOMENICA",W144)))</formula>
    </cfRule>
    <cfRule type="containsText" dxfId="33960" priority="62626" operator="containsText" text="08.30 – 14.30">
      <formula>NOT(ISERROR(SEARCH("08.30 – 14.30",W144)))</formula>
    </cfRule>
    <cfRule type="containsText" dxfId="33959" priority="62627" operator="containsText" text="09.30 – 18.30">
      <formula>NOT(ISERROR(SEARCH("09.30 – 18.30",W144)))</formula>
    </cfRule>
    <cfRule type="containsText" dxfId="33958" priority="62628" operator="containsText" text="08.30 – 16.30">
      <formula>NOT(ISERROR(SEARCH("08.30 – 16.30",W144)))</formula>
    </cfRule>
    <cfRule type="containsText" dxfId="33957" priority="62629" operator="containsText" text="08.30 – 17.30">
      <formula>NOT(ISERROR(SEARCH("08.30 – 17.30",W144)))</formula>
    </cfRule>
    <cfRule type="containsText" dxfId="33956" priority="62630" operator="containsText" text="09.00 – 18.00">
      <formula>NOT(ISERROR(SEARCH("09.00 – 18.00",W144)))</formula>
    </cfRule>
    <cfRule type="containsText" dxfId="33955" priority="62631" operator="containsText" text="09.00 – 15.00">
      <formula>NOT(ISERROR(SEARCH("09.00 – 15.00",W144)))</formula>
    </cfRule>
    <cfRule type="containsText" dxfId="33954" priority="62632" operator="containsText" text="10.30 – 19.30">
      <formula>NOT(ISERROR(SEARCH("10.30 – 19.30",W144)))</formula>
    </cfRule>
    <cfRule type="containsText" dxfId="33953" priority="62633" operator="containsText" text="09.00 – 13.00">
      <formula>NOT(ISERROR(SEARCH("09.00 – 13.00",W144)))</formula>
    </cfRule>
    <cfRule type="containsText" dxfId="33952" priority="62634" operator="containsText" text="11.30 – 19.30">
      <formula>NOT(ISERROR(SEARCH("11.30 – 19.30",W144)))</formula>
    </cfRule>
  </conditionalFormatting>
  <conditionalFormatting sqref="W144">
    <cfRule type="cellIs" dxfId="33951" priority="62618" operator="equal">
      <formula>"09.00 – 18.00"</formula>
    </cfRule>
  </conditionalFormatting>
  <conditionalFormatting sqref="W144">
    <cfRule type="cellIs" dxfId="33950" priority="62619" operator="equal">
      <formula>"09.30 – 13.00"</formula>
    </cfRule>
  </conditionalFormatting>
  <conditionalFormatting sqref="W144">
    <cfRule type="cellIs" dxfId="33949" priority="62620" operator="equal">
      <formula>"10.30 – 19.30"</formula>
    </cfRule>
  </conditionalFormatting>
  <conditionalFormatting sqref="W144">
    <cfRule type="cellIs" dxfId="33948" priority="62621" operator="equal">
      <formula>"11.30 – 19.30"</formula>
    </cfRule>
  </conditionalFormatting>
  <conditionalFormatting sqref="W144">
    <cfRule type="cellIs" dxfId="33947" priority="62622" operator="equal">
      <formula>_FV(13,"3")</formula>
    </cfRule>
  </conditionalFormatting>
  <conditionalFormatting sqref="W144">
    <cfRule type="cellIs" dxfId="33946" priority="62623" operator="equal">
      <formula>_FV(13,"3")</formula>
    </cfRule>
  </conditionalFormatting>
  <conditionalFormatting sqref="W144">
    <cfRule type="cellIs" dxfId="33945" priority="62624" operator="equal">
      <formula>_FV(13,"3")</formula>
    </cfRule>
  </conditionalFormatting>
  <conditionalFormatting sqref="W144">
    <cfRule type="cellIs" dxfId="33944" priority="62609" operator="equal">
      <formula>"09.00 – 13.00"</formula>
    </cfRule>
  </conditionalFormatting>
  <conditionalFormatting sqref="W144">
    <cfRule type="cellIs" dxfId="33943" priority="62610" operator="equal">
      <formula>"09.00 – 15.00"</formula>
    </cfRule>
  </conditionalFormatting>
  <conditionalFormatting sqref="W144">
    <cfRule type="cellIs" dxfId="33942" priority="62612" operator="equal">
      <formula>"09.30 – 13.00"</formula>
    </cfRule>
  </conditionalFormatting>
  <conditionalFormatting sqref="W144">
    <cfRule type="cellIs" dxfId="33941" priority="62613" operator="equal">
      <formula>"10.30 – 19.30"</formula>
    </cfRule>
  </conditionalFormatting>
  <conditionalFormatting sqref="W144">
    <cfRule type="cellIs" dxfId="33940" priority="62614" operator="equal">
      <formula>"11.30 – 19.30"</formula>
    </cfRule>
  </conditionalFormatting>
  <conditionalFormatting sqref="W144">
    <cfRule type="cellIs" dxfId="33939" priority="62615" operator="equal">
      <formula>_FV(13,"3")</formula>
    </cfRule>
  </conditionalFormatting>
  <conditionalFormatting sqref="W144">
    <cfRule type="cellIs" dxfId="33938" priority="62616" operator="equal">
      <formula>_FV(13,"3")</formula>
    </cfRule>
  </conditionalFormatting>
  <conditionalFormatting sqref="W144">
    <cfRule type="cellIs" dxfId="33937" priority="62617" operator="equal">
      <formula>_FV(13,"3")</formula>
    </cfRule>
  </conditionalFormatting>
  <conditionalFormatting sqref="W154">
    <cfRule type="cellIs" dxfId="33936" priority="62600" operator="equal">
      <formula>"09.00 – 13.00"</formula>
    </cfRule>
  </conditionalFormatting>
  <conditionalFormatting sqref="W154">
    <cfRule type="cellIs" dxfId="33935" priority="62601" operator="equal">
      <formula>"09.00 – 15.00"</formula>
    </cfRule>
  </conditionalFormatting>
  <conditionalFormatting sqref="W154">
    <cfRule type="cellIs" dxfId="33934" priority="62602" operator="equal">
      <formula>"09.00 – 18.00"</formula>
    </cfRule>
  </conditionalFormatting>
  <conditionalFormatting sqref="W154">
    <cfRule type="cellIs" dxfId="33933" priority="62603" operator="equal">
      <formula>"09.30 – 13.00"</formula>
    </cfRule>
  </conditionalFormatting>
  <conditionalFormatting sqref="W154">
    <cfRule type="cellIs" dxfId="33932" priority="62604" operator="equal">
      <formula>"10.30 – 19.30"</formula>
    </cfRule>
  </conditionalFormatting>
  <conditionalFormatting sqref="W154">
    <cfRule type="cellIs" dxfId="33931" priority="62605" operator="equal">
      <formula>"11.30 – 19.30"</formula>
    </cfRule>
  </conditionalFormatting>
  <conditionalFormatting sqref="W154">
    <cfRule type="cellIs" dxfId="33930" priority="62606" operator="equal">
      <formula>_FV(13,"3")</formula>
    </cfRule>
  </conditionalFormatting>
  <conditionalFormatting sqref="W154">
    <cfRule type="cellIs" dxfId="33929" priority="62607" operator="equal">
      <formula>_FV(13,"3")</formula>
    </cfRule>
  </conditionalFormatting>
  <conditionalFormatting sqref="W154">
    <cfRule type="cellIs" dxfId="33928" priority="62608" operator="equal">
      <formula>_FV(13,"3")</formula>
    </cfRule>
  </conditionalFormatting>
  <conditionalFormatting sqref="W154">
    <cfRule type="containsText" dxfId="33927" priority="62590" operator="containsText" text="DOMENICA">
      <formula>NOT(ISERROR(SEARCH("DOMENICA",W154)))</formula>
    </cfRule>
    <cfRule type="containsText" dxfId="33926" priority="62591" operator="containsText" text="08.30 – 14.30">
      <formula>NOT(ISERROR(SEARCH("08.30 – 14.30",W154)))</formula>
    </cfRule>
    <cfRule type="containsText" dxfId="33925" priority="62592" operator="containsText" text="09.30 – 18.30">
      <formula>NOT(ISERROR(SEARCH("09.30 – 18.30",W154)))</formula>
    </cfRule>
    <cfRule type="containsText" dxfId="33924" priority="62593" operator="containsText" text="08.30 – 16.30">
      <formula>NOT(ISERROR(SEARCH("08.30 – 16.30",W154)))</formula>
    </cfRule>
    <cfRule type="containsText" dxfId="33923" priority="62594" operator="containsText" text="08.30 – 17.30">
      <formula>NOT(ISERROR(SEARCH("08.30 – 17.30",W154)))</formula>
    </cfRule>
    <cfRule type="containsText" dxfId="33922" priority="62595" operator="containsText" text="09.00 – 18.00">
      <formula>NOT(ISERROR(SEARCH("09.00 – 18.00",W154)))</formula>
    </cfRule>
    <cfRule type="containsText" dxfId="33921" priority="62596" operator="containsText" text="09.00 – 15.00">
      <formula>NOT(ISERROR(SEARCH("09.00 – 15.00",W154)))</formula>
    </cfRule>
    <cfRule type="containsText" dxfId="33920" priority="62597" operator="containsText" text="10.30 – 19.30">
      <formula>NOT(ISERROR(SEARCH("10.30 – 19.30",W154)))</formula>
    </cfRule>
    <cfRule type="containsText" dxfId="33919" priority="62598" operator="containsText" text="09.00 – 13.00">
      <formula>NOT(ISERROR(SEARCH("09.00 – 13.00",W154)))</formula>
    </cfRule>
    <cfRule type="containsText" dxfId="33918" priority="62599" operator="containsText" text="11.30 – 19.30">
      <formula>NOT(ISERROR(SEARCH("11.30 – 19.30",W154)))</formula>
    </cfRule>
  </conditionalFormatting>
  <conditionalFormatting sqref="W154">
    <cfRule type="cellIs" dxfId="33917" priority="62582" operator="equal">
      <formula>"09.00 – 15.00"</formula>
    </cfRule>
  </conditionalFormatting>
  <conditionalFormatting sqref="W154">
    <cfRule type="cellIs" dxfId="33916" priority="62583" operator="equal">
      <formula>"09.00 – 18.00"</formula>
    </cfRule>
  </conditionalFormatting>
  <conditionalFormatting sqref="W154">
    <cfRule type="cellIs" dxfId="33915" priority="62584" operator="equal">
      <formula>"09.30 – 13.00"</formula>
    </cfRule>
  </conditionalFormatting>
  <conditionalFormatting sqref="W154">
    <cfRule type="cellIs" dxfId="33914" priority="62585" operator="equal">
      <formula>"10.30 – 19.30"</formula>
    </cfRule>
  </conditionalFormatting>
  <conditionalFormatting sqref="W154">
    <cfRule type="cellIs" dxfId="33913" priority="62586" operator="equal">
      <formula>"11.30 – 19.30"</formula>
    </cfRule>
  </conditionalFormatting>
  <conditionalFormatting sqref="W154">
    <cfRule type="cellIs" dxfId="33912" priority="62587" operator="equal">
      <formula>_FV(13,"3")</formula>
    </cfRule>
  </conditionalFormatting>
  <conditionalFormatting sqref="W154">
    <cfRule type="cellIs" dxfId="33911" priority="62588" operator="equal">
      <formula>_FV(13,"3")</formula>
    </cfRule>
  </conditionalFormatting>
  <conditionalFormatting sqref="W154">
    <cfRule type="cellIs" dxfId="33910" priority="62589" operator="equal">
      <formula>_FV(13,"3")</formula>
    </cfRule>
  </conditionalFormatting>
  <conditionalFormatting sqref="W154">
    <cfRule type="cellIs" dxfId="33909" priority="62574" operator="equal">
      <formula>"09.00 – 15.00"</formula>
    </cfRule>
  </conditionalFormatting>
  <conditionalFormatting sqref="W154">
    <cfRule type="cellIs" dxfId="33908" priority="62575" operator="equal">
      <formula>"09.00 – 18.00"</formula>
    </cfRule>
  </conditionalFormatting>
  <conditionalFormatting sqref="W154">
    <cfRule type="cellIs" dxfId="33907" priority="62576" operator="equal">
      <formula>"09.30 – 13.00"</formula>
    </cfRule>
  </conditionalFormatting>
  <conditionalFormatting sqref="W154">
    <cfRule type="cellIs" dxfId="33906" priority="62577" operator="equal">
      <formula>"10.30 – 19.30"</formula>
    </cfRule>
  </conditionalFormatting>
  <conditionalFormatting sqref="W154">
    <cfRule type="cellIs" dxfId="33905" priority="62578" operator="equal">
      <formula>"11.30 – 19.30"</formula>
    </cfRule>
  </conditionalFormatting>
  <conditionalFormatting sqref="W154">
    <cfRule type="cellIs" dxfId="33904" priority="62579" operator="equal">
      <formula>_FV(13,"3")</formula>
    </cfRule>
  </conditionalFormatting>
  <conditionalFormatting sqref="W154">
    <cfRule type="cellIs" dxfId="33903" priority="62580" operator="equal">
      <formula>_FV(13,"3")</formula>
    </cfRule>
  </conditionalFormatting>
  <conditionalFormatting sqref="W154">
    <cfRule type="cellIs" dxfId="33902" priority="62581" operator="equal">
      <formula>_FV(13,"3")</formula>
    </cfRule>
  </conditionalFormatting>
  <conditionalFormatting sqref="W123">
    <cfRule type="containsText" dxfId="33901" priority="62557" operator="containsText" text="08.30 – 14.30">
      <formula>NOT(ISERROR(SEARCH("08.30 – 14.30",W123)))</formula>
    </cfRule>
    <cfRule type="containsText" dxfId="33900" priority="62558" operator="containsText" text="09:30 – 18.30">
      <formula>NOT(ISERROR(SEARCH("09:30 – 18.30",W123)))</formula>
    </cfRule>
    <cfRule type="containsText" dxfId="33899" priority="62559" operator="containsText" text="10.30 – 18.30">
      <formula>NOT(ISERROR(SEARCH("10.30 – 18.30",W123)))</formula>
    </cfRule>
    <cfRule type="containsText" dxfId="33898" priority="62560" operator="containsText" text="09.30 – 18.30">
      <formula>NOT(ISERROR(SEARCH("09.30 – 18.30",W123)))</formula>
    </cfRule>
    <cfRule type="containsText" dxfId="33897" priority="62561" operator="containsText" text="09.00 – 13:00">
      <formula>NOT(ISERROR(SEARCH("09.00 – 13:00",W123)))</formula>
    </cfRule>
    <cfRule type="containsText" dxfId="33896" priority="62562" operator="containsText" text="08.30 – 16.30">
      <formula>NOT(ISERROR(SEARCH("08.30 – 16.30",W123)))</formula>
    </cfRule>
    <cfRule type="containsText" dxfId="33895" priority="62563" operator="containsText" text="08:30 – 17.30">
      <formula>NOT(ISERROR(SEARCH("08:30 – 17.30",W123)))</formula>
    </cfRule>
    <cfRule type="containsText" dxfId="33894" priority="62564" operator="containsText" text="08.30 – 17.30">
      <formula>NOT(ISERROR(SEARCH("08.30 – 17.30",W123)))</formula>
    </cfRule>
    <cfRule type="containsText" dxfId="33893" priority="62565" operator="containsText" text="09.00 – 18.00">
      <formula>NOT(ISERROR(SEARCH("09.00 – 18.00",W123)))</formula>
    </cfRule>
    <cfRule type="containsText" dxfId="33892" priority="62566" operator="containsText" text="09.00 – 13.00">
      <formula>NOT(ISERROR(SEARCH("09.00 – 13.00",W123)))</formula>
    </cfRule>
    <cfRule type="containsText" dxfId="33891" priority="62567" operator="containsText" text="11.30 – 19.30">
      <formula>NOT(ISERROR(SEARCH("11.30 – 19.30",W123)))</formula>
    </cfRule>
    <cfRule type="containsText" dxfId="33890" priority="62568" operator="containsText" text="10.30 – 19.30">
      <formula>NOT(ISERROR(SEARCH("10.30 – 19.30",W123)))</formula>
    </cfRule>
    <cfRule type="containsText" dxfId="33889" priority="62569" operator="containsText" text="09.00 – 15.00">
      <formula>NOT(ISERROR(SEARCH("09.00 – 15.00",W123)))</formula>
    </cfRule>
    <cfRule type="containsText" dxfId="33888" priority="62570" operator="containsText" text="12:30">
      <formula>NOT(ISERROR(SEARCH("12:30",W123)))</formula>
    </cfRule>
    <cfRule type="containsText" dxfId="33887" priority="62571" operator="containsText" text="13:30">
      <formula>NOT(ISERROR(SEARCH("13:30",W123)))</formula>
    </cfRule>
    <cfRule type="containsText" dxfId="33886" priority="62572" operator="containsText" text="FESTIVITÁ">
      <formula>NOT(ISERROR(SEARCH("FESTIVITÁ",W123)))</formula>
    </cfRule>
    <cfRule type="cellIs" dxfId="33885" priority="62573" operator="equal">
      <formula>"DOMENICA"</formula>
    </cfRule>
  </conditionalFormatting>
  <conditionalFormatting sqref="BK143 BK153 BK133 BR133:BT133 BR153:BT153 BR143:BS143">
    <cfRule type="containsText" dxfId="33884" priority="62523" operator="containsText" text="08.30 – 14.30">
      <formula>NOT(ISERROR(SEARCH("08.30 – 14.30",BK133)))</formula>
    </cfRule>
    <cfRule type="containsText" dxfId="33883" priority="62524" operator="containsText" text="09:30 – 18.30">
      <formula>NOT(ISERROR(SEARCH("09:30 – 18.30",BK133)))</formula>
    </cfRule>
    <cfRule type="containsText" dxfId="33882" priority="62525" operator="containsText" text="10.30 – 18.30">
      <formula>NOT(ISERROR(SEARCH("10.30 – 18.30",BK133)))</formula>
    </cfRule>
    <cfRule type="containsText" dxfId="33881" priority="62526" operator="containsText" text="09.30 – 18.30">
      <formula>NOT(ISERROR(SEARCH("09.30 – 18.30",BK133)))</formula>
    </cfRule>
    <cfRule type="containsText" dxfId="33880" priority="62527" operator="containsText" text="09.00 – 13:00">
      <formula>NOT(ISERROR(SEARCH("09.00 – 13:00",BK133)))</formula>
    </cfRule>
    <cfRule type="containsText" dxfId="33879" priority="62528" operator="containsText" text="08.30 – 16.30">
      <formula>NOT(ISERROR(SEARCH("08.30 – 16.30",BK133)))</formula>
    </cfRule>
    <cfRule type="containsText" dxfId="33878" priority="62529" operator="containsText" text="08:30 – 17.30">
      <formula>NOT(ISERROR(SEARCH("08:30 – 17.30",BK133)))</formula>
    </cfRule>
    <cfRule type="containsText" dxfId="33877" priority="62530" operator="containsText" text="08.30 – 17.30">
      <formula>NOT(ISERROR(SEARCH("08.30 – 17.30",BK133)))</formula>
    </cfRule>
    <cfRule type="containsText" dxfId="33876" priority="62531" operator="containsText" text="09.00 – 18.00">
      <formula>NOT(ISERROR(SEARCH("09.00 – 18.00",BK133)))</formula>
    </cfRule>
    <cfRule type="containsText" dxfId="33875" priority="62532" operator="containsText" text="09.00 – 13.00">
      <formula>NOT(ISERROR(SEARCH("09.00 – 13.00",BK133)))</formula>
    </cfRule>
    <cfRule type="containsText" dxfId="33874" priority="62533" operator="containsText" text="11.30 – 19.30">
      <formula>NOT(ISERROR(SEARCH("11.30 – 19.30",BK133)))</formula>
    </cfRule>
    <cfRule type="containsText" dxfId="33873" priority="62534" operator="containsText" text="10.30 – 19.30">
      <formula>NOT(ISERROR(SEARCH("10.30 – 19.30",BK133)))</formula>
    </cfRule>
    <cfRule type="containsText" dxfId="33872" priority="62535" operator="containsText" text="09.00 – 15.00">
      <formula>NOT(ISERROR(SEARCH("09.00 – 15.00",BK133)))</formula>
    </cfRule>
    <cfRule type="containsText" dxfId="33871" priority="62536" operator="containsText" text="12:30">
      <formula>NOT(ISERROR(SEARCH("12:30",BK133)))</formula>
    </cfRule>
    <cfRule type="containsText" dxfId="33870" priority="62537" operator="containsText" text="13:30">
      <formula>NOT(ISERROR(SEARCH("13:30",BK133)))</formula>
    </cfRule>
    <cfRule type="containsText" dxfId="33869" priority="62538" operator="containsText" text="FESTIVITÁ">
      <formula>NOT(ISERROR(SEARCH("FESTIVITÁ",BK133)))</formula>
    </cfRule>
    <cfRule type="cellIs" dxfId="33868" priority="62539" operator="equal">
      <formula>"DOMENICA"</formula>
    </cfRule>
  </conditionalFormatting>
  <conditionalFormatting sqref="BK124 BR124:BS124">
    <cfRule type="cellIs" dxfId="33867" priority="62515" operator="equal">
      <formula>"09.00 – 15.00"</formula>
    </cfRule>
  </conditionalFormatting>
  <conditionalFormatting sqref="BK124 BR124:BS124">
    <cfRule type="cellIs" dxfId="33866" priority="62516" operator="equal">
      <formula>"09.00 – 18.00"</formula>
    </cfRule>
  </conditionalFormatting>
  <conditionalFormatting sqref="BK124 BR124:BS124">
    <cfRule type="cellIs" dxfId="33865" priority="62517" operator="equal">
      <formula>"09.30 – 13.00"</formula>
    </cfRule>
  </conditionalFormatting>
  <conditionalFormatting sqref="BK124 BR124:BS124">
    <cfRule type="cellIs" dxfId="33864" priority="62518" operator="equal">
      <formula>"10.30 – 19.30"</formula>
    </cfRule>
  </conditionalFormatting>
  <conditionalFormatting sqref="BK124 BR124:BS124">
    <cfRule type="cellIs" dxfId="33863" priority="62519" operator="equal">
      <formula>"11.30 – 19.30"</formula>
    </cfRule>
  </conditionalFormatting>
  <conditionalFormatting sqref="BK124 BR124:BS124">
    <cfRule type="cellIs" dxfId="33862" priority="62520" operator="equal">
      <formula>_FV(13,"3")</formula>
    </cfRule>
  </conditionalFormatting>
  <conditionalFormatting sqref="BK124 BR124:BS124">
    <cfRule type="cellIs" dxfId="33861" priority="62521" operator="equal">
      <formula>_FV(13,"3")</formula>
    </cfRule>
  </conditionalFormatting>
  <conditionalFormatting sqref="BK124 BR124:BS124">
    <cfRule type="cellIs" dxfId="33860" priority="62522" operator="equal">
      <formula>_FV(13,"3")</formula>
    </cfRule>
  </conditionalFormatting>
  <conditionalFormatting sqref="BK124 BR124:BS124">
    <cfRule type="containsText" dxfId="33859" priority="62505" operator="containsText" text="DOMENICA">
      <formula>NOT(ISERROR(SEARCH("DOMENICA",BK124)))</formula>
    </cfRule>
    <cfRule type="containsText" dxfId="33858" priority="62506" operator="containsText" text="08.30 – 14.30">
      <formula>NOT(ISERROR(SEARCH("08.30 – 14.30",BK124)))</formula>
    </cfRule>
    <cfRule type="containsText" dxfId="33857" priority="62507" operator="containsText" text="09.30 – 18.30">
      <formula>NOT(ISERROR(SEARCH("09.30 – 18.30",BK124)))</formula>
    </cfRule>
    <cfRule type="containsText" dxfId="33856" priority="62508" operator="containsText" text="08.30 – 16.30">
      <formula>NOT(ISERROR(SEARCH("08.30 – 16.30",BK124)))</formula>
    </cfRule>
    <cfRule type="containsText" dxfId="33855" priority="62509" operator="containsText" text="08.30 – 17.30">
      <formula>NOT(ISERROR(SEARCH("08.30 – 17.30",BK124)))</formula>
    </cfRule>
    <cfRule type="containsText" dxfId="33854" priority="62510" operator="containsText" text="09.00 – 18.00">
      <formula>NOT(ISERROR(SEARCH("09.00 – 18.00",BK124)))</formula>
    </cfRule>
    <cfRule type="containsText" dxfId="33853" priority="62511" operator="containsText" text="09.00 – 15.00">
      <formula>NOT(ISERROR(SEARCH("09.00 – 15.00",BK124)))</formula>
    </cfRule>
    <cfRule type="containsText" dxfId="33852" priority="62512" operator="containsText" text="10.30 – 19.30">
      <formula>NOT(ISERROR(SEARCH("10.30 – 19.30",BK124)))</formula>
    </cfRule>
    <cfRule type="containsText" dxfId="33851" priority="62513" operator="containsText" text="09.00 – 13.00">
      <formula>NOT(ISERROR(SEARCH("09.00 – 13.00",BK124)))</formula>
    </cfRule>
    <cfRule type="containsText" dxfId="33850" priority="62514" operator="containsText" text="11.30 – 19.30">
      <formula>NOT(ISERROR(SEARCH("11.30 – 19.30",BK124)))</formula>
    </cfRule>
  </conditionalFormatting>
  <conditionalFormatting sqref="BK124 BR124:BS124">
    <cfRule type="cellIs" dxfId="33849" priority="62498" operator="equal">
      <formula>"09.00 – 18.00"</formula>
    </cfRule>
  </conditionalFormatting>
  <conditionalFormatting sqref="BK124 BR124:BS124">
    <cfRule type="cellIs" dxfId="33848" priority="62499" operator="equal">
      <formula>"09.30 – 13.00"</formula>
    </cfRule>
  </conditionalFormatting>
  <conditionalFormatting sqref="BK124 BR124:BS124">
    <cfRule type="cellIs" dxfId="33847" priority="62500" operator="equal">
      <formula>"10.30 – 19.30"</formula>
    </cfRule>
  </conditionalFormatting>
  <conditionalFormatting sqref="BK124 BR124:BS124">
    <cfRule type="cellIs" dxfId="33846" priority="62501" operator="equal">
      <formula>"11.30 – 19.30"</formula>
    </cfRule>
  </conditionalFormatting>
  <conditionalFormatting sqref="BK124 BR124:BS124">
    <cfRule type="cellIs" dxfId="33845" priority="62502" operator="equal">
      <formula>_FV(13,"3")</formula>
    </cfRule>
  </conditionalFormatting>
  <conditionalFormatting sqref="BK124 BR124:BS124">
    <cfRule type="cellIs" dxfId="33844" priority="62503" operator="equal">
      <formula>_FV(13,"3")</formula>
    </cfRule>
  </conditionalFormatting>
  <conditionalFormatting sqref="BK124 BR124:BS124">
    <cfRule type="cellIs" dxfId="33843" priority="62504" operator="equal">
      <formula>_FV(13,"3")</formula>
    </cfRule>
  </conditionalFormatting>
  <conditionalFormatting sqref="BK124 BR124:BS124">
    <cfRule type="cellIs" dxfId="33842" priority="62491" operator="equal">
      <formula>"09.00 – 18.00"</formula>
    </cfRule>
  </conditionalFormatting>
  <conditionalFormatting sqref="BK124 BR124:BS124">
    <cfRule type="cellIs" dxfId="33841" priority="62492" operator="equal">
      <formula>"09.30 – 13.00"</formula>
    </cfRule>
  </conditionalFormatting>
  <conditionalFormatting sqref="BK124 BR124:BS124">
    <cfRule type="cellIs" dxfId="33840" priority="62493" operator="equal">
      <formula>"10.30 – 19.30"</formula>
    </cfRule>
  </conditionalFormatting>
  <conditionalFormatting sqref="BK124 BR124:BS124">
    <cfRule type="cellIs" dxfId="33839" priority="62494" operator="equal">
      <formula>"11.30 – 19.30"</formula>
    </cfRule>
  </conditionalFormatting>
  <conditionalFormatting sqref="BK124 BR124:BS124">
    <cfRule type="cellIs" dxfId="33838" priority="62495" operator="equal">
      <formula>_FV(13,"3")</formula>
    </cfRule>
  </conditionalFormatting>
  <conditionalFormatting sqref="BK124 BR124:BS124">
    <cfRule type="cellIs" dxfId="33837" priority="62496" operator="equal">
      <formula>_FV(13,"3")</formula>
    </cfRule>
  </conditionalFormatting>
  <conditionalFormatting sqref="BK124 BR124:BS124">
    <cfRule type="cellIs" dxfId="33836" priority="62497" operator="equal">
      <formula>_FV(13,"3")</formula>
    </cfRule>
  </conditionalFormatting>
  <conditionalFormatting sqref="BK134 BR134:BS134">
    <cfRule type="cellIs" dxfId="33835" priority="62482" operator="equal">
      <formula>"09.00 – 13.00"</formula>
    </cfRule>
  </conditionalFormatting>
  <conditionalFormatting sqref="BK134 BR134:BS134">
    <cfRule type="cellIs" dxfId="33834" priority="62483" operator="equal">
      <formula>"09.00 – 15.00"</formula>
    </cfRule>
  </conditionalFormatting>
  <conditionalFormatting sqref="BK134 BR134:BS134">
    <cfRule type="cellIs" dxfId="33833" priority="62484" operator="equal">
      <formula>"09.00 – 18.00"</formula>
    </cfRule>
  </conditionalFormatting>
  <conditionalFormatting sqref="BK134 BR134:BS134">
    <cfRule type="cellIs" dxfId="33832" priority="62485" operator="equal">
      <formula>"09.30 – 13.00"</formula>
    </cfRule>
  </conditionalFormatting>
  <conditionalFormatting sqref="BK134 BR134:BS134">
    <cfRule type="cellIs" dxfId="33831" priority="62486" operator="equal">
      <formula>"10.30 – 19.30"</formula>
    </cfRule>
  </conditionalFormatting>
  <conditionalFormatting sqref="BK134 BR134:BS134">
    <cfRule type="cellIs" dxfId="33830" priority="62487" operator="equal">
      <formula>"11.30 – 19.30"</formula>
    </cfRule>
  </conditionalFormatting>
  <conditionalFormatting sqref="BK134 BR134:BS134">
    <cfRule type="cellIs" dxfId="33829" priority="62488" operator="equal">
      <formula>_FV(13,"3")</formula>
    </cfRule>
  </conditionalFormatting>
  <conditionalFormatting sqref="BK134 BR134:BS134">
    <cfRule type="cellIs" dxfId="33828" priority="62489" operator="equal">
      <formula>_FV(13,"3")</formula>
    </cfRule>
  </conditionalFormatting>
  <conditionalFormatting sqref="BK134 BR134:BS134">
    <cfRule type="cellIs" dxfId="33827" priority="62490" operator="equal">
      <formula>_FV(13,"3")</formula>
    </cfRule>
  </conditionalFormatting>
  <conditionalFormatting sqref="BK134 BR134:BS134">
    <cfRule type="containsText" dxfId="33826" priority="62472" operator="containsText" text="DOMENICA">
      <formula>NOT(ISERROR(SEARCH("DOMENICA",BK134)))</formula>
    </cfRule>
    <cfRule type="containsText" dxfId="33825" priority="62473" operator="containsText" text="08.30 – 14.30">
      <formula>NOT(ISERROR(SEARCH("08.30 – 14.30",BK134)))</formula>
    </cfRule>
    <cfRule type="containsText" dxfId="33824" priority="62474" operator="containsText" text="09.30 – 18.30">
      <formula>NOT(ISERROR(SEARCH("09.30 – 18.30",BK134)))</formula>
    </cfRule>
    <cfRule type="containsText" dxfId="33823" priority="62475" operator="containsText" text="08.30 – 16.30">
      <formula>NOT(ISERROR(SEARCH("08.30 – 16.30",BK134)))</formula>
    </cfRule>
    <cfRule type="containsText" dxfId="33822" priority="62476" operator="containsText" text="08.30 – 17.30">
      <formula>NOT(ISERROR(SEARCH("08.30 – 17.30",BK134)))</formula>
    </cfRule>
    <cfRule type="containsText" dxfId="33821" priority="62477" operator="containsText" text="09.00 – 18.00">
      <formula>NOT(ISERROR(SEARCH("09.00 – 18.00",BK134)))</formula>
    </cfRule>
    <cfRule type="containsText" dxfId="33820" priority="62478" operator="containsText" text="09.00 – 15.00">
      <formula>NOT(ISERROR(SEARCH("09.00 – 15.00",BK134)))</formula>
    </cfRule>
    <cfRule type="containsText" dxfId="33819" priority="62479" operator="containsText" text="10.30 – 19.30">
      <formula>NOT(ISERROR(SEARCH("10.30 – 19.30",BK134)))</formula>
    </cfRule>
    <cfRule type="containsText" dxfId="33818" priority="62480" operator="containsText" text="09.00 – 13.00">
      <formula>NOT(ISERROR(SEARCH("09.00 – 13.00",BK134)))</formula>
    </cfRule>
    <cfRule type="containsText" dxfId="33817" priority="62481" operator="containsText" text="11.30 – 19.30">
      <formula>NOT(ISERROR(SEARCH("11.30 – 19.30",BK134)))</formula>
    </cfRule>
  </conditionalFormatting>
  <conditionalFormatting sqref="BK134 BR134:BS134">
    <cfRule type="cellIs" dxfId="33816" priority="62464" operator="equal">
      <formula>"09.00 – 15.00"</formula>
    </cfRule>
  </conditionalFormatting>
  <conditionalFormatting sqref="BK134 BR134:BS134">
    <cfRule type="cellIs" dxfId="33815" priority="62465" operator="equal">
      <formula>"09.00 – 18.00"</formula>
    </cfRule>
  </conditionalFormatting>
  <conditionalFormatting sqref="BK134 BR134:BS134">
    <cfRule type="cellIs" dxfId="33814" priority="62466" operator="equal">
      <formula>"09.30 – 13.00"</formula>
    </cfRule>
  </conditionalFormatting>
  <conditionalFormatting sqref="BK134 BR134:BS134">
    <cfRule type="cellIs" dxfId="33813" priority="62467" operator="equal">
      <formula>"10.30 – 19.30"</formula>
    </cfRule>
  </conditionalFormatting>
  <conditionalFormatting sqref="BK134 BR134:BS134">
    <cfRule type="cellIs" dxfId="33812" priority="62468" operator="equal">
      <formula>"11.30 – 19.30"</formula>
    </cfRule>
  </conditionalFormatting>
  <conditionalFormatting sqref="BK134 BR134:BS134">
    <cfRule type="cellIs" dxfId="33811" priority="62469" operator="equal">
      <formula>_FV(13,"3")</formula>
    </cfRule>
  </conditionalFormatting>
  <conditionalFormatting sqref="BK134 BR134:BS134">
    <cfRule type="cellIs" dxfId="33810" priority="62470" operator="equal">
      <formula>_FV(13,"3")</formula>
    </cfRule>
  </conditionalFormatting>
  <conditionalFormatting sqref="BK134 BR134:BS134">
    <cfRule type="cellIs" dxfId="33809" priority="62471" operator="equal">
      <formula>_FV(13,"3")</formula>
    </cfRule>
  </conditionalFormatting>
  <conditionalFormatting sqref="BK134 BR134:BS134">
    <cfRule type="cellIs" dxfId="33808" priority="62456" operator="equal">
      <formula>"09.00 – 15.00"</formula>
    </cfRule>
  </conditionalFormatting>
  <conditionalFormatting sqref="BK134 BR134:BS134">
    <cfRule type="cellIs" dxfId="33807" priority="62457" operator="equal">
      <formula>"09.00 – 18.00"</formula>
    </cfRule>
  </conditionalFormatting>
  <conditionalFormatting sqref="BK134 BR134:BS134">
    <cfRule type="cellIs" dxfId="33806" priority="62458" operator="equal">
      <formula>"09.30 – 13.00"</formula>
    </cfRule>
  </conditionalFormatting>
  <conditionalFormatting sqref="BK134 BR134:BS134">
    <cfRule type="cellIs" dxfId="33805" priority="62459" operator="equal">
      <formula>"10.30 – 19.30"</formula>
    </cfRule>
  </conditionalFormatting>
  <conditionalFormatting sqref="BK134 BR134:BS134">
    <cfRule type="cellIs" dxfId="33804" priority="62460" operator="equal">
      <formula>"11.30 – 19.30"</formula>
    </cfRule>
  </conditionalFormatting>
  <conditionalFormatting sqref="BK134 BR134:BS134">
    <cfRule type="cellIs" dxfId="33803" priority="62461" operator="equal">
      <formula>_FV(13,"3")</formula>
    </cfRule>
  </conditionalFormatting>
  <conditionalFormatting sqref="BK134 BR134:BS134">
    <cfRule type="cellIs" dxfId="33802" priority="62462" operator="equal">
      <formula>_FV(13,"3")</formula>
    </cfRule>
  </conditionalFormatting>
  <conditionalFormatting sqref="BK134 BR134:BS134">
    <cfRule type="cellIs" dxfId="33801" priority="62463" operator="equal">
      <formula>_FV(13,"3")</formula>
    </cfRule>
  </conditionalFormatting>
  <conditionalFormatting sqref="BK144 BR144:BS144">
    <cfRule type="cellIs" dxfId="33800" priority="62448" operator="equal">
      <formula>"09.00 – 15.00"</formula>
    </cfRule>
  </conditionalFormatting>
  <conditionalFormatting sqref="BK144 BR144:BS144">
    <cfRule type="cellIs" dxfId="33799" priority="62449" operator="equal">
      <formula>"09.00 – 18.00"</formula>
    </cfRule>
  </conditionalFormatting>
  <conditionalFormatting sqref="BK144 BR144:BS144">
    <cfRule type="cellIs" dxfId="33798" priority="62450" operator="equal">
      <formula>"09.30 – 13.00"</formula>
    </cfRule>
  </conditionalFormatting>
  <conditionalFormatting sqref="BK144 BR144:BS144">
    <cfRule type="cellIs" dxfId="33797" priority="62451" operator="equal">
      <formula>"10.30 – 19.30"</formula>
    </cfRule>
  </conditionalFormatting>
  <conditionalFormatting sqref="BK144 BR144:BS144">
    <cfRule type="cellIs" dxfId="33796" priority="62452" operator="equal">
      <formula>"11.30 – 19.30"</formula>
    </cfRule>
  </conditionalFormatting>
  <conditionalFormatting sqref="BK144 BR144:BS144">
    <cfRule type="cellIs" dxfId="33795" priority="62453" operator="equal">
      <formula>_FV(13,"3")</formula>
    </cfRule>
  </conditionalFormatting>
  <conditionalFormatting sqref="BK144 BR144:BS144">
    <cfRule type="cellIs" dxfId="33794" priority="62454" operator="equal">
      <formula>_FV(13,"3")</formula>
    </cfRule>
  </conditionalFormatting>
  <conditionalFormatting sqref="BK144 BR144:BS144">
    <cfRule type="cellIs" dxfId="33793" priority="62455" operator="equal">
      <formula>_FV(13,"3")</formula>
    </cfRule>
  </conditionalFormatting>
  <conditionalFormatting sqref="BK144 BR144:BS144">
    <cfRule type="containsText" dxfId="33792" priority="62438" operator="containsText" text="DOMENICA">
      <formula>NOT(ISERROR(SEARCH("DOMENICA",BK144)))</formula>
    </cfRule>
    <cfRule type="containsText" dxfId="33791" priority="62439" operator="containsText" text="08.30 – 14.30">
      <formula>NOT(ISERROR(SEARCH("08.30 – 14.30",BK144)))</formula>
    </cfRule>
    <cfRule type="containsText" dxfId="33790" priority="62440" operator="containsText" text="09.30 – 18.30">
      <formula>NOT(ISERROR(SEARCH("09.30 – 18.30",BK144)))</formula>
    </cfRule>
    <cfRule type="containsText" dxfId="33789" priority="62441" operator="containsText" text="08.30 – 16.30">
      <formula>NOT(ISERROR(SEARCH("08.30 – 16.30",BK144)))</formula>
    </cfRule>
    <cfRule type="containsText" dxfId="33788" priority="62442" operator="containsText" text="08.30 – 17.30">
      <formula>NOT(ISERROR(SEARCH("08.30 – 17.30",BK144)))</formula>
    </cfRule>
    <cfRule type="containsText" dxfId="33787" priority="62443" operator="containsText" text="09.00 – 18.00">
      <formula>NOT(ISERROR(SEARCH("09.00 – 18.00",BK144)))</formula>
    </cfRule>
    <cfRule type="containsText" dxfId="33786" priority="62444" operator="containsText" text="09.00 – 15.00">
      <formula>NOT(ISERROR(SEARCH("09.00 – 15.00",BK144)))</formula>
    </cfRule>
    <cfRule type="containsText" dxfId="33785" priority="62445" operator="containsText" text="10.30 – 19.30">
      <formula>NOT(ISERROR(SEARCH("10.30 – 19.30",BK144)))</formula>
    </cfRule>
    <cfRule type="containsText" dxfId="33784" priority="62446" operator="containsText" text="09.00 – 13.00">
      <formula>NOT(ISERROR(SEARCH("09.00 – 13.00",BK144)))</formula>
    </cfRule>
    <cfRule type="containsText" dxfId="33783" priority="62447" operator="containsText" text="11.30 – 19.30">
      <formula>NOT(ISERROR(SEARCH("11.30 – 19.30",BK144)))</formula>
    </cfRule>
  </conditionalFormatting>
  <conditionalFormatting sqref="BK144 BR144:BS144">
    <cfRule type="cellIs" dxfId="33782" priority="62431" operator="equal">
      <formula>"09.00 – 18.00"</formula>
    </cfRule>
  </conditionalFormatting>
  <conditionalFormatting sqref="BK144 BR144:BS144">
    <cfRule type="cellIs" dxfId="33781" priority="62432" operator="equal">
      <formula>"09.30 – 13.00"</formula>
    </cfRule>
  </conditionalFormatting>
  <conditionalFormatting sqref="BK144 BR144:BS144">
    <cfRule type="cellIs" dxfId="33780" priority="62433" operator="equal">
      <formula>"10.30 – 19.30"</formula>
    </cfRule>
  </conditionalFormatting>
  <conditionalFormatting sqref="BK144 BR144:BS144">
    <cfRule type="cellIs" dxfId="33779" priority="62434" operator="equal">
      <formula>"11.30 – 19.30"</formula>
    </cfRule>
  </conditionalFormatting>
  <conditionalFormatting sqref="BK144 BR144:BS144">
    <cfRule type="cellIs" dxfId="33778" priority="62435" operator="equal">
      <formula>_FV(13,"3")</formula>
    </cfRule>
  </conditionalFormatting>
  <conditionalFormatting sqref="BK144 BR144:BS144">
    <cfRule type="cellIs" dxfId="33777" priority="62436" operator="equal">
      <formula>_FV(13,"3")</formula>
    </cfRule>
  </conditionalFormatting>
  <conditionalFormatting sqref="BK144 BR144:BS144">
    <cfRule type="cellIs" dxfId="33776" priority="62437" operator="equal">
      <formula>_FV(13,"3")</formula>
    </cfRule>
  </conditionalFormatting>
  <conditionalFormatting sqref="BK144 BR144:BS144">
    <cfRule type="cellIs" dxfId="33775" priority="62422" operator="equal">
      <formula>"09.00 – 13.00"</formula>
    </cfRule>
  </conditionalFormatting>
  <conditionalFormatting sqref="BK144 BR144:BS144">
    <cfRule type="cellIs" dxfId="33774" priority="62423" operator="equal">
      <formula>"09.00 – 15.00"</formula>
    </cfRule>
  </conditionalFormatting>
  <conditionalFormatting sqref="BK144 BR144:BS144">
    <cfRule type="cellIs" dxfId="33773" priority="62424" operator="equal">
      <formula>"09.00 – 18.00"</formula>
    </cfRule>
  </conditionalFormatting>
  <conditionalFormatting sqref="BK144 BR144:BS144">
    <cfRule type="cellIs" dxfId="33772" priority="62425" operator="equal">
      <formula>"09.30 – 13.00"</formula>
    </cfRule>
  </conditionalFormatting>
  <conditionalFormatting sqref="BK144 BR144:BS144">
    <cfRule type="cellIs" dxfId="33771" priority="62426" operator="equal">
      <formula>"10.30 – 19.30"</formula>
    </cfRule>
  </conditionalFormatting>
  <conditionalFormatting sqref="BK144 BR144:BS144">
    <cfRule type="cellIs" dxfId="33770" priority="62427" operator="equal">
      <formula>"11.30 – 19.30"</formula>
    </cfRule>
  </conditionalFormatting>
  <conditionalFormatting sqref="BK144 BR144:BS144">
    <cfRule type="cellIs" dxfId="33769" priority="62428" operator="equal">
      <formula>_FV(13,"3")</formula>
    </cfRule>
  </conditionalFormatting>
  <conditionalFormatting sqref="BK144 BR144:BS144">
    <cfRule type="cellIs" dxfId="33768" priority="62429" operator="equal">
      <formula>_FV(13,"3")</formula>
    </cfRule>
  </conditionalFormatting>
  <conditionalFormatting sqref="BK144 BR144:BS144">
    <cfRule type="cellIs" dxfId="33767" priority="62430" operator="equal">
      <formula>_FV(13,"3")</formula>
    </cfRule>
  </conditionalFormatting>
  <conditionalFormatting sqref="BK154 BR154:BS154">
    <cfRule type="cellIs" dxfId="33766" priority="62413" operator="equal">
      <formula>"09.00 – 13.00"</formula>
    </cfRule>
  </conditionalFormatting>
  <conditionalFormatting sqref="BK154 BR154:BS154">
    <cfRule type="cellIs" dxfId="33765" priority="62414" operator="equal">
      <formula>"09.00 – 15.00"</formula>
    </cfRule>
  </conditionalFormatting>
  <conditionalFormatting sqref="BK154 BR154:BS154">
    <cfRule type="cellIs" dxfId="33764" priority="62415" operator="equal">
      <formula>"09.00 – 18.00"</formula>
    </cfRule>
  </conditionalFormatting>
  <conditionalFormatting sqref="BK154 BR154:BS154">
    <cfRule type="cellIs" dxfId="33763" priority="62416" operator="equal">
      <formula>"09.30 – 13.00"</formula>
    </cfRule>
  </conditionalFormatting>
  <conditionalFormatting sqref="BK154 BR154:BS154">
    <cfRule type="cellIs" dxfId="33762" priority="62417" operator="equal">
      <formula>"10.30 – 19.30"</formula>
    </cfRule>
  </conditionalFormatting>
  <conditionalFormatting sqref="BK154 BR154:BS154">
    <cfRule type="cellIs" dxfId="33761" priority="62418" operator="equal">
      <formula>"11.30 – 19.30"</formula>
    </cfRule>
  </conditionalFormatting>
  <conditionalFormatting sqref="BK154 BR154:BS154">
    <cfRule type="cellIs" dxfId="33760" priority="62419" operator="equal">
      <formula>_FV(13,"3")</formula>
    </cfRule>
  </conditionalFormatting>
  <conditionalFormatting sqref="BK154 BR154:BS154">
    <cfRule type="cellIs" dxfId="33759" priority="62420" operator="equal">
      <formula>_FV(13,"3")</formula>
    </cfRule>
  </conditionalFormatting>
  <conditionalFormatting sqref="BK154 BR154:BS154">
    <cfRule type="cellIs" dxfId="33758" priority="62421" operator="equal">
      <formula>_FV(13,"3")</formula>
    </cfRule>
  </conditionalFormatting>
  <conditionalFormatting sqref="BK154 BR154:BS154">
    <cfRule type="containsText" dxfId="33757" priority="62403" operator="containsText" text="DOMENICA">
      <formula>NOT(ISERROR(SEARCH("DOMENICA",BK154)))</formula>
    </cfRule>
    <cfRule type="containsText" dxfId="33756" priority="62404" operator="containsText" text="08.30 – 14.30">
      <formula>NOT(ISERROR(SEARCH("08.30 – 14.30",BK154)))</formula>
    </cfRule>
    <cfRule type="containsText" dxfId="33755" priority="62405" operator="containsText" text="09.30 – 18.30">
      <formula>NOT(ISERROR(SEARCH("09.30 – 18.30",BK154)))</formula>
    </cfRule>
    <cfRule type="containsText" dxfId="33754" priority="62406" operator="containsText" text="08.30 – 16.30">
      <formula>NOT(ISERROR(SEARCH("08.30 – 16.30",BK154)))</formula>
    </cfRule>
    <cfRule type="containsText" dxfId="33753" priority="62407" operator="containsText" text="08.30 – 17.30">
      <formula>NOT(ISERROR(SEARCH("08.30 – 17.30",BK154)))</formula>
    </cfRule>
    <cfRule type="containsText" dxfId="33752" priority="62408" operator="containsText" text="09.00 – 18.00">
      <formula>NOT(ISERROR(SEARCH("09.00 – 18.00",BK154)))</formula>
    </cfRule>
    <cfRule type="containsText" dxfId="33751" priority="62409" operator="containsText" text="09.00 – 15.00">
      <formula>NOT(ISERROR(SEARCH("09.00 – 15.00",BK154)))</formula>
    </cfRule>
    <cfRule type="containsText" dxfId="33750" priority="62410" operator="containsText" text="10.30 – 19.30">
      <formula>NOT(ISERROR(SEARCH("10.30 – 19.30",BK154)))</formula>
    </cfRule>
    <cfRule type="containsText" dxfId="33749" priority="62411" operator="containsText" text="09.00 – 13.00">
      <formula>NOT(ISERROR(SEARCH("09.00 – 13.00",BK154)))</formula>
    </cfRule>
    <cfRule type="containsText" dxfId="33748" priority="62412" operator="containsText" text="11.30 – 19.30">
      <formula>NOT(ISERROR(SEARCH("11.30 – 19.30",BK154)))</formula>
    </cfRule>
  </conditionalFormatting>
  <conditionalFormatting sqref="BK154 BR154:BS154">
    <cfRule type="cellIs" dxfId="33747" priority="62395" operator="equal">
      <formula>"09.00 – 15.00"</formula>
    </cfRule>
  </conditionalFormatting>
  <conditionalFormatting sqref="BK154 BR154:BS154">
    <cfRule type="cellIs" dxfId="33746" priority="62396" operator="equal">
      <formula>"09.00 – 18.00"</formula>
    </cfRule>
  </conditionalFormatting>
  <conditionalFormatting sqref="BK154 BR154:BS154">
    <cfRule type="cellIs" dxfId="33745" priority="62397" operator="equal">
      <formula>"09.30 – 13.00"</formula>
    </cfRule>
  </conditionalFormatting>
  <conditionalFormatting sqref="BK154 BR154:BS154">
    <cfRule type="cellIs" dxfId="33744" priority="62398" operator="equal">
      <formula>"10.30 – 19.30"</formula>
    </cfRule>
  </conditionalFormatting>
  <conditionalFormatting sqref="BK154 BR154:BS154">
    <cfRule type="cellIs" dxfId="33743" priority="62399" operator="equal">
      <formula>"11.30 – 19.30"</formula>
    </cfRule>
  </conditionalFormatting>
  <conditionalFormatting sqref="BK154 BR154:BS154">
    <cfRule type="cellIs" dxfId="33742" priority="62400" operator="equal">
      <formula>_FV(13,"3")</formula>
    </cfRule>
  </conditionalFormatting>
  <conditionalFormatting sqref="BK154 BR154:BS154">
    <cfRule type="cellIs" dxfId="33741" priority="62401" operator="equal">
      <formula>_FV(13,"3")</formula>
    </cfRule>
  </conditionalFormatting>
  <conditionalFormatting sqref="BK154 BR154:BS154">
    <cfRule type="cellIs" dxfId="33740" priority="62402" operator="equal">
      <formula>_FV(13,"3")</formula>
    </cfRule>
  </conditionalFormatting>
  <conditionalFormatting sqref="BK154 BR154:BS154">
    <cfRule type="cellIs" dxfId="33739" priority="62387" operator="equal">
      <formula>"09.00 – 15.00"</formula>
    </cfRule>
  </conditionalFormatting>
  <conditionalFormatting sqref="BK154 BR154:BS154">
    <cfRule type="cellIs" dxfId="33738" priority="62388" operator="equal">
      <formula>"09.00 – 18.00"</formula>
    </cfRule>
  </conditionalFormatting>
  <conditionalFormatting sqref="BK154 BR154:BS154">
    <cfRule type="cellIs" dxfId="33737" priority="62389" operator="equal">
      <formula>"09.30 – 13.00"</formula>
    </cfRule>
  </conditionalFormatting>
  <conditionalFormatting sqref="BK154 BR154:BS154">
    <cfRule type="cellIs" dxfId="33736" priority="62390" operator="equal">
      <formula>"10.30 – 19.30"</formula>
    </cfRule>
  </conditionalFormatting>
  <conditionalFormatting sqref="BK154 BR154:BS154">
    <cfRule type="cellIs" dxfId="33735" priority="62391" operator="equal">
      <formula>"11.30 – 19.30"</formula>
    </cfRule>
  </conditionalFormatting>
  <conditionalFormatting sqref="BK154 BR154:BS154">
    <cfRule type="cellIs" dxfId="33734" priority="62392" operator="equal">
      <formula>_FV(13,"3")</formula>
    </cfRule>
  </conditionalFormatting>
  <conditionalFormatting sqref="BK154 BR154:BS154">
    <cfRule type="cellIs" dxfId="33733" priority="62393" operator="equal">
      <formula>_FV(13,"3")</formula>
    </cfRule>
  </conditionalFormatting>
  <conditionalFormatting sqref="BK154 BR154:BS154">
    <cfRule type="cellIs" dxfId="33732" priority="62394" operator="equal">
      <formula>_FV(13,"3")</formula>
    </cfRule>
  </conditionalFormatting>
  <conditionalFormatting sqref="BK123 BR123:BT123">
    <cfRule type="containsText" dxfId="33731" priority="62370" operator="containsText" text="08.30 – 14.30">
      <formula>NOT(ISERROR(SEARCH("08.30 – 14.30",BK123)))</formula>
    </cfRule>
    <cfRule type="containsText" dxfId="33730" priority="62371" operator="containsText" text="09:30 – 18.30">
      <formula>NOT(ISERROR(SEARCH("09:30 – 18.30",BK123)))</formula>
    </cfRule>
    <cfRule type="containsText" dxfId="33729" priority="62372" operator="containsText" text="10.30 – 18.30">
      <formula>NOT(ISERROR(SEARCH("10.30 – 18.30",BK123)))</formula>
    </cfRule>
    <cfRule type="containsText" dxfId="33728" priority="62373" operator="containsText" text="09.30 – 18.30">
      <formula>NOT(ISERROR(SEARCH("09.30 – 18.30",BK123)))</formula>
    </cfRule>
    <cfRule type="containsText" dxfId="33727" priority="62374" operator="containsText" text="09.00 – 13:00">
      <formula>NOT(ISERROR(SEARCH("09.00 – 13:00",BK123)))</formula>
    </cfRule>
    <cfRule type="containsText" dxfId="33726" priority="62375" operator="containsText" text="08.30 – 16.30">
      <formula>NOT(ISERROR(SEARCH("08.30 – 16.30",BK123)))</formula>
    </cfRule>
    <cfRule type="containsText" dxfId="33725" priority="62376" operator="containsText" text="08:30 – 17.30">
      <formula>NOT(ISERROR(SEARCH("08:30 – 17.30",BK123)))</formula>
    </cfRule>
    <cfRule type="containsText" dxfId="33724" priority="62377" operator="containsText" text="08.30 – 17.30">
      <formula>NOT(ISERROR(SEARCH("08.30 – 17.30",BK123)))</formula>
    </cfRule>
    <cfRule type="containsText" dxfId="33723" priority="62378" operator="containsText" text="09.00 – 18.00">
      <formula>NOT(ISERROR(SEARCH("09.00 – 18.00",BK123)))</formula>
    </cfRule>
    <cfRule type="containsText" dxfId="33722" priority="62379" operator="containsText" text="09.00 – 13.00">
      <formula>NOT(ISERROR(SEARCH("09.00 – 13.00",BK123)))</formula>
    </cfRule>
    <cfRule type="containsText" dxfId="33721" priority="62380" operator="containsText" text="11.30 – 19.30">
      <formula>NOT(ISERROR(SEARCH("11.30 – 19.30",BK123)))</formula>
    </cfRule>
    <cfRule type="containsText" dxfId="33720" priority="62381" operator="containsText" text="10.30 – 19.30">
      <formula>NOT(ISERROR(SEARCH("10.30 – 19.30",BK123)))</formula>
    </cfRule>
    <cfRule type="containsText" dxfId="33719" priority="62382" operator="containsText" text="09.00 – 15.00">
      <formula>NOT(ISERROR(SEARCH("09.00 – 15.00",BK123)))</formula>
    </cfRule>
    <cfRule type="containsText" dxfId="33718" priority="62383" operator="containsText" text="12:30">
      <formula>NOT(ISERROR(SEARCH("12:30",BK123)))</formula>
    </cfRule>
    <cfRule type="containsText" dxfId="33717" priority="62384" operator="containsText" text="13:30">
      <formula>NOT(ISERROR(SEARCH("13:30",BK123)))</formula>
    </cfRule>
    <cfRule type="containsText" dxfId="33716" priority="62385" operator="containsText" text="FESTIVITÁ">
      <formula>NOT(ISERROR(SEARCH("FESTIVITÁ",BK123)))</formula>
    </cfRule>
    <cfRule type="cellIs" dxfId="33715" priority="62386" operator="equal">
      <formula>"DOMENICA"</formula>
    </cfRule>
  </conditionalFormatting>
  <conditionalFormatting sqref="AW113:AY113 AW133:AY134 AW143:AY144 AW153:AY153">
    <cfRule type="containsText" dxfId="33714" priority="62304" operator="containsText" text="08.30 – 14.30">
      <formula>NOT(ISERROR(SEARCH("08.30 – 14.30",AW113)))</formula>
    </cfRule>
    <cfRule type="containsText" dxfId="33713" priority="62305" operator="containsText" text="09:30 – 18.30">
      <formula>NOT(ISERROR(SEARCH("09:30 – 18.30",AW113)))</formula>
    </cfRule>
    <cfRule type="containsText" dxfId="33712" priority="62306" operator="containsText" text="10.30 – 18.30">
      <formula>NOT(ISERROR(SEARCH("10.30 – 18.30",AW113)))</formula>
    </cfRule>
    <cfRule type="containsText" dxfId="33711" priority="62307" operator="containsText" text="09.30 – 18.30">
      <formula>NOT(ISERROR(SEARCH("09.30 – 18.30",AW113)))</formula>
    </cfRule>
    <cfRule type="containsText" dxfId="33710" priority="62308" operator="containsText" text="09.00 – 13:00">
      <formula>NOT(ISERROR(SEARCH("09.00 – 13:00",AW113)))</formula>
    </cfRule>
    <cfRule type="containsText" dxfId="33709" priority="62309" operator="containsText" text="08.30 – 16.30">
      <formula>NOT(ISERROR(SEARCH("08.30 – 16.30",AW113)))</formula>
    </cfRule>
    <cfRule type="containsText" dxfId="33708" priority="62310" operator="containsText" text="08:30 – 17.30">
      <formula>NOT(ISERROR(SEARCH("08:30 – 17.30",AW113)))</formula>
    </cfRule>
    <cfRule type="containsText" dxfId="33707" priority="62311" operator="containsText" text="08.30 – 17.30">
      <formula>NOT(ISERROR(SEARCH("08.30 – 17.30",AW113)))</formula>
    </cfRule>
    <cfRule type="containsText" dxfId="33706" priority="62312" operator="containsText" text="09.00 – 18.00">
      <formula>NOT(ISERROR(SEARCH("09.00 – 18.00",AW113)))</formula>
    </cfRule>
    <cfRule type="containsText" dxfId="33705" priority="62313" operator="containsText" text="09.00 – 13.00">
      <formula>NOT(ISERROR(SEARCH("09.00 – 13.00",AW113)))</formula>
    </cfRule>
    <cfRule type="containsText" dxfId="33704" priority="62314" operator="containsText" text="11.30 – 19.30">
      <formula>NOT(ISERROR(SEARCH("11.30 – 19.30",AW113)))</formula>
    </cfRule>
    <cfRule type="containsText" dxfId="33703" priority="62315" operator="containsText" text="10.30 – 19.30">
      <formula>NOT(ISERROR(SEARCH("10.30 – 19.30",AW113)))</formula>
    </cfRule>
    <cfRule type="containsText" dxfId="33702" priority="62316" operator="containsText" text="09.00 – 15.00">
      <formula>NOT(ISERROR(SEARCH("09.00 – 15.00",AW113)))</formula>
    </cfRule>
    <cfRule type="containsText" dxfId="33701" priority="62317" operator="containsText" text="12:30">
      <formula>NOT(ISERROR(SEARCH("12:30",AW113)))</formula>
    </cfRule>
    <cfRule type="containsText" dxfId="33700" priority="62318" operator="containsText" text="13:30">
      <formula>NOT(ISERROR(SEARCH("13:30",AW113)))</formula>
    </cfRule>
    <cfRule type="containsText" dxfId="33699" priority="62319" operator="containsText" text="FESTIVITÁ">
      <formula>NOT(ISERROR(SEARCH("FESTIVITÁ",AW113)))</formula>
    </cfRule>
    <cfRule type="cellIs" dxfId="33698" priority="62320" operator="equal">
      <formula>"DOMENICA"</formula>
    </cfRule>
  </conditionalFormatting>
  <conditionalFormatting sqref="AW154:AY154">
    <cfRule type="containsText" dxfId="33697" priority="62287" operator="containsText" text="08.30 – 14.30">
      <formula>NOT(ISERROR(SEARCH("08.30 – 14.30",AW154)))</formula>
    </cfRule>
    <cfRule type="containsText" dxfId="33696" priority="62288" operator="containsText" text="09:30 – 18.30">
      <formula>NOT(ISERROR(SEARCH("09:30 – 18.30",AW154)))</formula>
    </cfRule>
    <cfRule type="containsText" dxfId="33695" priority="62289" operator="containsText" text="10.30 – 18.30">
      <formula>NOT(ISERROR(SEARCH("10.30 – 18.30",AW154)))</formula>
    </cfRule>
    <cfRule type="containsText" dxfId="33694" priority="62290" operator="containsText" text="09.30 – 18.30">
      <formula>NOT(ISERROR(SEARCH("09.30 – 18.30",AW154)))</formula>
    </cfRule>
    <cfRule type="containsText" dxfId="33693" priority="62291" operator="containsText" text="09.00 – 13:00">
      <formula>NOT(ISERROR(SEARCH("09.00 – 13:00",AW154)))</formula>
    </cfRule>
    <cfRule type="containsText" dxfId="33692" priority="62292" operator="containsText" text="08.30 – 16.30">
      <formula>NOT(ISERROR(SEARCH("08.30 – 16.30",AW154)))</formula>
    </cfRule>
    <cfRule type="containsText" dxfId="33691" priority="62293" operator="containsText" text="08:30 – 17.30">
      <formula>NOT(ISERROR(SEARCH("08:30 – 17.30",AW154)))</formula>
    </cfRule>
    <cfRule type="containsText" dxfId="33690" priority="62294" operator="containsText" text="08.30 – 17.30">
      <formula>NOT(ISERROR(SEARCH("08.30 – 17.30",AW154)))</formula>
    </cfRule>
    <cfRule type="containsText" dxfId="33689" priority="62295" operator="containsText" text="09.00 – 18.00">
      <formula>NOT(ISERROR(SEARCH("09.00 – 18.00",AW154)))</formula>
    </cfRule>
    <cfRule type="containsText" dxfId="33688" priority="62296" operator="containsText" text="09.00 – 13.00">
      <formula>NOT(ISERROR(SEARCH("09.00 – 13.00",AW154)))</formula>
    </cfRule>
    <cfRule type="containsText" dxfId="33687" priority="62297" operator="containsText" text="11.30 – 19.30">
      <formula>NOT(ISERROR(SEARCH("11.30 – 19.30",AW154)))</formula>
    </cfRule>
    <cfRule type="containsText" dxfId="33686" priority="62298" operator="containsText" text="10.30 – 19.30">
      <formula>NOT(ISERROR(SEARCH("10.30 – 19.30",AW154)))</formula>
    </cfRule>
    <cfRule type="containsText" dxfId="33685" priority="62299" operator="containsText" text="09.00 – 15.00">
      <formula>NOT(ISERROR(SEARCH("09.00 – 15.00",AW154)))</formula>
    </cfRule>
    <cfRule type="containsText" dxfId="33684" priority="62300" operator="containsText" text="12:30">
      <formula>NOT(ISERROR(SEARCH("12:30",AW154)))</formula>
    </cfRule>
    <cfRule type="containsText" dxfId="33683" priority="62301" operator="containsText" text="13:30">
      <formula>NOT(ISERROR(SEARCH("13:30",AW154)))</formula>
    </cfRule>
    <cfRule type="containsText" dxfId="33682" priority="62302" operator="containsText" text="FESTIVITÁ">
      <formula>NOT(ISERROR(SEARCH("FESTIVITÁ",AW154)))</formula>
    </cfRule>
    <cfRule type="cellIs" dxfId="33681" priority="62303" operator="equal">
      <formula>"DOMENICA"</formula>
    </cfRule>
  </conditionalFormatting>
  <conditionalFormatting sqref="AW123:AY124">
    <cfRule type="containsText" dxfId="33680" priority="62270" operator="containsText" text="08.30 – 14.30">
      <formula>NOT(ISERROR(SEARCH("08.30 – 14.30",AW123)))</formula>
    </cfRule>
    <cfRule type="containsText" dxfId="33679" priority="62271" operator="containsText" text="09:30 – 18.30">
      <formula>NOT(ISERROR(SEARCH("09:30 – 18.30",AW123)))</formula>
    </cfRule>
    <cfRule type="containsText" dxfId="33678" priority="62272" operator="containsText" text="10.30 – 18.30">
      <formula>NOT(ISERROR(SEARCH("10.30 – 18.30",AW123)))</formula>
    </cfRule>
    <cfRule type="containsText" dxfId="33677" priority="62273" operator="containsText" text="09.30 – 18.30">
      <formula>NOT(ISERROR(SEARCH("09.30 – 18.30",AW123)))</formula>
    </cfRule>
    <cfRule type="containsText" dxfId="33676" priority="62274" operator="containsText" text="09.00 – 13:00">
      <formula>NOT(ISERROR(SEARCH("09.00 – 13:00",AW123)))</formula>
    </cfRule>
    <cfRule type="containsText" dxfId="33675" priority="62275" operator="containsText" text="08.30 – 16.30">
      <formula>NOT(ISERROR(SEARCH("08.30 – 16.30",AW123)))</formula>
    </cfRule>
    <cfRule type="containsText" dxfId="33674" priority="62276" operator="containsText" text="08:30 – 17.30">
      <formula>NOT(ISERROR(SEARCH("08:30 – 17.30",AW123)))</formula>
    </cfRule>
    <cfRule type="containsText" dxfId="33673" priority="62277" operator="containsText" text="08.30 – 17.30">
      <formula>NOT(ISERROR(SEARCH("08.30 – 17.30",AW123)))</formula>
    </cfRule>
    <cfRule type="containsText" dxfId="33672" priority="62278" operator="containsText" text="09.00 – 18.00">
      <formula>NOT(ISERROR(SEARCH("09.00 – 18.00",AW123)))</formula>
    </cfRule>
    <cfRule type="containsText" dxfId="33671" priority="62279" operator="containsText" text="09.00 – 13.00">
      <formula>NOT(ISERROR(SEARCH("09.00 – 13.00",AW123)))</formula>
    </cfRule>
    <cfRule type="containsText" dxfId="33670" priority="62280" operator="containsText" text="11.30 – 19.30">
      <formula>NOT(ISERROR(SEARCH("11.30 – 19.30",AW123)))</formula>
    </cfRule>
    <cfRule type="containsText" dxfId="33669" priority="62281" operator="containsText" text="10.30 – 19.30">
      <formula>NOT(ISERROR(SEARCH("10.30 – 19.30",AW123)))</formula>
    </cfRule>
    <cfRule type="containsText" dxfId="33668" priority="62282" operator="containsText" text="09.00 – 15.00">
      <formula>NOT(ISERROR(SEARCH("09.00 – 15.00",AW123)))</formula>
    </cfRule>
    <cfRule type="containsText" dxfId="33667" priority="62283" operator="containsText" text="12:30">
      <formula>NOT(ISERROR(SEARCH("12:30",AW123)))</formula>
    </cfRule>
    <cfRule type="containsText" dxfId="33666" priority="62284" operator="containsText" text="13:30">
      <formula>NOT(ISERROR(SEARCH("13:30",AW123)))</formula>
    </cfRule>
    <cfRule type="containsText" dxfId="33665" priority="62285" operator="containsText" text="FESTIVITÁ">
      <formula>NOT(ISERROR(SEARCH("FESTIVITÁ",AW123)))</formula>
    </cfRule>
    <cfRule type="cellIs" dxfId="33664" priority="62286" operator="equal">
      <formula>"DOMENICA"</formula>
    </cfRule>
  </conditionalFormatting>
  <conditionalFormatting sqref="H124">
    <cfRule type="cellIs" dxfId="33663" priority="62007" operator="equal">
      <formula>"09.00 – 15.00"</formula>
    </cfRule>
  </conditionalFormatting>
  <conditionalFormatting sqref="H124">
    <cfRule type="cellIs" dxfId="33662" priority="62008" operator="equal">
      <formula>"09.00 – 18.00"</formula>
    </cfRule>
  </conditionalFormatting>
  <conditionalFormatting sqref="H124">
    <cfRule type="cellIs" dxfId="33661" priority="62009" operator="equal">
      <formula>"09.30 – 13.00"</formula>
    </cfRule>
  </conditionalFormatting>
  <conditionalFormatting sqref="H124">
    <cfRule type="cellIs" dxfId="33660" priority="62010" operator="equal">
      <formula>"10.30 – 19.30"</formula>
    </cfRule>
  </conditionalFormatting>
  <conditionalFormatting sqref="H124">
    <cfRule type="cellIs" dxfId="33659" priority="62011" operator="equal">
      <formula>"11.30 – 19.30"</formula>
    </cfRule>
  </conditionalFormatting>
  <conditionalFormatting sqref="H124">
    <cfRule type="cellIs" dxfId="33658" priority="62012" operator="equal">
      <formula>_FV(13,"3")</formula>
    </cfRule>
  </conditionalFormatting>
  <conditionalFormatting sqref="H124">
    <cfRule type="cellIs" dxfId="33657" priority="62013" operator="equal">
      <formula>_FV(13,"3")</formula>
    </cfRule>
  </conditionalFormatting>
  <conditionalFormatting sqref="H124">
    <cfRule type="cellIs" dxfId="33656" priority="62014" operator="equal">
      <formula>_FV(13,"3")</formula>
    </cfRule>
  </conditionalFormatting>
  <conditionalFormatting sqref="H124">
    <cfRule type="containsText" dxfId="33655" priority="61997" operator="containsText" text="DOMENICA">
      <formula>NOT(ISERROR(SEARCH("DOMENICA",H124)))</formula>
    </cfRule>
    <cfRule type="containsText" dxfId="33654" priority="61998" operator="containsText" text="08.30 – 14.30">
      <formula>NOT(ISERROR(SEARCH("08.30 – 14.30",H124)))</formula>
    </cfRule>
    <cfRule type="containsText" dxfId="33653" priority="61999" operator="containsText" text="09.30 – 18.30">
      <formula>NOT(ISERROR(SEARCH("09.30 – 18.30",H124)))</formula>
    </cfRule>
    <cfRule type="containsText" dxfId="33652" priority="62000" operator="containsText" text="08.30 – 16.30">
      <formula>NOT(ISERROR(SEARCH("08.30 – 16.30",H124)))</formula>
    </cfRule>
    <cfRule type="containsText" dxfId="33651" priority="62001" operator="containsText" text="08.30 – 17.30">
      <formula>NOT(ISERROR(SEARCH("08.30 – 17.30",H124)))</formula>
    </cfRule>
    <cfRule type="containsText" dxfId="33650" priority="62002" operator="containsText" text="09.00 – 18.00">
      <formula>NOT(ISERROR(SEARCH("09.00 – 18.00",H124)))</formula>
    </cfRule>
    <cfRule type="containsText" dxfId="33649" priority="62003" operator="containsText" text="09.00 – 15.00">
      <formula>NOT(ISERROR(SEARCH("09.00 – 15.00",H124)))</formula>
    </cfRule>
    <cfRule type="containsText" dxfId="33648" priority="62004" operator="containsText" text="10.30 – 19.30">
      <formula>NOT(ISERROR(SEARCH("10.30 – 19.30",H124)))</formula>
    </cfRule>
    <cfRule type="containsText" dxfId="33647" priority="62005" operator="containsText" text="09.00 – 13.00">
      <formula>NOT(ISERROR(SEARCH("09.00 – 13.00",H124)))</formula>
    </cfRule>
    <cfRule type="containsText" dxfId="33646" priority="62006" operator="containsText" text="11.30 – 19.30">
      <formula>NOT(ISERROR(SEARCH("11.30 – 19.30",H124)))</formula>
    </cfRule>
  </conditionalFormatting>
  <conditionalFormatting sqref="H124">
    <cfRule type="cellIs" dxfId="33645" priority="61990" operator="equal">
      <formula>"09.00 – 18.00"</formula>
    </cfRule>
  </conditionalFormatting>
  <conditionalFormatting sqref="H124">
    <cfRule type="cellIs" dxfId="33644" priority="61991" operator="equal">
      <formula>"09.30 – 13.00"</formula>
    </cfRule>
  </conditionalFormatting>
  <conditionalFormatting sqref="H124">
    <cfRule type="cellIs" dxfId="33643" priority="61992" operator="equal">
      <formula>"10.30 – 19.30"</formula>
    </cfRule>
  </conditionalFormatting>
  <conditionalFormatting sqref="H124">
    <cfRule type="cellIs" dxfId="33642" priority="61993" operator="equal">
      <formula>"11.30 – 19.30"</formula>
    </cfRule>
  </conditionalFormatting>
  <conditionalFormatting sqref="H124">
    <cfRule type="cellIs" dxfId="33641" priority="61994" operator="equal">
      <formula>_FV(13,"3")</formula>
    </cfRule>
  </conditionalFormatting>
  <conditionalFormatting sqref="H124">
    <cfRule type="cellIs" dxfId="33640" priority="61995" operator="equal">
      <formula>_FV(13,"3")</formula>
    </cfRule>
  </conditionalFormatting>
  <conditionalFormatting sqref="H124">
    <cfRule type="cellIs" dxfId="33639" priority="61996" operator="equal">
      <formula>_FV(13,"3")</formula>
    </cfRule>
  </conditionalFormatting>
  <conditionalFormatting sqref="H124">
    <cfRule type="cellIs" dxfId="33638" priority="61983" operator="equal">
      <formula>"09.00 – 18.00"</formula>
    </cfRule>
  </conditionalFormatting>
  <conditionalFormatting sqref="H124">
    <cfRule type="cellIs" dxfId="33637" priority="61984" operator="equal">
      <formula>"09.30 – 13.00"</formula>
    </cfRule>
  </conditionalFormatting>
  <conditionalFormatting sqref="H124">
    <cfRule type="cellIs" dxfId="33636" priority="61985" operator="equal">
      <formula>"10.30 – 19.30"</formula>
    </cfRule>
  </conditionalFormatting>
  <conditionalFormatting sqref="H124">
    <cfRule type="cellIs" dxfId="33635" priority="61986" operator="equal">
      <formula>"11.30 – 19.30"</formula>
    </cfRule>
  </conditionalFormatting>
  <conditionalFormatting sqref="H124">
    <cfRule type="cellIs" dxfId="33634" priority="61987" operator="equal">
      <formula>_FV(13,"3")</formula>
    </cfRule>
  </conditionalFormatting>
  <conditionalFormatting sqref="H124">
    <cfRule type="cellIs" dxfId="33633" priority="61988" operator="equal">
      <formula>_FV(13,"3")</formula>
    </cfRule>
  </conditionalFormatting>
  <conditionalFormatting sqref="H124">
    <cfRule type="cellIs" dxfId="33632" priority="61989" operator="equal">
      <formula>_FV(13,"3")</formula>
    </cfRule>
  </conditionalFormatting>
  <conditionalFormatting sqref="H134">
    <cfRule type="cellIs" dxfId="33631" priority="61975" operator="equal">
      <formula>"09.00 – 15.00"</formula>
    </cfRule>
  </conditionalFormatting>
  <conditionalFormatting sqref="H134">
    <cfRule type="cellIs" dxfId="33630" priority="61976" operator="equal">
      <formula>"09.00 – 18.00"</formula>
    </cfRule>
  </conditionalFormatting>
  <conditionalFormatting sqref="H134">
    <cfRule type="cellIs" dxfId="33629" priority="61977" operator="equal">
      <formula>"09.30 – 13.00"</formula>
    </cfRule>
  </conditionalFormatting>
  <conditionalFormatting sqref="H134">
    <cfRule type="cellIs" dxfId="33628" priority="61978" operator="equal">
      <formula>"10.30 – 19.30"</formula>
    </cfRule>
  </conditionalFormatting>
  <conditionalFormatting sqref="H134">
    <cfRule type="cellIs" dxfId="33627" priority="61979" operator="equal">
      <formula>"11.30 – 19.30"</formula>
    </cfRule>
  </conditionalFormatting>
  <conditionalFormatting sqref="H134">
    <cfRule type="cellIs" dxfId="33626" priority="61980" operator="equal">
      <formula>_FV(13,"3")</formula>
    </cfRule>
  </conditionalFormatting>
  <conditionalFormatting sqref="H134">
    <cfRule type="cellIs" dxfId="33625" priority="61981" operator="equal">
      <formula>_FV(13,"3")</formula>
    </cfRule>
  </conditionalFormatting>
  <conditionalFormatting sqref="H134">
    <cfRule type="cellIs" dxfId="33624" priority="61982" operator="equal">
      <formula>_FV(13,"3")</formula>
    </cfRule>
  </conditionalFormatting>
  <conditionalFormatting sqref="H134">
    <cfRule type="containsText" dxfId="33623" priority="61965" operator="containsText" text="DOMENICA">
      <formula>NOT(ISERROR(SEARCH("DOMENICA",H134)))</formula>
    </cfRule>
    <cfRule type="containsText" dxfId="33622" priority="61966" operator="containsText" text="08.30 – 14.30">
      <formula>NOT(ISERROR(SEARCH("08.30 – 14.30",H134)))</formula>
    </cfRule>
    <cfRule type="containsText" dxfId="33621" priority="61967" operator="containsText" text="09.30 – 18.30">
      <formula>NOT(ISERROR(SEARCH("09.30 – 18.30",H134)))</formula>
    </cfRule>
    <cfRule type="containsText" dxfId="33620" priority="61968" operator="containsText" text="08.30 – 16.30">
      <formula>NOT(ISERROR(SEARCH("08.30 – 16.30",H134)))</formula>
    </cfRule>
    <cfRule type="containsText" dxfId="33619" priority="61969" operator="containsText" text="08.30 – 17.30">
      <formula>NOT(ISERROR(SEARCH("08.30 – 17.30",H134)))</formula>
    </cfRule>
    <cfRule type="containsText" dxfId="33618" priority="61970" operator="containsText" text="09.00 – 18.00">
      <formula>NOT(ISERROR(SEARCH("09.00 – 18.00",H134)))</formula>
    </cfRule>
    <cfRule type="containsText" dxfId="33617" priority="61971" operator="containsText" text="09.00 – 15.00">
      <formula>NOT(ISERROR(SEARCH("09.00 – 15.00",H134)))</formula>
    </cfRule>
    <cfRule type="containsText" dxfId="33616" priority="61972" operator="containsText" text="10.30 – 19.30">
      <formula>NOT(ISERROR(SEARCH("10.30 – 19.30",H134)))</formula>
    </cfRule>
    <cfRule type="containsText" dxfId="33615" priority="61973" operator="containsText" text="09.00 – 13.00">
      <formula>NOT(ISERROR(SEARCH("09.00 – 13.00",H134)))</formula>
    </cfRule>
    <cfRule type="containsText" dxfId="33614" priority="61974" operator="containsText" text="11.30 – 19.30">
      <formula>NOT(ISERROR(SEARCH("11.30 – 19.30",H134)))</formula>
    </cfRule>
  </conditionalFormatting>
  <conditionalFormatting sqref="H134">
    <cfRule type="cellIs" dxfId="33613" priority="61958" operator="equal">
      <formula>"09.00 – 18.00"</formula>
    </cfRule>
  </conditionalFormatting>
  <conditionalFormatting sqref="H134">
    <cfRule type="cellIs" dxfId="33612" priority="61959" operator="equal">
      <formula>"09.30 – 13.00"</formula>
    </cfRule>
  </conditionalFormatting>
  <conditionalFormatting sqref="H134">
    <cfRule type="cellIs" dxfId="33611" priority="61960" operator="equal">
      <formula>"10.30 – 19.30"</formula>
    </cfRule>
  </conditionalFormatting>
  <conditionalFormatting sqref="H134">
    <cfRule type="cellIs" dxfId="33610" priority="61961" operator="equal">
      <formula>"11.30 – 19.30"</formula>
    </cfRule>
  </conditionalFormatting>
  <conditionalFormatting sqref="H134">
    <cfRule type="cellIs" dxfId="33609" priority="61962" operator="equal">
      <formula>_FV(13,"3")</formula>
    </cfRule>
  </conditionalFormatting>
  <conditionalFormatting sqref="H134">
    <cfRule type="cellIs" dxfId="33608" priority="61963" operator="equal">
      <formula>_FV(13,"3")</formula>
    </cfRule>
  </conditionalFormatting>
  <conditionalFormatting sqref="H134">
    <cfRule type="cellIs" dxfId="33607" priority="61964" operator="equal">
      <formula>_FV(13,"3")</formula>
    </cfRule>
  </conditionalFormatting>
  <conditionalFormatting sqref="H134">
    <cfRule type="cellIs" dxfId="33606" priority="61951" operator="equal">
      <formula>"09.00 – 18.00"</formula>
    </cfRule>
  </conditionalFormatting>
  <conditionalFormatting sqref="H134">
    <cfRule type="cellIs" dxfId="33605" priority="61952" operator="equal">
      <formula>"09.30 – 13.00"</formula>
    </cfRule>
  </conditionalFormatting>
  <conditionalFormatting sqref="H134">
    <cfRule type="cellIs" dxfId="33604" priority="61953" operator="equal">
      <formula>"10.30 – 19.30"</formula>
    </cfRule>
  </conditionalFormatting>
  <conditionalFormatting sqref="H134">
    <cfRule type="cellIs" dxfId="33603" priority="61954" operator="equal">
      <formula>"11.30 – 19.30"</formula>
    </cfRule>
  </conditionalFormatting>
  <conditionalFormatting sqref="H134">
    <cfRule type="cellIs" dxfId="33602" priority="61955" operator="equal">
      <formula>_FV(13,"3")</formula>
    </cfRule>
  </conditionalFormatting>
  <conditionalFormatting sqref="H134">
    <cfRule type="cellIs" dxfId="33601" priority="61956" operator="equal">
      <formula>_FV(13,"3")</formula>
    </cfRule>
  </conditionalFormatting>
  <conditionalFormatting sqref="H134">
    <cfRule type="cellIs" dxfId="33600" priority="61957" operator="equal">
      <formula>_FV(13,"3")</formula>
    </cfRule>
  </conditionalFormatting>
  <conditionalFormatting sqref="H144">
    <cfRule type="cellIs" dxfId="33599" priority="61943" operator="equal">
      <formula>"09.00 – 15.00"</formula>
    </cfRule>
  </conditionalFormatting>
  <conditionalFormatting sqref="H144">
    <cfRule type="cellIs" dxfId="33598" priority="61944" operator="equal">
      <formula>"09.00 – 18.00"</formula>
    </cfRule>
  </conditionalFormatting>
  <conditionalFormatting sqref="H144">
    <cfRule type="cellIs" dxfId="33597" priority="61945" operator="equal">
      <formula>"09.30 – 13.00"</formula>
    </cfRule>
  </conditionalFormatting>
  <conditionalFormatting sqref="H144">
    <cfRule type="cellIs" dxfId="33596" priority="61946" operator="equal">
      <formula>"10.30 – 19.30"</formula>
    </cfRule>
  </conditionalFormatting>
  <conditionalFormatting sqref="H144">
    <cfRule type="cellIs" dxfId="33595" priority="61947" operator="equal">
      <formula>"11.30 – 19.30"</formula>
    </cfRule>
  </conditionalFormatting>
  <conditionalFormatting sqref="H144">
    <cfRule type="cellIs" dxfId="33594" priority="61948" operator="equal">
      <formula>_FV(13,"3")</formula>
    </cfRule>
  </conditionalFormatting>
  <conditionalFormatting sqref="H144">
    <cfRule type="cellIs" dxfId="33593" priority="61949" operator="equal">
      <formula>_FV(13,"3")</formula>
    </cfRule>
  </conditionalFormatting>
  <conditionalFormatting sqref="H144">
    <cfRule type="cellIs" dxfId="33592" priority="61950" operator="equal">
      <formula>_FV(13,"3")</formula>
    </cfRule>
  </conditionalFormatting>
  <conditionalFormatting sqref="H144">
    <cfRule type="containsText" dxfId="33591" priority="61933" operator="containsText" text="DOMENICA">
      <formula>NOT(ISERROR(SEARCH("DOMENICA",H144)))</formula>
    </cfRule>
    <cfRule type="containsText" dxfId="33590" priority="61934" operator="containsText" text="08.30 – 14.30">
      <formula>NOT(ISERROR(SEARCH("08.30 – 14.30",H144)))</formula>
    </cfRule>
    <cfRule type="containsText" dxfId="33589" priority="61935" operator="containsText" text="09.30 – 18.30">
      <formula>NOT(ISERROR(SEARCH("09.30 – 18.30",H144)))</formula>
    </cfRule>
    <cfRule type="containsText" dxfId="33588" priority="61936" operator="containsText" text="08.30 – 16.30">
      <formula>NOT(ISERROR(SEARCH("08.30 – 16.30",H144)))</formula>
    </cfRule>
    <cfRule type="containsText" dxfId="33587" priority="61937" operator="containsText" text="08.30 – 17.30">
      <formula>NOT(ISERROR(SEARCH("08.30 – 17.30",H144)))</formula>
    </cfRule>
    <cfRule type="containsText" dxfId="33586" priority="61938" operator="containsText" text="09.00 – 18.00">
      <formula>NOT(ISERROR(SEARCH("09.00 – 18.00",H144)))</formula>
    </cfRule>
    <cfRule type="containsText" dxfId="33585" priority="61939" operator="containsText" text="09.00 – 15.00">
      <formula>NOT(ISERROR(SEARCH("09.00 – 15.00",H144)))</formula>
    </cfRule>
    <cfRule type="containsText" dxfId="33584" priority="61940" operator="containsText" text="10.30 – 19.30">
      <formula>NOT(ISERROR(SEARCH("10.30 – 19.30",H144)))</formula>
    </cfRule>
    <cfRule type="containsText" dxfId="33583" priority="61941" operator="containsText" text="09.00 – 13.00">
      <formula>NOT(ISERROR(SEARCH("09.00 – 13.00",H144)))</formula>
    </cfRule>
    <cfRule type="containsText" dxfId="33582" priority="61942" operator="containsText" text="11.30 – 19.30">
      <formula>NOT(ISERROR(SEARCH("11.30 – 19.30",H144)))</formula>
    </cfRule>
  </conditionalFormatting>
  <conditionalFormatting sqref="H144">
    <cfRule type="cellIs" dxfId="33581" priority="61926" operator="equal">
      <formula>"09.00 – 18.00"</formula>
    </cfRule>
  </conditionalFormatting>
  <conditionalFormatting sqref="H144">
    <cfRule type="cellIs" dxfId="33580" priority="61927" operator="equal">
      <formula>"09.30 – 13.00"</formula>
    </cfRule>
  </conditionalFormatting>
  <conditionalFormatting sqref="H144">
    <cfRule type="cellIs" dxfId="33579" priority="61928" operator="equal">
      <formula>"10.30 – 19.30"</formula>
    </cfRule>
  </conditionalFormatting>
  <conditionalFormatting sqref="H144">
    <cfRule type="cellIs" dxfId="33578" priority="61929" operator="equal">
      <formula>"11.30 – 19.30"</formula>
    </cfRule>
  </conditionalFormatting>
  <conditionalFormatting sqref="H144">
    <cfRule type="cellIs" dxfId="33577" priority="61930" operator="equal">
      <formula>_FV(13,"3")</formula>
    </cfRule>
  </conditionalFormatting>
  <conditionalFormatting sqref="H144">
    <cfRule type="cellIs" dxfId="33576" priority="61931" operator="equal">
      <formula>_FV(13,"3")</formula>
    </cfRule>
  </conditionalFormatting>
  <conditionalFormatting sqref="H144">
    <cfRule type="cellIs" dxfId="33575" priority="61932" operator="equal">
      <formula>_FV(13,"3")</formula>
    </cfRule>
  </conditionalFormatting>
  <conditionalFormatting sqref="H144">
    <cfRule type="cellIs" dxfId="33574" priority="61919" operator="equal">
      <formula>"09.00 – 18.00"</formula>
    </cfRule>
  </conditionalFormatting>
  <conditionalFormatting sqref="H144">
    <cfRule type="cellIs" dxfId="33573" priority="61920" operator="equal">
      <formula>"09.30 – 13.00"</formula>
    </cfRule>
  </conditionalFormatting>
  <conditionalFormatting sqref="H144">
    <cfRule type="cellIs" dxfId="33572" priority="61921" operator="equal">
      <formula>"10.30 – 19.30"</formula>
    </cfRule>
  </conditionalFormatting>
  <conditionalFormatting sqref="H144">
    <cfRule type="cellIs" dxfId="33571" priority="61922" operator="equal">
      <formula>"11.30 – 19.30"</formula>
    </cfRule>
  </conditionalFormatting>
  <conditionalFormatting sqref="H144">
    <cfRule type="cellIs" dxfId="33570" priority="61923" operator="equal">
      <formula>_FV(13,"3")</formula>
    </cfRule>
  </conditionalFormatting>
  <conditionalFormatting sqref="H144">
    <cfRule type="cellIs" dxfId="33569" priority="61924" operator="equal">
      <formula>_FV(13,"3")</formula>
    </cfRule>
  </conditionalFormatting>
  <conditionalFormatting sqref="H144">
    <cfRule type="cellIs" dxfId="33568" priority="61925" operator="equal">
      <formula>_FV(13,"3")</formula>
    </cfRule>
  </conditionalFormatting>
  <conditionalFormatting sqref="H154">
    <cfRule type="cellIs" dxfId="33567" priority="61911" operator="equal">
      <formula>"09.00 – 15.00"</formula>
    </cfRule>
  </conditionalFormatting>
  <conditionalFormatting sqref="H154">
    <cfRule type="cellIs" dxfId="33566" priority="61912" operator="equal">
      <formula>"09.00 – 18.00"</formula>
    </cfRule>
  </conditionalFormatting>
  <conditionalFormatting sqref="H154">
    <cfRule type="cellIs" dxfId="33565" priority="61913" operator="equal">
      <formula>"09.30 – 13.00"</formula>
    </cfRule>
  </conditionalFormatting>
  <conditionalFormatting sqref="H154">
    <cfRule type="cellIs" dxfId="33564" priority="61914" operator="equal">
      <formula>"10.30 – 19.30"</formula>
    </cfRule>
  </conditionalFormatting>
  <conditionalFormatting sqref="H154">
    <cfRule type="cellIs" dxfId="33563" priority="61915" operator="equal">
      <formula>"11.30 – 19.30"</formula>
    </cfRule>
  </conditionalFormatting>
  <conditionalFormatting sqref="H154">
    <cfRule type="cellIs" dxfId="33562" priority="61916" operator="equal">
      <formula>_FV(13,"3")</formula>
    </cfRule>
  </conditionalFormatting>
  <conditionalFormatting sqref="H154">
    <cfRule type="cellIs" dxfId="33561" priority="61917" operator="equal">
      <formula>_FV(13,"3")</formula>
    </cfRule>
  </conditionalFormatting>
  <conditionalFormatting sqref="H154">
    <cfRule type="cellIs" dxfId="33560" priority="61918" operator="equal">
      <formula>_FV(13,"3")</formula>
    </cfRule>
  </conditionalFormatting>
  <conditionalFormatting sqref="H154">
    <cfRule type="containsText" dxfId="33559" priority="61901" operator="containsText" text="DOMENICA">
      <formula>NOT(ISERROR(SEARCH("DOMENICA",H154)))</formula>
    </cfRule>
    <cfRule type="containsText" dxfId="33558" priority="61902" operator="containsText" text="08.30 – 14.30">
      <formula>NOT(ISERROR(SEARCH("08.30 – 14.30",H154)))</formula>
    </cfRule>
    <cfRule type="containsText" dxfId="33557" priority="61903" operator="containsText" text="09.30 – 18.30">
      <formula>NOT(ISERROR(SEARCH("09.30 – 18.30",H154)))</formula>
    </cfRule>
    <cfRule type="containsText" dxfId="33556" priority="61904" operator="containsText" text="08.30 – 16.30">
      <formula>NOT(ISERROR(SEARCH("08.30 – 16.30",H154)))</formula>
    </cfRule>
    <cfRule type="containsText" dxfId="33555" priority="61905" operator="containsText" text="08.30 – 17.30">
      <formula>NOT(ISERROR(SEARCH("08.30 – 17.30",H154)))</formula>
    </cfRule>
    <cfRule type="containsText" dxfId="33554" priority="61906" operator="containsText" text="09.00 – 18.00">
      <formula>NOT(ISERROR(SEARCH("09.00 – 18.00",H154)))</formula>
    </cfRule>
    <cfRule type="containsText" dxfId="33553" priority="61907" operator="containsText" text="09.00 – 15.00">
      <formula>NOT(ISERROR(SEARCH("09.00 – 15.00",H154)))</formula>
    </cfRule>
    <cfRule type="containsText" dxfId="33552" priority="61908" operator="containsText" text="10.30 – 19.30">
      <formula>NOT(ISERROR(SEARCH("10.30 – 19.30",H154)))</formula>
    </cfRule>
    <cfRule type="containsText" dxfId="33551" priority="61909" operator="containsText" text="09.00 – 13.00">
      <formula>NOT(ISERROR(SEARCH("09.00 – 13.00",H154)))</formula>
    </cfRule>
    <cfRule type="containsText" dxfId="33550" priority="61910" operator="containsText" text="11.30 – 19.30">
      <formula>NOT(ISERROR(SEARCH("11.30 – 19.30",H154)))</formula>
    </cfRule>
  </conditionalFormatting>
  <conditionalFormatting sqref="H154">
    <cfRule type="cellIs" dxfId="33549" priority="61894" operator="equal">
      <formula>"09.00 – 18.00"</formula>
    </cfRule>
  </conditionalFormatting>
  <conditionalFormatting sqref="H154">
    <cfRule type="cellIs" dxfId="33548" priority="61895" operator="equal">
      <formula>"09.30 – 13.00"</formula>
    </cfRule>
  </conditionalFormatting>
  <conditionalFormatting sqref="H154">
    <cfRule type="cellIs" dxfId="33547" priority="61896" operator="equal">
      <formula>"10.30 – 19.30"</formula>
    </cfRule>
  </conditionalFormatting>
  <conditionalFormatting sqref="H154">
    <cfRule type="cellIs" dxfId="33546" priority="61897" operator="equal">
      <formula>"11.30 – 19.30"</formula>
    </cfRule>
  </conditionalFormatting>
  <conditionalFormatting sqref="H154">
    <cfRule type="cellIs" dxfId="33545" priority="61898" operator="equal">
      <formula>_FV(13,"3")</formula>
    </cfRule>
  </conditionalFormatting>
  <conditionalFormatting sqref="H154">
    <cfRule type="cellIs" dxfId="33544" priority="61899" operator="equal">
      <formula>_FV(13,"3")</formula>
    </cfRule>
  </conditionalFormatting>
  <conditionalFormatting sqref="H154">
    <cfRule type="cellIs" dxfId="33543" priority="61900" operator="equal">
      <formula>_FV(13,"3")</formula>
    </cfRule>
  </conditionalFormatting>
  <conditionalFormatting sqref="H154">
    <cfRule type="cellIs" dxfId="33542" priority="61887" operator="equal">
      <formula>"09.00 – 18.00"</formula>
    </cfRule>
  </conditionalFormatting>
  <conditionalFormatting sqref="H154">
    <cfRule type="cellIs" dxfId="33541" priority="61888" operator="equal">
      <formula>"09.30 – 13.00"</formula>
    </cfRule>
  </conditionalFormatting>
  <conditionalFormatting sqref="H154">
    <cfRule type="cellIs" dxfId="33540" priority="61889" operator="equal">
      <formula>"10.30 – 19.30"</formula>
    </cfRule>
  </conditionalFormatting>
  <conditionalFormatting sqref="H154">
    <cfRule type="cellIs" dxfId="33539" priority="61890" operator="equal">
      <formula>"11.30 – 19.30"</formula>
    </cfRule>
  </conditionalFormatting>
  <conditionalFormatting sqref="H154">
    <cfRule type="cellIs" dxfId="33538" priority="61891" operator="equal">
      <formula>_FV(13,"3")</formula>
    </cfRule>
  </conditionalFormatting>
  <conditionalFormatting sqref="H154">
    <cfRule type="cellIs" dxfId="33537" priority="61892" operator="equal">
      <formula>_FV(13,"3")</formula>
    </cfRule>
  </conditionalFormatting>
  <conditionalFormatting sqref="H154">
    <cfRule type="cellIs" dxfId="33536" priority="61893" operator="equal">
      <formula>_FV(13,"3")</formula>
    </cfRule>
  </conditionalFormatting>
  <conditionalFormatting sqref="V110">
    <cfRule type="cellIs" dxfId="33535" priority="61884" operator="equal">
      <formula>" "</formula>
    </cfRule>
  </conditionalFormatting>
  <conditionalFormatting sqref="U133:V133 U143:V143 U153:V153">
    <cfRule type="containsText" dxfId="33534" priority="61726" operator="containsText" text="08.30 – 14.30">
      <formula>NOT(ISERROR(SEARCH("08.30 – 14.30",U133)))</formula>
    </cfRule>
    <cfRule type="containsText" dxfId="33533" priority="61727" operator="containsText" text="09:30 – 18.30">
      <formula>NOT(ISERROR(SEARCH("09:30 – 18.30",U133)))</formula>
    </cfRule>
    <cfRule type="containsText" dxfId="33532" priority="61728" operator="containsText" text="10.30 – 18.30">
      <formula>NOT(ISERROR(SEARCH("10.30 – 18.30",U133)))</formula>
    </cfRule>
    <cfRule type="containsText" dxfId="33531" priority="61729" operator="containsText" text="09.30 – 18.30">
      <formula>NOT(ISERROR(SEARCH("09.30 – 18.30",U133)))</formula>
    </cfRule>
    <cfRule type="containsText" dxfId="33530" priority="61730" operator="containsText" text="09.00 – 13:00">
      <formula>NOT(ISERROR(SEARCH("09.00 – 13:00",U133)))</formula>
    </cfRule>
    <cfRule type="containsText" dxfId="33529" priority="61731" operator="containsText" text="08.30 – 16.30">
      <formula>NOT(ISERROR(SEARCH("08.30 – 16.30",U133)))</formula>
    </cfRule>
    <cfRule type="containsText" dxfId="33528" priority="61732" operator="containsText" text="08:30 – 17.30">
      <formula>NOT(ISERROR(SEARCH("08:30 – 17.30",U133)))</formula>
    </cfRule>
    <cfRule type="containsText" dxfId="33527" priority="61733" operator="containsText" text="08.30 – 17.30">
      <formula>NOT(ISERROR(SEARCH("08.30 – 17.30",U133)))</formula>
    </cfRule>
    <cfRule type="containsText" dxfId="33526" priority="61734" operator="containsText" text="09.00 – 18.00">
      <formula>NOT(ISERROR(SEARCH("09.00 – 18.00",U133)))</formula>
    </cfRule>
    <cfRule type="containsText" dxfId="33525" priority="61735" operator="containsText" text="09.00 – 13.00">
      <formula>NOT(ISERROR(SEARCH("09.00 – 13.00",U133)))</formula>
    </cfRule>
    <cfRule type="containsText" dxfId="33524" priority="61736" operator="containsText" text="11.30 – 19.30">
      <formula>NOT(ISERROR(SEARCH("11.30 – 19.30",U133)))</formula>
    </cfRule>
    <cfRule type="containsText" dxfId="33523" priority="61737" operator="containsText" text="10.30 – 19.30">
      <formula>NOT(ISERROR(SEARCH("10.30 – 19.30",U133)))</formula>
    </cfRule>
    <cfRule type="containsText" dxfId="33522" priority="61738" operator="containsText" text="09.00 – 15.00">
      <formula>NOT(ISERROR(SEARCH("09.00 – 15.00",U133)))</formula>
    </cfRule>
    <cfRule type="containsText" dxfId="33521" priority="61739" operator="containsText" text="12:30">
      <formula>NOT(ISERROR(SEARCH("12:30",U133)))</formula>
    </cfRule>
    <cfRule type="containsText" dxfId="33520" priority="61740" operator="containsText" text="13:30">
      <formula>NOT(ISERROR(SEARCH("13:30",U133)))</formula>
    </cfRule>
    <cfRule type="containsText" dxfId="33519" priority="61741" operator="containsText" text="FESTIVITÁ">
      <formula>NOT(ISERROR(SEARCH("FESTIVITÁ",U133)))</formula>
    </cfRule>
    <cfRule type="cellIs" dxfId="33518" priority="61742" operator="equal">
      <formula>"DOMENICA"</formula>
    </cfRule>
  </conditionalFormatting>
  <conditionalFormatting sqref="U124:V124">
    <cfRule type="cellIs" dxfId="33517" priority="61718" operator="equal">
      <formula>"09.00 – 15.00"</formula>
    </cfRule>
  </conditionalFormatting>
  <conditionalFormatting sqref="U124:V124">
    <cfRule type="cellIs" dxfId="33516" priority="61719" operator="equal">
      <formula>"09.00 – 18.00"</formula>
    </cfRule>
  </conditionalFormatting>
  <conditionalFormatting sqref="U124:V124">
    <cfRule type="cellIs" dxfId="33515" priority="61720" operator="equal">
      <formula>"09.30 – 13.00"</formula>
    </cfRule>
  </conditionalFormatting>
  <conditionalFormatting sqref="U124:V124">
    <cfRule type="cellIs" dxfId="33514" priority="61721" operator="equal">
      <formula>"10.30 – 19.30"</formula>
    </cfRule>
  </conditionalFormatting>
  <conditionalFormatting sqref="U124:V124">
    <cfRule type="cellIs" dxfId="33513" priority="61722" operator="equal">
      <formula>"11.30 – 19.30"</formula>
    </cfRule>
  </conditionalFormatting>
  <conditionalFormatting sqref="U124:V124">
    <cfRule type="cellIs" dxfId="33512" priority="61723" operator="equal">
      <formula>_FV(13,"3")</formula>
    </cfRule>
  </conditionalFormatting>
  <conditionalFormatting sqref="U124:V124">
    <cfRule type="cellIs" dxfId="33511" priority="61724" operator="equal">
      <formula>_FV(13,"3")</formula>
    </cfRule>
  </conditionalFormatting>
  <conditionalFormatting sqref="U124:V124">
    <cfRule type="cellIs" dxfId="33510" priority="61725" operator="equal">
      <formula>_FV(13,"3")</formula>
    </cfRule>
  </conditionalFormatting>
  <conditionalFormatting sqref="U124:V124">
    <cfRule type="containsText" dxfId="33509" priority="61708" operator="containsText" text="DOMENICA">
      <formula>NOT(ISERROR(SEARCH("DOMENICA",U124)))</formula>
    </cfRule>
    <cfRule type="containsText" dxfId="33508" priority="61709" operator="containsText" text="08.30 – 14.30">
      <formula>NOT(ISERROR(SEARCH("08.30 – 14.30",U124)))</formula>
    </cfRule>
    <cfRule type="containsText" dxfId="33507" priority="61710" operator="containsText" text="09.30 – 18.30">
      <formula>NOT(ISERROR(SEARCH("09.30 – 18.30",U124)))</formula>
    </cfRule>
    <cfRule type="containsText" dxfId="33506" priority="61711" operator="containsText" text="08.30 – 16.30">
      <formula>NOT(ISERROR(SEARCH("08.30 – 16.30",U124)))</formula>
    </cfRule>
    <cfRule type="containsText" dxfId="33505" priority="61712" operator="containsText" text="08.30 – 17.30">
      <formula>NOT(ISERROR(SEARCH("08.30 – 17.30",U124)))</formula>
    </cfRule>
    <cfRule type="containsText" dxfId="33504" priority="61713" operator="containsText" text="09.00 – 18.00">
      <formula>NOT(ISERROR(SEARCH("09.00 – 18.00",U124)))</formula>
    </cfRule>
    <cfRule type="containsText" dxfId="33503" priority="61714" operator="containsText" text="09.00 – 15.00">
      <formula>NOT(ISERROR(SEARCH("09.00 – 15.00",U124)))</formula>
    </cfRule>
    <cfRule type="containsText" dxfId="33502" priority="61715" operator="containsText" text="10.30 – 19.30">
      <formula>NOT(ISERROR(SEARCH("10.30 – 19.30",U124)))</formula>
    </cfRule>
    <cfRule type="containsText" dxfId="33501" priority="61716" operator="containsText" text="09.00 – 13.00">
      <formula>NOT(ISERROR(SEARCH("09.00 – 13.00",U124)))</formula>
    </cfRule>
    <cfRule type="containsText" dxfId="33500" priority="61717" operator="containsText" text="11.30 – 19.30">
      <formula>NOT(ISERROR(SEARCH("11.30 – 19.30",U124)))</formula>
    </cfRule>
  </conditionalFormatting>
  <conditionalFormatting sqref="U124:V124">
    <cfRule type="cellIs" dxfId="33499" priority="61700" operator="equal">
      <formula>"09.00 – 15.00"</formula>
    </cfRule>
  </conditionalFormatting>
  <conditionalFormatting sqref="U124:V124">
    <cfRule type="cellIs" dxfId="33498" priority="61701" operator="equal">
      <formula>"09.00 – 18.00"</formula>
    </cfRule>
  </conditionalFormatting>
  <conditionalFormatting sqref="U124:V124">
    <cfRule type="cellIs" dxfId="33497" priority="61702" operator="equal">
      <formula>"09.30 – 13.00"</formula>
    </cfRule>
  </conditionalFormatting>
  <conditionalFormatting sqref="U124:V124">
    <cfRule type="cellIs" dxfId="33496" priority="61703" operator="equal">
      <formula>"10.30 – 19.30"</formula>
    </cfRule>
  </conditionalFormatting>
  <conditionalFormatting sqref="U124:V124">
    <cfRule type="cellIs" dxfId="33495" priority="61704" operator="equal">
      <formula>"11.30 – 19.30"</formula>
    </cfRule>
  </conditionalFormatting>
  <conditionalFormatting sqref="U124:V124">
    <cfRule type="cellIs" dxfId="33494" priority="61705" operator="equal">
      <formula>_FV(13,"3")</formula>
    </cfRule>
  </conditionalFormatting>
  <conditionalFormatting sqref="U124:V124">
    <cfRule type="cellIs" dxfId="33493" priority="61706" operator="equal">
      <formula>_FV(13,"3")</formula>
    </cfRule>
  </conditionalFormatting>
  <conditionalFormatting sqref="U124:V124">
    <cfRule type="cellIs" dxfId="33492" priority="61707" operator="equal">
      <formula>_FV(13,"3")</formula>
    </cfRule>
  </conditionalFormatting>
  <conditionalFormatting sqref="U124:V124">
    <cfRule type="cellIs" dxfId="33491" priority="61692" operator="equal">
      <formula>"09.00 – 15.00"</formula>
    </cfRule>
  </conditionalFormatting>
  <conditionalFormatting sqref="U124:V124">
    <cfRule type="cellIs" dxfId="33490" priority="61693" operator="equal">
      <formula>"09.00 – 18.00"</formula>
    </cfRule>
  </conditionalFormatting>
  <conditionalFormatting sqref="U124:V124">
    <cfRule type="cellIs" dxfId="33489" priority="61694" operator="equal">
      <formula>"09.30 – 13.00"</formula>
    </cfRule>
  </conditionalFormatting>
  <conditionalFormatting sqref="U124:V124">
    <cfRule type="cellIs" dxfId="33488" priority="61695" operator="equal">
      <formula>"10.30 – 19.30"</formula>
    </cfRule>
  </conditionalFormatting>
  <conditionalFormatting sqref="U124:V124">
    <cfRule type="cellIs" dxfId="33487" priority="61696" operator="equal">
      <formula>"11.30 – 19.30"</formula>
    </cfRule>
  </conditionalFormatting>
  <conditionalFormatting sqref="U124:V124">
    <cfRule type="cellIs" dxfId="33486" priority="61697" operator="equal">
      <formula>_FV(13,"3")</formula>
    </cfRule>
  </conditionalFormatting>
  <conditionalFormatting sqref="U124:V124">
    <cfRule type="cellIs" dxfId="33485" priority="61698" operator="equal">
      <formula>_FV(13,"3")</formula>
    </cfRule>
  </conditionalFormatting>
  <conditionalFormatting sqref="U124:V124">
    <cfRule type="cellIs" dxfId="33484" priority="61699" operator="equal">
      <formula>_FV(13,"3")</formula>
    </cfRule>
  </conditionalFormatting>
  <conditionalFormatting sqref="U134:V134">
    <cfRule type="cellIs" dxfId="33483" priority="61683" stopIfTrue="1" operator="equal">
      <formula>"09.00 – 13.00"</formula>
    </cfRule>
  </conditionalFormatting>
  <conditionalFormatting sqref="U134:V134">
    <cfRule type="cellIs" dxfId="33482" priority="61684" operator="equal">
      <formula>"09.00 – 15.00"</formula>
    </cfRule>
  </conditionalFormatting>
  <conditionalFormatting sqref="U134:V134">
    <cfRule type="cellIs" dxfId="33481" priority="61685" operator="equal">
      <formula>"09.00 – 18.00"</formula>
    </cfRule>
  </conditionalFormatting>
  <conditionalFormatting sqref="U134:V134">
    <cfRule type="cellIs" dxfId="33480" priority="61686" operator="equal">
      <formula>"09.30 – 13.00"</formula>
    </cfRule>
  </conditionalFormatting>
  <conditionalFormatting sqref="U134:V134">
    <cfRule type="cellIs" dxfId="33479" priority="61687" operator="equal">
      <formula>"10.30 – 19.30"</formula>
    </cfRule>
  </conditionalFormatting>
  <conditionalFormatting sqref="U134:V134">
    <cfRule type="cellIs" dxfId="33478" priority="61688" operator="equal">
      <formula>"11.30 – 19.30"</formula>
    </cfRule>
  </conditionalFormatting>
  <conditionalFormatting sqref="U134:V134">
    <cfRule type="cellIs" dxfId="33477" priority="61689" operator="equal">
      <formula>_FV(13,"3")</formula>
    </cfRule>
  </conditionalFormatting>
  <conditionalFormatting sqref="U134:V134">
    <cfRule type="cellIs" dxfId="33476" priority="61690" operator="equal">
      <formula>_FV(13,"3")</formula>
    </cfRule>
  </conditionalFormatting>
  <conditionalFormatting sqref="U134:V134">
    <cfRule type="cellIs" dxfId="33475" priority="61691" operator="equal">
      <formula>_FV(13,"3")</formula>
    </cfRule>
  </conditionalFormatting>
  <conditionalFormatting sqref="U134:V134">
    <cfRule type="containsText" dxfId="33474" priority="61673" operator="containsText" text="DOMENICA">
      <formula>NOT(ISERROR(SEARCH("DOMENICA",U134)))</formula>
    </cfRule>
    <cfRule type="containsText" dxfId="33473" priority="61674" operator="containsText" text="08.30 – 14.30">
      <formula>NOT(ISERROR(SEARCH("08.30 – 14.30",U134)))</formula>
    </cfRule>
    <cfRule type="containsText" dxfId="33472" priority="61675" operator="containsText" text="09.30 – 18.30">
      <formula>NOT(ISERROR(SEARCH("09.30 – 18.30",U134)))</formula>
    </cfRule>
    <cfRule type="containsText" dxfId="33471" priority="61676" operator="containsText" text="08.30 – 16.30">
      <formula>NOT(ISERROR(SEARCH("08.30 – 16.30",U134)))</formula>
    </cfRule>
    <cfRule type="containsText" dxfId="33470" priority="61677" operator="containsText" text="08.30 – 17.30">
      <formula>NOT(ISERROR(SEARCH("08.30 – 17.30",U134)))</formula>
    </cfRule>
    <cfRule type="containsText" dxfId="33469" priority="61678" operator="containsText" text="09.00 – 18.00">
      <formula>NOT(ISERROR(SEARCH("09.00 – 18.00",U134)))</formula>
    </cfRule>
    <cfRule type="containsText" dxfId="33468" priority="61679" operator="containsText" text="09.00 – 15.00">
      <formula>NOT(ISERROR(SEARCH("09.00 – 15.00",U134)))</formula>
    </cfRule>
    <cfRule type="containsText" dxfId="33467" priority="61680" operator="containsText" text="10.30 – 19.30">
      <formula>NOT(ISERROR(SEARCH("10.30 – 19.30",U134)))</formula>
    </cfRule>
    <cfRule type="containsText" dxfId="33466" priority="61681" operator="containsText" text="09.00 – 13.00">
      <formula>NOT(ISERROR(SEARCH("09.00 – 13.00",U134)))</formula>
    </cfRule>
    <cfRule type="containsText" dxfId="33465" priority="61682" operator="containsText" text="11.30 – 19.30">
      <formula>NOT(ISERROR(SEARCH("11.30 – 19.30",U134)))</formula>
    </cfRule>
  </conditionalFormatting>
  <conditionalFormatting sqref="U134:V134">
    <cfRule type="cellIs" dxfId="33464" priority="61665" operator="equal">
      <formula>"09.00 – 15.00"</formula>
    </cfRule>
  </conditionalFormatting>
  <conditionalFormatting sqref="U134:V134">
    <cfRule type="cellIs" dxfId="33463" priority="61666" operator="equal">
      <formula>"09.00 – 18.00"</formula>
    </cfRule>
  </conditionalFormatting>
  <conditionalFormatting sqref="U134:V134">
    <cfRule type="cellIs" dxfId="33462" priority="61667" operator="equal">
      <formula>"09.30 – 13.00"</formula>
    </cfRule>
  </conditionalFormatting>
  <conditionalFormatting sqref="U134:V134">
    <cfRule type="cellIs" dxfId="33461" priority="61668" operator="equal">
      <formula>"10.30 – 19.30"</formula>
    </cfRule>
  </conditionalFormatting>
  <conditionalFormatting sqref="U134:V134">
    <cfRule type="cellIs" dxfId="33460" priority="61669" operator="equal">
      <formula>"11.30 – 19.30"</formula>
    </cfRule>
  </conditionalFormatting>
  <conditionalFormatting sqref="U134:V134">
    <cfRule type="cellIs" dxfId="33459" priority="61670" operator="equal">
      <formula>_FV(13,"3")</formula>
    </cfRule>
  </conditionalFormatting>
  <conditionalFormatting sqref="U134:V134">
    <cfRule type="cellIs" dxfId="33458" priority="61671" operator="equal">
      <formula>_FV(13,"3")</formula>
    </cfRule>
  </conditionalFormatting>
  <conditionalFormatting sqref="U134:V134">
    <cfRule type="cellIs" dxfId="33457" priority="61672" operator="equal">
      <formula>_FV(13,"3")</formula>
    </cfRule>
  </conditionalFormatting>
  <conditionalFormatting sqref="U134:V134">
    <cfRule type="cellIs" dxfId="33456" priority="61657" operator="equal">
      <formula>"09.00 – 15.00"</formula>
    </cfRule>
  </conditionalFormatting>
  <conditionalFormatting sqref="U134:V134">
    <cfRule type="cellIs" dxfId="33455" priority="61658" operator="equal">
      <formula>"09.00 – 18.00"</formula>
    </cfRule>
  </conditionalFormatting>
  <conditionalFormatting sqref="U134:V134">
    <cfRule type="cellIs" dxfId="33454" priority="61659" operator="equal">
      <formula>"09.30 – 13.00"</formula>
    </cfRule>
  </conditionalFormatting>
  <conditionalFormatting sqref="U134:V134">
    <cfRule type="cellIs" dxfId="33453" priority="61660" operator="equal">
      <formula>"10.30 – 19.30"</formula>
    </cfRule>
  </conditionalFormatting>
  <conditionalFormatting sqref="U134:V134">
    <cfRule type="cellIs" dxfId="33452" priority="61661" operator="equal">
      <formula>"11.30 – 19.30"</formula>
    </cfRule>
  </conditionalFormatting>
  <conditionalFormatting sqref="U134:V134">
    <cfRule type="cellIs" dxfId="33451" priority="61662" operator="equal">
      <formula>_FV(13,"3")</formula>
    </cfRule>
  </conditionalFormatting>
  <conditionalFormatting sqref="U134:V134">
    <cfRule type="cellIs" dxfId="33450" priority="61663" operator="equal">
      <formula>_FV(13,"3")</formula>
    </cfRule>
  </conditionalFormatting>
  <conditionalFormatting sqref="U134:V134">
    <cfRule type="cellIs" dxfId="33449" priority="61664" operator="equal">
      <formula>_FV(13,"3")</formula>
    </cfRule>
  </conditionalFormatting>
  <conditionalFormatting sqref="U144:V144">
    <cfRule type="cellIs" dxfId="33448" priority="61649" operator="equal">
      <formula>"09.00 – 15.00"</formula>
    </cfRule>
  </conditionalFormatting>
  <conditionalFormatting sqref="U144:V144">
    <cfRule type="cellIs" dxfId="33447" priority="61650" operator="equal">
      <formula>"09.00 – 18.00"</formula>
    </cfRule>
  </conditionalFormatting>
  <conditionalFormatting sqref="U144:V144">
    <cfRule type="cellIs" dxfId="33446" priority="61651" operator="equal">
      <formula>"09.30 – 13.00"</formula>
    </cfRule>
  </conditionalFormatting>
  <conditionalFormatting sqref="U144:V144">
    <cfRule type="cellIs" dxfId="33445" priority="61652" operator="equal">
      <formula>"10.30 – 19.30"</formula>
    </cfRule>
  </conditionalFormatting>
  <conditionalFormatting sqref="U144:V144">
    <cfRule type="cellIs" dxfId="33444" priority="61653" operator="equal">
      <formula>"11.30 – 19.30"</formula>
    </cfRule>
  </conditionalFormatting>
  <conditionalFormatting sqref="U144:V144">
    <cfRule type="cellIs" dxfId="33443" priority="61654" operator="equal">
      <formula>_FV(13,"3")</formula>
    </cfRule>
  </conditionalFormatting>
  <conditionalFormatting sqref="U144:V144">
    <cfRule type="cellIs" dxfId="33442" priority="61655" operator="equal">
      <formula>_FV(13,"3")</formula>
    </cfRule>
  </conditionalFormatting>
  <conditionalFormatting sqref="U144:V144">
    <cfRule type="cellIs" dxfId="33441" priority="61656" operator="equal">
      <formula>_FV(13,"3")</formula>
    </cfRule>
  </conditionalFormatting>
  <conditionalFormatting sqref="U144:V144">
    <cfRule type="containsText" dxfId="33440" priority="61639" operator="containsText" text="DOMENICA">
      <formula>NOT(ISERROR(SEARCH("DOMENICA",U144)))</formula>
    </cfRule>
    <cfRule type="containsText" dxfId="33439" priority="61640" operator="containsText" text="08.30 – 14.30">
      <formula>NOT(ISERROR(SEARCH("08.30 – 14.30",U144)))</formula>
    </cfRule>
    <cfRule type="containsText" dxfId="33438" priority="61641" operator="containsText" text="09.30 – 18.30">
      <formula>NOT(ISERROR(SEARCH("09.30 – 18.30",U144)))</formula>
    </cfRule>
    <cfRule type="containsText" dxfId="33437" priority="61642" operator="containsText" text="08.30 – 16.30">
      <formula>NOT(ISERROR(SEARCH("08.30 – 16.30",U144)))</formula>
    </cfRule>
    <cfRule type="containsText" dxfId="33436" priority="61643" operator="containsText" text="08.30 – 17.30">
      <formula>NOT(ISERROR(SEARCH("08.30 – 17.30",U144)))</formula>
    </cfRule>
    <cfRule type="containsText" dxfId="33435" priority="61644" operator="containsText" text="09.00 – 18.00">
      <formula>NOT(ISERROR(SEARCH("09.00 – 18.00",U144)))</formula>
    </cfRule>
    <cfRule type="containsText" dxfId="33434" priority="61645" operator="containsText" text="09.00 – 15.00">
      <formula>NOT(ISERROR(SEARCH("09.00 – 15.00",U144)))</formula>
    </cfRule>
    <cfRule type="containsText" dxfId="33433" priority="61646" operator="containsText" text="10.30 – 19.30">
      <formula>NOT(ISERROR(SEARCH("10.30 – 19.30",U144)))</formula>
    </cfRule>
    <cfRule type="containsText" dxfId="33432" priority="61647" operator="containsText" text="09.00 – 13.00">
      <formula>NOT(ISERROR(SEARCH("09.00 – 13.00",U144)))</formula>
    </cfRule>
    <cfRule type="containsText" dxfId="33431" priority="61648" operator="containsText" text="11.30 – 19.30">
      <formula>NOT(ISERROR(SEARCH("11.30 – 19.30",U144)))</formula>
    </cfRule>
  </conditionalFormatting>
  <conditionalFormatting sqref="U144:V144">
    <cfRule type="cellIs" dxfId="33430" priority="61631" operator="equal">
      <formula>"09.00 – 15.00"</formula>
    </cfRule>
  </conditionalFormatting>
  <conditionalFormatting sqref="U144:V144">
    <cfRule type="cellIs" dxfId="33429" priority="61632" operator="equal">
      <formula>"09.00 – 18.00"</formula>
    </cfRule>
  </conditionalFormatting>
  <conditionalFormatting sqref="U144:V144">
    <cfRule type="cellIs" dxfId="33428" priority="61633" operator="equal">
      <formula>"09.30 – 13.00"</formula>
    </cfRule>
  </conditionalFormatting>
  <conditionalFormatting sqref="U144:V144">
    <cfRule type="cellIs" dxfId="33427" priority="61634" operator="equal">
      <formula>"10.30 – 19.30"</formula>
    </cfRule>
  </conditionalFormatting>
  <conditionalFormatting sqref="U144:V144">
    <cfRule type="cellIs" dxfId="33426" priority="61635" operator="equal">
      <formula>"11.30 – 19.30"</formula>
    </cfRule>
  </conditionalFormatting>
  <conditionalFormatting sqref="U144:V144">
    <cfRule type="cellIs" dxfId="33425" priority="61636" operator="equal">
      <formula>_FV(13,"3")</formula>
    </cfRule>
  </conditionalFormatting>
  <conditionalFormatting sqref="U144:V144">
    <cfRule type="cellIs" dxfId="33424" priority="61637" operator="equal">
      <formula>_FV(13,"3")</formula>
    </cfRule>
  </conditionalFormatting>
  <conditionalFormatting sqref="U144:V144">
    <cfRule type="cellIs" dxfId="33423" priority="61638" operator="equal">
      <formula>_FV(13,"3")</formula>
    </cfRule>
  </conditionalFormatting>
  <conditionalFormatting sqref="U144:V144">
    <cfRule type="cellIs" dxfId="33422" priority="61622" stopIfTrue="1" operator="equal">
      <formula>"09.00 – 13.00"</formula>
    </cfRule>
  </conditionalFormatting>
  <conditionalFormatting sqref="U144:V144">
    <cfRule type="cellIs" dxfId="33421" priority="61623" operator="equal">
      <formula>"09.00 – 15.00"</formula>
    </cfRule>
  </conditionalFormatting>
  <conditionalFormatting sqref="U144:V144">
    <cfRule type="cellIs" dxfId="33420" priority="61624" operator="equal">
      <formula>"09.00 – 18.00"</formula>
    </cfRule>
  </conditionalFormatting>
  <conditionalFormatting sqref="U144:V144">
    <cfRule type="cellIs" dxfId="33419" priority="61625" operator="equal">
      <formula>"09.30 – 13.00"</formula>
    </cfRule>
  </conditionalFormatting>
  <conditionalFormatting sqref="U144:V144">
    <cfRule type="cellIs" dxfId="33418" priority="61626" operator="equal">
      <formula>"10.30 – 19.30"</formula>
    </cfRule>
  </conditionalFormatting>
  <conditionalFormatting sqref="U144:V144">
    <cfRule type="cellIs" dxfId="33417" priority="61627" operator="equal">
      <formula>"11.30 – 19.30"</formula>
    </cfRule>
  </conditionalFormatting>
  <conditionalFormatting sqref="U144:V144">
    <cfRule type="cellIs" dxfId="33416" priority="61628" operator="equal">
      <formula>_FV(13,"3")</formula>
    </cfRule>
  </conditionalFormatting>
  <conditionalFormatting sqref="U144:V144">
    <cfRule type="cellIs" dxfId="33415" priority="61629" operator="equal">
      <formula>_FV(13,"3")</formula>
    </cfRule>
  </conditionalFormatting>
  <conditionalFormatting sqref="U144:V144">
    <cfRule type="cellIs" dxfId="33414" priority="61630" operator="equal">
      <formula>_FV(13,"3")</formula>
    </cfRule>
  </conditionalFormatting>
  <conditionalFormatting sqref="U154:V154">
    <cfRule type="cellIs" dxfId="33413" priority="61613" stopIfTrue="1" operator="equal">
      <formula>"09.00 – 13.00"</formula>
    </cfRule>
  </conditionalFormatting>
  <conditionalFormatting sqref="U154:V154">
    <cfRule type="cellIs" dxfId="33412" priority="61614" operator="equal">
      <formula>"09.00 – 15.00"</formula>
    </cfRule>
  </conditionalFormatting>
  <conditionalFormatting sqref="U154:V154">
    <cfRule type="cellIs" dxfId="33411" priority="61615" operator="equal">
      <formula>"09.00 – 18.00"</formula>
    </cfRule>
  </conditionalFormatting>
  <conditionalFormatting sqref="U154:V154">
    <cfRule type="cellIs" dxfId="33410" priority="61616" operator="equal">
      <formula>"09.30 – 13.00"</formula>
    </cfRule>
  </conditionalFormatting>
  <conditionalFormatting sqref="U154:V154">
    <cfRule type="cellIs" dxfId="33409" priority="61617" operator="equal">
      <formula>"10.30 – 19.30"</formula>
    </cfRule>
  </conditionalFormatting>
  <conditionalFormatting sqref="U154:V154">
    <cfRule type="cellIs" dxfId="33408" priority="61618" operator="equal">
      <formula>"11.30 – 19.30"</formula>
    </cfRule>
  </conditionalFormatting>
  <conditionalFormatting sqref="U154:V154">
    <cfRule type="cellIs" dxfId="33407" priority="61619" operator="equal">
      <formula>_FV(13,"3")</formula>
    </cfRule>
  </conditionalFormatting>
  <conditionalFormatting sqref="U154:V154">
    <cfRule type="cellIs" dxfId="33406" priority="61620" operator="equal">
      <formula>_FV(13,"3")</formula>
    </cfRule>
  </conditionalFormatting>
  <conditionalFormatting sqref="U154:V154">
    <cfRule type="cellIs" dxfId="33405" priority="61621" operator="equal">
      <formula>_FV(13,"3")</formula>
    </cfRule>
  </conditionalFormatting>
  <conditionalFormatting sqref="U154:V154">
    <cfRule type="containsText" dxfId="33404" priority="61603" operator="containsText" text="DOMENICA">
      <formula>NOT(ISERROR(SEARCH("DOMENICA",U154)))</formula>
    </cfRule>
    <cfRule type="containsText" dxfId="33403" priority="61604" operator="containsText" text="08.30 – 14.30">
      <formula>NOT(ISERROR(SEARCH("08.30 – 14.30",U154)))</formula>
    </cfRule>
    <cfRule type="containsText" dxfId="33402" priority="61605" operator="containsText" text="09.30 – 18.30">
      <formula>NOT(ISERROR(SEARCH("09.30 – 18.30",U154)))</formula>
    </cfRule>
    <cfRule type="containsText" dxfId="33401" priority="61606" operator="containsText" text="08.30 – 16.30">
      <formula>NOT(ISERROR(SEARCH("08.30 – 16.30",U154)))</formula>
    </cfRule>
    <cfRule type="containsText" dxfId="33400" priority="61607" operator="containsText" text="08.30 – 17.30">
      <formula>NOT(ISERROR(SEARCH("08.30 – 17.30",U154)))</formula>
    </cfRule>
    <cfRule type="containsText" dxfId="33399" priority="61608" operator="containsText" text="09.00 – 18.00">
      <formula>NOT(ISERROR(SEARCH("09.00 – 18.00",U154)))</formula>
    </cfRule>
    <cfRule type="containsText" dxfId="33398" priority="61609" operator="containsText" text="09.00 – 15.00">
      <formula>NOT(ISERROR(SEARCH("09.00 – 15.00",U154)))</formula>
    </cfRule>
    <cfRule type="containsText" dxfId="33397" priority="61610" operator="containsText" text="10.30 – 19.30">
      <formula>NOT(ISERROR(SEARCH("10.30 – 19.30",U154)))</formula>
    </cfRule>
    <cfRule type="containsText" dxfId="33396" priority="61611" operator="containsText" text="09.00 – 13.00">
      <formula>NOT(ISERROR(SEARCH("09.00 – 13.00",U154)))</formula>
    </cfRule>
    <cfRule type="containsText" dxfId="33395" priority="61612" operator="containsText" text="11.30 – 19.30">
      <formula>NOT(ISERROR(SEARCH("11.30 – 19.30",U154)))</formula>
    </cfRule>
  </conditionalFormatting>
  <conditionalFormatting sqref="U154:V154">
    <cfRule type="cellIs" dxfId="33394" priority="61595" operator="equal">
      <formula>"09.00 – 15.00"</formula>
    </cfRule>
  </conditionalFormatting>
  <conditionalFormatting sqref="U154:V154">
    <cfRule type="cellIs" dxfId="33393" priority="61596" operator="equal">
      <formula>"09.00 – 18.00"</formula>
    </cfRule>
  </conditionalFormatting>
  <conditionalFormatting sqref="U154:V154">
    <cfRule type="cellIs" dxfId="33392" priority="61597" operator="equal">
      <formula>"09.30 – 13.00"</formula>
    </cfRule>
  </conditionalFormatting>
  <conditionalFormatting sqref="U154:V154">
    <cfRule type="cellIs" dxfId="33391" priority="61598" operator="equal">
      <formula>"10.30 – 19.30"</formula>
    </cfRule>
  </conditionalFormatting>
  <conditionalFormatting sqref="U154:V154">
    <cfRule type="cellIs" dxfId="33390" priority="61599" operator="equal">
      <formula>"11.30 – 19.30"</formula>
    </cfRule>
  </conditionalFormatting>
  <conditionalFormatting sqref="U154:V154">
    <cfRule type="cellIs" dxfId="33389" priority="61600" operator="equal">
      <formula>_FV(13,"3")</formula>
    </cfRule>
  </conditionalFormatting>
  <conditionalFormatting sqref="U154:V154">
    <cfRule type="cellIs" dxfId="33388" priority="61601" operator="equal">
      <formula>_FV(13,"3")</formula>
    </cfRule>
  </conditionalFormatting>
  <conditionalFormatting sqref="U154:V154">
    <cfRule type="cellIs" dxfId="33387" priority="61602" operator="equal">
      <formula>_FV(13,"3")</formula>
    </cfRule>
  </conditionalFormatting>
  <conditionalFormatting sqref="U154:V154">
    <cfRule type="cellIs" dxfId="33386" priority="61587" operator="equal">
      <formula>"09.00 – 15.00"</formula>
    </cfRule>
  </conditionalFormatting>
  <conditionalFormatting sqref="U154:V154">
    <cfRule type="cellIs" dxfId="33385" priority="61588" operator="equal">
      <formula>"09.00 – 18.00"</formula>
    </cfRule>
  </conditionalFormatting>
  <conditionalFormatting sqref="U154:V154">
    <cfRule type="cellIs" dxfId="33384" priority="61589" operator="equal">
      <formula>"09.30 – 13.00"</formula>
    </cfRule>
  </conditionalFormatting>
  <conditionalFormatting sqref="U154:V154">
    <cfRule type="cellIs" dxfId="33383" priority="61590" operator="equal">
      <formula>"10.30 – 19.30"</formula>
    </cfRule>
  </conditionalFormatting>
  <conditionalFormatting sqref="U154:V154">
    <cfRule type="cellIs" dxfId="33382" priority="61591" operator="equal">
      <formula>"11.30 – 19.30"</formula>
    </cfRule>
  </conditionalFormatting>
  <conditionalFormatting sqref="U154:V154">
    <cfRule type="cellIs" dxfId="33381" priority="61592" operator="equal">
      <formula>_FV(13,"3")</formula>
    </cfRule>
  </conditionalFormatting>
  <conditionalFormatting sqref="U154:V154">
    <cfRule type="cellIs" dxfId="33380" priority="61593" operator="equal">
      <formula>_FV(13,"3")</formula>
    </cfRule>
  </conditionalFormatting>
  <conditionalFormatting sqref="U154:V154">
    <cfRule type="cellIs" dxfId="33379" priority="61594" operator="equal">
      <formula>_FV(13,"3")</formula>
    </cfRule>
  </conditionalFormatting>
  <conditionalFormatting sqref="U123:V123">
    <cfRule type="containsText" dxfId="33378" priority="61570" operator="containsText" text="08.30 – 14.30">
      <formula>NOT(ISERROR(SEARCH("08.30 – 14.30",U123)))</formula>
    </cfRule>
    <cfRule type="containsText" dxfId="33377" priority="61571" operator="containsText" text="09:30 – 18.30">
      <formula>NOT(ISERROR(SEARCH("09:30 – 18.30",U123)))</formula>
    </cfRule>
    <cfRule type="containsText" dxfId="33376" priority="61572" operator="containsText" text="10.30 – 18.30">
      <formula>NOT(ISERROR(SEARCH("10.30 – 18.30",U123)))</formula>
    </cfRule>
    <cfRule type="containsText" dxfId="33375" priority="61573" operator="containsText" text="09.30 – 18.30">
      <formula>NOT(ISERROR(SEARCH("09.30 – 18.30",U123)))</formula>
    </cfRule>
    <cfRule type="containsText" dxfId="33374" priority="61574" operator="containsText" text="09.00 – 13:00">
      <formula>NOT(ISERROR(SEARCH("09.00 – 13:00",U123)))</formula>
    </cfRule>
    <cfRule type="containsText" dxfId="33373" priority="61575" operator="containsText" text="08.30 – 16.30">
      <formula>NOT(ISERROR(SEARCH("08.30 – 16.30",U123)))</formula>
    </cfRule>
    <cfRule type="containsText" dxfId="33372" priority="61576" operator="containsText" text="08:30 – 17.30">
      <formula>NOT(ISERROR(SEARCH("08:30 – 17.30",U123)))</formula>
    </cfRule>
    <cfRule type="containsText" dxfId="33371" priority="61577" operator="containsText" text="08.30 – 17.30">
      <formula>NOT(ISERROR(SEARCH("08.30 – 17.30",U123)))</formula>
    </cfRule>
    <cfRule type="containsText" dxfId="33370" priority="61578" operator="containsText" text="09.00 – 18.00">
      <formula>NOT(ISERROR(SEARCH("09.00 – 18.00",U123)))</formula>
    </cfRule>
    <cfRule type="containsText" dxfId="33369" priority="61579" operator="containsText" text="09.00 – 13.00">
      <formula>NOT(ISERROR(SEARCH("09.00 – 13.00",U123)))</formula>
    </cfRule>
    <cfRule type="containsText" dxfId="33368" priority="61580" operator="containsText" text="11.30 – 19.30">
      <formula>NOT(ISERROR(SEARCH("11.30 – 19.30",U123)))</formula>
    </cfRule>
    <cfRule type="containsText" dxfId="33367" priority="61581" operator="containsText" text="10.30 – 19.30">
      <formula>NOT(ISERROR(SEARCH("10.30 – 19.30",U123)))</formula>
    </cfRule>
    <cfRule type="containsText" dxfId="33366" priority="61582" operator="containsText" text="09.00 – 15.00">
      <formula>NOT(ISERROR(SEARCH("09.00 – 15.00",U123)))</formula>
    </cfRule>
    <cfRule type="containsText" dxfId="33365" priority="61583" operator="containsText" text="12:30">
      <formula>NOT(ISERROR(SEARCH("12:30",U123)))</formula>
    </cfRule>
    <cfRule type="containsText" dxfId="33364" priority="61584" operator="containsText" text="13:30">
      <formula>NOT(ISERROR(SEARCH("13:30",U123)))</formula>
    </cfRule>
    <cfRule type="containsText" dxfId="33363" priority="61585" operator="containsText" text="FESTIVITÁ">
      <formula>NOT(ISERROR(SEARCH("FESTIVITÁ",U123)))</formula>
    </cfRule>
    <cfRule type="cellIs" dxfId="33362" priority="61586" operator="equal">
      <formula>"DOMENICA"</formula>
    </cfRule>
  </conditionalFormatting>
  <conditionalFormatting sqref="BU109:AMY109 A109:S109">
    <cfRule type="containsText" dxfId="33361" priority="61254" operator="containsText" text="08.30 – 14.30">
      <formula>NOT(ISERROR(SEARCH("08.30 – 14.30",A109)))</formula>
    </cfRule>
    <cfRule type="containsText" dxfId="33360" priority="61255" operator="containsText" text="09:30 – 18.30">
      <formula>NOT(ISERROR(SEARCH("09:30 – 18.30",A109)))</formula>
    </cfRule>
    <cfRule type="containsText" dxfId="33359" priority="61256" operator="containsText" text="10.30 – 18.30">
      <formula>NOT(ISERROR(SEARCH("10.30 – 18.30",A109)))</formula>
    </cfRule>
    <cfRule type="containsText" dxfId="33358" priority="61257" operator="containsText" text="09.30 – 18.30">
      <formula>NOT(ISERROR(SEARCH("09.30 – 18.30",A109)))</formula>
    </cfRule>
    <cfRule type="containsText" dxfId="33357" priority="61258" operator="containsText" text="09.00 – 13:00">
      <formula>NOT(ISERROR(SEARCH("09.00 – 13:00",A109)))</formula>
    </cfRule>
    <cfRule type="containsText" dxfId="33356" priority="61259" operator="containsText" text="08.30 – 16.30">
      <formula>NOT(ISERROR(SEARCH("08.30 – 16.30",A109)))</formula>
    </cfRule>
    <cfRule type="containsText" dxfId="33355" priority="61260" operator="containsText" text="08:30 – 17.30">
      <formula>NOT(ISERROR(SEARCH("08:30 – 17.30",A109)))</formula>
    </cfRule>
    <cfRule type="containsText" dxfId="33354" priority="61261" operator="containsText" text="08.30 – 17.30">
      <formula>NOT(ISERROR(SEARCH("08.30 – 17.30",A109)))</formula>
    </cfRule>
    <cfRule type="containsText" dxfId="33353" priority="61262" operator="containsText" text="09.00 – 18.00">
      <formula>NOT(ISERROR(SEARCH("09.00 – 18.00",A109)))</formula>
    </cfRule>
    <cfRule type="containsText" dxfId="33352" priority="61263" operator="containsText" text="09.00 – 13.00">
      <formula>NOT(ISERROR(SEARCH("09.00 – 13.00",A109)))</formula>
    </cfRule>
    <cfRule type="containsText" dxfId="33351" priority="61264" operator="containsText" text="11.30 – 19.30">
      <formula>NOT(ISERROR(SEARCH("11.30 – 19.30",A109)))</formula>
    </cfRule>
    <cfRule type="containsText" dxfId="33350" priority="61265" operator="containsText" text="10.30 – 19.30">
      <formula>NOT(ISERROR(SEARCH("10.30 – 19.30",A109)))</formula>
    </cfRule>
    <cfRule type="containsText" dxfId="33349" priority="61266" operator="containsText" text="09.00 – 15.00">
      <formula>NOT(ISERROR(SEARCH("09.00 – 15.00",A109)))</formula>
    </cfRule>
    <cfRule type="containsText" dxfId="33348" priority="61267" operator="containsText" text="12:30">
      <formula>NOT(ISERROR(SEARCH("12:30",A109)))</formula>
    </cfRule>
    <cfRule type="containsText" dxfId="33347" priority="61268" operator="containsText" text="13:30">
      <formula>NOT(ISERROR(SEARCH("13:30",A109)))</formula>
    </cfRule>
    <cfRule type="containsText" dxfId="33346" priority="61269" operator="containsText" text="FESTIVITÁ">
      <formula>NOT(ISERROR(SEARCH("FESTIVITÁ",A109)))</formula>
    </cfRule>
    <cfRule type="cellIs" dxfId="33345" priority="61270" operator="equal">
      <formula>"DOMENICA"</formula>
    </cfRule>
  </conditionalFormatting>
  <conditionalFormatting sqref="W109:X109 AC109:AT109">
    <cfRule type="containsText" dxfId="33344" priority="61237" operator="containsText" text="08.30 – 14.30">
      <formula>NOT(ISERROR(SEARCH("08.30 – 14.30",W109)))</formula>
    </cfRule>
    <cfRule type="containsText" dxfId="33343" priority="61238" operator="containsText" text="09:30 – 18.30">
      <formula>NOT(ISERROR(SEARCH("09:30 – 18.30",W109)))</formula>
    </cfRule>
    <cfRule type="containsText" dxfId="33342" priority="61239" operator="containsText" text="10.30 – 18.30">
      <formula>NOT(ISERROR(SEARCH("10.30 – 18.30",W109)))</formula>
    </cfRule>
    <cfRule type="containsText" dxfId="33341" priority="61240" operator="containsText" text="09.30 – 18.30">
      <formula>NOT(ISERROR(SEARCH("09.30 – 18.30",W109)))</formula>
    </cfRule>
    <cfRule type="containsText" dxfId="33340" priority="61241" operator="containsText" text="09.00 – 13:00">
      <formula>NOT(ISERROR(SEARCH("09.00 – 13:00",W109)))</formula>
    </cfRule>
    <cfRule type="containsText" dxfId="33339" priority="61242" operator="containsText" text="08.30 – 16.30">
      <formula>NOT(ISERROR(SEARCH("08.30 – 16.30",W109)))</formula>
    </cfRule>
    <cfRule type="containsText" dxfId="33338" priority="61243" operator="containsText" text="08:30 – 17.30">
      <formula>NOT(ISERROR(SEARCH("08:30 – 17.30",W109)))</formula>
    </cfRule>
    <cfRule type="containsText" dxfId="33337" priority="61244" operator="containsText" text="08.30 – 17.30">
      <formula>NOT(ISERROR(SEARCH("08.30 – 17.30",W109)))</formula>
    </cfRule>
    <cfRule type="containsText" dxfId="33336" priority="61245" operator="containsText" text="09.00 – 18.00">
      <formula>NOT(ISERROR(SEARCH("09.00 – 18.00",W109)))</formula>
    </cfRule>
    <cfRule type="containsText" dxfId="33335" priority="61246" operator="containsText" text="09.00 – 13.00">
      <formula>NOT(ISERROR(SEARCH("09.00 – 13.00",W109)))</formula>
    </cfRule>
    <cfRule type="containsText" dxfId="33334" priority="61247" operator="containsText" text="11.30 – 19.30">
      <formula>NOT(ISERROR(SEARCH("11.30 – 19.30",W109)))</formula>
    </cfRule>
    <cfRule type="containsText" dxfId="33333" priority="61248" operator="containsText" text="10.30 – 19.30">
      <formula>NOT(ISERROR(SEARCH("10.30 – 19.30",W109)))</formula>
    </cfRule>
    <cfRule type="containsText" dxfId="33332" priority="61249" operator="containsText" text="09.00 – 15.00">
      <formula>NOT(ISERROR(SEARCH("09.00 – 15.00",W109)))</formula>
    </cfRule>
    <cfRule type="containsText" dxfId="33331" priority="61250" operator="containsText" text="12:30">
      <formula>NOT(ISERROR(SEARCH("12:30",W109)))</formula>
    </cfRule>
    <cfRule type="containsText" dxfId="33330" priority="61251" operator="containsText" text="13:30">
      <formula>NOT(ISERROR(SEARCH("13:30",W109)))</formula>
    </cfRule>
    <cfRule type="containsText" dxfId="33329" priority="61252" operator="containsText" text="FESTIVITÁ">
      <formula>NOT(ISERROR(SEARCH("FESTIVITÁ",W109)))</formula>
    </cfRule>
    <cfRule type="cellIs" dxfId="33328" priority="61253" operator="equal">
      <formula>"DOMENICA"</formula>
    </cfRule>
  </conditionalFormatting>
  <conditionalFormatting sqref="BK109:BT109">
    <cfRule type="containsText" dxfId="33327" priority="61220" operator="containsText" text="08.30 – 14.30">
      <formula>NOT(ISERROR(SEARCH("08.30 – 14.30",BK109)))</formula>
    </cfRule>
    <cfRule type="containsText" dxfId="33326" priority="61221" operator="containsText" text="09:30 – 18.30">
      <formula>NOT(ISERROR(SEARCH("09:30 – 18.30",BK109)))</formula>
    </cfRule>
    <cfRule type="containsText" dxfId="33325" priority="61222" operator="containsText" text="10.30 – 18.30">
      <formula>NOT(ISERROR(SEARCH("10.30 – 18.30",BK109)))</formula>
    </cfRule>
    <cfRule type="containsText" dxfId="33324" priority="61223" operator="containsText" text="09.30 – 18.30">
      <formula>NOT(ISERROR(SEARCH("09.30 – 18.30",BK109)))</formula>
    </cfRule>
    <cfRule type="containsText" dxfId="33323" priority="61224" operator="containsText" text="09.00 – 13:00">
      <formula>NOT(ISERROR(SEARCH("09.00 – 13:00",BK109)))</formula>
    </cfRule>
    <cfRule type="containsText" dxfId="33322" priority="61225" operator="containsText" text="08.30 – 16.30">
      <formula>NOT(ISERROR(SEARCH("08.30 – 16.30",BK109)))</formula>
    </cfRule>
    <cfRule type="containsText" dxfId="33321" priority="61226" operator="containsText" text="08:30 – 17.30">
      <formula>NOT(ISERROR(SEARCH("08:30 – 17.30",BK109)))</formula>
    </cfRule>
    <cfRule type="containsText" dxfId="33320" priority="61227" operator="containsText" text="08.30 – 17.30">
      <formula>NOT(ISERROR(SEARCH("08.30 – 17.30",BK109)))</formula>
    </cfRule>
    <cfRule type="containsText" dxfId="33319" priority="61228" operator="containsText" text="09.00 – 18.00">
      <formula>NOT(ISERROR(SEARCH("09.00 – 18.00",BK109)))</formula>
    </cfRule>
    <cfRule type="containsText" dxfId="33318" priority="61229" operator="containsText" text="09.00 – 13.00">
      <formula>NOT(ISERROR(SEARCH("09.00 – 13.00",BK109)))</formula>
    </cfRule>
    <cfRule type="containsText" dxfId="33317" priority="61230" operator="containsText" text="11.30 – 19.30">
      <formula>NOT(ISERROR(SEARCH("11.30 – 19.30",BK109)))</formula>
    </cfRule>
    <cfRule type="containsText" dxfId="33316" priority="61231" operator="containsText" text="10.30 – 19.30">
      <formula>NOT(ISERROR(SEARCH("10.30 – 19.30",BK109)))</formula>
    </cfRule>
    <cfRule type="containsText" dxfId="33315" priority="61232" operator="containsText" text="09.00 – 15.00">
      <formula>NOT(ISERROR(SEARCH("09.00 – 15.00",BK109)))</formula>
    </cfRule>
    <cfRule type="containsText" dxfId="33314" priority="61233" operator="containsText" text="12:30">
      <formula>NOT(ISERROR(SEARCH("12:30",BK109)))</formula>
    </cfRule>
    <cfRule type="containsText" dxfId="33313" priority="61234" operator="containsText" text="13:30">
      <formula>NOT(ISERROR(SEARCH("13:30",BK109)))</formula>
    </cfRule>
    <cfRule type="containsText" dxfId="33312" priority="61235" operator="containsText" text="FESTIVITÁ">
      <formula>NOT(ISERROR(SEARCH("FESTIVITÁ",BK109)))</formula>
    </cfRule>
    <cfRule type="cellIs" dxfId="33311" priority="61236" operator="equal">
      <formula>"DOMENICA"</formula>
    </cfRule>
  </conditionalFormatting>
  <conditionalFormatting sqref="AW109:AY109">
    <cfRule type="containsText" dxfId="33310" priority="61203" operator="containsText" text="08.30 – 14.30">
      <formula>NOT(ISERROR(SEARCH("08.30 – 14.30",AW109)))</formula>
    </cfRule>
    <cfRule type="containsText" dxfId="33309" priority="61204" operator="containsText" text="09:30 – 18.30">
      <formula>NOT(ISERROR(SEARCH("09:30 – 18.30",AW109)))</formula>
    </cfRule>
    <cfRule type="containsText" dxfId="33308" priority="61205" operator="containsText" text="10.30 – 18.30">
      <formula>NOT(ISERROR(SEARCH("10.30 – 18.30",AW109)))</formula>
    </cfRule>
    <cfRule type="containsText" dxfId="33307" priority="61206" operator="containsText" text="09.30 – 18.30">
      <formula>NOT(ISERROR(SEARCH("09.30 – 18.30",AW109)))</formula>
    </cfRule>
    <cfRule type="containsText" dxfId="33306" priority="61207" operator="containsText" text="09.00 – 13:00">
      <formula>NOT(ISERROR(SEARCH("09.00 – 13:00",AW109)))</formula>
    </cfRule>
    <cfRule type="containsText" dxfId="33305" priority="61208" operator="containsText" text="08.30 – 16.30">
      <formula>NOT(ISERROR(SEARCH("08.30 – 16.30",AW109)))</formula>
    </cfRule>
    <cfRule type="containsText" dxfId="33304" priority="61209" operator="containsText" text="08:30 – 17.30">
      <formula>NOT(ISERROR(SEARCH("08:30 – 17.30",AW109)))</formula>
    </cfRule>
    <cfRule type="containsText" dxfId="33303" priority="61210" operator="containsText" text="08.30 – 17.30">
      <formula>NOT(ISERROR(SEARCH("08.30 – 17.30",AW109)))</formula>
    </cfRule>
    <cfRule type="containsText" dxfId="33302" priority="61211" operator="containsText" text="09.00 – 18.00">
      <formula>NOT(ISERROR(SEARCH("09.00 – 18.00",AW109)))</formula>
    </cfRule>
    <cfRule type="containsText" dxfId="33301" priority="61212" operator="containsText" text="09.00 – 13.00">
      <formula>NOT(ISERROR(SEARCH("09.00 – 13.00",AW109)))</formula>
    </cfRule>
    <cfRule type="containsText" dxfId="33300" priority="61213" operator="containsText" text="11.30 – 19.30">
      <formula>NOT(ISERROR(SEARCH("11.30 – 19.30",AW109)))</formula>
    </cfRule>
    <cfRule type="containsText" dxfId="33299" priority="61214" operator="containsText" text="10.30 – 19.30">
      <formula>NOT(ISERROR(SEARCH("10.30 – 19.30",AW109)))</formula>
    </cfRule>
    <cfRule type="containsText" dxfId="33298" priority="61215" operator="containsText" text="09.00 – 15.00">
      <formula>NOT(ISERROR(SEARCH("09.00 – 15.00",AW109)))</formula>
    </cfRule>
    <cfRule type="containsText" dxfId="33297" priority="61216" operator="containsText" text="12:30">
      <formula>NOT(ISERROR(SEARCH("12:30",AW109)))</formula>
    </cfRule>
    <cfRule type="containsText" dxfId="33296" priority="61217" operator="containsText" text="13:30">
      <formula>NOT(ISERROR(SEARCH("13:30",AW109)))</formula>
    </cfRule>
    <cfRule type="containsText" dxfId="33295" priority="61218" operator="containsText" text="FESTIVITÁ">
      <formula>NOT(ISERROR(SEARCH("FESTIVITÁ",AW109)))</formula>
    </cfRule>
    <cfRule type="cellIs" dxfId="33294" priority="61219" operator="equal">
      <formula>"DOMENICA"</formula>
    </cfRule>
  </conditionalFormatting>
  <conditionalFormatting sqref="U109">
    <cfRule type="containsText" dxfId="33293" priority="61186" operator="containsText" text="08.30 – 14.30">
      <formula>NOT(ISERROR(SEARCH("08.30 – 14.30",U109)))</formula>
    </cfRule>
    <cfRule type="containsText" dxfId="33292" priority="61187" operator="containsText" text="09:30 – 18.30">
      <formula>NOT(ISERROR(SEARCH("09:30 – 18.30",U109)))</formula>
    </cfRule>
    <cfRule type="containsText" dxfId="33291" priority="61188" operator="containsText" text="10.30 – 18.30">
      <formula>NOT(ISERROR(SEARCH("10.30 – 18.30",U109)))</formula>
    </cfRule>
    <cfRule type="containsText" dxfId="33290" priority="61189" operator="containsText" text="09.30 – 18.30">
      <formula>NOT(ISERROR(SEARCH("09.30 – 18.30",U109)))</formula>
    </cfRule>
    <cfRule type="containsText" dxfId="33289" priority="61190" operator="containsText" text="09.00 – 13:00">
      <formula>NOT(ISERROR(SEARCH("09.00 – 13:00",U109)))</formula>
    </cfRule>
    <cfRule type="containsText" dxfId="33288" priority="61191" operator="containsText" text="08.30 – 16.30">
      <formula>NOT(ISERROR(SEARCH("08.30 – 16.30",U109)))</formula>
    </cfRule>
    <cfRule type="containsText" dxfId="33287" priority="61192" operator="containsText" text="08:30 – 17.30">
      <formula>NOT(ISERROR(SEARCH("08:30 – 17.30",U109)))</formula>
    </cfRule>
    <cfRule type="containsText" dxfId="33286" priority="61193" operator="containsText" text="08.30 – 17.30">
      <formula>NOT(ISERROR(SEARCH("08.30 – 17.30",U109)))</formula>
    </cfRule>
    <cfRule type="containsText" dxfId="33285" priority="61194" operator="containsText" text="09.00 – 18.00">
      <formula>NOT(ISERROR(SEARCH("09.00 – 18.00",U109)))</formula>
    </cfRule>
    <cfRule type="containsText" dxfId="33284" priority="61195" operator="containsText" text="09.00 – 13.00">
      <formula>NOT(ISERROR(SEARCH("09.00 – 13.00",U109)))</formula>
    </cfRule>
    <cfRule type="containsText" dxfId="33283" priority="61196" operator="containsText" text="11.30 – 19.30">
      <formula>NOT(ISERROR(SEARCH("11.30 – 19.30",U109)))</formula>
    </cfRule>
    <cfRule type="containsText" dxfId="33282" priority="61197" operator="containsText" text="10.30 – 19.30">
      <formula>NOT(ISERROR(SEARCH("10.30 – 19.30",U109)))</formula>
    </cfRule>
    <cfRule type="containsText" dxfId="33281" priority="61198" operator="containsText" text="09.00 – 15.00">
      <formula>NOT(ISERROR(SEARCH("09.00 – 15.00",U109)))</formula>
    </cfRule>
    <cfRule type="containsText" dxfId="33280" priority="61199" operator="containsText" text="12:30">
      <formula>NOT(ISERROR(SEARCH("12:30",U109)))</formula>
    </cfRule>
    <cfRule type="containsText" dxfId="33279" priority="61200" operator="containsText" text="13:30">
      <formula>NOT(ISERROR(SEARCH("13:30",U109)))</formula>
    </cfRule>
    <cfRule type="containsText" dxfId="33278" priority="61201" operator="containsText" text="FESTIVITÁ">
      <formula>NOT(ISERROR(SEARCH("FESTIVITÁ",U109)))</formula>
    </cfRule>
    <cfRule type="cellIs" dxfId="33277" priority="61202" operator="equal">
      <formula>"DOMENICA"</formula>
    </cfRule>
  </conditionalFormatting>
  <conditionalFormatting sqref="V109">
    <cfRule type="cellIs" dxfId="33276" priority="61178" operator="equal">
      <formula>"09.00 – 15.00"</formula>
    </cfRule>
  </conditionalFormatting>
  <conditionalFormatting sqref="V109">
    <cfRule type="cellIs" dxfId="33275" priority="61179" operator="equal">
      <formula>"09.00 – 18.00"</formula>
    </cfRule>
  </conditionalFormatting>
  <conditionalFormatting sqref="V109">
    <cfRule type="cellIs" dxfId="33274" priority="61180" operator="equal">
      <formula>"09.30 – 13.00"</formula>
    </cfRule>
  </conditionalFormatting>
  <conditionalFormatting sqref="V109">
    <cfRule type="cellIs" dxfId="33273" priority="61181" operator="equal">
      <formula>"10.30 – 19.30"</formula>
    </cfRule>
  </conditionalFormatting>
  <conditionalFormatting sqref="V109">
    <cfRule type="cellIs" dxfId="33272" priority="61182" operator="equal">
      <formula>"11.30 – 19.30"</formula>
    </cfRule>
  </conditionalFormatting>
  <conditionalFormatting sqref="V109">
    <cfRule type="cellIs" dxfId="33271" priority="61183" operator="equal">
      <formula>_FV(13,"3")</formula>
    </cfRule>
  </conditionalFormatting>
  <conditionalFormatting sqref="V109">
    <cfRule type="cellIs" dxfId="33270" priority="61184" operator="equal">
      <formula>_FV(13,"3")</formula>
    </cfRule>
  </conditionalFormatting>
  <conditionalFormatting sqref="V109">
    <cfRule type="cellIs" dxfId="33269" priority="61185" operator="equal">
      <formula>_FV(13,"3")</formula>
    </cfRule>
  </conditionalFormatting>
  <conditionalFormatting sqref="V109">
    <cfRule type="containsText" dxfId="33268" priority="61168" operator="containsText" text="DOMENICA">
      <formula>NOT(ISERROR(SEARCH("DOMENICA",V109)))</formula>
    </cfRule>
    <cfRule type="containsText" dxfId="33267" priority="61169" operator="containsText" text="08.30 – 14.30">
      <formula>NOT(ISERROR(SEARCH("08.30 – 14.30",V109)))</formula>
    </cfRule>
    <cfRule type="containsText" dxfId="33266" priority="61170" operator="containsText" text="09.30 – 18.30">
      <formula>NOT(ISERROR(SEARCH("09.30 – 18.30",V109)))</formula>
    </cfRule>
    <cfRule type="containsText" dxfId="33265" priority="61171" operator="containsText" text="08.30 – 16.30">
      <formula>NOT(ISERROR(SEARCH("08.30 – 16.30",V109)))</formula>
    </cfRule>
    <cfRule type="containsText" dxfId="33264" priority="61172" operator="containsText" text="08.30 – 17.30">
      <formula>NOT(ISERROR(SEARCH("08.30 – 17.30",V109)))</formula>
    </cfRule>
    <cfRule type="containsText" dxfId="33263" priority="61173" operator="containsText" text="09.00 – 18.00">
      <formula>NOT(ISERROR(SEARCH("09.00 – 18.00",V109)))</formula>
    </cfRule>
    <cfRule type="containsText" dxfId="33262" priority="61174" operator="containsText" text="09.00 – 15.00">
      <formula>NOT(ISERROR(SEARCH("09.00 – 15.00",V109)))</formula>
    </cfRule>
    <cfRule type="containsText" dxfId="33261" priority="61175" operator="containsText" text="10.30 – 19.30">
      <formula>NOT(ISERROR(SEARCH("10.30 – 19.30",V109)))</formula>
    </cfRule>
    <cfRule type="containsText" dxfId="33260" priority="61176" operator="containsText" text="09.00 – 13.00">
      <formula>NOT(ISERROR(SEARCH("09.00 – 13.00",V109)))</formula>
    </cfRule>
    <cfRule type="containsText" dxfId="33259" priority="61177" operator="containsText" text="11.30 – 19.30">
      <formula>NOT(ISERROR(SEARCH("11.30 – 19.30",V109)))</formula>
    </cfRule>
  </conditionalFormatting>
  <conditionalFormatting sqref="V109">
    <cfRule type="cellIs" dxfId="33258" priority="61160" operator="equal">
      <formula>"09.00 – 15.00"</formula>
    </cfRule>
  </conditionalFormatting>
  <conditionalFormatting sqref="V109">
    <cfRule type="cellIs" dxfId="33257" priority="61161" operator="equal">
      <formula>"09.00 – 18.00"</formula>
    </cfRule>
  </conditionalFormatting>
  <conditionalFormatting sqref="V109">
    <cfRule type="cellIs" dxfId="33256" priority="61162" operator="equal">
      <formula>"09.30 – 13.00"</formula>
    </cfRule>
  </conditionalFormatting>
  <conditionalFormatting sqref="V109">
    <cfRule type="cellIs" dxfId="33255" priority="61163" operator="equal">
      <formula>"10.30 – 19.30"</formula>
    </cfRule>
  </conditionalFormatting>
  <conditionalFormatting sqref="V109">
    <cfRule type="cellIs" dxfId="33254" priority="61164" operator="equal">
      <formula>"11.30 – 19.30"</formula>
    </cfRule>
  </conditionalFormatting>
  <conditionalFormatting sqref="V109">
    <cfRule type="cellIs" dxfId="33253" priority="61165" operator="equal">
      <formula>_FV(13,"3")</formula>
    </cfRule>
  </conditionalFormatting>
  <conditionalFormatting sqref="V109">
    <cfRule type="cellIs" dxfId="33252" priority="61166" operator="equal">
      <formula>_FV(13,"3")</formula>
    </cfRule>
  </conditionalFormatting>
  <conditionalFormatting sqref="V109">
    <cfRule type="cellIs" dxfId="33251" priority="61167" operator="equal">
      <formula>_FV(13,"3")</formula>
    </cfRule>
  </conditionalFormatting>
  <conditionalFormatting sqref="V109">
    <cfRule type="cellIs" dxfId="33250" priority="61152" operator="equal">
      <formula>"09.00 – 15.00"</formula>
    </cfRule>
  </conditionalFormatting>
  <conditionalFormatting sqref="V109">
    <cfRule type="cellIs" dxfId="33249" priority="61153" operator="equal">
      <formula>"09.00 – 18.00"</formula>
    </cfRule>
  </conditionalFormatting>
  <conditionalFormatting sqref="V109">
    <cfRule type="cellIs" dxfId="33248" priority="61154" operator="equal">
      <formula>"09.30 – 13.00"</formula>
    </cfRule>
  </conditionalFormatting>
  <conditionalFormatting sqref="V109">
    <cfRule type="cellIs" dxfId="33247" priority="61155" operator="equal">
      <formula>"10.30 – 19.30"</formula>
    </cfRule>
  </conditionalFormatting>
  <conditionalFormatting sqref="V109">
    <cfRule type="cellIs" dxfId="33246" priority="61156" operator="equal">
      <formula>"11.30 – 19.30"</formula>
    </cfRule>
  </conditionalFormatting>
  <conditionalFormatting sqref="V109">
    <cfRule type="cellIs" dxfId="33245" priority="61157" operator="equal">
      <formula>_FV(13,"3")</formula>
    </cfRule>
  </conditionalFormatting>
  <conditionalFormatting sqref="V109">
    <cfRule type="cellIs" dxfId="33244" priority="61158" operator="equal">
      <formula>_FV(13,"3")</formula>
    </cfRule>
  </conditionalFormatting>
  <conditionalFormatting sqref="V109">
    <cfRule type="cellIs" dxfId="33243" priority="61159" operator="equal">
      <formula>_FV(13,"3")</formula>
    </cfRule>
  </conditionalFormatting>
  <conditionalFormatting sqref="BU163:AMY163 AU163:AV163 A163:S163">
    <cfRule type="containsText" dxfId="33242" priority="61135" operator="containsText" text="08.30 – 14.30">
      <formula>NOT(ISERROR(SEARCH("08.30 – 14.30",A163)))</formula>
    </cfRule>
    <cfRule type="containsText" dxfId="33241" priority="61136" operator="containsText" text="09:30 – 18.30">
      <formula>NOT(ISERROR(SEARCH("09:30 – 18.30",A163)))</formula>
    </cfRule>
    <cfRule type="containsText" dxfId="33240" priority="61137" operator="containsText" text="10.30 – 18.30">
      <formula>NOT(ISERROR(SEARCH("10.30 – 18.30",A163)))</formula>
    </cfRule>
    <cfRule type="containsText" dxfId="33239" priority="61138" operator="containsText" text="09.30 – 18.30">
      <formula>NOT(ISERROR(SEARCH("09.30 – 18.30",A163)))</formula>
    </cfRule>
    <cfRule type="containsText" dxfId="33238" priority="61139" operator="containsText" text="09.00 – 13:00">
      <formula>NOT(ISERROR(SEARCH("09.00 – 13:00",A163)))</formula>
    </cfRule>
    <cfRule type="containsText" dxfId="33237" priority="61140" operator="containsText" text="08.30 – 16.30">
      <formula>NOT(ISERROR(SEARCH("08.30 – 16.30",A163)))</formula>
    </cfRule>
    <cfRule type="containsText" dxfId="33236" priority="61141" operator="containsText" text="08:30 – 17.30">
      <formula>NOT(ISERROR(SEARCH("08:30 – 17.30",A163)))</formula>
    </cfRule>
    <cfRule type="containsText" dxfId="33235" priority="61142" operator="containsText" text="08.30 – 17.30">
      <formula>NOT(ISERROR(SEARCH("08.30 – 17.30",A163)))</formula>
    </cfRule>
    <cfRule type="containsText" dxfId="33234" priority="61143" operator="containsText" text="09.00 – 18.00">
      <formula>NOT(ISERROR(SEARCH("09.00 – 18.00",A163)))</formula>
    </cfRule>
    <cfRule type="containsText" dxfId="33233" priority="61144" operator="containsText" text="09.00 – 13.00">
      <formula>NOT(ISERROR(SEARCH("09.00 – 13.00",A163)))</formula>
    </cfRule>
    <cfRule type="containsText" dxfId="33232" priority="61145" operator="containsText" text="11.30 – 19.30">
      <formula>NOT(ISERROR(SEARCH("11.30 – 19.30",A163)))</formula>
    </cfRule>
    <cfRule type="containsText" dxfId="33231" priority="61146" operator="containsText" text="10.30 – 19.30">
      <formula>NOT(ISERROR(SEARCH("10.30 – 19.30",A163)))</formula>
    </cfRule>
    <cfRule type="containsText" dxfId="33230" priority="61147" operator="containsText" text="09.00 – 15.00">
      <formula>NOT(ISERROR(SEARCH("09.00 – 15.00",A163)))</formula>
    </cfRule>
    <cfRule type="containsText" dxfId="33229" priority="61148" operator="containsText" text="12:30">
      <formula>NOT(ISERROR(SEARCH("12:30",A163)))</formula>
    </cfRule>
    <cfRule type="containsText" dxfId="33228" priority="61149" operator="containsText" text="13:30">
      <formula>NOT(ISERROR(SEARCH("13:30",A163)))</formula>
    </cfRule>
    <cfRule type="containsText" dxfId="33227" priority="61150" operator="containsText" text="FESTIVITÁ">
      <formula>NOT(ISERROR(SEARCH("FESTIVITÁ",A163)))</formula>
    </cfRule>
    <cfRule type="cellIs" dxfId="33226" priority="61151" operator="equal">
      <formula>"DOMENICA"</formula>
    </cfRule>
  </conditionalFormatting>
  <conditionalFormatting sqref="W163:AT163">
    <cfRule type="containsText" dxfId="33225" priority="61061" operator="containsText" text="08.30 – 14.30">
      <formula>NOT(ISERROR(SEARCH("08.30 – 14.30",W163)))</formula>
    </cfRule>
    <cfRule type="containsText" dxfId="33224" priority="61062" operator="containsText" text="09:30 – 18.30">
      <formula>NOT(ISERROR(SEARCH("09:30 – 18.30",W163)))</formula>
    </cfRule>
    <cfRule type="containsText" dxfId="33223" priority="61063" operator="containsText" text="10.30 – 18.30">
      <formula>NOT(ISERROR(SEARCH("10.30 – 18.30",W163)))</formula>
    </cfRule>
    <cfRule type="containsText" dxfId="33222" priority="61064" operator="containsText" text="09.30 – 18.30">
      <formula>NOT(ISERROR(SEARCH("09.30 – 18.30",W163)))</formula>
    </cfRule>
    <cfRule type="containsText" dxfId="33221" priority="61065" operator="containsText" text="09.00 – 13:00">
      <formula>NOT(ISERROR(SEARCH("09.00 – 13:00",W163)))</formula>
    </cfRule>
    <cfRule type="containsText" dxfId="33220" priority="61066" operator="containsText" text="08.30 – 16.30">
      <formula>NOT(ISERROR(SEARCH("08.30 – 16.30",W163)))</formula>
    </cfRule>
    <cfRule type="containsText" dxfId="33219" priority="61067" operator="containsText" text="08:30 – 17.30">
      <formula>NOT(ISERROR(SEARCH("08:30 – 17.30",W163)))</formula>
    </cfRule>
    <cfRule type="containsText" dxfId="33218" priority="61068" operator="containsText" text="08.30 – 17.30">
      <formula>NOT(ISERROR(SEARCH("08.30 – 17.30",W163)))</formula>
    </cfRule>
    <cfRule type="containsText" dxfId="33217" priority="61069" operator="containsText" text="09.00 – 18.00">
      <formula>NOT(ISERROR(SEARCH("09.00 – 18.00",W163)))</formula>
    </cfRule>
    <cfRule type="containsText" dxfId="33216" priority="61070" operator="containsText" text="09.00 – 13.00">
      <formula>NOT(ISERROR(SEARCH("09.00 – 13.00",W163)))</formula>
    </cfRule>
    <cfRule type="containsText" dxfId="33215" priority="61071" operator="containsText" text="11.30 – 19.30">
      <formula>NOT(ISERROR(SEARCH("11.30 – 19.30",W163)))</formula>
    </cfRule>
    <cfRule type="containsText" dxfId="33214" priority="61072" operator="containsText" text="10.30 – 19.30">
      <formula>NOT(ISERROR(SEARCH("10.30 – 19.30",W163)))</formula>
    </cfRule>
    <cfRule type="containsText" dxfId="33213" priority="61073" operator="containsText" text="09.00 – 15.00">
      <formula>NOT(ISERROR(SEARCH("09.00 – 15.00",W163)))</formula>
    </cfRule>
    <cfRule type="containsText" dxfId="33212" priority="61074" operator="containsText" text="12:30">
      <formula>NOT(ISERROR(SEARCH("12:30",W163)))</formula>
    </cfRule>
    <cfRule type="containsText" dxfId="33211" priority="61075" operator="containsText" text="13:30">
      <formula>NOT(ISERROR(SEARCH("13:30",W163)))</formula>
    </cfRule>
    <cfRule type="containsText" dxfId="33210" priority="61076" operator="containsText" text="FESTIVITÁ">
      <formula>NOT(ISERROR(SEARCH("FESTIVITÁ",W163)))</formula>
    </cfRule>
    <cfRule type="cellIs" dxfId="33209" priority="61077" operator="equal">
      <formula>"DOMENICA"</formula>
    </cfRule>
  </conditionalFormatting>
  <conditionalFormatting sqref="BK163:BT163">
    <cfRule type="containsText" dxfId="33208" priority="61009" operator="containsText" text="08.30 – 14.30">
      <formula>NOT(ISERROR(SEARCH("08.30 – 14.30",BK163)))</formula>
    </cfRule>
    <cfRule type="containsText" dxfId="33207" priority="61010" operator="containsText" text="09:30 – 18.30">
      <formula>NOT(ISERROR(SEARCH("09:30 – 18.30",BK163)))</formula>
    </cfRule>
    <cfRule type="containsText" dxfId="33206" priority="61011" operator="containsText" text="10.30 – 18.30">
      <formula>NOT(ISERROR(SEARCH("10.30 – 18.30",BK163)))</formula>
    </cfRule>
    <cfRule type="containsText" dxfId="33205" priority="61012" operator="containsText" text="09.30 – 18.30">
      <formula>NOT(ISERROR(SEARCH("09.30 – 18.30",BK163)))</formula>
    </cfRule>
    <cfRule type="containsText" dxfId="33204" priority="61013" operator="containsText" text="09.00 – 13:00">
      <formula>NOT(ISERROR(SEARCH("09.00 – 13:00",BK163)))</formula>
    </cfRule>
    <cfRule type="containsText" dxfId="33203" priority="61014" operator="containsText" text="08.30 – 16.30">
      <formula>NOT(ISERROR(SEARCH("08.30 – 16.30",BK163)))</formula>
    </cfRule>
    <cfRule type="containsText" dxfId="33202" priority="61015" operator="containsText" text="08:30 – 17.30">
      <formula>NOT(ISERROR(SEARCH("08:30 – 17.30",BK163)))</formula>
    </cfRule>
    <cfRule type="containsText" dxfId="33201" priority="61016" operator="containsText" text="08.30 – 17.30">
      <formula>NOT(ISERROR(SEARCH("08.30 – 17.30",BK163)))</formula>
    </cfRule>
    <cfRule type="containsText" dxfId="33200" priority="61017" operator="containsText" text="09.00 – 18.00">
      <formula>NOT(ISERROR(SEARCH("09.00 – 18.00",BK163)))</formula>
    </cfRule>
    <cfRule type="containsText" dxfId="33199" priority="61018" operator="containsText" text="09.00 – 13.00">
      <formula>NOT(ISERROR(SEARCH("09.00 – 13.00",BK163)))</formula>
    </cfRule>
    <cfRule type="containsText" dxfId="33198" priority="61019" operator="containsText" text="11.30 – 19.30">
      <formula>NOT(ISERROR(SEARCH("11.30 – 19.30",BK163)))</formula>
    </cfRule>
    <cfRule type="containsText" dxfId="33197" priority="61020" operator="containsText" text="10.30 – 19.30">
      <formula>NOT(ISERROR(SEARCH("10.30 – 19.30",BK163)))</formula>
    </cfRule>
    <cfRule type="containsText" dxfId="33196" priority="61021" operator="containsText" text="09.00 – 15.00">
      <formula>NOT(ISERROR(SEARCH("09.00 – 15.00",BK163)))</formula>
    </cfRule>
    <cfRule type="containsText" dxfId="33195" priority="61022" operator="containsText" text="12:30">
      <formula>NOT(ISERROR(SEARCH("12:30",BK163)))</formula>
    </cfRule>
    <cfRule type="containsText" dxfId="33194" priority="61023" operator="containsText" text="13:30">
      <formula>NOT(ISERROR(SEARCH("13:30",BK163)))</formula>
    </cfRule>
    <cfRule type="containsText" dxfId="33193" priority="61024" operator="containsText" text="FESTIVITÁ">
      <formula>NOT(ISERROR(SEARCH("FESTIVITÁ",BK163)))</formula>
    </cfRule>
    <cfRule type="cellIs" dxfId="33192" priority="61025" operator="equal">
      <formula>"DOMENICA"</formula>
    </cfRule>
  </conditionalFormatting>
  <conditionalFormatting sqref="AW163:AY163">
    <cfRule type="containsText" dxfId="33191" priority="60957" operator="containsText" text="08.30 – 14.30">
      <formula>NOT(ISERROR(SEARCH("08.30 – 14.30",AW163)))</formula>
    </cfRule>
    <cfRule type="containsText" dxfId="33190" priority="60958" operator="containsText" text="09:30 – 18.30">
      <formula>NOT(ISERROR(SEARCH("09:30 – 18.30",AW163)))</formula>
    </cfRule>
    <cfRule type="containsText" dxfId="33189" priority="60959" operator="containsText" text="10.30 – 18.30">
      <formula>NOT(ISERROR(SEARCH("10.30 – 18.30",AW163)))</formula>
    </cfRule>
    <cfRule type="containsText" dxfId="33188" priority="60960" operator="containsText" text="09.30 – 18.30">
      <formula>NOT(ISERROR(SEARCH("09.30 – 18.30",AW163)))</formula>
    </cfRule>
    <cfRule type="containsText" dxfId="33187" priority="60961" operator="containsText" text="09.00 – 13:00">
      <formula>NOT(ISERROR(SEARCH("09.00 – 13:00",AW163)))</formula>
    </cfRule>
    <cfRule type="containsText" dxfId="33186" priority="60962" operator="containsText" text="08.30 – 16.30">
      <formula>NOT(ISERROR(SEARCH("08.30 – 16.30",AW163)))</formula>
    </cfRule>
    <cfRule type="containsText" dxfId="33185" priority="60963" operator="containsText" text="08:30 – 17.30">
      <formula>NOT(ISERROR(SEARCH("08:30 – 17.30",AW163)))</formula>
    </cfRule>
    <cfRule type="containsText" dxfId="33184" priority="60964" operator="containsText" text="08.30 – 17.30">
      <formula>NOT(ISERROR(SEARCH("08.30 – 17.30",AW163)))</formula>
    </cfRule>
    <cfRule type="containsText" dxfId="33183" priority="60965" operator="containsText" text="09.00 – 18.00">
      <formula>NOT(ISERROR(SEARCH("09.00 – 18.00",AW163)))</formula>
    </cfRule>
    <cfRule type="containsText" dxfId="33182" priority="60966" operator="containsText" text="09.00 – 13.00">
      <formula>NOT(ISERROR(SEARCH("09.00 – 13.00",AW163)))</formula>
    </cfRule>
    <cfRule type="containsText" dxfId="33181" priority="60967" operator="containsText" text="11.30 – 19.30">
      <formula>NOT(ISERROR(SEARCH("11.30 – 19.30",AW163)))</formula>
    </cfRule>
    <cfRule type="containsText" dxfId="33180" priority="60968" operator="containsText" text="10.30 – 19.30">
      <formula>NOT(ISERROR(SEARCH("10.30 – 19.30",AW163)))</formula>
    </cfRule>
    <cfRule type="containsText" dxfId="33179" priority="60969" operator="containsText" text="09.00 – 15.00">
      <formula>NOT(ISERROR(SEARCH("09.00 – 15.00",AW163)))</formula>
    </cfRule>
    <cfRule type="containsText" dxfId="33178" priority="60970" operator="containsText" text="12:30">
      <formula>NOT(ISERROR(SEARCH("12:30",AW163)))</formula>
    </cfRule>
    <cfRule type="containsText" dxfId="33177" priority="60971" operator="containsText" text="13:30">
      <formula>NOT(ISERROR(SEARCH("13:30",AW163)))</formula>
    </cfRule>
    <cfRule type="containsText" dxfId="33176" priority="60972" operator="containsText" text="FESTIVITÁ">
      <formula>NOT(ISERROR(SEARCH("FESTIVITÁ",AW163)))</formula>
    </cfRule>
    <cfRule type="cellIs" dxfId="33175" priority="60973" operator="equal">
      <formula>"DOMENICA"</formula>
    </cfRule>
  </conditionalFormatting>
  <conditionalFormatting sqref="U163:V163">
    <cfRule type="containsText" dxfId="33174" priority="60805" operator="containsText" text="08.30 – 14.30">
      <formula>NOT(ISERROR(SEARCH("08.30 – 14.30",U163)))</formula>
    </cfRule>
    <cfRule type="containsText" dxfId="33173" priority="60806" operator="containsText" text="09:30 – 18.30">
      <formula>NOT(ISERROR(SEARCH("09:30 – 18.30",U163)))</formula>
    </cfRule>
    <cfRule type="containsText" dxfId="33172" priority="60807" operator="containsText" text="10.30 – 18.30">
      <formula>NOT(ISERROR(SEARCH("10.30 – 18.30",U163)))</formula>
    </cfRule>
    <cfRule type="containsText" dxfId="33171" priority="60808" operator="containsText" text="09.30 – 18.30">
      <formula>NOT(ISERROR(SEARCH("09.30 – 18.30",U163)))</formula>
    </cfRule>
    <cfRule type="containsText" dxfId="33170" priority="60809" operator="containsText" text="09.00 – 13:00">
      <formula>NOT(ISERROR(SEARCH("09.00 – 13:00",U163)))</formula>
    </cfRule>
    <cfRule type="containsText" dxfId="33169" priority="60810" operator="containsText" text="08.30 – 16.30">
      <formula>NOT(ISERROR(SEARCH("08.30 – 16.30",U163)))</formula>
    </cfRule>
    <cfRule type="containsText" dxfId="33168" priority="60811" operator="containsText" text="08:30 – 17.30">
      <formula>NOT(ISERROR(SEARCH("08:30 – 17.30",U163)))</formula>
    </cfRule>
    <cfRule type="containsText" dxfId="33167" priority="60812" operator="containsText" text="08.30 – 17.30">
      <formula>NOT(ISERROR(SEARCH("08.30 – 17.30",U163)))</formula>
    </cfRule>
    <cfRule type="containsText" dxfId="33166" priority="60813" operator="containsText" text="09.00 – 18.00">
      <formula>NOT(ISERROR(SEARCH("09.00 – 18.00",U163)))</formula>
    </cfRule>
    <cfRule type="containsText" dxfId="33165" priority="60814" operator="containsText" text="09.00 – 13.00">
      <formula>NOT(ISERROR(SEARCH("09.00 – 13.00",U163)))</formula>
    </cfRule>
    <cfRule type="containsText" dxfId="33164" priority="60815" operator="containsText" text="11.30 – 19.30">
      <formula>NOT(ISERROR(SEARCH("11.30 – 19.30",U163)))</formula>
    </cfRule>
    <cfRule type="containsText" dxfId="33163" priority="60816" operator="containsText" text="10.30 – 19.30">
      <formula>NOT(ISERROR(SEARCH("10.30 – 19.30",U163)))</formula>
    </cfRule>
    <cfRule type="containsText" dxfId="33162" priority="60817" operator="containsText" text="09.00 – 15.00">
      <formula>NOT(ISERROR(SEARCH("09.00 – 15.00",U163)))</formula>
    </cfRule>
    <cfRule type="containsText" dxfId="33161" priority="60818" operator="containsText" text="12:30">
      <formula>NOT(ISERROR(SEARCH("12:30",U163)))</formula>
    </cfRule>
    <cfRule type="containsText" dxfId="33160" priority="60819" operator="containsText" text="13:30">
      <formula>NOT(ISERROR(SEARCH("13:30",U163)))</formula>
    </cfRule>
    <cfRule type="containsText" dxfId="33159" priority="60820" operator="containsText" text="FESTIVITÁ">
      <formula>NOT(ISERROR(SEARCH("FESTIVITÁ",U163)))</formula>
    </cfRule>
    <cfRule type="cellIs" dxfId="33158" priority="60821" operator="equal">
      <formula>"DOMENICA"</formula>
    </cfRule>
  </conditionalFormatting>
  <conditionalFormatting sqref="A15:B15">
    <cfRule type="cellIs" dxfId="33157" priority="60715" operator="equal">
      <formula>#REF!</formula>
    </cfRule>
  </conditionalFormatting>
  <conditionalFormatting sqref="A15:B15">
    <cfRule type="cellIs" dxfId="33156" priority="60716" operator="greaterThan">
      <formula>#REF!</formula>
    </cfRule>
  </conditionalFormatting>
  <conditionalFormatting sqref="B15">
    <cfRule type="cellIs" dxfId="33155" priority="60696" operator="equal">
      <formula>" "</formula>
    </cfRule>
  </conditionalFormatting>
  <conditionalFormatting sqref="A15">
    <cfRule type="cellIs" dxfId="33154" priority="60695" operator="equal">
      <formula>" "</formula>
    </cfRule>
  </conditionalFormatting>
  <conditionalFormatting sqref="A25:B25">
    <cfRule type="cellIs" dxfId="33153" priority="60557" operator="equal">
      <formula>#REF!</formula>
    </cfRule>
  </conditionalFormatting>
  <conditionalFormatting sqref="A25:B25">
    <cfRule type="cellIs" dxfId="33152" priority="60558" operator="greaterThan">
      <formula>#REF!</formula>
    </cfRule>
  </conditionalFormatting>
  <conditionalFormatting sqref="A45:B45">
    <cfRule type="cellIs" dxfId="33151" priority="60469" operator="equal">
      <formula>#REF!</formula>
    </cfRule>
  </conditionalFormatting>
  <conditionalFormatting sqref="A45:B45">
    <cfRule type="cellIs" dxfId="33150" priority="60470" operator="greaterThan">
      <formula>#REF!</formula>
    </cfRule>
  </conditionalFormatting>
  <conditionalFormatting sqref="B25">
    <cfRule type="cellIs" dxfId="33149" priority="60556" operator="equal">
      <formula>" "</formula>
    </cfRule>
  </conditionalFormatting>
  <conditionalFormatting sqref="A25">
    <cfRule type="cellIs" dxfId="33148" priority="60555" operator="equal">
      <formula>" "</formula>
    </cfRule>
  </conditionalFormatting>
  <conditionalFormatting sqref="A35:B35">
    <cfRule type="cellIs" dxfId="33147" priority="60495" operator="equal">
      <formula>#REF!</formula>
    </cfRule>
  </conditionalFormatting>
  <conditionalFormatting sqref="A35:B35">
    <cfRule type="cellIs" dxfId="33146" priority="60496" operator="greaterThan">
      <formula>#REF!</formula>
    </cfRule>
  </conditionalFormatting>
  <conditionalFormatting sqref="B35">
    <cfRule type="cellIs" dxfId="33145" priority="60494" operator="equal">
      <formula>" "</formula>
    </cfRule>
  </conditionalFormatting>
  <conditionalFormatting sqref="A35">
    <cfRule type="cellIs" dxfId="33144" priority="60493" operator="equal">
      <formula>" "</formula>
    </cfRule>
  </conditionalFormatting>
  <conditionalFormatting sqref="B45">
    <cfRule type="cellIs" dxfId="33143" priority="60468" operator="equal">
      <formula>" "</formula>
    </cfRule>
  </conditionalFormatting>
  <conditionalFormatting sqref="A45">
    <cfRule type="cellIs" dxfId="33142" priority="60467" operator="equal">
      <formula>" "</formula>
    </cfRule>
  </conditionalFormatting>
  <conditionalFormatting sqref="A70:B70">
    <cfRule type="cellIs" dxfId="33141" priority="49389" operator="equal">
      <formula>_FV(13,"3")</formula>
    </cfRule>
  </conditionalFormatting>
  <conditionalFormatting sqref="A69:B69">
    <cfRule type="cellIs" dxfId="33140" priority="60068" operator="equal">
      <formula>#REF!</formula>
    </cfRule>
  </conditionalFormatting>
  <conditionalFormatting sqref="A69:B69">
    <cfRule type="cellIs" dxfId="33139" priority="60069" operator="greaterThan">
      <formula>#REF!</formula>
    </cfRule>
  </conditionalFormatting>
  <conditionalFormatting sqref="B69">
    <cfRule type="cellIs" dxfId="33138" priority="60067" operator="equal">
      <formula>" "</formula>
    </cfRule>
  </conditionalFormatting>
  <conditionalFormatting sqref="A69">
    <cfRule type="cellIs" dxfId="33137" priority="60066" operator="equal">
      <formula>" "</formula>
    </cfRule>
  </conditionalFormatting>
  <conditionalFormatting sqref="A79:B79">
    <cfRule type="cellIs" dxfId="33136" priority="59995" operator="equal">
      <formula>#REF!</formula>
    </cfRule>
  </conditionalFormatting>
  <conditionalFormatting sqref="A79:B79">
    <cfRule type="cellIs" dxfId="33135" priority="59996" operator="greaterThan">
      <formula>#REF!</formula>
    </cfRule>
  </conditionalFormatting>
  <conditionalFormatting sqref="B79">
    <cfRule type="cellIs" dxfId="33134" priority="59994" operator="equal">
      <formula>" "</formula>
    </cfRule>
  </conditionalFormatting>
  <conditionalFormatting sqref="A79">
    <cfRule type="cellIs" dxfId="33133" priority="59993" operator="equal">
      <formula>" "</formula>
    </cfRule>
  </conditionalFormatting>
  <conditionalFormatting sqref="A99:B99">
    <cfRule type="cellIs" dxfId="33132" priority="59849" operator="equal">
      <formula>#REF!</formula>
    </cfRule>
  </conditionalFormatting>
  <conditionalFormatting sqref="A99:B99">
    <cfRule type="cellIs" dxfId="33131" priority="59850" operator="greaterThan">
      <formula>#REF!</formula>
    </cfRule>
  </conditionalFormatting>
  <conditionalFormatting sqref="B99">
    <cfRule type="cellIs" dxfId="33130" priority="59848" operator="equal">
      <formula>" "</formula>
    </cfRule>
  </conditionalFormatting>
  <conditionalFormatting sqref="A99">
    <cfRule type="cellIs" dxfId="33129" priority="59847" operator="equal">
      <formula>" "</formula>
    </cfRule>
  </conditionalFormatting>
  <conditionalFormatting sqref="BI48:BI54">
    <cfRule type="containsText" dxfId="33128" priority="59675" operator="containsText" text="08.30 – 14.30">
      <formula>NOT(ISERROR(SEARCH("08.30 – 14.30",BI48)))</formula>
    </cfRule>
    <cfRule type="containsText" dxfId="33127" priority="59676" operator="containsText" text="09:30 – 18.30">
      <formula>NOT(ISERROR(SEARCH("09:30 – 18.30",BI48)))</formula>
    </cfRule>
    <cfRule type="containsText" dxfId="33126" priority="59677" operator="containsText" text="10.30 – 18.30">
      <formula>NOT(ISERROR(SEARCH("10.30 – 18.30",BI48)))</formula>
    </cfRule>
    <cfRule type="containsText" dxfId="33125" priority="59678" operator="containsText" text="09.30 – 18.30">
      <formula>NOT(ISERROR(SEARCH("09.30 – 18.30",BI48)))</formula>
    </cfRule>
    <cfRule type="containsText" dxfId="33124" priority="59679" operator="containsText" text="09.00 – 13:00">
      <formula>NOT(ISERROR(SEARCH("09.00 – 13:00",BI48)))</formula>
    </cfRule>
    <cfRule type="containsText" dxfId="33123" priority="59680" operator="containsText" text="08.30 – 16.30">
      <formula>NOT(ISERROR(SEARCH("08.30 – 16.30",BI48)))</formula>
    </cfRule>
    <cfRule type="containsText" dxfId="33122" priority="59681" operator="containsText" text="08:30 – 17.30">
      <formula>NOT(ISERROR(SEARCH("08:30 – 17.30",BI48)))</formula>
    </cfRule>
    <cfRule type="containsText" dxfId="33121" priority="59682" operator="containsText" text="08.30 – 17.30">
      <formula>NOT(ISERROR(SEARCH("08.30 – 17.30",BI48)))</formula>
    </cfRule>
    <cfRule type="containsText" dxfId="33120" priority="59683" operator="containsText" text="09.00 – 18.00">
      <formula>NOT(ISERROR(SEARCH("09.00 – 18.00",BI48)))</formula>
    </cfRule>
    <cfRule type="containsText" dxfId="33119" priority="59684" operator="containsText" text="09.00 – 13.00">
      <formula>NOT(ISERROR(SEARCH("09.00 – 13.00",BI48)))</formula>
    </cfRule>
    <cfRule type="containsText" dxfId="33118" priority="59685" operator="containsText" text="11.30 – 19.30">
      <formula>NOT(ISERROR(SEARCH("11.30 – 19.30",BI48)))</formula>
    </cfRule>
    <cfRule type="containsText" dxfId="33117" priority="59686" operator="containsText" text="10.30 – 19.30">
      <formula>NOT(ISERROR(SEARCH("10.30 – 19.30",BI48)))</formula>
    </cfRule>
    <cfRule type="containsText" dxfId="33116" priority="59687" operator="containsText" text="09.00 – 15.00">
      <formula>NOT(ISERROR(SEARCH("09.00 – 15.00",BI48)))</formula>
    </cfRule>
    <cfRule type="containsText" dxfId="33115" priority="59688" operator="containsText" text="12:30">
      <formula>NOT(ISERROR(SEARCH("12:30",BI48)))</formula>
    </cfRule>
    <cfRule type="containsText" dxfId="33114" priority="59689" operator="containsText" text="13:30">
      <formula>NOT(ISERROR(SEARCH("13:30",BI48)))</formula>
    </cfRule>
    <cfRule type="containsText" dxfId="33113" priority="59690" operator="containsText" text="FESTIVITÁ">
      <formula>NOT(ISERROR(SEARCH("FESTIVITÁ",BI48)))</formula>
    </cfRule>
    <cfRule type="cellIs" dxfId="33112" priority="59691" operator="equal">
      <formula>"DOMENICA"</formula>
    </cfRule>
  </conditionalFormatting>
  <conditionalFormatting sqref="BJ48:BJ54">
    <cfRule type="containsText" dxfId="33111" priority="59658" operator="containsText" text="08.30 – 14.30">
      <formula>NOT(ISERROR(SEARCH("08.30 – 14.30",BJ48)))</formula>
    </cfRule>
    <cfRule type="containsText" dxfId="33110" priority="59659" operator="containsText" text="09:30 – 18.30">
      <formula>NOT(ISERROR(SEARCH("09:30 – 18.30",BJ48)))</formula>
    </cfRule>
    <cfRule type="containsText" dxfId="33109" priority="59660" operator="containsText" text="10.30 – 18.30">
      <formula>NOT(ISERROR(SEARCH("10.30 – 18.30",BJ48)))</formula>
    </cfRule>
    <cfRule type="containsText" dxfId="33108" priority="59661" operator="containsText" text="09.30 – 18.30">
      <formula>NOT(ISERROR(SEARCH("09.30 – 18.30",BJ48)))</formula>
    </cfRule>
    <cfRule type="containsText" dxfId="33107" priority="59662" operator="containsText" text="09.00 – 13:00">
      <formula>NOT(ISERROR(SEARCH("09.00 – 13:00",BJ48)))</formula>
    </cfRule>
    <cfRule type="containsText" dxfId="33106" priority="59663" operator="containsText" text="08.30 – 16.30">
      <formula>NOT(ISERROR(SEARCH("08.30 – 16.30",BJ48)))</formula>
    </cfRule>
    <cfRule type="containsText" dxfId="33105" priority="59664" operator="containsText" text="08:30 – 17.30">
      <formula>NOT(ISERROR(SEARCH("08:30 – 17.30",BJ48)))</formula>
    </cfRule>
    <cfRule type="containsText" dxfId="33104" priority="59665" operator="containsText" text="08.30 – 17.30">
      <formula>NOT(ISERROR(SEARCH("08.30 – 17.30",BJ48)))</formula>
    </cfRule>
    <cfRule type="containsText" dxfId="33103" priority="59666" operator="containsText" text="09.00 – 18.00">
      <formula>NOT(ISERROR(SEARCH("09.00 – 18.00",BJ48)))</formula>
    </cfRule>
    <cfRule type="containsText" dxfId="33102" priority="59667" operator="containsText" text="09.00 – 13.00">
      <formula>NOT(ISERROR(SEARCH("09.00 – 13.00",BJ48)))</formula>
    </cfRule>
    <cfRule type="containsText" dxfId="33101" priority="59668" operator="containsText" text="11.30 – 19.30">
      <formula>NOT(ISERROR(SEARCH("11.30 – 19.30",BJ48)))</formula>
    </cfRule>
    <cfRule type="containsText" dxfId="33100" priority="59669" operator="containsText" text="10.30 – 19.30">
      <formula>NOT(ISERROR(SEARCH("10.30 – 19.30",BJ48)))</formula>
    </cfRule>
    <cfRule type="containsText" dxfId="33099" priority="59670" operator="containsText" text="09.00 – 15.00">
      <formula>NOT(ISERROR(SEARCH("09.00 – 15.00",BJ48)))</formula>
    </cfRule>
    <cfRule type="containsText" dxfId="33098" priority="59671" operator="containsText" text="12:30">
      <formula>NOT(ISERROR(SEARCH("12:30",BJ48)))</formula>
    </cfRule>
    <cfRule type="containsText" dxfId="33097" priority="59672" operator="containsText" text="13:30">
      <formula>NOT(ISERROR(SEARCH("13:30",BJ48)))</formula>
    </cfRule>
    <cfRule type="containsText" dxfId="33096" priority="59673" operator="containsText" text="FESTIVITÁ">
      <formula>NOT(ISERROR(SEARCH("FESTIVITÁ",BJ48)))</formula>
    </cfRule>
    <cfRule type="cellIs" dxfId="33095" priority="59674" operator="equal">
      <formula>"DOMENICA"</formula>
    </cfRule>
  </conditionalFormatting>
  <conditionalFormatting sqref="BJ48:BJ54">
    <cfRule type="iconSet" priority="59657">
      <iconSet iconSet="3Symbols2">
        <cfvo type="percent" val="0"/>
        <cfvo type="percent" val="0"/>
        <cfvo type="formula" val="TODAY()" gte="0"/>
      </iconSet>
    </cfRule>
  </conditionalFormatting>
  <conditionalFormatting sqref="A15:S15 A25:S25 A35:S35 A45:S45 A99:S99 A69:B69 Q69:S69 Q46:S54 Q79:S79 A79:B79 A123:S124 A133:S134 A143:S144 A153:S154 U46:V54 AW3 U133:W134 U123:W124 U79:W79 U69:W69 U99:X99 U45:W45 U35:W35 U25:W25 U15:W15 U55:X55 U109:X109 BR15:BS15 BR35:BS35 AY57:BA58 BR69:BS69 AY111:BA112 U59:W59 U113:W113 A109:S109 A163:S163 A165:S1048576 A164:I164 AZ3:AZ4 BR124:BS124 BR134:BS134 U153:W154 BR154:BS154 BU57:XFD58 BU111:XFD112 BR25:XFD25 BR79:XFD79 BR123:BT123 BU123:XFD124 BR133:BT133 BU133:XFD134 BU45:XFD55 U163:AO163 U165:AO1048576 BR153:BT153 BU153:XFD154 BU143:XFD144 BU15:XFD15 BU35:XFD35 BU99:XFD99 BU69:XFD69 U56:V58 U110:V112 AU3:AV4 U143:W144 AT45 AC99:AS99 U5:W5 AC109:AT109 AC55:AS55 AP163:XFD1048576 A55:S55 AF164:AO164 A5:S5 U1:V4 A1:B4 BV2:XFD4 A59:S59 A56:B58 N56:S58 A113:S113 A110:B112 N110:S112 BR113:XFD113 BR143:BS144 BR59:XFD59 BR5:XFD5 AY3 BJ2:BT2 AU1 AU5:BA6 BH5:BK5 BH3:BJ4 AW7:BA56 AW59:BA88 AW91:BA110 AW113:BA162 BH1:XFD1 BH15:BK15 BH6:BJ14 BH155:BJ162 BH145:BJ152 BH135:BJ142 BH125:BJ132 BH114:BJ122 BH91:BJ98 BH80:BJ88 BH70:BJ78 BH60:BJ68 BH46:BJ54 BH36:BJ44 BH26:BJ34 BH16:BJ24 BH143:BK144 BH35:BK35 BH45:BK45 BC99:BS99 BC109:XFD109 BC55:BT55 BH59:BK59 BH113:BK113 BH153:BK154 BH133:BK134 BH123:BK124 BH79:BK79 BH69:BK69 BH25:BK25 BH56:XFD56 BH111:BJ112 BH57:BJ58 BC100:BJ108 BH110:XFD110 BR45:BS45 AT143">
    <cfRule type="containsText" dxfId="33094" priority="59651" operator="containsText" text="09.00 - 13.00">
      <formula>NOT(ISERROR(SEARCH("09.00 - 13.00",A1)))</formula>
    </cfRule>
    <cfRule type="containsText" dxfId="33093" priority="59652" operator="containsText" text="09.00 – 15:00">
      <formula>NOT(ISERROR(SEARCH("09.00 – 15:00",A1)))</formula>
    </cfRule>
    <cfRule type="containsText" dxfId="33092" priority="59653" operator="containsText" text="09.00 – 16.00">
      <formula>NOT(ISERROR(SEARCH("09.00 – 16.00",A1)))</formula>
    </cfRule>
    <cfRule type="containsText" dxfId="33091" priority="59654" operator="containsText" text="09.00 - 13:00">
      <formula>NOT(ISERROR(SEARCH("09.00 - 13:00",A1)))</formula>
    </cfRule>
    <cfRule type="containsText" dxfId="33090" priority="59655" operator="containsText" text="08.30 – 16:30 ">
      <formula>NOT(ISERROR(SEARCH("08.30 – 16:30 ",A1)))</formula>
    </cfRule>
    <cfRule type="containsText" dxfId="33089" priority="59656" operator="containsText" text="08.30 – 17:30 ">
      <formula>NOT(ISERROR(SEARCH("08.30 – 17:30 ",A1)))</formula>
    </cfRule>
  </conditionalFormatting>
  <conditionalFormatting sqref="C134:S134">
    <cfRule type="cellIs" dxfId="33088" priority="59579" operator="equal">
      <formula>"09.00 – 15.00"</formula>
    </cfRule>
  </conditionalFormatting>
  <conditionalFormatting sqref="C134:S134">
    <cfRule type="cellIs" dxfId="33087" priority="59580" operator="equal">
      <formula>"09.00 – 18.00"</formula>
    </cfRule>
  </conditionalFormatting>
  <conditionalFormatting sqref="C134:S134">
    <cfRule type="cellIs" dxfId="33086" priority="59581" operator="equal">
      <formula>"09.30 – 13.00"</formula>
    </cfRule>
  </conditionalFormatting>
  <conditionalFormatting sqref="C134:S134">
    <cfRule type="cellIs" dxfId="33085" priority="59582" operator="equal">
      <formula>"10.30 – 19.30"</formula>
    </cfRule>
  </conditionalFormatting>
  <conditionalFormatting sqref="C134:S134">
    <cfRule type="cellIs" dxfId="33084" priority="59583" operator="equal">
      <formula>"11.30 – 19.30"</formula>
    </cfRule>
  </conditionalFormatting>
  <conditionalFormatting sqref="C134:S134">
    <cfRule type="cellIs" dxfId="33083" priority="59584" operator="equal">
      <formula>_FV(13,"3")</formula>
    </cfRule>
  </conditionalFormatting>
  <conditionalFormatting sqref="C134:S134">
    <cfRule type="cellIs" dxfId="33082" priority="59586" operator="equal">
      <formula>_FV(13,"3")</formula>
    </cfRule>
  </conditionalFormatting>
  <conditionalFormatting sqref="C134:S134">
    <cfRule type="containsText" dxfId="33081" priority="59569" operator="containsText" text="DOMENICA">
      <formula>NOT(ISERROR(SEARCH("DOMENICA",C134)))</formula>
    </cfRule>
    <cfRule type="containsText" dxfId="33080" priority="59570" operator="containsText" text="08.30 – 14.30">
      <formula>NOT(ISERROR(SEARCH("08.30 – 14.30",C134)))</formula>
    </cfRule>
    <cfRule type="containsText" dxfId="33079" priority="59571" operator="containsText" text="09.30 – 18.30">
      <formula>NOT(ISERROR(SEARCH("09.30 – 18.30",C134)))</formula>
    </cfRule>
    <cfRule type="containsText" dxfId="33078" priority="59572" operator="containsText" text="08.30 – 16.30">
      <formula>NOT(ISERROR(SEARCH("08.30 – 16.30",C134)))</formula>
    </cfRule>
    <cfRule type="containsText" dxfId="33077" priority="59573" operator="containsText" text="08.30 – 17.30">
      <formula>NOT(ISERROR(SEARCH("08.30 – 17.30",C134)))</formula>
    </cfRule>
    <cfRule type="containsText" dxfId="33076" priority="59574" operator="containsText" text="09.00 – 18.00">
      <formula>NOT(ISERROR(SEARCH("09.00 – 18.00",C134)))</formula>
    </cfRule>
    <cfRule type="containsText" dxfId="33075" priority="59575" operator="containsText" text="09.00 – 15.00">
      <formula>NOT(ISERROR(SEARCH("09.00 – 15.00",C134)))</formula>
    </cfRule>
    <cfRule type="containsText" dxfId="33074" priority="59576" operator="containsText" text="10.30 – 19.30">
      <formula>NOT(ISERROR(SEARCH("10.30 – 19.30",C134)))</formula>
    </cfRule>
    <cfRule type="containsText" dxfId="33073" priority="59577" operator="containsText" text="09.00 – 13.00">
      <formula>NOT(ISERROR(SEARCH("09.00 – 13.00",C134)))</formula>
    </cfRule>
    <cfRule type="containsText" dxfId="33072" priority="59578" operator="containsText" text="11.30 – 19.30">
      <formula>NOT(ISERROR(SEARCH("11.30 – 19.30",C134)))</formula>
    </cfRule>
  </conditionalFormatting>
  <conditionalFormatting sqref="C134:S134">
    <cfRule type="cellIs" dxfId="33071" priority="59562" operator="equal">
      <formula>"09.00 – 18.00"</formula>
    </cfRule>
  </conditionalFormatting>
  <conditionalFormatting sqref="C134:S134">
    <cfRule type="cellIs" dxfId="33070" priority="59563" operator="equal">
      <formula>"09.30 – 13.00"</formula>
    </cfRule>
  </conditionalFormatting>
  <conditionalFormatting sqref="C134:S134">
    <cfRule type="cellIs" dxfId="33069" priority="59564" operator="equal">
      <formula>"10.30 – 19.30"</formula>
    </cfRule>
  </conditionalFormatting>
  <conditionalFormatting sqref="C134:S134">
    <cfRule type="cellIs" dxfId="33068" priority="59565" operator="equal">
      <formula>"11.30 – 19.30"</formula>
    </cfRule>
  </conditionalFormatting>
  <conditionalFormatting sqref="C134:S134">
    <cfRule type="cellIs" dxfId="33067" priority="59566" operator="equal">
      <formula>_FV(13,"3")</formula>
    </cfRule>
  </conditionalFormatting>
  <conditionalFormatting sqref="C134:S134">
    <cfRule type="cellIs" dxfId="33066" priority="59567" operator="equal">
      <formula>_FV(13,"3")</formula>
    </cfRule>
  </conditionalFormatting>
  <conditionalFormatting sqref="C134:S134">
    <cfRule type="cellIs" dxfId="33065" priority="59568" operator="equal">
      <formula>_FV(13,"3")</formula>
    </cfRule>
  </conditionalFormatting>
  <conditionalFormatting sqref="C134:S134">
    <cfRule type="cellIs" dxfId="33064" priority="59555" operator="equal">
      <formula>"09.00 – 18.00"</formula>
    </cfRule>
  </conditionalFormatting>
  <conditionalFormatting sqref="C134:S134">
    <cfRule type="cellIs" dxfId="33063" priority="59556" operator="equal">
      <formula>"09.30 – 13.00"</formula>
    </cfRule>
  </conditionalFormatting>
  <conditionalFormatting sqref="C134:S134">
    <cfRule type="cellIs" dxfId="33062" priority="59557" operator="equal">
      <formula>"10.30 – 19.30"</formula>
    </cfRule>
  </conditionalFormatting>
  <conditionalFormatting sqref="C134:S134">
    <cfRule type="cellIs" dxfId="33061" priority="59558" operator="equal">
      <formula>"11.30 – 19.30"</formula>
    </cfRule>
  </conditionalFormatting>
  <conditionalFormatting sqref="C134:S134">
    <cfRule type="cellIs" dxfId="33060" priority="59561" operator="equal">
      <formula>_FV(13,"3")</formula>
    </cfRule>
  </conditionalFormatting>
  <conditionalFormatting sqref="H134">
    <cfRule type="cellIs" dxfId="33059" priority="59547" operator="equal">
      <formula>"09.00 – 15.00"</formula>
    </cfRule>
  </conditionalFormatting>
  <conditionalFormatting sqref="H134">
    <cfRule type="cellIs" dxfId="33058" priority="59550" operator="equal">
      <formula>"10.30 – 19.30"</formula>
    </cfRule>
  </conditionalFormatting>
  <conditionalFormatting sqref="H134">
    <cfRule type="cellIs" dxfId="33057" priority="59551" operator="equal">
      <formula>"11.30 – 19.30"</formula>
    </cfRule>
  </conditionalFormatting>
  <conditionalFormatting sqref="H134">
    <cfRule type="cellIs" dxfId="33056" priority="59552" operator="equal">
      <formula>_FV(13,"3")</formula>
    </cfRule>
  </conditionalFormatting>
  <conditionalFormatting sqref="H134">
    <cfRule type="cellIs" dxfId="33055" priority="59553" operator="equal">
      <formula>_FV(13,"3")</formula>
    </cfRule>
  </conditionalFormatting>
  <conditionalFormatting sqref="H134">
    <cfRule type="cellIs" dxfId="33054" priority="59554" operator="equal">
      <formula>_FV(13,"3")</formula>
    </cfRule>
  </conditionalFormatting>
  <conditionalFormatting sqref="H134">
    <cfRule type="containsText" dxfId="33053" priority="59537" operator="containsText" text="DOMENICA">
      <formula>NOT(ISERROR(SEARCH("DOMENICA",H134)))</formula>
    </cfRule>
    <cfRule type="containsText" dxfId="33052" priority="59538" operator="containsText" text="08.30 – 14.30">
      <formula>NOT(ISERROR(SEARCH("08.30 – 14.30",H134)))</formula>
    </cfRule>
    <cfRule type="containsText" dxfId="33051" priority="59539" operator="containsText" text="09.30 – 18.30">
      <formula>NOT(ISERROR(SEARCH("09.30 – 18.30",H134)))</formula>
    </cfRule>
    <cfRule type="containsText" dxfId="33050" priority="59540" operator="containsText" text="08.30 – 16.30">
      <formula>NOT(ISERROR(SEARCH("08.30 – 16.30",H134)))</formula>
    </cfRule>
    <cfRule type="containsText" dxfId="33049" priority="59541" operator="containsText" text="08.30 – 17.30">
      <formula>NOT(ISERROR(SEARCH("08.30 – 17.30",H134)))</formula>
    </cfRule>
    <cfRule type="containsText" dxfId="33048" priority="59542" operator="containsText" text="09.00 – 18.00">
      <formula>NOT(ISERROR(SEARCH("09.00 – 18.00",H134)))</formula>
    </cfRule>
    <cfRule type="containsText" dxfId="33047" priority="59543" operator="containsText" text="09.00 – 15.00">
      <formula>NOT(ISERROR(SEARCH("09.00 – 15.00",H134)))</formula>
    </cfRule>
    <cfRule type="containsText" dxfId="33046" priority="59544" operator="containsText" text="10.30 – 19.30">
      <formula>NOT(ISERROR(SEARCH("10.30 – 19.30",H134)))</formula>
    </cfRule>
    <cfRule type="containsText" dxfId="33045" priority="59545" operator="containsText" text="09.00 – 13.00">
      <formula>NOT(ISERROR(SEARCH("09.00 – 13.00",H134)))</formula>
    </cfRule>
    <cfRule type="containsText" dxfId="33044" priority="59546" operator="containsText" text="11.30 – 19.30">
      <formula>NOT(ISERROR(SEARCH("11.30 – 19.30",H134)))</formula>
    </cfRule>
  </conditionalFormatting>
  <conditionalFormatting sqref="H134">
    <cfRule type="cellIs" dxfId="33043" priority="59530" operator="equal">
      <formula>"09.00 – 18.00"</formula>
    </cfRule>
  </conditionalFormatting>
  <conditionalFormatting sqref="H134">
    <cfRule type="cellIs" dxfId="33042" priority="59531" operator="equal">
      <formula>"09.30 – 13.00"</formula>
    </cfRule>
  </conditionalFormatting>
  <conditionalFormatting sqref="H134">
    <cfRule type="cellIs" dxfId="33041" priority="59532" operator="equal">
      <formula>"10.30 – 19.30"</formula>
    </cfRule>
  </conditionalFormatting>
  <conditionalFormatting sqref="H134">
    <cfRule type="cellIs" dxfId="33040" priority="59533" operator="equal">
      <formula>"11.30 – 19.30"</formula>
    </cfRule>
  </conditionalFormatting>
  <conditionalFormatting sqref="H134">
    <cfRule type="cellIs" dxfId="33039" priority="59534" operator="equal">
      <formula>_FV(13,"3")</formula>
    </cfRule>
  </conditionalFormatting>
  <conditionalFormatting sqref="H134">
    <cfRule type="cellIs" dxfId="33038" priority="59535" operator="equal">
      <formula>_FV(13,"3")</formula>
    </cfRule>
  </conditionalFormatting>
  <conditionalFormatting sqref="H134">
    <cfRule type="cellIs" dxfId="33037" priority="59536" operator="equal">
      <formula>_FV(13,"3")</formula>
    </cfRule>
  </conditionalFormatting>
  <conditionalFormatting sqref="H134">
    <cfRule type="cellIs" dxfId="33036" priority="59523" operator="equal">
      <formula>"09.00 – 18.00"</formula>
    </cfRule>
  </conditionalFormatting>
  <conditionalFormatting sqref="H134">
    <cfRule type="cellIs" dxfId="33035" priority="59524" operator="equal">
      <formula>"09.30 – 13.00"</formula>
    </cfRule>
  </conditionalFormatting>
  <conditionalFormatting sqref="H134">
    <cfRule type="cellIs" dxfId="33034" priority="59525" operator="equal">
      <formula>"10.30 – 19.30"</formula>
    </cfRule>
  </conditionalFormatting>
  <conditionalFormatting sqref="H134">
    <cfRule type="cellIs" dxfId="33033" priority="59526" operator="equal">
      <formula>"11.30 – 19.30"</formula>
    </cfRule>
  </conditionalFormatting>
  <conditionalFormatting sqref="H134">
    <cfRule type="cellIs" dxfId="33032" priority="59527" operator="equal">
      <formula>_FV(13,"3")</formula>
    </cfRule>
  </conditionalFormatting>
  <conditionalFormatting sqref="H134">
    <cfRule type="cellIs" dxfId="33031" priority="59528" operator="equal">
      <formula>_FV(13,"3")</formula>
    </cfRule>
  </conditionalFormatting>
  <conditionalFormatting sqref="H134">
    <cfRule type="cellIs" dxfId="33030" priority="59529" operator="equal">
      <formula>_FV(13,"3")</formula>
    </cfRule>
  </conditionalFormatting>
  <conditionalFormatting sqref="C144:S144">
    <cfRule type="cellIs" dxfId="33029" priority="59515" operator="equal">
      <formula>"09.00 – 15.00"</formula>
    </cfRule>
  </conditionalFormatting>
  <conditionalFormatting sqref="C144:S144">
    <cfRule type="cellIs" dxfId="33028" priority="59516" operator="equal">
      <formula>"09.00 – 18.00"</formula>
    </cfRule>
  </conditionalFormatting>
  <conditionalFormatting sqref="C144:S144">
    <cfRule type="cellIs" dxfId="33027" priority="59517" operator="equal">
      <formula>"09.30 – 13.00"</formula>
    </cfRule>
  </conditionalFormatting>
  <conditionalFormatting sqref="C144:S144">
    <cfRule type="cellIs" dxfId="33026" priority="59518" operator="equal">
      <formula>"10.30 – 19.30"</formula>
    </cfRule>
  </conditionalFormatting>
  <conditionalFormatting sqref="C144:S144">
    <cfRule type="cellIs" dxfId="33025" priority="59519" operator="equal">
      <formula>"11.30 – 19.30"</formula>
    </cfRule>
  </conditionalFormatting>
  <conditionalFormatting sqref="C144:S144">
    <cfRule type="cellIs" dxfId="33024" priority="59520" operator="equal">
      <formula>_FV(13,"3")</formula>
    </cfRule>
  </conditionalFormatting>
  <conditionalFormatting sqref="C144:S144">
    <cfRule type="cellIs" dxfId="33023" priority="59521" operator="equal">
      <formula>_FV(13,"3")</formula>
    </cfRule>
  </conditionalFormatting>
  <conditionalFormatting sqref="C144:S144">
    <cfRule type="cellIs" dxfId="33022" priority="59522" operator="equal">
      <formula>_FV(13,"3")</formula>
    </cfRule>
  </conditionalFormatting>
  <conditionalFormatting sqref="C144:S144">
    <cfRule type="containsText" dxfId="33021" priority="59505" operator="containsText" text="DOMENICA">
      <formula>NOT(ISERROR(SEARCH("DOMENICA",C144)))</formula>
    </cfRule>
    <cfRule type="containsText" dxfId="33020" priority="59506" operator="containsText" text="08.30 – 14.30">
      <formula>NOT(ISERROR(SEARCH("08.30 – 14.30",C144)))</formula>
    </cfRule>
    <cfRule type="containsText" dxfId="33019" priority="59507" operator="containsText" text="09.30 – 18.30">
      <formula>NOT(ISERROR(SEARCH("09.30 – 18.30",C144)))</formula>
    </cfRule>
    <cfRule type="containsText" dxfId="33018" priority="59508" operator="containsText" text="08.30 – 16.30">
      <formula>NOT(ISERROR(SEARCH("08.30 – 16.30",C144)))</formula>
    </cfRule>
    <cfRule type="containsText" dxfId="33017" priority="59509" operator="containsText" text="08.30 – 17.30">
      <formula>NOT(ISERROR(SEARCH("08.30 – 17.30",C144)))</formula>
    </cfRule>
    <cfRule type="containsText" dxfId="33016" priority="59510" operator="containsText" text="09.00 – 18.00">
      <formula>NOT(ISERROR(SEARCH("09.00 – 18.00",C144)))</formula>
    </cfRule>
    <cfRule type="containsText" dxfId="33015" priority="59511" operator="containsText" text="09.00 – 15.00">
      <formula>NOT(ISERROR(SEARCH("09.00 – 15.00",C144)))</formula>
    </cfRule>
    <cfRule type="containsText" dxfId="33014" priority="59512" operator="containsText" text="10.30 – 19.30">
      <formula>NOT(ISERROR(SEARCH("10.30 – 19.30",C144)))</formula>
    </cfRule>
    <cfRule type="containsText" dxfId="33013" priority="59513" operator="containsText" text="09.00 – 13.00">
      <formula>NOT(ISERROR(SEARCH("09.00 – 13.00",C144)))</formula>
    </cfRule>
    <cfRule type="containsText" dxfId="33012" priority="59514" operator="containsText" text="11.30 – 19.30">
      <formula>NOT(ISERROR(SEARCH("11.30 – 19.30",C144)))</formula>
    </cfRule>
  </conditionalFormatting>
  <conditionalFormatting sqref="C144:S144">
    <cfRule type="cellIs" dxfId="33011" priority="59498" operator="equal">
      <formula>"09.00 – 18.00"</formula>
    </cfRule>
  </conditionalFormatting>
  <conditionalFormatting sqref="C144:S144">
    <cfRule type="cellIs" dxfId="33010" priority="59499" operator="equal">
      <formula>"09.30 – 13.00"</formula>
    </cfRule>
  </conditionalFormatting>
  <conditionalFormatting sqref="C144:S144">
    <cfRule type="cellIs" dxfId="33009" priority="59500" operator="equal">
      <formula>"10.30 – 19.30"</formula>
    </cfRule>
  </conditionalFormatting>
  <conditionalFormatting sqref="C144:S144">
    <cfRule type="cellIs" dxfId="33008" priority="59501" operator="equal">
      <formula>"11.30 – 19.30"</formula>
    </cfRule>
  </conditionalFormatting>
  <conditionalFormatting sqref="C144:S144">
    <cfRule type="cellIs" dxfId="33007" priority="59502" operator="equal">
      <formula>_FV(13,"3")</formula>
    </cfRule>
  </conditionalFormatting>
  <conditionalFormatting sqref="C144:S144">
    <cfRule type="cellIs" dxfId="33006" priority="59503" operator="equal">
      <formula>_FV(13,"3")</formula>
    </cfRule>
  </conditionalFormatting>
  <conditionalFormatting sqref="C144:S144">
    <cfRule type="cellIs" dxfId="33005" priority="59504" operator="equal">
      <formula>_FV(13,"3")</formula>
    </cfRule>
  </conditionalFormatting>
  <conditionalFormatting sqref="C144:S144">
    <cfRule type="cellIs" dxfId="33004" priority="59491" operator="equal">
      <formula>"09.00 – 18.00"</formula>
    </cfRule>
  </conditionalFormatting>
  <conditionalFormatting sqref="C144:S144">
    <cfRule type="cellIs" dxfId="33003" priority="59492" operator="equal">
      <formula>"09.30 – 13.00"</formula>
    </cfRule>
  </conditionalFormatting>
  <conditionalFormatting sqref="C144:S144">
    <cfRule type="cellIs" dxfId="33002" priority="59493" operator="equal">
      <formula>"10.30 – 19.30"</formula>
    </cfRule>
  </conditionalFormatting>
  <conditionalFormatting sqref="C144:S144">
    <cfRule type="cellIs" dxfId="33001" priority="59494" operator="equal">
      <formula>"11.30 – 19.30"</formula>
    </cfRule>
  </conditionalFormatting>
  <conditionalFormatting sqref="C144:S144">
    <cfRule type="cellIs" dxfId="33000" priority="59495" operator="equal">
      <formula>_FV(13,"3")</formula>
    </cfRule>
  </conditionalFormatting>
  <conditionalFormatting sqref="C144:S144">
    <cfRule type="cellIs" dxfId="32999" priority="59496" operator="equal">
      <formula>_FV(13,"3")</formula>
    </cfRule>
  </conditionalFormatting>
  <conditionalFormatting sqref="C144:S144">
    <cfRule type="cellIs" dxfId="32998" priority="59497" operator="equal">
      <formula>_FV(13,"3")</formula>
    </cfRule>
  </conditionalFormatting>
  <conditionalFormatting sqref="H144">
    <cfRule type="cellIs" dxfId="32997" priority="59483" operator="equal">
      <formula>"09.00 – 15.00"</formula>
    </cfRule>
  </conditionalFormatting>
  <conditionalFormatting sqref="H144">
    <cfRule type="cellIs" dxfId="32996" priority="59487" operator="equal">
      <formula>"11.30 – 19.30"</formula>
    </cfRule>
  </conditionalFormatting>
  <conditionalFormatting sqref="H144">
    <cfRule type="cellIs" dxfId="32995" priority="59488" operator="equal">
      <formula>_FV(13,"3")</formula>
    </cfRule>
  </conditionalFormatting>
  <conditionalFormatting sqref="H144">
    <cfRule type="cellIs" dxfId="32994" priority="59489" operator="equal">
      <formula>_FV(13,"3")</formula>
    </cfRule>
  </conditionalFormatting>
  <conditionalFormatting sqref="H144">
    <cfRule type="cellIs" dxfId="32993" priority="59490" operator="equal">
      <formula>_FV(13,"3")</formula>
    </cfRule>
  </conditionalFormatting>
  <conditionalFormatting sqref="H144">
    <cfRule type="containsText" dxfId="32992" priority="59473" operator="containsText" text="DOMENICA">
      <formula>NOT(ISERROR(SEARCH("DOMENICA",H144)))</formula>
    </cfRule>
    <cfRule type="containsText" dxfId="32991" priority="59474" operator="containsText" text="08.30 – 14.30">
      <formula>NOT(ISERROR(SEARCH("08.30 – 14.30",H144)))</formula>
    </cfRule>
    <cfRule type="containsText" dxfId="32990" priority="59475" operator="containsText" text="09.30 – 18.30">
      <formula>NOT(ISERROR(SEARCH("09.30 – 18.30",H144)))</formula>
    </cfRule>
    <cfRule type="containsText" dxfId="32989" priority="59476" operator="containsText" text="08.30 – 16.30">
      <formula>NOT(ISERROR(SEARCH("08.30 – 16.30",H144)))</formula>
    </cfRule>
    <cfRule type="containsText" dxfId="32988" priority="59477" operator="containsText" text="08.30 – 17.30">
      <formula>NOT(ISERROR(SEARCH("08.30 – 17.30",H144)))</formula>
    </cfRule>
    <cfRule type="containsText" dxfId="32987" priority="59478" operator="containsText" text="09.00 – 18.00">
      <formula>NOT(ISERROR(SEARCH("09.00 – 18.00",H144)))</formula>
    </cfRule>
    <cfRule type="containsText" dxfId="32986" priority="59479" operator="containsText" text="09.00 – 15.00">
      <formula>NOT(ISERROR(SEARCH("09.00 – 15.00",H144)))</formula>
    </cfRule>
    <cfRule type="containsText" dxfId="32985" priority="59480" operator="containsText" text="10.30 – 19.30">
      <formula>NOT(ISERROR(SEARCH("10.30 – 19.30",H144)))</formula>
    </cfRule>
    <cfRule type="containsText" dxfId="32984" priority="59481" operator="containsText" text="09.00 – 13.00">
      <formula>NOT(ISERROR(SEARCH("09.00 – 13.00",H144)))</formula>
    </cfRule>
    <cfRule type="containsText" dxfId="32983" priority="59482" operator="containsText" text="11.30 – 19.30">
      <formula>NOT(ISERROR(SEARCH("11.30 – 19.30",H144)))</formula>
    </cfRule>
  </conditionalFormatting>
  <conditionalFormatting sqref="H144">
    <cfRule type="cellIs" dxfId="32982" priority="59466" operator="equal">
      <formula>"09.00 – 18.00"</formula>
    </cfRule>
  </conditionalFormatting>
  <conditionalFormatting sqref="H144">
    <cfRule type="cellIs" dxfId="32981" priority="59467" operator="equal">
      <formula>"09.30 – 13.00"</formula>
    </cfRule>
  </conditionalFormatting>
  <conditionalFormatting sqref="H144">
    <cfRule type="cellIs" dxfId="32980" priority="59468" operator="equal">
      <formula>"10.30 – 19.30"</formula>
    </cfRule>
  </conditionalFormatting>
  <conditionalFormatting sqref="H144">
    <cfRule type="cellIs" dxfId="32979" priority="59469" operator="equal">
      <formula>"11.30 – 19.30"</formula>
    </cfRule>
  </conditionalFormatting>
  <conditionalFormatting sqref="H144">
    <cfRule type="cellIs" dxfId="32978" priority="59470" operator="equal">
      <formula>_FV(13,"3")</formula>
    </cfRule>
  </conditionalFormatting>
  <conditionalFormatting sqref="H144">
    <cfRule type="cellIs" dxfId="32977" priority="59471" operator="equal">
      <formula>_FV(13,"3")</formula>
    </cfRule>
  </conditionalFormatting>
  <conditionalFormatting sqref="H144">
    <cfRule type="cellIs" dxfId="32976" priority="59472" operator="equal">
      <formula>_FV(13,"3")</formula>
    </cfRule>
  </conditionalFormatting>
  <conditionalFormatting sqref="H144">
    <cfRule type="cellIs" dxfId="32975" priority="59459" operator="equal">
      <formula>"09.00 – 18.00"</formula>
    </cfRule>
  </conditionalFormatting>
  <conditionalFormatting sqref="H144">
    <cfRule type="cellIs" dxfId="32974" priority="59460" operator="equal">
      <formula>"09.30 – 13.00"</formula>
    </cfRule>
  </conditionalFormatting>
  <conditionalFormatting sqref="H144">
    <cfRule type="cellIs" dxfId="32973" priority="59461" operator="equal">
      <formula>"10.30 – 19.30"</formula>
    </cfRule>
  </conditionalFormatting>
  <conditionalFormatting sqref="H144">
    <cfRule type="cellIs" dxfId="32972" priority="59462" operator="equal">
      <formula>"11.30 – 19.30"</formula>
    </cfRule>
  </conditionalFormatting>
  <conditionalFormatting sqref="H144">
    <cfRule type="cellIs" dxfId="32971" priority="59463" operator="equal">
      <formula>_FV(13,"3")</formula>
    </cfRule>
  </conditionalFormatting>
  <conditionalFormatting sqref="H144">
    <cfRule type="cellIs" dxfId="32970" priority="59464" operator="equal">
      <formula>_FV(13,"3")</formula>
    </cfRule>
  </conditionalFormatting>
  <conditionalFormatting sqref="H144">
    <cfRule type="cellIs" dxfId="32969" priority="59465" operator="equal">
      <formula>_FV(13,"3")</formula>
    </cfRule>
  </conditionalFormatting>
  <conditionalFormatting sqref="C154:S154">
    <cfRule type="cellIs" dxfId="32968" priority="59451" operator="equal">
      <formula>"09.00 – 15.00"</formula>
    </cfRule>
  </conditionalFormatting>
  <conditionalFormatting sqref="C154:S154">
    <cfRule type="cellIs" dxfId="32967" priority="59452" operator="equal">
      <formula>"09.00 – 18.00"</formula>
    </cfRule>
  </conditionalFormatting>
  <conditionalFormatting sqref="C154:S154">
    <cfRule type="cellIs" dxfId="32966" priority="59453" operator="equal">
      <formula>"09.30 – 13.00"</formula>
    </cfRule>
  </conditionalFormatting>
  <conditionalFormatting sqref="C154:S154">
    <cfRule type="cellIs" dxfId="32965" priority="59454" operator="equal">
      <formula>"10.30 – 19.30"</formula>
    </cfRule>
  </conditionalFormatting>
  <conditionalFormatting sqref="C154:S154">
    <cfRule type="cellIs" dxfId="32964" priority="59455" operator="equal">
      <formula>"11.30 – 19.30"</formula>
    </cfRule>
  </conditionalFormatting>
  <conditionalFormatting sqref="C154:S154">
    <cfRule type="cellIs" dxfId="32963" priority="59456" operator="equal">
      <formula>_FV(13,"3")</formula>
    </cfRule>
  </conditionalFormatting>
  <conditionalFormatting sqref="C154:S154">
    <cfRule type="cellIs" dxfId="32962" priority="59457" operator="equal">
      <formula>_FV(13,"3")</formula>
    </cfRule>
  </conditionalFormatting>
  <conditionalFormatting sqref="C154:S154">
    <cfRule type="cellIs" dxfId="32961" priority="59458" operator="equal">
      <formula>_FV(13,"3")</formula>
    </cfRule>
  </conditionalFormatting>
  <conditionalFormatting sqref="C154:S154">
    <cfRule type="containsText" dxfId="32960" priority="59441" operator="containsText" text="DOMENICA">
      <formula>NOT(ISERROR(SEARCH("DOMENICA",C154)))</formula>
    </cfRule>
    <cfRule type="containsText" dxfId="32959" priority="59442" operator="containsText" text="08.30 – 14.30">
      <formula>NOT(ISERROR(SEARCH("08.30 – 14.30",C154)))</formula>
    </cfRule>
    <cfRule type="containsText" dxfId="32958" priority="59443" operator="containsText" text="09.30 – 18.30">
      <formula>NOT(ISERROR(SEARCH("09.30 – 18.30",C154)))</formula>
    </cfRule>
    <cfRule type="containsText" dxfId="32957" priority="59444" operator="containsText" text="08.30 – 16.30">
      <formula>NOT(ISERROR(SEARCH("08.30 – 16.30",C154)))</formula>
    </cfRule>
    <cfRule type="containsText" dxfId="32956" priority="59445" operator="containsText" text="08.30 – 17.30">
      <formula>NOT(ISERROR(SEARCH("08.30 – 17.30",C154)))</formula>
    </cfRule>
    <cfRule type="containsText" dxfId="32955" priority="59446" operator="containsText" text="09.00 – 18.00">
      <formula>NOT(ISERROR(SEARCH("09.00 – 18.00",C154)))</formula>
    </cfRule>
    <cfRule type="containsText" dxfId="32954" priority="59447" operator="containsText" text="09.00 – 15.00">
      <formula>NOT(ISERROR(SEARCH("09.00 – 15.00",C154)))</formula>
    </cfRule>
    <cfRule type="containsText" dxfId="32953" priority="59448" operator="containsText" text="10.30 – 19.30">
      <formula>NOT(ISERROR(SEARCH("10.30 – 19.30",C154)))</formula>
    </cfRule>
    <cfRule type="containsText" dxfId="32952" priority="59449" operator="containsText" text="09.00 – 13.00">
      <formula>NOT(ISERROR(SEARCH("09.00 – 13.00",C154)))</formula>
    </cfRule>
    <cfRule type="containsText" dxfId="32951" priority="59450" operator="containsText" text="11.30 – 19.30">
      <formula>NOT(ISERROR(SEARCH("11.30 – 19.30",C154)))</formula>
    </cfRule>
  </conditionalFormatting>
  <conditionalFormatting sqref="C154:S154">
    <cfRule type="cellIs" dxfId="32950" priority="59434" operator="equal">
      <formula>"09.00 – 18.00"</formula>
    </cfRule>
  </conditionalFormatting>
  <conditionalFormatting sqref="C154:S154">
    <cfRule type="cellIs" dxfId="32949" priority="59435" operator="equal">
      <formula>"09.30 – 13.00"</formula>
    </cfRule>
  </conditionalFormatting>
  <conditionalFormatting sqref="C154:S154">
    <cfRule type="cellIs" dxfId="32948" priority="59436" operator="equal">
      <formula>"10.30 – 19.30"</formula>
    </cfRule>
  </conditionalFormatting>
  <conditionalFormatting sqref="C154:S154">
    <cfRule type="cellIs" dxfId="32947" priority="59437" operator="equal">
      <formula>"11.30 – 19.30"</formula>
    </cfRule>
  </conditionalFormatting>
  <conditionalFormatting sqref="C154:S154">
    <cfRule type="cellIs" dxfId="32946" priority="59438" operator="equal">
      <formula>_FV(13,"3")</formula>
    </cfRule>
  </conditionalFormatting>
  <conditionalFormatting sqref="C154:S154">
    <cfRule type="cellIs" dxfId="32945" priority="59439" operator="equal">
      <formula>_FV(13,"3")</formula>
    </cfRule>
  </conditionalFormatting>
  <conditionalFormatting sqref="C154:S154">
    <cfRule type="cellIs" dxfId="32944" priority="59440" operator="equal">
      <formula>_FV(13,"3")</formula>
    </cfRule>
  </conditionalFormatting>
  <conditionalFormatting sqref="C154:S154">
    <cfRule type="cellIs" dxfId="32943" priority="59427" operator="equal">
      <formula>"09.00 – 18.00"</formula>
    </cfRule>
  </conditionalFormatting>
  <conditionalFormatting sqref="C154:S154">
    <cfRule type="cellIs" dxfId="32942" priority="59428" operator="equal">
      <formula>"09.30 – 13.00"</formula>
    </cfRule>
  </conditionalFormatting>
  <conditionalFormatting sqref="C154:S154">
    <cfRule type="cellIs" dxfId="32941" priority="59429" operator="equal">
      <formula>"10.30 – 19.30"</formula>
    </cfRule>
  </conditionalFormatting>
  <conditionalFormatting sqref="C154:S154">
    <cfRule type="cellIs" dxfId="32940" priority="59430" operator="equal">
      <formula>"11.30 – 19.30"</formula>
    </cfRule>
  </conditionalFormatting>
  <conditionalFormatting sqref="C154:S154">
    <cfRule type="cellIs" dxfId="32939" priority="59431" operator="equal">
      <formula>_FV(13,"3")</formula>
    </cfRule>
  </conditionalFormatting>
  <conditionalFormatting sqref="C154:S154">
    <cfRule type="cellIs" dxfId="32938" priority="59432" operator="equal">
      <formula>_FV(13,"3")</formula>
    </cfRule>
  </conditionalFormatting>
  <conditionalFormatting sqref="C154:S154">
    <cfRule type="cellIs" dxfId="32937" priority="59433" operator="equal">
      <formula>_FV(13,"3")</formula>
    </cfRule>
  </conditionalFormatting>
  <conditionalFormatting sqref="H154">
    <cfRule type="cellIs" dxfId="32936" priority="59419" operator="equal">
      <formula>"09.00 – 15.00"</formula>
    </cfRule>
  </conditionalFormatting>
  <conditionalFormatting sqref="H154">
    <cfRule type="cellIs" dxfId="32935" priority="59420" operator="equal">
      <formula>"09.00 – 18.00"</formula>
    </cfRule>
  </conditionalFormatting>
  <conditionalFormatting sqref="H154">
    <cfRule type="cellIs" dxfId="32934" priority="59421" operator="equal">
      <formula>"09.30 – 13.00"</formula>
    </cfRule>
  </conditionalFormatting>
  <conditionalFormatting sqref="H154">
    <cfRule type="cellIs" dxfId="32933" priority="59422" operator="equal">
      <formula>"10.30 – 19.30"</formula>
    </cfRule>
  </conditionalFormatting>
  <conditionalFormatting sqref="H154">
    <cfRule type="cellIs" dxfId="32932" priority="59423" operator="equal">
      <formula>"11.30 – 19.30"</formula>
    </cfRule>
  </conditionalFormatting>
  <conditionalFormatting sqref="H154">
    <cfRule type="cellIs" dxfId="32931" priority="59424" operator="equal">
      <formula>_FV(13,"3")</formula>
    </cfRule>
  </conditionalFormatting>
  <conditionalFormatting sqref="H154">
    <cfRule type="cellIs" dxfId="32930" priority="59425" operator="equal">
      <formula>_FV(13,"3")</formula>
    </cfRule>
  </conditionalFormatting>
  <conditionalFormatting sqref="H154">
    <cfRule type="cellIs" dxfId="32929" priority="59426" operator="equal">
      <formula>_FV(13,"3")</formula>
    </cfRule>
  </conditionalFormatting>
  <conditionalFormatting sqref="H154">
    <cfRule type="containsText" dxfId="32928" priority="59409" operator="containsText" text="DOMENICA">
      <formula>NOT(ISERROR(SEARCH("DOMENICA",H154)))</formula>
    </cfRule>
    <cfRule type="containsText" dxfId="32927" priority="59410" operator="containsText" text="08.30 – 14.30">
      <formula>NOT(ISERROR(SEARCH("08.30 – 14.30",H154)))</formula>
    </cfRule>
    <cfRule type="containsText" dxfId="32926" priority="59411" operator="containsText" text="09.30 – 18.30">
      <formula>NOT(ISERROR(SEARCH("09.30 – 18.30",H154)))</formula>
    </cfRule>
    <cfRule type="containsText" dxfId="32925" priority="59412" operator="containsText" text="08.30 – 16.30">
      <formula>NOT(ISERROR(SEARCH("08.30 – 16.30",H154)))</formula>
    </cfRule>
    <cfRule type="containsText" dxfId="32924" priority="59413" operator="containsText" text="08.30 – 17.30">
      <formula>NOT(ISERROR(SEARCH("08.30 – 17.30",H154)))</formula>
    </cfRule>
    <cfRule type="containsText" dxfId="32923" priority="59414" operator="containsText" text="09.00 – 18.00">
      <formula>NOT(ISERROR(SEARCH("09.00 – 18.00",H154)))</formula>
    </cfRule>
    <cfRule type="containsText" dxfId="32922" priority="59415" operator="containsText" text="09.00 – 15.00">
      <formula>NOT(ISERROR(SEARCH("09.00 – 15.00",H154)))</formula>
    </cfRule>
    <cfRule type="containsText" dxfId="32921" priority="59416" operator="containsText" text="10.30 – 19.30">
      <formula>NOT(ISERROR(SEARCH("10.30 – 19.30",H154)))</formula>
    </cfRule>
    <cfRule type="containsText" dxfId="32920" priority="59417" operator="containsText" text="09.00 – 13.00">
      <formula>NOT(ISERROR(SEARCH("09.00 – 13.00",H154)))</formula>
    </cfRule>
    <cfRule type="containsText" dxfId="32919" priority="59418" operator="containsText" text="11.30 – 19.30">
      <formula>NOT(ISERROR(SEARCH("11.30 – 19.30",H154)))</formula>
    </cfRule>
  </conditionalFormatting>
  <conditionalFormatting sqref="H154">
    <cfRule type="cellIs" dxfId="32918" priority="59402" operator="equal">
      <formula>"09.00 – 18.00"</formula>
    </cfRule>
  </conditionalFormatting>
  <conditionalFormatting sqref="H154">
    <cfRule type="cellIs" dxfId="32917" priority="59403" operator="equal">
      <formula>"09.30 – 13.00"</formula>
    </cfRule>
  </conditionalFormatting>
  <conditionalFormatting sqref="H154">
    <cfRule type="cellIs" dxfId="32916" priority="59404" operator="equal">
      <formula>"10.30 – 19.30"</formula>
    </cfRule>
  </conditionalFormatting>
  <conditionalFormatting sqref="H154">
    <cfRule type="cellIs" dxfId="32915" priority="59405" operator="equal">
      <formula>"11.30 – 19.30"</formula>
    </cfRule>
  </conditionalFormatting>
  <conditionalFormatting sqref="H154">
    <cfRule type="cellIs" dxfId="32914" priority="59406" operator="equal">
      <formula>_FV(13,"3")</formula>
    </cfRule>
  </conditionalFormatting>
  <conditionalFormatting sqref="H154">
    <cfRule type="cellIs" dxfId="32913" priority="59407" operator="equal">
      <formula>_FV(13,"3")</formula>
    </cfRule>
  </conditionalFormatting>
  <conditionalFormatting sqref="H154">
    <cfRule type="cellIs" dxfId="32912" priority="59408" operator="equal">
      <formula>_FV(13,"3")</formula>
    </cfRule>
  </conditionalFormatting>
  <conditionalFormatting sqref="H154">
    <cfRule type="cellIs" dxfId="32911" priority="59395" operator="equal">
      <formula>"09.00 – 18.00"</formula>
    </cfRule>
  </conditionalFormatting>
  <conditionalFormatting sqref="H154">
    <cfRule type="cellIs" dxfId="32910" priority="59396" operator="equal">
      <formula>"09.30 – 13.00"</formula>
    </cfRule>
  </conditionalFormatting>
  <conditionalFormatting sqref="H154">
    <cfRule type="cellIs" dxfId="32909" priority="59397" operator="equal">
      <formula>"10.30 – 19.30"</formula>
    </cfRule>
  </conditionalFormatting>
  <conditionalFormatting sqref="H154">
    <cfRule type="cellIs" dxfId="32908" priority="59398" operator="equal">
      <formula>"11.30 – 19.30"</formula>
    </cfRule>
  </conditionalFormatting>
  <conditionalFormatting sqref="H154">
    <cfRule type="cellIs" dxfId="32907" priority="59399" operator="equal">
      <formula>_FV(13,"3")</formula>
    </cfRule>
  </conditionalFormatting>
  <conditionalFormatting sqref="H154">
    <cfRule type="cellIs" dxfId="32906" priority="59400" operator="equal">
      <formula>_FV(13,"3")</formula>
    </cfRule>
  </conditionalFormatting>
  <conditionalFormatting sqref="H154">
    <cfRule type="cellIs" dxfId="32905" priority="59401" operator="equal">
      <formula>_FV(13,"3")</formula>
    </cfRule>
  </conditionalFormatting>
  <conditionalFormatting sqref="Q46:S46">
    <cfRule type="cellIs" dxfId="32904" priority="59067" operator="equal">
      <formula>"09.00 – 15.00"</formula>
    </cfRule>
  </conditionalFormatting>
  <conditionalFormatting sqref="Q46:S46">
    <cfRule type="cellIs" dxfId="32903" priority="59068" operator="equal">
      <formula>"09.00 – 18.00"</formula>
    </cfRule>
  </conditionalFormatting>
  <conditionalFormatting sqref="Q46:S46">
    <cfRule type="cellIs" dxfId="32902" priority="59069" operator="equal">
      <formula>"09.30 – 13.00"</formula>
    </cfRule>
  </conditionalFormatting>
  <conditionalFormatting sqref="Q46:S46">
    <cfRule type="cellIs" dxfId="32901" priority="59070" operator="equal">
      <formula>"10.30 – 19.30"</formula>
    </cfRule>
  </conditionalFormatting>
  <conditionalFormatting sqref="Q46:S46">
    <cfRule type="cellIs" dxfId="32900" priority="59071" operator="equal">
      <formula>"11.30 – 19.30"</formula>
    </cfRule>
  </conditionalFormatting>
  <conditionalFormatting sqref="Q46:S46">
    <cfRule type="cellIs" dxfId="32899" priority="59072" operator="equal">
      <formula>_FV(13,"3")</formula>
    </cfRule>
  </conditionalFormatting>
  <conditionalFormatting sqref="Q46:S46">
    <cfRule type="cellIs" dxfId="32898" priority="59073" operator="equal">
      <formula>_FV(13,"3")</formula>
    </cfRule>
  </conditionalFormatting>
  <conditionalFormatting sqref="Q46:S46">
    <cfRule type="cellIs" dxfId="32897" priority="59074" operator="equal">
      <formula>_FV(13,"3")</formula>
    </cfRule>
  </conditionalFormatting>
  <conditionalFormatting sqref="Q46:S46">
    <cfRule type="containsText" dxfId="32896" priority="59057" operator="containsText" text="DOMENICA">
      <formula>NOT(ISERROR(SEARCH("DOMENICA",Q46)))</formula>
    </cfRule>
    <cfRule type="containsText" dxfId="32895" priority="59058" operator="containsText" text="08.30 – 14.30">
      <formula>NOT(ISERROR(SEARCH("08.30 – 14.30",Q46)))</formula>
    </cfRule>
    <cfRule type="containsText" dxfId="32894" priority="59059" operator="containsText" text="09.30 – 18.30">
      <formula>NOT(ISERROR(SEARCH("09.30 – 18.30",Q46)))</formula>
    </cfRule>
    <cfRule type="containsText" dxfId="32893" priority="59060" operator="containsText" text="08.30 – 16.30">
      <formula>NOT(ISERROR(SEARCH("08.30 – 16.30",Q46)))</formula>
    </cfRule>
    <cfRule type="containsText" dxfId="32892" priority="59061" operator="containsText" text="08.30 – 17.30">
      <formula>NOT(ISERROR(SEARCH("08.30 – 17.30",Q46)))</formula>
    </cfRule>
    <cfRule type="containsText" dxfId="32891" priority="59062" operator="containsText" text="09.00 – 18.00">
      <formula>NOT(ISERROR(SEARCH("09.00 – 18.00",Q46)))</formula>
    </cfRule>
    <cfRule type="containsText" dxfId="32890" priority="59063" operator="containsText" text="09.00 – 15.00">
      <formula>NOT(ISERROR(SEARCH("09.00 – 15.00",Q46)))</formula>
    </cfRule>
    <cfRule type="containsText" dxfId="32889" priority="59064" operator="containsText" text="10.30 – 19.30">
      <formula>NOT(ISERROR(SEARCH("10.30 – 19.30",Q46)))</formula>
    </cfRule>
    <cfRule type="containsText" dxfId="32888" priority="59065" operator="containsText" text="09.00 – 13.00">
      <formula>NOT(ISERROR(SEARCH("09.00 – 13.00",Q46)))</formula>
    </cfRule>
    <cfRule type="containsText" dxfId="32887" priority="59066" operator="containsText" text="11.30 – 19.30">
      <formula>NOT(ISERROR(SEARCH("11.30 – 19.30",Q46)))</formula>
    </cfRule>
  </conditionalFormatting>
  <conditionalFormatting sqref="Q46:S46">
    <cfRule type="cellIs" dxfId="32886" priority="59050" operator="equal">
      <formula>"09.00 – 18.00"</formula>
    </cfRule>
  </conditionalFormatting>
  <conditionalFormatting sqref="Q46:S46">
    <cfRule type="cellIs" dxfId="32885" priority="59051" operator="equal">
      <formula>"09.30 – 13.00"</formula>
    </cfRule>
  </conditionalFormatting>
  <conditionalFormatting sqref="Q46:S46">
    <cfRule type="cellIs" dxfId="32884" priority="59052" operator="equal">
      <formula>"10.30 – 19.30"</formula>
    </cfRule>
  </conditionalFormatting>
  <conditionalFormatting sqref="Q46:S46">
    <cfRule type="cellIs" dxfId="32883" priority="59053" operator="equal">
      <formula>"11.30 – 19.30"</formula>
    </cfRule>
  </conditionalFormatting>
  <conditionalFormatting sqref="Q46:S46">
    <cfRule type="cellIs" dxfId="32882" priority="59054" operator="equal">
      <formula>_FV(13,"3")</formula>
    </cfRule>
  </conditionalFormatting>
  <conditionalFormatting sqref="Q46:S46">
    <cfRule type="cellIs" dxfId="32881" priority="59055" operator="equal">
      <formula>_FV(13,"3")</formula>
    </cfRule>
  </conditionalFormatting>
  <conditionalFormatting sqref="Q46:S46">
    <cfRule type="cellIs" dxfId="32880" priority="59056" operator="equal">
      <formula>_FV(13,"3")</formula>
    </cfRule>
  </conditionalFormatting>
  <conditionalFormatting sqref="Q46:S46">
    <cfRule type="cellIs" dxfId="32879" priority="59043" operator="equal">
      <formula>"09.00 – 18.00"</formula>
    </cfRule>
  </conditionalFormatting>
  <conditionalFormatting sqref="Q46:S46">
    <cfRule type="cellIs" dxfId="32878" priority="59044" operator="equal">
      <formula>"09.30 – 13.00"</formula>
    </cfRule>
  </conditionalFormatting>
  <conditionalFormatting sqref="Q46:S46">
    <cfRule type="cellIs" dxfId="32877" priority="59045" operator="equal">
      <formula>"10.30 – 19.30"</formula>
    </cfRule>
  </conditionalFormatting>
  <conditionalFormatting sqref="Q46:S46">
    <cfRule type="cellIs" dxfId="32876" priority="59046" operator="equal">
      <formula>"11.30 – 19.30"</formula>
    </cfRule>
  </conditionalFormatting>
  <conditionalFormatting sqref="Q46:S46">
    <cfRule type="cellIs" dxfId="32875" priority="59047" operator="equal">
      <formula>_FV(13,"3")</formula>
    </cfRule>
  </conditionalFormatting>
  <conditionalFormatting sqref="Q46:S46">
    <cfRule type="cellIs" dxfId="32874" priority="59048" operator="equal">
      <formula>_FV(13,"3")</formula>
    </cfRule>
  </conditionalFormatting>
  <conditionalFormatting sqref="Q46:S46">
    <cfRule type="cellIs" dxfId="32873" priority="59049" operator="equal">
      <formula>_FV(13,"3")</formula>
    </cfRule>
  </conditionalFormatting>
  <conditionalFormatting sqref="A70:B70">
    <cfRule type="cellIs" dxfId="32872" priority="49370" operator="equal">
      <formula>_FV(13,"3")</formula>
    </cfRule>
  </conditionalFormatting>
  <conditionalFormatting sqref="L60:P60">
    <cfRule type="cellIs" dxfId="32871" priority="50098" operator="equal">
      <formula>_FV(13,"3")</formula>
    </cfRule>
  </conditionalFormatting>
  <conditionalFormatting sqref="W6">
    <cfRule type="cellIs" dxfId="32870" priority="50731" operator="equal">
      <formula>_FV(13,"3")</formula>
    </cfRule>
  </conditionalFormatting>
  <conditionalFormatting sqref="W6">
    <cfRule type="cellIs" dxfId="32869" priority="50712" operator="equal">
      <formula>_FV(13,"3")</formula>
    </cfRule>
  </conditionalFormatting>
  <conditionalFormatting sqref="W6">
    <cfRule type="cellIs" dxfId="32868" priority="50713" operator="equal">
      <formula>_FV(13,"3")</formula>
    </cfRule>
  </conditionalFormatting>
  <conditionalFormatting sqref="W6">
    <cfRule type="cellIs" dxfId="32867" priority="50705" operator="equal">
      <formula>_FV(13,"3")</formula>
    </cfRule>
  </conditionalFormatting>
  <conditionalFormatting sqref="W6">
    <cfRule type="cellIs" dxfId="32866" priority="50706" operator="equal">
      <formula>_FV(13,"3")</formula>
    </cfRule>
  </conditionalFormatting>
  <conditionalFormatting sqref="W124">
    <cfRule type="cellIs" dxfId="32865" priority="58043" operator="equal">
      <formula>"09.00 – 15.00"</formula>
    </cfRule>
  </conditionalFormatting>
  <conditionalFormatting sqref="W124">
    <cfRule type="cellIs" dxfId="32864" priority="58044" operator="equal">
      <formula>"09.00 – 18.00"</formula>
    </cfRule>
  </conditionalFormatting>
  <conditionalFormatting sqref="W124">
    <cfRule type="cellIs" dxfId="32863" priority="58045" operator="equal">
      <formula>"09.30 – 13.00"</formula>
    </cfRule>
  </conditionalFormatting>
  <conditionalFormatting sqref="W124">
    <cfRule type="cellIs" dxfId="32862" priority="58046" operator="equal">
      <formula>"10.30 – 19.30"</formula>
    </cfRule>
  </conditionalFormatting>
  <conditionalFormatting sqref="W124">
    <cfRule type="cellIs" dxfId="32861" priority="58047" operator="equal">
      <formula>"11.30 – 19.30"</formula>
    </cfRule>
  </conditionalFormatting>
  <conditionalFormatting sqref="W124">
    <cfRule type="cellIs" dxfId="32860" priority="58048" operator="equal">
      <formula>_FV(13,"3")</formula>
    </cfRule>
  </conditionalFormatting>
  <conditionalFormatting sqref="W124">
    <cfRule type="cellIs" dxfId="32859" priority="58049" operator="equal">
      <formula>_FV(13,"3")</formula>
    </cfRule>
  </conditionalFormatting>
  <conditionalFormatting sqref="W124">
    <cfRule type="cellIs" dxfId="32858" priority="58050" operator="equal">
      <formula>_FV(13,"3")</formula>
    </cfRule>
  </conditionalFormatting>
  <conditionalFormatting sqref="W124">
    <cfRule type="containsText" dxfId="32857" priority="58033" operator="containsText" text="DOMENICA">
      <formula>NOT(ISERROR(SEARCH("DOMENICA",W124)))</formula>
    </cfRule>
    <cfRule type="containsText" dxfId="32856" priority="58034" operator="containsText" text="08.30 – 14.30">
      <formula>NOT(ISERROR(SEARCH("08.30 – 14.30",W124)))</formula>
    </cfRule>
    <cfRule type="containsText" dxfId="32855" priority="58035" operator="containsText" text="09.30 – 18.30">
      <formula>NOT(ISERROR(SEARCH("09.30 – 18.30",W124)))</formula>
    </cfRule>
    <cfRule type="containsText" dxfId="32854" priority="58036" operator="containsText" text="08.30 – 16.30">
      <formula>NOT(ISERROR(SEARCH("08.30 – 16.30",W124)))</formula>
    </cfRule>
    <cfRule type="containsText" dxfId="32853" priority="58037" operator="containsText" text="08.30 – 17.30">
      <formula>NOT(ISERROR(SEARCH("08.30 – 17.30",W124)))</formula>
    </cfRule>
    <cfRule type="containsText" dxfId="32852" priority="58038" operator="containsText" text="09.00 – 18.00">
      <formula>NOT(ISERROR(SEARCH("09.00 – 18.00",W124)))</formula>
    </cfRule>
    <cfRule type="containsText" dxfId="32851" priority="58039" operator="containsText" text="09.00 – 15.00">
      <formula>NOT(ISERROR(SEARCH("09.00 – 15.00",W124)))</formula>
    </cfRule>
    <cfRule type="containsText" dxfId="32850" priority="58040" operator="containsText" text="10.30 – 19.30">
      <formula>NOT(ISERROR(SEARCH("10.30 – 19.30",W124)))</formula>
    </cfRule>
    <cfRule type="containsText" dxfId="32849" priority="58041" operator="containsText" text="09.00 – 13.00">
      <formula>NOT(ISERROR(SEARCH("09.00 – 13.00",W124)))</formula>
    </cfRule>
    <cfRule type="containsText" dxfId="32848" priority="58042" operator="containsText" text="11.30 – 19.30">
      <formula>NOT(ISERROR(SEARCH("11.30 – 19.30",W124)))</formula>
    </cfRule>
  </conditionalFormatting>
  <conditionalFormatting sqref="W124">
    <cfRule type="cellIs" dxfId="32847" priority="58026" operator="equal">
      <formula>"09.00 – 18.00"</formula>
    </cfRule>
  </conditionalFormatting>
  <conditionalFormatting sqref="W124">
    <cfRule type="cellIs" dxfId="32846" priority="58027" operator="equal">
      <formula>"09.30 – 13.00"</formula>
    </cfRule>
  </conditionalFormatting>
  <conditionalFormatting sqref="W124">
    <cfRule type="cellIs" dxfId="32845" priority="58028" operator="equal">
      <formula>"10.30 – 19.30"</formula>
    </cfRule>
  </conditionalFormatting>
  <conditionalFormatting sqref="W124">
    <cfRule type="cellIs" dxfId="32844" priority="58029" operator="equal">
      <formula>"11.30 – 19.30"</formula>
    </cfRule>
  </conditionalFormatting>
  <conditionalFormatting sqref="W124">
    <cfRule type="cellIs" dxfId="32843" priority="58030" operator="equal">
      <formula>_FV(13,"3")</formula>
    </cfRule>
  </conditionalFormatting>
  <conditionalFormatting sqref="W124">
    <cfRule type="cellIs" dxfId="32842" priority="58031" operator="equal">
      <formula>_FV(13,"3")</formula>
    </cfRule>
  </conditionalFormatting>
  <conditionalFormatting sqref="W124">
    <cfRule type="cellIs" dxfId="32841" priority="58032" operator="equal">
      <formula>_FV(13,"3")</formula>
    </cfRule>
  </conditionalFormatting>
  <conditionalFormatting sqref="W124">
    <cfRule type="cellIs" dxfId="32840" priority="58019" operator="equal">
      <formula>"09.00 – 18.00"</formula>
    </cfRule>
  </conditionalFormatting>
  <conditionalFormatting sqref="W124">
    <cfRule type="cellIs" dxfId="32839" priority="58020" operator="equal">
      <formula>"09.30 – 13.00"</formula>
    </cfRule>
  </conditionalFormatting>
  <conditionalFormatting sqref="W124">
    <cfRule type="cellIs" dxfId="32838" priority="58021" operator="equal">
      <formula>"10.30 – 19.30"</formula>
    </cfRule>
  </conditionalFormatting>
  <conditionalFormatting sqref="W124">
    <cfRule type="cellIs" dxfId="32837" priority="58022" operator="equal">
      <formula>"11.30 – 19.30"</formula>
    </cfRule>
  </conditionalFormatting>
  <conditionalFormatting sqref="W124">
    <cfRule type="cellIs" dxfId="32836" priority="58023" operator="equal">
      <formula>_FV(13,"3")</formula>
    </cfRule>
  </conditionalFormatting>
  <conditionalFormatting sqref="W124">
    <cfRule type="cellIs" dxfId="32835" priority="58024" operator="equal">
      <formula>_FV(13,"3")</formula>
    </cfRule>
  </conditionalFormatting>
  <conditionalFormatting sqref="W124">
    <cfRule type="cellIs" dxfId="32834" priority="58025" operator="equal">
      <formula>_FV(13,"3")</formula>
    </cfRule>
  </conditionalFormatting>
  <conditionalFormatting sqref="W124">
    <cfRule type="cellIs" dxfId="32833" priority="58011" operator="equal">
      <formula>"09.00 – 15.00"</formula>
    </cfRule>
  </conditionalFormatting>
  <conditionalFormatting sqref="W124">
    <cfRule type="cellIs" dxfId="32832" priority="58012" operator="equal">
      <formula>"09.00 – 18.00"</formula>
    </cfRule>
  </conditionalFormatting>
  <conditionalFormatting sqref="W124">
    <cfRule type="cellIs" dxfId="32831" priority="58013" operator="equal">
      <formula>"09.30 – 13.00"</formula>
    </cfRule>
  </conditionalFormatting>
  <conditionalFormatting sqref="W124">
    <cfRule type="cellIs" dxfId="32830" priority="58014" operator="equal">
      <formula>"10.30 – 19.30"</formula>
    </cfRule>
  </conditionalFormatting>
  <conditionalFormatting sqref="W124">
    <cfRule type="cellIs" dxfId="32829" priority="58015" operator="equal">
      <formula>"11.30 – 19.30"</formula>
    </cfRule>
  </conditionalFormatting>
  <conditionalFormatting sqref="W124">
    <cfRule type="cellIs" dxfId="32828" priority="58016" operator="equal">
      <formula>_FV(13,"3")</formula>
    </cfRule>
  </conditionalFormatting>
  <conditionalFormatting sqref="W124">
    <cfRule type="cellIs" dxfId="32827" priority="58017" operator="equal">
      <formula>_FV(13,"3")</formula>
    </cfRule>
  </conditionalFormatting>
  <conditionalFormatting sqref="W124">
    <cfRule type="cellIs" dxfId="32826" priority="58018" operator="equal">
      <formula>_FV(13,"3")</formula>
    </cfRule>
  </conditionalFormatting>
  <conditionalFormatting sqref="W124">
    <cfRule type="containsText" dxfId="32825" priority="58001" operator="containsText" text="DOMENICA">
      <formula>NOT(ISERROR(SEARCH("DOMENICA",W124)))</formula>
    </cfRule>
    <cfRule type="containsText" dxfId="32824" priority="58002" operator="containsText" text="08.30 – 14.30">
      <formula>NOT(ISERROR(SEARCH("08.30 – 14.30",W124)))</formula>
    </cfRule>
    <cfRule type="containsText" dxfId="32823" priority="58003" operator="containsText" text="09.30 – 18.30">
      <formula>NOT(ISERROR(SEARCH("09.30 – 18.30",W124)))</formula>
    </cfRule>
    <cfRule type="containsText" dxfId="32822" priority="58004" operator="containsText" text="08.30 – 16.30">
      <formula>NOT(ISERROR(SEARCH("08.30 – 16.30",W124)))</formula>
    </cfRule>
    <cfRule type="containsText" dxfId="32821" priority="58005" operator="containsText" text="08.30 – 17.30">
      <formula>NOT(ISERROR(SEARCH("08.30 – 17.30",W124)))</formula>
    </cfRule>
    <cfRule type="containsText" dxfId="32820" priority="58006" operator="containsText" text="09.00 – 18.00">
      <formula>NOT(ISERROR(SEARCH("09.00 – 18.00",W124)))</formula>
    </cfRule>
    <cfRule type="containsText" dxfId="32819" priority="58007" operator="containsText" text="09.00 – 15.00">
      <formula>NOT(ISERROR(SEARCH("09.00 – 15.00",W124)))</formula>
    </cfRule>
    <cfRule type="containsText" dxfId="32818" priority="58008" operator="containsText" text="10.30 – 19.30">
      <formula>NOT(ISERROR(SEARCH("10.30 – 19.30",W124)))</formula>
    </cfRule>
    <cfRule type="containsText" dxfId="32817" priority="58009" operator="containsText" text="09.00 – 13.00">
      <formula>NOT(ISERROR(SEARCH("09.00 – 13.00",W124)))</formula>
    </cfRule>
    <cfRule type="containsText" dxfId="32816" priority="58010" operator="containsText" text="11.30 – 19.30">
      <formula>NOT(ISERROR(SEARCH("11.30 – 19.30",W124)))</formula>
    </cfRule>
  </conditionalFormatting>
  <conditionalFormatting sqref="W124">
    <cfRule type="cellIs" dxfId="32815" priority="57994" operator="equal">
      <formula>"09.00 – 18.00"</formula>
    </cfRule>
  </conditionalFormatting>
  <conditionalFormatting sqref="W124">
    <cfRule type="cellIs" dxfId="32814" priority="57995" operator="equal">
      <formula>"09.30 – 13.00"</formula>
    </cfRule>
  </conditionalFormatting>
  <conditionalFormatting sqref="W124">
    <cfRule type="cellIs" dxfId="32813" priority="57996" operator="equal">
      <formula>"10.30 – 19.30"</formula>
    </cfRule>
  </conditionalFormatting>
  <conditionalFormatting sqref="W124">
    <cfRule type="cellIs" dxfId="32812" priority="57997" operator="equal">
      <formula>"11.30 – 19.30"</formula>
    </cfRule>
  </conditionalFormatting>
  <conditionalFormatting sqref="W124">
    <cfRule type="cellIs" dxfId="32811" priority="57998" operator="equal">
      <formula>_FV(13,"3")</formula>
    </cfRule>
  </conditionalFormatting>
  <conditionalFormatting sqref="W124">
    <cfRule type="cellIs" dxfId="32810" priority="57999" operator="equal">
      <formula>_FV(13,"3")</formula>
    </cfRule>
  </conditionalFormatting>
  <conditionalFormatting sqref="W124">
    <cfRule type="cellIs" dxfId="32809" priority="58000" operator="equal">
      <formula>_FV(13,"3")</formula>
    </cfRule>
  </conditionalFormatting>
  <conditionalFormatting sqref="W124">
    <cfRule type="cellIs" dxfId="32808" priority="57987" operator="equal">
      <formula>"09.00 – 18.00"</formula>
    </cfRule>
  </conditionalFormatting>
  <conditionalFormatting sqref="W124">
    <cfRule type="cellIs" dxfId="32807" priority="57988" operator="equal">
      <formula>"09.30 – 13.00"</formula>
    </cfRule>
  </conditionalFormatting>
  <conditionalFormatting sqref="W124">
    <cfRule type="cellIs" dxfId="32806" priority="57989" operator="equal">
      <formula>"10.30 – 19.30"</formula>
    </cfRule>
  </conditionalFormatting>
  <conditionalFormatting sqref="W124">
    <cfRule type="cellIs" dxfId="32805" priority="57990" operator="equal">
      <formula>"11.30 – 19.30"</formula>
    </cfRule>
  </conditionalFormatting>
  <conditionalFormatting sqref="W124">
    <cfRule type="cellIs" dxfId="32804" priority="57991" operator="equal">
      <formula>_FV(13,"3")</formula>
    </cfRule>
  </conditionalFormatting>
  <conditionalFormatting sqref="W124">
    <cfRule type="cellIs" dxfId="32803" priority="57992" operator="equal">
      <formula>_FV(13,"3")</formula>
    </cfRule>
  </conditionalFormatting>
  <conditionalFormatting sqref="W124">
    <cfRule type="cellIs" dxfId="32802" priority="57993" operator="equal">
      <formula>_FV(13,"3")</formula>
    </cfRule>
  </conditionalFormatting>
  <conditionalFormatting sqref="W134">
    <cfRule type="cellIs" dxfId="32801" priority="57979" operator="equal">
      <formula>"09.00 – 15.00"</formula>
    </cfRule>
  </conditionalFormatting>
  <conditionalFormatting sqref="W134">
    <cfRule type="cellIs" dxfId="32800" priority="57980" operator="equal">
      <formula>"09.00 – 18.00"</formula>
    </cfRule>
  </conditionalFormatting>
  <conditionalFormatting sqref="W134">
    <cfRule type="cellIs" dxfId="32799" priority="57981" operator="equal">
      <formula>"09.30 – 13.00"</formula>
    </cfRule>
  </conditionalFormatting>
  <conditionalFormatting sqref="W134">
    <cfRule type="cellIs" dxfId="32798" priority="57982" operator="equal">
      <formula>"10.30 – 19.30"</formula>
    </cfRule>
  </conditionalFormatting>
  <conditionalFormatting sqref="W134">
    <cfRule type="cellIs" dxfId="32797" priority="57983" operator="equal">
      <formula>"11.30 – 19.30"</formula>
    </cfRule>
  </conditionalFormatting>
  <conditionalFormatting sqref="W134">
    <cfRule type="cellIs" dxfId="32796" priority="57985" operator="equal">
      <formula>_FV(13,"3")</formula>
    </cfRule>
  </conditionalFormatting>
  <conditionalFormatting sqref="W134">
    <cfRule type="cellIs" dxfId="32795" priority="57986" operator="equal">
      <formula>_FV(13,"3")</formula>
    </cfRule>
  </conditionalFormatting>
  <conditionalFormatting sqref="W134">
    <cfRule type="containsText" dxfId="32794" priority="57969" operator="containsText" text="DOMENICA">
      <formula>NOT(ISERROR(SEARCH("DOMENICA",W134)))</formula>
    </cfRule>
    <cfRule type="containsText" dxfId="32793" priority="57970" operator="containsText" text="08.30 – 14.30">
      <formula>NOT(ISERROR(SEARCH("08.30 – 14.30",W134)))</formula>
    </cfRule>
    <cfRule type="containsText" dxfId="32792" priority="57971" operator="containsText" text="09.30 – 18.30">
      <formula>NOT(ISERROR(SEARCH("09.30 – 18.30",W134)))</formula>
    </cfRule>
    <cfRule type="containsText" dxfId="32791" priority="57972" operator="containsText" text="08.30 – 16.30">
      <formula>NOT(ISERROR(SEARCH("08.30 – 16.30",W134)))</formula>
    </cfRule>
    <cfRule type="containsText" dxfId="32790" priority="57973" operator="containsText" text="08.30 – 17.30">
      <formula>NOT(ISERROR(SEARCH("08.30 – 17.30",W134)))</formula>
    </cfRule>
    <cfRule type="containsText" dxfId="32789" priority="57974" operator="containsText" text="09.00 – 18.00">
      <formula>NOT(ISERROR(SEARCH("09.00 – 18.00",W134)))</formula>
    </cfRule>
    <cfRule type="containsText" dxfId="32788" priority="57975" operator="containsText" text="09.00 – 15.00">
      <formula>NOT(ISERROR(SEARCH("09.00 – 15.00",W134)))</formula>
    </cfRule>
    <cfRule type="containsText" dxfId="32787" priority="57976" operator="containsText" text="10.30 – 19.30">
      <formula>NOT(ISERROR(SEARCH("10.30 – 19.30",W134)))</formula>
    </cfRule>
    <cfRule type="containsText" dxfId="32786" priority="57977" operator="containsText" text="09.00 – 13.00">
      <formula>NOT(ISERROR(SEARCH("09.00 – 13.00",W134)))</formula>
    </cfRule>
    <cfRule type="containsText" dxfId="32785" priority="57978" operator="containsText" text="11.30 – 19.30">
      <formula>NOT(ISERROR(SEARCH("11.30 – 19.30",W134)))</formula>
    </cfRule>
  </conditionalFormatting>
  <conditionalFormatting sqref="W134">
    <cfRule type="cellIs" dxfId="32784" priority="57962" operator="equal">
      <formula>"09.00 – 18.00"</formula>
    </cfRule>
  </conditionalFormatting>
  <conditionalFormatting sqref="W134">
    <cfRule type="cellIs" dxfId="32783" priority="57963" operator="equal">
      <formula>"09.30 – 13.00"</formula>
    </cfRule>
  </conditionalFormatting>
  <conditionalFormatting sqref="W134">
    <cfRule type="cellIs" dxfId="32782" priority="57964" operator="equal">
      <formula>"10.30 – 19.30"</formula>
    </cfRule>
  </conditionalFormatting>
  <conditionalFormatting sqref="W134">
    <cfRule type="cellIs" dxfId="32781" priority="57965" operator="equal">
      <formula>"11.30 – 19.30"</formula>
    </cfRule>
  </conditionalFormatting>
  <conditionalFormatting sqref="W134">
    <cfRule type="cellIs" dxfId="32780" priority="57966" operator="equal">
      <formula>_FV(13,"3")</formula>
    </cfRule>
  </conditionalFormatting>
  <conditionalFormatting sqref="W134">
    <cfRule type="cellIs" dxfId="32779" priority="57967" operator="equal">
      <formula>_FV(13,"3")</formula>
    </cfRule>
  </conditionalFormatting>
  <conditionalFormatting sqref="W134">
    <cfRule type="cellIs" dxfId="32778" priority="57968" operator="equal">
      <formula>_FV(13,"3")</formula>
    </cfRule>
  </conditionalFormatting>
  <conditionalFormatting sqref="W134">
    <cfRule type="cellIs" dxfId="32777" priority="57955" operator="equal">
      <formula>"09.00 – 18.00"</formula>
    </cfRule>
  </conditionalFormatting>
  <conditionalFormatting sqref="W134">
    <cfRule type="cellIs" dxfId="32776" priority="57956" operator="equal">
      <formula>"09.30 – 13.00"</formula>
    </cfRule>
  </conditionalFormatting>
  <conditionalFormatting sqref="W134">
    <cfRule type="cellIs" dxfId="32775" priority="57957" operator="equal">
      <formula>"10.30 – 19.30"</formula>
    </cfRule>
  </conditionalFormatting>
  <conditionalFormatting sqref="W134">
    <cfRule type="cellIs" dxfId="32774" priority="57958" operator="equal">
      <formula>"11.30 – 19.30"</formula>
    </cfRule>
  </conditionalFormatting>
  <conditionalFormatting sqref="W134">
    <cfRule type="cellIs" dxfId="32773" priority="57959" operator="equal">
      <formula>_FV(13,"3")</formula>
    </cfRule>
  </conditionalFormatting>
  <conditionalFormatting sqref="W134">
    <cfRule type="cellIs" dxfId="32772" priority="57960" operator="equal">
      <formula>_FV(13,"3")</formula>
    </cfRule>
  </conditionalFormatting>
  <conditionalFormatting sqref="W134">
    <cfRule type="cellIs" dxfId="32771" priority="57961" operator="equal">
      <formula>_FV(13,"3")</formula>
    </cfRule>
  </conditionalFormatting>
  <conditionalFormatting sqref="W134">
    <cfRule type="cellIs" dxfId="32770" priority="57947" operator="equal">
      <formula>"09.00 – 15.00"</formula>
    </cfRule>
  </conditionalFormatting>
  <conditionalFormatting sqref="W134">
    <cfRule type="cellIs" dxfId="32769" priority="57948" operator="equal">
      <formula>"09.00 – 18.00"</formula>
    </cfRule>
  </conditionalFormatting>
  <conditionalFormatting sqref="W134">
    <cfRule type="cellIs" dxfId="32768" priority="57949" operator="equal">
      <formula>"09.30 – 13.00"</formula>
    </cfRule>
  </conditionalFormatting>
  <conditionalFormatting sqref="W134">
    <cfRule type="cellIs" dxfId="32767" priority="57950" operator="equal">
      <formula>"10.30 – 19.30"</formula>
    </cfRule>
  </conditionalFormatting>
  <conditionalFormatting sqref="W134">
    <cfRule type="cellIs" dxfId="32766" priority="57951" operator="equal">
      <formula>"11.30 – 19.30"</formula>
    </cfRule>
  </conditionalFormatting>
  <conditionalFormatting sqref="W134">
    <cfRule type="cellIs" dxfId="32765" priority="57952" operator="equal">
      <formula>_FV(13,"3")</formula>
    </cfRule>
  </conditionalFormatting>
  <conditionalFormatting sqref="W134">
    <cfRule type="cellIs" dxfId="32764" priority="57953" operator="equal">
      <formula>_FV(13,"3")</formula>
    </cfRule>
  </conditionalFormatting>
  <conditionalFormatting sqref="W134">
    <cfRule type="cellIs" dxfId="32763" priority="57954" operator="equal">
      <formula>_FV(13,"3")</formula>
    </cfRule>
  </conditionalFormatting>
  <conditionalFormatting sqref="W134">
    <cfRule type="containsText" dxfId="32762" priority="57937" operator="containsText" text="DOMENICA">
      <formula>NOT(ISERROR(SEARCH("DOMENICA",W134)))</formula>
    </cfRule>
    <cfRule type="containsText" dxfId="32761" priority="57938" operator="containsText" text="08.30 – 14.30">
      <formula>NOT(ISERROR(SEARCH("08.30 – 14.30",W134)))</formula>
    </cfRule>
    <cfRule type="containsText" dxfId="32760" priority="57939" operator="containsText" text="09.30 – 18.30">
      <formula>NOT(ISERROR(SEARCH("09.30 – 18.30",W134)))</formula>
    </cfRule>
    <cfRule type="containsText" dxfId="32759" priority="57940" operator="containsText" text="08.30 – 16.30">
      <formula>NOT(ISERROR(SEARCH("08.30 – 16.30",W134)))</formula>
    </cfRule>
    <cfRule type="containsText" dxfId="32758" priority="57941" operator="containsText" text="08.30 – 17.30">
      <formula>NOT(ISERROR(SEARCH("08.30 – 17.30",W134)))</formula>
    </cfRule>
    <cfRule type="containsText" dxfId="32757" priority="57942" operator="containsText" text="09.00 – 18.00">
      <formula>NOT(ISERROR(SEARCH("09.00 – 18.00",W134)))</formula>
    </cfRule>
    <cfRule type="containsText" dxfId="32756" priority="57943" operator="containsText" text="09.00 – 15.00">
      <formula>NOT(ISERROR(SEARCH("09.00 – 15.00",W134)))</formula>
    </cfRule>
    <cfRule type="containsText" dxfId="32755" priority="57944" operator="containsText" text="10.30 – 19.30">
      <formula>NOT(ISERROR(SEARCH("10.30 – 19.30",W134)))</formula>
    </cfRule>
    <cfRule type="containsText" dxfId="32754" priority="57945" operator="containsText" text="09.00 – 13.00">
      <formula>NOT(ISERROR(SEARCH("09.00 – 13.00",W134)))</formula>
    </cfRule>
    <cfRule type="containsText" dxfId="32753" priority="57946" operator="containsText" text="11.30 – 19.30">
      <formula>NOT(ISERROR(SEARCH("11.30 – 19.30",W134)))</formula>
    </cfRule>
  </conditionalFormatting>
  <conditionalFormatting sqref="W134">
    <cfRule type="cellIs" dxfId="32752" priority="57930" operator="equal">
      <formula>"09.00 – 18.00"</formula>
    </cfRule>
  </conditionalFormatting>
  <conditionalFormatting sqref="W134">
    <cfRule type="cellIs" dxfId="32751" priority="57931" operator="equal">
      <formula>"09.30 – 13.00"</formula>
    </cfRule>
  </conditionalFormatting>
  <conditionalFormatting sqref="W134">
    <cfRule type="cellIs" dxfId="32750" priority="57932" operator="equal">
      <formula>"10.30 – 19.30"</formula>
    </cfRule>
  </conditionalFormatting>
  <conditionalFormatting sqref="W134">
    <cfRule type="cellIs" dxfId="32749" priority="57933" operator="equal">
      <formula>"11.30 – 19.30"</formula>
    </cfRule>
  </conditionalFormatting>
  <conditionalFormatting sqref="W134">
    <cfRule type="cellIs" dxfId="32748" priority="57934" operator="equal">
      <formula>_FV(13,"3")</formula>
    </cfRule>
  </conditionalFormatting>
  <conditionalFormatting sqref="W134">
    <cfRule type="cellIs" dxfId="32747" priority="57935" operator="equal">
      <formula>_FV(13,"3")</formula>
    </cfRule>
  </conditionalFormatting>
  <conditionalFormatting sqref="W134">
    <cfRule type="cellIs" dxfId="32746" priority="57936" operator="equal">
      <formula>_FV(13,"3")</formula>
    </cfRule>
  </conditionalFormatting>
  <conditionalFormatting sqref="W134">
    <cfRule type="cellIs" dxfId="32745" priority="57923" operator="equal">
      <formula>"09.00 – 18.00"</formula>
    </cfRule>
  </conditionalFormatting>
  <conditionalFormatting sqref="W134">
    <cfRule type="cellIs" dxfId="32744" priority="57924" operator="equal">
      <formula>"09.30 – 13.00"</formula>
    </cfRule>
  </conditionalFormatting>
  <conditionalFormatting sqref="W134">
    <cfRule type="cellIs" dxfId="32743" priority="57925" operator="equal">
      <formula>"10.30 – 19.30"</formula>
    </cfRule>
  </conditionalFormatting>
  <conditionalFormatting sqref="W134">
    <cfRule type="cellIs" dxfId="32742" priority="57926" operator="equal">
      <formula>"11.30 – 19.30"</formula>
    </cfRule>
  </conditionalFormatting>
  <conditionalFormatting sqref="W134">
    <cfRule type="cellIs" dxfId="32741" priority="57927" operator="equal">
      <formula>_FV(13,"3")</formula>
    </cfRule>
  </conditionalFormatting>
  <conditionalFormatting sqref="W134">
    <cfRule type="cellIs" dxfId="32740" priority="57928" operator="equal">
      <formula>_FV(13,"3")</formula>
    </cfRule>
  </conditionalFormatting>
  <conditionalFormatting sqref="W134">
    <cfRule type="cellIs" dxfId="32739" priority="57929" operator="equal">
      <formula>_FV(13,"3")</formula>
    </cfRule>
  </conditionalFormatting>
  <conditionalFormatting sqref="W144">
    <cfRule type="cellIs" dxfId="32738" priority="57915" operator="equal">
      <formula>"09.00 – 15.00"</formula>
    </cfRule>
  </conditionalFormatting>
  <conditionalFormatting sqref="W144">
    <cfRule type="cellIs" dxfId="32737" priority="57916" operator="equal">
      <formula>"09.00 – 18.00"</formula>
    </cfRule>
  </conditionalFormatting>
  <conditionalFormatting sqref="W144">
    <cfRule type="cellIs" dxfId="32736" priority="57917" operator="equal">
      <formula>"09.30 – 13.00"</formula>
    </cfRule>
  </conditionalFormatting>
  <conditionalFormatting sqref="W144">
    <cfRule type="cellIs" dxfId="32735" priority="57918" operator="equal">
      <formula>"10.30 – 19.30"</formula>
    </cfRule>
  </conditionalFormatting>
  <conditionalFormatting sqref="W144">
    <cfRule type="cellIs" dxfId="32734" priority="57919" operator="equal">
      <formula>"11.30 – 19.30"</formula>
    </cfRule>
  </conditionalFormatting>
  <conditionalFormatting sqref="W144">
    <cfRule type="cellIs" dxfId="32733" priority="57920" operator="equal">
      <formula>_FV(13,"3")</formula>
    </cfRule>
  </conditionalFormatting>
  <conditionalFormatting sqref="W144">
    <cfRule type="cellIs" dxfId="32732" priority="57921" operator="equal">
      <formula>_FV(13,"3")</formula>
    </cfRule>
  </conditionalFormatting>
  <conditionalFormatting sqref="W144">
    <cfRule type="cellIs" dxfId="32731" priority="57922" operator="equal">
      <formula>_FV(13,"3")</formula>
    </cfRule>
  </conditionalFormatting>
  <conditionalFormatting sqref="W144">
    <cfRule type="containsText" dxfId="32730" priority="57905" operator="containsText" text="DOMENICA">
      <formula>NOT(ISERROR(SEARCH("DOMENICA",W144)))</formula>
    </cfRule>
    <cfRule type="containsText" dxfId="32729" priority="57906" operator="containsText" text="08.30 – 14.30">
      <formula>NOT(ISERROR(SEARCH("08.30 – 14.30",W144)))</formula>
    </cfRule>
    <cfRule type="containsText" dxfId="32728" priority="57907" operator="containsText" text="09.30 – 18.30">
      <formula>NOT(ISERROR(SEARCH("09.30 – 18.30",W144)))</formula>
    </cfRule>
    <cfRule type="containsText" dxfId="32727" priority="57908" operator="containsText" text="08.30 – 16.30">
      <formula>NOT(ISERROR(SEARCH("08.30 – 16.30",W144)))</formula>
    </cfRule>
    <cfRule type="containsText" dxfId="32726" priority="57909" operator="containsText" text="08.30 – 17.30">
      <formula>NOT(ISERROR(SEARCH("08.30 – 17.30",W144)))</formula>
    </cfRule>
    <cfRule type="containsText" dxfId="32725" priority="57910" operator="containsText" text="09.00 – 18.00">
      <formula>NOT(ISERROR(SEARCH("09.00 – 18.00",W144)))</formula>
    </cfRule>
    <cfRule type="containsText" dxfId="32724" priority="57911" operator="containsText" text="09.00 – 15.00">
      <formula>NOT(ISERROR(SEARCH("09.00 – 15.00",W144)))</formula>
    </cfRule>
    <cfRule type="containsText" dxfId="32723" priority="57912" operator="containsText" text="10.30 – 19.30">
      <formula>NOT(ISERROR(SEARCH("10.30 – 19.30",W144)))</formula>
    </cfRule>
    <cfRule type="containsText" dxfId="32722" priority="57913" operator="containsText" text="09.00 – 13.00">
      <formula>NOT(ISERROR(SEARCH("09.00 – 13.00",W144)))</formula>
    </cfRule>
    <cfRule type="containsText" dxfId="32721" priority="57914" operator="containsText" text="11.30 – 19.30">
      <formula>NOT(ISERROR(SEARCH("11.30 – 19.30",W144)))</formula>
    </cfRule>
  </conditionalFormatting>
  <conditionalFormatting sqref="W144">
    <cfRule type="cellIs" dxfId="32720" priority="57898" operator="equal">
      <formula>"09.00 – 18.00"</formula>
    </cfRule>
  </conditionalFormatting>
  <conditionalFormatting sqref="W144">
    <cfRule type="cellIs" dxfId="32719" priority="57899" operator="equal">
      <formula>"09.30 – 13.00"</formula>
    </cfRule>
  </conditionalFormatting>
  <conditionalFormatting sqref="W144">
    <cfRule type="cellIs" dxfId="32718" priority="57900" operator="equal">
      <formula>"10.30 – 19.30"</formula>
    </cfRule>
  </conditionalFormatting>
  <conditionalFormatting sqref="W144">
    <cfRule type="cellIs" dxfId="32717" priority="57901" operator="equal">
      <formula>"11.30 – 19.30"</formula>
    </cfRule>
  </conditionalFormatting>
  <conditionalFormatting sqref="W144">
    <cfRule type="cellIs" dxfId="32716" priority="57902" operator="equal">
      <formula>_FV(13,"3")</formula>
    </cfRule>
  </conditionalFormatting>
  <conditionalFormatting sqref="W144">
    <cfRule type="cellIs" dxfId="32715" priority="57903" operator="equal">
      <formula>_FV(13,"3")</formula>
    </cfRule>
  </conditionalFormatting>
  <conditionalFormatting sqref="W144">
    <cfRule type="cellIs" dxfId="32714" priority="57904" operator="equal">
      <formula>_FV(13,"3")</formula>
    </cfRule>
  </conditionalFormatting>
  <conditionalFormatting sqref="W144">
    <cfRule type="cellIs" dxfId="32713" priority="57891" operator="equal">
      <formula>"09.00 – 18.00"</formula>
    </cfRule>
  </conditionalFormatting>
  <conditionalFormatting sqref="W144">
    <cfRule type="cellIs" dxfId="32712" priority="57892" operator="equal">
      <formula>"09.30 – 13.00"</formula>
    </cfRule>
  </conditionalFormatting>
  <conditionalFormatting sqref="W144">
    <cfRule type="cellIs" dxfId="32711" priority="57893" operator="equal">
      <formula>"10.30 – 19.30"</formula>
    </cfRule>
  </conditionalFormatting>
  <conditionalFormatting sqref="W144">
    <cfRule type="cellIs" dxfId="32710" priority="57894" operator="equal">
      <formula>"11.30 – 19.30"</formula>
    </cfRule>
  </conditionalFormatting>
  <conditionalFormatting sqref="W144">
    <cfRule type="cellIs" dxfId="32709" priority="57895" operator="equal">
      <formula>_FV(13,"3")</formula>
    </cfRule>
  </conditionalFormatting>
  <conditionalFormatting sqref="W144">
    <cfRule type="cellIs" dxfId="32708" priority="57896" operator="equal">
      <formula>_FV(13,"3")</formula>
    </cfRule>
  </conditionalFormatting>
  <conditionalFormatting sqref="W144">
    <cfRule type="cellIs" dxfId="32707" priority="57897" operator="equal">
      <formula>_FV(13,"3")</formula>
    </cfRule>
  </conditionalFormatting>
  <conditionalFormatting sqref="W144">
    <cfRule type="cellIs" dxfId="32706" priority="57883" operator="equal">
      <formula>"09.00 – 15.00"</formula>
    </cfRule>
  </conditionalFormatting>
  <conditionalFormatting sqref="W144">
    <cfRule type="cellIs" dxfId="32705" priority="57884" operator="equal">
      <formula>"09.00 – 18.00"</formula>
    </cfRule>
  </conditionalFormatting>
  <conditionalFormatting sqref="W144">
    <cfRule type="cellIs" dxfId="32704" priority="57885" operator="equal">
      <formula>"09.30 – 13.00"</formula>
    </cfRule>
  </conditionalFormatting>
  <conditionalFormatting sqref="W144">
    <cfRule type="cellIs" dxfId="32703" priority="57886" operator="equal">
      <formula>"10.30 – 19.30"</formula>
    </cfRule>
  </conditionalFormatting>
  <conditionalFormatting sqref="W144">
    <cfRule type="cellIs" dxfId="32702" priority="57887" operator="equal">
      <formula>"11.30 – 19.30"</formula>
    </cfRule>
  </conditionalFormatting>
  <conditionalFormatting sqref="W144">
    <cfRule type="cellIs" dxfId="32701" priority="57888" operator="equal">
      <formula>_FV(13,"3")</formula>
    </cfRule>
  </conditionalFormatting>
  <conditionalFormatting sqref="W144">
    <cfRule type="cellIs" dxfId="32700" priority="57889" operator="equal">
      <formula>_FV(13,"3")</formula>
    </cfRule>
  </conditionalFormatting>
  <conditionalFormatting sqref="W144">
    <cfRule type="cellIs" dxfId="32699" priority="57890" operator="equal">
      <formula>_FV(13,"3")</formula>
    </cfRule>
  </conditionalFormatting>
  <conditionalFormatting sqref="W144">
    <cfRule type="containsText" dxfId="32698" priority="57873" operator="containsText" text="DOMENICA">
      <formula>NOT(ISERROR(SEARCH("DOMENICA",W144)))</formula>
    </cfRule>
    <cfRule type="containsText" dxfId="32697" priority="57874" operator="containsText" text="08.30 – 14.30">
      <formula>NOT(ISERROR(SEARCH("08.30 – 14.30",W144)))</formula>
    </cfRule>
    <cfRule type="containsText" dxfId="32696" priority="57875" operator="containsText" text="09.30 – 18.30">
      <formula>NOT(ISERROR(SEARCH("09.30 – 18.30",W144)))</formula>
    </cfRule>
    <cfRule type="containsText" dxfId="32695" priority="57876" operator="containsText" text="08.30 – 16.30">
      <formula>NOT(ISERROR(SEARCH("08.30 – 16.30",W144)))</formula>
    </cfRule>
    <cfRule type="containsText" dxfId="32694" priority="57877" operator="containsText" text="08.30 – 17.30">
      <formula>NOT(ISERROR(SEARCH("08.30 – 17.30",W144)))</formula>
    </cfRule>
    <cfRule type="containsText" dxfId="32693" priority="57878" operator="containsText" text="09.00 – 18.00">
      <formula>NOT(ISERROR(SEARCH("09.00 – 18.00",W144)))</formula>
    </cfRule>
    <cfRule type="containsText" dxfId="32692" priority="57879" operator="containsText" text="09.00 – 15.00">
      <formula>NOT(ISERROR(SEARCH("09.00 – 15.00",W144)))</formula>
    </cfRule>
    <cfRule type="containsText" dxfId="32691" priority="57880" operator="containsText" text="10.30 – 19.30">
      <formula>NOT(ISERROR(SEARCH("10.30 – 19.30",W144)))</formula>
    </cfRule>
    <cfRule type="containsText" dxfId="32690" priority="57881" operator="containsText" text="09.00 – 13.00">
      <formula>NOT(ISERROR(SEARCH("09.00 – 13.00",W144)))</formula>
    </cfRule>
    <cfRule type="containsText" dxfId="32689" priority="57882" operator="containsText" text="11.30 – 19.30">
      <formula>NOT(ISERROR(SEARCH("11.30 – 19.30",W144)))</formula>
    </cfRule>
  </conditionalFormatting>
  <conditionalFormatting sqref="W144">
    <cfRule type="cellIs" dxfId="32688" priority="57866" operator="equal">
      <formula>"09.00 – 18.00"</formula>
    </cfRule>
  </conditionalFormatting>
  <conditionalFormatting sqref="W144">
    <cfRule type="cellIs" dxfId="32687" priority="57867" operator="equal">
      <formula>"09.30 – 13.00"</formula>
    </cfRule>
  </conditionalFormatting>
  <conditionalFormatting sqref="W144">
    <cfRule type="cellIs" dxfId="32686" priority="57868" operator="equal">
      <formula>"10.30 – 19.30"</formula>
    </cfRule>
  </conditionalFormatting>
  <conditionalFormatting sqref="W144">
    <cfRule type="cellIs" dxfId="32685" priority="57869" operator="equal">
      <formula>"11.30 – 19.30"</formula>
    </cfRule>
  </conditionalFormatting>
  <conditionalFormatting sqref="W144">
    <cfRule type="cellIs" dxfId="32684" priority="57870" operator="equal">
      <formula>_FV(13,"3")</formula>
    </cfRule>
  </conditionalFormatting>
  <conditionalFormatting sqref="W144">
    <cfRule type="cellIs" dxfId="32683" priority="57871" operator="equal">
      <formula>_FV(13,"3")</formula>
    </cfRule>
  </conditionalFormatting>
  <conditionalFormatting sqref="W144">
    <cfRule type="cellIs" dxfId="32682" priority="57872" operator="equal">
      <formula>_FV(13,"3")</formula>
    </cfRule>
  </conditionalFormatting>
  <conditionalFormatting sqref="W144">
    <cfRule type="cellIs" dxfId="32681" priority="57859" operator="equal">
      <formula>"09.00 – 18.00"</formula>
    </cfRule>
  </conditionalFormatting>
  <conditionalFormatting sqref="W144">
    <cfRule type="cellIs" dxfId="32680" priority="57860" operator="equal">
      <formula>"09.30 – 13.00"</formula>
    </cfRule>
  </conditionalFormatting>
  <conditionalFormatting sqref="W144">
    <cfRule type="cellIs" dxfId="32679" priority="57861" operator="equal">
      <formula>"10.30 – 19.30"</formula>
    </cfRule>
  </conditionalFormatting>
  <conditionalFormatting sqref="W144">
    <cfRule type="cellIs" dxfId="32678" priority="57862" operator="equal">
      <formula>"11.30 – 19.30"</formula>
    </cfRule>
  </conditionalFormatting>
  <conditionalFormatting sqref="W144">
    <cfRule type="cellIs" dxfId="32677" priority="57863" operator="equal">
      <formula>_FV(13,"3")</formula>
    </cfRule>
  </conditionalFormatting>
  <conditionalFormatting sqref="W144">
    <cfRule type="cellIs" dxfId="32676" priority="57864" operator="equal">
      <formula>_FV(13,"3")</formula>
    </cfRule>
  </conditionalFormatting>
  <conditionalFormatting sqref="W144">
    <cfRule type="cellIs" dxfId="32675" priority="57865" operator="equal">
      <formula>_FV(13,"3")</formula>
    </cfRule>
  </conditionalFormatting>
  <conditionalFormatting sqref="W154">
    <cfRule type="cellIs" dxfId="32674" priority="57851" operator="equal">
      <formula>"09.00 – 15.00"</formula>
    </cfRule>
  </conditionalFormatting>
  <conditionalFormatting sqref="W154">
    <cfRule type="cellIs" dxfId="32673" priority="57852" operator="equal">
      <formula>"09.00 – 18.00"</formula>
    </cfRule>
  </conditionalFormatting>
  <conditionalFormatting sqref="W154">
    <cfRule type="cellIs" dxfId="32672" priority="57853" operator="equal">
      <formula>"09.30 – 13.00"</formula>
    </cfRule>
  </conditionalFormatting>
  <conditionalFormatting sqref="W154">
    <cfRule type="cellIs" dxfId="32671" priority="57854" operator="equal">
      <formula>"10.30 – 19.30"</formula>
    </cfRule>
  </conditionalFormatting>
  <conditionalFormatting sqref="W154">
    <cfRule type="cellIs" dxfId="32670" priority="57855" operator="equal">
      <formula>"11.30 – 19.30"</formula>
    </cfRule>
  </conditionalFormatting>
  <conditionalFormatting sqref="W154">
    <cfRule type="cellIs" dxfId="32669" priority="57856" operator="equal">
      <formula>_FV(13,"3")</formula>
    </cfRule>
  </conditionalFormatting>
  <conditionalFormatting sqref="W154">
    <cfRule type="cellIs" dxfId="32668" priority="57857" operator="equal">
      <formula>_FV(13,"3")</formula>
    </cfRule>
  </conditionalFormatting>
  <conditionalFormatting sqref="W154">
    <cfRule type="cellIs" dxfId="32667" priority="57858" operator="equal">
      <formula>_FV(13,"3")</formula>
    </cfRule>
  </conditionalFormatting>
  <conditionalFormatting sqref="W154">
    <cfRule type="containsText" dxfId="32666" priority="57841" operator="containsText" text="DOMENICA">
      <formula>NOT(ISERROR(SEARCH("DOMENICA",W154)))</formula>
    </cfRule>
    <cfRule type="containsText" dxfId="32665" priority="57842" operator="containsText" text="08.30 – 14.30">
      <formula>NOT(ISERROR(SEARCH("08.30 – 14.30",W154)))</formula>
    </cfRule>
    <cfRule type="containsText" dxfId="32664" priority="57843" operator="containsText" text="09.30 – 18.30">
      <formula>NOT(ISERROR(SEARCH("09.30 – 18.30",W154)))</formula>
    </cfRule>
    <cfRule type="containsText" dxfId="32663" priority="57844" operator="containsText" text="08.30 – 16.30">
      <formula>NOT(ISERROR(SEARCH("08.30 – 16.30",W154)))</formula>
    </cfRule>
    <cfRule type="containsText" dxfId="32662" priority="57845" operator="containsText" text="08.30 – 17.30">
      <formula>NOT(ISERROR(SEARCH("08.30 – 17.30",W154)))</formula>
    </cfRule>
    <cfRule type="containsText" dxfId="32661" priority="57846" operator="containsText" text="09.00 – 18.00">
      <formula>NOT(ISERROR(SEARCH("09.00 – 18.00",W154)))</formula>
    </cfRule>
    <cfRule type="containsText" dxfId="32660" priority="57847" operator="containsText" text="09.00 – 15.00">
      <formula>NOT(ISERROR(SEARCH("09.00 – 15.00",W154)))</formula>
    </cfRule>
    <cfRule type="containsText" dxfId="32659" priority="57848" operator="containsText" text="10.30 – 19.30">
      <formula>NOT(ISERROR(SEARCH("10.30 – 19.30",W154)))</formula>
    </cfRule>
    <cfRule type="containsText" dxfId="32658" priority="57849" operator="containsText" text="09.00 – 13.00">
      <formula>NOT(ISERROR(SEARCH("09.00 – 13.00",W154)))</formula>
    </cfRule>
    <cfRule type="containsText" dxfId="32657" priority="57850" operator="containsText" text="11.30 – 19.30">
      <formula>NOT(ISERROR(SEARCH("11.30 – 19.30",W154)))</formula>
    </cfRule>
  </conditionalFormatting>
  <conditionalFormatting sqref="W154">
    <cfRule type="cellIs" dxfId="32656" priority="57834" operator="equal">
      <formula>"09.00 – 18.00"</formula>
    </cfRule>
  </conditionalFormatting>
  <conditionalFormatting sqref="W154">
    <cfRule type="cellIs" dxfId="32655" priority="57835" operator="equal">
      <formula>"09.30 – 13.00"</formula>
    </cfRule>
  </conditionalFormatting>
  <conditionalFormatting sqref="W154">
    <cfRule type="cellIs" dxfId="32654" priority="57836" operator="equal">
      <formula>"10.30 – 19.30"</formula>
    </cfRule>
  </conditionalFormatting>
  <conditionalFormatting sqref="W154">
    <cfRule type="cellIs" dxfId="32653" priority="57837" operator="equal">
      <formula>"11.30 – 19.30"</formula>
    </cfRule>
  </conditionalFormatting>
  <conditionalFormatting sqref="W154">
    <cfRule type="cellIs" dxfId="32652" priority="57838" operator="equal">
      <formula>_FV(13,"3")</formula>
    </cfRule>
  </conditionalFormatting>
  <conditionalFormatting sqref="W154">
    <cfRule type="cellIs" dxfId="32651" priority="57839" operator="equal">
      <formula>_FV(13,"3")</formula>
    </cfRule>
  </conditionalFormatting>
  <conditionalFormatting sqref="W154">
    <cfRule type="cellIs" dxfId="32650" priority="57840" operator="equal">
      <formula>_FV(13,"3")</formula>
    </cfRule>
  </conditionalFormatting>
  <conditionalFormatting sqref="W154">
    <cfRule type="cellIs" dxfId="32649" priority="57827" operator="equal">
      <formula>"09.00 – 18.00"</formula>
    </cfRule>
  </conditionalFormatting>
  <conditionalFormatting sqref="W154">
    <cfRule type="cellIs" dxfId="32648" priority="57828" operator="equal">
      <formula>"09.30 – 13.00"</formula>
    </cfRule>
  </conditionalFormatting>
  <conditionalFormatting sqref="W154">
    <cfRule type="cellIs" dxfId="32647" priority="57829" operator="equal">
      <formula>"10.30 – 19.30"</formula>
    </cfRule>
  </conditionalFormatting>
  <conditionalFormatting sqref="W154">
    <cfRule type="cellIs" dxfId="32646" priority="57830" operator="equal">
      <formula>"11.30 – 19.30"</formula>
    </cfRule>
  </conditionalFormatting>
  <conditionalFormatting sqref="W154">
    <cfRule type="cellIs" dxfId="32645" priority="57831" operator="equal">
      <formula>_FV(13,"3")</formula>
    </cfRule>
  </conditionalFormatting>
  <conditionalFormatting sqref="W154">
    <cfRule type="cellIs" dxfId="32644" priority="57832" operator="equal">
      <formula>_FV(13,"3")</formula>
    </cfRule>
  </conditionalFormatting>
  <conditionalFormatting sqref="W154">
    <cfRule type="cellIs" dxfId="32643" priority="57833" operator="equal">
      <formula>_FV(13,"3")</formula>
    </cfRule>
  </conditionalFormatting>
  <conditionalFormatting sqref="W154">
    <cfRule type="cellIs" dxfId="32642" priority="57819" operator="equal">
      <formula>"09.00 – 15.00"</formula>
    </cfRule>
  </conditionalFormatting>
  <conditionalFormatting sqref="W154">
    <cfRule type="cellIs" dxfId="32641" priority="57820" operator="equal">
      <formula>"09.00 – 18.00"</formula>
    </cfRule>
  </conditionalFormatting>
  <conditionalFormatting sqref="W154">
    <cfRule type="cellIs" dxfId="32640" priority="57821" operator="equal">
      <formula>"09.30 – 13.00"</formula>
    </cfRule>
  </conditionalFormatting>
  <conditionalFormatting sqref="W154">
    <cfRule type="cellIs" dxfId="32639" priority="57822" operator="equal">
      <formula>"10.30 – 19.30"</formula>
    </cfRule>
  </conditionalFormatting>
  <conditionalFormatting sqref="W154">
    <cfRule type="cellIs" dxfId="32638" priority="57823" operator="equal">
      <formula>"11.30 – 19.30"</formula>
    </cfRule>
  </conditionalFormatting>
  <conditionalFormatting sqref="W154">
    <cfRule type="cellIs" dxfId="32637" priority="57824" operator="equal">
      <formula>_FV(13,"3")</formula>
    </cfRule>
  </conditionalFormatting>
  <conditionalFormatting sqref="W154">
    <cfRule type="cellIs" dxfId="32636" priority="57825" operator="equal">
      <formula>_FV(13,"3")</formula>
    </cfRule>
  </conditionalFormatting>
  <conditionalFormatting sqref="W154">
    <cfRule type="cellIs" dxfId="32635" priority="57826" operator="equal">
      <formula>_FV(13,"3")</formula>
    </cfRule>
  </conditionalFormatting>
  <conditionalFormatting sqref="W154">
    <cfRule type="containsText" dxfId="32634" priority="57809" operator="containsText" text="DOMENICA">
      <formula>NOT(ISERROR(SEARCH("DOMENICA",W154)))</formula>
    </cfRule>
    <cfRule type="containsText" dxfId="32633" priority="57810" operator="containsText" text="08.30 – 14.30">
      <formula>NOT(ISERROR(SEARCH("08.30 – 14.30",W154)))</formula>
    </cfRule>
    <cfRule type="containsText" dxfId="32632" priority="57811" operator="containsText" text="09.30 – 18.30">
      <formula>NOT(ISERROR(SEARCH("09.30 – 18.30",W154)))</formula>
    </cfRule>
    <cfRule type="containsText" dxfId="32631" priority="57812" operator="containsText" text="08.30 – 16.30">
      <formula>NOT(ISERROR(SEARCH("08.30 – 16.30",W154)))</formula>
    </cfRule>
    <cfRule type="containsText" dxfId="32630" priority="57813" operator="containsText" text="08.30 – 17.30">
      <formula>NOT(ISERROR(SEARCH("08.30 – 17.30",W154)))</formula>
    </cfRule>
    <cfRule type="containsText" dxfId="32629" priority="57814" operator="containsText" text="09.00 – 18.00">
      <formula>NOT(ISERROR(SEARCH("09.00 – 18.00",W154)))</formula>
    </cfRule>
    <cfRule type="containsText" dxfId="32628" priority="57815" operator="containsText" text="09.00 – 15.00">
      <formula>NOT(ISERROR(SEARCH("09.00 – 15.00",W154)))</formula>
    </cfRule>
    <cfRule type="containsText" dxfId="32627" priority="57816" operator="containsText" text="10.30 – 19.30">
      <formula>NOT(ISERROR(SEARCH("10.30 – 19.30",W154)))</formula>
    </cfRule>
    <cfRule type="containsText" dxfId="32626" priority="57817" operator="containsText" text="09.00 – 13.00">
      <formula>NOT(ISERROR(SEARCH("09.00 – 13.00",W154)))</formula>
    </cfRule>
    <cfRule type="containsText" dxfId="32625" priority="57818" operator="containsText" text="11.30 – 19.30">
      <formula>NOT(ISERROR(SEARCH("11.30 – 19.30",W154)))</formula>
    </cfRule>
  </conditionalFormatting>
  <conditionalFormatting sqref="W154">
    <cfRule type="cellIs" dxfId="32624" priority="57802" operator="equal">
      <formula>"09.00 – 18.00"</formula>
    </cfRule>
  </conditionalFormatting>
  <conditionalFormatting sqref="W154">
    <cfRule type="cellIs" dxfId="32623" priority="57803" operator="equal">
      <formula>"09.30 – 13.00"</formula>
    </cfRule>
  </conditionalFormatting>
  <conditionalFormatting sqref="W154">
    <cfRule type="cellIs" dxfId="32622" priority="57804" operator="equal">
      <formula>"10.30 – 19.30"</formula>
    </cfRule>
  </conditionalFormatting>
  <conditionalFormatting sqref="W154">
    <cfRule type="cellIs" dxfId="32621" priority="57805" operator="equal">
      <formula>"11.30 – 19.30"</formula>
    </cfRule>
  </conditionalFormatting>
  <conditionalFormatting sqref="W154">
    <cfRule type="cellIs" dxfId="32620" priority="57806" operator="equal">
      <formula>_FV(13,"3")</formula>
    </cfRule>
  </conditionalFormatting>
  <conditionalFormatting sqref="W154">
    <cfRule type="cellIs" dxfId="32619" priority="57807" operator="equal">
      <formula>_FV(13,"3")</formula>
    </cfRule>
  </conditionalFormatting>
  <conditionalFormatting sqref="W154">
    <cfRule type="cellIs" dxfId="32618" priority="57808" operator="equal">
      <formula>_FV(13,"3")</formula>
    </cfRule>
  </conditionalFormatting>
  <conditionalFormatting sqref="W154">
    <cfRule type="cellIs" dxfId="32617" priority="57795" operator="equal">
      <formula>"09.00 – 18.00"</formula>
    </cfRule>
  </conditionalFormatting>
  <conditionalFormatting sqref="W154">
    <cfRule type="cellIs" dxfId="32616" priority="57796" operator="equal">
      <formula>"09.30 – 13.00"</formula>
    </cfRule>
  </conditionalFormatting>
  <conditionalFormatting sqref="W154">
    <cfRule type="cellIs" dxfId="32615" priority="57797" operator="equal">
      <formula>"10.30 – 19.30"</formula>
    </cfRule>
  </conditionalFormatting>
  <conditionalFormatting sqref="W154">
    <cfRule type="cellIs" dxfId="32614" priority="57798" operator="equal">
      <formula>"11.30 – 19.30"</formula>
    </cfRule>
  </conditionalFormatting>
  <conditionalFormatting sqref="W154">
    <cfRule type="cellIs" dxfId="32613" priority="57799" operator="equal">
      <formula>_FV(13,"3")</formula>
    </cfRule>
  </conditionalFormatting>
  <conditionalFormatting sqref="W154">
    <cfRule type="cellIs" dxfId="32612" priority="57800" operator="equal">
      <formula>_FV(13,"3")</formula>
    </cfRule>
  </conditionalFormatting>
  <conditionalFormatting sqref="W154">
    <cfRule type="cellIs" dxfId="32611" priority="57801" operator="equal">
      <formula>_FV(13,"3")</formula>
    </cfRule>
  </conditionalFormatting>
  <conditionalFormatting sqref="Q100:S100">
    <cfRule type="cellIs" dxfId="32610" priority="47189" operator="equal">
      <formula>"09.00 – 18.00"</formula>
    </cfRule>
  </conditionalFormatting>
  <conditionalFormatting sqref="Q100:S100">
    <cfRule type="cellIs" dxfId="32609" priority="47190" operator="equal">
      <formula>"09.30 – 13.00"</formula>
    </cfRule>
  </conditionalFormatting>
  <conditionalFormatting sqref="Q100:S100">
    <cfRule type="cellIs" dxfId="32608" priority="47191" operator="equal">
      <formula>"10.30 – 19.30"</formula>
    </cfRule>
  </conditionalFormatting>
  <conditionalFormatting sqref="Q100:S100">
    <cfRule type="cellIs" dxfId="32607" priority="47164" operator="equal">
      <formula>"09.00 – 18.00"</formula>
    </cfRule>
  </conditionalFormatting>
  <conditionalFormatting sqref="Q100:S100">
    <cfRule type="cellIs" dxfId="32606" priority="47165" operator="equal">
      <formula>"09.30 – 13.00"</formula>
    </cfRule>
  </conditionalFormatting>
  <conditionalFormatting sqref="Q100:S100">
    <cfRule type="cellIs" dxfId="32605" priority="47166" operator="equal">
      <formula>"10.30 – 19.30"</formula>
    </cfRule>
  </conditionalFormatting>
  <conditionalFormatting sqref="Q100:S100">
    <cfRule type="cellIs" dxfId="32604" priority="47167" operator="equal">
      <formula>"11.30 – 19.30"</formula>
    </cfRule>
  </conditionalFormatting>
  <conditionalFormatting sqref="Q100:S100">
    <cfRule type="cellIs" dxfId="32603" priority="47168" operator="equal">
      <formula>_FV(13,"3")</formula>
    </cfRule>
  </conditionalFormatting>
  <conditionalFormatting sqref="Q100:S100">
    <cfRule type="cellIs" dxfId="32602" priority="47169" operator="equal">
      <formula>_FV(13,"3")</formula>
    </cfRule>
  </conditionalFormatting>
  <conditionalFormatting sqref="Q100:S100">
    <cfRule type="cellIs" dxfId="32601" priority="47170" operator="equal">
      <formula>_FV(13,"3")</formula>
    </cfRule>
  </conditionalFormatting>
  <conditionalFormatting sqref="C100:G100 I100:P100">
    <cfRule type="cellIs" dxfId="32600" priority="47157" operator="equal">
      <formula>"09.00 – 18.00"</formula>
    </cfRule>
  </conditionalFormatting>
  <conditionalFormatting sqref="A60:B60">
    <cfRule type="cellIs" dxfId="32599" priority="50133" operator="equal">
      <formula>"09.00 – 18.00"</formula>
    </cfRule>
  </conditionalFormatting>
  <conditionalFormatting sqref="L60:P60">
    <cfRule type="cellIs" dxfId="32598" priority="50101" operator="equal">
      <formula>"09.00 – 18.00"</formula>
    </cfRule>
  </conditionalFormatting>
  <conditionalFormatting sqref="L60:P60">
    <cfRule type="cellIs" dxfId="32597" priority="50102" operator="equal">
      <formula>"09.30 – 13.00"</formula>
    </cfRule>
  </conditionalFormatting>
  <conditionalFormatting sqref="L60:P60">
    <cfRule type="cellIs" dxfId="32596" priority="50103" operator="equal">
      <formula>"10.30 – 19.30"</formula>
    </cfRule>
  </conditionalFormatting>
  <conditionalFormatting sqref="L60:P60">
    <cfRule type="cellIs" dxfId="32595" priority="50104" operator="equal">
      <formula>"11.30 – 19.30"</formula>
    </cfRule>
  </conditionalFormatting>
  <conditionalFormatting sqref="L60:P60">
    <cfRule type="cellIs" dxfId="32594" priority="50105" operator="equal">
      <formula>_FV(13,"3")</formula>
    </cfRule>
  </conditionalFormatting>
  <conditionalFormatting sqref="L60:P60">
    <cfRule type="cellIs" dxfId="32593" priority="50106" operator="equal">
      <formula>_FV(13,"3")</formula>
    </cfRule>
  </conditionalFormatting>
  <conditionalFormatting sqref="L60:P60">
    <cfRule type="cellIs" dxfId="32592" priority="50107" operator="equal">
      <formula>_FV(13,"3")</formula>
    </cfRule>
  </conditionalFormatting>
  <conditionalFormatting sqref="L60:P60">
    <cfRule type="cellIs" dxfId="32591" priority="50094" operator="equal">
      <formula>"09.00 – 18.00"</formula>
    </cfRule>
  </conditionalFormatting>
  <conditionalFormatting sqref="L60:P60">
    <cfRule type="cellIs" dxfId="32590" priority="50095" operator="equal">
      <formula>"09.30 – 13.00"</formula>
    </cfRule>
  </conditionalFormatting>
  <conditionalFormatting sqref="L60:P60">
    <cfRule type="cellIs" dxfId="32589" priority="50096" operator="equal">
      <formula>"10.30 – 19.30"</formula>
    </cfRule>
  </conditionalFormatting>
  <conditionalFormatting sqref="H6">
    <cfRule type="cellIs" dxfId="32588" priority="50838" operator="equal">
      <formula>"09.00 – 18.00"</formula>
    </cfRule>
  </conditionalFormatting>
  <conditionalFormatting sqref="H6">
    <cfRule type="cellIs" dxfId="32587" priority="50839" operator="equal">
      <formula>"09.30 – 13.00"</formula>
    </cfRule>
  </conditionalFormatting>
  <conditionalFormatting sqref="H6">
    <cfRule type="cellIs" dxfId="32586" priority="50840" operator="equal">
      <formula>"10.30 – 19.30"</formula>
    </cfRule>
  </conditionalFormatting>
  <conditionalFormatting sqref="BK26 BR26:BS26">
    <cfRule type="cellIs" dxfId="32585" priority="52180" operator="equal">
      <formula>"09.00 – 18.00"</formula>
    </cfRule>
  </conditionalFormatting>
  <conditionalFormatting sqref="BK26 BR26:BS26">
    <cfRule type="cellIs" dxfId="32584" priority="52120" operator="equal">
      <formula>_FV(13,"3")</formula>
    </cfRule>
  </conditionalFormatting>
  <conditionalFormatting sqref="BK124 BR124:BS124">
    <cfRule type="cellIs" dxfId="32583" priority="56795" operator="equal">
      <formula>"09.00 – 15.00"</formula>
    </cfRule>
  </conditionalFormatting>
  <conditionalFormatting sqref="BK124 BR124:BS124">
    <cfRule type="cellIs" dxfId="32582" priority="56796" operator="equal">
      <formula>"09.00 – 18.00"</formula>
    </cfRule>
  </conditionalFormatting>
  <conditionalFormatting sqref="BK124 BR124:BS124">
    <cfRule type="cellIs" dxfId="32581" priority="56797" operator="equal">
      <formula>"09.30 – 13.00"</formula>
    </cfRule>
  </conditionalFormatting>
  <conditionalFormatting sqref="BK124 BR124:BS124">
    <cfRule type="cellIs" dxfId="32580" priority="56798" operator="equal">
      <formula>"10.30 – 19.30"</formula>
    </cfRule>
  </conditionalFormatting>
  <conditionalFormatting sqref="BK124 BR124:BS124">
    <cfRule type="cellIs" dxfId="32579" priority="56799" operator="equal">
      <formula>"11.30 – 19.30"</formula>
    </cfRule>
  </conditionalFormatting>
  <conditionalFormatting sqref="BK124 BR124:BS124">
    <cfRule type="cellIs" dxfId="32578" priority="56800" operator="equal">
      <formula>_FV(13,"3")</formula>
    </cfRule>
  </conditionalFormatting>
  <conditionalFormatting sqref="BK124 BR124:BS124">
    <cfRule type="cellIs" dxfId="32577" priority="56801" operator="equal">
      <formula>_FV(13,"3")</formula>
    </cfRule>
  </conditionalFormatting>
  <conditionalFormatting sqref="BK124 BR124:BS124">
    <cfRule type="cellIs" dxfId="32576" priority="56802" operator="equal">
      <formula>_FV(13,"3")</formula>
    </cfRule>
  </conditionalFormatting>
  <conditionalFormatting sqref="BK124 BR124:BS124">
    <cfRule type="containsText" dxfId="32575" priority="56785" operator="containsText" text="DOMENICA">
      <formula>NOT(ISERROR(SEARCH("DOMENICA",BK124)))</formula>
    </cfRule>
    <cfRule type="containsText" dxfId="32574" priority="56786" operator="containsText" text="08.30 – 14.30">
      <formula>NOT(ISERROR(SEARCH("08.30 – 14.30",BK124)))</formula>
    </cfRule>
    <cfRule type="containsText" dxfId="32573" priority="56787" operator="containsText" text="09.30 – 18.30">
      <formula>NOT(ISERROR(SEARCH("09.30 – 18.30",BK124)))</formula>
    </cfRule>
    <cfRule type="containsText" dxfId="32572" priority="56788" operator="containsText" text="08.30 – 16.30">
      <formula>NOT(ISERROR(SEARCH("08.30 – 16.30",BK124)))</formula>
    </cfRule>
    <cfRule type="containsText" dxfId="32571" priority="56789" operator="containsText" text="08.30 – 17.30">
      <formula>NOT(ISERROR(SEARCH("08.30 – 17.30",BK124)))</formula>
    </cfRule>
    <cfRule type="containsText" dxfId="32570" priority="56790" operator="containsText" text="09.00 – 18.00">
      <formula>NOT(ISERROR(SEARCH("09.00 – 18.00",BK124)))</formula>
    </cfRule>
    <cfRule type="containsText" dxfId="32569" priority="56791" operator="containsText" text="09.00 – 15.00">
      <formula>NOT(ISERROR(SEARCH("09.00 – 15.00",BK124)))</formula>
    </cfRule>
    <cfRule type="containsText" dxfId="32568" priority="56792" operator="containsText" text="10.30 – 19.30">
      <formula>NOT(ISERROR(SEARCH("10.30 – 19.30",BK124)))</formula>
    </cfRule>
    <cfRule type="containsText" dxfId="32567" priority="56793" operator="containsText" text="09.00 – 13.00">
      <formula>NOT(ISERROR(SEARCH("09.00 – 13.00",BK124)))</formula>
    </cfRule>
    <cfRule type="containsText" dxfId="32566" priority="56794" operator="containsText" text="11.30 – 19.30">
      <formula>NOT(ISERROR(SEARCH("11.30 – 19.30",BK124)))</formula>
    </cfRule>
  </conditionalFormatting>
  <conditionalFormatting sqref="BK124 BR124:BS124">
    <cfRule type="cellIs" dxfId="32565" priority="56778" operator="equal">
      <formula>"09.00 – 18.00"</formula>
    </cfRule>
  </conditionalFormatting>
  <conditionalFormatting sqref="BK124 BR124:BS124">
    <cfRule type="cellIs" dxfId="32564" priority="56779" operator="equal">
      <formula>"09.30 – 13.00"</formula>
    </cfRule>
  </conditionalFormatting>
  <conditionalFormatting sqref="BK124 BR124:BS124">
    <cfRule type="cellIs" dxfId="32563" priority="56780" operator="equal">
      <formula>"10.30 – 19.30"</formula>
    </cfRule>
  </conditionalFormatting>
  <conditionalFormatting sqref="BK124 BR124:BS124">
    <cfRule type="cellIs" dxfId="32562" priority="56781" operator="equal">
      <formula>"11.30 – 19.30"</formula>
    </cfRule>
  </conditionalFormatting>
  <conditionalFormatting sqref="BK124 BR124:BS124">
    <cfRule type="cellIs" dxfId="32561" priority="56782" operator="equal">
      <formula>_FV(13,"3")</formula>
    </cfRule>
  </conditionalFormatting>
  <conditionalFormatting sqref="BK124 BR124:BS124">
    <cfRule type="cellIs" dxfId="32560" priority="56783" operator="equal">
      <formula>_FV(13,"3")</formula>
    </cfRule>
  </conditionalFormatting>
  <conditionalFormatting sqref="BK124 BR124:BS124">
    <cfRule type="cellIs" dxfId="32559" priority="56784" operator="equal">
      <formula>_FV(13,"3")</formula>
    </cfRule>
  </conditionalFormatting>
  <conditionalFormatting sqref="BK124 BR124:BS124">
    <cfRule type="cellIs" dxfId="32558" priority="56771" operator="equal">
      <formula>"09.00 – 18.00"</formula>
    </cfRule>
  </conditionalFormatting>
  <conditionalFormatting sqref="BK124 BR124:BS124">
    <cfRule type="cellIs" dxfId="32557" priority="56772" operator="equal">
      <formula>"09.30 – 13.00"</formula>
    </cfRule>
  </conditionalFormatting>
  <conditionalFormatting sqref="BK124 BR124:BS124">
    <cfRule type="cellIs" dxfId="32556" priority="56773" operator="equal">
      <formula>"10.30 – 19.30"</formula>
    </cfRule>
  </conditionalFormatting>
  <conditionalFormatting sqref="BK124 BR124:BS124">
    <cfRule type="cellIs" dxfId="32555" priority="56774" operator="equal">
      <formula>"11.30 – 19.30"</formula>
    </cfRule>
  </conditionalFormatting>
  <conditionalFormatting sqref="BK124 BR124:BS124">
    <cfRule type="cellIs" dxfId="32554" priority="56775" operator="equal">
      <formula>_FV(13,"3")</formula>
    </cfRule>
  </conditionalFormatting>
  <conditionalFormatting sqref="BK124 BR124:BS124">
    <cfRule type="cellIs" dxfId="32553" priority="56776" operator="equal">
      <formula>_FV(13,"3")</formula>
    </cfRule>
  </conditionalFormatting>
  <conditionalFormatting sqref="BK124 BR124:BS124">
    <cfRule type="cellIs" dxfId="32552" priority="56777" operator="equal">
      <formula>_FV(13,"3")</formula>
    </cfRule>
  </conditionalFormatting>
  <conditionalFormatting sqref="BK124 BR124:BS124">
    <cfRule type="cellIs" dxfId="32551" priority="56763" operator="equal">
      <formula>"09.00 – 15.00"</formula>
    </cfRule>
  </conditionalFormatting>
  <conditionalFormatting sqref="BK124 BR124:BS124">
    <cfRule type="cellIs" dxfId="32550" priority="56764" operator="equal">
      <formula>"09.00 – 18.00"</formula>
    </cfRule>
  </conditionalFormatting>
  <conditionalFormatting sqref="BK124 BR124:BS124">
    <cfRule type="cellIs" dxfId="32549" priority="56765" operator="equal">
      <formula>"09.30 – 13.00"</formula>
    </cfRule>
  </conditionalFormatting>
  <conditionalFormatting sqref="BK124 BR124:BS124">
    <cfRule type="cellIs" dxfId="32548" priority="56766" operator="equal">
      <formula>"10.30 – 19.30"</formula>
    </cfRule>
  </conditionalFormatting>
  <conditionalFormatting sqref="BK124 BR124:BS124">
    <cfRule type="cellIs" dxfId="32547" priority="56767" operator="equal">
      <formula>"11.30 – 19.30"</formula>
    </cfRule>
  </conditionalFormatting>
  <conditionalFormatting sqref="BK124 BR124:BS124">
    <cfRule type="cellIs" dxfId="32546" priority="56768" operator="equal">
      <formula>_FV(13,"3")</formula>
    </cfRule>
  </conditionalFormatting>
  <conditionalFormatting sqref="BK124 BR124:BS124">
    <cfRule type="cellIs" dxfId="32545" priority="56769" operator="equal">
      <formula>_FV(13,"3")</formula>
    </cfRule>
  </conditionalFormatting>
  <conditionalFormatting sqref="BK124 BR124:BS124">
    <cfRule type="cellIs" dxfId="32544" priority="56770" operator="equal">
      <formula>_FV(13,"3")</formula>
    </cfRule>
  </conditionalFormatting>
  <conditionalFormatting sqref="BK124 BR124:BS124">
    <cfRule type="containsText" dxfId="32543" priority="56753" operator="containsText" text="DOMENICA">
      <formula>NOT(ISERROR(SEARCH("DOMENICA",BK124)))</formula>
    </cfRule>
    <cfRule type="containsText" dxfId="32542" priority="56754" operator="containsText" text="08.30 – 14.30">
      <formula>NOT(ISERROR(SEARCH("08.30 – 14.30",BK124)))</formula>
    </cfRule>
    <cfRule type="containsText" dxfId="32541" priority="56755" operator="containsText" text="09.30 – 18.30">
      <formula>NOT(ISERROR(SEARCH("09.30 – 18.30",BK124)))</formula>
    </cfRule>
    <cfRule type="containsText" dxfId="32540" priority="56756" operator="containsText" text="08.30 – 16.30">
      <formula>NOT(ISERROR(SEARCH("08.30 – 16.30",BK124)))</formula>
    </cfRule>
    <cfRule type="containsText" dxfId="32539" priority="56757" operator="containsText" text="08.30 – 17.30">
      <formula>NOT(ISERROR(SEARCH("08.30 – 17.30",BK124)))</formula>
    </cfRule>
    <cfRule type="containsText" dxfId="32538" priority="56758" operator="containsText" text="09.00 – 18.00">
      <formula>NOT(ISERROR(SEARCH("09.00 – 18.00",BK124)))</formula>
    </cfRule>
    <cfRule type="containsText" dxfId="32537" priority="56759" operator="containsText" text="09.00 – 15.00">
      <formula>NOT(ISERROR(SEARCH("09.00 – 15.00",BK124)))</formula>
    </cfRule>
    <cfRule type="containsText" dxfId="32536" priority="56760" operator="containsText" text="10.30 – 19.30">
      <formula>NOT(ISERROR(SEARCH("10.30 – 19.30",BK124)))</formula>
    </cfRule>
    <cfRule type="containsText" dxfId="32535" priority="56761" operator="containsText" text="09.00 – 13.00">
      <formula>NOT(ISERROR(SEARCH("09.00 – 13.00",BK124)))</formula>
    </cfRule>
    <cfRule type="containsText" dxfId="32534" priority="56762" operator="containsText" text="11.30 – 19.30">
      <formula>NOT(ISERROR(SEARCH("11.30 – 19.30",BK124)))</formula>
    </cfRule>
  </conditionalFormatting>
  <conditionalFormatting sqref="BK124 BR124:BS124">
    <cfRule type="cellIs" dxfId="32533" priority="56746" operator="equal">
      <formula>"09.00 – 18.00"</formula>
    </cfRule>
  </conditionalFormatting>
  <conditionalFormatting sqref="BK124 BR124:BS124">
    <cfRule type="cellIs" dxfId="32532" priority="56747" operator="equal">
      <formula>"09.30 – 13.00"</formula>
    </cfRule>
  </conditionalFormatting>
  <conditionalFormatting sqref="BK124 BR124:BS124">
    <cfRule type="cellIs" dxfId="32531" priority="56748" operator="equal">
      <formula>"10.30 – 19.30"</formula>
    </cfRule>
  </conditionalFormatting>
  <conditionalFormatting sqref="BK124 BR124:BS124">
    <cfRule type="cellIs" dxfId="32530" priority="56749" operator="equal">
      <formula>"11.30 – 19.30"</formula>
    </cfRule>
  </conditionalFormatting>
  <conditionalFormatting sqref="BK124 BR124:BS124">
    <cfRule type="cellIs" dxfId="32529" priority="56750" operator="equal">
      <formula>_FV(13,"3")</formula>
    </cfRule>
  </conditionalFormatting>
  <conditionalFormatting sqref="BK124 BR124:BS124">
    <cfRule type="cellIs" dxfId="32528" priority="56751" operator="equal">
      <formula>_FV(13,"3")</formula>
    </cfRule>
  </conditionalFormatting>
  <conditionalFormatting sqref="BK124 BR124:BS124">
    <cfRule type="cellIs" dxfId="32527" priority="56752" operator="equal">
      <formula>_FV(13,"3")</formula>
    </cfRule>
  </conditionalFormatting>
  <conditionalFormatting sqref="BK124 BR124:BS124">
    <cfRule type="cellIs" dxfId="32526" priority="56739" operator="equal">
      <formula>"09.00 – 18.00"</formula>
    </cfRule>
  </conditionalFormatting>
  <conditionalFormatting sqref="BK124 BR124:BS124">
    <cfRule type="cellIs" dxfId="32525" priority="56740" operator="equal">
      <formula>"09.30 – 13.00"</formula>
    </cfRule>
  </conditionalFormatting>
  <conditionalFormatting sqref="BK124 BR124:BS124">
    <cfRule type="cellIs" dxfId="32524" priority="56741" operator="equal">
      <formula>"10.30 – 19.30"</formula>
    </cfRule>
  </conditionalFormatting>
  <conditionalFormatting sqref="BK124 BR124:BS124">
    <cfRule type="cellIs" dxfId="32523" priority="56742" operator="equal">
      <formula>"11.30 – 19.30"</formula>
    </cfRule>
  </conditionalFormatting>
  <conditionalFormatting sqref="BK124 BR124:BS124">
    <cfRule type="cellIs" dxfId="32522" priority="56743" operator="equal">
      <formula>_FV(13,"3")</formula>
    </cfRule>
  </conditionalFormatting>
  <conditionalFormatting sqref="BK124 BR124:BS124">
    <cfRule type="cellIs" dxfId="32521" priority="56744" operator="equal">
      <formula>_FV(13,"3")</formula>
    </cfRule>
  </conditionalFormatting>
  <conditionalFormatting sqref="BK124 BR124:BS124">
    <cfRule type="cellIs" dxfId="32520" priority="56745" operator="equal">
      <formula>_FV(13,"3")</formula>
    </cfRule>
  </conditionalFormatting>
  <conditionalFormatting sqref="BK124 BR124:BS124">
    <cfRule type="cellIs" dxfId="32519" priority="56731" operator="equal">
      <formula>"09.00 – 15.00"</formula>
    </cfRule>
  </conditionalFormatting>
  <conditionalFormatting sqref="BK124 BR124:BS124">
    <cfRule type="cellIs" dxfId="32518" priority="56732" operator="equal">
      <formula>"09.00 – 18.00"</formula>
    </cfRule>
  </conditionalFormatting>
  <conditionalFormatting sqref="BK124 BR124:BS124">
    <cfRule type="cellIs" dxfId="32517" priority="56733" operator="equal">
      <formula>"09.30 – 13.00"</formula>
    </cfRule>
  </conditionalFormatting>
  <conditionalFormatting sqref="BK124 BR124:BS124">
    <cfRule type="cellIs" dxfId="32516" priority="56734" operator="equal">
      <formula>"10.30 – 19.30"</formula>
    </cfRule>
  </conditionalFormatting>
  <conditionalFormatting sqref="BK124 BR124:BS124">
    <cfRule type="cellIs" dxfId="32515" priority="56735" operator="equal">
      <formula>"11.30 – 19.30"</formula>
    </cfRule>
  </conditionalFormatting>
  <conditionalFormatting sqref="BK124 BR124:BS124">
    <cfRule type="cellIs" dxfId="32514" priority="56736" operator="equal">
      <formula>_FV(13,"3")</formula>
    </cfRule>
  </conditionalFormatting>
  <conditionalFormatting sqref="BK124 BR124:BS124">
    <cfRule type="cellIs" dxfId="32513" priority="56737" operator="equal">
      <formula>_FV(13,"3")</formula>
    </cfRule>
  </conditionalFormatting>
  <conditionalFormatting sqref="BK124 BR124:BS124">
    <cfRule type="cellIs" dxfId="32512" priority="56738" operator="equal">
      <formula>_FV(13,"3")</formula>
    </cfRule>
  </conditionalFormatting>
  <conditionalFormatting sqref="BK124 BR124:BS124">
    <cfRule type="containsText" dxfId="32511" priority="56721" operator="containsText" text="DOMENICA">
      <formula>NOT(ISERROR(SEARCH("DOMENICA",BK124)))</formula>
    </cfRule>
    <cfRule type="containsText" dxfId="32510" priority="56722" operator="containsText" text="08.30 – 14.30">
      <formula>NOT(ISERROR(SEARCH("08.30 – 14.30",BK124)))</formula>
    </cfRule>
    <cfRule type="containsText" dxfId="32509" priority="56723" operator="containsText" text="09.30 – 18.30">
      <formula>NOT(ISERROR(SEARCH("09.30 – 18.30",BK124)))</formula>
    </cfRule>
    <cfRule type="containsText" dxfId="32508" priority="56724" operator="containsText" text="08.30 – 16.30">
      <formula>NOT(ISERROR(SEARCH("08.30 – 16.30",BK124)))</formula>
    </cfRule>
    <cfRule type="containsText" dxfId="32507" priority="56725" operator="containsText" text="08.30 – 17.30">
      <formula>NOT(ISERROR(SEARCH("08.30 – 17.30",BK124)))</formula>
    </cfRule>
    <cfRule type="containsText" dxfId="32506" priority="56726" operator="containsText" text="09.00 – 18.00">
      <formula>NOT(ISERROR(SEARCH("09.00 – 18.00",BK124)))</formula>
    </cfRule>
    <cfRule type="containsText" dxfId="32505" priority="56727" operator="containsText" text="09.00 – 15.00">
      <formula>NOT(ISERROR(SEARCH("09.00 – 15.00",BK124)))</formula>
    </cfRule>
    <cfRule type="containsText" dxfId="32504" priority="56728" operator="containsText" text="10.30 – 19.30">
      <formula>NOT(ISERROR(SEARCH("10.30 – 19.30",BK124)))</formula>
    </cfRule>
    <cfRule type="containsText" dxfId="32503" priority="56729" operator="containsText" text="09.00 – 13.00">
      <formula>NOT(ISERROR(SEARCH("09.00 – 13.00",BK124)))</formula>
    </cfRule>
    <cfRule type="containsText" dxfId="32502" priority="56730" operator="containsText" text="11.30 – 19.30">
      <formula>NOT(ISERROR(SEARCH("11.30 – 19.30",BK124)))</formula>
    </cfRule>
  </conditionalFormatting>
  <conditionalFormatting sqref="BK124 BR124:BS124">
    <cfRule type="cellIs" dxfId="32501" priority="56714" operator="equal">
      <formula>"09.00 – 18.00"</formula>
    </cfRule>
  </conditionalFormatting>
  <conditionalFormatting sqref="BK124 BR124:BS124">
    <cfRule type="cellIs" dxfId="32500" priority="56715" operator="equal">
      <formula>"09.30 – 13.00"</formula>
    </cfRule>
  </conditionalFormatting>
  <conditionalFormatting sqref="BK124 BR124:BS124">
    <cfRule type="cellIs" dxfId="32499" priority="56716" operator="equal">
      <formula>"10.30 – 19.30"</formula>
    </cfRule>
  </conditionalFormatting>
  <conditionalFormatting sqref="BK124 BR124:BS124">
    <cfRule type="cellIs" dxfId="32498" priority="56717" operator="equal">
      <formula>"11.30 – 19.30"</formula>
    </cfRule>
  </conditionalFormatting>
  <conditionalFormatting sqref="BK124 BR124:BS124">
    <cfRule type="cellIs" dxfId="32497" priority="56718" operator="equal">
      <formula>_FV(13,"3")</formula>
    </cfRule>
  </conditionalFormatting>
  <conditionalFormatting sqref="BK124 BR124:BS124">
    <cfRule type="cellIs" dxfId="32496" priority="56719" operator="equal">
      <formula>_FV(13,"3")</formula>
    </cfRule>
  </conditionalFormatting>
  <conditionalFormatting sqref="BK124 BR124:BS124">
    <cfRule type="cellIs" dxfId="32495" priority="56720" operator="equal">
      <formula>_FV(13,"3")</formula>
    </cfRule>
  </conditionalFormatting>
  <conditionalFormatting sqref="BK124 BR124:BS124">
    <cfRule type="cellIs" dxfId="32494" priority="56707" operator="equal">
      <formula>"09.00 – 18.00"</formula>
    </cfRule>
  </conditionalFormatting>
  <conditionalFormatting sqref="BK124 BR124:BS124">
    <cfRule type="cellIs" dxfId="32493" priority="56708" operator="equal">
      <formula>"09.30 – 13.00"</formula>
    </cfRule>
  </conditionalFormatting>
  <conditionalFormatting sqref="BK124 BR124:BS124">
    <cfRule type="cellIs" dxfId="32492" priority="56709" operator="equal">
      <formula>"10.30 – 19.30"</formula>
    </cfRule>
  </conditionalFormatting>
  <conditionalFormatting sqref="BK124 BR124:BS124">
    <cfRule type="cellIs" dxfId="32491" priority="56710" operator="equal">
      <formula>"11.30 – 19.30"</formula>
    </cfRule>
  </conditionalFormatting>
  <conditionalFormatting sqref="BK124 BR124:BS124">
    <cfRule type="cellIs" dxfId="32490" priority="56711" operator="equal">
      <formula>_FV(13,"3")</formula>
    </cfRule>
  </conditionalFormatting>
  <conditionalFormatting sqref="BK124 BR124:BS124">
    <cfRule type="cellIs" dxfId="32489" priority="56712" operator="equal">
      <formula>_FV(13,"3")</formula>
    </cfRule>
  </conditionalFormatting>
  <conditionalFormatting sqref="BK124 BR124:BS124">
    <cfRule type="cellIs" dxfId="32488" priority="56713" operator="equal">
      <formula>_FV(13,"3")</formula>
    </cfRule>
  </conditionalFormatting>
  <conditionalFormatting sqref="BK134 BR134:BS134">
    <cfRule type="cellIs" dxfId="32487" priority="56699" operator="equal">
      <formula>"09.00 – 15.00"</formula>
    </cfRule>
  </conditionalFormatting>
  <conditionalFormatting sqref="BK134 BR134:BS134">
    <cfRule type="cellIs" dxfId="32486" priority="56700" operator="equal">
      <formula>"09.00 – 18.00"</formula>
    </cfRule>
  </conditionalFormatting>
  <conditionalFormatting sqref="BK134 BR134:BS134">
    <cfRule type="cellIs" dxfId="32485" priority="56701" operator="equal">
      <formula>"09.30 – 13.00"</formula>
    </cfRule>
  </conditionalFormatting>
  <conditionalFormatting sqref="BK134 BR134:BS134">
    <cfRule type="cellIs" dxfId="32484" priority="56702" operator="equal">
      <formula>"10.30 – 19.30"</formula>
    </cfRule>
  </conditionalFormatting>
  <conditionalFormatting sqref="BK134 BR134:BS134">
    <cfRule type="cellIs" dxfId="32483" priority="56703" operator="equal">
      <formula>"11.30 – 19.30"</formula>
    </cfRule>
  </conditionalFormatting>
  <conditionalFormatting sqref="BK134 BR134:BS134">
    <cfRule type="cellIs" dxfId="32482" priority="56704" operator="equal">
      <formula>_FV(13,"3")</formula>
    </cfRule>
  </conditionalFormatting>
  <conditionalFormatting sqref="BK134 BR134:BS134">
    <cfRule type="cellIs" dxfId="32481" priority="56705" operator="equal">
      <formula>_FV(13,"3")</formula>
    </cfRule>
  </conditionalFormatting>
  <conditionalFormatting sqref="BK134 BR134:BS134">
    <cfRule type="cellIs" dxfId="32480" priority="56706" operator="equal">
      <formula>_FV(13,"3")</formula>
    </cfRule>
  </conditionalFormatting>
  <conditionalFormatting sqref="BK134 BR134:BS134">
    <cfRule type="containsText" dxfId="32479" priority="56689" operator="containsText" text="DOMENICA">
      <formula>NOT(ISERROR(SEARCH("DOMENICA",BK134)))</formula>
    </cfRule>
    <cfRule type="containsText" dxfId="32478" priority="56690" operator="containsText" text="08.30 – 14.30">
      <formula>NOT(ISERROR(SEARCH("08.30 – 14.30",BK134)))</formula>
    </cfRule>
    <cfRule type="containsText" dxfId="32477" priority="56691" operator="containsText" text="09.30 – 18.30">
      <formula>NOT(ISERROR(SEARCH("09.30 – 18.30",BK134)))</formula>
    </cfRule>
    <cfRule type="containsText" dxfId="32476" priority="56692" operator="containsText" text="08.30 – 16.30">
      <formula>NOT(ISERROR(SEARCH("08.30 – 16.30",BK134)))</formula>
    </cfRule>
    <cfRule type="containsText" dxfId="32475" priority="56693" operator="containsText" text="08.30 – 17.30">
      <formula>NOT(ISERROR(SEARCH("08.30 – 17.30",BK134)))</formula>
    </cfRule>
    <cfRule type="containsText" dxfId="32474" priority="56694" operator="containsText" text="09.00 – 18.00">
      <formula>NOT(ISERROR(SEARCH("09.00 – 18.00",BK134)))</formula>
    </cfRule>
    <cfRule type="containsText" dxfId="32473" priority="56695" operator="containsText" text="09.00 – 15.00">
      <formula>NOT(ISERROR(SEARCH("09.00 – 15.00",BK134)))</formula>
    </cfRule>
    <cfRule type="containsText" dxfId="32472" priority="56696" operator="containsText" text="10.30 – 19.30">
      <formula>NOT(ISERROR(SEARCH("10.30 – 19.30",BK134)))</formula>
    </cfRule>
    <cfRule type="containsText" dxfId="32471" priority="56697" operator="containsText" text="09.00 – 13.00">
      <formula>NOT(ISERROR(SEARCH("09.00 – 13.00",BK134)))</formula>
    </cfRule>
    <cfRule type="containsText" dxfId="32470" priority="56698" operator="containsText" text="11.30 – 19.30">
      <formula>NOT(ISERROR(SEARCH("11.30 – 19.30",BK134)))</formula>
    </cfRule>
  </conditionalFormatting>
  <conditionalFormatting sqref="BK134 BR134:BS134">
    <cfRule type="cellIs" dxfId="32469" priority="56682" operator="equal">
      <formula>"09.00 – 18.00"</formula>
    </cfRule>
  </conditionalFormatting>
  <conditionalFormatting sqref="BK134 BR134:BS134">
    <cfRule type="cellIs" dxfId="32468" priority="56683" operator="equal">
      <formula>"09.30 – 13.00"</formula>
    </cfRule>
  </conditionalFormatting>
  <conditionalFormatting sqref="BK134 BR134:BS134">
    <cfRule type="cellIs" dxfId="32467" priority="56684" operator="equal">
      <formula>"10.30 – 19.30"</formula>
    </cfRule>
  </conditionalFormatting>
  <conditionalFormatting sqref="BK134 BR134:BS134">
    <cfRule type="cellIs" dxfId="32466" priority="56685" operator="equal">
      <formula>"11.30 – 19.30"</formula>
    </cfRule>
  </conditionalFormatting>
  <conditionalFormatting sqref="BK134 BR134:BS134">
    <cfRule type="cellIs" dxfId="32465" priority="56686" operator="equal">
      <formula>_FV(13,"3")</formula>
    </cfRule>
  </conditionalFormatting>
  <conditionalFormatting sqref="BK134 BR134:BS134">
    <cfRule type="cellIs" dxfId="32464" priority="56687" operator="equal">
      <formula>_FV(13,"3")</formula>
    </cfRule>
  </conditionalFormatting>
  <conditionalFormatting sqref="BK134 BR134:BS134">
    <cfRule type="cellIs" dxfId="32463" priority="56688" operator="equal">
      <formula>_FV(13,"3")</formula>
    </cfRule>
  </conditionalFormatting>
  <conditionalFormatting sqref="BK134 BR134:BS134">
    <cfRule type="cellIs" dxfId="32462" priority="56675" operator="equal">
      <formula>"09.00 – 18.00"</formula>
    </cfRule>
  </conditionalFormatting>
  <conditionalFormatting sqref="BK134 BR134:BS134">
    <cfRule type="cellIs" dxfId="32461" priority="56676" operator="equal">
      <formula>"09.30 – 13.00"</formula>
    </cfRule>
  </conditionalFormatting>
  <conditionalFormatting sqref="BK134 BR134:BS134">
    <cfRule type="cellIs" dxfId="32460" priority="56677" operator="equal">
      <formula>"10.30 – 19.30"</formula>
    </cfRule>
  </conditionalFormatting>
  <conditionalFormatting sqref="BK134 BR134:BS134">
    <cfRule type="cellIs" dxfId="32459" priority="56678" operator="equal">
      <formula>"11.30 – 19.30"</formula>
    </cfRule>
  </conditionalFormatting>
  <conditionalFormatting sqref="BK134 BR134:BS134">
    <cfRule type="cellIs" dxfId="32458" priority="56679" operator="equal">
      <formula>_FV(13,"3")</formula>
    </cfRule>
  </conditionalFormatting>
  <conditionalFormatting sqref="BK134 BR134:BS134">
    <cfRule type="cellIs" dxfId="32457" priority="56680" operator="equal">
      <formula>_FV(13,"3")</formula>
    </cfRule>
  </conditionalFormatting>
  <conditionalFormatting sqref="BK134 BR134:BS134">
    <cfRule type="cellIs" dxfId="32456" priority="56681" operator="equal">
      <formula>_FV(13,"3")</formula>
    </cfRule>
  </conditionalFormatting>
  <conditionalFormatting sqref="BK134 BR134:BS134">
    <cfRule type="cellIs" dxfId="32455" priority="56667" operator="equal">
      <formula>"09.00 – 15.00"</formula>
    </cfRule>
  </conditionalFormatting>
  <conditionalFormatting sqref="BK134 BR134:BS134">
    <cfRule type="cellIs" dxfId="32454" priority="56668" operator="equal">
      <formula>"09.00 – 18.00"</formula>
    </cfRule>
  </conditionalFormatting>
  <conditionalFormatting sqref="BK134 BR134:BS134">
    <cfRule type="cellIs" dxfId="32453" priority="56669" operator="equal">
      <formula>"09.30 – 13.00"</formula>
    </cfRule>
  </conditionalFormatting>
  <conditionalFormatting sqref="BK134 BR134:BS134">
    <cfRule type="cellIs" dxfId="32452" priority="56670" operator="equal">
      <formula>"10.30 – 19.30"</formula>
    </cfRule>
  </conditionalFormatting>
  <conditionalFormatting sqref="BK134 BR134:BS134">
    <cfRule type="cellIs" dxfId="32451" priority="56671" operator="equal">
      <formula>"11.30 – 19.30"</formula>
    </cfRule>
  </conditionalFormatting>
  <conditionalFormatting sqref="BK134 BR134:BS134">
    <cfRule type="cellIs" dxfId="32450" priority="56672" operator="equal">
      <formula>_FV(13,"3")</formula>
    </cfRule>
  </conditionalFormatting>
  <conditionalFormatting sqref="BK134 BR134:BS134">
    <cfRule type="cellIs" dxfId="32449" priority="56673" operator="equal">
      <formula>_FV(13,"3")</formula>
    </cfRule>
  </conditionalFormatting>
  <conditionalFormatting sqref="BK134 BR134:BS134">
    <cfRule type="cellIs" dxfId="32448" priority="56674" operator="equal">
      <formula>_FV(13,"3")</formula>
    </cfRule>
  </conditionalFormatting>
  <conditionalFormatting sqref="BK134 BR134:BS134">
    <cfRule type="containsText" dxfId="32447" priority="56657" operator="containsText" text="DOMENICA">
      <formula>NOT(ISERROR(SEARCH("DOMENICA",BK134)))</formula>
    </cfRule>
    <cfRule type="containsText" dxfId="32446" priority="56658" operator="containsText" text="08.30 – 14.30">
      <formula>NOT(ISERROR(SEARCH("08.30 – 14.30",BK134)))</formula>
    </cfRule>
    <cfRule type="containsText" dxfId="32445" priority="56659" operator="containsText" text="09.30 – 18.30">
      <formula>NOT(ISERROR(SEARCH("09.30 – 18.30",BK134)))</formula>
    </cfRule>
    <cfRule type="containsText" dxfId="32444" priority="56660" operator="containsText" text="08.30 – 16.30">
      <formula>NOT(ISERROR(SEARCH("08.30 – 16.30",BK134)))</formula>
    </cfRule>
    <cfRule type="containsText" dxfId="32443" priority="56661" operator="containsText" text="08.30 – 17.30">
      <formula>NOT(ISERROR(SEARCH("08.30 – 17.30",BK134)))</formula>
    </cfRule>
    <cfRule type="containsText" dxfId="32442" priority="56662" operator="containsText" text="09.00 – 18.00">
      <formula>NOT(ISERROR(SEARCH("09.00 – 18.00",BK134)))</formula>
    </cfRule>
    <cfRule type="containsText" dxfId="32441" priority="56663" operator="containsText" text="09.00 – 15.00">
      <formula>NOT(ISERROR(SEARCH("09.00 – 15.00",BK134)))</formula>
    </cfRule>
    <cfRule type="containsText" dxfId="32440" priority="56664" operator="containsText" text="10.30 – 19.30">
      <formula>NOT(ISERROR(SEARCH("10.30 – 19.30",BK134)))</formula>
    </cfRule>
    <cfRule type="containsText" dxfId="32439" priority="56665" operator="containsText" text="09.00 – 13.00">
      <formula>NOT(ISERROR(SEARCH("09.00 – 13.00",BK134)))</formula>
    </cfRule>
    <cfRule type="containsText" dxfId="32438" priority="56666" operator="containsText" text="11.30 – 19.30">
      <formula>NOT(ISERROR(SEARCH("11.30 – 19.30",BK134)))</formula>
    </cfRule>
  </conditionalFormatting>
  <conditionalFormatting sqref="BK134 BR134:BS134">
    <cfRule type="cellIs" dxfId="32437" priority="56650" operator="equal">
      <formula>"09.00 – 18.00"</formula>
    </cfRule>
  </conditionalFormatting>
  <conditionalFormatting sqref="BK134 BR134:BS134">
    <cfRule type="cellIs" dxfId="32436" priority="56651" operator="equal">
      <formula>"09.30 – 13.00"</formula>
    </cfRule>
  </conditionalFormatting>
  <conditionalFormatting sqref="BK134 BR134:BS134">
    <cfRule type="cellIs" dxfId="32435" priority="56652" operator="equal">
      <formula>"10.30 – 19.30"</formula>
    </cfRule>
  </conditionalFormatting>
  <conditionalFormatting sqref="BK134 BR134:BS134">
    <cfRule type="cellIs" dxfId="32434" priority="56653" operator="equal">
      <formula>"11.30 – 19.30"</formula>
    </cfRule>
  </conditionalFormatting>
  <conditionalFormatting sqref="BK134 BR134:BS134">
    <cfRule type="cellIs" dxfId="32433" priority="56654" operator="equal">
      <formula>_FV(13,"3")</formula>
    </cfRule>
  </conditionalFormatting>
  <conditionalFormatting sqref="BK134 BR134:BS134">
    <cfRule type="cellIs" dxfId="32432" priority="56655" operator="equal">
      <formula>_FV(13,"3")</formula>
    </cfRule>
  </conditionalFormatting>
  <conditionalFormatting sqref="BK134 BR134:BS134">
    <cfRule type="cellIs" dxfId="32431" priority="56656" operator="equal">
      <formula>_FV(13,"3")</formula>
    </cfRule>
  </conditionalFormatting>
  <conditionalFormatting sqref="BK134 BR134:BS134">
    <cfRule type="cellIs" dxfId="32430" priority="56643" operator="equal">
      <formula>"09.00 – 18.00"</formula>
    </cfRule>
  </conditionalFormatting>
  <conditionalFormatting sqref="BK134 BR134:BS134">
    <cfRule type="cellIs" dxfId="32429" priority="56644" operator="equal">
      <formula>"09.30 – 13.00"</formula>
    </cfRule>
  </conditionalFormatting>
  <conditionalFormatting sqref="BK134 BR134:BS134">
    <cfRule type="cellIs" dxfId="32428" priority="56645" operator="equal">
      <formula>"10.30 – 19.30"</formula>
    </cfRule>
  </conditionalFormatting>
  <conditionalFormatting sqref="BK134 BR134:BS134">
    <cfRule type="cellIs" dxfId="32427" priority="56646" operator="equal">
      <formula>"11.30 – 19.30"</formula>
    </cfRule>
  </conditionalFormatting>
  <conditionalFormatting sqref="BK134 BR134:BS134">
    <cfRule type="cellIs" dxfId="32426" priority="56647" operator="equal">
      <formula>_FV(13,"3")</formula>
    </cfRule>
  </conditionalFormatting>
  <conditionalFormatting sqref="BK134 BR134:BS134">
    <cfRule type="cellIs" dxfId="32425" priority="56648" operator="equal">
      <formula>_FV(13,"3")</formula>
    </cfRule>
  </conditionalFormatting>
  <conditionalFormatting sqref="BK134 BR134:BS134">
    <cfRule type="cellIs" dxfId="32424" priority="56649" operator="equal">
      <formula>_FV(13,"3")</formula>
    </cfRule>
  </conditionalFormatting>
  <conditionalFormatting sqref="BK134 BR134:BS134">
    <cfRule type="cellIs" dxfId="32423" priority="56635" operator="equal">
      <formula>"09.00 – 15.00"</formula>
    </cfRule>
  </conditionalFormatting>
  <conditionalFormatting sqref="BK134 BR134:BS134">
    <cfRule type="cellIs" dxfId="32422" priority="56636" operator="equal">
      <formula>"09.00 – 18.00"</formula>
    </cfRule>
  </conditionalFormatting>
  <conditionalFormatting sqref="BK134 BR134:BS134">
    <cfRule type="cellIs" dxfId="32421" priority="56637" operator="equal">
      <formula>"09.30 – 13.00"</formula>
    </cfRule>
  </conditionalFormatting>
  <conditionalFormatting sqref="BK134 BR134:BS134">
    <cfRule type="cellIs" dxfId="32420" priority="56638" operator="equal">
      <formula>"10.30 – 19.30"</formula>
    </cfRule>
  </conditionalFormatting>
  <conditionalFormatting sqref="BK134 BR134:BS134">
    <cfRule type="cellIs" dxfId="32419" priority="56639" operator="equal">
      <formula>"11.30 – 19.30"</formula>
    </cfRule>
  </conditionalFormatting>
  <conditionalFormatting sqref="BK134 BR134:BS134">
    <cfRule type="cellIs" dxfId="32418" priority="56640" operator="equal">
      <formula>_FV(13,"3")</formula>
    </cfRule>
  </conditionalFormatting>
  <conditionalFormatting sqref="BK134 BR134:BS134">
    <cfRule type="cellIs" dxfId="32417" priority="56641" operator="equal">
      <formula>_FV(13,"3")</formula>
    </cfRule>
  </conditionalFormatting>
  <conditionalFormatting sqref="BK134 BR134:BS134">
    <cfRule type="cellIs" dxfId="32416" priority="56642" operator="equal">
      <formula>_FV(13,"3")</formula>
    </cfRule>
  </conditionalFormatting>
  <conditionalFormatting sqref="BK134 BR134:BS134">
    <cfRule type="containsText" dxfId="32415" priority="56625" operator="containsText" text="DOMENICA">
      <formula>NOT(ISERROR(SEARCH("DOMENICA",BK134)))</formula>
    </cfRule>
    <cfRule type="containsText" dxfId="32414" priority="56626" operator="containsText" text="08.30 – 14.30">
      <formula>NOT(ISERROR(SEARCH("08.30 – 14.30",BK134)))</formula>
    </cfRule>
    <cfRule type="containsText" dxfId="32413" priority="56627" operator="containsText" text="09.30 – 18.30">
      <formula>NOT(ISERROR(SEARCH("09.30 – 18.30",BK134)))</formula>
    </cfRule>
    <cfRule type="containsText" dxfId="32412" priority="56628" operator="containsText" text="08.30 – 16.30">
      <formula>NOT(ISERROR(SEARCH("08.30 – 16.30",BK134)))</formula>
    </cfRule>
    <cfRule type="containsText" dxfId="32411" priority="56629" operator="containsText" text="08.30 – 17.30">
      <formula>NOT(ISERROR(SEARCH("08.30 – 17.30",BK134)))</formula>
    </cfRule>
    <cfRule type="containsText" dxfId="32410" priority="56630" operator="containsText" text="09.00 – 18.00">
      <formula>NOT(ISERROR(SEARCH("09.00 – 18.00",BK134)))</formula>
    </cfRule>
    <cfRule type="containsText" dxfId="32409" priority="56631" operator="containsText" text="09.00 – 15.00">
      <formula>NOT(ISERROR(SEARCH("09.00 – 15.00",BK134)))</formula>
    </cfRule>
    <cfRule type="containsText" dxfId="32408" priority="56632" operator="containsText" text="10.30 – 19.30">
      <formula>NOT(ISERROR(SEARCH("10.30 – 19.30",BK134)))</formula>
    </cfRule>
    <cfRule type="containsText" dxfId="32407" priority="56633" operator="containsText" text="09.00 – 13.00">
      <formula>NOT(ISERROR(SEARCH("09.00 – 13.00",BK134)))</formula>
    </cfRule>
    <cfRule type="containsText" dxfId="32406" priority="56634" operator="containsText" text="11.30 – 19.30">
      <formula>NOT(ISERROR(SEARCH("11.30 – 19.30",BK134)))</formula>
    </cfRule>
  </conditionalFormatting>
  <conditionalFormatting sqref="BK134 BR134:BS134">
    <cfRule type="cellIs" dxfId="32405" priority="56618" operator="equal">
      <formula>"09.00 – 18.00"</formula>
    </cfRule>
  </conditionalFormatting>
  <conditionalFormatting sqref="BK134 BR134:BS134">
    <cfRule type="cellIs" dxfId="32404" priority="56619" operator="equal">
      <formula>"09.30 – 13.00"</formula>
    </cfRule>
  </conditionalFormatting>
  <conditionalFormatting sqref="BK134 BR134:BS134">
    <cfRule type="cellIs" dxfId="32403" priority="56620" operator="equal">
      <formula>"10.30 – 19.30"</formula>
    </cfRule>
  </conditionalFormatting>
  <conditionalFormatting sqref="BK134 BR134:BS134">
    <cfRule type="cellIs" dxfId="32402" priority="56621" operator="equal">
      <formula>"11.30 – 19.30"</formula>
    </cfRule>
  </conditionalFormatting>
  <conditionalFormatting sqref="BK134 BR134:BS134">
    <cfRule type="cellIs" dxfId="32401" priority="56622" operator="equal">
      <formula>_FV(13,"3")</formula>
    </cfRule>
  </conditionalFormatting>
  <conditionalFormatting sqref="BK134 BR134:BS134">
    <cfRule type="cellIs" dxfId="32400" priority="56623" operator="equal">
      <formula>_FV(13,"3")</formula>
    </cfRule>
  </conditionalFormatting>
  <conditionalFormatting sqref="BK134 BR134:BS134">
    <cfRule type="cellIs" dxfId="32399" priority="56624" operator="equal">
      <formula>_FV(13,"3")</formula>
    </cfRule>
  </conditionalFormatting>
  <conditionalFormatting sqref="BK134 BR134:BS134">
    <cfRule type="cellIs" dxfId="32398" priority="56611" operator="equal">
      <formula>"09.00 – 18.00"</formula>
    </cfRule>
  </conditionalFormatting>
  <conditionalFormatting sqref="BK134 BR134:BS134">
    <cfRule type="cellIs" dxfId="32397" priority="56612" operator="equal">
      <formula>"09.30 – 13.00"</formula>
    </cfRule>
  </conditionalFormatting>
  <conditionalFormatting sqref="BK134 BR134:BS134">
    <cfRule type="cellIs" dxfId="32396" priority="56613" operator="equal">
      <formula>"10.30 – 19.30"</formula>
    </cfRule>
  </conditionalFormatting>
  <conditionalFormatting sqref="BK134 BR134:BS134">
    <cfRule type="cellIs" dxfId="32395" priority="56614" operator="equal">
      <formula>"11.30 – 19.30"</formula>
    </cfRule>
  </conditionalFormatting>
  <conditionalFormatting sqref="BK134 BR134:BS134">
    <cfRule type="cellIs" dxfId="32394" priority="56615" operator="equal">
      <formula>_FV(13,"3")</formula>
    </cfRule>
  </conditionalFormatting>
  <conditionalFormatting sqref="BK134 BR134:BS134">
    <cfRule type="cellIs" dxfId="32393" priority="56616" operator="equal">
      <formula>_FV(13,"3")</formula>
    </cfRule>
  </conditionalFormatting>
  <conditionalFormatting sqref="BK134 BR134:BS134">
    <cfRule type="cellIs" dxfId="32392" priority="56617" operator="equal">
      <formula>_FV(13,"3")</formula>
    </cfRule>
  </conditionalFormatting>
  <conditionalFormatting sqref="BK144 BR144:BS144">
    <cfRule type="cellIs" dxfId="32391" priority="56603" operator="equal">
      <formula>"09.00 – 15.00"</formula>
    </cfRule>
  </conditionalFormatting>
  <conditionalFormatting sqref="BK144 BR144:BS144">
    <cfRule type="cellIs" dxfId="32390" priority="56604" operator="equal">
      <formula>"09.00 – 18.00"</formula>
    </cfRule>
  </conditionalFormatting>
  <conditionalFormatting sqref="BK144 BR144:BS144">
    <cfRule type="cellIs" dxfId="32389" priority="56605" operator="equal">
      <formula>"09.30 – 13.00"</formula>
    </cfRule>
  </conditionalFormatting>
  <conditionalFormatting sqref="BK144 BR144:BS144">
    <cfRule type="cellIs" dxfId="32388" priority="56606" operator="equal">
      <formula>"10.30 – 19.30"</formula>
    </cfRule>
  </conditionalFormatting>
  <conditionalFormatting sqref="BK144 BR144:BS144">
    <cfRule type="cellIs" dxfId="32387" priority="56607" operator="equal">
      <formula>"11.30 – 19.30"</formula>
    </cfRule>
  </conditionalFormatting>
  <conditionalFormatting sqref="BK144 BR144:BS144">
    <cfRule type="cellIs" dxfId="32386" priority="56608" operator="equal">
      <formula>_FV(13,"3")</formula>
    </cfRule>
  </conditionalFormatting>
  <conditionalFormatting sqref="BK144 BR144:BS144">
    <cfRule type="cellIs" dxfId="32385" priority="56609" operator="equal">
      <formula>_FV(13,"3")</formula>
    </cfRule>
  </conditionalFormatting>
  <conditionalFormatting sqref="BK144 BR144:BS144">
    <cfRule type="cellIs" dxfId="32384" priority="56610" operator="equal">
      <formula>_FV(13,"3")</formula>
    </cfRule>
  </conditionalFormatting>
  <conditionalFormatting sqref="BK144 BR144:BS144">
    <cfRule type="containsText" dxfId="32383" priority="56593" operator="containsText" text="DOMENICA">
      <formula>NOT(ISERROR(SEARCH("DOMENICA",BK144)))</formula>
    </cfRule>
    <cfRule type="containsText" dxfId="32382" priority="56594" operator="containsText" text="08.30 – 14.30">
      <formula>NOT(ISERROR(SEARCH("08.30 – 14.30",BK144)))</formula>
    </cfRule>
    <cfRule type="containsText" dxfId="32381" priority="56595" operator="containsText" text="09.30 – 18.30">
      <formula>NOT(ISERROR(SEARCH("09.30 – 18.30",BK144)))</formula>
    </cfRule>
    <cfRule type="containsText" dxfId="32380" priority="56596" operator="containsText" text="08.30 – 16.30">
      <formula>NOT(ISERROR(SEARCH("08.30 – 16.30",BK144)))</formula>
    </cfRule>
    <cfRule type="containsText" dxfId="32379" priority="56597" operator="containsText" text="08.30 – 17.30">
      <formula>NOT(ISERROR(SEARCH("08.30 – 17.30",BK144)))</formula>
    </cfRule>
    <cfRule type="containsText" dxfId="32378" priority="56598" operator="containsText" text="09.00 – 18.00">
      <formula>NOT(ISERROR(SEARCH("09.00 – 18.00",BK144)))</formula>
    </cfRule>
    <cfRule type="containsText" dxfId="32377" priority="56599" operator="containsText" text="09.00 – 15.00">
      <formula>NOT(ISERROR(SEARCH("09.00 – 15.00",BK144)))</formula>
    </cfRule>
    <cfRule type="containsText" dxfId="32376" priority="56600" operator="containsText" text="10.30 – 19.30">
      <formula>NOT(ISERROR(SEARCH("10.30 – 19.30",BK144)))</formula>
    </cfRule>
    <cfRule type="containsText" dxfId="32375" priority="56601" operator="containsText" text="09.00 – 13.00">
      <formula>NOT(ISERROR(SEARCH("09.00 – 13.00",BK144)))</formula>
    </cfRule>
    <cfRule type="containsText" dxfId="32374" priority="56602" operator="containsText" text="11.30 – 19.30">
      <formula>NOT(ISERROR(SEARCH("11.30 – 19.30",BK144)))</formula>
    </cfRule>
  </conditionalFormatting>
  <conditionalFormatting sqref="BK144 BR144:BS144">
    <cfRule type="cellIs" dxfId="32373" priority="56586" operator="equal">
      <formula>"09.00 – 18.00"</formula>
    </cfRule>
  </conditionalFormatting>
  <conditionalFormatting sqref="BK144 BR144:BS144">
    <cfRule type="cellIs" dxfId="32372" priority="56587" operator="equal">
      <formula>"09.30 – 13.00"</formula>
    </cfRule>
  </conditionalFormatting>
  <conditionalFormatting sqref="BK144 BR144:BS144">
    <cfRule type="cellIs" dxfId="32371" priority="56588" operator="equal">
      <formula>"10.30 – 19.30"</formula>
    </cfRule>
  </conditionalFormatting>
  <conditionalFormatting sqref="BK144 BR144:BS144">
    <cfRule type="cellIs" dxfId="32370" priority="56589" operator="equal">
      <formula>"11.30 – 19.30"</formula>
    </cfRule>
  </conditionalFormatting>
  <conditionalFormatting sqref="BK144 BR144:BS144">
    <cfRule type="cellIs" dxfId="32369" priority="56590" operator="equal">
      <formula>_FV(13,"3")</formula>
    </cfRule>
  </conditionalFormatting>
  <conditionalFormatting sqref="BK144 BR144:BS144">
    <cfRule type="cellIs" dxfId="32368" priority="56591" operator="equal">
      <formula>_FV(13,"3")</formula>
    </cfRule>
  </conditionalFormatting>
  <conditionalFormatting sqref="BK144 BR144:BS144">
    <cfRule type="cellIs" dxfId="32367" priority="56592" operator="equal">
      <formula>_FV(13,"3")</formula>
    </cfRule>
  </conditionalFormatting>
  <conditionalFormatting sqref="BK144 BR144:BS144">
    <cfRule type="cellIs" dxfId="32366" priority="56579" operator="equal">
      <formula>"09.00 – 18.00"</formula>
    </cfRule>
  </conditionalFormatting>
  <conditionalFormatting sqref="BK144 BR144:BS144">
    <cfRule type="cellIs" dxfId="32365" priority="56580" operator="equal">
      <formula>"09.30 – 13.00"</formula>
    </cfRule>
  </conditionalFormatting>
  <conditionalFormatting sqref="BK144 BR144:BS144">
    <cfRule type="cellIs" dxfId="32364" priority="56581" operator="equal">
      <formula>"10.30 – 19.30"</formula>
    </cfRule>
  </conditionalFormatting>
  <conditionalFormatting sqref="BK144 BR144:BS144">
    <cfRule type="cellIs" dxfId="32363" priority="56582" operator="equal">
      <formula>"11.30 – 19.30"</formula>
    </cfRule>
  </conditionalFormatting>
  <conditionalFormatting sqref="BK144 BR144:BS144">
    <cfRule type="cellIs" dxfId="32362" priority="56583" operator="equal">
      <formula>_FV(13,"3")</formula>
    </cfRule>
  </conditionalFormatting>
  <conditionalFormatting sqref="BK144 BR144:BS144">
    <cfRule type="cellIs" dxfId="32361" priority="56584" operator="equal">
      <formula>_FV(13,"3")</formula>
    </cfRule>
  </conditionalFormatting>
  <conditionalFormatting sqref="BK144 BR144:BS144">
    <cfRule type="cellIs" dxfId="32360" priority="56585" operator="equal">
      <formula>_FV(13,"3")</formula>
    </cfRule>
  </conditionalFormatting>
  <conditionalFormatting sqref="BK144 BR144:BS144">
    <cfRule type="cellIs" dxfId="32359" priority="56571" operator="equal">
      <formula>"09.00 – 15.00"</formula>
    </cfRule>
  </conditionalFormatting>
  <conditionalFormatting sqref="BK144 BR144:BS144">
    <cfRule type="cellIs" dxfId="32358" priority="56572" operator="equal">
      <formula>"09.00 – 18.00"</formula>
    </cfRule>
  </conditionalFormatting>
  <conditionalFormatting sqref="BK144 BR144:BS144">
    <cfRule type="cellIs" dxfId="32357" priority="56573" operator="equal">
      <formula>"09.30 – 13.00"</formula>
    </cfRule>
  </conditionalFormatting>
  <conditionalFormatting sqref="BK144 BR144:BS144">
    <cfRule type="cellIs" dxfId="32356" priority="56574" operator="equal">
      <formula>"10.30 – 19.30"</formula>
    </cfRule>
  </conditionalFormatting>
  <conditionalFormatting sqref="BK144 BR144:BS144">
    <cfRule type="cellIs" dxfId="32355" priority="56575" operator="equal">
      <formula>"11.30 – 19.30"</formula>
    </cfRule>
  </conditionalFormatting>
  <conditionalFormatting sqref="BK144 BR144:BS144">
    <cfRule type="cellIs" dxfId="32354" priority="56576" operator="equal">
      <formula>_FV(13,"3")</formula>
    </cfRule>
  </conditionalFormatting>
  <conditionalFormatting sqref="BK144 BR144:BS144">
    <cfRule type="cellIs" dxfId="32353" priority="56577" operator="equal">
      <formula>_FV(13,"3")</formula>
    </cfRule>
  </conditionalFormatting>
  <conditionalFormatting sqref="BK144 BR144:BS144">
    <cfRule type="cellIs" dxfId="32352" priority="56578" operator="equal">
      <formula>_FV(13,"3")</formula>
    </cfRule>
  </conditionalFormatting>
  <conditionalFormatting sqref="BK144 BR144:BS144">
    <cfRule type="containsText" dxfId="32351" priority="56561" operator="containsText" text="DOMENICA">
      <formula>NOT(ISERROR(SEARCH("DOMENICA",BK144)))</formula>
    </cfRule>
    <cfRule type="containsText" dxfId="32350" priority="56562" operator="containsText" text="08.30 – 14.30">
      <formula>NOT(ISERROR(SEARCH("08.30 – 14.30",BK144)))</formula>
    </cfRule>
    <cfRule type="containsText" dxfId="32349" priority="56563" operator="containsText" text="09.30 – 18.30">
      <formula>NOT(ISERROR(SEARCH("09.30 – 18.30",BK144)))</formula>
    </cfRule>
    <cfRule type="containsText" dxfId="32348" priority="56564" operator="containsText" text="08.30 – 16.30">
      <formula>NOT(ISERROR(SEARCH("08.30 – 16.30",BK144)))</formula>
    </cfRule>
    <cfRule type="containsText" dxfId="32347" priority="56565" operator="containsText" text="08.30 – 17.30">
      <formula>NOT(ISERROR(SEARCH("08.30 – 17.30",BK144)))</formula>
    </cfRule>
    <cfRule type="containsText" dxfId="32346" priority="56566" operator="containsText" text="09.00 – 18.00">
      <formula>NOT(ISERROR(SEARCH("09.00 – 18.00",BK144)))</formula>
    </cfRule>
    <cfRule type="containsText" dxfId="32345" priority="56567" operator="containsText" text="09.00 – 15.00">
      <formula>NOT(ISERROR(SEARCH("09.00 – 15.00",BK144)))</formula>
    </cfRule>
    <cfRule type="containsText" dxfId="32344" priority="56568" operator="containsText" text="10.30 – 19.30">
      <formula>NOT(ISERROR(SEARCH("10.30 – 19.30",BK144)))</formula>
    </cfRule>
    <cfRule type="containsText" dxfId="32343" priority="56569" operator="containsText" text="09.00 – 13.00">
      <formula>NOT(ISERROR(SEARCH("09.00 – 13.00",BK144)))</formula>
    </cfRule>
    <cfRule type="containsText" dxfId="32342" priority="56570" operator="containsText" text="11.30 – 19.30">
      <formula>NOT(ISERROR(SEARCH("11.30 – 19.30",BK144)))</formula>
    </cfRule>
  </conditionalFormatting>
  <conditionalFormatting sqref="BK144 BR144:BS144">
    <cfRule type="cellIs" dxfId="32341" priority="56554" operator="equal">
      <formula>"09.00 – 18.00"</formula>
    </cfRule>
  </conditionalFormatting>
  <conditionalFormatting sqref="BK144 BR144:BS144">
    <cfRule type="cellIs" dxfId="32340" priority="56555" operator="equal">
      <formula>"09.30 – 13.00"</formula>
    </cfRule>
  </conditionalFormatting>
  <conditionalFormatting sqref="BK144 BR144:BS144">
    <cfRule type="cellIs" dxfId="32339" priority="56556" operator="equal">
      <formula>"10.30 – 19.30"</formula>
    </cfRule>
  </conditionalFormatting>
  <conditionalFormatting sqref="BK144 BR144:BS144">
    <cfRule type="cellIs" dxfId="32338" priority="56557" operator="equal">
      <formula>"11.30 – 19.30"</formula>
    </cfRule>
  </conditionalFormatting>
  <conditionalFormatting sqref="BK144 BR144:BS144">
    <cfRule type="cellIs" dxfId="32337" priority="56558" operator="equal">
      <formula>_FV(13,"3")</formula>
    </cfRule>
  </conditionalFormatting>
  <conditionalFormatting sqref="BK144 BR144:BS144">
    <cfRule type="cellIs" dxfId="32336" priority="56559" operator="equal">
      <formula>_FV(13,"3")</formula>
    </cfRule>
  </conditionalFormatting>
  <conditionalFormatting sqref="BK144 BR144:BS144">
    <cfRule type="cellIs" dxfId="32335" priority="56560" operator="equal">
      <formula>_FV(13,"3")</formula>
    </cfRule>
  </conditionalFormatting>
  <conditionalFormatting sqref="BK144 BR144:BS144">
    <cfRule type="cellIs" dxfId="32334" priority="56547" operator="equal">
      <formula>"09.00 – 18.00"</formula>
    </cfRule>
  </conditionalFormatting>
  <conditionalFormatting sqref="BK144 BR144:BS144">
    <cfRule type="cellIs" dxfId="32333" priority="56548" operator="equal">
      <formula>"09.30 – 13.00"</formula>
    </cfRule>
  </conditionalFormatting>
  <conditionalFormatting sqref="BK144 BR144:BS144">
    <cfRule type="cellIs" dxfId="32332" priority="56549" operator="equal">
      <formula>"10.30 – 19.30"</formula>
    </cfRule>
  </conditionalFormatting>
  <conditionalFormatting sqref="BK144 BR144:BS144">
    <cfRule type="cellIs" dxfId="32331" priority="56550" operator="equal">
      <formula>"11.30 – 19.30"</formula>
    </cfRule>
  </conditionalFormatting>
  <conditionalFormatting sqref="BK144 BR144:BS144">
    <cfRule type="cellIs" dxfId="32330" priority="56551" operator="equal">
      <formula>_FV(13,"3")</formula>
    </cfRule>
  </conditionalFormatting>
  <conditionalFormatting sqref="BK144 BR144:BS144">
    <cfRule type="cellIs" dxfId="32329" priority="56552" operator="equal">
      <formula>_FV(13,"3")</formula>
    </cfRule>
  </conditionalFormatting>
  <conditionalFormatting sqref="BK144 BR144:BS144">
    <cfRule type="cellIs" dxfId="32328" priority="56553" operator="equal">
      <formula>_FV(13,"3")</formula>
    </cfRule>
  </conditionalFormatting>
  <conditionalFormatting sqref="BK144 BR144:BS144">
    <cfRule type="cellIs" dxfId="32327" priority="56539" operator="equal">
      <formula>"09.00 – 15.00"</formula>
    </cfRule>
  </conditionalFormatting>
  <conditionalFormatting sqref="BK144 BR144:BS144">
    <cfRule type="cellIs" dxfId="32326" priority="56540" operator="equal">
      <formula>"09.00 – 18.00"</formula>
    </cfRule>
  </conditionalFormatting>
  <conditionalFormatting sqref="BK144 BR144:BS144">
    <cfRule type="cellIs" dxfId="32325" priority="56541" operator="equal">
      <formula>"09.30 – 13.00"</formula>
    </cfRule>
  </conditionalFormatting>
  <conditionalFormatting sqref="BK144 BR144:BS144">
    <cfRule type="cellIs" dxfId="32324" priority="56542" operator="equal">
      <formula>"10.30 – 19.30"</formula>
    </cfRule>
  </conditionalFormatting>
  <conditionalFormatting sqref="BK144 BR144:BS144">
    <cfRule type="cellIs" dxfId="32323" priority="56543" operator="equal">
      <formula>"11.30 – 19.30"</formula>
    </cfRule>
  </conditionalFormatting>
  <conditionalFormatting sqref="BK144 BR144:BS144">
    <cfRule type="cellIs" dxfId="32322" priority="56544" operator="equal">
      <formula>_FV(13,"3")</formula>
    </cfRule>
  </conditionalFormatting>
  <conditionalFormatting sqref="BK144 BR144:BS144">
    <cfRule type="cellIs" dxfId="32321" priority="56545" operator="equal">
      <formula>_FV(13,"3")</formula>
    </cfRule>
  </conditionalFormatting>
  <conditionalFormatting sqref="BK144 BR144:BS144">
    <cfRule type="cellIs" dxfId="32320" priority="56546" operator="equal">
      <formula>_FV(13,"3")</formula>
    </cfRule>
  </conditionalFormatting>
  <conditionalFormatting sqref="BK144 BR144:BS144">
    <cfRule type="containsText" dxfId="32319" priority="56529" operator="containsText" text="DOMENICA">
      <formula>NOT(ISERROR(SEARCH("DOMENICA",BK144)))</formula>
    </cfRule>
    <cfRule type="containsText" dxfId="32318" priority="56530" operator="containsText" text="08.30 – 14.30">
      <formula>NOT(ISERROR(SEARCH("08.30 – 14.30",BK144)))</formula>
    </cfRule>
    <cfRule type="containsText" dxfId="32317" priority="56531" operator="containsText" text="09.30 – 18.30">
      <formula>NOT(ISERROR(SEARCH("09.30 – 18.30",BK144)))</formula>
    </cfRule>
    <cfRule type="containsText" dxfId="32316" priority="56532" operator="containsText" text="08.30 – 16.30">
      <formula>NOT(ISERROR(SEARCH("08.30 – 16.30",BK144)))</formula>
    </cfRule>
    <cfRule type="containsText" dxfId="32315" priority="56533" operator="containsText" text="08.30 – 17.30">
      <formula>NOT(ISERROR(SEARCH("08.30 – 17.30",BK144)))</formula>
    </cfRule>
    <cfRule type="containsText" dxfId="32314" priority="56534" operator="containsText" text="09.00 – 18.00">
      <formula>NOT(ISERROR(SEARCH("09.00 – 18.00",BK144)))</formula>
    </cfRule>
    <cfRule type="containsText" dxfId="32313" priority="56535" operator="containsText" text="09.00 – 15.00">
      <formula>NOT(ISERROR(SEARCH("09.00 – 15.00",BK144)))</formula>
    </cfRule>
    <cfRule type="containsText" dxfId="32312" priority="56536" operator="containsText" text="10.30 – 19.30">
      <formula>NOT(ISERROR(SEARCH("10.30 – 19.30",BK144)))</formula>
    </cfRule>
    <cfRule type="containsText" dxfId="32311" priority="56537" operator="containsText" text="09.00 – 13.00">
      <formula>NOT(ISERROR(SEARCH("09.00 – 13.00",BK144)))</formula>
    </cfRule>
    <cfRule type="containsText" dxfId="32310" priority="56538" operator="containsText" text="11.30 – 19.30">
      <formula>NOT(ISERROR(SEARCH("11.30 – 19.30",BK144)))</formula>
    </cfRule>
  </conditionalFormatting>
  <conditionalFormatting sqref="BK144 BR144:BS144">
    <cfRule type="cellIs" dxfId="32309" priority="56522" operator="equal">
      <formula>"09.00 – 18.00"</formula>
    </cfRule>
  </conditionalFormatting>
  <conditionalFormatting sqref="BK144 BR144:BS144">
    <cfRule type="cellIs" dxfId="32308" priority="56523" operator="equal">
      <formula>"09.30 – 13.00"</formula>
    </cfRule>
  </conditionalFormatting>
  <conditionalFormatting sqref="BK144 BR144:BS144">
    <cfRule type="cellIs" dxfId="32307" priority="56524" operator="equal">
      <formula>"10.30 – 19.30"</formula>
    </cfRule>
  </conditionalFormatting>
  <conditionalFormatting sqref="BK144 BR144:BS144">
    <cfRule type="cellIs" dxfId="32306" priority="56525" operator="equal">
      <formula>"11.30 – 19.30"</formula>
    </cfRule>
  </conditionalFormatting>
  <conditionalFormatting sqref="BK144 BR144:BS144">
    <cfRule type="cellIs" dxfId="32305" priority="56526" operator="equal">
      <formula>_FV(13,"3")</formula>
    </cfRule>
  </conditionalFormatting>
  <conditionalFormatting sqref="BK144 BR144:BS144">
    <cfRule type="cellIs" dxfId="32304" priority="56527" operator="equal">
      <formula>_FV(13,"3")</formula>
    </cfRule>
  </conditionalFormatting>
  <conditionalFormatting sqref="BK144 BR144:BS144">
    <cfRule type="cellIs" dxfId="32303" priority="56528" operator="equal">
      <formula>_FV(13,"3")</formula>
    </cfRule>
  </conditionalFormatting>
  <conditionalFormatting sqref="BK144 BR144:BS144">
    <cfRule type="cellIs" dxfId="32302" priority="56515" operator="equal">
      <formula>"09.00 – 18.00"</formula>
    </cfRule>
  </conditionalFormatting>
  <conditionalFormatting sqref="BK144 BR144:BS144">
    <cfRule type="cellIs" dxfId="32301" priority="56516" operator="equal">
      <formula>"09.30 – 13.00"</formula>
    </cfRule>
  </conditionalFormatting>
  <conditionalFormatting sqref="BK144 BR144:BS144">
    <cfRule type="cellIs" dxfId="32300" priority="56517" operator="equal">
      <formula>"10.30 – 19.30"</formula>
    </cfRule>
  </conditionalFormatting>
  <conditionalFormatting sqref="BK144 BR144:BS144">
    <cfRule type="cellIs" dxfId="32299" priority="56518" operator="equal">
      <formula>"11.30 – 19.30"</formula>
    </cfRule>
  </conditionalFormatting>
  <conditionalFormatting sqref="BK144 BR144:BS144">
    <cfRule type="cellIs" dxfId="32298" priority="56519" operator="equal">
      <formula>_FV(13,"3")</formula>
    </cfRule>
  </conditionalFormatting>
  <conditionalFormatting sqref="BK144 BR144:BS144">
    <cfRule type="cellIs" dxfId="32297" priority="56520" operator="equal">
      <formula>_FV(13,"3")</formula>
    </cfRule>
  </conditionalFormatting>
  <conditionalFormatting sqref="BK144 BR144:BS144">
    <cfRule type="cellIs" dxfId="32296" priority="56521" operator="equal">
      <formula>_FV(13,"3")</formula>
    </cfRule>
  </conditionalFormatting>
  <conditionalFormatting sqref="BK154 BR154:BS154">
    <cfRule type="cellIs" dxfId="32295" priority="56507" operator="equal">
      <formula>"09.00 – 15.00"</formula>
    </cfRule>
  </conditionalFormatting>
  <conditionalFormatting sqref="BK154 BR154:BS154">
    <cfRule type="cellIs" dxfId="32294" priority="56508" operator="equal">
      <formula>"09.00 – 18.00"</formula>
    </cfRule>
  </conditionalFormatting>
  <conditionalFormatting sqref="BK154 BR154:BS154">
    <cfRule type="cellIs" dxfId="32293" priority="56509" operator="equal">
      <formula>"09.30 – 13.00"</formula>
    </cfRule>
  </conditionalFormatting>
  <conditionalFormatting sqref="BK154 BR154:BS154">
    <cfRule type="cellIs" dxfId="32292" priority="56510" operator="equal">
      <formula>"10.30 – 19.30"</formula>
    </cfRule>
  </conditionalFormatting>
  <conditionalFormatting sqref="BK154 BR154:BS154">
    <cfRule type="cellIs" dxfId="32291" priority="56511" operator="equal">
      <formula>"11.30 – 19.30"</formula>
    </cfRule>
  </conditionalFormatting>
  <conditionalFormatting sqref="BK154 BR154:BS154">
    <cfRule type="cellIs" dxfId="32290" priority="56512" operator="equal">
      <formula>_FV(13,"3")</formula>
    </cfRule>
  </conditionalFormatting>
  <conditionalFormatting sqref="BK154 BR154:BS154">
    <cfRule type="cellIs" dxfId="32289" priority="56513" operator="equal">
      <formula>_FV(13,"3")</formula>
    </cfRule>
  </conditionalFormatting>
  <conditionalFormatting sqref="BK154 BR154:BS154">
    <cfRule type="cellIs" dxfId="32288" priority="56514" operator="equal">
      <formula>_FV(13,"3")</formula>
    </cfRule>
  </conditionalFormatting>
  <conditionalFormatting sqref="BK154 BR154:BS154">
    <cfRule type="containsText" dxfId="32287" priority="56497" operator="containsText" text="DOMENICA">
      <formula>NOT(ISERROR(SEARCH("DOMENICA",BK154)))</formula>
    </cfRule>
    <cfRule type="containsText" dxfId="32286" priority="56498" operator="containsText" text="08.30 – 14.30">
      <formula>NOT(ISERROR(SEARCH("08.30 – 14.30",BK154)))</formula>
    </cfRule>
    <cfRule type="containsText" dxfId="32285" priority="56499" operator="containsText" text="09.30 – 18.30">
      <formula>NOT(ISERROR(SEARCH("09.30 – 18.30",BK154)))</formula>
    </cfRule>
    <cfRule type="containsText" dxfId="32284" priority="56500" operator="containsText" text="08.30 – 16.30">
      <formula>NOT(ISERROR(SEARCH("08.30 – 16.30",BK154)))</formula>
    </cfRule>
    <cfRule type="containsText" dxfId="32283" priority="56501" operator="containsText" text="08.30 – 17.30">
      <formula>NOT(ISERROR(SEARCH("08.30 – 17.30",BK154)))</formula>
    </cfRule>
    <cfRule type="containsText" dxfId="32282" priority="56502" operator="containsText" text="09.00 – 18.00">
      <formula>NOT(ISERROR(SEARCH("09.00 – 18.00",BK154)))</formula>
    </cfRule>
    <cfRule type="containsText" dxfId="32281" priority="56503" operator="containsText" text="09.00 – 15.00">
      <formula>NOT(ISERROR(SEARCH("09.00 – 15.00",BK154)))</formula>
    </cfRule>
    <cfRule type="containsText" dxfId="32280" priority="56504" operator="containsText" text="10.30 – 19.30">
      <formula>NOT(ISERROR(SEARCH("10.30 – 19.30",BK154)))</formula>
    </cfRule>
    <cfRule type="containsText" dxfId="32279" priority="56505" operator="containsText" text="09.00 – 13.00">
      <formula>NOT(ISERROR(SEARCH("09.00 – 13.00",BK154)))</formula>
    </cfRule>
    <cfRule type="containsText" dxfId="32278" priority="56506" operator="containsText" text="11.30 – 19.30">
      <formula>NOT(ISERROR(SEARCH("11.30 – 19.30",BK154)))</formula>
    </cfRule>
  </conditionalFormatting>
  <conditionalFormatting sqref="BK154 BR154:BS154">
    <cfRule type="cellIs" dxfId="32277" priority="56490" operator="equal">
      <formula>"09.00 – 18.00"</formula>
    </cfRule>
  </conditionalFormatting>
  <conditionalFormatting sqref="BK154 BR154:BS154">
    <cfRule type="cellIs" dxfId="32276" priority="56491" operator="equal">
      <formula>"09.30 – 13.00"</formula>
    </cfRule>
  </conditionalFormatting>
  <conditionalFormatting sqref="BK154 BR154:BS154">
    <cfRule type="cellIs" dxfId="32275" priority="56492" operator="equal">
      <formula>"10.30 – 19.30"</formula>
    </cfRule>
  </conditionalFormatting>
  <conditionalFormatting sqref="BK154 BR154:BS154">
    <cfRule type="cellIs" dxfId="32274" priority="56493" operator="equal">
      <formula>"11.30 – 19.30"</formula>
    </cfRule>
  </conditionalFormatting>
  <conditionalFormatting sqref="BK154 BR154:BS154">
    <cfRule type="cellIs" dxfId="32273" priority="56494" operator="equal">
      <formula>_FV(13,"3")</formula>
    </cfRule>
  </conditionalFormatting>
  <conditionalFormatting sqref="BK154 BR154:BS154">
    <cfRule type="cellIs" dxfId="32272" priority="56495" operator="equal">
      <formula>_FV(13,"3")</formula>
    </cfRule>
  </conditionalFormatting>
  <conditionalFormatting sqref="BK154 BR154:BS154">
    <cfRule type="cellIs" dxfId="32271" priority="56496" operator="equal">
      <formula>_FV(13,"3")</formula>
    </cfRule>
  </conditionalFormatting>
  <conditionalFormatting sqref="BK154 BR154:BS154">
    <cfRule type="cellIs" dxfId="32270" priority="56483" operator="equal">
      <formula>"09.00 – 18.00"</formula>
    </cfRule>
  </conditionalFormatting>
  <conditionalFormatting sqref="BK154 BR154:BS154">
    <cfRule type="cellIs" dxfId="32269" priority="56484" operator="equal">
      <formula>"09.30 – 13.00"</formula>
    </cfRule>
  </conditionalFormatting>
  <conditionalFormatting sqref="BK154 BR154:BS154">
    <cfRule type="cellIs" dxfId="32268" priority="56485" operator="equal">
      <formula>"10.30 – 19.30"</formula>
    </cfRule>
  </conditionalFormatting>
  <conditionalFormatting sqref="BK154 BR154:BS154">
    <cfRule type="cellIs" dxfId="32267" priority="56486" operator="equal">
      <formula>"11.30 – 19.30"</formula>
    </cfRule>
  </conditionalFormatting>
  <conditionalFormatting sqref="BK154 BR154:BS154">
    <cfRule type="cellIs" dxfId="32266" priority="56487" operator="equal">
      <formula>_FV(13,"3")</formula>
    </cfRule>
  </conditionalFormatting>
  <conditionalFormatting sqref="BK154 BR154:BS154">
    <cfRule type="cellIs" dxfId="32265" priority="56488" operator="equal">
      <formula>_FV(13,"3")</formula>
    </cfRule>
  </conditionalFormatting>
  <conditionalFormatting sqref="BK154 BR154:BS154">
    <cfRule type="cellIs" dxfId="32264" priority="56489" operator="equal">
      <formula>_FV(13,"3")</formula>
    </cfRule>
  </conditionalFormatting>
  <conditionalFormatting sqref="BK154 BR154:BS154">
    <cfRule type="cellIs" dxfId="32263" priority="56475" operator="equal">
      <formula>"09.00 – 15.00"</formula>
    </cfRule>
  </conditionalFormatting>
  <conditionalFormatting sqref="BK154 BR154:BS154">
    <cfRule type="cellIs" dxfId="32262" priority="56476" operator="equal">
      <formula>"09.00 – 18.00"</formula>
    </cfRule>
  </conditionalFormatting>
  <conditionalFormatting sqref="BK154 BR154:BS154">
    <cfRule type="cellIs" dxfId="32261" priority="56477" operator="equal">
      <formula>"09.30 – 13.00"</formula>
    </cfRule>
  </conditionalFormatting>
  <conditionalFormatting sqref="BK154 BR154:BS154">
    <cfRule type="cellIs" dxfId="32260" priority="56478" operator="equal">
      <formula>"10.30 – 19.30"</formula>
    </cfRule>
  </conditionalFormatting>
  <conditionalFormatting sqref="BK154 BR154:BS154">
    <cfRule type="cellIs" dxfId="32259" priority="56479" operator="equal">
      <formula>"11.30 – 19.30"</formula>
    </cfRule>
  </conditionalFormatting>
  <conditionalFormatting sqref="BK154 BR154:BS154">
    <cfRule type="cellIs" dxfId="32258" priority="56480" operator="equal">
      <formula>_FV(13,"3")</formula>
    </cfRule>
  </conditionalFormatting>
  <conditionalFormatting sqref="BK154 BR154:BS154">
    <cfRule type="cellIs" dxfId="32257" priority="56481" operator="equal">
      <formula>_FV(13,"3")</formula>
    </cfRule>
  </conditionalFormatting>
  <conditionalFormatting sqref="BK154 BR154:BS154">
    <cfRule type="cellIs" dxfId="32256" priority="56482" operator="equal">
      <formula>_FV(13,"3")</formula>
    </cfRule>
  </conditionalFormatting>
  <conditionalFormatting sqref="BK154 BR154:BS154">
    <cfRule type="containsText" dxfId="32255" priority="56465" operator="containsText" text="DOMENICA">
      <formula>NOT(ISERROR(SEARCH("DOMENICA",BK154)))</formula>
    </cfRule>
    <cfRule type="containsText" dxfId="32254" priority="56466" operator="containsText" text="08.30 – 14.30">
      <formula>NOT(ISERROR(SEARCH("08.30 – 14.30",BK154)))</formula>
    </cfRule>
    <cfRule type="containsText" dxfId="32253" priority="56467" operator="containsText" text="09.30 – 18.30">
      <formula>NOT(ISERROR(SEARCH("09.30 – 18.30",BK154)))</formula>
    </cfRule>
    <cfRule type="containsText" dxfId="32252" priority="56468" operator="containsText" text="08.30 – 16.30">
      <formula>NOT(ISERROR(SEARCH("08.30 – 16.30",BK154)))</formula>
    </cfRule>
    <cfRule type="containsText" dxfId="32251" priority="56469" operator="containsText" text="08.30 – 17.30">
      <formula>NOT(ISERROR(SEARCH("08.30 – 17.30",BK154)))</formula>
    </cfRule>
    <cfRule type="containsText" dxfId="32250" priority="56470" operator="containsText" text="09.00 – 18.00">
      <formula>NOT(ISERROR(SEARCH("09.00 – 18.00",BK154)))</formula>
    </cfRule>
    <cfRule type="containsText" dxfId="32249" priority="56471" operator="containsText" text="09.00 – 15.00">
      <formula>NOT(ISERROR(SEARCH("09.00 – 15.00",BK154)))</formula>
    </cfRule>
    <cfRule type="containsText" dxfId="32248" priority="56472" operator="containsText" text="10.30 – 19.30">
      <formula>NOT(ISERROR(SEARCH("10.30 – 19.30",BK154)))</formula>
    </cfRule>
    <cfRule type="containsText" dxfId="32247" priority="56473" operator="containsText" text="09.00 – 13.00">
      <formula>NOT(ISERROR(SEARCH("09.00 – 13.00",BK154)))</formula>
    </cfRule>
    <cfRule type="containsText" dxfId="32246" priority="56474" operator="containsText" text="11.30 – 19.30">
      <formula>NOT(ISERROR(SEARCH("11.30 – 19.30",BK154)))</formula>
    </cfRule>
  </conditionalFormatting>
  <conditionalFormatting sqref="BK154 BR154:BS154">
    <cfRule type="cellIs" dxfId="32245" priority="56458" operator="equal">
      <formula>"09.00 – 18.00"</formula>
    </cfRule>
  </conditionalFormatting>
  <conditionalFormatting sqref="BK154 BR154:BS154">
    <cfRule type="cellIs" dxfId="32244" priority="56459" operator="equal">
      <formula>"09.30 – 13.00"</formula>
    </cfRule>
  </conditionalFormatting>
  <conditionalFormatting sqref="BK154 BR154:BS154">
    <cfRule type="cellIs" dxfId="32243" priority="56460" operator="equal">
      <formula>"10.30 – 19.30"</formula>
    </cfRule>
  </conditionalFormatting>
  <conditionalFormatting sqref="BK154 BR154:BS154">
    <cfRule type="cellIs" dxfId="32242" priority="56461" operator="equal">
      <formula>"11.30 – 19.30"</formula>
    </cfRule>
  </conditionalFormatting>
  <conditionalFormatting sqref="BK154 BR154:BS154">
    <cfRule type="cellIs" dxfId="32241" priority="56462" operator="equal">
      <formula>_FV(13,"3")</formula>
    </cfRule>
  </conditionalFormatting>
  <conditionalFormatting sqref="BK154 BR154:BS154">
    <cfRule type="cellIs" dxfId="32240" priority="56463" operator="equal">
      <formula>_FV(13,"3")</formula>
    </cfRule>
  </conditionalFormatting>
  <conditionalFormatting sqref="BK154 BR154:BS154">
    <cfRule type="cellIs" dxfId="32239" priority="56464" operator="equal">
      <formula>_FV(13,"3")</formula>
    </cfRule>
  </conditionalFormatting>
  <conditionalFormatting sqref="BK154 BR154:BS154">
    <cfRule type="cellIs" dxfId="32238" priority="56451" operator="equal">
      <formula>"09.00 – 18.00"</formula>
    </cfRule>
  </conditionalFormatting>
  <conditionalFormatting sqref="BK154 BR154:BS154">
    <cfRule type="cellIs" dxfId="32237" priority="56452" operator="equal">
      <formula>"09.30 – 13.00"</formula>
    </cfRule>
  </conditionalFormatting>
  <conditionalFormatting sqref="BK154 BR154:BS154">
    <cfRule type="cellIs" dxfId="32236" priority="56453" operator="equal">
      <formula>"10.30 – 19.30"</formula>
    </cfRule>
  </conditionalFormatting>
  <conditionalFormatting sqref="BK154 BR154:BS154">
    <cfRule type="cellIs" dxfId="32235" priority="56454" operator="equal">
      <formula>"11.30 – 19.30"</formula>
    </cfRule>
  </conditionalFormatting>
  <conditionalFormatting sqref="BK154 BR154:BS154">
    <cfRule type="cellIs" dxfId="32234" priority="56455" operator="equal">
      <formula>_FV(13,"3")</formula>
    </cfRule>
  </conditionalFormatting>
  <conditionalFormatting sqref="BK154 BR154:BS154">
    <cfRule type="cellIs" dxfId="32233" priority="56456" operator="equal">
      <formula>_FV(13,"3")</formula>
    </cfRule>
  </conditionalFormatting>
  <conditionalFormatting sqref="BK154 BR154:BS154">
    <cfRule type="cellIs" dxfId="32232" priority="56457" operator="equal">
      <formula>_FV(13,"3")</formula>
    </cfRule>
  </conditionalFormatting>
  <conditionalFormatting sqref="BK154 BR154:BS154">
    <cfRule type="cellIs" dxfId="32231" priority="56443" operator="equal">
      <formula>"09.00 – 15.00"</formula>
    </cfRule>
  </conditionalFormatting>
  <conditionalFormatting sqref="BK154 BR154:BS154">
    <cfRule type="cellIs" dxfId="32230" priority="56444" operator="equal">
      <formula>"09.00 – 18.00"</formula>
    </cfRule>
  </conditionalFormatting>
  <conditionalFormatting sqref="BK154 BR154:BS154">
    <cfRule type="cellIs" dxfId="32229" priority="56445" operator="equal">
      <formula>"09.30 – 13.00"</formula>
    </cfRule>
  </conditionalFormatting>
  <conditionalFormatting sqref="BK154 BR154:BS154">
    <cfRule type="cellIs" dxfId="32228" priority="56446" operator="equal">
      <formula>"10.30 – 19.30"</formula>
    </cfRule>
  </conditionalFormatting>
  <conditionalFormatting sqref="BK154 BR154:BS154">
    <cfRule type="cellIs" dxfId="32227" priority="56447" operator="equal">
      <formula>"11.30 – 19.30"</formula>
    </cfRule>
  </conditionalFormatting>
  <conditionalFormatting sqref="BK154 BR154:BS154">
    <cfRule type="cellIs" dxfId="32226" priority="56448" operator="equal">
      <formula>_FV(13,"3")</formula>
    </cfRule>
  </conditionalFormatting>
  <conditionalFormatting sqref="BK154 BR154:BS154">
    <cfRule type="cellIs" dxfId="32225" priority="56449" operator="equal">
      <formula>_FV(13,"3")</formula>
    </cfRule>
  </conditionalFormatting>
  <conditionalFormatting sqref="BK154 BR154:BS154">
    <cfRule type="cellIs" dxfId="32224" priority="56450" operator="equal">
      <formula>_FV(13,"3")</formula>
    </cfRule>
  </conditionalFormatting>
  <conditionalFormatting sqref="BK154 BR154:BS154">
    <cfRule type="containsText" dxfId="32223" priority="56433" operator="containsText" text="DOMENICA">
      <formula>NOT(ISERROR(SEARCH("DOMENICA",BK154)))</formula>
    </cfRule>
    <cfRule type="containsText" dxfId="32222" priority="56434" operator="containsText" text="08.30 – 14.30">
      <formula>NOT(ISERROR(SEARCH("08.30 – 14.30",BK154)))</formula>
    </cfRule>
    <cfRule type="containsText" dxfId="32221" priority="56435" operator="containsText" text="09.30 – 18.30">
      <formula>NOT(ISERROR(SEARCH("09.30 – 18.30",BK154)))</formula>
    </cfRule>
    <cfRule type="containsText" dxfId="32220" priority="56436" operator="containsText" text="08.30 – 16.30">
      <formula>NOT(ISERROR(SEARCH("08.30 – 16.30",BK154)))</formula>
    </cfRule>
    <cfRule type="containsText" dxfId="32219" priority="56437" operator="containsText" text="08.30 – 17.30">
      <formula>NOT(ISERROR(SEARCH("08.30 – 17.30",BK154)))</formula>
    </cfRule>
    <cfRule type="containsText" dxfId="32218" priority="56438" operator="containsText" text="09.00 – 18.00">
      <formula>NOT(ISERROR(SEARCH("09.00 – 18.00",BK154)))</formula>
    </cfRule>
    <cfRule type="containsText" dxfId="32217" priority="56439" operator="containsText" text="09.00 – 15.00">
      <formula>NOT(ISERROR(SEARCH("09.00 – 15.00",BK154)))</formula>
    </cfRule>
    <cfRule type="containsText" dxfId="32216" priority="56440" operator="containsText" text="10.30 – 19.30">
      <formula>NOT(ISERROR(SEARCH("10.30 – 19.30",BK154)))</formula>
    </cfRule>
    <cfRule type="containsText" dxfId="32215" priority="56441" operator="containsText" text="09.00 – 13.00">
      <formula>NOT(ISERROR(SEARCH("09.00 – 13.00",BK154)))</formula>
    </cfRule>
    <cfRule type="containsText" dxfId="32214" priority="56442" operator="containsText" text="11.30 – 19.30">
      <formula>NOT(ISERROR(SEARCH("11.30 – 19.30",BK154)))</formula>
    </cfRule>
  </conditionalFormatting>
  <conditionalFormatting sqref="BK154 BR154:BS154">
    <cfRule type="cellIs" dxfId="32213" priority="56426" operator="equal">
      <formula>"09.00 – 18.00"</formula>
    </cfRule>
  </conditionalFormatting>
  <conditionalFormatting sqref="BK154 BR154:BS154">
    <cfRule type="cellIs" dxfId="32212" priority="56427" operator="equal">
      <formula>"09.30 – 13.00"</formula>
    </cfRule>
  </conditionalFormatting>
  <conditionalFormatting sqref="BK154 BR154:BS154">
    <cfRule type="cellIs" dxfId="32211" priority="56428" operator="equal">
      <formula>"10.30 – 19.30"</formula>
    </cfRule>
  </conditionalFormatting>
  <conditionalFormatting sqref="BK154 BR154:BS154">
    <cfRule type="cellIs" dxfId="32210" priority="56429" operator="equal">
      <formula>"11.30 – 19.30"</formula>
    </cfRule>
  </conditionalFormatting>
  <conditionalFormatting sqref="BK154 BR154:BS154">
    <cfRule type="cellIs" dxfId="32209" priority="56430" operator="equal">
      <formula>_FV(13,"3")</formula>
    </cfRule>
  </conditionalFormatting>
  <conditionalFormatting sqref="BK154 BR154:BS154">
    <cfRule type="cellIs" dxfId="32208" priority="56431" operator="equal">
      <formula>_FV(13,"3")</formula>
    </cfRule>
  </conditionalFormatting>
  <conditionalFormatting sqref="BK154 BR154:BS154">
    <cfRule type="cellIs" dxfId="32207" priority="56432" operator="equal">
      <formula>_FV(13,"3")</formula>
    </cfRule>
  </conditionalFormatting>
  <conditionalFormatting sqref="BK154 BR154:BS154">
    <cfRule type="cellIs" dxfId="32206" priority="56419" operator="equal">
      <formula>"09.00 – 18.00"</formula>
    </cfRule>
  </conditionalFormatting>
  <conditionalFormatting sqref="BK154 BR154:BS154">
    <cfRule type="cellIs" dxfId="32205" priority="56420" operator="equal">
      <formula>"09.30 – 13.00"</formula>
    </cfRule>
  </conditionalFormatting>
  <conditionalFormatting sqref="BK154 BR154:BS154">
    <cfRule type="cellIs" dxfId="32204" priority="56421" operator="equal">
      <formula>"10.30 – 19.30"</formula>
    </cfRule>
  </conditionalFormatting>
  <conditionalFormatting sqref="BK154 BR154:BS154">
    <cfRule type="cellIs" dxfId="32203" priority="56422" operator="equal">
      <formula>"11.30 – 19.30"</formula>
    </cfRule>
  </conditionalFormatting>
  <conditionalFormatting sqref="BK154 BR154:BS154">
    <cfRule type="cellIs" dxfId="32202" priority="56423" operator="equal">
      <formula>_FV(13,"3")</formula>
    </cfRule>
  </conditionalFormatting>
  <conditionalFormatting sqref="BK154 BR154:BS154">
    <cfRule type="cellIs" dxfId="32201" priority="56424" operator="equal">
      <formula>_FV(13,"3")</formula>
    </cfRule>
  </conditionalFormatting>
  <conditionalFormatting sqref="BK154 BR154:BS154">
    <cfRule type="cellIs" dxfId="32200" priority="56425" operator="equal">
      <formula>_FV(13,"3")</formula>
    </cfRule>
  </conditionalFormatting>
  <conditionalFormatting sqref="C137:P142">
    <cfRule type="containsText" dxfId="32199" priority="44337" operator="containsText" text="09.00 -13.00">
      <formula>NOT(ISERROR(SEARCH("09.00 -13.00",C137)))</formula>
    </cfRule>
    <cfRule type="containsText" dxfId="32198" priority="44338" operator="containsText" text="09.00 -15:00">
      <formula>NOT(ISERROR(SEARCH("09.00 -15:00",C137)))</formula>
    </cfRule>
    <cfRule type="containsText" dxfId="32197" priority="44339" operator="containsText" text="09.00 -16.00">
      <formula>NOT(ISERROR(SEARCH("09.00 -16.00",C137)))</formula>
    </cfRule>
  </conditionalFormatting>
  <conditionalFormatting sqref="C135:P135">
    <cfRule type="containsText" dxfId="32196" priority="44334" operator="containsText" text="09.00 -13.00">
      <formula>NOT(ISERROR(SEARCH("09.00 -13.00",C135)))</formula>
    </cfRule>
    <cfRule type="containsText" dxfId="32195" priority="44335" operator="containsText" text="09.00 -15:00">
      <formula>NOT(ISERROR(SEARCH("09.00 -15:00",C135)))</formula>
    </cfRule>
    <cfRule type="containsText" dxfId="32194" priority="44336" operator="containsText" text="09.00 -16.00">
      <formula>NOT(ISERROR(SEARCH("09.00 -16.00",C135)))</formula>
    </cfRule>
  </conditionalFormatting>
  <conditionalFormatting sqref="C137:P142">
    <cfRule type="containsText" dxfId="32193" priority="44325" operator="containsText" text="09.00 -13.00">
      <formula>NOT(ISERROR(SEARCH("09.00 -13.00",C137)))</formula>
    </cfRule>
    <cfRule type="containsText" dxfId="32192" priority="44326" operator="containsText" text="09.00 -15:00">
      <formula>NOT(ISERROR(SEARCH("09.00 -15:00",C137)))</formula>
    </cfRule>
    <cfRule type="containsText" dxfId="32191" priority="44327" operator="containsText" text="09.00 -16.00">
      <formula>NOT(ISERROR(SEARCH("09.00 -16.00",C137)))</formula>
    </cfRule>
  </conditionalFormatting>
  <conditionalFormatting sqref="C136:P136">
    <cfRule type="containsText" dxfId="32190" priority="44340" operator="containsText" text="09.00 -13.00">
      <formula>NOT(ISERROR(SEARCH("09.00 -13.00",C136)))</formula>
    </cfRule>
    <cfRule type="containsText" dxfId="32189" priority="44341" operator="containsText" text="09.00 -15:00">
      <formula>NOT(ISERROR(SEARCH("09.00 -15:00",C136)))</formula>
    </cfRule>
    <cfRule type="containsText" dxfId="32188" priority="44342" operator="containsText" text="09.00 -16.00">
      <formula>NOT(ISERROR(SEARCH("09.00 -16.00",C136)))</formula>
    </cfRule>
  </conditionalFormatting>
  <conditionalFormatting sqref="C136:P136">
    <cfRule type="containsText" dxfId="32187" priority="44328" operator="containsText" text="09.00 -13.00">
      <formula>NOT(ISERROR(SEARCH("09.00 -13.00",C136)))</formula>
    </cfRule>
    <cfRule type="containsText" dxfId="32186" priority="44329" operator="containsText" text="09.00 -15:00">
      <formula>NOT(ISERROR(SEARCH("09.00 -15:00",C136)))</formula>
    </cfRule>
    <cfRule type="containsText" dxfId="32185" priority="44330" operator="containsText" text="09.00 -16.00">
      <formula>NOT(ISERROR(SEARCH("09.00 -16.00",C136)))</formula>
    </cfRule>
  </conditionalFormatting>
  <conditionalFormatting sqref="W135">
    <cfRule type="containsText" dxfId="32184" priority="44282" operator="containsText" text="13:00">
      <formula>NOT(ISERROR(SEARCH("13:00",W135)))</formula>
    </cfRule>
  </conditionalFormatting>
  <conditionalFormatting sqref="W137:W142">
    <cfRule type="containsText" dxfId="32183" priority="44272" operator="containsText" text="09.00 -13.00">
      <formula>NOT(ISERROR(SEARCH("09.00 -13.00",W137)))</formula>
    </cfRule>
    <cfRule type="containsText" dxfId="32182" priority="44273" operator="containsText" text="09.00 -15:00">
      <formula>NOT(ISERROR(SEARCH("09.00 -15:00",W137)))</formula>
    </cfRule>
    <cfRule type="containsText" dxfId="32181" priority="44274" operator="containsText" text="09.00 -16.00">
      <formula>NOT(ISERROR(SEARCH("09.00 -16.00",W137)))</formula>
    </cfRule>
  </conditionalFormatting>
  <conditionalFormatting sqref="W135">
    <cfRule type="containsText" dxfId="32180" priority="44269" operator="containsText" text="09.00 -13.00">
      <formula>NOT(ISERROR(SEARCH("09.00 -13.00",W135)))</formula>
    </cfRule>
    <cfRule type="containsText" dxfId="32179" priority="44270" operator="containsText" text="09.00 -15:00">
      <formula>NOT(ISERROR(SEARCH("09.00 -15:00",W135)))</formula>
    </cfRule>
    <cfRule type="containsText" dxfId="32178" priority="44271" operator="containsText" text="09.00 -16.00">
      <formula>NOT(ISERROR(SEARCH("09.00 -16.00",W135)))</formula>
    </cfRule>
  </conditionalFormatting>
  <conditionalFormatting sqref="W137:W142">
    <cfRule type="containsText" dxfId="32177" priority="44260" operator="containsText" text="09.00 -13.00">
      <formula>NOT(ISERROR(SEARCH("09.00 -13.00",W137)))</formula>
    </cfRule>
    <cfRule type="containsText" dxfId="32176" priority="44261" operator="containsText" text="09.00 -15:00">
      <formula>NOT(ISERROR(SEARCH("09.00 -15:00",W137)))</formula>
    </cfRule>
    <cfRule type="containsText" dxfId="32175" priority="44262" operator="containsText" text="09.00 -16.00">
      <formula>NOT(ISERROR(SEARCH("09.00 -16.00",W137)))</formula>
    </cfRule>
  </conditionalFormatting>
  <conditionalFormatting sqref="W135">
    <cfRule type="containsText" dxfId="32174" priority="44257" operator="containsText" text="09.00 -13.00">
      <formula>NOT(ISERROR(SEARCH("09.00 -13.00",W135)))</formula>
    </cfRule>
    <cfRule type="containsText" dxfId="32173" priority="44258" operator="containsText" text="09.00 -15:00">
      <formula>NOT(ISERROR(SEARCH("09.00 -15:00",W135)))</formula>
    </cfRule>
    <cfRule type="containsText" dxfId="32172" priority="44259" operator="containsText" text="09.00 -16.00">
      <formula>NOT(ISERROR(SEARCH("09.00 -16.00",W135)))</formula>
    </cfRule>
  </conditionalFormatting>
  <conditionalFormatting sqref="W136">
    <cfRule type="containsText" dxfId="32171" priority="44263" operator="containsText" text="09.00 -13.00">
      <formula>NOT(ISERROR(SEARCH("09.00 -13.00",W136)))</formula>
    </cfRule>
    <cfRule type="containsText" dxfId="32170" priority="44264" operator="containsText" text="09.00 -15:00">
      <formula>NOT(ISERROR(SEARCH("09.00 -15:00",W136)))</formula>
    </cfRule>
    <cfRule type="containsText" dxfId="32169" priority="44265" operator="containsText" text="09.00 -16.00">
      <formula>NOT(ISERROR(SEARCH("09.00 -16.00",W136)))</formula>
    </cfRule>
  </conditionalFormatting>
  <conditionalFormatting sqref="W137:W142">
    <cfRule type="containsText" dxfId="32168" priority="44251" operator="containsText" text="09.00 -13.00">
      <formula>NOT(ISERROR(SEARCH("09.00 -13.00",W137)))</formula>
    </cfRule>
    <cfRule type="containsText" dxfId="32167" priority="44252" operator="containsText" text="09.00 -15:00">
      <formula>NOT(ISERROR(SEARCH("09.00 -15:00",W137)))</formula>
    </cfRule>
    <cfRule type="containsText" dxfId="32166" priority="44253" operator="containsText" text="09.00 -16.00">
      <formula>NOT(ISERROR(SEARCH("09.00 -16.00",W137)))</formula>
    </cfRule>
  </conditionalFormatting>
  <conditionalFormatting sqref="BK137:BK142 BR137:BS142">
    <cfRule type="containsText" dxfId="32165" priority="44195" operator="containsText" text="09.00 -13.00">
      <formula>NOT(ISERROR(SEARCH("09.00 -13.00",BK137)))</formula>
    </cfRule>
    <cfRule type="containsText" dxfId="32164" priority="44196" operator="containsText" text="09.00 -15:00">
      <formula>NOT(ISERROR(SEARCH("09.00 -15:00",BK137)))</formula>
    </cfRule>
    <cfRule type="containsText" dxfId="32163" priority="44197" operator="containsText" text="09.00 -16.00">
      <formula>NOT(ISERROR(SEARCH("09.00 -16.00",BK137)))</formula>
    </cfRule>
  </conditionalFormatting>
  <conditionalFormatting sqref="BK135 BR135:BS135">
    <cfRule type="containsText" dxfId="32162" priority="44192" operator="containsText" text="09.00 -13.00">
      <formula>NOT(ISERROR(SEARCH("09.00 -13.00",BK135)))</formula>
    </cfRule>
    <cfRule type="containsText" dxfId="32161" priority="44193" operator="containsText" text="09.00 -15:00">
      <formula>NOT(ISERROR(SEARCH("09.00 -15:00",BK135)))</formula>
    </cfRule>
    <cfRule type="containsText" dxfId="32160" priority="44194" operator="containsText" text="09.00 -16.00">
      <formula>NOT(ISERROR(SEARCH("09.00 -16.00",BK135)))</formula>
    </cfRule>
  </conditionalFormatting>
  <conditionalFormatting sqref="BK135 BR135:BS135">
    <cfRule type="containsText" dxfId="32159" priority="44180" operator="containsText" text="09.00 -13.00">
      <formula>NOT(ISERROR(SEARCH("09.00 -13.00",BK135)))</formula>
    </cfRule>
    <cfRule type="containsText" dxfId="32158" priority="44181" operator="containsText" text="09.00 -15:00">
      <formula>NOT(ISERROR(SEARCH("09.00 -15:00",BK135)))</formula>
    </cfRule>
    <cfRule type="containsText" dxfId="32157" priority="44182" operator="containsText" text="09.00 -16.00">
      <formula>NOT(ISERROR(SEARCH("09.00 -16.00",BK135)))</formula>
    </cfRule>
  </conditionalFormatting>
  <conditionalFormatting sqref="BK141:BK142 BR141:BS142">
    <cfRule type="containsText" dxfId="32156" priority="44213" operator="containsText" text="09:00 – 13.00 ">
      <formula>NOT(ISERROR(SEARCH("09:00 – 13.00 ",BK141)))</formula>
    </cfRule>
  </conditionalFormatting>
  <conditionalFormatting sqref="BK137:BK142 BR137:BS142">
    <cfRule type="containsText" dxfId="32155" priority="44186" operator="containsText" text="09.00 -13.00">
      <formula>NOT(ISERROR(SEARCH("09.00 -13.00",BK137)))</formula>
    </cfRule>
    <cfRule type="containsText" dxfId="32154" priority="44187" operator="containsText" text="09.00 -15:00">
      <formula>NOT(ISERROR(SEARCH("09.00 -15:00",BK137)))</formula>
    </cfRule>
    <cfRule type="containsText" dxfId="32153" priority="44188" operator="containsText" text="09.00 -16.00">
      <formula>NOT(ISERROR(SEARCH("09.00 -16.00",BK137)))</formula>
    </cfRule>
  </conditionalFormatting>
  <conditionalFormatting sqref="W145:W152">
    <cfRule type="containsText" dxfId="32152" priority="43904" operator="containsText" text="09:00 – 13.00 ">
      <formula>NOT(ISERROR(SEARCH("09:00 – 13.00 ",W145)))</formula>
    </cfRule>
  </conditionalFormatting>
  <conditionalFormatting sqref="W151:W152">
    <cfRule type="containsText" dxfId="32151" priority="43903" operator="containsText" text="09:00 – 13.00 ">
      <formula>NOT(ISERROR(SEARCH("09:00 – 13.00 ",W151)))</formula>
    </cfRule>
  </conditionalFormatting>
  <conditionalFormatting sqref="BK151 BR151:BS151">
    <cfRule type="containsText" dxfId="32150" priority="43852" operator="containsText" text="09:00 – 13.00 ">
      <formula>NOT(ISERROR(SEARCH("09:00 – 13.00 ",BK151)))</formula>
    </cfRule>
  </conditionalFormatting>
  <conditionalFormatting sqref="A116:B122">
    <cfRule type="containsText" dxfId="32149" priority="43283" operator="containsText" text="09.00 - 13.00">
      <formula>NOT(ISERROR(SEARCH("09.00 - 13.00",A116)))</formula>
    </cfRule>
    <cfRule type="containsText" dxfId="32148" priority="43284" operator="containsText" text="09.00 – 15:00">
      <formula>NOT(ISERROR(SEARCH("09.00 – 15:00",A116)))</formula>
    </cfRule>
    <cfRule type="containsText" dxfId="32147" priority="43285" operator="containsText" text="09.00 – 16.00">
      <formula>NOT(ISERROR(SEARCH("09.00 – 16.00",A116)))</formula>
    </cfRule>
    <cfRule type="containsText" dxfId="32146" priority="43286" operator="containsText" text="09.00 - 13:00">
      <formula>NOT(ISERROR(SEARCH("09.00 - 13:00",A116)))</formula>
    </cfRule>
    <cfRule type="containsText" dxfId="32145" priority="43287" operator="containsText" text="08.30 – 16:30 ">
      <formula>NOT(ISERROR(SEARCH("08.30 – 16:30 ",A116)))</formula>
    </cfRule>
    <cfRule type="containsText" dxfId="32144" priority="43288" operator="containsText" text="08.30 – 17:30 ">
      <formula>NOT(ISERROR(SEARCH("08.30 – 17:30 ",A116)))</formula>
    </cfRule>
  </conditionalFormatting>
  <conditionalFormatting sqref="Q6:S6">
    <cfRule type="cellIs" dxfId="32143" priority="51069" operator="equal">
      <formula>"09.00 – 18.00"</formula>
    </cfRule>
  </conditionalFormatting>
  <conditionalFormatting sqref="Q6:S6">
    <cfRule type="cellIs" dxfId="32142" priority="51070" operator="equal">
      <formula>"09.30 – 13.00"</formula>
    </cfRule>
  </conditionalFormatting>
  <conditionalFormatting sqref="Q6:S6">
    <cfRule type="cellIs" dxfId="32141" priority="51071" operator="equal">
      <formula>"10.30 – 19.30"</formula>
    </cfRule>
  </conditionalFormatting>
  <conditionalFormatting sqref="C79:P79">
    <cfRule type="containsText" dxfId="32140" priority="54902" operator="containsText" text="08.30 – 14.30">
      <formula>NOT(ISERROR(SEARCH("08.30 – 14.30",C79)))</formula>
    </cfRule>
    <cfRule type="containsText" dxfId="32139" priority="54903" operator="containsText" text="09:30 – 18.30">
      <formula>NOT(ISERROR(SEARCH("09:30 – 18.30",C79)))</formula>
    </cfRule>
    <cfRule type="containsText" dxfId="32138" priority="54904" operator="containsText" text="10.30 – 18.30">
      <formula>NOT(ISERROR(SEARCH("10.30 – 18.30",C79)))</formula>
    </cfRule>
    <cfRule type="containsText" dxfId="32137" priority="54905" operator="containsText" text="09.30 – 18.30">
      <formula>NOT(ISERROR(SEARCH("09.30 – 18.30",C79)))</formula>
    </cfRule>
    <cfRule type="containsText" dxfId="32136" priority="54906" operator="containsText" text="09.00 – 13:00">
      <formula>NOT(ISERROR(SEARCH("09.00 – 13:00",C79)))</formula>
    </cfRule>
    <cfRule type="containsText" dxfId="32135" priority="54907" operator="containsText" text="08.30 – 16.30">
      <formula>NOT(ISERROR(SEARCH("08.30 – 16.30",C79)))</formula>
    </cfRule>
    <cfRule type="containsText" dxfId="32134" priority="54908" operator="containsText" text="08:30 – 17.30">
      <formula>NOT(ISERROR(SEARCH("08:30 – 17.30",C79)))</formula>
    </cfRule>
    <cfRule type="containsText" dxfId="32133" priority="54909" operator="containsText" text="08.30 – 17.30">
      <formula>NOT(ISERROR(SEARCH("08.30 – 17.30",C79)))</formula>
    </cfRule>
    <cfRule type="containsText" dxfId="32132" priority="54910" operator="containsText" text="09.00 – 18.00">
      <formula>NOT(ISERROR(SEARCH("09.00 – 18.00",C79)))</formula>
    </cfRule>
    <cfRule type="containsText" dxfId="32131" priority="54911" operator="containsText" text="09.00 – 13.00">
      <formula>NOT(ISERROR(SEARCH("09.00 – 13.00",C79)))</formula>
    </cfRule>
    <cfRule type="containsText" dxfId="32130" priority="54912" operator="containsText" text="11.30 – 19.30">
      <formula>NOT(ISERROR(SEARCH("11.30 – 19.30",C79)))</formula>
    </cfRule>
    <cfRule type="containsText" dxfId="32129" priority="54913" operator="containsText" text="10.30 – 19.30">
      <formula>NOT(ISERROR(SEARCH("10.30 – 19.30",C79)))</formula>
    </cfRule>
    <cfRule type="containsText" dxfId="32128" priority="54914" operator="containsText" text="09.00 – 15.00">
      <formula>NOT(ISERROR(SEARCH("09.00 – 15.00",C79)))</formula>
    </cfRule>
    <cfRule type="containsText" dxfId="32127" priority="54915" operator="containsText" text="12:30">
      <formula>NOT(ISERROR(SEARCH("12:30",C79)))</formula>
    </cfRule>
    <cfRule type="containsText" dxfId="32126" priority="54916" operator="containsText" text="13:30">
      <formula>NOT(ISERROR(SEARCH("13:30",C79)))</formula>
    </cfRule>
    <cfRule type="containsText" dxfId="32125" priority="54917" operator="containsText" text="FESTIVITÁ">
      <formula>NOT(ISERROR(SEARCH("FESTIVITÁ",C79)))</formula>
    </cfRule>
    <cfRule type="cellIs" dxfId="32124" priority="54918" operator="equal">
      <formula>"DOMENICA"</formula>
    </cfRule>
  </conditionalFormatting>
  <conditionalFormatting sqref="C69:P69">
    <cfRule type="containsText" dxfId="32123" priority="54818" operator="containsText" text="08.30 – 14.30">
      <formula>NOT(ISERROR(SEARCH("08.30 – 14.30",C69)))</formula>
    </cfRule>
    <cfRule type="containsText" dxfId="32122" priority="54819" operator="containsText" text="09:30 – 18.30">
      <formula>NOT(ISERROR(SEARCH("09:30 – 18.30",C69)))</formula>
    </cfRule>
    <cfRule type="containsText" dxfId="32121" priority="54820" operator="containsText" text="10.30 – 18.30">
      <formula>NOT(ISERROR(SEARCH("10.30 – 18.30",C69)))</formula>
    </cfRule>
    <cfRule type="containsText" dxfId="32120" priority="54821" operator="containsText" text="09.30 – 18.30">
      <formula>NOT(ISERROR(SEARCH("09.30 – 18.30",C69)))</formula>
    </cfRule>
    <cfRule type="containsText" dxfId="32119" priority="54822" operator="containsText" text="09.00 – 13:00">
      <formula>NOT(ISERROR(SEARCH("09.00 – 13:00",C69)))</formula>
    </cfRule>
    <cfRule type="containsText" dxfId="32118" priority="54823" operator="containsText" text="08.30 – 16.30">
      <formula>NOT(ISERROR(SEARCH("08.30 – 16.30",C69)))</formula>
    </cfRule>
    <cfRule type="containsText" dxfId="32117" priority="54824" operator="containsText" text="08:30 – 17.30">
      <formula>NOT(ISERROR(SEARCH("08:30 – 17.30",C69)))</formula>
    </cfRule>
    <cfRule type="containsText" dxfId="32116" priority="54825" operator="containsText" text="08.30 – 17.30">
      <formula>NOT(ISERROR(SEARCH("08.30 – 17.30",C69)))</formula>
    </cfRule>
    <cfRule type="containsText" dxfId="32115" priority="54826" operator="containsText" text="09.00 – 18.00">
      <formula>NOT(ISERROR(SEARCH("09.00 – 18.00",C69)))</formula>
    </cfRule>
    <cfRule type="containsText" dxfId="32114" priority="54827" operator="containsText" text="09.00 – 13.00">
      <formula>NOT(ISERROR(SEARCH("09.00 – 13.00",C69)))</formula>
    </cfRule>
    <cfRule type="containsText" dxfId="32113" priority="54828" operator="containsText" text="11.30 – 19.30">
      <formula>NOT(ISERROR(SEARCH("11.30 – 19.30",C69)))</formula>
    </cfRule>
    <cfRule type="containsText" dxfId="32112" priority="54829" operator="containsText" text="10.30 – 19.30">
      <formula>NOT(ISERROR(SEARCH("10.30 – 19.30",C69)))</formula>
    </cfRule>
    <cfRule type="containsText" dxfId="32111" priority="54830" operator="containsText" text="09.00 – 15.00">
      <formula>NOT(ISERROR(SEARCH("09.00 – 15.00",C69)))</formula>
    </cfRule>
    <cfRule type="containsText" dxfId="32110" priority="54831" operator="containsText" text="12:30">
      <formula>NOT(ISERROR(SEARCH("12:30",C69)))</formula>
    </cfRule>
    <cfRule type="containsText" dxfId="32109" priority="54832" operator="containsText" text="13:30">
      <formula>NOT(ISERROR(SEARCH("13:30",C69)))</formula>
    </cfRule>
    <cfRule type="containsText" dxfId="32108" priority="54833" operator="containsText" text="FESTIVITÁ">
      <formula>NOT(ISERROR(SEARCH("FESTIVITÁ",C69)))</formula>
    </cfRule>
    <cfRule type="cellIs" dxfId="32107" priority="54834" operator="equal">
      <formula>"DOMENICA"</formula>
    </cfRule>
  </conditionalFormatting>
  <conditionalFormatting sqref="BK60 BR60:BS60">
    <cfRule type="cellIs" dxfId="32106" priority="49824" operator="equal">
      <formula>"09.00 – 15.00"</formula>
    </cfRule>
  </conditionalFormatting>
  <conditionalFormatting sqref="BK60 BR60:BS60">
    <cfRule type="cellIs" dxfId="32105" priority="49825" operator="equal">
      <formula>"09.00 – 18.00"</formula>
    </cfRule>
  </conditionalFormatting>
  <conditionalFormatting sqref="BK60 BR60:BS60">
    <cfRule type="cellIs" dxfId="32104" priority="49826" operator="equal">
      <formula>"09.30 – 13.00"</formula>
    </cfRule>
  </conditionalFormatting>
  <conditionalFormatting sqref="BK60 BR60:BS60">
    <cfRule type="cellIs" dxfId="32103" priority="49827" operator="equal">
      <formula>"10.30 – 19.30"</formula>
    </cfRule>
  </conditionalFormatting>
  <conditionalFormatting sqref="BK60 BR60:BS60">
    <cfRule type="cellIs" dxfId="32102" priority="49828" operator="equal">
      <formula>"11.30 – 19.30"</formula>
    </cfRule>
  </conditionalFormatting>
  <conditionalFormatting sqref="BK60 BR60:BS60">
    <cfRule type="cellIs" dxfId="32101" priority="49829" operator="equal">
      <formula>_FV(13,"3")</formula>
    </cfRule>
  </conditionalFormatting>
  <conditionalFormatting sqref="BK60 BR60:BS60">
    <cfRule type="cellIs" dxfId="32100" priority="49830" operator="equal">
      <formula>_FV(13,"3")</formula>
    </cfRule>
  </conditionalFormatting>
  <conditionalFormatting sqref="BK60 BR60:BS60">
    <cfRule type="cellIs" dxfId="32099" priority="49831" operator="equal">
      <formula>_FV(13,"3")</formula>
    </cfRule>
  </conditionalFormatting>
  <conditionalFormatting sqref="BK60 BR60:BS60">
    <cfRule type="cellIs" dxfId="32098" priority="49797" operator="equal">
      <formula>_FV(13,"3")</formula>
    </cfRule>
  </conditionalFormatting>
  <conditionalFormatting sqref="BK60 BR60:BS60">
    <cfRule type="cellIs" dxfId="32097" priority="49790" operator="equal">
      <formula>_FV(13,"3")</formula>
    </cfRule>
  </conditionalFormatting>
  <conditionalFormatting sqref="C69:P69 C79:P79">
    <cfRule type="containsText" dxfId="32096" priority="54664" operator="containsText" text="09.00 - 13.00">
      <formula>NOT(ISERROR(SEARCH("09.00 - 13.00",C69)))</formula>
    </cfRule>
    <cfRule type="containsText" dxfId="32095" priority="54665" operator="containsText" text="09.00 – 15:00">
      <formula>NOT(ISERROR(SEARCH("09.00 – 15:00",C69)))</formula>
    </cfRule>
    <cfRule type="containsText" dxfId="32094" priority="54666" operator="containsText" text="09.00 – 16.00">
      <formula>NOT(ISERROR(SEARCH("09.00 – 16.00",C69)))</formula>
    </cfRule>
    <cfRule type="containsText" dxfId="32093" priority="54667" operator="containsText" text="09.00 - 13:00">
      <formula>NOT(ISERROR(SEARCH("09.00 - 13:00",C69)))</formula>
    </cfRule>
    <cfRule type="containsText" dxfId="32092" priority="54668" operator="containsText" text="08.30 – 16:30 ">
      <formula>NOT(ISERROR(SEARCH("08.30 – 16:30 ",C69)))</formula>
    </cfRule>
    <cfRule type="containsText" dxfId="32091" priority="54669" operator="containsText" text="08.30 – 17:30 ">
      <formula>NOT(ISERROR(SEARCH("08.30 – 17:30 ",C69)))</formula>
    </cfRule>
  </conditionalFormatting>
  <conditionalFormatting sqref="C46:G46 I46:P46">
    <cfRule type="cellIs" dxfId="32090" priority="54139" operator="equal">
      <formula>"09.00 – 13.00"</formula>
    </cfRule>
  </conditionalFormatting>
  <conditionalFormatting sqref="C46:G46 I46:P46">
    <cfRule type="cellIs" dxfId="32089" priority="54140" operator="equal">
      <formula>"09.00 – 15.00"</formula>
    </cfRule>
  </conditionalFormatting>
  <conditionalFormatting sqref="C46:G46 I46:P46">
    <cfRule type="cellIs" dxfId="32088" priority="54141" operator="equal">
      <formula>"09.00 – 18.00"</formula>
    </cfRule>
  </conditionalFormatting>
  <conditionalFormatting sqref="C46:G46 I46:P46">
    <cfRule type="cellIs" dxfId="32087" priority="54142" operator="equal">
      <formula>"09.30 – 13.00"</formula>
    </cfRule>
  </conditionalFormatting>
  <conditionalFormatting sqref="C46:G46 I46:P46">
    <cfRule type="cellIs" dxfId="32086" priority="54143" operator="equal">
      <formula>"10.30 – 19.30"</formula>
    </cfRule>
  </conditionalFormatting>
  <conditionalFormatting sqref="C46:G46 I46:P46">
    <cfRule type="cellIs" dxfId="32085" priority="54144" operator="equal">
      <formula>"11.30 – 19.30"</formula>
    </cfRule>
  </conditionalFormatting>
  <conditionalFormatting sqref="C46:G46 I46:P46">
    <cfRule type="cellIs" dxfId="32084" priority="54145" operator="equal">
      <formula>_FV(13,"3")</formula>
    </cfRule>
  </conditionalFormatting>
  <conditionalFormatting sqref="C46:G46 I46:P46">
    <cfRule type="cellIs" dxfId="32083" priority="54146" operator="equal">
      <formula>_FV(13,"3")</formula>
    </cfRule>
  </conditionalFormatting>
  <conditionalFormatting sqref="C46:G46 I46:P46">
    <cfRule type="cellIs" dxfId="32082" priority="54147" operator="equal">
      <formula>_FV(13,"3")</formula>
    </cfRule>
  </conditionalFormatting>
  <conditionalFormatting sqref="C46:G46 I46:P46">
    <cfRule type="containsText" dxfId="32081" priority="54129" operator="containsText" text="DOMENICA">
      <formula>NOT(ISERROR(SEARCH("DOMENICA",C46)))</formula>
    </cfRule>
    <cfRule type="containsText" dxfId="32080" priority="54130" operator="containsText" text="08.30 – 14.30">
      <formula>NOT(ISERROR(SEARCH("08.30 – 14.30",C46)))</formula>
    </cfRule>
    <cfRule type="containsText" dxfId="32079" priority="54131" operator="containsText" text="09.30 – 18.30">
      <formula>NOT(ISERROR(SEARCH("09.30 – 18.30",C46)))</formula>
    </cfRule>
    <cfRule type="containsText" dxfId="32078" priority="54132" operator="containsText" text="08.30 – 16.30">
      <formula>NOT(ISERROR(SEARCH("08.30 – 16.30",C46)))</formula>
    </cfRule>
    <cfRule type="containsText" dxfId="32077" priority="54133" operator="containsText" text="08.30 – 17.30">
      <formula>NOT(ISERROR(SEARCH("08.30 – 17.30",C46)))</formula>
    </cfRule>
    <cfRule type="containsText" dxfId="32076" priority="54134" operator="containsText" text="09.00 – 18.00">
      <formula>NOT(ISERROR(SEARCH("09.00 – 18.00",C46)))</formula>
    </cfRule>
    <cfRule type="containsText" dxfId="32075" priority="54135" operator="containsText" text="09.00 – 15.00">
      <formula>NOT(ISERROR(SEARCH("09.00 – 15.00",C46)))</formula>
    </cfRule>
    <cfRule type="containsText" dxfId="32074" priority="54136" operator="containsText" text="10.30 – 19.30">
      <formula>NOT(ISERROR(SEARCH("10.30 – 19.30",C46)))</formula>
    </cfRule>
    <cfRule type="containsText" dxfId="32073" priority="54137" operator="containsText" text="09.00 – 13.00">
      <formula>NOT(ISERROR(SEARCH("09.00 – 13.00",C46)))</formula>
    </cfRule>
    <cfRule type="containsText" dxfId="32072" priority="54138" operator="containsText" text="11.30 – 19.30">
      <formula>NOT(ISERROR(SEARCH("11.30 – 19.30",C46)))</formula>
    </cfRule>
  </conditionalFormatting>
  <conditionalFormatting sqref="C46:G46 I46:P46">
    <cfRule type="cellIs" dxfId="32071" priority="54121" operator="equal">
      <formula>"09.00 – 15.00"</formula>
    </cfRule>
  </conditionalFormatting>
  <conditionalFormatting sqref="C46:G46 I46:P46">
    <cfRule type="cellIs" dxfId="32070" priority="54122" operator="equal">
      <formula>"09.00 – 18.00"</formula>
    </cfRule>
  </conditionalFormatting>
  <conditionalFormatting sqref="C46:G46 I46:P46">
    <cfRule type="cellIs" dxfId="32069" priority="54123" operator="equal">
      <formula>"09.30 – 13.00"</formula>
    </cfRule>
  </conditionalFormatting>
  <conditionalFormatting sqref="C46:G46 I46:P46">
    <cfRule type="cellIs" dxfId="32068" priority="54124" operator="equal">
      <formula>"10.30 – 19.30"</formula>
    </cfRule>
  </conditionalFormatting>
  <conditionalFormatting sqref="C46:G46 I46:P46">
    <cfRule type="cellIs" dxfId="32067" priority="54125" operator="equal">
      <formula>"11.30 – 19.30"</formula>
    </cfRule>
  </conditionalFormatting>
  <conditionalFormatting sqref="C46:G46 I46:P46">
    <cfRule type="cellIs" dxfId="32066" priority="54126" operator="equal">
      <formula>_FV(13,"3")</formula>
    </cfRule>
  </conditionalFormatting>
  <conditionalFormatting sqref="C46:G46 I46:P46">
    <cfRule type="cellIs" dxfId="32065" priority="54127" operator="equal">
      <formula>_FV(13,"3")</formula>
    </cfRule>
  </conditionalFormatting>
  <conditionalFormatting sqref="C46:G46 I46:P46">
    <cfRule type="cellIs" dxfId="32064" priority="54128" operator="equal">
      <formula>_FV(13,"3")</formula>
    </cfRule>
  </conditionalFormatting>
  <conditionalFormatting sqref="C46:G46 I46:P46">
    <cfRule type="cellIs" dxfId="32063" priority="54113" operator="equal">
      <formula>"09.00 – 15.00"</formula>
    </cfRule>
  </conditionalFormatting>
  <conditionalFormatting sqref="C46:G46 I46:P46">
    <cfRule type="cellIs" dxfId="32062" priority="54114" operator="equal">
      <formula>"09.00 – 18.00"</formula>
    </cfRule>
  </conditionalFormatting>
  <conditionalFormatting sqref="C46:G46 I46:P46">
    <cfRule type="cellIs" dxfId="32061" priority="54115" operator="equal">
      <formula>"09.30 – 13.00"</formula>
    </cfRule>
  </conditionalFormatting>
  <conditionalFormatting sqref="C46:G46 I46:P46">
    <cfRule type="cellIs" dxfId="32060" priority="54116" operator="equal">
      <formula>"10.30 – 19.30"</formula>
    </cfRule>
  </conditionalFormatting>
  <conditionalFormatting sqref="C46:G46 I46:P46">
    <cfRule type="cellIs" dxfId="32059" priority="54117" operator="equal">
      <formula>"11.30 – 19.30"</formula>
    </cfRule>
  </conditionalFormatting>
  <conditionalFormatting sqref="C46:G46 I46:P46">
    <cfRule type="cellIs" dxfId="32058" priority="54118" operator="equal">
      <formula>_FV(13,"3")</formula>
    </cfRule>
  </conditionalFormatting>
  <conditionalFormatting sqref="C46:G46 I46:P46">
    <cfRule type="cellIs" dxfId="32057" priority="54119" operator="equal">
      <formula>_FV(13,"3")</formula>
    </cfRule>
  </conditionalFormatting>
  <conditionalFormatting sqref="C46:G46 I46:P46">
    <cfRule type="cellIs" dxfId="32056" priority="54120" operator="equal">
      <formula>_FV(13,"3")</formula>
    </cfRule>
  </conditionalFormatting>
  <conditionalFormatting sqref="H46">
    <cfRule type="cellIs" dxfId="32055" priority="54105" operator="equal">
      <formula>"09.00 – 15.00"</formula>
    </cfRule>
  </conditionalFormatting>
  <conditionalFormatting sqref="H46">
    <cfRule type="cellIs" dxfId="32054" priority="54106" operator="equal">
      <formula>"09.00 – 18.00"</formula>
    </cfRule>
  </conditionalFormatting>
  <conditionalFormatting sqref="H46">
    <cfRule type="cellIs" dxfId="32053" priority="54107" operator="equal">
      <formula>"09.30 – 13.00"</formula>
    </cfRule>
  </conditionalFormatting>
  <conditionalFormatting sqref="H46">
    <cfRule type="cellIs" dxfId="32052" priority="54108" operator="equal">
      <formula>"10.30 – 19.30"</formula>
    </cfRule>
  </conditionalFormatting>
  <conditionalFormatting sqref="H46">
    <cfRule type="cellIs" dxfId="32051" priority="54109" operator="equal">
      <formula>"11.30 – 19.30"</formula>
    </cfRule>
  </conditionalFormatting>
  <conditionalFormatting sqref="H46">
    <cfRule type="cellIs" dxfId="32050" priority="54110" operator="equal">
      <formula>_FV(13,"3")</formula>
    </cfRule>
  </conditionalFormatting>
  <conditionalFormatting sqref="H46">
    <cfRule type="cellIs" dxfId="32049" priority="54111" operator="equal">
      <formula>_FV(13,"3")</formula>
    </cfRule>
  </conditionalFormatting>
  <conditionalFormatting sqref="H46">
    <cfRule type="cellIs" dxfId="32048" priority="54112" operator="equal">
      <formula>_FV(13,"3")</formula>
    </cfRule>
  </conditionalFormatting>
  <conditionalFormatting sqref="H46">
    <cfRule type="containsText" dxfId="32047" priority="54095" operator="containsText" text="DOMENICA">
      <formula>NOT(ISERROR(SEARCH("DOMENICA",H46)))</formula>
    </cfRule>
    <cfRule type="containsText" dxfId="32046" priority="54096" operator="containsText" text="08.30 – 14.30">
      <formula>NOT(ISERROR(SEARCH("08.30 – 14.30",H46)))</formula>
    </cfRule>
    <cfRule type="containsText" dxfId="32045" priority="54097" operator="containsText" text="09.30 – 18.30">
      <formula>NOT(ISERROR(SEARCH("09.30 – 18.30",H46)))</formula>
    </cfRule>
    <cfRule type="containsText" dxfId="32044" priority="54098" operator="containsText" text="08.30 – 16.30">
      <formula>NOT(ISERROR(SEARCH("08.30 – 16.30",H46)))</formula>
    </cfRule>
    <cfRule type="containsText" dxfId="32043" priority="54099" operator="containsText" text="08.30 – 17.30">
      <formula>NOT(ISERROR(SEARCH("08.30 – 17.30",H46)))</formula>
    </cfRule>
    <cfRule type="containsText" dxfId="32042" priority="54100" operator="containsText" text="09.00 – 18.00">
      <formula>NOT(ISERROR(SEARCH("09.00 – 18.00",H46)))</formula>
    </cfRule>
    <cfRule type="containsText" dxfId="32041" priority="54101" operator="containsText" text="09.00 – 15.00">
      <formula>NOT(ISERROR(SEARCH("09.00 – 15.00",H46)))</formula>
    </cfRule>
    <cfRule type="containsText" dxfId="32040" priority="54102" operator="containsText" text="10.30 – 19.30">
      <formula>NOT(ISERROR(SEARCH("10.30 – 19.30",H46)))</formula>
    </cfRule>
    <cfRule type="containsText" dxfId="32039" priority="54103" operator="containsText" text="09.00 – 13.00">
      <formula>NOT(ISERROR(SEARCH("09.00 – 13.00",H46)))</formula>
    </cfRule>
    <cfRule type="containsText" dxfId="32038" priority="54104" operator="containsText" text="11.30 – 19.30">
      <formula>NOT(ISERROR(SEARCH("11.30 – 19.30",H46)))</formula>
    </cfRule>
  </conditionalFormatting>
  <conditionalFormatting sqref="H46">
    <cfRule type="cellIs" dxfId="32037" priority="54088" operator="equal">
      <formula>"09.00 – 18.00"</formula>
    </cfRule>
  </conditionalFormatting>
  <conditionalFormatting sqref="H46">
    <cfRule type="cellIs" dxfId="32036" priority="54089" operator="equal">
      <formula>"09.30 – 13.00"</formula>
    </cfRule>
  </conditionalFormatting>
  <conditionalFormatting sqref="H46">
    <cfRule type="cellIs" dxfId="32035" priority="54090" operator="equal">
      <formula>"10.30 – 19.30"</formula>
    </cfRule>
  </conditionalFormatting>
  <conditionalFormatting sqref="H46">
    <cfRule type="cellIs" dxfId="32034" priority="54091" operator="equal">
      <formula>"11.30 – 19.30"</formula>
    </cfRule>
  </conditionalFormatting>
  <conditionalFormatting sqref="H46">
    <cfRule type="cellIs" dxfId="32033" priority="54092" operator="equal">
      <formula>_FV(13,"3")</formula>
    </cfRule>
  </conditionalFormatting>
  <conditionalFormatting sqref="H46">
    <cfRule type="cellIs" dxfId="32032" priority="54093" operator="equal">
      <formula>_FV(13,"3")</formula>
    </cfRule>
  </conditionalFormatting>
  <conditionalFormatting sqref="H46">
    <cfRule type="cellIs" dxfId="32031" priority="54094" operator="equal">
      <formula>_FV(13,"3")</formula>
    </cfRule>
  </conditionalFormatting>
  <conditionalFormatting sqref="H46">
    <cfRule type="cellIs" dxfId="32030" priority="54081" operator="equal">
      <formula>"09.00 – 18.00"</formula>
    </cfRule>
  </conditionalFormatting>
  <conditionalFormatting sqref="H46">
    <cfRule type="cellIs" dxfId="32029" priority="54082" operator="equal">
      <formula>"09.30 – 13.00"</formula>
    </cfRule>
  </conditionalFormatting>
  <conditionalFormatting sqref="H46">
    <cfRule type="cellIs" dxfId="32028" priority="54083" operator="equal">
      <formula>"10.30 – 19.30"</formula>
    </cfRule>
  </conditionalFormatting>
  <conditionalFormatting sqref="H46">
    <cfRule type="cellIs" dxfId="32027" priority="54084" operator="equal">
      <formula>"11.30 – 19.30"</formula>
    </cfRule>
  </conditionalFormatting>
  <conditionalFormatting sqref="H46">
    <cfRule type="cellIs" dxfId="32026" priority="54085" operator="equal">
      <formula>_FV(13,"3")</formula>
    </cfRule>
  </conditionalFormatting>
  <conditionalFormatting sqref="H46">
    <cfRule type="cellIs" dxfId="32025" priority="54086" operator="equal">
      <formula>_FV(13,"3")</formula>
    </cfRule>
  </conditionalFormatting>
  <conditionalFormatting sqref="H46">
    <cfRule type="cellIs" dxfId="32024" priority="54087" operator="equal">
      <formula>_FV(13,"3")</formula>
    </cfRule>
  </conditionalFormatting>
  <conditionalFormatting sqref="A48:B54">
    <cfRule type="containsText" dxfId="32023" priority="54064" operator="containsText" text="08.30 – 14.30">
      <formula>NOT(ISERROR(SEARCH("08.30 – 14.30",A48)))</formula>
    </cfRule>
    <cfRule type="containsText" dxfId="32022" priority="54065" operator="containsText" text="09:30 – 18.30">
      <formula>NOT(ISERROR(SEARCH("09:30 – 18.30",A48)))</formula>
    </cfRule>
    <cfRule type="containsText" dxfId="32021" priority="54066" operator="containsText" text="10.30 – 18.30">
      <formula>NOT(ISERROR(SEARCH("10.30 – 18.30",A48)))</formula>
    </cfRule>
    <cfRule type="containsText" dxfId="32020" priority="54067" operator="containsText" text="09.30 – 18.30">
      <formula>NOT(ISERROR(SEARCH("09.30 – 18.30",A48)))</formula>
    </cfRule>
    <cfRule type="containsText" dxfId="32019" priority="54068" operator="containsText" text="09.00 – 13:00">
      <formula>NOT(ISERROR(SEARCH("09.00 – 13:00",A48)))</formula>
    </cfRule>
    <cfRule type="containsText" dxfId="32018" priority="54069" operator="containsText" text="08.30 – 16.30">
      <formula>NOT(ISERROR(SEARCH("08.30 – 16.30",A48)))</formula>
    </cfRule>
    <cfRule type="containsText" dxfId="32017" priority="54070" operator="containsText" text="08:30 – 17.30">
      <formula>NOT(ISERROR(SEARCH("08:30 – 17.30",A48)))</formula>
    </cfRule>
    <cfRule type="containsText" dxfId="32016" priority="54071" operator="containsText" text="08.30 – 17.30">
      <formula>NOT(ISERROR(SEARCH("08.30 – 17.30",A48)))</formula>
    </cfRule>
    <cfRule type="containsText" dxfId="32015" priority="54072" operator="containsText" text="09.00 – 18.00">
      <formula>NOT(ISERROR(SEARCH("09.00 – 18.00",A48)))</formula>
    </cfRule>
    <cfRule type="containsText" dxfId="32014" priority="54073" operator="containsText" text="09.00 – 13.00">
      <formula>NOT(ISERROR(SEARCH("09.00 – 13.00",A48)))</formula>
    </cfRule>
    <cfRule type="containsText" dxfId="32013" priority="54074" operator="containsText" text="11.30 – 19.30">
      <formula>NOT(ISERROR(SEARCH("11.30 – 19.30",A48)))</formula>
    </cfRule>
    <cfRule type="containsText" dxfId="32012" priority="54075" operator="containsText" text="10.30 – 19.30">
      <formula>NOT(ISERROR(SEARCH("10.30 – 19.30",A48)))</formula>
    </cfRule>
    <cfRule type="containsText" dxfId="32011" priority="54076" operator="containsText" text="09.00 – 15.00">
      <formula>NOT(ISERROR(SEARCH("09.00 – 15.00",A48)))</formula>
    </cfRule>
    <cfRule type="containsText" dxfId="32010" priority="54077" operator="containsText" text="12:30">
      <formula>NOT(ISERROR(SEARCH("12:30",A48)))</formula>
    </cfRule>
    <cfRule type="containsText" dxfId="32009" priority="54078" operator="containsText" text="13:30">
      <formula>NOT(ISERROR(SEARCH("13:30",A48)))</formula>
    </cfRule>
    <cfRule type="containsText" dxfId="32008" priority="54079" operator="containsText" text="FESTIVITÁ">
      <formula>NOT(ISERROR(SEARCH("FESTIVITÁ",A48)))</formula>
    </cfRule>
    <cfRule type="cellIs" dxfId="32007" priority="54080" operator="equal">
      <formula>"DOMENICA"</formula>
    </cfRule>
  </conditionalFormatting>
  <conditionalFormatting sqref="B48:B54">
    <cfRule type="iconSet" priority="54063">
      <iconSet iconSet="3Symbols2">
        <cfvo type="percent" val="0"/>
        <cfvo type="percent" val="0"/>
        <cfvo type="formula" val="TODAY()" gte="0"/>
      </iconSet>
    </cfRule>
  </conditionalFormatting>
  <conditionalFormatting sqref="A47:B47">
    <cfRule type="containsText" dxfId="32006" priority="54046" operator="containsText" text="08.30 – 14.30">
      <formula>NOT(ISERROR(SEARCH("08.30 – 14.30",A47)))</formula>
    </cfRule>
    <cfRule type="containsText" dxfId="32005" priority="54047" operator="containsText" text="09:30 – 18.30">
      <formula>NOT(ISERROR(SEARCH("09:30 – 18.30",A47)))</formula>
    </cfRule>
    <cfRule type="containsText" dxfId="32004" priority="54048" operator="containsText" text="10.30 – 18.30">
      <formula>NOT(ISERROR(SEARCH("10.30 – 18.30",A47)))</formula>
    </cfRule>
    <cfRule type="containsText" dxfId="32003" priority="54049" operator="containsText" text="09.30 – 18.30">
      <formula>NOT(ISERROR(SEARCH("09.30 – 18.30",A47)))</formula>
    </cfRule>
    <cfRule type="containsText" dxfId="32002" priority="54050" operator="containsText" text="09.00 – 13:00">
      <formula>NOT(ISERROR(SEARCH("09.00 – 13:00",A47)))</formula>
    </cfRule>
    <cfRule type="containsText" dxfId="32001" priority="54051" operator="containsText" text="08.30 – 16.30">
      <formula>NOT(ISERROR(SEARCH("08.30 – 16.30",A47)))</formula>
    </cfRule>
    <cfRule type="containsText" dxfId="32000" priority="54052" operator="containsText" text="08:30 – 17.30">
      <formula>NOT(ISERROR(SEARCH("08:30 – 17.30",A47)))</formula>
    </cfRule>
    <cfRule type="containsText" dxfId="31999" priority="54053" operator="containsText" text="08.30 – 17.30">
      <formula>NOT(ISERROR(SEARCH("08.30 – 17.30",A47)))</formula>
    </cfRule>
    <cfRule type="containsText" dxfId="31998" priority="54054" operator="containsText" text="09.00 – 18.00">
      <formula>NOT(ISERROR(SEARCH("09.00 – 18.00",A47)))</formula>
    </cfRule>
    <cfRule type="containsText" dxfId="31997" priority="54055" operator="containsText" text="09.00 – 13.00">
      <formula>NOT(ISERROR(SEARCH("09.00 – 13.00",A47)))</formula>
    </cfRule>
    <cfRule type="containsText" dxfId="31996" priority="54056" operator="containsText" text="11.30 – 19.30">
      <formula>NOT(ISERROR(SEARCH("11.30 – 19.30",A47)))</formula>
    </cfRule>
    <cfRule type="containsText" dxfId="31995" priority="54057" operator="containsText" text="10.30 – 19.30">
      <formula>NOT(ISERROR(SEARCH("10.30 – 19.30",A47)))</formula>
    </cfRule>
    <cfRule type="containsText" dxfId="31994" priority="54058" operator="containsText" text="09.00 – 15.00">
      <formula>NOT(ISERROR(SEARCH("09.00 – 15.00",A47)))</formula>
    </cfRule>
    <cfRule type="containsText" dxfId="31993" priority="54059" operator="containsText" text="12:30">
      <formula>NOT(ISERROR(SEARCH("12:30",A47)))</formula>
    </cfRule>
    <cfRule type="containsText" dxfId="31992" priority="54060" operator="containsText" text="13:30">
      <formula>NOT(ISERROR(SEARCH("13:30",A47)))</formula>
    </cfRule>
    <cfRule type="containsText" dxfId="31991" priority="54061" operator="containsText" text="FESTIVITÁ">
      <formula>NOT(ISERROR(SEARCH("FESTIVITÁ",A47)))</formula>
    </cfRule>
    <cfRule type="cellIs" dxfId="31990" priority="54062" operator="equal">
      <formula>"DOMENICA"</formula>
    </cfRule>
  </conditionalFormatting>
  <conditionalFormatting sqref="A46:B46">
    <cfRule type="cellIs" dxfId="31989" priority="54038" operator="equal">
      <formula>"09.00 – 15.00"</formula>
    </cfRule>
  </conditionalFormatting>
  <conditionalFormatting sqref="A46:B46">
    <cfRule type="cellIs" dxfId="31988" priority="54039" operator="equal">
      <formula>"09.00 – 18.00"</formula>
    </cfRule>
  </conditionalFormatting>
  <conditionalFormatting sqref="A46:B46">
    <cfRule type="cellIs" dxfId="31987" priority="54040" operator="equal">
      <formula>"09.30 – 13.00"</formula>
    </cfRule>
  </conditionalFormatting>
  <conditionalFormatting sqref="A46:B46">
    <cfRule type="cellIs" dxfId="31986" priority="54041" operator="equal">
      <formula>"10.30 – 19.30"</formula>
    </cfRule>
  </conditionalFormatting>
  <conditionalFormatting sqref="A46:B46">
    <cfRule type="cellIs" dxfId="31985" priority="54042" operator="equal">
      <formula>"11.30 – 19.30"</formula>
    </cfRule>
  </conditionalFormatting>
  <conditionalFormatting sqref="A46:B46">
    <cfRule type="cellIs" dxfId="31984" priority="54043" operator="equal">
      <formula>_FV(13,"3")</formula>
    </cfRule>
  </conditionalFormatting>
  <conditionalFormatting sqref="A46:B46">
    <cfRule type="cellIs" dxfId="31983" priority="54044" operator="equal">
      <formula>_FV(13,"3")</formula>
    </cfRule>
  </conditionalFormatting>
  <conditionalFormatting sqref="A46:B46">
    <cfRule type="cellIs" dxfId="31982" priority="54045" operator="equal">
      <formula>_FV(13,"3")</formula>
    </cfRule>
  </conditionalFormatting>
  <conditionalFormatting sqref="A46:B46">
    <cfRule type="containsText" dxfId="31981" priority="54028" operator="containsText" text="DOMENICA">
      <formula>NOT(ISERROR(SEARCH("DOMENICA",A46)))</formula>
    </cfRule>
    <cfRule type="containsText" dxfId="31980" priority="54029" operator="containsText" text="08.30 – 14.30">
      <formula>NOT(ISERROR(SEARCH("08.30 – 14.30",A46)))</formula>
    </cfRule>
    <cfRule type="containsText" dxfId="31979" priority="54030" operator="containsText" text="09.30 – 18.30">
      <formula>NOT(ISERROR(SEARCH("09.30 – 18.30",A46)))</formula>
    </cfRule>
    <cfRule type="containsText" dxfId="31978" priority="54031" operator="containsText" text="08.30 – 16.30">
      <formula>NOT(ISERROR(SEARCH("08.30 – 16.30",A46)))</formula>
    </cfRule>
    <cfRule type="containsText" dxfId="31977" priority="54032" operator="containsText" text="08.30 – 17.30">
      <formula>NOT(ISERROR(SEARCH("08.30 – 17.30",A46)))</formula>
    </cfRule>
    <cfRule type="containsText" dxfId="31976" priority="54033" operator="containsText" text="09.00 – 18.00">
      <formula>NOT(ISERROR(SEARCH("09.00 – 18.00",A46)))</formula>
    </cfRule>
    <cfRule type="containsText" dxfId="31975" priority="54034" operator="containsText" text="09.00 – 15.00">
      <formula>NOT(ISERROR(SEARCH("09.00 – 15.00",A46)))</formula>
    </cfRule>
    <cfRule type="containsText" dxfId="31974" priority="54035" operator="containsText" text="10.30 – 19.30">
      <formula>NOT(ISERROR(SEARCH("10.30 – 19.30",A46)))</formula>
    </cfRule>
    <cfRule type="containsText" dxfId="31973" priority="54036" operator="containsText" text="09.00 – 13.00">
      <formula>NOT(ISERROR(SEARCH("09.00 – 13.00",A46)))</formula>
    </cfRule>
    <cfRule type="containsText" dxfId="31972" priority="54037" operator="containsText" text="11.30 – 19.30">
      <formula>NOT(ISERROR(SEARCH("11.30 – 19.30",A46)))</formula>
    </cfRule>
  </conditionalFormatting>
  <conditionalFormatting sqref="A46:B46">
    <cfRule type="cellIs" dxfId="31971" priority="54020" operator="equal">
      <formula>"09.00 – 15.00"</formula>
    </cfRule>
  </conditionalFormatting>
  <conditionalFormatting sqref="A46:B46">
    <cfRule type="cellIs" dxfId="31970" priority="54021" operator="equal">
      <formula>"09.00 – 18.00"</formula>
    </cfRule>
  </conditionalFormatting>
  <conditionalFormatting sqref="A46:B46">
    <cfRule type="cellIs" dxfId="31969" priority="54022" operator="equal">
      <formula>"09.30 – 13.00"</formula>
    </cfRule>
  </conditionalFormatting>
  <conditionalFormatting sqref="A46:B46">
    <cfRule type="cellIs" dxfId="31968" priority="54023" operator="equal">
      <formula>"10.30 – 19.30"</formula>
    </cfRule>
  </conditionalFormatting>
  <conditionalFormatting sqref="A46:B46">
    <cfRule type="cellIs" dxfId="31967" priority="54024" operator="equal">
      <formula>"11.30 – 19.30"</formula>
    </cfRule>
  </conditionalFormatting>
  <conditionalFormatting sqref="A46:B46">
    <cfRule type="cellIs" dxfId="31966" priority="54025" operator="equal">
      <formula>_FV(13,"3")</formula>
    </cfRule>
  </conditionalFormatting>
  <conditionalFormatting sqref="A46:B46">
    <cfRule type="cellIs" dxfId="31965" priority="54026" operator="equal">
      <formula>_FV(13,"3")</formula>
    </cfRule>
  </conditionalFormatting>
  <conditionalFormatting sqref="A46:B46">
    <cfRule type="cellIs" dxfId="31964" priority="54027" operator="equal">
      <formula>_FV(13,"3")</formula>
    </cfRule>
  </conditionalFormatting>
  <conditionalFormatting sqref="A46:B46">
    <cfRule type="cellIs" dxfId="31963" priority="54012" operator="equal">
      <formula>"09.00 – 15.00"</formula>
    </cfRule>
  </conditionalFormatting>
  <conditionalFormatting sqref="A46:B46">
    <cfRule type="cellIs" dxfId="31962" priority="54013" operator="equal">
      <formula>"09.00 – 18.00"</formula>
    </cfRule>
  </conditionalFormatting>
  <conditionalFormatting sqref="A46:B46">
    <cfRule type="cellIs" dxfId="31961" priority="54014" operator="equal">
      <formula>"09.30 – 13.00"</formula>
    </cfRule>
  </conditionalFormatting>
  <conditionalFormatting sqref="A46:B46">
    <cfRule type="cellIs" dxfId="31960" priority="54015" operator="equal">
      <formula>"10.30 – 19.30"</formula>
    </cfRule>
  </conditionalFormatting>
  <conditionalFormatting sqref="A46:B46">
    <cfRule type="cellIs" dxfId="31959" priority="54016" operator="equal">
      <formula>"11.30 – 19.30"</formula>
    </cfRule>
  </conditionalFormatting>
  <conditionalFormatting sqref="A46:B46">
    <cfRule type="cellIs" dxfId="31958" priority="54017" operator="equal">
      <formula>_FV(13,"3")</formula>
    </cfRule>
  </conditionalFormatting>
  <conditionalFormatting sqref="A46:B46">
    <cfRule type="cellIs" dxfId="31957" priority="54018" operator="equal">
      <formula>_FV(13,"3")</formula>
    </cfRule>
  </conditionalFormatting>
  <conditionalFormatting sqref="A46:B46">
    <cfRule type="cellIs" dxfId="31956" priority="54019" operator="equal">
      <formula>_FV(13,"3")</formula>
    </cfRule>
  </conditionalFormatting>
  <conditionalFormatting sqref="A46:P46 A47:B54">
    <cfRule type="containsText" dxfId="31955" priority="54006" operator="containsText" text="09.00 - 13.00">
      <formula>NOT(ISERROR(SEARCH("09.00 - 13.00",A46)))</formula>
    </cfRule>
    <cfRule type="containsText" dxfId="31954" priority="54007" operator="containsText" text="09.00 – 15:00">
      <formula>NOT(ISERROR(SEARCH("09.00 – 15:00",A46)))</formula>
    </cfRule>
    <cfRule type="containsText" dxfId="31953" priority="54008" operator="containsText" text="09.00 – 16.00">
      <formula>NOT(ISERROR(SEARCH("09.00 – 16.00",A46)))</formula>
    </cfRule>
    <cfRule type="containsText" dxfId="31952" priority="54009" operator="containsText" text="09.00 - 13:00">
      <formula>NOT(ISERROR(SEARCH("09.00 - 13:00",A46)))</formula>
    </cfRule>
    <cfRule type="containsText" dxfId="31951" priority="54010" operator="containsText" text="08.30 – 16:30 ">
      <formula>NOT(ISERROR(SEARCH("08.30 – 16:30 ",A46)))</formula>
    </cfRule>
    <cfRule type="containsText" dxfId="31950" priority="54011" operator="containsText" text="08.30 – 17:30 ">
      <formula>NOT(ISERROR(SEARCH("08.30 – 17:30 ",A46)))</formula>
    </cfRule>
  </conditionalFormatting>
  <conditionalFormatting sqref="C46:P46">
    <cfRule type="cellIs" dxfId="31949" priority="53998" operator="equal">
      <formula>"09.00 – 15.00"</formula>
    </cfRule>
  </conditionalFormatting>
  <conditionalFormatting sqref="C46:P46">
    <cfRule type="cellIs" dxfId="31948" priority="53999" operator="equal">
      <formula>"09.00 – 18.00"</formula>
    </cfRule>
  </conditionalFormatting>
  <conditionalFormatting sqref="C46:P46">
    <cfRule type="cellIs" dxfId="31947" priority="54000" operator="equal">
      <formula>"09.30 – 13.00"</formula>
    </cfRule>
  </conditionalFormatting>
  <conditionalFormatting sqref="C46:P46">
    <cfRule type="cellIs" dxfId="31946" priority="54001" operator="equal">
      <formula>"10.30 – 19.30"</formula>
    </cfRule>
  </conditionalFormatting>
  <conditionalFormatting sqref="C46:P46">
    <cfRule type="cellIs" dxfId="31945" priority="54002" operator="equal">
      <formula>"11.30 – 19.30"</formula>
    </cfRule>
  </conditionalFormatting>
  <conditionalFormatting sqref="C46:P46">
    <cfRule type="cellIs" dxfId="31944" priority="54003" operator="equal">
      <formula>_FV(13,"3")</formula>
    </cfRule>
  </conditionalFormatting>
  <conditionalFormatting sqref="C46:P46">
    <cfRule type="cellIs" dxfId="31943" priority="54004" operator="equal">
      <formula>_FV(13,"3")</formula>
    </cfRule>
  </conditionalFormatting>
  <conditionalFormatting sqref="C46:P46">
    <cfRule type="cellIs" dxfId="31942" priority="54005" operator="equal">
      <formula>_FV(13,"3")</formula>
    </cfRule>
  </conditionalFormatting>
  <conditionalFormatting sqref="C46:P46">
    <cfRule type="containsText" dxfId="31941" priority="53988" operator="containsText" text="DOMENICA">
      <formula>NOT(ISERROR(SEARCH("DOMENICA",C46)))</formula>
    </cfRule>
    <cfRule type="containsText" dxfId="31940" priority="53989" operator="containsText" text="08.30 – 14.30">
      <formula>NOT(ISERROR(SEARCH("08.30 – 14.30",C46)))</formula>
    </cfRule>
    <cfRule type="containsText" dxfId="31939" priority="53990" operator="containsText" text="09.30 – 18.30">
      <formula>NOT(ISERROR(SEARCH("09.30 – 18.30",C46)))</formula>
    </cfRule>
    <cfRule type="containsText" dxfId="31938" priority="53991" operator="containsText" text="08.30 – 16.30">
      <formula>NOT(ISERROR(SEARCH("08.30 – 16.30",C46)))</formula>
    </cfRule>
    <cfRule type="containsText" dxfId="31937" priority="53992" operator="containsText" text="08.30 – 17.30">
      <formula>NOT(ISERROR(SEARCH("08.30 – 17.30",C46)))</formula>
    </cfRule>
    <cfRule type="containsText" dxfId="31936" priority="53993" operator="containsText" text="09.00 – 18.00">
      <formula>NOT(ISERROR(SEARCH("09.00 – 18.00",C46)))</formula>
    </cfRule>
    <cfRule type="containsText" dxfId="31935" priority="53994" operator="containsText" text="09.00 – 15.00">
      <formula>NOT(ISERROR(SEARCH("09.00 – 15.00",C46)))</formula>
    </cfRule>
    <cfRule type="containsText" dxfId="31934" priority="53995" operator="containsText" text="10.30 – 19.30">
      <formula>NOT(ISERROR(SEARCH("10.30 – 19.30",C46)))</formula>
    </cfRule>
    <cfRule type="containsText" dxfId="31933" priority="53996" operator="containsText" text="09.00 – 13.00">
      <formula>NOT(ISERROR(SEARCH("09.00 – 13.00",C46)))</formula>
    </cfRule>
    <cfRule type="containsText" dxfId="31932" priority="53997" operator="containsText" text="11.30 – 19.30">
      <formula>NOT(ISERROR(SEARCH("11.30 – 19.30",C46)))</formula>
    </cfRule>
  </conditionalFormatting>
  <conditionalFormatting sqref="C46:P46">
    <cfRule type="cellIs" dxfId="31931" priority="53981" operator="equal">
      <formula>"09.00 – 18.00"</formula>
    </cfRule>
  </conditionalFormatting>
  <conditionalFormatting sqref="C46:P46">
    <cfRule type="cellIs" dxfId="31930" priority="53982" operator="equal">
      <formula>"09.30 – 13.00"</formula>
    </cfRule>
  </conditionalFormatting>
  <conditionalFormatting sqref="C46:P46">
    <cfRule type="cellIs" dxfId="31929" priority="53983" operator="equal">
      <formula>"10.30 – 19.30"</formula>
    </cfRule>
  </conditionalFormatting>
  <conditionalFormatting sqref="C46:P46">
    <cfRule type="cellIs" dxfId="31928" priority="53984" operator="equal">
      <formula>"11.30 – 19.30"</formula>
    </cfRule>
  </conditionalFormatting>
  <conditionalFormatting sqref="C46:P46">
    <cfRule type="cellIs" dxfId="31927" priority="53985" operator="equal">
      <formula>_FV(13,"3")</formula>
    </cfRule>
  </conditionalFormatting>
  <conditionalFormatting sqref="C46:P46">
    <cfRule type="cellIs" dxfId="31926" priority="53986" operator="equal">
      <formula>_FV(13,"3")</formula>
    </cfRule>
  </conditionalFormatting>
  <conditionalFormatting sqref="C46:P46">
    <cfRule type="cellIs" dxfId="31925" priority="53987" operator="equal">
      <formula>_FV(13,"3")</formula>
    </cfRule>
  </conditionalFormatting>
  <conditionalFormatting sqref="C46:P46">
    <cfRule type="cellIs" dxfId="31924" priority="53974" operator="equal">
      <formula>"09.00 – 18.00"</formula>
    </cfRule>
  </conditionalFormatting>
  <conditionalFormatting sqref="C46:P46">
    <cfRule type="cellIs" dxfId="31923" priority="53975" operator="equal">
      <formula>"09.30 – 13.00"</formula>
    </cfRule>
  </conditionalFormatting>
  <conditionalFormatting sqref="C46:P46">
    <cfRule type="cellIs" dxfId="31922" priority="53976" operator="equal">
      <formula>"10.30 – 19.30"</formula>
    </cfRule>
  </conditionalFormatting>
  <conditionalFormatting sqref="C46:P46">
    <cfRule type="cellIs" dxfId="31921" priority="53977" operator="equal">
      <formula>"11.30 – 19.30"</formula>
    </cfRule>
  </conditionalFormatting>
  <conditionalFormatting sqref="C46:P46">
    <cfRule type="cellIs" dxfId="31920" priority="53978" operator="equal">
      <formula>_FV(13,"3")</formula>
    </cfRule>
  </conditionalFormatting>
  <conditionalFormatting sqref="C46:P46">
    <cfRule type="cellIs" dxfId="31919" priority="53979" operator="equal">
      <formula>_FV(13,"3")</formula>
    </cfRule>
  </conditionalFormatting>
  <conditionalFormatting sqref="C46:P46">
    <cfRule type="cellIs" dxfId="31918" priority="53980" operator="equal">
      <formula>_FV(13,"3")</formula>
    </cfRule>
  </conditionalFormatting>
  <conditionalFormatting sqref="H46">
    <cfRule type="cellIs" dxfId="31917" priority="53966" operator="equal">
      <formula>"09.00 – 15.00"</formula>
    </cfRule>
  </conditionalFormatting>
  <conditionalFormatting sqref="H46">
    <cfRule type="cellIs" dxfId="31916" priority="53967" operator="equal">
      <formula>"09.00 – 18.00"</formula>
    </cfRule>
  </conditionalFormatting>
  <conditionalFormatting sqref="H46">
    <cfRule type="cellIs" dxfId="31915" priority="53968" operator="equal">
      <formula>"09.30 – 13.00"</formula>
    </cfRule>
  </conditionalFormatting>
  <conditionalFormatting sqref="H46">
    <cfRule type="cellIs" dxfId="31914" priority="53969" operator="equal">
      <formula>"10.30 – 19.30"</formula>
    </cfRule>
  </conditionalFormatting>
  <conditionalFormatting sqref="H46">
    <cfRule type="cellIs" dxfId="31913" priority="53970" operator="equal">
      <formula>"11.30 – 19.30"</formula>
    </cfRule>
  </conditionalFormatting>
  <conditionalFormatting sqref="H46">
    <cfRule type="cellIs" dxfId="31912" priority="53971" operator="equal">
      <formula>_FV(13,"3")</formula>
    </cfRule>
  </conditionalFormatting>
  <conditionalFormatting sqref="H46">
    <cfRule type="cellIs" dxfId="31911" priority="53972" operator="equal">
      <formula>_FV(13,"3")</formula>
    </cfRule>
  </conditionalFormatting>
  <conditionalFormatting sqref="H46">
    <cfRule type="cellIs" dxfId="31910" priority="53973" operator="equal">
      <formula>_FV(13,"3")</formula>
    </cfRule>
  </conditionalFormatting>
  <conditionalFormatting sqref="H46">
    <cfRule type="containsText" dxfId="31909" priority="53956" operator="containsText" text="DOMENICA">
      <formula>NOT(ISERROR(SEARCH("DOMENICA",H46)))</formula>
    </cfRule>
    <cfRule type="containsText" dxfId="31908" priority="53957" operator="containsText" text="08.30 – 14.30">
      <formula>NOT(ISERROR(SEARCH("08.30 – 14.30",H46)))</formula>
    </cfRule>
    <cfRule type="containsText" dxfId="31907" priority="53958" operator="containsText" text="09.30 – 18.30">
      <formula>NOT(ISERROR(SEARCH("09.30 – 18.30",H46)))</formula>
    </cfRule>
    <cfRule type="containsText" dxfId="31906" priority="53959" operator="containsText" text="08.30 – 16.30">
      <formula>NOT(ISERROR(SEARCH("08.30 – 16.30",H46)))</formula>
    </cfRule>
    <cfRule type="containsText" dxfId="31905" priority="53960" operator="containsText" text="08.30 – 17.30">
      <formula>NOT(ISERROR(SEARCH("08.30 – 17.30",H46)))</formula>
    </cfRule>
    <cfRule type="containsText" dxfId="31904" priority="53961" operator="containsText" text="09.00 – 18.00">
      <formula>NOT(ISERROR(SEARCH("09.00 – 18.00",H46)))</formula>
    </cfRule>
    <cfRule type="containsText" dxfId="31903" priority="53962" operator="containsText" text="09.00 – 15.00">
      <formula>NOT(ISERROR(SEARCH("09.00 – 15.00",H46)))</formula>
    </cfRule>
    <cfRule type="containsText" dxfId="31902" priority="53963" operator="containsText" text="10.30 – 19.30">
      <formula>NOT(ISERROR(SEARCH("10.30 – 19.30",H46)))</formula>
    </cfRule>
    <cfRule type="containsText" dxfId="31901" priority="53964" operator="containsText" text="09.00 – 13.00">
      <formula>NOT(ISERROR(SEARCH("09.00 – 13.00",H46)))</formula>
    </cfRule>
    <cfRule type="containsText" dxfId="31900" priority="53965" operator="containsText" text="11.30 – 19.30">
      <formula>NOT(ISERROR(SEARCH("11.30 – 19.30",H46)))</formula>
    </cfRule>
  </conditionalFormatting>
  <conditionalFormatting sqref="H46">
    <cfRule type="cellIs" dxfId="31899" priority="53949" operator="equal">
      <formula>"09.00 – 18.00"</formula>
    </cfRule>
  </conditionalFormatting>
  <conditionalFormatting sqref="H46">
    <cfRule type="cellIs" dxfId="31898" priority="53950" operator="equal">
      <formula>"09.30 – 13.00"</formula>
    </cfRule>
  </conditionalFormatting>
  <conditionalFormatting sqref="H46">
    <cfRule type="cellIs" dxfId="31897" priority="53951" operator="equal">
      <formula>"10.30 – 19.30"</formula>
    </cfRule>
  </conditionalFormatting>
  <conditionalFormatting sqref="H46">
    <cfRule type="cellIs" dxfId="31896" priority="53952" operator="equal">
      <formula>"11.30 – 19.30"</formula>
    </cfRule>
  </conditionalFormatting>
  <conditionalFormatting sqref="H46">
    <cfRule type="cellIs" dxfId="31895" priority="53953" operator="equal">
      <formula>_FV(13,"3")</formula>
    </cfRule>
  </conditionalFormatting>
  <conditionalFormatting sqref="H46">
    <cfRule type="cellIs" dxfId="31894" priority="53954" operator="equal">
      <formula>_FV(13,"3")</formula>
    </cfRule>
  </conditionalFormatting>
  <conditionalFormatting sqref="H46">
    <cfRule type="cellIs" dxfId="31893" priority="53955" operator="equal">
      <formula>_FV(13,"3")</formula>
    </cfRule>
  </conditionalFormatting>
  <conditionalFormatting sqref="H46">
    <cfRule type="cellIs" dxfId="31892" priority="53942" operator="equal">
      <formula>"09.00 – 18.00"</formula>
    </cfRule>
  </conditionalFormatting>
  <conditionalFormatting sqref="H46">
    <cfRule type="cellIs" dxfId="31891" priority="53943" operator="equal">
      <formula>"09.30 – 13.00"</formula>
    </cfRule>
  </conditionalFormatting>
  <conditionalFormatting sqref="H46">
    <cfRule type="cellIs" dxfId="31890" priority="53944" operator="equal">
      <formula>"10.30 – 19.30"</formula>
    </cfRule>
  </conditionalFormatting>
  <conditionalFormatting sqref="H46">
    <cfRule type="cellIs" dxfId="31889" priority="53945" operator="equal">
      <formula>"11.30 – 19.30"</formula>
    </cfRule>
  </conditionalFormatting>
  <conditionalFormatting sqref="H46">
    <cfRule type="cellIs" dxfId="31888" priority="53946" operator="equal">
      <formula>_FV(13,"3")</formula>
    </cfRule>
  </conditionalFormatting>
  <conditionalFormatting sqref="H46">
    <cfRule type="cellIs" dxfId="31887" priority="53947" operator="equal">
      <formula>_FV(13,"3")</formula>
    </cfRule>
  </conditionalFormatting>
  <conditionalFormatting sqref="H46">
    <cfRule type="cellIs" dxfId="31886" priority="53948" operator="equal">
      <formula>_FV(13,"3")</formula>
    </cfRule>
  </conditionalFormatting>
  <conditionalFormatting sqref="C47:P54">
    <cfRule type="containsText" dxfId="31885" priority="53924" operator="containsText" text="08.30 – 14.30">
      <formula>NOT(ISERROR(SEARCH("08.30 – 14.30",C47)))</formula>
    </cfRule>
    <cfRule type="containsText" dxfId="31884" priority="53925" operator="containsText" text="09:30 – 18.30">
      <formula>NOT(ISERROR(SEARCH("09:30 – 18.30",C47)))</formula>
    </cfRule>
    <cfRule type="containsText" dxfId="31883" priority="53926" operator="containsText" text="10.30 – 18.30">
      <formula>NOT(ISERROR(SEARCH("10.30 – 18.30",C47)))</formula>
    </cfRule>
    <cfRule type="containsText" dxfId="31882" priority="53927" operator="containsText" text="09.30 – 18.30">
      <formula>NOT(ISERROR(SEARCH("09.30 – 18.30",C47)))</formula>
    </cfRule>
    <cfRule type="containsText" dxfId="31881" priority="53929" operator="containsText" text="09.00 – 13:00">
      <formula>NOT(ISERROR(SEARCH("09.00 – 13:00",C47)))</formula>
    </cfRule>
    <cfRule type="containsText" dxfId="31880" priority="53930" operator="containsText" text="08.30 – 16.30">
      <formula>NOT(ISERROR(SEARCH("08.30 – 16.30",C47)))</formula>
    </cfRule>
    <cfRule type="containsText" dxfId="31879" priority="53931" operator="containsText" text="08:30 – 17.30">
      <formula>NOT(ISERROR(SEARCH("08:30 – 17.30",C47)))</formula>
    </cfRule>
    <cfRule type="containsText" dxfId="31878" priority="53932" operator="containsText" text="08.30 – 17.30">
      <formula>NOT(ISERROR(SEARCH("08.30 – 17.30",C47)))</formula>
    </cfRule>
    <cfRule type="containsText" dxfId="31877" priority="53933" operator="containsText" text="09.00 – 18.00">
      <formula>NOT(ISERROR(SEARCH("09.00 – 18.00",C47)))</formula>
    </cfRule>
    <cfRule type="containsText" dxfId="31876" priority="53934" operator="containsText" text="09.00 – 13.00">
      <formula>NOT(ISERROR(SEARCH("09.00 – 13.00",C47)))</formula>
    </cfRule>
    <cfRule type="containsText" dxfId="31875" priority="53935" operator="containsText" text="11.30 – 19.30">
      <formula>NOT(ISERROR(SEARCH("11.30 – 19.30",C47)))</formula>
    </cfRule>
    <cfRule type="containsText" dxfId="31874" priority="53936" operator="containsText" text="10.30 – 19.30">
      <formula>NOT(ISERROR(SEARCH("10.30 – 19.30",C47)))</formula>
    </cfRule>
    <cfRule type="containsText" dxfId="31873" priority="53937" operator="containsText" text="09.00 – 15.00">
      <formula>NOT(ISERROR(SEARCH("09.00 – 15.00",C47)))</formula>
    </cfRule>
    <cfRule type="containsText" dxfId="31872" priority="53938" operator="containsText" text="1 2 : 3 0">
      <formula>NOT(ISERROR(SEARCH("1 2 : 3 0",C47)))</formula>
    </cfRule>
    <cfRule type="containsText" dxfId="31871" priority="53939" operator="containsText" text="1 3 : 3 0">
      <formula>NOT(ISERROR(SEARCH("1 3 : 3 0",C47)))</formula>
    </cfRule>
    <cfRule type="containsText" dxfId="31870" priority="53940" operator="containsText" text="FESTIVITÁ">
      <formula>NOT(ISERROR(SEARCH("FESTIVITÁ",C47)))</formula>
    </cfRule>
    <cfRule type="cellIs" dxfId="31869" priority="53941" operator="equal">
      <formula>"DOMENICA"</formula>
    </cfRule>
  </conditionalFormatting>
  <conditionalFormatting sqref="C47:P54">
    <cfRule type="containsText" dxfId="31868" priority="53916" operator="containsText" text="09.00 - 13.00">
      <formula>NOT(ISERROR(SEARCH("09.00 - 13.00",C47)))</formula>
    </cfRule>
    <cfRule type="containsText" dxfId="31867" priority="53919" operator="containsText" text="09.00 – 15:00">
      <formula>NOT(ISERROR(SEARCH("09.00 – 15:00",C47)))</formula>
    </cfRule>
    <cfRule type="containsText" dxfId="31866" priority="53920" operator="containsText" text="09.00 – 16.00">
      <formula>NOT(ISERROR(SEARCH("09.00 – 16.00",C47)))</formula>
    </cfRule>
    <cfRule type="containsText" dxfId="31865" priority="53921" operator="containsText" text="09.00 - 13:00">
      <formula>NOT(ISERROR(SEARCH("09.00 - 13:00",C47)))</formula>
    </cfRule>
    <cfRule type="containsText" dxfId="31864" priority="53922" operator="containsText" text="08.30 – 16:30 ">
      <formula>NOT(ISERROR(SEARCH("08.30 – 16:30 ",C47)))</formula>
    </cfRule>
    <cfRule type="containsText" dxfId="31863" priority="53923" operator="containsText" text="08.30 – 17:30 ">
      <formula>NOT(ISERROR(SEARCH("08.30 – 17:30 ",C47)))</formula>
    </cfRule>
  </conditionalFormatting>
  <conditionalFormatting sqref="C47:P54">
    <cfRule type="containsText" dxfId="31862" priority="53918" operator="containsText" text="1 3 : 0 0">
      <formula>NOT(ISERROR(SEARCH("1 3 : 0 0",C47)))</formula>
    </cfRule>
  </conditionalFormatting>
  <conditionalFormatting sqref="C47:P47">
    <cfRule type="containsText" dxfId="31861" priority="53917" operator="containsText" text="13:00">
      <formula>NOT(ISERROR(SEARCH("13:00",C47)))</formula>
    </cfRule>
  </conditionalFormatting>
  <conditionalFormatting sqref="C47:P54">
    <cfRule type="containsText" dxfId="31860" priority="53928" operator="containsText" text="09:00 – 13.00 ">
      <formula>NOT(ISERROR(SEARCH("09:00 – 13.00 ",C47)))</formula>
    </cfRule>
  </conditionalFormatting>
  <conditionalFormatting sqref="C53:P53">
    <cfRule type="containsText" dxfId="31859" priority="53915" operator="containsText" text="09:00 – 13.00 ">
      <formula>NOT(ISERROR(SEARCH("09:00 – 13.00 ",C53)))</formula>
    </cfRule>
  </conditionalFormatting>
  <conditionalFormatting sqref="C47:P54">
    <cfRule type="containsText" dxfId="31858" priority="53914" operator="containsText" text="09:00 – 13.00 ">
      <formula>NOT(ISERROR(SEARCH("09:00 – 13.00 ",C47)))</formula>
    </cfRule>
  </conditionalFormatting>
  <conditionalFormatting sqref="C53:P54">
    <cfRule type="containsText" dxfId="31857" priority="53913" operator="containsText" text="09:00 – 13.00 ">
      <formula>NOT(ISERROR(SEARCH("09:00 – 13.00 ",C53)))</formula>
    </cfRule>
  </conditionalFormatting>
  <conditionalFormatting sqref="C48:P48">
    <cfRule type="containsText" dxfId="31856" priority="53910" operator="containsText" text="09.00 -13.00">
      <formula>NOT(ISERROR(SEARCH("09.00 -13.00",C48)))</formula>
    </cfRule>
    <cfRule type="containsText" dxfId="31855" priority="53911" operator="containsText" text="09.00 -15:00">
      <formula>NOT(ISERROR(SEARCH("09.00 -15:00",C48)))</formula>
    </cfRule>
    <cfRule type="containsText" dxfId="31854" priority="53912" operator="containsText" text="09.00 -16.00">
      <formula>NOT(ISERROR(SEARCH("09.00 -16.00",C48)))</formula>
    </cfRule>
  </conditionalFormatting>
  <conditionalFormatting sqref="C49:P54">
    <cfRule type="containsText" dxfId="31853" priority="53907" operator="containsText" text="09.00 -13.00">
      <formula>NOT(ISERROR(SEARCH("09.00 -13.00",C49)))</formula>
    </cfRule>
    <cfRule type="containsText" dxfId="31852" priority="53908" operator="containsText" text="09.00 -15:00">
      <formula>NOT(ISERROR(SEARCH("09.00 -15:00",C49)))</formula>
    </cfRule>
    <cfRule type="containsText" dxfId="31851" priority="53909" operator="containsText" text="09.00 -16.00">
      <formula>NOT(ISERROR(SEARCH("09.00 -16.00",C49)))</formula>
    </cfRule>
  </conditionalFormatting>
  <conditionalFormatting sqref="C47:P47">
    <cfRule type="containsText" dxfId="31850" priority="53904" operator="containsText" text="09.00 -13.00">
      <formula>NOT(ISERROR(SEARCH("09.00 -13.00",C47)))</formula>
    </cfRule>
    <cfRule type="containsText" dxfId="31849" priority="53905" operator="containsText" text="09.00 -15:00">
      <formula>NOT(ISERROR(SEARCH("09.00 -15:00",C47)))</formula>
    </cfRule>
    <cfRule type="containsText" dxfId="31848" priority="53906" operator="containsText" text="09.00 -16.00">
      <formula>NOT(ISERROR(SEARCH("09.00 -16.00",C47)))</formula>
    </cfRule>
  </conditionalFormatting>
  <conditionalFormatting sqref="C53:P53">
    <cfRule type="containsText" dxfId="31847" priority="53903" operator="containsText" text="09:00 – 13.00 ">
      <formula>NOT(ISERROR(SEARCH("09:00 – 13.00 ",C53)))</formula>
    </cfRule>
  </conditionalFormatting>
  <conditionalFormatting sqref="C47:P54">
    <cfRule type="containsText" dxfId="31846" priority="53902" operator="containsText" text="09:00 – 13.00 ">
      <formula>NOT(ISERROR(SEARCH("09:00 – 13.00 ",C47)))</formula>
    </cfRule>
  </conditionalFormatting>
  <conditionalFormatting sqref="C53:P54">
    <cfRule type="containsText" dxfId="31845" priority="53901" operator="containsText" text="09:00 – 13.00 ">
      <formula>NOT(ISERROR(SEARCH("09:00 – 13.00 ",C53)))</formula>
    </cfRule>
  </conditionalFormatting>
  <conditionalFormatting sqref="C48:P48">
    <cfRule type="containsText" dxfId="31844" priority="53898" operator="containsText" text="09.00 -13.00">
      <formula>NOT(ISERROR(SEARCH("09.00 -13.00",C48)))</formula>
    </cfRule>
    <cfRule type="containsText" dxfId="31843" priority="53899" operator="containsText" text="09.00 -15:00">
      <formula>NOT(ISERROR(SEARCH("09.00 -15:00",C48)))</formula>
    </cfRule>
    <cfRule type="containsText" dxfId="31842" priority="53900" operator="containsText" text="09.00 -16.00">
      <formula>NOT(ISERROR(SEARCH("09.00 -16.00",C48)))</formula>
    </cfRule>
  </conditionalFormatting>
  <conditionalFormatting sqref="C49:P54">
    <cfRule type="containsText" dxfId="31841" priority="53895" operator="containsText" text="09.00 -13.00">
      <formula>NOT(ISERROR(SEARCH("09.00 -13.00",C49)))</formula>
    </cfRule>
    <cfRule type="containsText" dxfId="31840" priority="53896" operator="containsText" text="09.00 -15:00">
      <formula>NOT(ISERROR(SEARCH("09.00 -15:00",C49)))</formula>
    </cfRule>
    <cfRule type="containsText" dxfId="31839" priority="53897" operator="containsText" text="09.00 -16.00">
      <formula>NOT(ISERROR(SEARCH("09.00 -16.00",C49)))</formula>
    </cfRule>
  </conditionalFormatting>
  <conditionalFormatting sqref="C47:P47">
    <cfRule type="containsText" dxfId="31838" priority="53892" operator="containsText" text="09.00 -13.00">
      <formula>NOT(ISERROR(SEARCH("09.00 -13.00",C47)))</formula>
    </cfRule>
    <cfRule type="containsText" dxfId="31837" priority="53893" operator="containsText" text="09.00 -15:00">
      <formula>NOT(ISERROR(SEARCH("09.00 -15:00",C47)))</formula>
    </cfRule>
    <cfRule type="containsText" dxfId="31836" priority="53894" operator="containsText" text="09.00 -16.00">
      <formula>NOT(ISERROR(SEARCH("09.00 -16.00",C47)))</formula>
    </cfRule>
  </conditionalFormatting>
  <conditionalFormatting sqref="C48:P48">
    <cfRule type="containsText" dxfId="31835" priority="53889" operator="containsText" text="09.00 -13:00">
      <formula>NOT(ISERROR(SEARCH("09.00 -13:00",C48)))</formula>
    </cfRule>
    <cfRule type="containsText" dxfId="31834" priority="53890" operator="containsText" text="08.30 -17.30">
      <formula>NOT(ISERROR(SEARCH("08.30 -17.30",C48)))</formula>
    </cfRule>
    <cfRule type="containsText" dxfId="31833" priority="53891" operator="containsText" text="08.30 -15:30">
      <formula>NOT(ISERROR(SEARCH("08.30 -15:30",C48)))</formula>
    </cfRule>
  </conditionalFormatting>
  <conditionalFormatting sqref="C49:P54">
    <cfRule type="containsText" dxfId="31832" priority="53886" operator="containsText" text="09.00 -13.00">
      <formula>NOT(ISERROR(SEARCH("09.00 -13.00",C49)))</formula>
    </cfRule>
    <cfRule type="containsText" dxfId="31831" priority="53887" operator="containsText" text="09.00 -15:00">
      <formula>NOT(ISERROR(SEARCH("09.00 -15:00",C49)))</formula>
    </cfRule>
    <cfRule type="containsText" dxfId="31830" priority="53888" operator="containsText" text="09.00 -16.00">
      <formula>NOT(ISERROR(SEARCH("09.00 -16.00",C49)))</formula>
    </cfRule>
  </conditionalFormatting>
  <conditionalFormatting sqref="C49:P54">
    <cfRule type="containsText" dxfId="31829" priority="53883" operator="containsText" text="09.00 -13:00">
      <formula>NOT(ISERROR(SEARCH("09.00 -13:00",C49)))</formula>
    </cfRule>
    <cfRule type="containsText" dxfId="31828" priority="53884" operator="containsText" text="08.30 -17.30">
      <formula>NOT(ISERROR(SEARCH("08.30 -17.30",C49)))</formula>
    </cfRule>
    <cfRule type="containsText" dxfId="31827" priority="53885" operator="containsText" text="08.30 -15:30">
      <formula>NOT(ISERROR(SEARCH("08.30 -15:30",C49)))</formula>
    </cfRule>
  </conditionalFormatting>
  <conditionalFormatting sqref="C47:P47">
    <cfRule type="containsText" dxfId="31826" priority="53880" operator="containsText" text="09.00 -13.00">
      <formula>NOT(ISERROR(SEARCH("09.00 -13.00",C47)))</formula>
    </cfRule>
    <cfRule type="containsText" dxfId="31825" priority="53881" operator="containsText" text="09.00 -15:00">
      <formula>NOT(ISERROR(SEARCH("09.00 -15:00",C47)))</formula>
    </cfRule>
    <cfRule type="containsText" dxfId="31824" priority="53882" operator="containsText" text="09.00 -16.00">
      <formula>NOT(ISERROR(SEARCH("09.00 -16.00",C47)))</formula>
    </cfRule>
  </conditionalFormatting>
  <conditionalFormatting sqref="C47:P47">
    <cfRule type="containsText" dxfId="31823" priority="53877" operator="containsText" text="09.00 -13:00">
      <formula>NOT(ISERROR(SEARCH("09.00 -13:00",C47)))</formula>
    </cfRule>
    <cfRule type="containsText" dxfId="31822" priority="53878" operator="containsText" text="08.30 -17.30">
      <formula>NOT(ISERROR(SEARCH("08.30 -17.30",C47)))</formula>
    </cfRule>
    <cfRule type="containsText" dxfId="31821" priority="53879" operator="containsText" text="08.30 -15:30">
      <formula>NOT(ISERROR(SEARCH("08.30 -15:30",C47)))</formula>
    </cfRule>
  </conditionalFormatting>
  <conditionalFormatting sqref="W46">
    <cfRule type="cellIs" dxfId="31820" priority="53868" operator="equal">
      <formula>"09.00 – 13.00"</formula>
    </cfRule>
  </conditionalFormatting>
  <conditionalFormatting sqref="W46">
    <cfRule type="cellIs" dxfId="31819" priority="53869" operator="equal">
      <formula>"09.00 – 15.00"</formula>
    </cfRule>
  </conditionalFormatting>
  <conditionalFormatting sqref="W46">
    <cfRule type="cellIs" dxfId="31818" priority="53870" operator="equal">
      <formula>"09.00 – 18.00"</formula>
    </cfRule>
  </conditionalFormatting>
  <conditionalFormatting sqref="W46">
    <cfRule type="cellIs" dxfId="31817" priority="53871" operator="equal">
      <formula>"09.30 – 13.00"</formula>
    </cfRule>
  </conditionalFormatting>
  <conditionalFormatting sqref="W46">
    <cfRule type="cellIs" dxfId="31816" priority="53872" operator="equal">
      <formula>"10.30 – 19.30"</formula>
    </cfRule>
  </conditionalFormatting>
  <conditionalFormatting sqref="W46">
    <cfRule type="cellIs" dxfId="31815" priority="53873" operator="equal">
      <formula>"11.30 – 19.30"</formula>
    </cfRule>
  </conditionalFormatting>
  <conditionalFormatting sqref="W46">
    <cfRule type="cellIs" dxfId="31814" priority="53874" operator="equal">
      <formula>_FV(13,"3")</formula>
    </cfRule>
  </conditionalFormatting>
  <conditionalFormatting sqref="W46">
    <cfRule type="cellIs" dxfId="31813" priority="53875" operator="equal">
      <formula>_FV(13,"3")</formula>
    </cfRule>
  </conditionalFormatting>
  <conditionalFormatting sqref="W46">
    <cfRule type="cellIs" dxfId="31812" priority="53876" operator="equal">
      <formula>_FV(13,"3")</formula>
    </cfRule>
  </conditionalFormatting>
  <conditionalFormatting sqref="W46">
    <cfRule type="containsText" dxfId="31811" priority="53858" operator="containsText" text="DOMENICA">
      <formula>NOT(ISERROR(SEARCH("DOMENICA",W46)))</formula>
    </cfRule>
    <cfRule type="containsText" dxfId="31810" priority="53859" operator="containsText" text="08.30 – 14.30">
      <formula>NOT(ISERROR(SEARCH("08.30 – 14.30",W46)))</formula>
    </cfRule>
    <cfRule type="containsText" dxfId="31809" priority="53860" operator="containsText" text="09.30 – 18.30">
      <formula>NOT(ISERROR(SEARCH("09.30 – 18.30",W46)))</formula>
    </cfRule>
    <cfRule type="containsText" dxfId="31808" priority="53861" operator="containsText" text="08.30 – 16.30">
      <formula>NOT(ISERROR(SEARCH("08.30 – 16.30",W46)))</formula>
    </cfRule>
    <cfRule type="containsText" dxfId="31807" priority="53862" operator="containsText" text="08.30 – 17.30">
      <formula>NOT(ISERROR(SEARCH("08.30 – 17.30",W46)))</formula>
    </cfRule>
    <cfRule type="containsText" dxfId="31806" priority="53863" operator="containsText" text="09.00 – 18.00">
      <formula>NOT(ISERROR(SEARCH("09.00 – 18.00",W46)))</formula>
    </cfRule>
    <cfRule type="containsText" dxfId="31805" priority="53864" operator="containsText" text="09.00 – 15.00">
      <formula>NOT(ISERROR(SEARCH("09.00 – 15.00",W46)))</formula>
    </cfRule>
    <cfRule type="containsText" dxfId="31804" priority="53865" operator="containsText" text="10.30 – 19.30">
      <formula>NOT(ISERROR(SEARCH("10.30 – 19.30",W46)))</formula>
    </cfRule>
    <cfRule type="containsText" dxfId="31803" priority="53866" operator="containsText" text="09.00 – 13.00">
      <formula>NOT(ISERROR(SEARCH("09.00 – 13.00",W46)))</formula>
    </cfRule>
    <cfRule type="containsText" dxfId="31802" priority="53867" operator="containsText" text="11.30 – 19.30">
      <formula>NOT(ISERROR(SEARCH("11.30 – 19.30",W46)))</formula>
    </cfRule>
  </conditionalFormatting>
  <conditionalFormatting sqref="W46">
    <cfRule type="cellIs" dxfId="31801" priority="53850" operator="equal">
      <formula>"09.00 – 15.00"</formula>
    </cfRule>
  </conditionalFormatting>
  <conditionalFormatting sqref="W46">
    <cfRule type="cellIs" dxfId="31800" priority="53851" operator="equal">
      <formula>"09.00 – 18.00"</formula>
    </cfRule>
  </conditionalFormatting>
  <conditionalFormatting sqref="W46">
    <cfRule type="cellIs" dxfId="31799" priority="53852" operator="equal">
      <formula>"09.30 – 13.00"</formula>
    </cfRule>
  </conditionalFormatting>
  <conditionalFormatting sqref="W46">
    <cfRule type="cellIs" dxfId="31798" priority="53853" operator="equal">
      <formula>"10.30 – 19.30"</formula>
    </cfRule>
  </conditionalFormatting>
  <conditionalFormatting sqref="W46">
    <cfRule type="cellIs" dxfId="31797" priority="53854" operator="equal">
      <formula>"11.30 – 19.30"</formula>
    </cfRule>
  </conditionalFormatting>
  <conditionalFormatting sqref="W46">
    <cfRule type="cellIs" dxfId="31796" priority="53855" operator="equal">
      <formula>_FV(13,"3")</formula>
    </cfRule>
  </conditionalFormatting>
  <conditionalFormatting sqref="W46">
    <cfRule type="cellIs" dxfId="31795" priority="53856" operator="equal">
      <formula>_FV(13,"3")</formula>
    </cfRule>
  </conditionalFormatting>
  <conditionalFormatting sqref="W46">
    <cfRule type="cellIs" dxfId="31794" priority="53857" operator="equal">
      <formula>_FV(13,"3")</formula>
    </cfRule>
  </conditionalFormatting>
  <conditionalFormatting sqref="W46">
    <cfRule type="cellIs" dxfId="31793" priority="53842" operator="equal">
      <formula>"09.00 – 15.00"</formula>
    </cfRule>
  </conditionalFormatting>
  <conditionalFormatting sqref="W46">
    <cfRule type="cellIs" dxfId="31792" priority="53843" operator="equal">
      <formula>"09.00 – 18.00"</formula>
    </cfRule>
  </conditionalFormatting>
  <conditionalFormatting sqref="W46">
    <cfRule type="cellIs" dxfId="31791" priority="53844" operator="equal">
      <formula>"09.30 – 13.00"</formula>
    </cfRule>
  </conditionalFormatting>
  <conditionalFormatting sqref="W46">
    <cfRule type="cellIs" dxfId="31790" priority="53845" operator="equal">
      <formula>"10.30 – 19.30"</formula>
    </cfRule>
  </conditionalFormatting>
  <conditionalFormatting sqref="W46">
    <cfRule type="cellIs" dxfId="31789" priority="53846" operator="equal">
      <formula>"11.30 – 19.30"</formula>
    </cfRule>
  </conditionalFormatting>
  <conditionalFormatting sqref="W46">
    <cfRule type="cellIs" dxfId="31788" priority="53847" operator="equal">
      <formula>_FV(13,"3")</formula>
    </cfRule>
  </conditionalFormatting>
  <conditionalFormatting sqref="W46">
    <cfRule type="cellIs" dxfId="31787" priority="53848" operator="equal">
      <formula>_FV(13,"3")</formula>
    </cfRule>
  </conditionalFormatting>
  <conditionalFormatting sqref="W46">
    <cfRule type="cellIs" dxfId="31786" priority="53849" operator="equal">
      <formula>_FV(13,"3")</formula>
    </cfRule>
  </conditionalFormatting>
  <conditionalFormatting sqref="W46">
    <cfRule type="containsText" dxfId="31785" priority="53836" operator="containsText" text="09.00 - 13.00">
      <formula>NOT(ISERROR(SEARCH("09.00 - 13.00",W46)))</formula>
    </cfRule>
    <cfRule type="containsText" dxfId="31784" priority="53837" operator="containsText" text="09.00 – 15:00">
      <formula>NOT(ISERROR(SEARCH("09.00 – 15:00",W46)))</formula>
    </cfRule>
    <cfRule type="containsText" dxfId="31783" priority="53838" operator="containsText" text="09.00 – 16.00">
      <formula>NOT(ISERROR(SEARCH("09.00 – 16.00",W46)))</formula>
    </cfRule>
    <cfRule type="containsText" dxfId="31782" priority="53839" operator="containsText" text="09.00 - 13:00">
      <formula>NOT(ISERROR(SEARCH("09.00 - 13:00",W46)))</formula>
    </cfRule>
    <cfRule type="containsText" dxfId="31781" priority="53840" operator="containsText" text="08.30 – 16:30 ">
      <formula>NOT(ISERROR(SEARCH("08.30 – 16:30 ",W46)))</formula>
    </cfRule>
    <cfRule type="containsText" dxfId="31780" priority="53841" operator="containsText" text="08.30 – 17:30 ">
      <formula>NOT(ISERROR(SEARCH("08.30 – 17:30 ",W46)))</formula>
    </cfRule>
  </conditionalFormatting>
  <conditionalFormatting sqref="W46">
    <cfRule type="cellIs" dxfId="31779" priority="53828" operator="equal">
      <formula>"09.00 – 15.00"</formula>
    </cfRule>
  </conditionalFormatting>
  <conditionalFormatting sqref="W46">
    <cfRule type="cellIs" dxfId="31778" priority="53829" operator="equal">
      <formula>"09.00 – 18.00"</formula>
    </cfRule>
  </conditionalFormatting>
  <conditionalFormatting sqref="W46">
    <cfRule type="cellIs" dxfId="31777" priority="53830" operator="equal">
      <formula>"09.30 – 13.00"</formula>
    </cfRule>
  </conditionalFormatting>
  <conditionalFormatting sqref="W46">
    <cfRule type="cellIs" dxfId="31776" priority="53831" operator="equal">
      <formula>"10.30 – 19.30"</formula>
    </cfRule>
  </conditionalFormatting>
  <conditionalFormatting sqref="W46">
    <cfRule type="cellIs" dxfId="31775" priority="53832" operator="equal">
      <formula>"11.30 – 19.30"</formula>
    </cfRule>
  </conditionalFormatting>
  <conditionalFormatting sqref="W46">
    <cfRule type="cellIs" dxfId="31774" priority="53833" operator="equal">
      <formula>_FV(13,"3")</formula>
    </cfRule>
  </conditionalFormatting>
  <conditionalFormatting sqref="W46">
    <cfRule type="cellIs" dxfId="31773" priority="53834" operator="equal">
      <formula>_FV(13,"3")</formula>
    </cfRule>
  </conditionalFormatting>
  <conditionalFormatting sqref="W46">
    <cfRule type="cellIs" dxfId="31772" priority="53835" operator="equal">
      <formula>_FV(13,"3")</formula>
    </cfRule>
  </conditionalFormatting>
  <conditionalFormatting sqref="W46">
    <cfRule type="containsText" dxfId="31771" priority="53818" operator="containsText" text="DOMENICA">
      <formula>NOT(ISERROR(SEARCH("DOMENICA",W46)))</formula>
    </cfRule>
    <cfRule type="containsText" dxfId="31770" priority="53819" operator="containsText" text="08.30 – 14.30">
      <formula>NOT(ISERROR(SEARCH("08.30 – 14.30",W46)))</formula>
    </cfRule>
    <cfRule type="containsText" dxfId="31769" priority="53820" operator="containsText" text="09.30 – 18.30">
      <formula>NOT(ISERROR(SEARCH("09.30 – 18.30",W46)))</formula>
    </cfRule>
    <cfRule type="containsText" dxfId="31768" priority="53821" operator="containsText" text="08.30 – 16.30">
      <formula>NOT(ISERROR(SEARCH("08.30 – 16.30",W46)))</formula>
    </cfRule>
    <cfRule type="containsText" dxfId="31767" priority="53822" operator="containsText" text="08.30 – 17.30">
      <formula>NOT(ISERROR(SEARCH("08.30 – 17.30",W46)))</formula>
    </cfRule>
    <cfRule type="containsText" dxfId="31766" priority="53823" operator="containsText" text="09.00 – 18.00">
      <formula>NOT(ISERROR(SEARCH("09.00 – 18.00",W46)))</formula>
    </cfRule>
    <cfRule type="containsText" dxfId="31765" priority="53824" operator="containsText" text="09.00 – 15.00">
      <formula>NOT(ISERROR(SEARCH("09.00 – 15.00",W46)))</formula>
    </cfRule>
    <cfRule type="containsText" dxfId="31764" priority="53825" operator="containsText" text="10.30 – 19.30">
      <formula>NOT(ISERROR(SEARCH("10.30 – 19.30",W46)))</formula>
    </cfRule>
    <cfRule type="containsText" dxfId="31763" priority="53826" operator="containsText" text="09.00 – 13.00">
      <formula>NOT(ISERROR(SEARCH("09.00 – 13.00",W46)))</formula>
    </cfRule>
    <cfRule type="containsText" dxfId="31762" priority="53827" operator="containsText" text="11.30 – 19.30">
      <formula>NOT(ISERROR(SEARCH("11.30 – 19.30",W46)))</formula>
    </cfRule>
  </conditionalFormatting>
  <conditionalFormatting sqref="W46">
    <cfRule type="cellIs" dxfId="31761" priority="53811" operator="equal">
      <formula>"09.00 – 18.00"</formula>
    </cfRule>
  </conditionalFormatting>
  <conditionalFormatting sqref="W46">
    <cfRule type="cellIs" dxfId="31760" priority="53812" operator="equal">
      <formula>"09.30 – 13.00"</formula>
    </cfRule>
  </conditionalFormatting>
  <conditionalFormatting sqref="W46">
    <cfRule type="cellIs" dxfId="31759" priority="53813" operator="equal">
      <formula>"10.30 – 19.30"</formula>
    </cfRule>
  </conditionalFormatting>
  <conditionalFormatting sqref="W46">
    <cfRule type="cellIs" dxfId="31758" priority="53814" operator="equal">
      <formula>"11.30 – 19.30"</formula>
    </cfRule>
  </conditionalFormatting>
  <conditionalFormatting sqref="W46">
    <cfRule type="cellIs" dxfId="31757" priority="53815" operator="equal">
      <formula>_FV(13,"3")</formula>
    </cfRule>
  </conditionalFormatting>
  <conditionalFormatting sqref="W46">
    <cfRule type="cellIs" dxfId="31756" priority="53816" operator="equal">
      <formula>_FV(13,"3")</formula>
    </cfRule>
  </conditionalFormatting>
  <conditionalFormatting sqref="W46">
    <cfRule type="cellIs" dxfId="31755" priority="53817" operator="equal">
      <formula>_FV(13,"3")</formula>
    </cfRule>
  </conditionalFormatting>
  <conditionalFormatting sqref="W46">
    <cfRule type="cellIs" dxfId="31754" priority="53804" operator="equal">
      <formula>"09.00 – 18.00"</formula>
    </cfRule>
  </conditionalFormatting>
  <conditionalFormatting sqref="W46">
    <cfRule type="cellIs" dxfId="31753" priority="53805" operator="equal">
      <formula>"09.30 – 13.00"</formula>
    </cfRule>
  </conditionalFormatting>
  <conditionalFormatting sqref="W46">
    <cfRule type="cellIs" dxfId="31752" priority="53806" operator="equal">
      <formula>"10.30 – 19.30"</formula>
    </cfRule>
  </conditionalFormatting>
  <conditionalFormatting sqref="W46">
    <cfRule type="cellIs" dxfId="31751" priority="53807" operator="equal">
      <formula>"11.30 – 19.30"</formula>
    </cfRule>
  </conditionalFormatting>
  <conditionalFormatting sqref="W46">
    <cfRule type="cellIs" dxfId="31750" priority="53808" operator="equal">
      <formula>_FV(13,"3")</formula>
    </cfRule>
  </conditionalFormatting>
  <conditionalFormatting sqref="W46">
    <cfRule type="cellIs" dxfId="31749" priority="53809" operator="equal">
      <formula>_FV(13,"3")</formula>
    </cfRule>
  </conditionalFormatting>
  <conditionalFormatting sqref="W46">
    <cfRule type="cellIs" dxfId="31748" priority="53810" operator="equal">
      <formula>_FV(13,"3")</formula>
    </cfRule>
  </conditionalFormatting>
  <conditionalFormatting sqref="W47:W54">
    <cfRule type="containsText" dxfId="31747" priority="53786" operator="containsText" text="08.30 – 14.30">
      <formula>NOT(ISERROR(SEARCH("08.30 – 14.30",W47)))</formula>
    </cfRule>
    <cfRule type="containsText" dxfId="31746" priority="53787" operator="containsText" text="09:30 – 18.30">
      <formula>NOT(ISERROR(SEARCH("09:30 – 18.30",W47)))</formula>
    </cfRule>
    <cfRule type="containsText" dxfId="31745" priority="53788" operator="containsText" text="10.30 – 18.30">
      <formula>NOT(ISERROR(SEARCH("10.30 – 18.30",W47)))</formula>
    </cfRule>
    <cfRule type="containsText" dxfId="31744" priority="53789" operator="containsText" text="09.30 – 18.30">
      <formula>NOT(ISERROR(SEARCH("09.30 – 18.30",W47)))</formula>
    </cfRule>
    <cfRule type="containsText" dxfId="31743" priority="53791" operator="containsText" text="09.00 – 13:00">
      <formula>NOT(ISERROR(SEARCH("09.00 – 13:00",W47)))</formula>
    </cfRule>
    <cfRule type="containsText" dxfId="31742" priority="53792" operator="containsText" text="08.30 – 16.30">
      <formula>NOT(ISERROR(SEARCH("08.30 – 16.30",W47)))</formula>
    </cfRule>
    <cfRule type="containsText" dxfId="31741" priority="53793" operator="containsText" text="08:30 – 17.30">
      <formula>NOT(ISERROR(SEARCH("08:30 – 17.30",W47)))</formula>
    </cfRule>
    <cfRule type="containsText" dxfId="31740" priority="53794" operator="containsText" text="08.30 – 17.30">
      <formula>NOT(ISERROR(SEARCH("08.30 – 17.30",W47)))</formula>
    </cfRule>
    <cfRule type="containsText" dxfId="31739" priority="53795" operator="containsText" text="09.00 – 18.00">
      <formula>NOT(ISERROR(SEARCH("09.00 – 18.00",W47)))</formula>
    </cfRule>
    <cfRule type="containsText" dxfId="31738" priority="53796" operator="containsText" text="09.00 – 13.00">
      <formula>NOT(ISERROR(SEARCH("09.00 – 13.00",W47)))</formula>
    </cfRule>
    <cfRule type="containsText" dxfId="31737" priority="53797" operator="containsText" text="11.30 – 19.30">
      <formula>NOT(ISERROR(SEARCH("11.30 – 19.30",W47)))</formula>
    </cfRule>
    <cfRule type="containsText" dxfId="31736" priority="53798" operator="containsText" text="10.30 – 19.30">
      <formula>NOT(ISERROR(SEARCH("10.30 – 19.30",W47)))</formula>
    </cfRule>
    <cfRule type="containsText" dxfId="31735" priority="53799" operator="containsText" text="09.00 – 15.00">
      <formula>NOT(ISERROR(SEARCH("09.00 – 15.00",W47)))</formula>
    </cfRule>
    <cfRule type="containsText" dxfId="31734" priority="53800" operator="containsText" text="1 2 : 3 0">
      <formula>NOT(ISERROR(SEARCH("1 2 : 3 0",W47)))</formula>
    </cfRule>
    <cfRule type="containsText" dxfId="31733" priority="53801" operator="containsText" text="1 3 : 3 0">
      <formula>NOT(ISERROR(SEARCH("1 3 : 3 0",W47)))</formula>
    </cfRule>
    <cfRule type="containsText" dxfId="31732" priority="53802" operator="containsText" text="FESTIVITÁ">
      <formula>NOT(ISERROR(SEARCH("FESTIVITÁ",W47)))</formula>
    </cfRule>
    <cfRule type="cellIs" dxfId="31731" priority="53803" operator="equal">
      <formula>"DOMENICA"</formula>
    </cfRule>
  </conditionalFormatting>
  <conditionalFormatting sqref="W47:W54">
    <cfRule type="containsText" dxfId="31730" priority="53778" operator="containsText" text="09.00 - 13.00">
      <formula>NOT(ISERROR(SEARCH("09.00 - 13.00",W47)))</formula>
    </cfRule>
    <cfRule type="containsText" dxfId="31729" priority="53781" operator="containsText" text="09.00 – 15:00">
      <formula>NOT(ISERROR(SEARCH("09.00 – 15:00",W47)))</formula>
    </cfRule>
    <cfRule type="containsText" dxfId="31728" priority="53782" operator="containsText" text="09.00 – 16.00">
      <formula>NOT(ISERROR(SEARCH("09.00 – 16.00",W47)))</formula>
    </cfRule>
    <cfRule type="containsText" dxfId="31727" priority="53783" operator="containsText" text="09.00 - 13:00">
      <formula>NOT(ISERROR(SEARCH("09.00 - 13:00",W47)))</formula>
    </cfRule>
    <cfRule type="containsText" dxfId="31726" priority="53784" operator="containsText" text="08.30 – 16:30 ">
      <formula>NOT(ISERROR(SEARCH("08.30 – 16:30 ",W47)))</formula>
    </cfRule>
    <cfRule type="containsText" dxfId="31725" priority="53785" operator="containsText" text="08.30 – 17:30 ">
      <formula>NOT(ISERROR(SEARCH("08.30 – 17:30 ",W47)))</formula>
    </cfRule>
  </conditionalFormatting>
  <conditionalFormatting sqref="W47:W54">
    <cfRule type="containsText" dxfId="31724" priority="53780" operator="containsText" text="1 3 : 0 0">
      <formula>NOT(ISERROR(SEARCH("1 3 : 0 0",W47)))</formula>
    </cfRule>
  </conditionalFormatting>
  <conditionalFormatting sqref="W47">
    <cfRule type="containsText" dxfId="31723" priority="53779" operator="containsText" text="13:00">
      <formula>NOT(ISERROR(SEARCH("13:00",W47)))</formula>
    </cfRule>
  </conditionalFormatting>
  <conditionalFormatting sqref="W47:W54">
    <cfRule type="containsText" dxfId="31722" priority="53790" operator="containsText" text="09:00 – 13.00 ">
      <formula>NOT(ISERROR(SEARCH("09:00 – 13.00 ",W47)))</formula>
    </cfRule>
  </conditionalFormatting>
  <conditionalFormatting sqref="W53">
    <cfRule type="containsText" dxfId="31721" priority="53777" operator="containsText" text="09:00 – 13.00 ">
      <formula>NOT(ISERROR(SEARCH("09:00 – 13.00 ",W53)))</formula>
    </cfRule>
  </conditionalFormatting>
  <conditionalFormatting sqref="W47:W54">
    <cfRule type="containsText" dxfId="31720" priority="53776" operator="containsText" text="09:00 – 13.00 ">
      <formula>NOT(ISERROR(SEARCH("09:00 – 13.00 ",W47)))</formula>
    </cfRule>
  </conditionalFormatting>
  <conditionalFormatting sqref="W53:W54">
    <cfRule type="containsText" dxfId="31719" priority="53775" operator="containsText" text="09:00 – 13.00 ">
      <formula>NOT(ISERROR(SEARCH("09:00 – 13.00 ",W53)))</formula>
    </cfRule>
  </conditionalFormatting>
  <conditionalFormatting sqref="W48">
    <cfRule type="containsText" dxfId="31718" priority="53772" operator="containsText" text="09.00 -13.00">
      <formula>NOT(ISERROR(SEARCH("09.00 -13.00",W48)))</formula>
    </cfRule>
    <cfRule type="containsText" dxfId="31717" priority="53773" operator="containsText" text="09.00 -15:00">
      <formula>NOT(ISERROR(SEARCH("09.00 -15:00",W48)))</formula>
    </cfRule>
    <cfRule type="containsText" dxfId="31716" priority="53774" operator="containsText" text="09.00 -16.00">
      <formula>NOT(ISERROR(SEARCH("09.00 -16.00",W48)))</formula>
    </cfRule>
  </conditionalFormatting>
  <conditionalFormatting sqref="W49:W54">
    <cfRule type="containsText" dxfId="31715" priority="53769" operator="containsText" text="09.00 -13.00">
      <formula>NOT(ISERROR(SEARCH("09.00 -13.00",W49)))</formula>
    </cfRule>
    <cfRule type="containsText" dxfId="31714" priority="53770" operator="containsText" text="09.00 -15:00">
      <formula>NOT(ISERROR(SEARCH("09.00 -15:00",W49)))</formula>
    </cfRule>
    <cfRule type="containsText" dxfId="31713" priority="53771" operator="containsText" text="09.00 -16.00">
      <formula>NOT(ISERROR(SEARCH("09.00 -16.00",W49)))</formula>
    </cfRule>
  </conditionalFormatting>
  <conditionalFormatting sqref="W47">
    <cfRule type="containsText" dxfId="31712" priority="53766" operator="containsText" text="09.00 -13.00">
      <formula>NOT(ISERROR(SEARCH("09.00 -13.00",W47)))</formula>
    </cfRule>
    <cfRule type="containsText" dxfId="31711" priority="53767" operator="containsText" text="09.00 -15:00">
      <formula>NOT(ISERROR(SEARCH("09.00 -15:00",W47)))</formula>
    </cfRule>
    <cfRule type="containsText" dxfId="31710" priority="53768" operator="containsText" text="09.00 -16.00">
      <formula>NOT(ISERROR(SEARCH("09.00 -16.00",W47)))</formula>
    </cfRule>
  </conditionalFormatting>
  <conditionalFormatting sqref="W53">
    <cfRule type="containsText" dxfId="31709" priority="53765" operator="containsText" text="09:00 – 13.00 ">
      <formula>NOT(ISERROR(SEARCH("09:00 – 13.00 ",W53)))</formula>
    </cfRule>
  </conditionalFormatting>
  <conditionalFormatting sqref="W47:W54">
    <cfRule type="containsText" dxfId="31708" priority="53764" operator="containsText" text="09:00 – 13.00 ">
      <formula>NOT(ISERROR(SEARCH("09:00 – 13.00 ",W47)))</formula>
    </cfRule>
  </conditionalFormatting>
  <conditionalFormatting sqref="W53:W54">
    <cfRule type="containsText" dxfId="31707" priority="53763" operator="containsText" text="09:00 – 13.00 ">
      <formula>NOT(ISERROR(SEARCH("09:00 – 13.00 ",W53)))</formula>
    </cfRule>
  </conditionalFormatting>
  <conditionalFormatting sqref="W48">
    <cfRule type="containsText" dxfId="31706" priority="53760" operator="containsText" text="09.00 -13.00">
      <formula>NOT(ISERROR(SEARCH("09.00 -13.00",W48)))</formula>
    </cfRule>
    <cfRule type="containsText" dxfId="31705" priority="53761" operator="containsText" text="09.00 -15:00">
      <formula>NOT(ISERROR(SEARCH("09.00 -15:00",W48)))</formula>
    </cfRule>
    <cfRule type="containsText" dxfId="31704" priority="53762" operator="containsText" text="09.00 -16.00">
      <formula>NOT(ISERROR(SEARCH("09.00 -16.00",W48)))</formula>
    </cfRule>
  </conditionalFormatting>
  <conditionalFormatting sqref="W49:W54">
    <cfRule type="containsText" dxfId="31703" priority="53757" operator="containsText" text="09.00 -13.00">
      <formula>NOT(ISERROR(SEARCH("09.00 -13.00",W49)))</formula>
    </cfRule>
    <cfRule type="containsText" dxfId="31702" priority="53758" operator="containsText" text="09.00 -15:00">
      <formula>NOT(ISERROR(SEARCH("09.00 -15:00",W49)))</formula>
    </cfRule>
    <cfRule type="containsText" dxfId="31701" priority="53759" operator="containsText" text="09.00 -16.00">
      <formula>NOT(ISERROR(SEARCH("09.00 -16.00",W49)))</formula>
    </cfRule>
  </conditionalFormatting>
  <conditionalFormatting sqref="W47">
    <cfRule type="containsText" dxfId="31700" priority="53754" operator="containsText" text="09.00 -13.00">
      <formula>NOT(ISERROR(SEARCH("09.00 -13.00",W47)))</formula>
    </cfRule>
    <cfRule type="containsText" dxfId="31699" priority="53755" operator="containsText" text="09.00 -15:00">
      <formula>NOT(ISERROR(SEARCH("09.00 -15:00",W47)))</formula>
    </cfRule>
    <cfRule type="containsText" dxfId="31698" priority="53756" operator="containsText" text="09.00 -16.00">
      <formula>NOT(ISERROR(SEARCH("09.00 -16.00",W47)))</formula>
    </cfRule>
  </conditionalFormatting>
  <conditionalFormatting sqref="W48">
    <cfRule type="containsText" dxfId="31697" priority="53751" operator="containsText" text="09.00 -13:00">
      <formula>NOT(ISERROR(SEARCH("09.00 -13:00",W48)))</formula>
    </cfRule>
    <cfRule type="containsText" dxfId="31696" priority="53752" operator="containsText" text="08.30 -17.30">
      <formula>NOT(ISERROR(SEARCH("08.30 -17.30",W48)))</formula>
    </cfRule>
    <cfRule type="containsText" dxfId="31695" priority="53753" operator="containsText" text="08.30 -15:30">
      <formula>NOT(ISERROR(SEARCH("08.30 -15:30",W48)))</formula>
    </cfRule>
  </conditionalFormatting>
  <conditionalFormatting sqref="W49:W54">
    <cfRule type="containsText" dxfId="31694" priority="53748" operator="containsText" text="09.00 -13.00">
      <formula>NOT(ISERROR(SEARCH("09.00 -13.00",W49)))</formula>
    </cfRule>
    <cfRule type="containsText" dxfId="31693" priority="53749" operator="containsText" text="09.00 -15:00">
      <formula>NOT(ISERROR(SEARCH("09.00 -15:00",W49)))</formula>
    </cfRule>
    <cfRule type="containsText" dxfId="31692" priority="53750" operator="containsText" text="09.00 -16.00">
      <formula>NOT(ISERROR(SEARCH("09.00 -16.00",W49)))</formula>
    </cfRule>
  </conditionalFormatting>
  <conditionalFormatting sqref="W49:W54">
    <cfRule type="containsText" dxfId="31691" priority="53745" operator="containsText" text="09.00 -13:00">
      <formula>NOT(ISERROR(SEARCH("09.00 -13:00",W49)))</formula>
    </cfRule>
    <cfRule type="containsText" dxfId="31690" priority="53746" operator="containsText" text="08.30 -17.30">
      <formula>NOT(ISERROR(SEARCH("08.30 -17.30",W49)))</formula>
    </cfRule>
    <cfRule type="containsText" dxfId="31689" priority="53747" operator="containsText" text="08.30 -15:30">
      <formula>NOT(ISERROR(SEARCH("08.30 -15:30",W49)))</formula>
    </cfRule>
  </conditionalFormatting>
  <conditionalFormatting sqref="W47">
    <cfRule type="containsText" dxfId="31688" priority="53742" operator="containsText" text="09.00 -13.00">
      <formula>NOT(ISERROR(SEARCH("09.00 -13.00",W47)))</formula>
    </cfRule>
    <cfRule type="containsText" dxfId="31687" priority="53743" operator="containsText" text="09.00 -15:00">
      <formula>NOT(ISERROR(SEARCH("09.00 -15:00",W47)))</formula>
    </cfRule>
    <cfRule type="containsText" dxfId="31686" priority="53744" operator="containsText" text="09.00 -16.00">
      <formula>NOT(ISERROR(SEARCH("09.00 -16.00",W47)))</formula>
    </cfRule>
  </conditionalFormatting>
  <conditionalFormatting sqref="W47">
    <cfRule type="containsText" dxfId="31685" priority="53739" operator="containsText" text="09.00 -13:00">
      <formula>NOT(ISERROR(SEARCH("09.00 -13:00",W47)))</formula>
    </cfRule>
    <cfRule type="containsText" dxfId="31684" priority="53740" operator="containsText" text="08.30 -17.30">
      <formula>NOT(ISERROR(SEARCH("08.30 -17.30",W47)))</formula>
    </cfRule>
    <cfRule type="containsText" dxfId="31683" priority="53741" operator="containsText" text="08.30 -15:30">
      <formula>NOT(ISERROR(SEARCH("08.30 -15:30",W47)))</formula>
    </cfRule>
  </conditionalFormatting>
  <conditionalFormatting sqref="BK46 BR46:BS46">
    <cfRule type="cellIs" dxfId="31682" priority="53730" operator="equal">
      <formula>"09.00 – 13.00"</formula>
    </cfRule>
  </conditionalFormatting>
  <conditionalFormatting sqref="BK46 BR46:BS46">
    <cfRule type="cellIs" dxfId="31681" priority="53731" operator="equal">
      <formula>"09.00 – 15.00"</formula>
    </cfRule>
  </conditionalFormatting>
  <conditionalFormatting sqref="BK46 BR46:BS46">
    <cfRule type="cellIs" dxfId="31680" priority="53732" operator="equal">
      <formula>"09.00 – 18.00"</formula>
    </cfRule>
  </conditionalFormatting>
  <conditionalFormatting sqref="BK46 BR46:BS46">
    <cfRule type="cellIs" dxfId="31679" priority="53733" operator="equal">
      <formula>"09.30 – 13.00"</formula>
    </cfRule>
  </conditionalFormatting>
  <conditionalFormatting sqref="BK46 BR46:BS46">
    <cfRule type="cellIs" dxfId="31678" priority="53734" operator="equal">
      <formula>"10.30 – 19.30"</formula>
    </cfRule>
  </conditionalFormatting>
  <conditionalFormatting sqref="BK46 BR46:BS46">
    <cfRule type="cellIs" dxfId="31677" priority="53735" operator="equal">
      <formula>"11.30 – 19.30"</formula>
    </cfRule>
  </conditionalFormatting>
  <conditionalFormatting sqref="BK46 BR46:BS46">
    <cfRule type="cellIs" dxfId="31676" priority="53736" operator="equal">
      <formula>_FV(13,"3")</formula>
    </cfRule>
  </conditionalFormatting>
  <conditionalFormatting sqref="BK46 BR46:BS46">
    <cfRule type="cellIs" dxfId="31675" priority="53737" operator="equal">
      <formula>_FV(13,"3")</formula>
    </cfRule>
  </conditionalFormatting>
  <conditionalFormatting sqref="BK46 BR46:BS46">
    <cfRule type="cellIs" dxfId="31674" priority="53738" operator="equal">
      <formula>_FV(13,"3")</formula>
    </cfRule>
  </conditionalFormatting>
  <conditionalFormatting sqref="BK46 BR46:BS46">
    <cfRule type="containsText" dxfId="31673" priority="53720" operator="containsText" text="DOMENICA">
      <formula>NOT(ISERROR(SEARCH("DOMENICA",BK46)))</formula>
    </cfRule>
    <cfRule type="containsText" dxfId="31672" priority="53721" operator="containsText" text="08.30 – 14.30">
      <formula>NOT(ISERROR(SEARCH("08.30 – 14.30",BK46)))</formula>
    </cfRule>
    <cfRule type="containsText" dxfId="31671" priority="53722" operator="containsText" text="09.30 – 18.30">
      <formula>NOT(ISERROR(SEARCH("09.30 – 18.30",BK46)))</formula>
    </cfRule>
    <cfRule type="containsText" dxfId="31670" priority="53723" operator="containsText" text="08.30 – 16.30">
      <formula>NOT(ISERROR(SEARCH("08.30 – 16.30",BK46)))</formula>
    </cfRule>
    <cfRule type="containsText" dxfId="31669" priority="53724" operator="containsText" text="08.30 – 17.30">
      <formula>NOT(ISERROR(SEARCH("08.30 – 17.30",BK46)))</formula>
    </cfRule>
    <cfRule type="containsText" dxfId="31668" priority="53725" operator="containsText" text="09.00 – 18.00">
      <formula>NOT(ISERROR(SEARCH("09.00 – 18.00",BK46)))</formula>
    </cfRule>
    <cfRule type="containsText" dxfId="31667" priority="53726" operator="containsText" text="09.00 – 15.00">
      <formula>NOT(ISERROR(SEARCH("09.00 – 15.00",BK46)))</formula>
    </cfRule>
    <cfRule type="containsText" dxfId="31666" priority="53727" operator="containsText" text="10.30 – 19.30">
      <formula>NOT(ISERROR(SEARCH("10.30 – 19.30",BK46)))</formula>
    </cfRule>
    <cfRule type="containsText" dxfId="31665" priority="53728" operator="containsText" text="09.00 – 13.00">
      <formula>NOT(ISERROR(SEARCH("09.00 – 13.00",BK46)))</formula>
    </cfRule>
    <cfRule type="containsText" dxfId="31664" priority="53729" operator="containsText" text="11.30 – 19.30">
      <formula>NOT(ISERROR(SEARCH("11.30 – 19.30",BK46)))</formula>
    </cfRule>
  </conditionalFormatting>
  <conditionalFormatting sqref="BK46 BR46:BS46">
    <cfRule type="cellIs" dxfId="31663" priority="53712" operator="equal">
      <formula>"09.00 – 15.00"</formula>
    </cfRule>
  </conditionalFormatting>
  <conditionalFormatting sqref="BK46 BR46:BS46">
    <cfRule type="cellIs" dxfId="31662" priority="53713" operator="equal">
      <formula>"09.00 – 18.00"</formula>
    </cfRule>
  </conditionalFormatting>
  <conditionalFormatting sqref="BK46 BR46:BS46">
    <cfRule type="cellIs" dxfId="31661" priority="53714" operator="equal">
      <formula>"09.30 – 13.00"</formula>
    </cfRule>
  </conditionalFormatting>
  <conditionalFormatting sqref="BK46 BR46:BS46">
    <cfRule type="cellIs" dxfId="31660" priority="53715" operator="equal">
      <formula>"10.30 – 19.30"</formula>
    </cfRule>
  </conditionalFormatting>
  <conditionalFormatting sqref="BK46 BR46:BS46">
    <cfRule type="cellIs" dxfId="31659" priority="53716" operator="equal">
      <formula>"11.30 – 19.30"</formula>
    </cfRule>
  </conditionalFormatting>
  <conditionalFormatting sqref="BK46 BR46:BS46">
    <cfRule type="cellIs" dxfId="31658" priority="53717" operator="equal">
      <formula>_FV(13,"3")</formula>
    </cfRule>
  </conditionalFormatting>
  <conditionalFormatting sqref="BK46 BR46:BS46">
    <cfRule type="cellIs" dxfId="31657" priority="53718" operator="equal">
      <formula>_FV(13,"3")</formula>
    </cfRule>
  </conditionalFormatting>
  <conditionalFormatting sqref="BK46 BR46:BS46">
    <cfRule type="cellIs" dxfId="31656" priority="53719" operator="equal">
      <formula>_FV(13,"3")</formula>
    </cfRule>
  </conditionalFormatting>
  <conditionalFormatting sqref="BK46 BR46:BS46">
    <cfRule type="cellIs" dxfId="31655" priority="53704" operator="equal">
      <formula>"09.00 – 15.00"</formula>
    </cfRule>
  </conditionalFormatting>
  <conditionalFormatting sqref="BK46 BR46:BS46">
    <cfRule type="cellIs" dxfId="31654" priority="53705" operator="equal">
      <formula>"09.00 – 18.00"</formula>
    </cfRule>
  </conditionalFormatting>
  <conditionalFormatting sqref="BK46 BR46:BS46">
    <cfRule type="cellIs" dxfId="31653" priority="53706" operator="equal">
      <formula>"09.30 – 13.00"</formula>
    </cfRule>
  </conditionalFormatting>
  <conditionalFormatting sqref="BK46 BR46:BS46">
    <cfRule type="cellIs" dxfId="31652" priority="53707" operator="equal">
      <formula>"10.30 – 19.30"</formula>
    </cfRule>
  </conditionalFormatting>
  <conditionalFormatting sqref="BK46 BR46:BS46">
    <cfRule type="cellIs" dxfId="31651" priority="53708" operator="equal">
      <formula>"11.30 – 19.30"</formula>
    </cfRule>
  </conditionalFormatting>
  <conditionalFormatting sqref="BK46 BR46:BS46">
    <cfRule type="cellIs" dxfId="31650" priority="53709" operator="equal">
      <formula>_FV(13,"3")</formula>
    </cfRule>
  </conditionalFormatting>
  <conditionalFormatting sqref="BK46 BR46:BS46">
    <cfRule type="cellIs" dxfId="31649" priority="53710" operator="equal">
      <formula>_FV(13,"3")</formula>
    </cfRule>
  </conditionalFormatting>
  <conditionalFormatting sqref="BK46 BR46:BS46">
    <cfRule type="cellIs" dxfId="31648" priority="53711" operator="equal">
      <formula>_FV(13,"3")</formula>
    </cfRule>
  </conditionalFormatting>
  <conditionalFormatting sqref="BK46 BR46:BS46">
    <cfRule type="containsText" dxfId="31647" priority="53698" operator="containsText" text="09.00 - 13.00">
      <formula>NOT(ISERROR(SEARCH("09.00 - 13.00",BK46)))</formula>
    </cfRule>
    <cfRule type="containsText" dxfId="31646" priority="53699" operator="containsText" text="09.00 – 15:00">
      <formula>NOT(ISERROR(SEARCH("09.00 – 15:00",BK46)))</formula>
    </cfRule>
    <cfRule type="containsText" dxfId="31645" priority="53700" operator="containsText" text="09.00 – 16.00">
      <formula>NOT(ISERROR(SEARCH("09.00 – 16.00",BK46)))</formula>
    </cfRule>
    <cfRule type="containsText" dxfId="31644" priority="53701" operator="containsText" text="09.00 - 13:00">
      <formula>NOT(ISERROR(SEARCH("09.00 - 13:00",BK46)))</formula>
    </cfRule>
    <cfRule type="containsText" dxfId="31643" priority="53702" operator="containsText" text="08.30 – 16:30 ">
      <formula>NOT(ISERROR(SEARCH("08.30 – 16:30 ",BK46)))</formula>
    </cfRule>
    <cfRule type="containsText" dxfId="31642" priority="53703" operator="containsText" text="08.30 – 17:30 ">
      <formula>NOT(ISERROR(SEARCH("08.30 – 17:30 ",BK46)))</formula>
    </cfRule>
  </conditionalFormatting>
  <conditionalFormatting sqref="BK46 BR46:BS46">
    <cfRule type="cellIs" dxfId="31641" priority="53690" operator="equal">
      <formula>"09.00 – 15.00"</formula>
    </cfRule>
  </conditionalFormatting>
  <conditionalFormatting sqref="BK46 BR46:BS46">
    <cfRule type="cellIs" dxfId="31640" priority="53691" operator="equal">
      <formula>"09.00 – 18.00"</formula>
    </cfRule>
  </conditionalFormatting>
  <conditionalFormatting sqref="BK46 BR46:BS46">
    <cfRule type="cellIs" dxfId="31639" priority="53692" operator="equal">
      <formula>"09.30 – 13.00"</formula>
    </cfRule>
  </conditionalFormatting>
  <conditionalFormatting sqref="BK46 BR46:BS46">
    <cfRule type="cellIs" dxfId="31638" priority="53693" operator="equal">
      <formula>"10.30 – 19.30"</formula>
    </cfRule>
  </conditionalFormatting>
  <conditionalFormatting sqref="BK46 BR46:BS46">
    <cfRule type="cellIs" dxfId="31637" priority="53694" operator="equal">
      <formula>"11.30 – 19.30"</formula>
    </cfRule>
  </conditionalFormatting>
  <conditionalFormatting sqref="BK46 BR46:BS46">
    <cfRule type="cellIs" dxfId="31636" priority="53695" operator="equal">
      <formula>_FV(13,"3")</formula>
    </cfRule>
  </conditionalFormatting>
  <conditionalFormatting sqref="BK46 BR46:BS46">
    <cfRule type="cellIs" dxfId="31635" priority="53696" operator="equal">
      <formula>_FV(13,"3")</formula>
    </cfRule>
  </conditionalFormatting>
  <conditionalFormatting sqref="BK46 BR46:BS46">
    <cfRule type="cellIs" dxfId="31634" priority="53697" operator="equal">
      <formula>_FV(13,"3")</formula>
    </cfRule>
  </conditionalFormatting>
  <conditionalFormatting sqref="BK46 BR46:BS46">
    <cfRule type="containsText" dxfId="31633" priority="53680" operator="containsText" text="DOMENICA">
      <formula>NOT(ISERROR(SEARCH("DOMENICA",BK46)))</formula>
    </cfRule>
    <cfRule type="containsText" dxfId="31632" priority="53681" operator="containsText" text="08.30 – 14.30">
      <formula>NOT(ISERROR(SEARCH("08.30 – 14.30",BK46)))</formula>
    </cfRule>
    <cfRule type="containsText" dxfId="31631" priority="53682" operator="containsText" text="09.30 – 18.30">
      <formula>NOT(ISERROR(SEARCH("09.30 – 18.30",BK46)))</formula>
    </cfRule>
    <cfRule type="containsText" dxfId="31630" priority="53683" operator="containsText" text="08.30 – 16.30">
      <formula>NOT(ISERROR(SEARCH("08.30 – 16.30",BK46)))</formula>
    </cfRule>
    <cfRule type="containsText" dxfId="31629" priority="53684" operator="containsText" text="08.30 – 17.30">
      <formula>NOT(ISERROR(SEARCH("08.30 – 17.30",BK46)))</formula>
    </cfRule>
    <cfRule type="containsText" dxfId="31628" priority="53685" operator="containsText" text="09.00 – 18.00">
      <formula>NOT(ISERROR(SEARCH("09.00 – 18.00",BK46)))</formula>
    </cfRule>
    <cfRule type="containsText" dxfId="31627" priority="53686" operator="containsText" text="09.00 – 15.00">
      <formula>NOT(ISERROR(SEARCH("09.00 – 15.00",BK46)))</formula>
    </cfRule>
    <cfRule type="containsText" dxfId="31626" priority="53687" operator="containsText" text="10.30 – 19.30">
      <formula>NOT(ISERROR(SEARCH("10.30 – 19.30",BK46)))</formula>
    </cfRule>
    <cfRule type="containsText" dxfId="31625" priority="53688" operator="containsText" text="09.00 – 13.00">
      <formula>NOT(ISERROR(SEARCH("09.00 – 13.00",BK46)))</formula>
    </cfRule>
    <cfRule type="containsText" dxfId="31624" priority="53689" operator="containsText" text="11.30 – 19.30">
      <formula>NOT(ISERROR(SEARCH("11.30 – 19.30",BK46)))</formula>
    </cfRule>
  </conditionalFormatting>
  <conditionalFormatting sqref="BK46 BR46:BS46">
    <cfRule type="cellIs" dxfId="31623" priority="53673" operator="equal">
      <formula>"09.00 – 18.00"</formula>
    </cfRule>
  </conditionalFormatting>
  <conditionalFormatting sqref="BK46 BR46:BS46">
    <cfRule type="cellIs" dxfId="31622" priority="53674" operator="equal">
      <formula>"09.30 – 13.00"</formula>
    </cfRule>
  </conditionalFormatting>
  <conditionalFormatting sqref="BK46 BR46:BS46">
    <cfRule type="cellIs" dxfId="31621" priority="53675" operator="equal">
      <formula>"10.30 – 19.30"</formula>
    </cfRule>
  </conditionalFormatting>
  <conditionalFormatting sqref="BK46 BR46:BS46">
    <cfRule type="cellIs" dxfId="31620" priority="53676" operator="equal">
      <formula>"11.30 – 19.30"</formula>
    </cfRule>
  </conditionalFormatting>
  <conditionalFormatting sqref="BK46 BR46:BS46">
    <cfRule type="cellIs" dxfId="31619" priority="53677" operator="equal">
      <formula>_FV(13,"3")</formula>
    </cfRule>
  </conditionalFormatting>
  <conditionalFormatting sqref="BK46 BR46:BS46">
    <cfRule type="cellIs" dxfId="31618" priority="53678" operator="equal">
      <formula>_FV(13,"3")</formula>
    </cfRule>
  </conditionalFormatting>
  <conditionalFormatting sqref="BK46 BR46:BS46">
    <cfRule type="cellIs" dxfId="31617" priority="53679" operator="equal">
      <formula>_FV(13,"3")</formula>
    </cfRule>
  </conditionalFormatting>
  <conditionalFormatting sqref="BK46 BR46:BS46">
    <cfRule type="cellIs" dxfId="31616" priority="53666" operator="equal">
      <formula>"09.00 – 18.00"</formula>
    </cfRule>
  </conditionalFormatting>
  <conditionalFormatting sqref="BK46 BR46:BS46">
    <cfRule type="cellIs" dxfId="31615" priority="53667" operator="equal">
      <formula>"09.30 – 13.00"</formula>
    </cfRule>
  </conditionalFormatting>
  <conditionalFormatting sqref="BK46 BR46:BS46">
    <cfRule type="cellIs" dxfId="31614" priority="53668" operator="equal">
      <formula>"10.30 – 19.30"</formula>
    </cfRule>
  </conditionalFormatting>
  <conditionalFormatting sqref="BK46 BR46:BS46">
    <cfRule type="cellIs" dxfId="31613" priority="53669" operator="equal">
      <formula>"11.30 – 19.30"</formula>
    </cfRule>
  </conditionalFormatting>
  <conditionalFormatting sqref="BK46 BR46:BS46">
    <cfRule type="cellIs" dxfId="31612" priority="53670" operator="equal">
      <formula>_FV(13,"3")</formula>
    </cfRule>
  </conditionalFormatting>
  <conditionalFormatting sqref="BK46 BR46:BS46">
    <cfRule type="cellIs" dxfId="31611" priority="53671" operator="equal">
      <formula>_FV(13,"3")</formula>
    </cfRule>
  </conditionalFormatting>
  <conditionalFormatting sqref="BK46 BR46:BS46">
    <cfRule type="cellIs" dxfId="31610" priority="53672" operator="equal">
      <formula>_FV(13,"3")</formula>
    </cfRule>
  </conditionalFormatting>
  <conditionalFormatting sqref="BR47:BS54">
    <cfRule type="containsText" dxfId="31609" priority="53648" operator="containsText" text="08.30 – 14.30">
      <formula>NOT(ISERROR(SEARCH("08.30 – 14.30",BR47)))</formula>
    </cfRule>
    <cfRule type="containsText" dxfId="31608" priority="53649" operator="containsText" text="09:30 – 18.30">
      <formula>NOT(ISERROR(SEARCH("09:30 – 18.30",BR47)))</formula>
    </cfRule>
    <cfRule type="containsText" dxfId="31607" priority="53650" operator="containsText" text="10.30 – 18.30">
      <formula>NOT(ISERROR(SEARCH("10.30 – 18.30",BR47)))</formula>
    </cfRule>
    <cfRule type="containsText" dxfId="31606" priority="53651" operator="containsText" text="09.30 – 18.30">
      <formula>NOT(ISERROR(SEARCH("09.30 – 18.30",BR47)))</formula>
    </cfRule>
    <cfRule type="containsText" dxfId="31605" priority="53653" operator="containsText" text="09.00 – 13:00">
      <formula>NOT(ISERROR(SEARCH("09.00 – 13:00",BR47)))</formula>
    </cfRule>
    <cfRule type="containsText" dxfId="31604" priority="53654" operator="containsText" text="08.30 – 16.30">
      <formula>NOT(ISERROR(SEARCH("08.30 – 16.30",BR47)))</formula>
    </cfRule>
    <cfRule type="containsText" dxfId="31603" priority="53655" operator="containsText" text="08:30 – 17.30">
      <formula>NOT(ISERROR(SEARCH("08:30 – 17.30",BR47)))</formula>
    </cfRule>
    <cfRule type="containsText" dxfId="31602" priority="53656" operator="containsText" text="08.30 – 17.30">
      <formula>NOT(ISERROR(SEARCH("08.30 – 17.30",BR47)))</formula>
    </cfRule>
    <cfRule type="containsText" dxfId="31601" priority="53657" operator="containsText" text="09.00 – 18.00">
      <formula>NOT(ISERROR(SEARCH("09.00 – 18.00",BR47)))</formula>
    </cfRule>
    <cfRule type="containsText" dxfId="31600" priority="53658" operator="containsText" text="09.00 – 13.00">
      <formula>NOT(ISERROR(SEARCH("09.00 – 13.00",BR47)))</formula>
    </cfRule>
    <cfRule type="containsText" dxfId="31599" priority="53659" operator="containsText" text="11.30 – 19.30">
      <formula>NOT(ISERROR(SEARCH("11.30 – 19.30",BR47)))</formula>
    </cfRule>
    <cfRule type="containsText" dxfId="31598" priority="53660" operator="containsText" text="10.30 – 19.30">
      <formula>NOT(ISERROR(SEARCH("10.30 – 19.30",BR47)))</formula>
    </cfRule>
    <cfRule type="containsText" dxfId="31597" priority="53661" operator="containsText" text="09.00 – 15.00">
      <formula>NOT(ISERROR(SEARCH("09.00 – 15.00",BR47)))</formula>
    </cfRule>
    <cfRule type="containsText" dxfId="31596" priority="53662" operator="containsText" text="1 2 : 3 0">
      <formula>NOT(ISERROR(SEARCH("1 2 : 3 0",BR47)))</formula>
    </cfRule>
    <cfRule type="containsText" dxfId="31595" priority="53663" operator="containsText" text="1 3 : 3 0">
      <formula>NOT(ISERROR(SEARCH("1 3 : 3 0",BR47)))</formula>
    </cfRule>
    <cfRule type="containsText" dxfId="31594" priority="53664" operator="containsText" text="FESTIVITÁ">
      <formula>NOT(ISERROR(SEARCH("FESTIVITÁ",BR47)))</formula>
    </cfRule>
    <cfRule type="cellIs" dxfId="31593" priority="53665" operator="equal">
      <formula>"DOMENICA"</formula>
    </cfRule>
  </conditionalFormatting>
  <conditionalFormatting sqref="BR47:BS54">
    <cfRule type="containsText" dxfId="31592" priority="53640" operator="containsText" text="09.00 - 13.00">
      <formula>NOT(ISERROR(SEARCH("09.00 - 13.00",BR47)))</formula>
    </cfRule>
    <cfRule type="containsText" dxfId="31591" priority="53643" operator="containsText" text="09.00 – 15:00">
      <formula>NOT(ISERROR(SEARCH("09.00 – 15:00",BR47)))</formula>
    </cfRule>
    <cfRule type="containsText" dxfId="31590" priority="53644" operator="containsText" text="09.00 – 16.00">
      <formula>NOT(ISERROR(SEARCH("09.00 – 16.00",BR47)))</formula>
    </cfRule>
    <cfRule type="containsText" dxfId="31589" priority="53645" operator="containsText" text="09.00 - 13:00">
      <formula>NOT(ISERROR(SEARCH("09.00 - 13:00",BR47)))</formula>
    </cfRule>
    <cfRule type="containsText" dxfId="31588" priority="53646" operator="containsText" text="08.30 – 16:30 ">
      <formula>NOT(ISERROR(SEARCH("08.30 – 16:30 ",BR47)))</formula>
    </cfRule>
    <cfRule type="containsText" dxfId="31587" priority="53647" operator="containsText" text="08.30 – 17:30 ">
      <formula>NOT(ISERROR(SEARCH("08.30 – 17:30 ",BR47)))</formula>
    </cfRule>
  </conditionalFormatting>
  <conditionalFormatting sqref="BR47:BS54">
    <cfRule type="containsText" dxfId="31586" priority="53642" operator="containsText" text="1 3 : 0 0">
      <formula>NOT(ISERROR(SEARCH("1 3 : 0 0",BR47)))</formula>
    </cfRule>
  </conditionalFormatting>
  <conditionalFormatting sqref="BR47:BS47">
    <cfRule type="containsText" dxfId="31585" priority="53641" operator="containsText" text="13:00">
      <formula>NOT(ISERROR(SEARCH("13:00",BR47)))</formula>
    </cfRule>
  </conditionalFormatting>
  <conditionalFormatting sqref="BR47:BS54">
    <cfRule type="containsText" dxfId="31584" priority="53652" operator="containsText" text="09:00 – 13.00 ">
      <formula>NOT(ISERROR(SEARCH("09:00 – 13.00 ",BR47)))</formula>
    </cfRule>
  </conditionalFormatting>
  <conditionalFormatting sqref="BR53:BS53">
    <cfRule type="containsText" dxfId="31583" priority="53639" operator="containsText" text="09:00 – 13.00 ">
      <formula>NOT(ISERROR(SEARCH("09:00 – 13.00 ",BR53)))</formula>
    </cfRule>
  </conditionalFormatting>
  <conditionalFormatting sqref="BR47:BS54">
    <cfRule type="containsText" dxfId="31582" priority="53638" operator="containsText" text="09:00 – 13.00 ">
      <formula>NOT(ISERROR(SEARCH("09:00 – 13.00 ",BR47)))</formula>
    </cfRule>
  </conditionalFormatting>
  <conditionalFormatting sqref="BR53:BS54">
    <cfRule type="containsText" dxfId="31581" priority="53637" operator="containsText" text="09:00 – 13.00 ">
      <formula>NOT(ISERROR(SEARCH("09:00 – 13.00 ",BR53)))</formula>
    </cfRule>
  </conditionalFormatting>
  <conditionalFormatting sqref="BR48:BS48">
    <cfRule type="containsText" dxfId="31580" priority="53634" operator="containsText" text="09.00 -13.00">
      <formula>NOT(ISERROR(SEARCH("09.00 -13.00",BR48)))</formula>
    </cfRule>
    <cfRule type="containsText" dxfId="31579" priority="53635" operator="containsText" text="09.00 -15:00">
      <formula>NOT(ISERROR(SEARCH("09.00 -15:00",BR48)))</formula>
    </cfRule>
    <cfRule type="containsText" dxfId="31578" priority="53636" operator="containsText" text="09.00 -16.00">
      <formula>NOT(ISERROR(SEARCH("09.00 -16.00",BR48)))</formula>
    </cfRule>
  </conditionalFormatting>
  <conditionalFormatting sqref="BR49:BS54">
    <cfRule type="containsText" dxfId="31577" priority="53631" operator="containsText" text="09.00 -13.00">
      <formula>NOT(ISERROR(SEARCH("09.00 -13.00",BR49)))</formula>
    </cfRule>
    <cfRule type="containsText" dxfId="31576" priority="53632" operator="containsText" text="09.00 -15:00">
      <formula>NOT(ISERROR(SEARCH("09.00 -15:00",BR49)))</formula>
    </cfRule>
    <cfRule type="containsText" dxfId="31575" priority="53633" operator="containsText" text="09.00 -16.00">
      <formula>NOT(ISERROR(SEARCH("09.00 -16.00",BR49)))</formula>
    </cfRule>
  </conditionalFormatting>
  <conditionalFormatting sqref="BR47:BS47">
    <cfRule type="containsText" dxfId="31574" priority="53628" operator="containsText" text="09.00 -13.00">
      <formula>NOT(ISERROR(SEARCH("09.00 -13.00",BR47)))</formula>
    </cfRule>
    <cfRule type="containsText" dxfId="31573" priority="53629" operator="containsText" text="09.00 -15:00">
      <formula>NOT(ISERROR(SEARCH("09.00 -15:00",BR47)))</formula>
    </cfRule>
    <cfRule type="containsText" dxfId="31572" priority="53630" operator="containsText" text="09.00 -16.00">
      <formula>NOT(ISERROR(SEARCH("09.00 -16.00",BR47)))</formula>
    </cfRule>
  </conditionalFormatting>
  <conditionalFormatting sqref="BR53:BS53">
    <cfRule type="containsText" dxfId="31571" priority="53627" operator="containsText" text="09:00 – 13.00 ">
      <formula>NOT(ISERROR(SEARCH("09:00 – 13.00 ",BR53)))</formula>
    </cfRule>
  </conditionalFormatting>
  <conditionalFormatting sqref="BR47:BS54">
    <cfRule type="containsText" dxfId="31570" priority="53626" operator="containsText" text="09:00 – 13.00 ">
      <formula>NOT(ISERROR(SEARCH("09:00 – 13.00 ",BR47)))</formula>
    </cfRule>
  </conditionalFormatting>
  <conditionalFormatting sqref="BR53:BS54">
    <cfRule type="containsText" dxfId="31569" priority="53625" operator="containsText" text="09:00 – 13.00 ">
      <formula>NOT(ISERROR(SEARCH("09:00 – 13.00 ",BR53)))</formula>
    </cfRule>
  </conditionalFormatting>
  <conditionalFormatting sqref="BR48:BS48">
    <cfRule type="containsText" dxfId="31568" priority="53622" operator="containsText" text="09.00 -13.00">
      <formula>NOT(ISERROR(SEARCH("09.00 -13.00",BR48)))</formula>
    </cfRule>
    <cfRule type="containsText" dxfId="31567" priority="53623" operator="containsText" text="09.00 -15:00">
      <formula>NOT(ISERROR(SEARCH("09.00 -15:00",BR48)))</formula>
    </cfRule>
    <cfRule type="containsText" dxfId="31566" priority="53624" operator="containsText" text="09.00 -16.00">
      <formula>NOT(ISERROR(SEARCH("09.00 -16.00",BR48)))</formula>
    </cfRule>
  </conditionalFormatting>
  <conditionalFormatting sqref="BR49:BS54">
    <cfRule type="containsText" dxfId="31565" priority="53619" operator="containsText" text="09.00 -13.00">
      <formula>NOT(ISERROR(SEARCH("09.00 -13.00",BR49)))</formula>
    </cfRule>
    <cfRule type="containsText" dxfId="31564" priority="53620" operator="containsText" text="09.00 -15:00">
      <formula>NOT(ISERROR(SEARCH("09.00 -15:00",BR49)))</formula>
    </cfRule>
    <cfRule type="containsText" dxfId="31563" priority="53621" operator="containsText" text="09.00 -16.00">
      <formula>NOT(ISERROR(SEARCH("09.00 -16.00",BR49)))</formula>
    </cfRule>
  </conditionalFormatting>
  <conditionalFormatting sqref="BR47:BS47">
    <cfRule type="containsText" dxfId="31562" priority="53616" operator="containsText" text="09.00 -13.00">
      <formula>NOT(ISERROR(SEARCH("09.00 -13.00",BR47)))</formula>
    </cfRule>
    <cfRule type="containsText" dxfId="31561" priority="53617" operator="containsText" text="09.00 -15:00">
      <formula>NOT(ISERROR(SEARCH("09.00 -15:00",BR47)))</formula>
    </cfRule>
    <cfRule type="containsText" dxfId="31560" priority="53618" operator="containsText" text="09.00 -16.00">
      <formula>NOT(ISERROR(SEARCH("09.00 -16.00",BR47)))</formula>
    </cfRule>
  </conditionalFormatting>
  <conditionalFormatting sqref="BR48:BS48">
    <cfRule type="containsText" dxfId="31559" priority="53613" operator="containsText" text="09.00 -13:00">
      <formula>NOT(ISERROR(SEARCH("09.00 -13:00",BR48)))</formula>
    </cfRule>
    <cfRule type="containsText" dxfId="31558" priority="53614" operator="containsText" text="08.30 -17.30">
      <formula>NOT(ISERROR(SEARCH("08.30 -17.30",BR48)))</formula>
    </cfRule>
    <cfRule type="containsText" dxfId="31557" priority="53615" operator="containsText" text="08.30 -15:30">
      <formula>NOT(ISERROR(SEARCH("08.30 -15:30",BR48)))</formula>
    </cfRule>
  </conditionalFormatting>
  <conditionalFormatting sqref="BR49:BS54">
    <cfRule type="containsText" dxfId="31556" priority="53610" operator="containsText" text="09.00 -13.00">
      <formula>NOT(ISERROR(SEARCH("09.00 -13.00",BR49)))</formula>
    </cfRule>
    <cfRule type="containsText" dxfId="31555" priority="53611" operator="containsText" text="09.00 -15:00">
      <formula>NOT(ISERROR(SEARCH("09.00 -15:00",BR49)))</formula>
    </cfRule>
    <cfRule type="containsText" dxfId="31554" priority="53612" operator="containsText" text="09.00 -16.00">
      <formula>NOT(ISERROR(SEARCH("09.00 -16.00",BR49)))</formula>
    </cfRule>
  </conditionalFormatting>
  <conditionalFormatting sqref="BR49:BS54">
    <cfRule type="containsText" dxfId="31553" priority="53607" operator="containsText" text="09.00 -13:00">
      <formula>NOT(ISERROR(SEARCH("09.00 -13:00",BR49)))</formula>
    </cfRule>
    <cfRule type="containsText" dxfId="31552" priority="53608" operator="containsText" text="08.30 -17.30">
      <formula>NOT(ISERROR(SEARCH("08.30 -17.30",BR49)))</formula>
    </cfRule>
    <cfRule type="containsText" dxfId="31551" priority="53609" operator="containsText" text="08.30 -15:30">
      <formula>NOT(ISERROR(SEARCH("08.30 -15:30",BR49)))</formula>
    </cfRule>
  </conditionalFormatting>
  <conditionalFormatting sqref="BR47:BS47">
    <cfRule type="containsText" dxfId="31550" priority="53604" operator="containsText" text="09.00 -13.00">
      <formula>NOT(ISERROR(SEARCH("09.00 -13.00",BR47)))</formula>
    </cfRule>
    <cfRule type="containsText" dxfId="31549" priority="53605" operator="containsText" text="09.00 -15:00">
      <formula>NOT(ISERROR(SEARCH("09.00 -15:00",BR47)))</formula>
    </cfRule>
    <cfRule type="containsText" dxfId="31548" priority="53606" operator="containsText" text="09.00 -16.00">
      <formula>NOT(ISERROR(SEARCH("09.00 -16.00",BR47)))</formula>
    </cfRule>
  </conditionalFormatting>
  <conditionalFormatting sqref="BR47:BS47">
    <cfRule type="containsText" dxfId="31547" priority="53601" operator="containsText" text="09.00 -13:00">
      <formula>NOT(ISERROR(SEARCH("09.00 -13:00",BR47)))</formula>
    </cfRule>
    <cfRule type="containsText" dxfId="31546" priority="53602" operator="containsText" text="08.30 -17.30">
      <formula>NOT(ISERROR(SEARCH("08.30 -17.30",BR47)))</formula>
    </cfRule>
    <cfRule type="containsText" dxfId="31545" priority="53603" operator="containsText" text="08.30 -15:30">
      <formula>NOT(ISERROR(SEARCH("08.30 -15:30",BR47)))</formula>
    </cfRule>
  </conditionalFormatting>
  <conditionalFormatting sqref="BU37:AMY44 Q37:S37">
    <cfRule type="containsText" dxfId="31544" priority="53584" operator="containsText" text="08.30 – 14.30">
      <formula>NOT(ISERROR(SEARCH("08.30 – 14.30",Q37)))</formula>
    </cfRule>
    <cfRule type="containsText" dxfId="31543" priority="53585" operator="containsText" text="09:30 – 18.30">
      <formula>NOT(ISERROR(SEARCH("09:30 – 18.30",Q37)))</formula>
    </cfRule>
    <cfRule type="containsText" dxfId="31542" priority="53586" operator="containsText" text="10.30 – 18.30">
      <formula>NOT(ISERROR(SEARCH("10.30 – 18.30",Q37)))</formula>
    </cfRule>
    <cfRule type="containsText" dxfId="31541" priority="53587" operator="containsText" text="09.30 – 18.30">
      <formula>NOT(ISERROR(SEARCH("09.30 – 18.30",Q37)))</formula>
    </cfRule>
    <cfRule type="containsText" dxfId="31540" priority="53588" operator="containsText" text="09.00 – 13:00">
      <formula>NOT(ISERROR(SEARCH("09.00 – 13:00",Q37)))</formula>
    </cfRule>
    <cfRule type="containsText" dxfId="31539" priority="53589" operator="containsText" text="08.30 – 16.30">
      <formula>NOT(ISERROR(SEARCH("08.30 – 16.30",Q37)))</formula>
    </cfRule>
    <cfRule type="containsText" dxfId="31538" priority="53590" operator="containsText" text="08:30 – 17.30">
      <formula>NOT(ISERROR(SEARCH("08:30 – 17.30",Q37)))</formula>
    </cfRule>
    <cfRule type="containsText" dxfId="31537" priority="53591" operator="containsText" text="08.30 – 17.30">
      <formula>NOT(ISERROR(SEARCH("08.30 – 17.30",Q37)))</formula>
    </cfRule>
    <cfRule type="containsText" dxfId="31536" priority="53592" operator="containsText" text="09.00 – 18.00">
      <formula>NOT(ISERROR(SEARCH("09.00 – 18.00",Q37)))</formula>
    </cfRule>
    <cfRule type="containsText" dxfId="31535" priority="53593" operator="containsText" text="09.00 – 13.00">
      <formula>NOT(ISERROR(SEARCH("09.00 – 13.00",Q37)))</formula>
    </cfRule>
    <cfRule type="containsText" dxfId="31534" priority="53594" operator="containsText" text="11.30 – 19.30">
      <formula>NOT(ISERROR(SEARCH("11.30 – 19.30",Q37)))</formula>
    </cfRule>
    <cfRule type="containsText" dxfId="31533" priority="53595" operator="containsText" text="10.30 – 19.30">
      <formula>NOT(ISERROR(SEARCH("10.30 – 19.30",Q37)))</formula>
    </cfRule>
    <cfRule type="containsText" dxfId="31532" priority="53596" operator="containsText" text="09.00 – 15.00">
      <formula>NOT(ISERROR(SEARCH("09.00 – 15.00",Q37)))</formula>
    </cfRule>
    <cfRule type="containsText" dxfId="31531" priority="53597" operator="containsText" text="12:30">
      <formula>NOT(ISERROR(SEARCH("12:30",Q37)))</formula>
    </cfRule>
    <cfRule type="containsText" dxfId="31530" priority="53598" operator="containsText" text="13:30">
      <formula>NOT(ISERROR(SEARCH("13:30",Q37)))</formula>
    </cfRule>
    <cfRule type="containsText" dxfId="31529" priority="53599" operator="containsText" text="FESTIVITÁ">
      <formula>NOT(ISERROR(SEARCH("FESTIVITÁ",Q37)))</formula>
    </cfRule>
    <cfRule type="cellIs" dxfId="31528" priority="53600" operator="equal">
      <formula>"DOMENICA"</formula>
    </cfRule>
  </conditionalFormatting>
  <conditionalFormatting sqref="Q36:S36">
    <cfRule type="cellIs" dxfId="31527" priority="53575" operator="equal">
      <formula>"09.00 – 13.00"</formula>
    </cfRule>
  </conditionalFormatting>
  <conditionalFormatting sqref="U36:V36">
    <cfRule type="cellIs" dxfId="31526" priority="53490" operator="equal">
      <formula>"09.00 – 15.00"</formula>
    </cfRule>
  </conditionalFormatting>
  <conditionalFormatting sqref="Q36:S36">
    <cfRule type="cellIs" dxfId="31525" priority="53576" operator="equal">
      <formula>"09.00 – 15.00"</formula>
    </cfRule>
  </conditionalFormatting>
  <conditionalFormatting sqref="Q36:S36">
    <cfRule type="cellIs" dxfId="31524" priority="53577" operator="equal">
      <formula>"09.00 – 18.00"</formula>
    </cfRule>
  </conditionalFormatting>
  <conditionalFormatting sqref="Q36:S36">
    <cfRule type="cellIs" dxfId="31523" priority="53578" operator="equal">
      <formula>"09.30 – 13.00"</formula>
    </cfRule>
  </conditionalFormatting>
  <conditionalFormatting sqref="Q36:S36">
    <cfRule type="cellIs" dxfId="31522" priority="53579" operator="equal">
      <formula>"10.30 – 19.30"</formula>
    </cfRule>
  </conditionalFormatting>
  <conditionalFormatting sqref="Q36:S36">
    <cfRule type="cellIs" dxfId="31521" priority="53580" operator="equal">
      <formula>"11.30 – 19.30"</formula>
    </cfRule>
  </conditionalFormatting>
  <conditionalFormatting sqref="Q36:S36">
    <cfRule type="cellIs" dxfId="31520" priority="53581" operator="equal">
      <formula>_FV(13,"3")</formula>
    </cfRule>
  </conditionalFormatting>
  <conditionalFormatting sqref="Q36:S36">
    <cfRule type="cellIs" dxfId="31519" priority="53582" operator="equal">
      <formula>_FV(13,"3")</formula>
    </cfRule>
  </conditionalFormatting>
  <conditionalFormatting sqref="Q36:S36">
    <cfRule type="cellIs" dxfId="31518" priority="53583" operator="equal">
      <formula>_FV(13,"3")</formula>
    </cfRule>
  </conditionalFormatting>
  <conditionalFormatting sqref="BU36:XFD36 Q36:S36">
    <cfRule type="containsText" dxfId="31517" priority="53565" operator="containsText" text="DOMENICA">
      <formula>NOT(ISERROR(SEARCH("DOMENICA",Q36)))</formula>
    </cfRule>
    <cfRule type="containsText" dxfId="31516" priority="53566" operator="containsText" text="08.30 – 14.30">
      <formula>NOT(ISERROR(SEARCH("08.30 – 14.30",Q36)))</formula>
    </cfRule>
    <cfRule type="containsText" dxfId="31515" priority="53567" operator="containsText" text="09.30 – 18.30">
      <formula>NOT(ISERROR(SEARCH("09.30 – 18.30",Q36)))</formula>
    </cfRule>
    <cfRule type="containsText" dxfId="31514" priority="53568" operator="containsText" text="08.30 – 16.30">
      <formula>NOT(ISERROR(SEARCH("08.30 – 16.30",Q36)))</formula>
    </cfRule>
    <cfRule type="containsText" dxfId="31513" priority="53569" operator="containsText" text="08.30 – 17.30">
      <formula>NOT(ISERROR(SEARCH("08.30 – 17.30",Q36)))</formula>
    </cfRule>
    <cfRule type="containsText" dxfId="31512" priority="53570" operator="containsText" text="09.00 – 18.00">
      <formula>NOT(ISERROR(SEARCH("09.00 – 18.00",Q36)))</formula>
    </cfRule>
    <cfRule type="containsText" dxfId="31511" priority="53571" operator="containsText" text="09.00 – 15.00">
      <formula>NOT(ISERROR(SEARCH("09.00 – 15.00",Q36)))</formula>
    </cfRule>
    <cfRule type="containsText" dxfId="31510" priority="53572" operator="containsText" text="10.30 – 19.30">
      <formula>NOT(ISERROR(SEARCH("10.30 – 19.30",Q36)))</formula>
    </cfRule>
    <cfRule type="containsText" dxfId="31509" priority="53573" operator="containsText" text="09.00 – 13.00">
      <formula>NOT(ISERROR(SEARCH("09.00 – 13.00",Q36)))</formula>
    </cfRule>
    <cfRule type="containsText" dxfId="31508" priority="53574" operator="containsText" text="11.30 – 19.30">
      <formula>NOT(ISERROR(SEARCH("11.30 – 19.30",Q36)))</formula>
    </cfRule>
  </conditionalFormatting>
  <conditionalFormatting sqref="Q36:S36">
    <cfRule type="cellIs" dxfId="31507" priority="53557" operator="equal">
      <formula>"09.00 – 15.00"</formula>
    </cfRule>
  </conditionalFormatting>
  <conditionalFormatting sqref="Q36:S36">
    <cfRule type="cellIs" dxfId="31506" priority="53558" operator="equal">
      <formula>"09.00 – 18.00"</formula>
    </cfRule>
  </conditionalFormatting>
  <conditionalFormatting sqref="Q36:S36">
    <cfRule type="cellIs" dxfId="31505" priority="53559" operator="equal">
      <formula>"09.30 – 13.00"</formula>
    </cfRule>
  </conditionalFormatting>
  <conditionalFormatting sqref="Q36:S36">
    <cfRule type="cellIs" dxfId="31504" priority="53560" operator="equal">
      <formula>"10.30 – 19.30"</formula>
    </cfRule>
  </conditionalFormatting>
  <conditionalFormatting sqref="Q36:S36">
    <cfRule type="cellIs" dxfId="31503" priority="53561" operator="equal">
      <formula>"11.30 – 19.30"</formula>
    </cfRule>
  </conditionalFormatting>
  <conditionalFormatting sqref="Q36:S36">
    <cfRule type="cellIs" dxfId="31502" priority="53562" operator="equal">
      <formula>_FV(13,"3")</formula>
    </cfRule>
  </conditionalFormatting>
  <conditionalFormatting sqref="Q36:S36">
    <cfRule type="cellIs" dxfId="31501" priority="53563" operator="equal">
      <formula>_FV(13,"3")</formula>
    </cfRule>
  </conditionalFormatting>
  <conditionalFormatting sqref="Q36:S36">
    <cfRule type="cellIs" dxfId="31500" priority="53564" operator="equal">
      <formula>_FV(13,"3")</formula>
    </cfRule>
  </conditionalFormatting>
  <conditionalFormatting sqref="Q36:S36">
    <cfRule type="cellIs" dxfId="31499" priority="53549" operator="equal">
      <formula>"09.00 – 15.00"</formula>
    </cfRule>
  </conditionalFormatting>
  <conditionalFormatting sqref="Q36:S36">
    <cfRule type="cellIs" dxfId="31498" priority="53550" operator="equal">
      <formula>"09.00 – 18.00"</formula>
    </cfRule>
  </conditionalFormatting>
  <conditionalFormatting sqref="Q36:S36">
    <cfRule type="cellIs" dxfId="31497" priority="53551" operator="equal">
      <formula>"09.30 – 13.00"</formula>
    </cfRule>
  </conditionalFormatting>
  <conditionalFormatting sqref="Q36:S36">
    <cfRule type="cellIs" dxfId="31496" priority="53552" operator="equal">
      <formula>"10.30 – 19.30"</formula>
    </cfRule>
  </conditionalFormatting>
  <conditionalFormatting sqref="Q36:S36">
    <cfRule type="cellIs" dxfId="31495" priority="53553" operator="equal">
      <formula>"11.30 – 19.30"</formula>
    </cfRule>
  </conditionalFormatting>
  <conditionalFormatting sqref="Q36:S36">
    <cfRule type="cellIs" dxfId="31494" priority="53554" operator="equal">
      <formula>_FV(13,"3")</formula>
    </cfRule>
  </conditionalFormatting>
  <conditionalFormatting sqref="Q36:S36">
    <cfRule type="cellIs" dxfId="31493" priority="53555" operator="equal">
      <formula>_FV(13,"3")</formula>
    </cfRule>
  </conditionalFormatting>
  <conditionalFormatting sqref="Q36:S36">
    <cfRule type="cellIs" dxfId="31492" priority="53556" operator="equal">
      <formula>_FV(13,"3")</formula>
    </cfRule>
  </conditionalFormatting>
  <conditionalFormatting sqref="AW36:AY44">
    <cfRule type="containsText" dxfId="31491" priority="53532" operator="containsText" text="08.30 – 14.30">
      <formula>NOT(ISERROR(SEARCH("08.30 – 14.30",AW36)))</formula>
    </cfRule>
    <cfRule type="containsText" dxfId="31490" priority="53533" operator="containsText" text="09:30 – 18.30">
      <formula>NOT(ISERROR(SEARCH("09:30 – 18.30",AW36)))</formula>
    </cfRule>
    <cfRule type="containsText" dxfId="31489" priority="53534" operator="containsText" text="10.30 – 18.30">
      <formula>NOT(ISERROR(SEARCH("10.30 – 18.30",AW36)))</formula>
    </cfRule>
    <cfRule type="containsText" dxfId="31488" priority="53535" operator="containsText" text="09.30 – 18.30">
      <formula>NOT(ISERROR(SEARCH("09.30 – 18.30",AW36)))</formula>
    </cfRule>
    <cfRule type="containsText" dxfId="31487" priority="53536" operator="containsText" text="09.00 – 13:00">
      <formula>NOT(ISERROR(SEARCH("09.00 – 13:00",AW36)))</formula>
    </cfRule>
    <cfRule type="containsText" dxfId="31486" priority="53537" operator="containsText" text="08.30 – 16.30">
      <formula>NOT(ISERROR(SEARCH("08.30 – 16.30",AW36)))</formula>
    </cfRule>
    <cfRule type="containsText" dxfId="31485" priority="53538" operator="containsText" text="08:30 – 17.30">
      <formula>NOT(ISERROR(SEARCH("08:30 – 17.30",AW36)))</formula>
    </cfRule>
    <cfRule type="containsText" dxfId="31484" priority="53539" operator="containsText" text="08.30 – 17.30">
      <formula>NOT(ISERROR(SEARCH("08.30 – 17.30",AW36)))</formula>
    </cfRule>
    <cfRule type="containsText" dxfId="31483" priority="53540" operator="containsText" text="09.00 – 18.00">
      <formula>NOT(ISERROR(SEARCH("09.00 – 18.00",AW36)))</formula>
    </cfRule>
    <cfRule type="containsText" dxfId="31482" priority="53541" operator="containsText" text="09.00 – 13.00">
      <formula>NOT(ISERROR(SEARCH("09.00 – 13.00",AW36)))</formula>
    </cfRule>
    <cfRule type="containsText" dxfId="31481" priority="53542" operator="containsText" text="11.30 – 19.30">
      <formula>NOT(ISERROR(SEARCH("11.30 – 19.30",AW36)))</formula>
    </cfRule>
    <cfRule type="containsText" dxfId="31480" priority="53543" operator="containsText" text="10.30 – 19.30">
      <formula>NOT(ISERROR(SEARCH("10.30 – 19.30",AW36)))</formula>
    </cfRule>
    <cfRule type="containsText" dxfId="31479" priority="53544" operator="containsText" text="09.00 – 15.00">
      <formula>NOT(ISERROR(SEARCH("09.00 – 15.00",AW36)))</formula>
    </cfRule>
    <cfRule type="containsText" dxfId="31478" priority="53545" operator="containsText" text="12:30">
      <formula>NOT(ISERROR(SEARCH("12:30",AW36)))</formula>
    </cfRule>
    <cfRule type="containsText" dxfId="31477" priority="53546" operator="containsText" text="13:30">
      <formula>NOT(ISERROR(SEARCH("13:30",AW36)))</formula>
    </cfRule>
    <cfRule type="containsText" dxfId="31476" priority="53547" operator="containsText" text="FESTIVITÁ">
      <formula>NOT(ISERROR(SEARCH("FESTIVITÁ",AW36)))</formula>
    </cfRule>
    <cfRule type="cellIs" dxfId="31475" priority="53548" operator="equal">
      <formula>"DOMENICA"</formula>
    </cfRule>
  </conditionalFormatting>
  <conditionalFormatting sqref="Q38:S44">
    <cfRule type="containsText" dxfId="31474" priority="53515" operator="containsText" text="08.30 – 14.30">
      <formula>NOT(ISERROR(SEARCH("08.30 – 14.30",Q38)))</formula>
    </cfRule>
    <cfRule type="containsText" dxfId="31473" priority="53516" operator="containsText" text="09:30 – 18.30">
      <formula>NOT(ISERROR(SEARCH("09:30 – 18.30",Q38)))</formula>
    </cfRule>
    <cfRule type="containsText" dxfId="31472" priority="53517" operator="containsText" text="10.30 – 18.30">
      <formula>NOT(ISERROR(SEARCH("10.30 – 18.30",Q38)))</formula>
    </cfRule>
    <cfRule type="containsText" dxfId="31471" priority="53518" operator="containsText" text="09.30 – 18.30">
      <formula>NOT(ISERROR(SEARCH("09.30 – 18.30",Q38)))</formula>
    </cfRule>
    <cfRule type="containsText" dxfId="31470" priority="53519" operator="containsText" text="09.00 – 13:00">
      <formula>NOT(ISERROR(SEARCH("09.00 – 13:00",Q38)))</formula>
    </cfRule>
    <cfRule type="containsText" dxfId="31469" priority="53520" operator="containsText" text="08.30 – 16.30">
      <formula>NOT(ISERROR(SEARCH("08.30 – 16.30",Q38)))</formula>
    </cfRule>
    <cfRule type="containsText" dxfId="31468" priority="53521" operator="containsText" text="08:30 – 17.30">
      <formula>NOT(ISERROR(SEARCH("08:30 – 17.30",Q38)))</formula>
    </cfRule>
    <cfRule type="containsText" dxfId="31467" priority="53522" operator="containsText" text="08.30 – 17.30">
      <formula>NOT(ISERROR(SEARCH("08.30 – 17.30",Q38)))</formula>
    </cfRule>
    <cfRule type="containsText" dxfId="31466" priority="53523" operator="containsText" text="09.00 – 18.00">
      <formula>NOT(ISERROR(SEARCH("09.00 – 18.00",Q38)))</formula>
    </cfRule>
    <cfRule type="containsText" dxfId="31465" priority="53524" operator="containsText" text="09.00 – 13.00">
      <formula>NOT(ISERROR(SEARCH("09.00 – 13.00",Q38)))</formula>
    </cfRule>
    <cfRule type="containsText" dxfId="31464" priority="53525" operator="containsText" text="11.30 – 19.30">
      <formula>NOT(ISERROR(SEARCH("11.30 – 19.30",Q38)))</formula>
    </cfRule>
    <cfRule type="containsText" dxfId="31463" priority="53526" operator="containsText" text="10.30 – 19.30">
      <formula>NOT(ISERROR(SEARCH("10.30 – 19.30",Q38)))</formula>
    </cfRule>
    <cfRule type="containsText" dxfId="31462" priority="53527" operator="containsText" text="09.00 – 15.00">
      <formula>NOT(ISERROR(SEARCH("09.00 – 15.00",Q38)))</formula>
    </cfRule>
    <cfRule type="containsText" dxfId="31461" priority="53528" operator="containsText" text="12:30">
      <formula>NOT(ISERROR(SEARCH("12:30",Q38)))</formula>
    </cfRule>
    <cfRule type="containsText" dxfId="31460" priority="53529" operator="containsText" text="13:30">
      <formula>NOT(ISERROR(SEARCH("13:30",Q38)))</formula>
    </cfRule>
    <cfRule type="containsText" dxfId="31459" priority="53530" operator="containsText" text="FESTIVITÁ">
      <formula>NOT(ISERROR(SEARCH("FESTIVITÁ",Q38)))</formula>
    </cfRule>
    <cfRule type="cellIs" dxfId="31458" priority="53531" operator="equal">
      <formula>"DOMENICA"</formula>
    </cfRule>
  </conditionalFormatting>
  <conditionalFormatting sqref="U37:V37 U38:U44">
    <cfRule type="containsText" dxfId="31457" priority="53498" operator="containsText" text="08.30 – 14.30">
      <formula>NOT(ISERROR(SEARCH("08.30 – 14.30",U37)))</formula>
    </cfRule>
    <cfRule type="containsText" dxfId="31456" priority="53499" operator="containsText" text="09:30 – 18.30">
      <formula>NOT(ISERROR(SEARCH("09:30 – 18.30",U37)))</formula>
    </cfRule>
    <cfRule type="containsText" dxfId="31455" priority="53500" operator="containsText" text="10.30 – 18.30">
      <formula>NOT(ISERROR(SEARCH("10.30 – 18.30",U37)))</formula>
    </cfRule>
    <cfRule type="containsText" dxfId="31454" priority="53501" operator="containsText" text="09.30 – 18.30">
      <formula>NOT(ISERROR(SEARCH("09.30 – 18.30",U37)))</formula>
    </cfRule>
    <cfRule type="containsText" dxfId="31453" priority="53502" operator="containsText" text="09.00 – 13:00">
      <formula>NOT(ISERROR(SEARCH("09.00 – 13:00",U37)))</formula>
    </cfRule>
    <cfRule type="containsText" dxfId="31452" priority="53503" operator="containsText" text="08.30 – 16.30">
      <formula>NOT(ISERROR(SEARCH("08.30 – 16.30",U37)))</formula>
    </cfRule>
    <cfRule type="containsText" dxfId="31451" priority="53504" operator="containsText" text="08:30 – 17.30">
      <formula>NOT(ISERROR(SEARCH("08:30 – 17.30",U37)))</formula>
    </cfRule>
    <cfRule type="containsText" dxfId="31450" priority="53505" operator="containsText" text="08.30 – 17.30">
      <formula>NOT(ISERROR(SEARCH("08.30 – 17.30",U37)))</formula>
    </cfRule>
    <cfRule type="containsText" dxfId="31449" priority="53506" operator="containsText" text="09.00 – 18.00">
      <formula>NOT(ISERROR(SEARCH("09.00 – 18.00",U37)))</formula>
    </cfRule>
    <cfRule type="containsText" dxfId="31448" priority="53507" operator="containsText" text="09.00 – 13.00">
      <formula>NOT(ISERROR(SEARCH("09.00 – 13.00",U37)))</formula>
    </cfRule>
    <cfRule type="containsText" dxfId="31447" priority="53508" operator="containsText" text="11.30 – 19.30">
      <formula>NOT(ISERROR(SEARCH("11.30 – 19.30",U37)))</formula>
    </cfRule>
    <cfRule type="containsText" dxfId="31446" priority="53509" operator="containsText" text="10.30 – 19.30">
      <formula>NOT(ISERROR(SEARCH("10.30 – 19.30",U37)))</formula>
    </cfRule>
    <cfRule type="containsText" dxfId="31445" priority="53510" operator="containsText" text="09.00 – 15.00">
      <formula>NOT(ISERROR(SEARCH("09.00 – 15.00",U37)))</formula>
    </cfRule>
    <cfRule type="containsText" dxfId="31444" priority="53511" operator="containsText" text="12:30">
      <formula>NOT(ISERROR(SEARCH("12:30",U37)))</formula>
    </cfRule>
    <cfRule type="containsText" dxfId="31443" priority="53512" operator="containsText" text="13:30">
      <formula>NOT(ISERROR(SEARCH("13:30",U37)))</formula>
    </cfRule>
    <cfRule type="containsText" dxfId="31442" priority="53513" operator="containsText" text="FESTIVITÁ">
      <formula>NOT(ISERROR(SEARCH("FESTIVITÁ",U37)))</formula>
    </cfRule>
    <cfRule type="cellIs" dxfId="31441" priority="53514" operator="equal">
      <formula>"DOMENICA"</formula>
    </cfRule>
  </conditionalFormatting>
  <conditionalFormatting sqref="U36:V36">
    <cfRule type="cellIs" dxfId="31440" priority="53489" stopIfTrue="1" operator="equal">
      <formula>"09.00 – 13.00"</formula>
    </cfRule>
  </conditionalFormatting>
  <conditionalFormatting sqref="U36:V36">
    <cfRule type="cellIs" dxfId="31439" priority="53491" operator="equal">
      <formula>"09.00 – 18.00"</formula>
    </cfRule>
  </conditionalFormatting>
  <conditionalFormatting sqref="U36:V36">
    <cfRule type="cellIs" dxfId="31438" priority="53492" operator="equal">
      <formula>"09.30 – 13.00"</formula>
    </cfRule>
  </conditionalFormatting>
  <conditionalFormatting sqref="U36:V36">
    <cfRule type="cellIs" dxfId="31437" priority="53493" operator="equal">
      <formula>"10.30 – 19.30"</formula>
    </cfRule>
  </conditionalFormatting>
  <conditionalFormatting sqref="U36:V36">
    <cfRule type="cellIs" dxfId="31436" priority="53494" operator="equal">
      <formula>"11.30 – 19.30"</formula>
    </cfRule>
  </conditionalFormatting>
  <conditionalFormatting sqref="U36:V36">
    <cfRule type="cellIs" dxfId="31435" priority="53495" operator="equal">
      <formula>_FV(13,"3")</formula>
    </cfRule>
  </conditionalFormatting>
  <conditionalFormatting sqref="U36:V36">
    <cfRule type="cellIs" dxfId="31434" priority="53496" operator="equal">
      <formula>_FV(13,"3")</formula>
    </cfRule>
  </conditionalFormatting>
  <conditionalFormatting sqref="U36:V36">
    <cfRule type="cellIs" dxfId="31433" priority="53497" operator="equal">
      <formula>_FV(13,"3")</formula>
    </cfRule>
  </conditionalFormatting>
  <conditionalFormatting sqref="U36:V36">
    <cfRule type="containsText" dxfId="31432" priority="53479" operator="containsText" text="DOMENICA">
      <formula>NOT(ISERROR(SEARCH("DOMENICA",U36)))</formula>
    </cfRule>
    <cfRule type="containsText" dxfId="31431" priority="53480" operator="containsText" text="08.30 – 14.30">
      <formula>NOT(ISERROR(SEARCH("08.30 – 14.30",U36)))</formula>
    </cfRule>
    <cfRule type="containsText" dxfId="31430" priority="53481" operator="containsText" text="09.30 – 18.30">
      <formula>NOT(ISERROR(SEARCH("09.30 – 18.30",U36)))</formula>
    </cfRule>
    <cfRule type="containsText" dxfId="31429" priority="53482" operator="containsText" text="08.30 – 16.30">
      <formula>NOT(ISERROR(SEARCH("08.30 – 16.30",U36)))</formula>
    </cfRule>
    <cfRule type="containsText" dxfId="31428" priority="53483" operator="containsText" text="08.30 – 17.30">
      <formula>NOT(ISERROR(SEARCH("08.30 – 17.30",U36)))</formula>
    </cfRule>
    <cfRule type="containsText" dxfId="31427" priority="53484" operator="containsText" text="09.00 – 18.00">
      <formula>NOT(ISERROR(SEARCH("09.00 – 18.00",U36)))</formula>
    </cfRule>
    <cfRule type="containsText" dxfId="31426" priority="53485" operator="containsText" text="09.00 – 15.00">
      <formula>NOT(ISERROR(SEARCH("09.00 – 15.00",U36)))</formula>
    </cfRule>
    <cfRule type="containsText" dxfId="31425" priority="53486" operator="containsText" text="10.30 – 19.30">
      <formula>NOT(ISERROR(SEARCH("10.30 – 19.30",U36)))</formula>
    </cfRule>
    <cfRule type="containsText" dxfId="31424" priority="53487" operator="containsText" text="09.00 – 13.00">
      <formula>NOT(ISERROR(SEARCH("09.00 – 13.00",U36)))</formula>
    </cfRule>
    <cfRule type="containsText" dxfId="31423" priority="53488" operator="containsText" text="11.30 – 19.30">
      <formula>NOT(ISERROR(SEARCH("11.30 – 19.30",U36)))</formula>
    </cfRule>
  </conditionalFormatting>
  <conditionalFormatting sqref="U36:V36">
    <cfRule type="cellIs" dxfId="31422" priority="53471" operator="equal">
      <formula>"09.00 – 15.00"</formula>
    </cfRule>
  </conditionalFormatting>
  <conditionalFormatting sqref="U36:V36">
    <cfRule type="cellIs" dxfId="31421" priority="53472" operator="equal">
      <formula>"09.00 – 18.00"</formula>
    </cfRule>
  </conditionalFormatting>
  <conditionalFormatting sqref="U36:V36">
    <cfRule type="cellIs" dxfId="31420" priority="53473" operator="equal">
      <formula>"09.30 – 13.00"</formula>
    </cfRule>
  </conditionalFormatting>
  <conditionalFormatting sqref="U36:V36">
    <cfRule type="cellIs" dxfId="31419" priority="53474" operator="equal">
      <formula>"10.30 – 19.30"</formula>
    </cfRule>
  </conditionalFormatting>
  <conditionalFormatting sqref="U36:V36">
    <cfRule type="cellIs" dxfId="31418" priority="53475" operator="equal">
      <formula>"11.30 – 19.30"</formula>
    </cfRule>
  </conditionalFormatting>
  <conditionalFormatting sqref="U36:V36">
    <cfRule type="cellIs" dxfId="31417" priority="53476" operator="equal">
      <formula>_FV(13,"3")</formula>
    </cfRule>
  </conditionalFormatting>
  <conditionalFormatting sqref="U36:V36">
    <cfRule type="cellIs" dxfId="31416" priority="53477" operator="equal">
      <formula>_FV(13,"3")</formula>
    </cfRule>
  </conditionalFormatting>
  <conditionalFormatting sqref="U36:V36">
    <cfRule type="cellIs" dxfId="31415" priority="53478" operator="equal">
      <formula>_FV(13,"3")</formula>
    </cfRule>
  </conditionalFormatting>
  <conditionalFormatting sqref="U36:V36">
    <cfRule type="cellIs" dxfId="31414" priority="53463" operator="equal">
      <formula>"09.00 – 15.00"</formula>
    </cfRule>
  </conditionalFormatting>
  <conditionalFormatting sqref="U36:V36">
    <cfRule type="cellIs" dxfId="31413" priority="53464" operator="equal">
      <formula>"09.00 – 18.00"</formula>
    </cfRule>
  </conditionalFormatting>
  <conditionalFormatting sqref="U36:V36">
    <cfRule type="cellIs" dxfId="31412" priority="53465" operator="equal">
      <formula>"09.30 – 13.00"</formula>
    </cfRule>
  </conditionalFormatting>
  <conditionalFormatting sqref="U36:V36">
    <cfRule type="cellIs" dxfId="31411" priority="53466" operator="equal">
      <formula>"10.30 – 19.30"</formula>
    </cfRule>
  </conditionalFormatting>
  <conditionalFormatting sqref="U36:V36">
    <cfRule type="cellIs" dxfId="31410" priority="53467" operator="equal">
      <formula>"11.30 – 19.30"</formula>
    </cfRule>
  </conditionalFormatting>
  <conditionalFormatting sqref="U36:V36">
    <cfRule type="cellIs" dxfId="31409" priority="53468" operator="equal">
      <formula>_FV(13,"3")</formula>
    </cfRule>
  </conditionalFormatting>
  <conditionalFormatting sqref="U36:V36">
    <cfRule type="cellIs" dxfId="31408" priority="53469" operator="equal">
      <formula>_FV(13,"3")</formula>
    </cfRule>
  </conditionalFormatting>
  <conditionalFormatting sqref="U36:V36">
    <cfRule type="cellIs" dxfId="31407" priority="53470" operator="equal">
      <formula>_FV(13,"3")</formula>
    </cfRule>
  </conditionalFormatting>
  <conditionalFormatting sqref="V38:V44">
    <cfRule type="containsText" dxfId="31406" priority="53446" operator="containsText" text="08.30 – 14.30">
      <formula>NOT(ISERROR(SEARCH("08.30 – 14.30",V38)))</formula>
    </cfRule>
    <cfRule type="containsText" dxfId="31405" priority="53447" operator="containsText" text="09:30 – 18.30">
      <formula>NOT(ISERROR(SEARCH("09:30 – 18.30",V38)))</formula>
    </cfRule>
    <cfRule type="containsText" dxfId="31404" priority="53448" operator="containsText" text="10.30 – 18.30">
      <formula>NOT(ISERROR(SEARCH("10.30 – 18.30",V38)))</formula>
    </cfRule>
    <cfRule type="containsText" dxfId="31403" priority="53449" operator="containsText" text="09.30 – 18.30">
      <formula>NOT(ISERROR(SEARCH("09.30 – 18.30",V38)))</formula>
    </cfRule>
    <cfRule type="containsText" dxfId="31402" priority="53450" operator="containsText" text="09.00 – 13:00">
      <formula>NOT(ISERROR(SEARCH("09.00 – 13:00",V38)))</formula>
    </cfRule>
    <cfRule type="containsText" dxfId="31401" priority="53451" operator="containsText" text="08.30 – 16.30">
      <formula>NOT(ISERROR(SEARCH("08.30 – 16.30",V38)))</formula>
    </cfRule>
    <cfRule type="containsText" dxfId="31400" priority="53452" operator="containsText" text="08:30 – 17.30">
      <formula>NOT(ISERROR(SEARCH("08:30 – 17.30",V38)))</formula>
    </cfRule>
    <cfRule type="containsText" dxfId="31399" priority="53453" operator="containsText" text="08.30 – 17.30">
      <formula>NOT(ISERROR(SEARCH("08.30 – 17.30",V38)))</formula>
    </cfRule>
    <cfRule type="containsText" dxfId="31398" priority="53454" operator="containsText" text="09.00 – 18.00">
      <formula>NOT(ISERROR(SEARCH("09.00 – 18.00",V38)))</formula>
    </cfRule>
    <cfRule type="containsText" dxfId="31397" priority="53455" operator="containsText" text="09.00 – 13.00">
      <formula>NOT(ISERROR(SEARCH("09.00 – 13.00",V38)))</formula>
    </cfRule>
    <cfRule type="containsText" dxfId="31396" priority="53456" operator="containsText" text="11.30 – 19.30">
      <formula>NOT(ISERROR(SEARCH("11.30 – 19.30",V38)))</formula>
    </cfRule>
    <cfRule type="containsText" dxfId="31395" priority="53457" operator="containsText" text="10.30 – 19.30">
      <formula>NOT(ISERROR(SEARCH("10.30 – 19.30",V38)))</formula>
    </cfRule>
    <cfRule type="containsText" dxfId="31394" priority="53458" operator="containsText" text="09.00 – 15.00">
      <formula>NOT(ISERROR(SEARCH("09.00 – 15.00",V38)))</formula>
    </cfRule>
    <cfRule type="containsText" dxfId="31393" priority="53459" operator="containsText" text="12:30">
      <formula>NOT(ISERROR(SEARCH("12:30",V38)))</formula>
    </cfRule>
    <cfRule type="containsText" dxfId="31392" priority="53460" operator="containsText" text="13:30">
      <formula>NOT(ISERROR(SEARCH("13:30",V38)))</formula>
    </cfRule>
    <cfRule type="containsText" dxfId="31391" priority="53461" operator="containsText" text="FESTIVITÁ">
      <formula>NOT(ISERROR(SEARCH("FESTIVITÁ",V38)))</formula>
    </cfRule>
    <cfRule type="cellIs" dxfId="31390" priority="53462" operator="equal">
      <formula>"DOMENICA"</formula>
    </cfRule>
  </conditionalFormatting>
  <conditionalFormatting sqref="V38:V44">
    <cfRule type="iconSet" priority="53445">
      <iconSet iconSet="3Symbols2">
        <cfvo type="percent" val="0"/>
        <cfvo type="percent" val="0"/>
        <cfvo type="formula" val="TODAY()" gte="0"/>
      </iconSet>
    </cfRule>
  </conditionalFormatting>
  <conditionalFormatting sqref="BI38:BI44">
    <cfRule type="containsText" dxfId="31389" priority="53428" operator="containsText" text="08.30 – 14.30">
      <formula>NOT(ISERROR(SEARCH("08.30 – 14.30",BI38)))</formula>
    </cfRule>
    <cfRule type="containsText" dxfId="31388" priority="53429" operator="containsText" text="09:30 – 18.30">
      <formula>NOT(ISERROR(SEARCH("09:30 – 18.30",BI38)))</formula>
    </cfRule>
    <cfRule type="containsText" dxfId="31387" priority="53430" operator="containsText" text="10.30 – 18.30">
      <formula>NOT(ISERROR(SEARCH("10.30 – 18.30",BI38)))</formula>
    </cfRule>
    <cfRule type="containsText" dxfId="31386" priority="53431" operator="containsText" text="09.30 – 18.30">
      <formula>NOT(ISERROR(SEARCH("09.30 – 18.30",BI38)))</formula>
    </cfRule>
    <cfRule type="containsText" dxfId="31385" priority="53432" operator="containsText" text="09.00 – 13:00">
      <formula>NOT(ISERROR(SEARCH("09.00 – 13:00",BI38)))</formula>
    </cfRule>
    <cfRule type="containsText" dxfId="31384" priority="53433" operator="containsText" text="08.30 – 16.30">
      <formula>NOT(ISERROR(SEARCH("08.30 – 16.30",BI38)))</formula>
    </cfRule>
    <cfRule type="containsText" dxfId="31383" priority="53434" operator="containsText" text="08:30 – 17.30">
      <formula>NOT(ISERROR(SEARCH("08:30 – 17.30",BI38)))</formula>
    </cfRule>
    <cfRule type="containsText" dxfId="31382" priority="53435" operator="containsText" text="08.30 – 17.30">
      <formula>NOT(ISERROR(SEARCH("08.30 – 17.30",BI38)))</formula>
    </cfRule>
    <cfRule type="containsText" dxfId="31381" priority="53436" operator="containsText" text="09.00 – 18.00">
      <formula>NOT(ISERROR(SEARCH("09.00 – 18.00",BI38)))</formula>
    </cfRule>
    <cfRule type="containsText" dxfId="31380" priority="53437" operator="containsText" text="09.00 – 13.00">
      <formula>NOT(ISERROR(SEARCH("09.00 – 13.00",BI38)))</formula>
    </cfRule>
    <cfRule type="containsText" dxfId="31379" priority="53438" operator="containsText" text="11.30 – 19.30">
      <formula>NOT(ISERROR(SEARCH("11.30 – 19.30",BI38)))</formula>
    </cfRule>
    <cfRule type="containsText" dxfId="31378" priority="53439" operator="containsText" text="10.30 – 19.30">
      <formula>NOT(ISERROR(SEARCH("10.30 – 19.30",BI38)))</formula>
    </cfRule>
    <cfRule type="containsText" dxfId="31377" priority="53440" operator="containsText" text="09.00 – 15.00">
      <formula>NOT(ISERROR(SEARCH("09.00 – 15.00",BI38)))</formula>
    </cfRule>
    <cfRule type="containsText" dxfId="31376" priority="53441" operator="containsText" text="12:30">
      <formula>NOT(ISERROR(SEARCH("12:30",BI38)))</formula>
    </cfRule>
    <cfRule type="containsText" dxfId="31375" priority="53442" operator="containsText" text="13:30">
      <formula>NOT(ISERROR(SEARCH("13:30",BI38)))</formula>
    </cfRule>
    <cfRule type="containsText" dxfId="31374" priority="53443" operator="containsText" text="FESTIVITÁ">
      <formula>NOT(ISERROR(SEARCH("FESTIVITÁ",BI38)))</formula>
    </cfRule>
    <cfRule type="cellIs" dxfId="31373" priority="53444" operator="equal">
      <formula>"DOMENICA"</formula>
    </cfRule>
  </conditionalFormatting>
  <conditionalFormatting sqref="BJ38:BJ44">
    <cfRule type="containsText" dxfId="31372" priority="53411" operator="containsText" text="08.30 – 14.30">
      <formula>NOT(ISERROR(SEARCH("08.30 – 14.30",BJ38)))</formula>
    </cfRule>
    <cfRule type="containsText" dxfId="31371" priority="53412" operator="containsText" text="09:30 – 18.30">
      <formula>NOT(ISERROR(SEARCH("09:30 – 18.30",BJ38)))</formula>
    </cfRule>
    <cfRule type="containsText" dxfId="31370" priority="53413" operator="containsText" text="10.30 – 18.30">
      <formula>NOT(ISERROR(SEARCH("10.30 – 18.30",BJ38)))</formula>
    </cfRule>
    <cfRule type="containsText" dxfId="31369" priority="53414" operator="containsText" text="09.30 – 18.30">
      <formula>NOT(ISERROR(SEARCH("09.30 – 18.30",BJ38)))</formula>
    </cfRule>
    <cfRule type="containsText" dxfId="31368" priority="53415" operator="containsText" text="09.00 – 13:00">
      <formula>NOT(ISERROR(SEARCH("09.00 – 13:00",BJ38)))</formula>
    </cfRule>
    <cfRule type="containsText" dxfId="31367" priority="53416" operator="containsText" text="08.30 – 16.30">
      <formula>NOT(ISERROR(SEARCH("08.30 – 16.30",BJ38)))</formula>
    </cfRule>
    <cfRule type="containsText" dxfId="31366" priority="53417" operator="containsText" text="08:30 – 17.30">
      <formula>NOT(ISERROR(SEARCH("08:30 – 17.30",BJ38)))</formula>
    </cfRule>
    <cfRule type="containsText" dxfId="31365" priority="53418" operator="containsText" text="08.30 – 17.30">
      <formula>NOT(ISERROR(SEARCH("08.30 – 17.30",BJ38)))</formula>
    </cfRule>
    <cfRule type="containsText" dxfId="31364" priority="53419" operator="containsText" text="09.00 – 18.00">
      <formula>NOT(ISERROR(SEARCH("09.00 – 18.00",BJ38)))</formula>
    </cfRule>
    <cfRule type="containsText" dxfId="31363" priority="53420" operator="containsText" text="09.00 – 13.00">
      <formula>NOT(ISERROR(SEARCH("09.00 – 13.00",BJ38)))</formula>
    </cfRule>
    <cfRule type="containsText" dxfId="31362" priority="53421" operator="containsText" text="11.30 – 19.30">
      <formula>NOT(ISERROR(SEARCH("11.30 – 19.30",BJ38)))</formula>
    </cfRule>
    <cfRule type="containsText" dxfId="31361" priority="53422" operator="containsText" text="10.30 – 19.30">
      <formula>NOT(ISERROR(SEARCH("10.30 – 19.30",BJ38)))</formula>
    </cfRule>
    <cfRule type="containsText" dxfId="31360" priority="53423" operator="containsText" text="09.00 – 15.00">
      <formula>NOT(ISERROR(SEARCH("09.00 – 15.00",BJ38)))</formula>
    </cfRule>
    <cfRule type="containsText" dxfId="31359" priority="53424" operator="containsText" text="12:30">
      <formula>NOT(ISERROR(SEARCH("12:30",BJ38)))</formula>
    </cfRule>
    <cfRule type="containsText" dxfId="31358" priority="53425" operator="containsText" text="13:30">
      <formula>NOT(ISERROR(SEARCH("13:30",BJ38)))</formula>
    </cfRule>
    <cfRule type="containsText" dxfId="31357" priority="53426" operator="containsText" text="FESTIVITÁ">
      <formula>NOT(ISERROR(SEARCH("FESTIVITÁ",BJ38)))</formula>
    </cfRule>
    <cfRule type="cellIs" dxfId="31356" priority="53427" operator="equal">
      <formula>"DOMENICA"</formula>
    </cfRule>
  </conditionalFormatting>
  <conditionalFormatting sqref="BJ38:BJ44">
    <cfRule type="iconSet" priority="53410">
      <iconSet iconSet="3Symbols2">
        <cfvo type="percent" val="0"/>
        <cfvo type="percent" val="0"/>
        <cfvo type="formula" val="TODAY()" gte="0"/>
      </iconSet>
    </cfRule>
  </conditionalFormatting>
  <conditionalFormatting sqref="Q36:S44 BU36:XFD44 U36:V44">
    <cfRule type="containsText" dxfId="31355" priority="53404" operator="containsText" text="09.00 - 13.00">
      <formula>NOT(ISERROR(SEARCH("09.00 - 13.00",Q36)))</formula>
    </cfRule>
    <cfRule type="containsText" dxfId="31354" priority="53405" operator="containsText" text="09.00 – 15:00">
      <formula>NOT(ISERROR(SEARCH("09.00 – 15:00",Q36)))</formula>
    </cfRule>
    <cfRule type="containsText" dxfId="31353" priority="53406" operator="containsText" text="09.00 – 16.00">
      <formula>NOT(ISERROR(SEARCH("09.00 – 16.00",Q36)))</formula>
    </cfRule>
    <cfRule type="containsText" dxfId="31352" priority="53407" operator="containsText" text="09.00 - 13:00">
      <formula>NOT(ISERROR(SEARCH("09.00 - 13:00",Q36)))</formula>
    </cfRule>
    <cfRule type="containsText" dxfId="31351" priority="53408" operator="containsText" text="08.30 – 16:30 ">
      <formula>NOT(ISERROR(SEARCH("08.30 – 16:30 ",Q36)))</formula>
    </cfRule>
    <cfRule type="containsText" dxfId="31350" priority="53409" operator="containsText" text="08.30 – 17:30 ">
      <formula>NOT(ISERROR(SEARCH("08.30 – 17:30 ",Q36)))</formula>
    </cfRule>
  </conditionalFormatting>
  <conditionalFormatting sqref="Q36:S36">
    <cfRule type="cellIs" dxfId="31349" priority="53396" operator="equal">
      <formula>"09.00 – 15.00"</formula>
    </cfRule>
  </conditionalFormatting>
  <conditionalFormatting sqref="Q36:S36">
    <cfRule type="cellIs" dxfId="31348" priority="53397" operator="equal">
      <formula>"09.00 – 18.00"</formula>
    </cfRule>
  </conditionalFormatting>
  <conditionalFormatting sqref="Q36:S36">
    <cfRule type="cellIs" dxfId="31347" priority="53398" operator="equal">
      <formula>"09.30 – 13.00"</formula>
    </cfRule>
  </conditionalFormatting>
  <conditionalFormatting sqref="Q36:S36">
    <cfRule type="cellIs" dxfId="31346" priority="53399" operator="equal">
      <formula>"10.30 – 19.30"</formula>
    </cfRule>
  </conditionalFormatting>
  <conditionalFormatting sqref="Q36:S36">
    <cfRule type="cellIs" dxfId="31345" priority="53400" operator="equal">
      <formula>"11.30 – 19.30"</formula>
    </cfRule>
  </conditionalFormatting>
  <conditionalFormatting sqref="Q36:S36">
    <cfRule type="cellIs" dxfId="31344" priority="53401" operator="equal">
      <formula>_FV(13,"3")</formula>
    </cfRule>
  </conditionalFormatting>
  <conditionalFormatting sqref="Q36:S36">
    <cfRule type="cellIs" dxfId="31343" priority="53402" operator="equal">
      <formula>_FV(13,"3")</formula>
    </cfRule>
  </conditionalFormatting>
  <conditionalFormatting sqref="Q36:S36">
    <cfRule type="cellIs" dxfId="31342" priority="53403" operator="equal">
      <formula>_FV(13,"3")</formula>
    </cfRule>
  </conditionalFormatting>
  <conditionalFormatting sqref="Q36:S36">
    <cfRule type="containsText" dxfId="31341" priority="53386" operator="containsText" text="DOMENICA">
      <formula>NOT(ISERROR(SEARCH("DOMENICA",Q36)))</formula>
    </cfRule>
    <cfRule type="containsText" dxfId="31340" priority="53387" operator="containsText" text="08.30 – 14.30">
      <formula>NOT(ISERROR(SEARCH("08.30 – 14.30",Q36)))</formula>
    </cfRule>
    <cfRule type="containsText" dxfId="31339" priority="53388" operator="containsText" text="09.30 – 18.30">
      <formula>NOT(ISERROR(SEARCH("09.30 – 18.30",Q36)))</formula>
    </cfRule>
    <cfRule type="containsText" dxfId="31338" priority="53389" operator="containsText" text="08.30 – 16.30">
      <formula>NOT(ISERROR(SEARCH("08.30 – 16.30",Q36)))</formula>
    </cfRule>
    <cfRule type="containsText" dxfId="31337" priority="53390" operator="containsText" text="08.30 – 17.30">
      <formula>NOT(ISERROR(SEARCH("08.30 – 17.30",Q36)))</formula>
    </cfRule>
    <cfRule type="containsText" dxfId="31336" priority="53391" operator="containsText" text="09.00 – 18.00">
      <formula>NOT(ISERROR(SEARCH("09.00 – 18.00",Q36)))</formula>
    </cfRule>
    <cfRule type="containsText" dxfId="31335" priority="53392" operator="containsText" text="09.00 – 15.00">
      <formula>NOT(ISERROR(SEARCH("09.00 – 15.00",Q36)))</formula>
    </cfRule>
    <cfRule type="containsText" dxfId="31334" priority="53393" operator="containsText" text="10.30 – 19.30">
      <formula>NOT(ISERROR(SEARCH("10.30 – 19.30",Q36)))</formula>
    </cfRule>
    <cfRule type="containsText" dxfId="31333" priority="53394" operator="containsText" text="09.00 – 13.00">
      <formula>NOT(ISERROR(SEARCH("09.00 – 13.00",Q36)))</formula>
    </cfRule>
    <cfRule type="containsText" dxfId="31332" priority="53395" operator="containsText" text="11.30 – 19.30">
      <formula>NOT(ISERROR(SEARCH("11.30 – 19.30",Q36)))</formula>
    </cfRule>
  </conditionalFormatting>
  <conditionalFormatting sqref="Q36:S36">
    <cfRule type="cellIs" dxfId="31331" priority="53379" operator="equal">
      <formula>"09.00 – 18.00"</formula>
    </cfRule>
  </conditionalFormatting>
  <conditionalFormatting sqref="Q36:S36">
    <cfRule type="cellIs" dxfId="31330" priority="53380" operator="equal">
      <formula>"09.30 – 13.00"</formula>
    </cfRule>
  </conditionalFormatting>
  <conditionalFormatting sqref="Q36:S36">
    <cfRule type="cellIs" dxfId="31329" priority="53381" operator="equal">
      <formula>"10.30 – 19.30"</formula>
    </cfRule>
  </conditionalFormatting>
  <conditionalFormatting sqref="Q36:S36">
    <cfRule type="cellIs" dxfId="31328" priority="53382" operator="equal">
      <formula>"11.30 – 19.30"</formula>
    </cfRule>
  </conditionalFormatting>
  <conditionalFormatting sqref="Q36:S36">
    <cfRule type="cellIs" dxfId="31327" priority="53383" operator="equal">
      <formula>_FV(13,"3")</formula>
    </cfRule>
  </conditionalFormatting>
  <conditionalFormatting sqref="Q36:S36">
    <cfRule type="cellIs" dxfId="31326" priority="53384" operator="equal">
      <formula>_FV(13,"3")</formula>
    </cfRule>
  </conditionalFormatting>
  <conditionalFormatting sqref="Q36:S36">
    <cfRule type="cellIs" dxfId="31325" priority="53385" operator="equal">
      <formula>_FV(13,"3")</formula>
    </cfRule>
  </conditionalFormatting>
  <conditionalFormatting sqref="Q36:S36">
    <cfRule type="cellIs" dxfId="31324" priority="53372" operator="equal">
      <formula>"09.00 – 18.00"</formula>
    </cfRule>
  </conditionalFormatting>
  <conditionalFormatting sqref="Q36:S36">
    <cfRule type="cellIs" dxfId="31323" priority="53373" operator="equal">
      <formula>"09.30 – 13.00"</formula>
    </cfRule>
  </conditionalFormatting>
  <conditionalFormatting sqref="Q36:S36">
    <cfRule type="cellIs" dxfId="31322" priority="53374" operator="equal">
      <formula>"10.30 – 19.30"</formula>
    </cfRule>
  </conditionalFormatting>
  <conditionalFormatting sqref="Q36:S36">
    <cfRule type="cellIs" dxfId="31321" priority="53375" operator="equal">
      <formula>"11.30 – 19.30"</formula>
    </cfRule>
  </conditionalFormatting>
  <conditionalFormatting sqref="Q36:S36">
    <cfRule type="cellIs" dxfId="31320" priority="53376" operator="equal">
      <formula>_FV(13,"3")</formula>
    </cfRule>
  </conditionalFormatting>
  <conditionalFormatting sqref="Q36:S36">
    <cfRule type="cellIs" dxfId="31319" priority="53377" operator="equal">
      <formula>_FV(13,"3")</formula>
    </cfRule>
  </conditionalFormatting>
  <conditionalFormatting sqref="Q36:S36">
    <cfRule type="cellIs" dxfId="31318" priority="53378" operator="equal">
      <formula>_FV(13,"3")</formula>
    </cfRule>
  </conditionalFormatting>
  <conditionalFormatting sqref="C36:G36 I36:P36">
    <cfRule type="cellIs" dxfId="31317" priority="53363" operator="equal">
      <formula>"09.00 – 13.00"</formula>
    </cfRule>
  </conditionalFormatting>
  <conditionalFormatting sqref="C36:G36 I36:P36">
    <cfRule type="cellIs" dxfId="31316" priority="53364" operator="equal">
      <formula>"09.00 – 15.00"</formula>
    </cfRule>
  </conditionalFormatting>
  <conditionalFormatting sqref="C36:G36 I36:P36">
    <cfRule type="cellIs" dxfId="31315" priority="53365" operator="equal">
      <formula>"09.00 – 18.00"</formula>
    </cfRule>
  </conditionalFormatting>
  <conditionalFormatting sqref="C36:G36 I36:P36">
    <cfRule type="cellIs" dxfId="31314" priority="53366" operator="equal">
      <formula>"09.30 – 13.00"</formula>
    </cfRule>
  </conditionalFormatting>
  <conditionalFormatting sqref="C36:G36 I36:P36">
    <cfRule type="cellIs" dxfId="31313" priority="53367" operator="equal">
      <formula>"10.30 – 19.30"</formula>
    </cfRule>
  </conditionalFormatting>
  <conditionalFormatting sqref="C36:G36 I36:P36">
    <cfRule type="cellIs" dxfId="31312" priority="53368" operator="equal">
      <formula>"11.30 – 19.30"</formula>
    </cfRule>
  </conditionalFormatting>
  <conditionalFormatting sqref="C36:G36 I36:P36">
    <cfRule type="cellIs" dxfId="31311" priority="53369" operator="equal">
      <formula>_FV(13,"3")</formula>
    </cfRule>
  </conditionalFormatting>
  <conditionalFormatting sqref="C36:G36 I36:P36">
    <cfRule type="cellIs" dxfId="31310" priority="53370" operator="equal">
      <formula>_FV(13,"3")</formula>
    </cfRule>
  </conditionalFormatting>
  <conditionalFormatting sqref="C36:G36 I36:P36">
    <cfRule type="cellIs" dxfId="31309" priority="53371" operator="equal">
      <formula>_FV(13,"3")</formula>
    </cfRule>
  </conditionalFormatting>
  <conditionalFormatting sqref="C36:G36 I36:P36">
    <cfRule type="containsText" dxfId="31308" priority="53353" operator="containsText" text="DOMENICA">
      <formula>NOT(ISERROR(SEARCH("DOMENICA",C36)))</formula>
    </cfRule>
    <cfRule type="containsText" dxfId="31307" priority="53354" operator="containsText" text="08.30 – 14.30">
      <formula>NOT(ISERROR(SEARCH("08.30 – 14.30",C36)))</formula>
    </cfRule>
    <cfRule type="containsText" dxfId="31306" priority="53355" operator="containsText" text="09.30 – 18.30">
      <formula>NOT(ISERROR(SEARCH("09.30 – 18.30",C36)))</formula>
    </cfRule>
    <cfRule type="containsText" dxfId="31305" priority="53356" operator="containsText" text="08.30 – 16.30">
      <formula>NOT(ISERROR(SEARCH("08.30 – 16.30",C36)))</formula>
    </cfRule>
    <cfRule type="containsText" dxfId="31304" priority="53357" operator="containsText" text="08.30 – 17.30">
      <formula>NOT(ISERROR(SEARCH("08.30 – 17.30",C36)))</formula>
    </cfRule>
    <cfRule type="containsText" dxfId="31303" priority="53358" operator="containsText" text="09.00 – 18.00">
      <formula>NOT(ISERROR(SEARCH("09.00 – 18.00",C36)))</formula>
    </cfRule>
    <cfRule type="containsText" dxfId="31302" priority="53359" operator="containsText" text="09.00 – 15.00">
      <formula>NOT(ISERROR(SEARCH("09.00 – 15.00",C36)))</formula>
    </cfRule>
    <cfRule type="containsText" dxfId="31301" priority="53360" operator="containsText" text="10.30 – 19.30">
      <formula>NOT(ISERROR(SEARCH("10.30 – 19.30",C36)))</formula>
    </cfRule>
    <cfRule type="containsText" dxfId="31300" priority="53361" operator="containsText" text="09.00 – 13.00">
      <formula>NOT(ISERROR(SEARCH("09.00 – 13.00",C36)))</formula>
    </cfRule>
    <cfRule type="containsText" dxfId="31299" priority="53362" operator="containsText" text="11.30 – 19.30">
      <formula>NOT(ISERROR(SEARCH("11.30 – 19.30",C36)))</formula>
    </cfRule>
  </conditionalFormatting>
  <conditionalFormatting sqref="C36:G36 I36:P36">
    <cfRule type="cellIs" dxfId="31298" priority="53345" operator="equal">
      <formula>"09.00 – 15.00"</formula>
    </cfRule>
  </conditionalFormatting>
  <conditionalFormatting sqref="C36:G36 I36:P36">
    <cfRule type="cellIs" dxfId="31297" priority="53346" operator="equal">
      <formula>"09.00 – 18.00"</formula>
    </cfRule>
  </conditionalFormatting>
  <conditionalFormatting sqref="C36:G36 I36:P36">
    <cfRule type="cellIs" dxfId="31296" priority="53347" operator="equal">
      <formula>"09.30 – 13.00"</formula>
    </cfRule>
  </conditionalFormatting>
  <conditionalFormatting sqref="C36:G36 I36:P36">
    <cfRule type="cellIs" dxfId="31295" priority="53348" operator="equal">
      <formula>"10.30 – 19.30"</formula>
    </cfRule>
  </conditionalFormatting>
  <conditionalFormatting sqref="C36:G36 I36:P36">
    <cfRule type="cellIs" dxfId="31294" priority="53349" operator="equal">
      <formula>"11.30 – 19.30"</formula>
    </cfRule>
  </conditionalFormatting>
  <conditionalFormatting sqref="C36:G36 I36:P36">
    <cfRule type="cellIs" dxfId="31293" priority="53350" operator="equal">
      <formula>_FV(13,"3")</formula>
    </cfRule>
  </conditionalFormatting>
  <conditionalFormatting sqref="C36:G36 I36:P36">
    <cfRule type="cellIs" dxfId="31292" priority="53351" operator="equal">
      <formula>_FV(13,"3")</formula>
    </cfRule>
  </conditionalFormatting>
  <conditionalFormatting sqref="C36:G36 I36:P36">
    <cfRule type="cellIs" dxfId="31291" priority="53352" operator="equal">
      <formula>_FV(13,"3")</formula>
    </cfRule>
  </conditionalFormatting>
  <conditionalFormatting sqref="C36:G36 I36:P36">
    <cfRule type="cellIs" dxfId="31290" priority="53337" operator="equal">
      <formula>"09.00 – 15.00"</formula>
    </cfRule>
  </conditionalFormatting>
  <conditionalFormatting sqref="C36:G36 I36:P36">
    <cfRule type="cellIs" dxfId="31289" priority="53338" operator="equal">
      <formula>"09.00 – 18.00"</formula>
    </cfRule>
  </conditionalFormatting>
  <conditionalFormatting sqref="C36:G36 I36:P36">
    <cfRule type="cellIs" dxfId="31288" priority="53339" operator="equal">
      <formula>"09.30 – 13.00"</formula>
    </cfRule>
  </conditionalFormatting>
  <conditionalFormatting sqref="C36:G36 I36:P36">
    <cfRule type="cellIs" dxfId="31287" priority="53340" operator="equal">
      <formula>"10.30 – 19.30"</formula>
    </cfRule>
  </conditionalFormatting>
  <conditionalFormatting sqref="C36:G36 I36:P36">
    <cfRule type="cellIs" dxfId="31286" priority="53341" operator="equal">
      <formula>"11.30 – 19.30"</formula>
    </cfRule>
  </conditionalFormatting>
  <conditionalFormatting sqref="C36:G36 I36:P36">
    <cfRule type="cellIs" dxfId="31285" priority="53342" operator="equal">
      <formula>_FV(13,"3")</formula>
    </cfRule>
  </conditionalFormatting>
  <conditionalFormatting sqref="C36:G36 I36:P36">
    <cfRule type="cellIs" dxfId="31284" priority="53343" operator="equal">
      <formula>_FV(13,"3")</formula>
    </cfRule>
  </conditionalFormatting>
  <conditionalFormatting sqref="C36:G36 I36:P36">
    <cfRule type="cellIs" dxfId="31283" priority="53344" operator="equal">
      <formula>_FV(13,"3")</formula>
    </cfRule>
  </conditionalFormatting>
  <conditionalFormatting sqref="H36">
    <cfRule type="cellIs" dxfId="31282" priority="53329" operator="equal">
      <formula>"09.00 – 15.00"</formula>
    </cfRule>
  </conditionalFormatting>
  <conditionalFormatting sqref="H36">
    <cfRule type="cellIs" dxfId="31281" priority="53330" operator="equal">
      <formula>"09.00 – 18.00"</formula>
    </cfRule>
  </conditionalFormatting>
  <conditionalFormatting sqref="H36">
    <cfRule type="cellIs" dxfId="31280" priority="53331" operator="equal">
      <formula>"09.30 – 13.00"</formula>
    </cfRule>
  </conditionalFormatting>
  <conditionalFormatting sqref="H36">
    <cfRule type="cellIs" dxfId="31279" priority="53332" operator="equal">
      <formula>"10.30 – 19.30"</formula>
    </cfRule>
  </conditionalFormatting>
  <conditionalFormatting sqref="H36">
    <cfRule type="cellIs" dxfId="31278" priority="53333" operator="equal">
      <formula>"11.30 – 19.30"</formula>
    </cfRule>
  </conditionalFormatting>
  <conditionalFormatting sqref="H36">
    <cfRule type="cellIs" dxfId="31277" priority="53334" operator="equal">
      <formula>_FV(13,"3")</formula>
    </cfRule>
  </conditionalFormatting>
  <conditionalFormatting sqref="H36">
    <cfRule type="cellIs" dxfId="31276" priority="53335" operator="equal">
      <formula>_FV(13,"3")</formula>
    </cfRule>
  </conditionalFormatting>
  <conditionalFormatting sqref="H36">
    <cfRule type="cellIs" dxfId="31275" priority="53336" operator="equal">
      <formula>_FV(13,"3")</formula>
    </cfRule>
  </conditionalFormatting>
  <conditionalFormatting sqref="H36">
    <cfRule type="containsText" dxfId="31274" priority="53319" operator="containsText" text="DOMENICA">
      <formula>NOT(ISERROR(SEARCH("DOMENICA",H36)))</formula>
    </cfRule>
    <cfRule type="containsText" dxfId="31273" priority="53320" operator="containsText" text="08.30 – 14.30">
      <formula>NOT(ISERROR(SEARCH("08.30 – 14.30",H36)))</formula>
    </cfRule>
    <cfRule type="containsText" dxfId="31272" priority="53321" operator="containsText" text="09.30 – 18.30">
      <formula>NOT(ISERROR(SEARCH("09.30 – 18.30",H36)))</formula>
    </cfRule>
    <cfRule type="containsText" dxfId="31271" priority="53322" operator="containsText" text="08.30 – 16.30">
      <formula>NOT(ISERROR(SEARCH("08.30 – 16.30",H36)))</formula>
    </cfRule>
    <cfRule type="containsText" dxfId="31270" priority="53323" operator="containsText" text="08.30 – 17.30">
      <formula>NOT(ISERROR(SEARCH("08.30 – 17.30",H36)))</formula>
    </cfRule>
    <cfRule type="containsText" dxfId="31269" priority="53324" operator="containsText" text="09.00 – 18.00">
      <formula>NOT(ISERROR(SEARCH("09.00 – 18.00",H36)))</formula>
    </cfRule>
    <cfRule type="containsText" dxfId="31268" priority="53325" operator="containsText" text="09.00 – 15.00">
      <formula>NOT(ISERROR(SEARCH("09.00 – 15.00",H36)))</formula>
    </cfRule>
    <cfRule type="containsText" dxfId="31267" priority="53326" operator="containsText" text="10.30 – 19.30">
      <formula>NOT(ISERROR(SEARCH("10.30 – 19.30",H36)))</formula>
    </cfRule>
    <cfRule type="containsText" dxfId="31266" priority="53327" operator="containsText" text="09.00 – 13.00">
      <formula>NOT(ISERROR(SEARCH("09.00 – 13.00",H36)))</formula>
    </cfRule>
    <cfRule type="containsText" dxfId="31265" priority="53328" operator="containsText" text="11.30 – 19.30">
      <formula>NOT(ISERROR(SEARCH("11.30 – 19.30",H36)))</formula>
    </cfRule>
  </conditionalFormatting>
  <conditionalFormatting sqref="H36">
    <cfRule type="cellIs" dxfId="31264" priority="53312" operator="equal">
      <formula>"09.00 – 18.00"</formula>
    </cfRule>
  </conditionalFormatting>
  <conditionalFormatting sqref="H36">
    <cfRule type="cellIs" dxfId="31263" priority="53313" operator="equal">
      <formula>"09.30 – 13.00"</formula>
    </cfRule>
  </conditionalFormatting>
  <conditionalFormatting sqref="H36">
    <cfRule type="cellIs" dxfId="31262" priority="53314" operator="equal">
      <formula>"10.30 – 19.30"</formula>
    </cfRule>
  </conditionalFormatting>
  <conditionalFormatting sqref="H36">
    <cfRule type="cellIs" dxfId="31261" priority="53315" operator="equal">
      <formula>"11.30 – 19.30"</formula>
    </cfRule>
  </conditionalFormatting>
  <conditionalFormatting sqref="H36">
    <cfRule type="cellIs" dxfId="31260" priority="53316" operator="equal">
      <formula>_FV(13,"3")</formula>
    </cfRule>
  </conditionalFormatting>
  <conditionalFormatting sqref="H36">
    <cfRule type="cellIs" dxfId="31259" priority="53317" operator="equal">
      <formula>_FV(13,"3")</formula>
    </cfRule>
  </conditionalFormatting>
  <conditionalFormatting sqref="H36">
    <cfRule type="cellIs" dxfId="31258" priority="53318" operator="equal">
      <formula>_FV(13,"3")</formula>
    </cfRule>
  </conditionalFormatting>
  <conditionalFormatting sqref="H36">
    <cfRule type="cellIs" dxfId="31257" priority="53305" operator="equal">
      <formula>"09.00 – 18.00"</formula>
    </cfRule>
  </conditionalFormatting>
  <conditionalFormatting sqref="H36">
    <cfRule type="cellIs" dxfId="31256" priority="53306" operator="equal">
      <formula>"09.30 – 13.00"</formula>
    </cfRule>
  </conditionalFormatting>
  <conditionalFormatting sqref="H36">
    <cfRule type="cellIs" dxfId="31255" priority="53307" operator="equal">
      <formula>"10.30 – 19.30"</formula>
    </cfRule>
  </conditionalFormatting>
  <conditionalFormatting sqref="H36">
    <cfRule type="cellIs" dxfId="31254" priority="53308" operator="equal">
      <formula>"11.30 – 19.30"</formula>
    </cfRule>
  </conditionalFormatting>
  <conditionalFormatting sqref="H36">
    <cfRule type="cellIs" dxfId="31253" priority="53309" operator="equal">
      <formula>_FV(13,"3")</formula>
    </cfRule>
  </conditionalFormatting>
  <conditionalFormatting sqref="H36">
    <cfRule type="cellIs" dxfId="31252" priority="53310" operator="equal">
      <formula>_FV(13,"3")</formula>
    </cfRule>
  </conditionalFormatting>
  <conditionalFormatting sqref="H36">
    <cfRule type="cellIs" dxfId="31251" priority="53311" operator="equal">
      <formula>_FV(13,"3")</formula>
    </cfRule>
  </conditionalFormatting>
  <conditionalFormatting sqref="A38:B44">
    <cfRule type="containsText" dxfId="31250" priority="53288" operator="containsText" text="08.30 – 14.30">
      <formula>NOT(ISERROR(SEARCH("08.30 – 14.30",A38)))</formula>
    </cfRule>
    <cfRule type="containsText" dxfId="31249" priority="53289" operator="containsText" text="09:30 – 18.30">
      <formula>NOT(ISERROR(SEARCH("09:30 – 18.30",A38)))</formula>
    </cfRule>
    <cfRule type="containsText" dxfId="31248" priority="53290" operator="containsText" text="10.30 – 18.30">
      <formula>NOT(ISERROR(SEARCH("10.30 – 18.30",A38)))</formula>
    </cfRule>
    <cfRule type="containsText" dxfId="31247" priority="53291" operator="containsText" text="09.30 – 18.30">
      <formula>NOT(ISERROR(SEARCH("09.30 – 18.30",A38)))</formula>
    </cfRule>
    <cfRule type="containsText" dxfId="31246" priority="53292" operator="containsText" text="09.00 – 13:00">
      <formula>NOT(ISERROR(SEARCH("09.00 – 13:00",A38)))</formula>
    </cfRule>
    <cfRule type="containsText" dxfId="31245" priority="53293" operator="containsText" text="08.30 – 16.30">
      <formula>NOT(ISERROR(SEARCH("08.30 – 16.30",A38)))</formula>
    </cfRule>
    <cfRule type="containsText" dxfId="31244" priority="53294" operator="containsText" text="08:30 – 17.30">
      <formula>NOT(ISERROR(SEARCH("08:30 – 17.30",A38)))</formula>
    </cfRule>
    <cfRule type="containsText" dxfId="31243" priority="53295" operator="containsText" text="08.30 – 17.30">
      <formula>NOT(ISERROR(SEARCH("08.30 – 17.30",A38)))</formula>
    </cfRule>
    <cfRule type="containsText" dxfId="31242" priority="53296" operator="containsText" text="09.00 – 18.00">
      <formula>NOT(ISERROR(SEARCH("09.00 – 18.00",A38)))</formula>
    </cfRule>
    <cfRule type="containsText" dxfId="31241" priority="53297" operator="containsText" text="09.00 – 13.00">
      <formula>NOT(ISERROR(SEARCH("09.00 – 13.00",A38)))</formula>
    </cfRule>
    <cfRule type="containsText" dxfId="31240" priority="53298" operator="containsText" text="11.30 – 19.30">
      <formula>NOT(ISERROR(SEARCH("11.30 – 19.30",A38)))</formula>
    </cfRule>
    <cfRule type="containsText" dxfId="31239" priority="53299" operator="containsText" text="10.30 – 19.30">
      <formula>NOT(ISERROR(SEARCH("10.30 – 19.30",A38)))</formula>
    </cfRule>
    <cfRule type="containsText" dxfId="31238" priority="53300" operator="containsText" text="09.00 – 15.00">
      <formula>NOT(ISERROR(SEARCH("09.00 – 15.00",A38)))</formula>
    </cfRule>
    <cfRule type="containsText" dxfId="31237" priority="53301" operator="containsText" text="12:30">
      <formula>NOT(ISERROR(SEARCH("12:30",A38)))</formula>
    </cfRule>
    <cfRule type="containsText" dxfId="31236" priority="53302" operator="containsText" text="13:30">
      <formula>NOT(ISERROR(SEARCH("13:30",A38)))</formula>
    </cfRule>
    <cfRule type="containsText" dxfId="31235" priority="53303" operator="containsText" text="FESTIVITÁ">
      <formula>NOT(ISERROR(SEARCH("FESTIVITÁ",A38)))</formula>
    </cfRule>
    <cfRule type="cellIs" dxfId="31234" priority="53304" operator="equal">
      <formula>"DOMENICA"</formula>
    </cfRule>
  </conditionalFormatting>
  <conditionalFormatting sqref="B38:B44">
    <cfRule type="iconSet" priority="53287">
      <iconSet iconSet="3Symbols2">
        <cfvo type="percent" val="0"/>
        <cfvo type="percent" val="0"/>
        <cfvo type="formula" val="TODAY()" gte="0"/>
      </iconSet>
    </cfRule>
  </conditionalFormatting>
  <conditionalFormatting sqref="A37:B37">
    <cfRule type="containsText" dxfId="31233" priority="53270" operator="containsText" text="08.30 – 14.30">
      <formula>NOT(ISERROR(SEARCH("08.30 – 14.30",A37)))</formula>
    </cfRule>
    <cfRule type="containsText" dxfId="31232" priority="53271" operator="containsText" text="09:30 – 18.30">
      <formula>NOT(ISERROR(SEARCH("09:30 – 18.30",A37)))</formula>
    </cfRule>
    <cfRule type="containsText" dxfId="31231" priority="53272" operator="containsText" text="10.30 – 18.30">
      <formula>NOT(ISERROR(SEARCH("10.30 – 18.30",A37)))</formula>
    </cfRule>
    <cfRule type="containsText" dxfId="31230" priority="53273" operator="containsText" text="09.30 – 18.30">
      <formula>NOT(ISERROR(SEARCH("09.30 – 18.30",A37)))</formula>
    </cfRule>
    <cfRule type="containsText" dxfId="31229" priority="53274" operator="containsText" text="09.00 – 13:00">
      <formula>NOT(ISERROR(SEARCH("09.00 – 13:00",A37)))</formula>
    </cfRule>
    <cfRule type="containsText" dxfId="31228" priority="53275" operator="containsText" text="08.30 – 16.30">
      <formula>NOT(ISERROR(SEARCH("08.30 – 16.30",A37)))</formula>
    </cfRule>
    <cfRule type="containsText" dxfId="31227" priority="53276" operator="containsText" text="08:30 – 17.30">
      <formula>NOT(ISERROR(SEARCH("08:30 – 17.30",A37)))</formula>
    </cfRule>
    <cfRule type="containsText" dxfId="31226" priority="53277" operator="containsText" text="08.30 – 17.30">
      <formula>NOT(ISERROR(SEARCH("08.30 – 17.30",A37)))</formula>
    </cfRule>
    <cfRule type="containsText" dxfId="31225" priority="53278" operator="containsText" text="09.00 – 18.00">
      <formula>NOT(ISERROR(SEARCH("09.00 – 18.00",A37)))</formula>
    </cfRule>
    <cfRule type="containsText" dxfId="31224" priority="53279" operator="containsText" text="09.00 – 13.00">
      <formula>NOT(ISERROR(SEARCH("09.00 – 13.00",A37)))</formula>
    </cfRule>
    <cfRule type="containsText" dxfId="31223" priority="53280" operator="containsText" text="11.30 – 19.30">
      <formula>NOT(ISERROR(SEARCH("11.30 – 19.30",A37)))</formula>
    </cfRule>
    <cfRule type="containsText" dxfId="31222" priority="53281" operator="containsText" text="10.30 – 19.30">
      <formula>NOT(ISERROR(SEARCH("10.30 – 19.30",A37)))</formula>
    </cfRule>
    <cfRule type="containsText" dxfId="31221" priority="53282" operator="containsText" text="09.00 – 15.00">
      <formula>NOT(ISERROR(SEARCH("09.00 – 15.00",A37)))</formula>
    </cfRule>
    <cfRule type="containsText" dxfId="31220" priority="53283" operator="containsText" text="12:30">
      <formula>NOT(ISERROR(SEARCH("12:30",A37)))</formula>
    </cfRule>
    <cfRule type="containsText" dxfId="31219" priority="53284" operator="containsText" text="13:30">
      <formula>NOT(ISERROR(SEARCH("13:30",A37)))</formula>
    </cfRule>
    <cfRule type="containsText" dxfId="31218" priority="53285" operator="containsText" text="FESTIVITÁ">
      <formula>NOT(ISERROR(SEARCH("FESTIVITÁ",A37)))</formula>
    </cfRule>
    <cfRule type="cellIs" dxfId="31217" priority="53286" operator="equal">
      <formula>"DOMENICA"</formula>
    </cfRule>
  </conditionalFormatting>
  <conditionalFormatting sqref="A36:B36">
    <cfRule type="cellIs" dxfId="31216" priority="53262" operator="equal">
      <formula>"09.00 – 15.00"</formula>
    </cfRule>
  </conditionalFormatting>
  <conditionalFormatting sqref="A36:B36">
    <cfRule type="cellIs" dxfId="31215" priority="53263" operator="equal">
      <formula>"09.00 – 18.00"</formula>
    </cfRule>
  </conditionalFormatting>
  <conditionalFormatting sqref="A36:B36">
    <cfRule type="cellIs" dxfId="31214" priority="53264" operator="equal">
      <formula>"09.30 – 13.00"</formula>
    </cfRule>
  </conditionalFormatting>
  <conditionalFormatting sqref="A36:B36">
    <cfRule type="cellIs" dxfId="31213" priority="53265" operator="equal">
      <formula>"10.30 – 19.30"</formula>
    </cfRule>
  </conditionalFormatting>
  <conditionalFormatting sqref="A36:B36">
    <cfRule type="cellIs" dxfId="31212" priority="53266" operator="equal">
      <formula>"11.30 – 19.30"</formula>
    </cfRule>
  </conditionalFormatting>
  <conditionalFormatting sqref="A36:B36">
    <cfRule type="cellIs" dxfId="31211" priority="53267" operator="equal">
      <formula>_FV(13,"3")</formula>
    </cfRule>
  </conditionalFormatting>
  <conditionalFormatting sqref="A36:B36">
    <cfRule type="cellIs" dxfId="31210" priority="53268" operator="equal">
      <formula>_FV(13,"3")</formula>
    </cfRule>
  </conditionalFormatting>
  <conditionalFormatting sqref="A36:B36">
    <cfRule type="cellIs" dxfId="31209" priority="53269" operator="equal">
      <formula>_FV(13,"3")</formula>
    </cfRule>
  </conditionalFormatting>
  <conditionalFormatting sqref="A36:B36">
    <cfRule type="containsText" dxfId="31208" priority="53252" operator="containsText" text="DOMENICA">
      <formula>NOT(ISERROR(SEARCH("DOMENICA",A36)))</formula>
    </cfRule>
    <cfRule type="containsText" dxfId="31207" priority="53253" operator="containsText" text="08.30 – 14.30">
      <formula>NOT(ISERROR(SEARCH("08.30 – 14.30",A36)))</formula>
    </cfRule>
    <cfRule type="containsText" dxfId="31206" priority="53254" operator="containsText" text="09.30 – 18.30">
      <formula>NOT(ISERROR(SEARCH("09.30 – 18.30",A36)))</formula>
    </cfRule>
    <cfRule type="containsText" dxfId="31205" priority="53255" operator="containsText" text="08.30 – 16.30">
      <formula>NOT(ISERROR(SEARCH("08.30 – 16.30",A36)))</formula>
    </cfRule>
    <cfRule type="containsText" dxfId="31204" priority="53256" operator="containsText" text="08.30 – 17.30">
      <formula>NOT(ISERROR(SEARCH("08.30 – 17.30",A36)))</formula>
    </cfRule>
    <cfRule type="containsText" dxfId="31203" priority="53257" operator="containsText" text="09.00 – 18.00">
      <formula>NOT(ISERROR(SEARCH("09.00 – 18.00",A36)))</formula>
    </cfRule>
    <cfRule type="containsText" dxfId="31202" priority="53258" operator="containsText" text="09.00 – 15.00">
      <formula>NOT(ISERROR(SEARCH("09.00 – 15.00",A36)))</formula>
    </cfRule>
    <cfRule type="containsText" dxfId="31201" priority="53259" operator="containsText" text="10.30 – 19.30">
      <formula>NOT(ISERROR(SEARCH("10.30 – 19.30",A36)))</formula>
    </cfRule>
    <cfRule type="containsText" dxfId="31200" priority="53260" operator="containsText" text="09.00 – 13.00">
      <formula>NOT(ISERROR(SEARCH("09.00 – 13.00",A36)))</formula>
    </cfRule>
    <cfRule type="containsText" dxfId="31199" priority="53261" operator="containsText" text="11.30 – 19.30">
      <formula>NOT(ISERROR(SEARCH("11.30 – 19.30",A36)))</formula>
    </cfRule>
  </conditionalFormatting>
  <conditionalFormatting sqref="A36:B36">
    <cfRule type="cellIs" dxfId="31198" priority="53244" operator="equal">
      <formula>"09.00 – 15.00"</formula>
    </cfRule>
  </conditionalFormatting>
  <conditionalFormatting sqref="A36:B36">
    <cfRule type="cellIs" dxfId="31197" priority="53245" operator="equal">
      <formula>"09.00 – 18.00"</formula>
    </cfRule>
  </conditionalFormatting>
  <conditionalFormatting sqref="A36:B36">
    <cfRule type="cellIs" dxfId="31196" priority="53246" operator="equal">
      <formula>"09.30 – 13.00"</formula>
    </cfRule>
  </conditionalFormatting>
  <conditionalFormatting sqref="A36:B36">
    <cfRule type="cellIs" dxfId="31195" priority="53247" operator="equal">
      <formula>"10.30 – 19.30"</formula>
    </cfRule>
  </conditionalFormatting>
  <conditionalFormatting sqref="A36:B36">
    <cfRule type="cellIs" dxfId="31194" priority="53248" operator="equal">
      <formula>"11.30 – 19.30"</formula>
    </cfRule>
  </conditionalFormatting>
  <conditionalFormatting sqref="A36:B36">
    <cfRule type="cellIs" dxfId="31193" priority="53249" operator="equal">
      <formula>_FV(13,"3")</formula>
    </cfRule>
  </conditionalFormatting>
  <conditionalFormatting sqref="A36:B36">
    <cfRule type="cellIs" dxfId="31192" priority="53250" operator="equal">
      <formula>_FV(13,"3")</formula>
    </cfRule>
  </conditionalFormatting>
  <conditionalFormatting sqref="A36:B36">
    <cfRule type="cellIs" dxfId="31191" priority="53251" operator="equal">
      <formula>_FV(13,"3")</formula>
    </cfRule>
  </conditionalFormatting>
  <conditionalFormatting sqref="A36:B36">
    <cfRule type="cellIs" dxfId="31190" priority="53236" operator="equal">
      <formula>"09.00 – 15.00"</formula>
    </cfRule>
  </conditionalFormatting>
  <conditionalFormatting sqref="A36:B36">
    <cfRule type="cellIs" dxfId="31189" priority="53237" operator="equal">
      <formula>"09.00 – 18.00"</formula>
    </cfRule>
  </conditionalFormatting>
  <conditionalFormatting sqref="A36:B36">
    <cfRule type="cellIs" dxfId="31188" priority="53238" operator="equal">
      <formula>"09.30 – 13.00"</formula>
    </cfRule>
  </conditionalFormatting>
  <conditionalFormatting sqref="A36:B36">
    <cfRule type="cellIs" dxfId="31187" priority="53239" operator="equal">
      <formula>"10.30 – 19.30"</formula>
    </cfRule>
  </conditionalFormatting>
  <conditionalFormatting sqref="A36:B36">
    <cfRule type="cellIs" dxfId="31186" priority="53240" operator="equal">
      <formula>"11.30 – 19.30"</formula>
    </cfRule>
  </conditionalFormatting>
  <conditionalFormatting sqref="A36:B36">
    <cfRule type="cellIs" dxfId="31185" priority="53241" operator="equal">
      <formula>_FV(13,"3")</formula>
    </cfRule>
  </conditionalFormatting>
  <conditionalFormatting sqref="A36:B36">
    <cfRule type="cellIs" dxfId="31184" priority="53242" operator="equal">
      <formula>_FV(13,"3")</formula>
    </cfRule>
  </conditionalFormatting>
  <conditionalFormatting sqref="A36:B36">
    <cfRule type="cellIs" dxfId="31183" priority="53243" operator="equal">
      <formula>_FV(13,"3")</formula>
    </cfRule>
  </conditionalFormatting>
  <conditionalFormatting sqref="A36:P36 A37:B44">
    <cfRule type="containsText" dxfId="31182" priority="53230" operator="containsText" text="09.00 - 13.00">
      <formula>NOT(ISERROR(SEARCH("09.00 - 13.00",A36)))</formula>
    </cfRule>
    <cfRule type="containsText" dxfId="31181" priority="53231" operator="containsText" text="09.00 – 15:00">
      <formula>NOT(ISERROR(SEARCH("09.00 – 15:00",A36)))</formula>
    </cfRule>
    <cfRule type="containsText" dxfId="31180" priority="53232" operator="containsText" text="09.00 – 16.00">
      <formula>NOT(ISERROR(SEARCH("09.00 – 16.00",A36)))</formula>
    </cfRule>
    <cfRule type="containsText" dxfId="31179" priority="53233" operator="containsText" text="09.00 - 13:00">
      <formula>NOT(ISERROR(SEARCH("09.00 - 13:00",A36)))</formula>
    </cfRule>
    <cfRule type="containsText" dxfId="31178" priority="53234" operator="containsText" text="08.30 – 16:30 ">
      <formula>NOT(ISERROR(SEARCH("08.30 – 16:30 ",A36)))</formula>
    </cfRule>
    <cfRule type="containsText" dxfId="31177" priority="53235" operator="containsText" text="08.30 – 17:30 ">
      <formula>NOT(ISERROR(SEARCH("08.30 – 17:30 ",A36)))</formula>
    </cfRule>
  </conditionalFormatting>
  <conditionalFormatting sqref="C36:P36">
    <cfRule type="cellIs" dxfId="31176" priority="53222" operator="equal">
      <formula>"09.00 – 15.00"</formula>
    </cfRule>
  </conditionalFormatting>
  <conditionalFormatting sqref="C36:P36">
    <cfRule type="cellIs" dxfId="31175" priority="53223" operator="equal">
      <formula>"09.00 – 18.00"</formula>
    </cfRule>
  </conditionalFormatting>
  <conditionalFormatting sqref="C36:P36">
    <cfRule type="cellIs" dxfId="31174" priority="53224" operator="equal">
      <formula>"09.30 – 13.00"</formula>
    </cfRule>
  </conditionalFormatting>
  <conditionalFormatting sqref="C36:P36">
    <cfRule type="cellIs" dxfId="31173" priority="53225" operator="equal">
      <formula>"10.30 – 19.30"</formula>
    </cfRule>
  </conditionalFormatting>
  <conditionalFormatting sqref="C36:P36">
    <cfRule type="cellIs" dxfId="31172" priority="53226" operator="equal">
      <formula>"11.30 – 19.30"</formula>
    </cfRule>
  </conditionalFormatting>
  <conditionalFormatting sqref="C36:P36">
    <cfRule type="cellIs" dxfId="31171" priority="53227" operator="equal">
      <formula>_FV(13,"3")</formula>
    </cfRule>
  </conditionalFormatting>
  <conditionalFormatting sqref="C36:P36">
    <cfRule type="cellIs" dxfId="31170" priority="53228" operator="equal">
      <formula>_FV(13,"3")</formula>
    </cfRule>
  </conditionalFormatting>
  <conditionalFormatting sqref="C36:P36">
    <cfRule type="cellIs" dxfId="31169" priority="53229" operator="equal">
      <formula>_FV(13,"3")</formula>
    </cfRule>
  </conditionalFormatting>
  <conditionalFormatting sqref="C36:P36">
    <cfRule type="containsText" dxfId="31168" priority="53212" operator="containsText" text="DOMENICA">
      <formula>NOT(ISERROR(SEARCH("DOMENICA",C36)))</formula>
    </cfRule>
    <cfRule type="containsText" dxfId="31167" priority="53213" operator="containsText" text="08.30 – 14.30">
      <formula>NOT(ISERROR(SEARCH("08.30 – 14.30",C36)))</formula>
    </cfRule>
    <cfRule type="containsText" dxfId="31166" priority="53214" operator="containsText" text="09.30 – 18.30">
      <formula>NOT(ISERROR(SEARCH("09.30 – 18.30",C36)))</formula>
    </cfRule>
    <cfRule type="containsText" dxfId="31165" priority="53215" operator="containsText" text="08.30 – 16.30">
      <formula>NOT(ISERROR(SEARCH("08.30 – 16.30",C36)))</formula>
    </cfRule>
    <cfRule type="containsText" dxfId="31164" priority="53216" operator="containsText" text="08.30 – 17.30">
      <formula>NOT(ISERROR(SEARCH("08.30 – 17.30",C36)))</formula>
    </cfRule>
    <cfRule type="containsText" dxfId="31163" priority="53217" operator="containsText" text="09.00 – 18.00">
      <formula>NOT(ISERROR(SEARCH("09.00 – 18.00",C36)))</formula>
    </cfRule>
    <cfRule type="containsText" dxfId="31162" priority="53218" operator="containsText" text="09.00 – 15.00">
      <formula>NOT(ISERROR(SEARCH("09.00 – 15.00",C36)))</formula>
    </cfRule>
    <cfRule type="containsText" dxfId="31161" priority="53219" operator="containsText" text="10.30 – 19.30">
      <formula>NOT(ISERROR(SEARCH("10.30 – 19.30",C36)))</formula>
    </cfRule>
    <cfRule type="containsText" dxfId="31160" priority="53220" operator="containsText" text="09.00 – 13.00">
      <formula>NOT(ISERROR(SEARCH("09.00 – 13.00",C36)))</formula>
    </cfRule>
    <cfRule type="containsText" dxfId="31159" priority="53221" operator="containsText" text="11.30 – 19.30">
      <formula>NOT(ISERROR(SEARCH("11.30 – 19.30",C36)))</formula>
    </cfRule>
  </conditionalFormatting>
  <conditionalFormatting sqref="C36:P36">
    <cfRule type="cellIs" dxfId="31158" priority="53205" operator="equal">
      <formula>"09.00 – 18.00"</formula>
    </cfRule>
  </conditionalFormatting>
  <conditionalFormatting sqref="C36:P36">
    <cfRule type="cellIs" dxfId="31157" priority="53206" operator="equal">
      <formula>"09.30 – 13.00"</formula>
    </cfRule>
  </conditionalFormatting>
  <conditionalFormatting sqref="C36:P36">
    <cfRule type="cellIs" dxfId="31156" priority="53207" operator="equal">
      <formula>"10.30 – 19.30"</formula>
    </cfRule>
  </conditionalFormatting>
  <conditionalFormatting sqref="C36:P36">
    <cfRule type="cellIs" dxfId="31155" priority="53208" operator="equal">
      <formula>"11.30 – 19.30"</formula>
    </cfRule>
  </conditionalFormatting>
  <conditionalFormatting sqref="C36:P36">
    <cfRule type="cellIs" dxfId="31154" priority="53209" operator="equal">
      <formula>_FV(13,"3")</formula>
    </cfRule>
  </conditionalFormatting>
  <conditionalFormatting sqref="C36:P36">
    <cfRule type="cellIs" dxfId="31153" priority="53210" operator="equal">
      <formula>_FV(13,"3")</formula>
    </cfRule>
  </conditionalFormatting>
  <conditionalFormatting sqref="C36:P36">
    <cfRule type="cellIs" dxfId="31152" priority="53211" operator="equal">
      <formula>_FV(13,"3")</formula>
    </cfRule>
  </conditionalFormatting>
  <conditionalFormatting sqref="C36:P36">
    <cfRule type="cellIs" dxfId="31151" priority="53198" operator="equal">
      <formula>"09.00 – 18.00"</formula>
    </cfRule>
  </conditionalFormatting>
  <conditionalFormatting sqref="C36:P36">
    <cfRule type="cellIs" dxfId="31150" priority="53199" operator="equal">
      <formula>"09.30 – 13.00"</formula>
    </cfRule>
  </conditionalFormatting>
  <conditionalFormatting sqref="C36:P36">
    <cfRule type="cellIs" dxfId="31149" priority="53200" operator="equal">
      <formula>"10.30 – 19.30"</formula>
    </cfRule>
  </conditionalFormatting>
  <conditionalFormatting sqref="C36:P36">
    <cfRule type="cellIs" dxfId="31148" priority="53201" operator="equal">
      <formula>"11.30 – 19.30"</formula>
    </cfRule>
  </conditionalFormatting>
  <conditionalFormatting sqref="C36:P36">
    <cfRule type="cellIs" dxfId="31147" priority="53202" operator="equal">
      <formula>_FV(13,"3")</formula>
    </cfRule>
  </conditionalFormatting>
  <conditionalFormatting sqref="C36:P36">
    <cfRule type="cellIs" dxfId="31146" priority="53203" operator="equal">
      <formula>_FV(13,"3")</formula>
    </cfRule>
  </conditionalFormatting>
  <conditionalFormatting sqref="C36:P36">
    <cfRule type="cellIs" dxfId="31145" priority="53204" operator="equal">
      <formula>_FV(13,"3")</formula>
    </cfRule>
  </conditionalFormatting>
  <conditionalFormatting sqref="H36">
    <cfRule type="cellIs" dxfId="31144" priority="53190" operator="equal">
      <formula>"09.00 – 15.00"</formula>
    </cfRule>
  </conditionalFormatting>
  <conditionalFormatting sqref="H36">
    <cfRule type="cellIs" dxfId="31143" priority="53191" operator="equal">
      <formula>"09.00 – 18.00"</formula>
    </cfRule>
  </conditionalFormatting>
  <conditionalFormatting sqref="H36">
    <cfRule type="cellIs" dxfId="31142" priority="53192" operator="equal">
      <formula>"09.30 – 13.00"</formula>
    </cfRule>
  </conditionalFormatting>
  <conditionalFormatting sqref="H36">
    <cfRule type="cellIs" dxfId="31141" priority="53193" operator="equal">
      <formula>"10.30 – 19.30"</formula>
    </cfRule>
  </conditionalFormatting>
  <conditionalFormatting sqref="H36">
    <cfRule type="cellIs" dxfId="31140" priority="53194" operator="equal">
      <formula>"11.30 – 19.30"</formula>
    </cfRule>
  </conditionalFormatting>
  <conditionalFormatting sqref="H36">
    <cfRule type="cellIs" dxfId="31139" priority="53195" operator="equal">
      <formula>_FV(13,"3")</formula>
    </cfRule>
  </conditionalFormatting>
  <conditionalFormatting sqref="H36">
    <cfRule type="cellIs" dxfId="31138" priority="53196" operator="equal">
      <formula>_FV(13,"3")</formula>
    </cfRule>
  </conditionalFormatting>
  <conditionalFormatting sqref="H36">
    <cfRule type="cellIs" dxfId="31137" priority="53197" operator="equal">
      <formula>_FV(13,"3")</formula>
    </cfRule>
  </conditionalFormatting>
  <conditionalFormatting sqref="H36">
    <cfRule type="containsText" dxfId="31136" priority="53180" operator="containsText" text="DOMENICA">
      <formula>NOT(ISERROR(SEARCH("DOMENICA",H36)))</formula>
    </cfRule>
    <cfRule type="containsText" dxfId="31135" priority="53181" operator="containsText" text="08.30 – 14.30">
      <formula>NOT(ISERROR(SEARCH("08.30 – 14.30",H36)))</formula>
    </cfRule>
    <cfRule type="containsText" dxfId="31134" priority="53182" operator="containsText" text="09.30 – 18.30">
      <formula>NOT(ISERROR(SEARCH("09.30 – 18.30",H36)))</formula>
    </cfRule>
    <cfRule type="containsText" dxfId="31133" priority="53183" operator="containsText" text="08.30 – 16.30">
      <formula>NOT(ISERROR(SEARCH("08.30 – 16.30",H36)))</formula>
    </cfRule>
    <cfRule type="containsText" dxfId="31132" priority="53184" operator="containsText" text="08.30 – 17.30">
      <formula>NOT(ISERROR(SEARCH("08.30 – 17.30",H36)))</formula>
    </cfRule>
    <cfRule type="containsText" dxfId="31131" priority="53185" operator="containsText" text="09.00 – 18.00">
      <formula>NOT(ISERROR(SEARCH("09.00 – 18.00",H36)))</formula>
    </cfRule>
    <cfRule type="containsText" dxfId="31130" priority="53186" operator="containsText" text="09.00 – 15.00">
      <formula>NOT(ISERROR(SEARCH("09.00 – 15.00",H36)))</formula>
    </cfRule>
    <cfRule type="containsText" dxfId="31129" priority="53187" operator="containsText" text="10.30 – 19.30">
      <formula>NOT(ISERROR(SEARCH("10.30 – 19.30",H36)))</formula>
    </cfRule>
    <cfRule type="containsText" dxfId="31128" priority="53188" operator="containsText" text="09.00 – 13.00">
      <formula>NOT(ISERROR(SEARCH("09.00 – 13.00",H36)))</formula>
    </cfRule>
    <cfRule type="containsText" dxfId="31127" priority="53189" operator="containsText" text="11.30 – 19.30">
      <formula>NOT(ISERROR(SEARCH("11.30 – 19.30",H36)))</formula>
    </cfRule>
  </conditionalFormatting>
  <conditionalFormatting sqref="H36">
    <cfRule type="cellIs" dxfId="31126" priority="53173" operator="equal">
      <formula>"09.00 – 18.00"</formula>
    </cfRule>
  </conditionalFormatting>
  <conditionalFormatting sqref="H36">
    <cfRule type="cellIs" dxfId="31125" priority="53174" operator="equal">
      <formula>"09.30 – 13.00"</formula>
    </cfRule>
  </conditionalFormatting>
  <conditionalFormatting sqref="H36">
    <cfRule type="cellIs" dxfId="31124" priority="53175" operator="equal">
      <formula>"10.30 – 19.30"</formula>
    </cfRule>
  </conditionalFormatting>
  <conditionalFormatting sqref="H36">
    <cfRule type="cellIs" dxfId="31123" priority="53176" operator="equal">
      <formula>"11.30 – 19.30"</formula>
    </cfRule>
  </conditionalFormatting>
  <conditionalFormatting sqref="H36">
    <cfRule type="cellIs" dxfId="31122" priority="53177" operator="equal">
      <formula>_FV(13,"3")</formula>
    </cfRule>
  </conditionalFormatting>
  <conditionalFormatting sqref="H36">
    <cfRule type="cellIs" dxfId="31121" priority="53178" operator="equal">
      <formula>_FV(13,"3")</formula>
    </cfRule>
  </conditionalFormatting>
  <conditionalFormatting sqref="H36">
    <cfRule type="cellIs" dxfId="31120" priority="53179" operator="equal">
      <formula>_FV(13,"3")</formula>
    </cfRule>
  </conditionalFormatting>
  <conditionalFormatting sqref="H36">
    <cfRule type="cellIs" dxfId="31119" priority="53166" operator="equal">
      <formula>"09.00 – 18.00"</formula>
    </cfRule>
  </conditionalFormatting>
  <conditionalFormatting sqref="H36">
    <cfRule type="cellIs" dxfId="31118" priority="53167" operator="equal">
      <formula>"09.30 – 13.00"</formula>
    </cfRule>
  </conditionalFormatting>
  <conditionalFormatting sqref="H36">
    <cfRule type="cellIs" dxfId="31117" priority="53168" operator="equal">
      <formula>"10.30 – 19.30"</formula>
    </cfRule>
  </conditionalFormatting>
  <conditionalFormatting sqref="H36">
    <cfRule type="cellIs" dxfId="31116" priority="53169" operator="equal">
      <formula>"11.30 – 19.30"</formula>
    </cfRule>
  </conditionalFormatting>
  <conditionalFormatting sqref="H36">
    <cfRule type="cellIs" dxfId="31115" priority="53170" operator="equal">
      <formula>_FV(13,"3")</formula>
    </cfRule>
  </conditionalFormatting>
  <conditionalFormatting sqref="H36">
    <cfRule type="cellIs" dxfId="31114" priority="53171" operator="equal">
      <formula>_FV(13,"3")</formula>
    </cfRule>
  </conditionalFormatting>
  <conditionalFormatting sqref="H36">
    <cfRule type="cellIs" dxfId="31113" priority="53172" operator="equal">
      <formula>_FV(13,"3")</formula>
    </cfRule>
  </conditionalFormatting>
  <conditionalFormatting sqref="C37:P44">
    <cfRule type="containsText" dxfId="31112" priority="53148" operator="containsText" text="08.30 – 14.30">
      <formula>NOT(ISERROR(SEARCH("08.30 – 14.30",C37)))</formula>
    </cfRule>
    <cfRule type="containsText" dxfId="31111" priority="53149" operator="containsText" text="09:30 – 18.30">
      <formula>NOT(ISERROR(SEARCH("09:30 – 18.30",C37)))</formula>
    </cfRule>
    <cfRule type="containsText" dxfId="31110" priority="53150" operator="containsText" text="10.30 – 18.30">
      <formula>NOT(ISERROR(SEARCH("10.30 – 18.30",C37)))</formula>
    </cfRule>
    <cfRule type="containsText" dxfId="31109" priority="53151" operator="containsText" text="09.30 – 18.30">
      <formula>NOT(ISERROR(SEARCH("09.30 – 18.30",C37)))</formula>
    </cfRule>
    <cfRule type="containsText" dxfId="31108" priority="53153" operator="containsText" text="09.00 – 13:00">
      <formula>NOT(ISERROR(SEARCH("09.00 – 13:00",C37)))</formula>
    </cfRule>
    <cfRule type="containsText" dxfId="31107" priority="53154" operator="containsText" text="08.30 – 16.30">
      <formula>NOT(ISERROR(SEARCH("08.30 – 16.30",C37)))</formula>
    </cfRule>
    <cfRule type="containsText" dxfId="31106" priority="53155" operator="containsText" text="08:30 – 17.30">
      <formula>NOT(ISERROR(SEARCH("08:30 – 17.30",C37)))</formula>
    </cfRule>
    <cfRule type="containsText" dxfId="31105" priority="53156" operator="containsText" text="08.30 – 17.30">
      <formula>NOT(ISERROR(SEARCH("08.30 – 17.30",C37)))</formula>
    </cfRule>
    <cfRule type="containsText" dxfId="31104" priority="53157" operator="containsText" text="09.00 – 18.00">
      <formula>NOT(ISERROR(SEARCH("09.00 – 18.00",C37)))</formula>
    </cfRule>
    <cfRule type="containsText" dxfId="31103" priority="53158" operator="containsText" text="09.00 – 13.00">
      <formula>NOT(ISERROR(SEARCH("09.00 – 13.00",C37)))</formula>
    </cfRule>
    <cfRule type="containsText" dxfId="31102" priority="53159" operator="containsText" text="11.30 – 19.30">
      <formula>NOT(ISERROR(SEARCH("11.30 – 19.30",C37)))</formula>
    </cfRule>
    <cfRule type="containsText" dxfId="31101" priority="53160" operator="containsText" text="10.30 – 19.30">
      <formula>NOT(ISERROR(SEARCH("10.30 – 19.30",C37)))</formula>
    </cfRule>
    <cfRule type="containsText" dxfId="31100" priority="53161" operator="containsText" text="09.00 – 15.00">
      <formula>NOT(ISERROR(SEARCH("09.00 – 15.00",C37)))</formula>
    </cfRule>
    <cfRule type="containsText" dxfId="31099" priority="53162" operator="containsText" text="1 2 : 3 0">
      <formula>NOT(ISERROR(SEARCH("1 2 : 3 0",C37)))</formula>
    </cfRule>
    <cfRule type="containsText" dxfId="31098" priority="53163" operator="containsText" text="1 3 : 3 0">
      <formula>NOT(ISERROR(SEARCH("1 3 : 3 0",C37)))</formula>
    </cfRule>
    <cfRule type="containsText" dxfId="31097" priority="53164" operator="containsText" text="FESTIVITÁ">
      <formula>NOT(ISERROR(SEARCH("FESTIVITÁ",C37)))</formula>
    </cfRule>
    <cfRule type="cellIs" dxfId="31096" priority="53165" operator="equal">
      <formula>"DOMENICA"</formula>
    </cfRule>
  </conditionalFormatting>
  <conditionalFormatting sqref="C37:P44">
    <cfRule type="containsText" dxfId="31095" priority="53140" operator="containsText" text="09.00 - 13.00">
      <formula>NOT(ISERROR(SEARCH("09.00 - 13.00",C37)))</formula>
    </cfRule>
    <cfRule type="containsText" dxfId="31094" priority="53143" operator="containsText" text="09.00 – 15:00">
      <formula>NOT(ISERROR(SEARCH("09.00 – 15:00",C37)))</formula>
    </cfRule>
    <cfRule type="containsText" dxfId="31093" priority="53144" operator="containsText" text="09.00 – 16.00">
      <formula>NOT(ISERROR(SEARCH("09.00 – 16.00",C37)))</formula>
    </cfRule>
    <cfRule type="containsText" dxfId="31092" priority="53145" operator="containsText" text="09.00 - 13:00">
      <formula>NOT(ISERROR(SEARCH("09.00 - 13:00",C37)))</formula>
    </cfRule>
    <cfRule type="containsText" dxfId="31091" priority="53146" operator="containsText" text="08.30 – 16:30 ">
      <formula>NOT(ISERROR(SEARCH("08.30 – 16:30 ",C37)))</formula>
    </cfRule>
    <cfRule type="containsText" dxfId="31090" priority="53147" operator="containsText" text="08.30 – 17:30 ">
      <formula>NOT(ISERROR(SEARCH("08.30 – 17:30 ",C37)))</formula>
    </cfRule>
  </conditionalFormatting>
  <conditionalFormatting sqref="C37:P44">
    <cfRule type="containsText" dxfId="31089" priority="53142" operator="containsText" text="1 3 : 0 0">
      <formula>NOT(ISERROR(SEARCH("1 3 : 0 0",C37)))</formula>
    </cfRule>
  </conditionalFormatting>
  <conditionalFormatting sqref="C37:P37">
    <cfRule type="containsText" dxfId="31088" priority="53141" operator="containsText" text="13:00">
      <formula>NOT(ISERROR(SEARCH("13:00",C37)))</formula>
    </cfRule>
  </conditionalFormatting>
  <conditionalFormatting sqref="C37:P44">
    <cfRule type="containsText" dxfId="31087" priority="53152" operator="containsText" text="09:00 – 13.00 ">
      <formula>NOT(ISERROR(SEARCH("09:00 – 13.00 ",C37)))</formula>
    </cfRule>
  </conditionalFormatting>
  <conditionalFormatting sqref="C43:P43">
    <cfRule type="containsText" dxfId="31086" priority="53139" operator="containsText" text="09:00 – 13.00 ">
      <formula>NOT(ISERROR(SEARCH("09:00 – 13.00 ",C43)))</formula>
    </cfRule>
  </conditionalFormatting>
  <conditionalFormatting sqref="C37:P44">
    <cfRule type="containsText" dxfId="31085" priority="53138" operator="containsText" text="09:00 – 13.00 ">
      <formula>NOT(ISERROR(SEARCH("09:00 – 13.00 ",C37)))</formula>
    </cfRule>
  </conditionalFormatting>
  <conditionalFormatting sqref="C43:P44">
    <cfRule type="containsText" dxfId="31084" priority="53137" operator="containsText" text="09:00 – 13.00 ">
      <formula>NOT(ISERROR(SEARCH("09:00 – 13.00 ",C43)))</formula>
    </cfRule>
  </conditionalFormatting>
  <conditionalFormatting sqref="C38:P38">
    <cfRule type="containsText" dxfId="31083" priority="53134" operator="containsText" text="09.00 -13.00">
      <formula>NOT(ISERROR(SEARCH("09.00 -13.00",C38)))</formula>
    </cfRule>
    <cfRule type="containsText" dxfId="31082" priority="53135" operator="containsText" text="09.00 -15:00">
      <formula>NOT(ISERROR(SEARCH("09.00 -15:00",C38)))</formula>
    </cfRule>
    <cfRule type="containsText" dxfId="31081" priority="53136" operator="containsText" text="09.00 -16.00">
      <formula>NOT(ISERROR(SEARCH("09.00 -16.00",C38)))</formula>
    </cfRule>
  </conditionalFormatting>
  <conditionalFormatting sqref="C39:P44">
    <cfRule type="containsText" dxfId="31080" priority="53131" operator="containsText" text="09.00 -13.00">
      <formula>NOT(ISERROR(SEARCH("09.00 -13.00",C39)))</formula>
    </cfRule>
    <cfRule type="containsText" dxfId="31079" priority="53132" operator="containsText" text="09.00 -15:00">
      <formula>NOT(ISERROR(SEARCH("09.00 -15:00",C39)))</formula>
    </cfRule>
    <cfRule type="containsText" dxfId="31078" priority="53133" operator="containsText" text="09.00 -16.00">
      <formula>NOT(ISERROR(SEARCH("09.00 -16.00",C39)))</formula>
    </cfRule>
  </conditionalFormatting>
  <conditionalFormatting sqref="C37:P37">
    <cfRule type="containsText" dxfId="31077" priority="53128" operator="containsText" text="09.00 -13.00">
      <formula>NOT(ISERROR(SEARCH("09.00 -13.00",C37)))</formula>
    </cfRule>
    <cfRule type="containsText" dxfId="31076" priority="53129" operator="containsText" text="09.00 -15:00">
      <formula>NOT(ISERROR(SEARCH("09.00 -15:00",C37)))</formula>
    </cfRule>
    <cfRule type="containsText" dxfId="31075" priority="53130" operator="containsText" text="09.00 -16.00">
      <formula>NOT(ISERROR(SEARCH("09.00 -16.00",C37)))</formula>
    </cfRule>
  </conditionalFormatting>
  <conditionalFormatting sqref="C43:P43">
    <cfRule type="containsText" dxfId="31074" priority="53127" operator="containsText" text="09:00 – 13.00 ">
      <formula>NOT(ISERROR(SEARCH("09:00 – 13.00 ",C43)))</formula>
    </cfRule>
  </conditionalFormatting>
  <conditionalFormatting sqref="C37:P44">
    <cfRule type="containsText" dxfId="31073" priority="53126" operator="containsText" text="09:00 – 13.00 ">
      <formula>NOT(ISERROR(SEARCH("09:00 – 13.00 ",C37)))</formula>
    </cfRule>
  </conditionalFormatting>
  <conditionalFormatting sqref="C43:P44">
    <cfRule type="containsText" dxfId="31072" priority="53125" operator="containsText" text="09:00 – 13.00 ">
      <formula>NOT(ISERROR(SEARCH("09:00 – 13.00 ",C43)))</formula>
    </cfRule>
  </conditionalFormatting>
  <conditionalFormatting sqref="C38:P38">
    <cfRule type="containsText" dxfId="31071" priority="53122" operator="containsText" text="09.00 -13.00">
      <formula>NOT(ISERROR(SEARCH("09.00 -13.00",C38)))</formula>
    </cfRule>
    <cfRule type="containsText" dxfId="31070" priority="53123" operator="containsText" text="09.00 -15:00">
      <formula>NOT(ISERROR(SEARCH("09.00 -15:00",C38)))</formula>
    </cfRule>
    <cfRule type="containsText" dxfId="31069" priority="53124" operator="containsText" text="09.00 -16.00">
      <formula>NOT(ISERROR(SEARCH("09.00 -16.00",C38)))</formula>
    </cfRule>
  </conditionalFormatting>
  <conditionalFormatting sqref="C39:P44">
    <cfRule type="containsText" dxfId="31068" priority="53119" operator="containsText" text="09.00 -13.00">
      <formula>NOT(ISERROR(SEARCH("09.00 -13.00",C39)))</formula>
    </cfRule>
    <cfRule type="containsText" dxfId="31067" priority="53120" operator="containsText" text="09.00 -15:00">
      <formula>NOT(ISERROR(SEARCH("09.00 -15:00",C39)))</formula>
    </cfRule>
    <cfRule type="containsText" dxfId="31066" priority="53121" operator="containsText" text="09.00 -16.00">
      <formula>NOT(ISERROR(SEARCH("09.00 -16.00",C39)))</formula>
    </cfRule>
  </conditionalFormatting>
  <conditionalFormatting sqref="C37:P37">
    <cfRule type="containsText" dxfId="31065" priority="53116" operator="containsText" text="09.00 -13.00">
      <formula>NOT(ISERROR(SEARCH("09.00 -13.00",C37)))</formula>
    </cfRule>
    <cfRule type="containsText" dxfId="31064" priority="53117" operator="containsText" text="09.00 -15:00">
      <formula>NOT(ISERROR(SEARCH("09.00 -15:00",C37)))</formula>
    </cfRule>
    <cfRule type="containsText" dxfId="31063" priority="53118" operator="containsText" text="09.00 -16.00">
      <formula>NOT(ISERROR(SEARCH("09.00 -16.00",C37)))</formula>
    </cfRule>
  </conditionalFormatting>
  <conditionalFormatting sqref="C38:P38">
    <cfRule type="containsText" dxfId="31062" priority="53113" operator="containsText" text="09.00 -13:00">
      <formula>NOT(ISERROR(SEARCH("09.00 -13:00",C38)))</formula>
    </cfRule>
    <cfRule type="containsText" dxfId="31061" priority="53114" operator="containsText" text="08.30 -17.30">
      <formula>NOT(ISERROR(SEARCH("08.30 -17.30",C38)))</formula>
    </cfRule>
    <cfRule type="containsText" dxfId="31060" priority="53115" operator="containsText" text="08.30 -15:30">
      <formula>NOT(ISERROR(SEARCH("08.30 -15:30",C38)))</formula>
    </cfRule>
  </conditionalFormatting>
  <conditionalFormatting sqref="C39:P44">
    <cfRule type="containsText" dxfId="31059" priority="53110" operator="containsText" text="09.00 -13.00">
      <formula>NOT(ISERROR(SEARCH("09.00 -13.00",C39)))</formula>
    </cfRule>
    <cfRule type="containsText" dxfId="31058" priority="53111" operator="containsText" text="09.00 -15:00">
      <formula>NOT(ISERROR(SEARCH("09.00 -15:00",C39)))</formula>
    </cfRule>
    <cfRule type="containsText" dxfId="31057" priority="53112" operator="containsText" text="09.00 -16.00">
      <formula>NOT(ISERROR(SEARCH("09.00 -16.00",C39)))</formula>
    </cfRule>
  </conditionalFormatting>
  <conditionalFormatting sqref="C39:P44">
    <cfRule type="containsText" dxfId="31056" priority="53107" operator="containsText" text="09.00 -13:00">
      <formula>NOT(ISERROR(SEARCH("09.00 -13:00",C39)))</formula>
    </cfRule>
    <cfRule type="containsText" dxfId="31055" priority="53108" operator="containsText" text="08.30 -17.30">
      <formula>NOT(ISERROR(SEARCH("08.30 -17.30",C39)))</formula>
    </cfRule>
    <cfRule type="containsText" dxfId="31054" priority="53109" operator="containsText" text="08.30 -15:30">
      <formula>NOT(ISERROR(SEARCH("08.30 -15:30",C39)))</formula>
    </cfRule>
  </conditionalFormatting>
  <conditionalFormatting sqref="C37:P37">
    <cfRule type="containsText" dxfId="31053" priority="53104" operator="containsText" text="09.00 -13.00">
      <formula>NOT(ISERROR(SEARCH("09.00 -13.00",C37)))</formula>
    </cfRule>
    <cfRule type="containsText" dxfId="31052" priority="53105" operator="containsText" text="09.00 -15:00">
      <formula>NOT(ISERROR(SEARCH("09.00 -15:00",C37)))</formula>
    </cfRule>
    <cfRule type="containsText" dxfId="31051" priority="53106" operator="containsText" text="09.00 -16.00">
      <formula>NOT(ISERROR(SEARCH("09.00 -16.00",C37)))</formula>
    </cfRule>
  </conditionalFormatting>
  <conditionalFormatting sqref="C37:P37">
    <cfRule type="containsText" dxfId="31050" priority="53101" operator="containsText" text="09.00 -13:00">
      <formula>NOT(ISERROR(SEARCH("09.00 -13:00",C37)))</formula>
    </cfRule>
    <cfRule type="containsText" dxfId="31049" priority="53102" operator="containsText" text="08.30 -17.30">
      <formula>NOT(ISERROR(SEARCH("08.30 -17.30",C37)))</formula>
    </cfRule>
    <cfRule type="containsText" dxfId="31048" priority="53103" operator="containsText" text="08.30 -15:30">
      <formula>NOT(ISERROR(SEARCH("08.30 -15:30",C37)))</formula>
    </cfRule>
  </conditionalFormatting>
  <conditionalFormatting sqref="W36">
    <cfRule type="cellIs" dxfId="31047" priority="53092" operator="equal">
      <formula>"09.00 – 13.00"</formula>
    </cfRule>
  </conditionalFormatting>
  <conditionalFormatting sqref="W36">
    <cfRule type="cellIs" dxfId="31046" priority="53093" operator="equal">
      <formula>"09.00 – 15.00"</formula>
    </cfRule>
  </conditionalFormatting>
  <conditionalFormatting sqref="W36">
    <cfRule type="cellIs" dxfId="31045" priority="53094" operator="equal">
      <formula>"09.00 – 18.00"</formula>
    </cfRule>
  </conditionalFormatting>
  <conditionalFormatting sqref="W36">
    <cfRule type="cellIs" dxfId="31044" priority="53095" operator="equal">
      <formula>"09.30 – 13.00"</formula>
    </cfRule>
  </conditionalFormatting>
  <conditionalFormatting sqref="W36">
    <cfRule type="cellIs" dxfId="31043" priority="53096" operator="equal">
      <formula>"10.30 – 19.30"</formula>
    </cfRule>
  </conditionalFormatting>
  <conditionalFormatting sqref="W36">
    <cfRule type="cellIs" dxfId="31042" priority="53097" operator="equal">
      <formula>"11.30 – 19.30"</formula>
    </cfRule>
  </conditionalFormatting>
  <conditionalFormatting sqref="W36">
    <cfRule type="cellIs" dxfId="31041" priority="53098" operator="equal">
      <formula>_FV(13,"3")</formula>
    </cfRule>
  </conditionalFormatting>
  <conditionalFormatting sqref="W36">
    <cfRule type="cellIs" dxfId="31040" priority="53099" operator="equal">
      <formula>_FV(13,"3")</formula>
    </cfRule>
  </conditionalFormatting>
  <conditionalFormatting sqref="W36">
    <cfRule type="cellIs" dxfId="31039" priority="53100" operator="equal">
      <formula>_FV(13,"3")</formula>
    </cfRule>
  </conditionalFormatting>
  <conditionalFormatting sqref="W36">
    <cfRule type="containsText" dxfId="31038" priority="53082" operator="containsText" text="DOMENICA">
      <formula>NOT(ISERROR(SEARCH("DOMENICA",W36)))</formula>
    </cfRule>
    <cfRule type="containsText" dxfId="31037" priority="53083" operator="containsText" text="08.30 – 14.30">
      <formula>NOT(ISERROR(SEARCH("08.30 – 14.30",W36)))</formula>
    </cfRule>
    <cfRule type="containsText" dxfId="31036" priority="53084" operator="containsText" text="09.30 – 18.30">
      <formula>NOT(ISERROR(SEARCH("09.30 – 18.30",W36)))</formula>
    </cfRule>
    <cfRule type="containsText" dxfId="31035" priority="53085" operator="containsText" text="08.30 – 16.30">
      <formula>NOT(ISERROR(SEARCH("08.30 – 16.30",W36)))</formula>
    </cfRule>
    <cfRule type="containsText" dxfId="31034" priority="53086" operator="containsText" text="08.30 – 17.30">
      <formula>NOT(ISERROR(SEARCH("08.30 – 17.30",W36)))</formula>
    </cfRule>
    <cfRule type="containsText" dxfId="31033" priority="53087" operator="containsText" text="09.00 – 18.00">
      <formula>NOT(ISERROR(SEARCH("09.00 – 18.00",W36)))</formula>
    </cfRule>
    <cfRule type="containsText" dxfId="31032" priority="53088" operator="containsText" text="09.00 – 15.00">
      <formula>NOT(ISERROR(SEARCH("09.00 – 15.00",W36)))</formula>
    </cfRule>
    <cfRule type="containsText" dxfId="31031" priority="53089" operator="containsText" text="10.30 – 19.30">
      <formula>NOT(ISERROR(SEARCH("10.30 – 19.30",W36)))</formula>
    </cfRule>
    <cfRule type="containsText" dxfId="31030" priority="53090" operator="containsText" text="09.00 – 13.00">
      <formula>NOT(ISERROR(SEARCH("09.00 – 13.00",W36)))</formula>
    </cfRule>
    <cfRule type="containsText" dxfId="31029" priority="53091" operator="containsText" text="11.30 – 19.30">
      <formula>NOT(ISERROR(SEARCH("11.30 – 19.30",W36)))</formula>
    </cfRule>
  </conditionalFormatting>
  <conditionalFormatting sqref="W36">
    <cfRule type="cellIs" dxfId="31028" priority="53074" operator="equal">
      <formula>"09.00 – 15.00"</formula>
    </cfRule>
  </conditionalFormatting>
  <conditionalFormatting sqref="W36">
    <cfRule type="cellIs" dxfId="31027" priority="53075" operator="equal">
      <formula>"09.00 – 18.00"</formula>
    </cfRule>
  </conditionalFormatting>
  <conditionalFormatting sqref="W36">
    <cfRule type="cellIs" dxfId="31026" priority="53076" operator="equal">
      <formula>"09.30 – 13.00"</formula>
    </cfRule>
  </conditionalFormatting>
  <conditionalFormatting sqref="W36">
    <cfRule type="cellIs" dxfId="31025" priority="53077" operator="equal">
      <formula>"10.30 – 19.30"</formula>
    </cfRule>
  </conditionalFormatting>
  <conditionalFormatting sqref="W36">
    <cfRule type="cellIs" dxfId="31024" priority="53078" operator="equal">
      <formula>"11.30 – 19.30"</formula>
    </cfRule>
  </conditionalFormatting>
  <conditionalFormatting sqref="W36">
    <cfRule type="cellIs" dxfId="31023" priority="53079" operator="equal">
      <formula>_FV(13,"3")</formula>
    </cfRule>
  </conditionalFormatting>
  <conditionalFormatting sqref="W36">
    <cfRule type="cellIs" dxfId="31022" priority="53080" operator="equal">
      <formula>_FV(13,"3")</formula>
    </cfRule>
  </conditionalFormatting>
  <conditionalFormatting sqref="W36">
    <cfRule type="cellIs" dxfId="31021" priority="53081" operator="equal">
      <formula>_FV(13,"3")</formula>
    </cfRule>
  </conditionalFormatting>
  <conditionalFormatting sqref="W36">
    <cfRule type="cellIs" dxfId="31020" priority="53066" operator="equal">
      <formula>"09.00 – 15.00"</formula>
    </cfRule>
  </conditionalFormatting>
  <conditionalFormatting sqref="W36">
    <cfRule type="cellIs" dxfId="31019" priority="53067" operator="equal">
      <formula>"09.00 – 18.00"</formula>
    </cfRule>
  </conditionalFormatting>
  <conditionalFormatting sqref="W36">
    <cfRule type="cellIs" dxfId="31018" priority="53068" operator="equal">
      <formula>"09.30 – 13.00"</formula>
    </cfRule>
  </conditionalFormatting>
  <conditionalFormatting sqref="W36">
    <cfRule type="cellIs" dxfId="31017" priority="53069" operator="equal">
      <formula>"10.30 – 19.30"</formula>
    </cfRule>
  </conditionalFormatting>
  <conditionalFormatting sqref="W36">
    <cfRule type="cellIs" dxfId="31016" priority="53070" operator="equal">
      <formula>"11.30 – 19.30"</formula>
    </cfRule>
  </conditionalFormatting>
  <conditionalFormatting sqref="W36">
    <cfRule type="cellIs" dxfId="31015" priority="53071" operator="equal">
      <formula>_FV(13,"3")</formula>
    </cfRule>
  </conditionalFormatting>
  <conditionalFormatting sqref="W36">
    <cfRule type="cellIs" dxfId="31014" priority="53072" operator="equal">
      <formula>_FV(13,"3")</formula>
    </cfRule>
  </conditionalFormatting>
  <conditionalFormatting sqref="W36">
    <cfRule type="cellIs" dxfId="31013" priority="53073" operator="equal">
      <formula>_FV(13,"3")</formula>
    </cfRule>
  </conditionalFormatting>
  <conditionalFormatting sqref="W36">
    <cfRule type="containsText" dxfId="31012" priority="53060" operator="containsText" text="09.00 - 13.00">
      <formula>NOT(ISERROR(SEARCH("09.00 - 13.00",W36)))</formula>
    </cfRule>
    <cfRule type="containsText" dxfId="31011" priority="53061" operator="containsText" text="09.00 – 15:00">
      <formula>NOT(ISERROR(SEARCH("09.00 – 15:00",W36)))</formula>
    </cfRule>
    <cfRule type="containsText" dxfId="31010" priority="53062" operator="containsText" text="09.00 – 16.00">
      <formula>NOT(ISERROR(SEARCH("09.00 – 16.00",W36)))</formula>
    </cfRule>
    <cfRule type="containsText" dxfId="31009" priority="53063" operator="containsText" text="09.00 - 13:00">
      <formula>NOT(ISERROR(SEARCH("09.00 - 13:00",W36)))</formula>
    </cfRule>
    <cfRule type="containsText" dxfId="31008" priority="53064" operator="containsText" text="08.30 – 16:30 ">
      <formula>NOT(ISERROR(SEARCH("08.30 – 16:30 ",W36)))</formula>
    </cfRule>
    <cfRule type="containsText" dxfId="31007" priority="53065" operator="containsText" text="08.30 – 17:30 ">
      <formula>NOT(ISERROR(SEARCH("08.30 – 17:30 ",W36)))</formula>
    </cfRule>
  </conditionalFormatting>
  <conditionalFormatting sqref="W36">
    <cfRule type="cellIs" dxfId="31006" priority="53052" operator="equal">
      <formula>"09.00 – 15.00"</formula>
    </cfRule>
  </conditionalFormatting>
  <conditionalFormatting sqref="W36">
    <cfRule type="cellIs" dxfId="31005" priority="53053" operator="equal">
      <formula>"09.00 – 18.00"</formula>
    </cfRule>
  </conditionalFormatting>
  <conditionalFormatting sqref="W36">
    <cfRule type="cellIs" dxfId="31004" priority="53054" operator="equal">
      <formula>"09.30 – 13.00"</formula>
    </cfRule>
  </conditionalFormatting>
  <conditionalFormatting sqref="W36">
    <cfRule type="cellIs" dxfId="31003" priority="53055" operator="equal">
      <formula>"10.30 – 19.30"</formula>
    </cfRule>
  </conditionalFormatting>
  <conditionalFormatting sqref="W36">
    <cfRule type="cellIs" dxfId="31002" priority="53056" operator="equal">
      <formula>"11.30 – 19.30"</formula>
    </cfRule>
  </conditionalFormatting>
  <conditionalFormatting sqref="W36">
    <cfRule type="cellIs" dxfId="31001" priority="53057" operator="equal">
      <formula>_FV(13,"3")</formula>
    </cfRule>
  </conditionalFormatting>
  <conditionalFormatting sqref="W36">
    <cfRule type="cellIs" dxfId="31000" priority="53058" operator="equal">
      <formula>_FV(13,"3")</formula>
    </cfRule>
  </conditionalFormatting>
  <conditionalFormatting sqref="W36">
    <cfRule type="cellIs" dxfId="30999" priority="53059" operator="equal">
      <formula>_FV(13,"3")</formula>
    </cfRule>
  </conditionalFormatting>
  <conditionalFormatting sqref="W36">
    <cfRule type="containsText" dxfId="30998" priority="53042" operator="containsText" text="DOMENICA">
      <formula>NOT(ISERROR(SEARCH("DOMENICA",W36)))</formula>
    </cfRule>
    <cfRule type="containsText" dxfId="30997" priority="53043" operator="containsText" text="08.30 – 14.30">
      <formula>NOT(ISERROR(SEARCH("08.30 – 14.30",W36)))</formula>
    </cfRule>
    <cfRule type="containsText" dxfId="30996" priority="53044" operator="containsText" text="09.30 – 18.30">
      <formula>NOT(ISERROR(SEARCH("09.30 – 18.30",W36)))</formula>
    </cfRule>
    <cfRule type="containsText" dxfId="30995" priority="53045" operator="containsText" text="08.30 – 16.30">
      <formula>NOT(ISERROR(SEARCH("08.30 – 16.30",W36)))</formula>
    </cfRule>
    <cfRule type="containsText" dxfId="30994" priority="53046" operator="containsText" text="08.30 – 17.30">
      <formula>NOT(ISERROR(SEARCH("08.30 – 17.30",W36)))</formula>
    </cfRule>
    <cfRule type="containsText" dxfId="30993" priority="53047" operator="containsText" text="09.00 – 18.00">
      <formula>NOT(ISERROR(SEARCH("09.00 – 18.00",W36)))</formula>
    </cfRule>
    <cfRule type="containsText" dxfId="30992" priority="53048" operator="containsText" text="09.00 – 15.00">
      <formula>NOT(ISERROR(SEARCH("09.00 – 15.00",W36)))</formula>
    </cfRule>
    <cfRule type="containsText" dxfId="30991" priority="53049" operator="containsText" text="10.30 – 19.30">
      <formula>NOT(ISERROR(SEARCH("10.30 – 19.30",W36)))</formula>
    </cfRule>
    <cfRule type="containsText" dxfId="30990" priority="53050" operator="containsText" text="09.00 – 13.00">
      <formula>NOT(ISERROR(SEARCH("09.00 – 13.00",W36)))</formula>
    </cfRule>
    <cfRule type="containsText" dxfId="30989" priority="53051" operator="containsText" text="11.30 – 19.30">
      <formula>NOT(ISERROR(SEARCH("11.30 – 19.30",W36)))</formula>
    </cfRule>
  </conditionalFormatting>
  <conditionalFormatting sqref="W36">
    <cfRule type="cellIs" dxfId="30988" priority="53035" operator="equal">
      <formula>"09.00 – 18.00"</formula>
    </cfRule>
  </conditionalFormatting>
  <conditionalFormatting sqref="W36">
    <cfRule type="cellIs" dxfId="30987" priority="53036" operator="equal">
      <formula>"09.30 – 13.00"</formula>
    </cfRule>
  </conditionalFormatting>
  <conditionalFormatting sqref="W36">
    <cfRule type="cellIs" dxfId="30986" priority="53037" operator="equal">
      <formula>"10.30 – 19.30"</formula>
    </cfRule>
  </conditionalFormatting>
  <conditionalFormatting sqref="W36">
    <cfRule type="cellIs" dxfId="30985" priority="53038" operator="equal">
      <formula>"11.30 – 19.30"</formula>
    </cfRule>
  </conditionalFormatting>
  <conditionalFormatting sqref="W36">
    <cfRule type="cellIs" dxfId="30984" priority="53039" operator="equal">
      <formula>_FV(13,"3")</formula>
    </cfRule>
  </conditionalFormatting>
  <conditionalFormatting sqref="W36">
    <cfRule type="cellIs" dxfId="30983" priority="53040" operator="equal">
      <formula>_FV(13,"3")</formula>
    </cfRule>
  </conditionalFormatting>
  <conditionalFormatting sqref="W36">
    <cfRule type="cellIs" dxfId="30982" priority="53041" operator="equal">
      <formula>_FV(13,"3")</formula>
    </cfRule>
  </conditionalFormatting>
  <conditionalFormatting sqref="W36">
    <cfRule type="cellIs" dxfId="30981" priority="53028" operator="equal">
      <formula>"09.00 – 18.00"</formula>
    </cfRule>
  </conditionalFormatting>
  <conditionalFormatting sqref="W36">
    <cfRule type="cellIs" dxfId="30980" priority="53029" operator="equal">
      <formula>"09.30 – 13.00"</formula>
    </cfRule>
  </conditionalFormatting>
  <conditionalFormatting sqref="W36">
    <cfRule type="cellIs" dxfId="30979" priority="53030" operator="equal">
      <formula>"10.30 – 19.30"</formula>
    </cfRule>
  </conditionalFormatting>
  <conditionalFormatting sqref="W36">
    <cfRule type="cellIs" dxfId="30978" priority="53031" operator="equal">
      <formula>"11.30 – 19.30"</formula>
    </cfRule>
  </conditionalFormatting>
  <conditionalFormatting sqref="W36">
    <cfRule type="cellIs" dxfId="30977" priority="53032" operator="equal">
      <formula>_FV(13,"3")</formula>
    </cfRule>
  </conditionalFormatting>
  <conditionalFormatting sqref="W36">
    <cfRule type="cellIs" dxfId="30976" priority="53033" operator="equal">
      <formula>_FV(13,"3")</formula>
    </cfRule>
  </conditionalFormatting>
  <conditionalFormatting sqref="W36">
    <cfRule type="cellIs" dxfId="30975" priority="53034" operator="equal">
      <formula>_FV(13,"3")</formula>
    </cfRule>
  </conditionalFormatting>
  <conditionalFormatting sqref="W37:W44 AT37:AT44">
    <cfRule type="containsText" dxfId="30974" priority="53010" operator="containsText" text="08.30 – 14.30">
      <formula>NOT(ISERROR(SEARCH("08.30 – 14.30",W37)))</formula>
    </cfRule>
    <cfRule type="containsText" dxfId="30973" priority="53011" operator="containsText" text="09:30 – 18.30">
      <formula>NOT(ISERROR(SEARCH("09:30 – 18.30",W37)))</formula>
    </cfRule>
    <cfRule type="containsText" dxfId="30972" priority="53012" operator="containsText" text="10.30 – 18.30">
      <formula>NOT(ISERROR(SEARCH("10.30 – 18.30",W37)))</formula>
    </cfRule>
    <cfRule type="containsText" dxfId="30971" priority="53013" operator="containsText" text="09.30 – 18.30">
      <formula>NOT(ISERROR(SEARCH("09.30 – 18.30",W37)))</formula>
    </cfRule>
    <cfRule type="containsText" dxfId="30970" priority="53015" operator="containsText" text="09.00 – 13:00">
      <formula>NOT(ISERROR(SEARCH("09.00 – 13:00",W37)))</formula>
    </cfRule>
    <cfRule type="containsText" dxfId="30969" priority="53016" operator="containsText" text="08.30 – 16.30">
      <formula>NOT(ISERROR(SEARCH("08.30 – 16.30",W37)))</formula>
    </cfRule>
    <cfRule type="containsText" dxfId="30968" priority="53017" operator="containsText" text="08:30 – 17.30">
      <formula>NOT(ISERROR(SEARCH("08:30 – 17.30",W37)))</formula>
    </cfRule>
    <cfRule type="containsText" dxfId="30967" priority="53018" operator="containsText" text="08.30 – 17.30">
      <formula>NOT(ISERROR(SEARCH("08.30 – 17.30",W37)))</formula>
    </cfRule>
    <cfRule type="containsText" dxfId="30966" priority="53019" operator="containsText" text="09.00 – 18.00">
      <formula>NOT(ISERROR(SEARCH("09.00 – 18.00",W37)))</formula>
    </cfRule>
    <cfRule type="containsText" dxfId="30965" priority="53020" operator="containsText" text="09.00 – 13.00">
      <formula>NOT(ISERROR(SEARCH("09.00 – 13.00",W37)))</formula>
    </cfRule>
    <cfRule type="containsText" dxfId="30964" priority="53021" operator="containsText" text="11.30 – 19.30">
      <formula>NOT(ISERROR(SEARCH("11.30 – 19.30",W37)))</formula>
    </cfRule>
    <cfRule type="containsText" dxfId="30963" priority="53022" operator="containsText" text="10.30 – 19.30">
      <formula>NOT(ISERROR(SEARCH("10.30 – 19.30",W37)))</formula>
    </cfRule>
    <cfRule type="containsText" dxfId="30962" priority="53023" operator="containsText" text="09.00 – 15.00">
      <formula>NOT(ISERROR(SEARCH("09.00 – 15.00",W37)))</formula>
    </cfRule>
    <cfRule type="containsText" dxfId="30961" priority="53024" operator="containsText" text="1 2 : 3 0">
      <formula>NOT(ISERROR(SEARCH("1 2 : 3 0",W37)))</formula>
    </cfRule>
    <cfRule type="containsText" dxfId="30960" priority="53025" operator="containsText" text="1 3 : 3 0">
      <formula>NOT(ISERROR(SEARCH("1 3 : 3 0",W37)))</formula>
    </cfRule>
    <cfRule type="containsText" dxfId="30959" priority="53026" operator="containsText" text="FESTIVITÁ">
      <formula>NOT(ISERROR(SEARCH("FESTIVITÁ",W37)))</formula>
    </cfRule>
    <cfRule type="cellIs" dxfId="30958" priority="53027" operator="equal">
      <formula>"DOMENICA"</formula>
    </cfRule>
  </conditionalFormatting>
  <conditionalFormatting sqref="W37:W44 AT37:AT44">
    <cfRule type="containsText" dxfId="30957" priority="53002" operator="containsText" text="09.00 - 13.00">
      <formula>NOT(ISERROR(SEARCH("09.00 - 13.00",W37)))</formula>
    </cfRule>
    <cfRule type="containsText" dxfId="30956" priority="53005" operator="containsText" text="09.00 – 15:00">
      <formula>NOT(ISERROR(SEARCH("09.00 – 15:00",W37)))</formula>
    </cfRule>
    <cfRule type="containsText" dxfId="30955" priority="53006" operator="containsText" text="09.00 – 16.00">
      <formula>NOT(ISERROR(SEARCH("09.00 – 16.00",W37)))</formula>
    </cfRule>
    <cfRule type="containsText" dxfId="30954" priority="53007" operator="containsText" text="09.00 - 13:00">
      <formula>NOT(ISERROR(SEARCH("09.00 - 13:00",W37)))</formula>
    </cfRule>
    <cfRule type="containsText" dxfId="30953" priority="53008" operator="containsText" text="08.30 – 16:30 ">
      <formula>NOT(ISERROR(SEARCH("08.30 – 16:30 ",W37)))</formula>
    </cfRule>
    <cfRule type="containsText" dxfId="30952" priority="53009" operator="containsText" text="08.30 – 17:30 ">
      <formula>NOT(ISERROR(SEARCH("08.30 – 17:30 ",W37)))</formula>
    </cfRule>
  </conditionalFormatting>
  <conditionalFormatting sqref="W37:W44 AT37:AT44">
    <cfRule type="containsText" dxfId="30951" priority="53004" operator="containsText" text="1 3 : 0 0">
      <formula>NOT(ISERROR(SEARCH("1 3 : 0 0",W37)))</formula>
    </cfRule>
  </conditionalFormatting>
  <conditionalFormatting sqref="W37 AT37">
    <cfRule type="containsText" dxfId="30950" priority="53003" operator="containsText" text="13:00">
      <formula>NOT(ISERROR(SEARCH("13:00",W37)))</formula>
    </cfRule>
  </conditionalFormatting>
  <conditionalFormatting sqref="W37:W44 AT37:AT44">
    <cfRule type="containsText" dxfId="30949" priority="53014" operator="containsText" text="09:00 – 13.00 ">
      <formula>NOT(ISERROR(SEARCH("09:00 – 13.00 ",W37)))</formula>
    </cfRule>
  </conditionalFormatting>
  <conditionalFormatting sqref="W43 AT43">
    <cfRule type="containsText" dxfId="30948" priority="53001" operator="containsText" text="09:00 – 13.00 ">
      <formula>NOT(ISERROR(SEARCH("09:00 – 13.00 ",W43)))</formula>
    </cfRule>
  </conditionalFormatting>
  <conditionalFormatting sqref="W37:W44 AT37:AT44">
    <cfRule type="containsText" dxfId="30947" priority="53000" operator="containsText" text="09:00 – 13.00 ">
      <formula>NOT(ISERROR(SEARCH("09:00 – 13.00 ",W37)))</formula>
    </cfRule>
  </conditionalFormatting>
  <conditionalFormatting sqref="W43:W44 AT43:AT44">
    <cfRule type="containsText" dxfId="30946" priority="52999" operator="containsText" text="09:00 – 13.00 ">
      <formula>NOT(ISERROR(SEARCH("09:00 – 13.00 ",W43)))</formula>
    </cfRule>
  </conditionalFormatting>
  <conditionalFormatting sqref="W38 AT38">
    <cfRule type="containsText" dxfId="30945" priority="52996" operator="containsText" text="09.00 -13.00">
      <formula>NOT(ISERROR(SEARCH("09.00 -13.00",W38)))</formula>
    </cfRule>
    <cfRule type="containsText" dxfId="30944" priority="52997" operator="containsText" text="09.00 -15:00">
      <formula>NOT(ISERROR(SEARCH("09.00 -15:00",W38)))</formula>
    </cfRule>
    <cfRule type="containsText" dxfId="30943" priority="52998" operator="containsText" text="09.00 -16.00">
      <formula>NOT(ISERROR(SEARCH("09.00 -16.00",W38)))</formula>
    </cfRule>
  </conditionalFormatting>
  <conditionalFormatting sqref="W39:W44 AT39:AT44">
    <cfRule type="containsText" dxfId="30942" priority="52993" operator="containsText" text="09.00 -13.00">
      <formula>NOT(ISERROR(SEARCH("09.00 -13.00",W39)))</formula>
    </cfRule>
    <cfRule type="containsText" dxfId="30941" priority="52994" operator="containsText" text="09.00 -15:00">
      <formula>NOT(ISERROR(SEARCH("09.00 -15:00",W39)))</formula>
    </cfRule>
    <cfRule type="containsText" dxfId="30940" priority="52995" operator="containsText" text="09.00 -16.00">
      <formula>NOT(ISERROR(SEARCH("09.00 -16.00",W39)))</formula>
    </cfRule>
  </conditionalFormatting>
  <conditionalFormatting sqref="W37 AT37">
    <cfRule type="containsText" dxfId="30939" priority="52990" operator="containsText" text="09.00 -13.00">
      <formula>NOT(ISERROR(SEARCH("09.00 -13.00",W37)))</formula>
    </cfRule>
    <cfRule type="containsText" dxfId="30938" priority="52991" operator="containsText" text="09.00 -15:00">
      <formula>NOT(ISERROR(SEARCH("09.00 -15:00",W37)))</formula>
    </cfRule>
    <cfRule type="containsText" dxfId="30937" priority="52992" operator="containsText" text="09.00 -16.00">
      <formula>NOT(ISERROR(SEARCH("09.00 -16.00",W37)))</formula>
    </cfRule>
  </conditionalFormatting>
  <conditionalFormatting sqref="W43 AT43">
    <cfRule type="containsText" dxfId="30936" priority="52989" operator="containsText" text="09:00 – 13.00 ">
      <formula>NOT(ISERROR(SEARCH("09:00 – 13.00 ",W43)))</formula>
    </cfRule>
  </conditionalFormatting>
  <conditionalFormatting sqref="W37:W44 AT37:AT44">
    <cfRule type="containsText" dxfId="30935" priority="52988" operator="containsText" text="09:00 – 13.00 ">
      <formula>NOT(ISERROR(SEARCH("09:00 – 13.00 ",W37)))</formula>
    </cfRule>
  </conditionalFormatting>
  <conditionalFormatting sqref="W43:W44 AT43:AT44">
    <cfRule type="containsText" dxfId="30934" priority="52987" operator="containsText" text="09:00 – 13.00 ">
      <formula>NOT(ISERROR(SEARCH("09:00 – 13.00 ",W43)))</formula>
    </cfRule>
  </conditionalFormatting>
  <conditionalFormatting sqref="W38 AT38">
    <cfRule type="containsText" dxfId="30933" priority="52984" operator="containsText" text="09.00 -13.00">
      <formula>NOT(ISERROR(SEARCH("09.00 -13.00",W38)))</formula>
    </cfRule>
    <cfRule type="containsText" dxfId="30932" priority="52985" operator="containsText" text="09.00 -15:00">
      <formula>NOT(ISERROR(SEARCH("09.00 -15:00",W38)))</formula>
    </cfRule>
    <cfRule type="containsText" dxfId="30931" priority="52986" operator="containsText" text="09.00 -16.00">
      <formula>NOT(ISERROR(SEARCH("09.00 -16.00",W38)))</formula>
    </cfRule>
  </conditionalFormatting>
  <conditionalFormatting sqref="W39:W44 AT39:AT44">
    <cfRule type="containsText" dxfId="30930" priority="52981" operator="containsText" text="09.00 -13.00">
      <formula>NOT(ISERROR(SEARCH("09.00 -13.00",W39)))</formula>
    </cfRule>
    <cfRule type="containsText" dxfId="30929" priority="52982" operator="containsText" text="09.00 -15:00">
      <formula>NOT(ISERROR(SEARCH("09.00 -15:00",W39)))</formula>
    </cfRule>
    <cfRule type="containsText" dxfId="30928" priority="52983" operator="containsText" text="09.00 -16.00">
      <formula>NOT(ISERROR(SEARCH("09.00 -16.00",W39)))</formula>
    </cfRule>
  </conditionalFormatting>
  <conditionalFormatting sqref="W37 AT37">
    <cfRule type="containsText" dxfId="30927" priority="52978" operator="containsText" text="09.00 -13.00">
      <formula>NOT(ISERROR(SEARCH("09.00 -13.00",W37)))</formula>
    </cfRule>
    <cfRule type="containsText" dxfId="30926" priority="52979" operator="containsText" text="09.00 -15:00">
      <formula>NOT(ISERROR(SEARCH("09.00 -15:00",W37)))</formula>
    </cfRule>
    <cfRule type="containsText" dxfId="30925" priority="52980" operator="containsText" text="09.00 -16.00">
      <formula>NOT(ISERROR(SEARCH("09.00 -16.00",W37)))</formula>
    </cfRule>
  </conditionalFormatting>
  <conditionalFormatting sqref="W38 AT38">
    <cfRule type="containsText" dxfId="30924" priority="52975" operator="containsText" text="09.00 -13:00">
      <formula>NOT(ISERROR(SEARCH("09.00 -13:00",W38)))</formula>
    </cfRule>
    <cfRule type="containsText" dxfId="30923" priority="52976" operator="containsText" text="08.30 -17.30">
      <formula>NOT(ISERROR(SEARCH("08.30 -17.30",W38)))</formula>
    </cfRule>
    <cfRule type="containsText" dxfId="30922" priority="52977" operator="containsText" text="08.30 -15:30">
      <formula>NOT(ISERROR(SEARCH("08.30 -15:30",W38)))</formula>
    </cfRule>
  </conditionalFormatting>
  <conditionalFormatting sqref="W39:W44 AT39:AT44">
    <cfRule type="containsText" dxfId="30921" priority="52972" operator="containsText" text="09.00 -13.00">
      <formula>NOT(ISERROR(SEARCH("09.00 -13.00",W39)))</formula>
    </cfRule>
    <cfRule type="containsText" dxfId="30920" priority="52973" operator="containsText" text="09.00 -15:00">
      <formula>NOT(ISERROR(SEARCH("09.00 -15:00",W39)))</formula>
    </cfRule>
    <cfRule type="containsText" dxfId="30919" priority="52974" operator="containsText" text="09.00 -16.00">
      <formula>NOT(ISERROR(SEARCH("09.00 -16.00",W39)))</formula>
    </cfRule>
  </conditionalFormatting>
  <conditionalFormatting sqref="W39:W44 AT39:AT44">
    <cfRule type="containsText" dxfId="30918" priority="52969" operator="containsText" text="09.00 -13:00">
      <formula>NOT(ISERROR(SEARCH("09.00 -13:00",W39)))</formula>
    </cfRule>
    <cfRule type="containsText" dxfId="30917" priority="52970" operator="containsText" text="08.30 -17.30">
      <formula>NOT(ISERROR(SEARCH("08.30 -17.30",W39)))</formula>
    </cfRule>
    <cfRule type="containsText" dxfId="30916" priority="52971" operator="containsText" text="08.30 -15:30">
      <formula>NOT(ISERROR(SEARCH("08.30 -15:30",W39)))</formula>
    </cfRule>
  </conditionalFormatting>
  <conditionalFormatting sqref="W37 AT37">
    <cfRule type="containsText" dxfId="30915" priority="52966" operator="containsText" text="09.00 -13.00">
      <formula>NOT(ISERROR(SEARCH("09.00 -13.00",W37)))</formula>
    </cfRule>
    <cfRule type="containsText" dxfId="30914" priority="52967" operator="containsText" text="09.00 -15:00">
      <formula>NOT(ISERROR(SEARCH("09.00 -15:00",W37)))</formula>
    </cfRule>
    <cfRule type="containsText" dxfId="30913" priority="52968" operator="containsText" text="09.00 -16.00">
      <formula>NOT(ISERROR(SEARCH("09.00 -16.00",W37)))</formula>
    </cfRule>
  </conditionalFormatting>
  <conditionalFormatting sqref="W37 AT37">
    <cfRule type="containsText" dxfId="30912" priority="52963" operator="containsText" text="09.00 -13:00">
      <formula>NOT(ISERROR(SEARCH("09.00 -13:00",W37)))</formula>
    </cfRule>
    <cfRule type="containsText" dxfId="30911" priority="52964" operator="containsText" text="08.30 -17.30">
      <formula>NOT(ISERROR(SEARCH("08.30 -17.30",W37)))</formula>
    </cfRule>
    <cfRule type="containsText" dxfId="30910" priority="52965" operator="containsText" text="08.30 -15:30">
      <formula>NOT(ISERROR(SEARCH("08.30 -15:30",W37)))</formula>
    </cfRule>
  </conditionalFormatting>
  <conditionalFormatting sqref="BK36 BR36:BS36">
    <cfRule type="cellIs" dxfId="30909" priority="52954" operator="equal">
      <formula>"09.00 – 13.00"</formula>
    </cfRule>
  </conditionalFormatting>
  <conditionalFormatting sqref="BK36 BR36:BS36">
    <cfRule type="cellIs" dxfId="30908" priority="52955" operator="equal">
      <formula>"09.00 – 15.00"</formula>
    </cfRule>
  </conditionalFormatting>
  <conditionalFormatting sqref="BK36 BR36:BS36">
    <cfRule type="cellIs" dxfId="30907" priority="52956" operator="equal">
      <formula>"09.00 – 18.00"</formula>
    </cfRule>
  </conditionalFormatting>
  <conditionalFormatting sqref="BK36 BR36:BS36">
    <cfRule type="cellIs" dxfId="30906" priority="52957" operator="equal">
      <formula>"09.30 – 13.00"</formula>
    </cfRule>
  </conditionalFormatting>
  <conditionalFormatting sqref="BK36 BR36:BS36">
    <cfRule type="cellIs" dxfId="30905" priority="52958" operator="equal">
      <formula>"10.30 – 19.30"</formula>
    </cfRule>
  </conditionalFormatting>
  <conditionalFormatting sqref="BK36 BR36:BS36">
    <cfRule type="cellIs" dxfId="30904" priority="52959" operator="equal">
      <formula>"11.30 – 19.30"</formula>
    </cfRule>
  </conditionalFormatting>
  <conditionalFormatting sqref="BK36 BR36:BS36">
    <cfRule type="cellIs" dxfId="30903" priority="52960" operator="equal">
      <formula>_FV(13,"3")</formula>
    </cfRule>
  </conditionalFormatting>
  <conditionalFormatting sqref="BK36 BR36:BS36">
    <cfRule type="cellIs" dxfId="30902" priority="52961" operator="equal">
      <formula>_FV(13,"3")</formula>
    </cfRule>
  </conditionalFormatting>
  <conditionalFormatting sqref="BK36 BR36:BS36">
    <cfRule type="cellIs" dxfId="30901" priority="52962" operator="equal">
      <formula>_FV(13,"3")</formula>
    </cfRule>
  </conditionalFormatting>
  <conditionalFormatting sqref="BK36 BR36:BS36">
    <cfRule type="containsText" dxfId="30900" priority="52944" operator="containsText" text="DOMENICA">
      <formula>NOT(ISERROR(SEARCH("DOMENICA",BK36)))</formula>
    </cfRule>
    <cfRule type="containsText" dxfId="30899" priority="52945" operator="containsText" text="08.30 – 14.30">
      <formula>NOT(ISERROR(SEARCH("08.30 – 14.30",BK36)))</formula>
    </cfRule>
    <cfRule type="containsText" dxfId="30898" priority="52946" operator="containsText" text="09.30 – 18.30">
      <formula>NOT(ISERROR(SEARCH("09.30 – 18.30",BK36)))</formula>
    </cfRule>
    <cfRule type="containsText" dxfId="30897" priority="52947" operator="containsText" text="08.30 – 16.30">
      <formula>NOT(ISERROR(SEARCH("08.30 – 16.30",BK36)))</formula>
    </cfRule>
    <cfRule type="containsText" dxfId="30896" priority="52948" operator="containsText" text="08.30 – 17.30">
      <formula>NOT(ISERROR(SEARCH("08.30 – 17.30",BK36)))</formula>
    </cfRule>
    <cfRule type="containsText" dxfId="30895" priority="52949" operator="containsText" text="09.00 – 18.00">
      <formula>NOT(ISERROR(SEARCH("09.00 – 18.00",BK36)))</formula>
    </cfRule>
    <cfRule type="containsText" dxfId="30894" priority="52950" operator="containsText" text="09.00 – 15.00">
      <formula>NOT(ISERROR(SEARCH("09.00 – 15.00",BK36)))</formula>
    </cfRule>
    <cfRule type="containsText" dxfId="30893" priority="52951" operator="containsText" text="10.30 – 19.30">
      <formula>NOT(ISERROR(SEARCH("10.30 – 19.30",BK36)))</formula>
    </cfRule>
    <cfRule type="containsText" dxfId="30892" priority="52952" operator="containsText" text="09.00 – 13.00">
      <formula>NOT(ISERROR(SEARCH("09.00 – 13.00",BK36)))</formula>
    </cfRule>
    <cfRule type="containsText" dxfId="30891" priority="52953" operator="containsText" text="11.30 – 19.30">
      <formula>NOT(ISERROR(SEARCH("11.30 – 19.30",BK36)))</formula>
    </cfRule>
  </conditionalFormatting>
  <conditionalFormatting sqref="BK36 BR36:BS36">
    <cfRule type="cellIs" dxfId="30890" priority="52936" operator="equal">
      <formula>"09.00 – 15.00"</formula>
    </cfRule>
  </conditionalFormatting>
  <conditionalFormatting sqref="BK36 BR36:BS36">
    <cfRule type="cellIs" dxfId="30889" priority="52937" operator="equal">
      <formula>"09.00 – 18.00"</formula>
    </cfRule>
  </conditionalFormatting>
  <conditionalFormatting sqref="BK36 BR36:BS36">
    <cfRule type="cellIs" dxfId="30888" priority="52938" operator="equal">
      <formula>"09.30 – 13.00"</formula>
    </cfRule>
  </conditionalFormatting>
  <conditionalFormatting sqref="BK36 BR36:BS36">
    <cfRule type="cellIs" dxfId="30887" priority="52939" operator="equal">
      <formula>"10.30 – 19.30"</formula>
    </cfRule>
  </conditionalFormatting>
  <conditionalFormatting sqref="BK36 BR36:BS36">
    <cfRule type="cellIs" dxfId="30886" priority="52940" operator="equal">
      <formula>"11.30 – 19.30"</formula>
    </cfRule>
  </conditionalFormatting>
  <conditionalFormatting sqref="BK36 BR36:BS36">
    <cfRule type="cellIs" dxfId="30885" priority="52941" operator="equal">
      <formula>_FV(13,"3")</formula>
    </cfRule>
  </conditionalFormatting>
  <conditionalFormatting sqref="BK36 BR36:BS36">
    <cfRule type="cellIs" dxfId="30884" priority="52942" operator="equal">
      <formula>_FV(13,"3")</formula>
    </cfRule>
  </conditionalFormatting>
  <conditionalFormatting sqref="BK36 BR36:BS36">
    <cfRule type="cellIs" dxfId="30883" priority="52943" operator="equal">
      <formula>_FV(13,"3")</formula>
    </cfRule>
  </conditionalFormatting>
  <conditionalFormatting sqref="BK36 BR36:BS36">
    <cfRule type="cellIs" dxfId="30882" priority="52928" operator="equal">
      <formula>"09.00 – 15.00"</formula>
    </cfRule>
  </conditionalFormatting>
  <conditionalFormatting sqref="BK36 BR36:BS36">
    <cfRule type="cellIs" dxfId="30881" priority="52929" operator="equal">
      <formula>"09.00 – 18.00"</formula>
    </cfRule>
  </conditionalFormatting>
  <conditionalFormatting sqref="BK36 BR36:BS36">
    <cfRule type="cellIs" dxfId="30880" priority="52930" operator="equal">
      <formula>"09.30 – 13.00"</formula>
    </cfRule>
  </conditionalFormatting>
  <conditionalFormatting sqref="BK36 BR36:BS36">
    <cfRule type="cellIs" dxfId="30879" priority="52931" operator="equal">
      <formula>"10.30 – 19.30"</formula>
    </cfRule>
  </conditionalFormatting>
  <conditionalFormatting sqref="BK36 BR36:BS36">
    <cfRule type="cellIs" dxfId="30878" priority="52932" operator="equal">
      <formula>"11.30 – 19.30"</formula>
    </cfRule>
  </conditionalFormatting>
  <conditionalFormatting sqref="BK36 BR36:BS36">
    <cfRule type="cellIs" dxfId="30877" priority="52933" operator="equal">
      <formula>_FV(13,"3")</formula>
    </cfRule>
  </conditionalFormatting>
  <conditionalFormatting sqref="BK36 BR36:BS36">
    <cfRule type="cellIs" dxfId="30876" priority="52934" operator="equal">
      <formula>_FV(13,"3")</formula>
    </cfRule>
  </conditionalFormatting>
  <conditionalFormatting sqref="BK36 BR36:BS36">
    <cfRule type="cellIs" dxfId="30875" priority="52935" operator="equal">
      <formula>_FV(13,"3")</formula>
    </cfRule>
  </conditionalFormatting>
  <conditionalFormatting sqref="BK36 BR36:BS36">
    <cfRule type="containsText" dxfId="30874" priority="52922" operator="containsText" text="09.00 - 13.00">
      <formula>NOT(ISERROR(SEARCH("09.00 - 13.00",BK36)))</formula>
    </cfRule>
    <cfRule type="containsText" dxfId="30873" priority="52923" operator="containsText" text="09.00 – 15:00">
      <formula>NOT(ISERROR(SEARCH("09.00 – 15:00",BK36)))</formula>
    </cfRule>
    <cfRule type="containsText" dxfId="30872" priority="52924" operator="containsText" text="09.00 – 16.00">
      <formula>NOT(ISERROR(SEARCH("09.00 – 16.00",BK36)))</formula>
    </cfRule>
    <cfRule type="containsText" dxfId="30871" priority="52925" operator="containsText" text="09.00 - 13:00">
      <formula>NOT(ISERROR(SEARCH("09.00 - 13:00",BK36)))</formula>
    </cfRule>
    <cfRule type="containsText" dxfId="30870" priority="52926" operator="containsText" text="08.30 – 16:30 ">
      <formula>NOT(ISERROR(SEARCH("08.30 – 16:30 ",BK36)))</formula>
    </cfRule>
    <cfRule type="containsText" dxfId="30869" priority="52927" operator="containsText" text="08.30 – 17:30 ">
      <formula>NOT(ISERROR(SEARCH("08.30 – 17:30 ",BK36)))</formula>
    </cfRule>
  </conditionalFormatting>
  <conditionalFormatting sqref="BK36 BR36:BS36">
    <cfRule type="cellIs" dxfId="30868" priority="52914" operator="equal">
      <formula>"09.00 – 15.00"</formula>
    </cfRule>
  </conditionalFormatting>
  <conditionalFormatting sqref="BK36 BR36:BS36">
    <cfRule type="cellIs" dxfId="30867" priority="52915" operator="equal">
      <formula>"09.00 – 18.00"</formula>
    </cfRule>
  </conditionalFormatting>
  <conditionalFormatting sqref="BK36 BR36:BS36">
    <cfRule type="cellIs" dxfId="30866" priority="52916" operator="equal">
      <formula>"09.30 – 13.00"</formula>
    </cfRule>
  </conditionalFormatting>
  <conditionalFormatting sqref="BK36 BR36:BS36">
    <cfRule type="cellIs" dxfId="30865" priority="52917" operator="equal">
      <formula>"10.30 – 19.30"</formula>
    </cfRule>
  </conditionalFormatting>
  <conditionalFormatting sqref="BK36 BR36:BS36">
    <cfRule type="cellIs" dxfId="30864" priority="52918" operator="equal">
      <formula>"11.30 – 19.30"</formula>
    </cfRule>
  </conditionalFormatting>
  <conditionalFormatting sqref="BK36 BR36:BS36">
    <cfRule type="cellIs" dxfId="30863" priority="52919" operator="equal">
      <formula>_FV(13,"3")</formula>
    </cfRule>
  </conditionalFormatting>
  <conditionalFormatting sqref="BK36 BR36:BS36">
    <cfRule type="cellIs" dxfId="30862" priority="52920" operator="equal">
      <formula>_FV(13,"3")</formula>
    </cfRule>
  </conditionalFormatting>
  <conditionalFormatting sqref="BK36 BR36:BS36">
    <cfRule type="cellIs" dxfId="30861" priority="52921" operator="equal">
      <formula>_FV(13,"3")</formula>
    </cfRule>
  </conditionalFormatting>
  <conditionalFormatting sqref="BK36 BR36:BS36">
    <cfRule type="containsText" dxfId="30860" priority="52904" operator="containsText" text="DOMENICA">
      <formula>NOT(ISERROR(SEARCH("DOMENICA",BK36)))</formula>
    </cfRule>
    <cfRule type="containsText" dxfId="30859" priority="52905" operator="containsText" text="08.30 – 14.30">
      <formula>NOT(ISERROR(SEARCH("08.30 – 14.30",BK36)))</formula>
    </cfRule>
    <cfRule type="containsText" dxfId="30858" priority="52906" operator="containsText" text="09.30 – 18.30">
      <formula>NOT(ISERROR(SEARCH("09.30 – 18.30",BK36)))</formula>
    </cfRule>
    <cfRule type="containsText" dxfId="30857" priority="52907" operator="containsText" text="08.30 – 16.30">
      <formula>NOT(ISERROR(SEARCH("08.30 – 16.30",BK36)))</formula>
    </cfRule>
    <cfRule type="containsText" dxfId="30856" priority="52908" operator="containsText" text="08.30 – 17.30">
      <formula>NOT(ISERROR(SEARCH("08.30 – 17.30",BK36)))</formula>
    </cfRule>
    <cfRule type="containsText" dxfId="30855" priority="52909" operator="containsText" text="09.00 – 18.00">
      <formula>NOT(ISERROR(SEARCH("09.00 – 18.00",BK36)))</formula>
    </cfRule>
    <cfRule type="containsText" dxfId="30854" priority="52910" operator="containsText" text="09.00 – 15.00">
      <formula>NOT(ISERROR(SEARCH("09.00 – 15.00",BK36)))</formula>
    </cfRule>
    <cfRule type="containsText" dxfId="30853" priority="52911" operator="containsText" text="10.30 – 19.30">
      <formula>NOT(ISERROR(SEARCH("10.30 – 19.30",BK36)))</formula>
    </cfRule>
    <cfRule type="containsText" dxfId="30852" priority="52912" operator="containsText" text="09.00 – 13.00">
      <formula>NOT(ISERROR(SEARCH("09.00 – 13.00",BK36)))</formula>
    </cfRule>
    <cfRule type="containsText" dxfId="30851" priority="52913" operator="containsText" text="11.30 – 19.30">
      <formula>NOT(ISERROR(SEARCH("11.30 – 19.30",BK36)))</formula>
    </cfRule>
  </conditionalFormatting>
  <conditionalFormatting sqref="BK36 BR36:BS36">
    <cfRule type="cellIs" dxfId="30850" priority="52897" operator="equal">
      <formula>"09.00 – 18.00"</formula>
    </cfRule>
  </conditionalFormatting>
  <conditionalFormatting sqref="BK36 BR36:BS36">
    <cfRule type="cellIs" dxfId="30849" priority="52898" operator="equal">
      <formula>"09.30 – 13.00"</formula>
    </cfRule>
  </conditionalFormatting>
  <conditionalFormatting sqref="BK36 BR36:BS36">
    <cfRule type="cellIs" dxfId="30848" priority="52899" operator="equal">
      <formula>"10.30 – 19.30"</formula>
    </cfRule>
  </conditionalFormatting>
  <conditionalFormatting sqref="BK36 BR36:BS36">
    <cfRule type="cellIs" dxfId="30847" priority="52900" operator="equal">
      <formula>"11.30 – 19.30"</formula>
    </cfRule>
  </conditionalFormatting>
  <conditionalFormatting sqref="BK36 BR36:BS36">
    <cfRule type="cellIs" dxfId="30846" priority="52901" operator="equal">
      <formula>_FV(13,"3")</formula>
    </cfRule>
  </conditionalFormatting>
  <conditionalFormatting sqref="BK36 BR36:BS36">
    <cfRule type="cellIs" dxfId="30845" priority="52902" operator="equal">
      <formula>_FV(13,"3")</formula>
    </cfRule>
  </conditionalFormatting>
  <conditionalFormatting sqref="BK36 BR36:BS36">
    <cfRule type="cellIs" dxfId="30844" priority="52903" operator="equal">
      <formula>_FV(13,"3")</formula>
    </cfRule>
  </conditionalFormatting>
  <conditionalFormatting sqref="BK36 BR36:BS36">
    <cfRule type="cellIs" dxfId="30843" priority="52890" operator="equal">
      <formula>"09.00 – 18.00"</formula>
    </cfRule>
  </conditionalFormatting>
  <conditionalFormatting sqref="BK36 BR36:BS36">
    <cfRule type="cellIs" dxfId="30842" priority="52891" operator="equal">
      <formula>"09.30 – 13.00"</formula>
    </cfRule>
  </conditionalFormatting>
  <conditionalFormatting sqref="BK36 BR36:BS36">
    <cfRule type="cellIs" dxfId="30841" priority="52892" operator="equal">
      <formula>"10.30 – 19.30"</formula>
    </cfRule>
  </conditionalFormatting>
  <conditionalFormatting sqref="BK36 BR36:BS36">
    <cfRule type="cellIs" dxfId="30840" priority="52893" operator="equal">
      <formula>"11.30 – 19.30"</formula>
    </cfRule>
  </conditionalFormatting>
  <conditionalFormatting sqref="BK36 BR36:BS36">
    <cfRule type="cellIs" dxfId="30839" priority="52894" operator="equal">
      <formula>_FV(13,"3")</formula>
    </cfRule>
  </conditionalFormatting>
  <conditionalFormatting sqref="BK36 BR36:BS36">
    <cfRule type="cellIs" dxfId="30838" priority="52895" operator="equal">
      <formula>_FV(13,"3")</formula>
    </cfRule>
  </conditionalFormatting>
  <conditionalFormatting sqref="BK36 BR36:BS36">
    <cfRule type="cellIs" dxfId="30837" priority="52896" operator="equal">
      <formula>_FV(13,"3")</formula>
    </cfRule>
  </conditionalFormatting>
  <conditionalFormatting sqref="BK37:BK44 BR37:BS44">
    <cfRule type="containsText" dxfId="30836" priority="52872" operator="containsText" text="08.30 – 14.30">
      <formula>NOT(ISERROR(SEARCH("08.30 – 14.30",BK37)))</formula>
    </cfRule>
    <cfRule type="containsText" dxfId="30835" priority="52873" operator="containsText" text="09:30 – 18.30">
      <formula>NOT(ISERROR(SEARCH("09:30 – 18.30",BK37)))</formula>
    </cfRule>
    <cfRule type="containsText" dxfId="30834" priority="52874" operator="containsText" text="10.30 – 18.30">
      <formula>NOT(ISERROR(SEARCH("10.30 – 18.30",BK37)))</formula>
    </cfRule>
    <cfRule type="containsText" dxfId="30833" priority="52875" operator="containsText" text="09.30 – 18.30">
      <formula>NOT(ISERROR(SEARCH("09.30 – 18.30",BK37)))</formula>
    </cfRule>
    <cfRule type="containsText" dxfId="30832" priority="52877" operator="containsText" text="09.00 – 13:00">
      <formula>NOT(ISERROR(SEARCH("09.00 – 13:00",BK37)))</formula>
    </cfRule>
    <cfRule type="containsText" dxfId="30831" priority="52878" operator="containsText" text="08.30 – 16.30">
      <formula>NOT(ISERROR(SEARCH("08.30 – 16.30",BK37)))</formula>
    </cfRule>
    <cfRule type="containsText" dxfId="30830" priority="52879" operator="containsText" text="08:30 – 17.30">
      <formula>NOT(ISERROR(SEARCH("08:30 – 17.30",BK37)))</formula>
    </cfRule>
    <cfRule type="containsText" dxfId="30829" priority="52880" operator="containsText" text="08.30 – 17.30">
      <formula>NOT(ISERROR(SEARCH("08.30 – 17.30",BK37)))</formula>
    </cfRule>
    <cfRule type="containsText" dxfId="30828" priority="52881" operator="containsText" text="09.00 – 18.00">
      <formula>NOT(ISERROR(SEARCH("09.00 – 18.00",BK37)))</formula>
    </cfRule>
    <cfRule type="containsText" dxfId="30827" priority="52882" operator="containsText" text="09.00 – 13.00">
      <formula>NOT(ISERROR(SEARCH("09.00 – 13.00",BK37)))</formula>
    </cfRule>
    <cfRule type="containsText" dxfId="30826" priority="52883" operator="containsText" text="11.30 – 19.30">
      <formula>NOT(ISERROR(SEARCH("11.30 – 19.30",BK37)))</formula>
    </cfRule>
    <cfRule type="containsText" dxfId="30825" priority="52884" operator="containsText" text="10.30 – 19.30">
      <formula>NOT(ISERROR(SEARCH("10.30 – 19.30",BK37)))</formula>
    </cfRule>
    <cfRule type="containsText" dxfId="30824" priority="52885" operator="containsText" text="09.00 – 15.00">
      <formula>NOT(ISERROR(SEARCH("09.00 – 15.00",BK37)))</formula>
    </cfRule>
    <cfRule type="containsText" dxfId="30823" priority="52886" operator="containsText" text="1 2 : 3 0">
      <formula>NOT(ISERROR(SEARCH("1 2 : 3 0",BK37)))</formula>
    </cfRule>
    <cfRule type="containsText" dxfId="30822" priority="52887" operator="containsText" text="1 3 : 3 0">
      <formula>NOT(ISERROR(SEARCH("1 3 : 3 0",BK37)))</formula>
    </cfRule>
    <cfRule type="containsText" dxfId="30821" priority="52888" operator="containsText" text="FESTIVITÁ">
      <formula>NOT(ISERROR(SEARCH("FESTIVITÁ",BK37)))</formula>
    </cfRule>
    <cfRule type="cellIs" dxfId="30820" priority="52889" operator="equal">
      <formula>"DOMENICA"</formula>
    </cfRule>
  </conditionalFormatting>
  <conditionalFormatting sqref="BK37:BK44 BR37:BS44">
    <cfRule type="containsText" dxfId="30819" priority="52864" operator="containsText" text="09.00 - 13.00">
      <formula>NOT(ISERROR(SEARCH("09.00 - 13.00",BK37)))</formula>
    </cfRule>
    <cfRule type="containsText" dxfId="30818" priority="52867" operator="containsText" text="09.00 – 15:00">
      <formula>NOT(ISERROR(SEARCH("09.00 – 15:00",BK37)))</formula>
    </cfRule>
    <cfRule type="containsText" dxfId="30817" priority="52868" operator="containsText" text="09.00 – 16.00">
      <formula>NOT(ISERROR(SEARCH("09.00 – 16.00",BK37)))</formula>
    </cfRule>
    <cfRule type="containsText" dxfId="30816" priority="52869" operator="containsText" text="09.00 - 13:00">
      <formula>NOT(ISERROR(SEARCH("09.00 - 13:00",BK37)))</formula>
    </cfRule>
    <cfRule type="containsText" dxfId="30815" priority="52870" operator="containsText" text="08.30 – 16:30 ">
      <formula>NOT(ISERROR(SEARCH("08.30 – 16:30 ",BK37)))</formula>
    </cfRule>
    <cfRule type="containsText" dxfId="30814" priority="52871" operator="containsText" text="08.30 – 17:30 ">
      <formula>NOT(ISERROR(SEARCH("08.30 – 17:30 ",BK37)))</formula>
    </cfRule>
  </conditionalFormatting>
  <conditionalFormatting sqref="BK37:BK44 BR37:BS44">
    <cfRule type="containsText" dxfId="30813" priority="52866" operator="containsText" text="1 3 : 0 0">
      <formula>NOT(ISERROR(SEARCH("1 3 : 0 0",BK37)))</formula>
    </cfRule>
  </conditionalFormatting>
  <conditionalFormatting sqref="BK37 BR37:BS37">
    <cfRule type="containsText" dxfId="30812" priority="52865" operator="containsText" text="13:00">
      <formula>NOT(ISERROR(SEARCH("13:00",BK37)))</formula>
    </cfRule>
  </conditionalFormatting>
  <conditionalFormatting sqref="BK37:BK44 BR37:BS44">
    <cfRule type="containsText" dxfId="30811" priority="52876" operator="containsText" text="09:00 – 13.00 ">
      <formula>NOT(ISERROR(SEARCH("09:00 – 13.00 ",BK37)))</formula>
    </cfRule>
  </conditionalFormatting>
  <conditionalFormatting sqref="BK43 BR43:BS43">
    <cfRule type="containsText" dxfId="30810" priority="52863" operator="containsText" text="09:00 – 13.00 ">
      <formula>NOT(ISERROR(SEARCH("09:00 – 13.00 ",BK43)))</formula>
    </cfRule>
  </conditionalFormatting>
  <conditionalFormatting sqref="BK37:BK44 BR37:BS44">
    <cfRule type="containsText" dxfId="30809" priority="52862" operator="containsText" text="09:00 – 13.00 ">
      <formula>NOT(ISERROR(SEARCH("09:00 – 13.00 ",BK37)))</formula>
    </cfRule>
  </conditionalFormatting>
  <conditionalFormatting sqref="BK43:BK44 BR43:BS44">
    <cfRule type="containsText" dxfId="30808" priority="52861" operator="containsText" text="09:00 – 13.00 ">
      <formula>NOT(ISERROR(SEARCH("09:00 – 13.00 ",BK43)))</formula>
    </cfRule>
  </conditionalFormatting>
  <conditionalFormatting sqref="BK38 BR38:BS38">
    <cfRule type="containsText" dxfId="30807" priority="52858" operator="containsText" text="09.00 -13.00">
      <formula>NOT(ISERROR(SEARCH("09.00 -13.00",BK38)))</formula>
    </cfRule>
    <cfRule type="containsText" dxfId="30806" priority="52859" operator="containsText" text="09.00 -15:00">
      <formula>NOT(ISERROR(SEARCH("09.00 -15:00",BK38)))</formula>
    </cfRule>
    <cfRule type="containsText" dxfId="30805" priority="52860" operator="containsText" text="09.00 -16.00">
      <formula>NOT(ISERROR(SEARCH("09.00 -16.00",BK38)))</formula>
    </cfRule>
  </conditionalFormatting>
  <conditionalFormatting sqref="BK39:BK44 BR39:BS44">
    <cfRule type="containsText" dxfId="30804" priority="52855" operator="containsText" text="09.00 -13.00">
      <formula>NOT(ISERROR(SEARCH("09.00 -13.00",BK39)))</formula>
    </cfRule>
    <cfRule type="containsText" dxfId="30803" priority="52856" operator="containsText" text="09.00 -15:00">
      <formula>NOT(ISERROR(SEARCH("09.00 -15:00",BK39)))</formula>
    </cfRule>
    <cfRule type="containsText" dxfId="30802" priority="52857" operator="containsText" text="09.00 -16.00">
      <formula>NOT(ISERROR(SEARCH("09.00 -16.00",BK39)))</formula>
    </cfRule>
  </conditionalFormatting>
  <conditionalFormatting sqref="BK37 BR37:BS37">
    <cfRule type="containsText" dxfId="30801" priority="52852" operator="containsText" text="09.00 -13.00">
      <formula>NOT(ISERROR(SEARCH("09.00 -13.00",BK37)))</formula>
    </cfRule>
    <cfRule type="containsText" dxfId="30800" priority="52853" operator="containsText" text="09.00 -15:00">
      <formula>NOT(ISERROR(SEARCH("09.00 -15:00",BK37)))</formula>
    </cfRule>
    <cfRule type="containsText" dxfId="30799" priority="52854" operator="containsText" text="09.00 -16.00">
      <formula>NOT(ISERROR(SEARCH("09.00 -16.00",BK37)))</formula>
    </cfRule>
  </conditionalFormatting>
  <conditionalFormatting sqref="BK43 BR43:BS43">
    <cfRule type="containsText" dxfId="30798" priority="52851" operator="containsText" text="09:00 – 13.00 ">
      <formula>NOT(ISERROR(SEARCH("09:00 – 13.00 ",BK43)))</formula>
    </cfRule>
  </conditionalFormatting>
  <conditionalFormatting sqref="BK37:BK44 BR37:BS44">
    <cfRule type="containsText" dxfId="30797" priority="52850" operator="containsText" text="09:00 – 13.00 ">
      <formula>NOT(ISERROR(SEARCH("09:00 – 13.00 ",BK37)))</formula>
    </cfRule>
  </conditionalFormatting>
  <conditionalFormatting sqref="BK43:BK44 BR43:BS44">
    <cfRule type="containsText" dxfId="30796" priority="52849" operator="containsText" text="09:00 – 13.00 ">
      <formula>NOT(ISERROR(SEARCH("09:00 – 13.00 ",BK43)))</formula>
    </cfRule>
  </conditionalFormatting>
  <conditionalFormatting sqref="BK38 BR38:BS38">
    <cfRule type="containsText" dxfId="30795" priority="52846" operator="containsText" text="09.00 -13.00">
      <formula>NOT(ISERROR(SEARCH("09.00 -13.00",BK38)))</formula>
    </cfRule>
    <cfRule type="containsText" dxfId="30794" priority="52847" operator="containsText" text="09.00 -15:00">
      <formula>NOT(ISERROR(SEARCH("09.00 -15:00",BK38)))</formula>
    </cfRule>
    <cfRule type="containsText" dxfId="30793" priority="52848" operator="containsText" text="09.00 -16.00">
      <formula>NOT(ISERROR(SEARCH("09.00 -16.00",BK38)))</formula>
    </cfRule>
  </conditionalFormatting>
  <conditionalFormatting sqref="BK39:BK44 BR39:BS44">
    <cfRule type="containsText" dxfId="30792" priority="52843" operator="containsText" text="09.00 -13.00">
      <formula>NOT(ISERROR(SEARCH("09.00 -13.00",BK39)))</formula>
    </cfRule>
    <cfRule type="containsText" dxfId="30791" priority="52844" operator="containsText" text="09.00 -15:00">
      <formula>NOT(ISERROR(SEARCH("09.00 -15:00",BK39)))</formula>
    </cfRule>
    <cfRule type="containsText" dxfId="30790" priority="52845" operator="containsText" text="09.00 -16.00">
      <formula>NOT(ISERROR(SEARCH("09.00 -16.00",BK39)))</formula>
    </cfRule>
  </conditionalFormatting>
  <conditionalFormatting sqref="BK37 BR37:BS37">
    <cfRule type="containsText" dxfId="30789" priority="52840" operator="containsText" text="09.00 -13.00">
      <formula>NOT(ISERROR(SEARCH("09.00 -13.00",BK37)))</formula>
    </cfRule>
    <cfRule type="containsText" dxfId="30788" priority="52841" operator="containsText" text="09.00 -15:00">
      <formula>NOT(ISERROR(SEARCH("09.00 -15:00",BK37)))</formula>
    </cfRule>
    <cfRule type="containsText" dxfId="30787" priority="52842" operator="containsText" text="09.00 -16.00">
      <formula>NOT(ISERROR(SEARCH("09.00 -16.00",BK37)))</formula>
    </cfRule>
  </conditionalFormatting>
  <conditionalFormatting sqref="BK38 BR38:BS38">
    <cfRule type="containsText" dxfId="30786" priority="52837" operator="containsText" text="09.00 -13:00">
      <formula>NOT(ISERROR(SEARCH("09.00 -13:00",BK38)))</formula>
    </cfRule>
    <cfRule type="containsText" dxfId="30785" priority="52838" operator="containsText" text="08.30 -17.30">
      <formula>NOT(ISERROR(SEARCH("08.30 -17.30",BK38)))</formula>
    </cfRule>
    <cfRule type="containsText" dxfId="30784" priority="52839" operator="containsText" text="08.30 -15:30">
      <formula>NOT(ISERROR(SEARCH("08.30 -15:30",BK38)))</formula>
    </cfRule>
  </conditionalFormatting>
  <conditionalFormatting sqref="BK39:BK44 BR39:BS44">
    <cfRule type="containsText" dxfId="30783" priority="52834" operator="containsText" text="09.00 -13.00">
      <formula>NOT(ISERROR(SEARCH("09.00 -13.00",BK39)))</formula>
    </cfRule>
    <cfRule type="containsText" dxfId="30782" priority="52835" operator="containsText" text="09.00 -15:00">
      <formula>NOT(ISERROR(SEARCH("09.00 -15:00",BK39)))</formula>
    </cfRule>
    <cfRule type="containsText" dxfId="30781" priority="52836" operator="containsText" text="09.00 -16.00">
      <formula>NOT(ISERROR(SEARCH("09.00 -16.00",BK39)))</formula>
    </cfRule>
  </conditionalFormatting>
  <conditionalFormatting sqref="BK39:BK44 BR39:BS44">
    <cfRule type="containsText" dxfId="30780" priority="52831" operator="containsText" text="09.00 -13:00">
      <formula>NOT(ISERROR(SEARCH("09.00 -13:00",BK39)))</formula>
    </cfRule>
    <cfRule type="containsText" dxfId="30779" priority="52832" operator="containsText" text="08.30 -17.30">
      <formula>NOT(ISERROR(SEARCH("08.30 -17.30",BK39)))</formula>
    </cfRule>
    <cfRule type="containsText" dxfId="30778" priority="52833" operator="containsText" text="08.30 -15:30">
      <formula>NOT(ISERROR(SEARCH("08.30 -15:30",BK39)))</formula>
    </cfRule>
  </conditionalFormatting>
  <conditionalFormatting sqref="BK37 BR37:BS37">
    <cfRule type="containsText" dxfId="30777" priority="52828" operator="containsText" text="09.00 -13.00">
      <formula>NOT(ISERROR(SEARCH("09.00 -13.00",BK37)))</formula>
    </cfRule>
    <cfRule type="containsText" dxfId="30776" priority="52829" operator="containsText" text="09.00 -15:00">
      <formula>NOT(ISERROR(SEARCH("09.00 -15:00",BK37)))</formula>
    </cfRule>
    <cfRule type="containsText" dxfId="30775" priority="52830" operator="containsText" text="09.00 -16.00">
      <formula>NOT(ISERROR(SEARCH("09.00 -16.00",BK37)))</formula>
    </cfRule>
  </conditionalFormatting>
  <conditionalFormatting sqref="BK37 BR37:BS37">
    <cfRule type="containsText" dxfId="30774" priority="52825" operator="containsText" text="09.00 -13:00">
      <formula>NOT(ISERROR(SEARCH("09.00 -13:00",BK37)))</formula>
    </cfRule>
    <cfRule type="containsText" dxfId="30773" priority="52826" operator="containsText" text="08.30 -17.30">
      <formula>NOT(ISERROR(SEARCH("08.30 -17.30",BK37)))</formula>
    </cfRule>
    <cfRule type="containsText" dxfId="30772" priority="52827" operator="containsText" text="08.30 -15:30">
      <formula>NOT(ISERROR(SEARCH("08.30 -15:30",BK37)))</formula>
    </cfRule>
  </conditionalFormatting>
  <conditionalFormatting sqref="BU27:AMY34 Q27:S27">
    <cfRule type="containsText" dxfId="30771" priority="52808" operator="containsText" text="08.30 – 14.30">
      <formula>NOT(ISERROR(SEARCH("08.30 – 14.30",Q27)))</formula>
    </cfRule>
    <cfRule type="containsText" dxfId="30770" priority="52809" operator="containsText" text="09:30 – 18.30">
      <formula>NOT(ISERROR(SEARCH("09:30 – 18.30",Q27)))</formula>
    </cfRule>
    <cfRule type="containsText" dxfId="30769" priority="52810" operator="containsText" text="10.30 – 18.30">
      <formula>NOT(ISERROR(SEARCH("10.30 – 18.30",Q27)))</formula>
    </cfRule>
    <cfRule type="containsText" dxfId="30768" priority="52811" operator="containsText" text="09.30 – 18.30">
      <formula>NOT(ISERROR(SEARCH("09.30 – 18.30",Q27)))</formula>
    </cfRule>
    <cfRule type="containsText" dxfId="30767" priority="52812" operator="containsText" text="09.00 – 13:00">
      <formula>NOT(ISERROR(SEARCH("09.00 – 13:00",Q27)))</formula>
    </cfRule>
    <cfRule type="containsText" dxfId="30766" priority="52813" operator="containsText" text="08.30 – 16.30">
      <formula>NOT(ISERROR(SEARCH("08.30 – 16.30",Q27)))</formula>
    </cfRule>
    <cfRule type="containsText" dxfId="30765" priority="52814" operator="containsText" text="08:30 – 17.30">
      <formula>NOT(ISERROR(SEARCH("08:30 – 17.30",Q27)))</formula>
    </cfRule>
    <cfRule type="containsText" dxfId="30764" priority="52815" operator="containsText" text="08.30 – 17.30">
      <formula>NOT(ISERROR(SEARCH("08.30 – 17.30",Q27)))</formula>
    </cfRule>
    <cfRule type="containsText" dxfId="30763" priority="52816" operator="containsText" text="09.00 – 18.00">
      <formula>NOT(ISERROR(SEARCH("09.00 – 18.00",Q27)))</formula>
    </cfRule>
    <cfRule type="containsText" dxfId="30762" priority="52817" operator="containsText" text="09.00 – 13.00">
      <formula>NOT(ISERROR(SEARCH("09.00 – 13.00",Q27)))</formula>
    </cfRule>
    <cfRule type="containsText" dxfId="30761" priority="52818" operator="containsText" text="11.30 – 19.30">
      <formula>NOT(ISERROR(SEARCH("11.30 – 19.30",Q27)))</formula>
    </cfRule>
    <cfRule type="containsText" dxfId="30760" priority="52819" operator="containsText" text="10.30 – 19.30">
      <formula>NOT(ISERROR(SEARCH("10.30 – 19.30",Q27)))</formula>
    </cfRule>
    <cfRule type="containsText" dxfId="30759" priority="52820" operator="containsText" text="09.00 – 15.00">
      <formula>NOT(ISERROR(SEARCH("09.00 – 15.00",Q27)))</formula>
    </cfRule>
    <cfRule type="containsText" dxfId="30758" priority="52821" operator="containsText" text="12:30">
      <formula>NOT(ISERROR(SEARCH("12:30",Q27)))</formula>
    </cfRule>
    <cfRule type="containsText" dxfId="30757" priority="52822" operator="containsText" text="13:30">
      <formula>NOT(ISERROR(SEARCH("13:30",Q27)))</formula>
    </cfRule>
    <cfRule type="containsText" dxfId="30756" priority="52823" operator="containsText" text="FESTIVITÁ">
      <formula>NOT(ISERROR(SEARCH("FESTIVITÁ",Q27)))</formula>
    </cfRule>
    <cfRule type="cellIs" dxfId="30755" priority="52824" operator="equal">
      <formula>"DOMENICA"</formula>
    </cfRule>
  </conditionalFormatting>
  <conditionalFormatting sqref="Q26:S26">
    <cfRule type="cellIs" dxfId="30754" priority="52799" operator="equal">
      <formula>"09.00 – 13.00"</formula>
    </cfRule>
  </conditionalFormatting>
  <conditionalFormatting sqref="U26:V26">
    <cfRule type="cellIs" dxfId="30753" priority="52714" operator="equal">
      <formula>"09.00 – 15.00"</formula>
    </cfRule>
  </conditionalFormatting>
  <conditionalFormatting sqref="Q26:S26">
    <cfRule type="cellIs" dxfId="30752" priority="52800" operator="equal">
      <formula>"09.00 – 15.00"</formula>
    </cfRule>
  </conditionalFormatting>
  <conditionalFormatting sqref="Q26:S26">
    <cfRule type="cellIs" dxfId="30751" priority="52801" operator="equal">
      <formula>"09.00 – 18.00"</formula>
    </cfRule>
  </conditionalFormatting>
  <conditionalFormatting sqref="Q26:S26">
    <cfRule type="cellIs" dxfId="30750" priority="52802" operator="equal">
      <formula>"09.30 – 13.00"</formula>
    </cfRule>
  </conditionalFormatting>
  <conditionalFormatting sqref="Q26:S26">
    <cfRule type="cellIs" dxfId="30749" priority="52803" operator="equal">
      <formula>"10.30 – 19.30"</formula>
    </cfRule>
  </conditionalFormatting>
  <conditionalFormatting sqref="Q26:S26">
    <cfRule type="cellIs" dxfId="30748" priority="52804" operator="equal">
      <formula>"11.30 – 19.30"</formula>
    </cfRule>
  </conditionalFormatting>
  <conditionalFormatting sqref="Q26:S26">
    <cfRule type="cellIs" dxfId="30747" priority="52805" operator="equal">
      <formula>_FV(13,"3")</formula>
    </cfRule>
  </conditionalFormatting>
  <conditionalFormatting sqref="Q26:S26">
    <cfRule type="cellIs" dxfId="30746" priority="52806" operator="equal">
      <formula>_FV(13,"3")</formula>
    </cfRule>
  </conditionalFormatting>
  <conditionalFormatting sqref="Q26:S26">
    <cfRule type="cellIs" dxfId="30745" priority="52807" operator="equal">
      <formula>_FV(13,"3")</formula>
    </cfRule>
  </conditionalFormatting>
  <conditionalFormatting sqref="BU26:XFD26 Q26:S26">
    <cfRule type="containsText" dxfId="30744" priority="52789" operator="containsText" text="DOMENICA">
      <formula>NOT(ISERROR(SEARCH("DOMENICA",Q26)))</formula>
    </cfRule>
    <cfRule type="containsText" dxfId="30743" priority="52790" operator="containsText" text="08.30 – 14.30">
      <formula>NOT(ISERROR(SEARCH("08.30 – 14.30",Q26)))</formula>
    </cfRule>
    <cfRule type="containsText" dxfId="30742" priority="52791" operator="containsText" text="09.30 – 18.30">
      <formula>NOT(ISERROR(SEARCH("09.30 – 18.30",Q26)))</formula>
    </cfRule>
    <cfRule type="containsText" dxfId="30741" priority="52792" operator="containsText" text="08.30 – 16.30">
      <formula>NOT(ISERROR(SEARCH("08.30 – 16.30",Q26)))</formula>
    </cfRule>
    <cfRule type="containsText" dxfId="30740" priority="52793" operator="containsText" text="08.30 – 17.30">
      <formula>NOT(ISERROR(SEARCH("08.30 – 17.30",Q26)))</formula>
    </cfRule>
    <cfRule type="containsText" dxfId="30739" priority="52794" operator="containsText" text="09.00 – 18.00">
      <formula>NOT(ISERROR(SEARCH("09.00 – 18.00",Q26)))</formula>
    </cfRule>
    <cfRule type="containsText" dxfId="30738" priority="52795" operator="containsText" text="09.00 – 15.00">
      <formula>NOT(ISERROR(SEARCH("09.00 – 15.00",Q26)))</formula>
    </cfRule>
    <cfRule type="containsText" dxfId="30737" priority="52796" operator="containsText" text="10.30 – 19.30">
      <formula>NOT(ISERROR(SEARCH("10.30 – 19.30",Q26)))</formula>
    </cfRule>
    <cfRule type="containsText" dxfId="30736" priority="52797" operator="containsText" text="09.00 – 13.00">
      <formula>NOT(ISERROR(SEARCH("09.00 – 13.00",Q26)))</formula>
    </cfRule>
    <cfRule type="containsText" dxfId="30735" priority="52798" operator="containsText" text="11.30 – 19.30">
      <formula>NOT(ISERROR(SEARCH("11.30 – 19.30",Q26)))</formula>
    </cfRule>
  </conditionalFormatting>
  <conditionalFormatting sqref="Q26:S26">
    <cfRule type="cellIs" dxfId="30734" priority="52781" operator="equal">
      <formula>"09.00 – 15.00"</formula>
    </cfRule>
  </conditionalFormatting>
  <conditionalFormatting sqref="Q26:S26">
    <cfRule type="cellIs" dxfId="30733" priority="52782" operator="equal">
      <formula>"09.00 – 18.00"</formula>
    </cfRule>
  </conditionalFormatting>
  <conditionalFormatting sqref="Q26:S26">
    <cfRule type="cellIs" dxfId="30732" priority="52783" operator="equal">
      <formula>"09.30 – 13.00"</formula>
    </cfRule>
  </conditionalFormatting>
  <conditionalFormatting sqref="Q26:S26">
    <cfRule type="cellIs" dxfId="30731" priority="52784" operator="equal">
      <formula>"10.30 – 19.30"</formula>
    </cfRule>
  </conditionalFormatting>
  <conditionalFormatting sqref="Q26:S26">
    <cfRule type="cellIs" dxfId="30730" priority="52785" operator="equal">
      <formula>"11.30 – 19.30"</formula>
    </cfRule>
  </conditionalFormatting>
  <conditionalFormatting sqref="Q26:S26">
    <cfRule type="cellIs" dxfId="30729" priority="52786" operator="equal">
      <formula>_FV(13,"3")</formula>
    </cfRule>
  </conditionalFormatting>
  <conditionalFormatting sqref="Q26:S26">
    <cfRule type="cellIs" dxfId="30728" priority="52787" operator="equal">
      <formula>_FV(13,"3")</formula>
    </cfRule>
  </conditionalFormatting>
  <conditionalFormatting sqref="Q26:S26">
    <cfRule type="cellIs" dxfId="30727" priority="52788" operator="equal">
      <formula>_FV(13,"3")</formula>
    </cfRule>
  </conditionalFormatting>
  <conditionalFormatting sqref="Q26:S26">
    <cfRule type="cellIs" dxfId="30726" priority="52773" operator="equal">
      <formula>"09.00 – 15.00"</formula>
    </cfRule>
  </conditionalFormatting>
  <conditionalFormatting sqref="Q26:S26">
    <cfRule type="cellIs" dxfId="30725" priority="52774" operator="equal">
      <formula>"09.00 – 18.00"</formula>
    </cfRule>
  </conditionalFormatting>
  <conditionalFormatting sqref="Q26:S26">
    <cfRule type="cellIs" dxfId="30724" priority="52775" operator="equal">
      <formula>"09.30 – 13.00"</formula>
    </cfRule>
  </conditionalFormatting>
  <conditionalFormatting sqref="Q26:S26">
    <cfRule type="cellIs" dxfId="30723" priority="52776" operator="equal">
      <formula>"10.30 – 19.30"</formula>
    </cfRule>
  </conditionalFormatting>
  <conditionalFormatting sqref="Q26:S26">
    <cfRule type="cellIs" dxfId="30722" priority="52777" operator="equal">
      <formula>"11.30 – 19.30"</formula>
    </cfRule>
  </conditionalFormatting>
  <conditionalFormatting sqref="Q26:S26">
    <cfRule type="cellIs" dxfId="30721" priority="52778" operator="equal">
      <formula>_FV(13,"3")</formula>
    </cfRule>
  </conditionalFormatting>
  <conditionalFormatting sqref="Q26:S26">
    <cfRule type="cellIs" dxfId="30720" priority="52779" operator="equal">
      <formula>_FV(13,"3")</formula>
    </cfRule>
  </conditionalFormatting>
  <conditionalFormatting sqref="Q26:S26">
    <cfRule type="cellIs" dxfId="30719" priority="52780" operator="equal">
      <formula>_FV(13,"3")</formula>
    </cfRule>
  </conditionalFormatting>
  <conditionalFormatting sqref="AW26:AY34">
    <cfRule type="containsText" dxfId="30718" priority="52756" operator="containsText" text="08.30 – 14.30">
      <formula>NOT(ISERROR(SEARCH("08.30 – 14.30",AW26)))</formula>
    </cfRule>
    <cfRule type="containsText" dxfId="30717" priority="52757" operator="containsText" text="09:30 – 18.30">
      <formula>NOT(ISERROR(SEARCH("09:30 – 18.30",AW26)))</formula>
    </cfRule>
    <cfRule type="containsText" dxfId="30716" priority="52758" operator="containsText" text="10.30 – 18.30">
      <formula>NOT(ISERROR(SEARCH("10.30 – 18.30",AW26)))</formula>
    </cfRule>
    <cfRule type="containsText" dxfId="30715" priority="52759" operator="containsText" text="09.30 – 18.30">
      <formula>NOT(ISERROR(SEARCH("09.30 – 18.30",AW26)))</formula>
    </cfRule>
    <cfRule type="containsText" dxfId="30714" priority="52760" operator="containsText" text="09.00 – 13:00">
      <formula>NOT(ISERROR(SEARCH("09.00 – 13:00",AW26)))</formula>
    </cfRule>
    <cfRule type="containsText" dxfId="30713" priority="52761" operator="containsText" text="08.30 – 16.30">
      <formula>NOT(ISERROR(SEARCH("08.30 – 16.30",AW26)))</formula>
    </cfRule>
    <cfRule type="containsText" dxfId="30712" priority="52762" operator="containsText" text="08:30 – 17.30">
      <formula>NOT(ISERROR(SEARCH("08:30 – 17.30",AW26)))</formula>
    </cfRule>
    <cfRule type="containsText" dxfId="30711" priority="52763" operator="containsText" text="08.30 – 17.30">
      <formula>NOT(ISERROR(SEARCH("08.30 – 17.30",AW26)))</formula>
    </cfRule>
    <cfRule type="containsText" dxfId="30710" priority="52764" operator="containsText" text="09.00 – 18.00">
      <formula>NOT(ISERROR(SEARCH("09.00 – 18.00",AW26)))</formula>
    </cfRule>
    <cfRule type="containsText" dxfId="30709" priority="52765" operator="containsText" text="09.00 – 13.00">
      <formula>NOT(ISERROR(SEARCH("09.00 – 13.00",AW26)))</formula>
    </cfRule>
    <cfRule type="containsText" dxfId="30708" priority="52766" operator="containsText" text="11.30 – 19.30">
      <formula>NOT(ISERROR(SEARCH("11.30 – 19.30",AW26)))</formula>
    </cfRule>
    <cfRule type="containsText" dxfId="30707" priority="52767" operator="containsText" text="10.30 – 19.30">
      <formula>NOT(ISERROR(SEARCH("10.30 – 19.30",AW26)))</formula>
    </cfRule>
    <cfRule type="containsText" dxfId="30706" priority="52768" operator="containsText" text="09.00 – 15.00">
      <formula>NOT(ISERROR(SEARCH("09.00 – 15.00",AW26)))</formula>
    </cfRule>
    <cfRule type="containsText" dxfId="30705" priority="52769" operator="containsText" text="12:30">
      <formula>NOT(ISERROR(SEARCH("12:30",AW26)))</formula>
    </cfRule>
    <cfRule type="containsText" dxfId="30704" priority="52770" operator="containsText" text="13:30">
      <formula>NOT(ISERROR(SEARCH("13:30",AW26)))</formula>
    </cfRule>
    <cfRule type="containsText" dxfId="30703" priority="52771" operator="containsText" text="FESTIVITÁ">
      <formula>NOT(ISERROR(SEARCH("FESTIVITÁ",AW26)))</formula>
    </cfRule>
    <cfRule type="cellIs" dxfId="30702" priority="52772" operator="equal">
      <formula>"DOMENICA"</formula>
    </cfRule>
  </conditionalFormatting>
  <conditionalFormatting sqref="Q28:S34">
    <cfRule type="containsText" dxfId="30701" priority="52739" operator="containsText" text="08.30 – 14.30">
      <formula>NOT(ISERROR(SEARCH("08.30 – 14.30",Q28)))</formula>
    </cfRule>
    <cfRule type="containsText" dxfId="30700" priority="52740" operator="containsText" text="09:30 – 18.30">
      <formula>NOT(ISERROR(SEARCH("09:30 – 18.30",Q28)))</formula>
    </cfRule>
    <cfRule type="containsText" dxfId="30699" priority="52741" operator="containsText" text="10.30 – 18.30">
      <formula>NOT(ISERROR(SEARCH("10.30 – 18.30",Q28)))</formula>
    </cfRule>
    <cfRule type="containsText" dxfId="30698" priority="52742" operator="containsText" text="09.30 – 18.30">
      <formula>NOT(ISERROR(SEARCH("09.30 – 18.30",Q28)))</formula>
    </cfRule>
    <cfRule type="containsText" dxfId="30697" priority="52743" operator="containsText" text="09.00 – 13:00">
      <formula>NOT(ISERROR(SEARCH("09.00 – 13:00",Q28)))</formula>
    </cfRule>
    <cfRule type="containsText" dxfId="30696" priority="52744" operator="containsText" text="08.30 – 16.30">
      <formula>NOT(ISERROR(SEARCH("08.30 – 16.30",Q28)))</formula>
    </cfRule>
    <cfRule type="containsText" dxfId="30695" priority="52745" operator="containsText" text="08:30 – 17.30">
      <formula>NOT(ISERROR(SEARCH("08:30 – 17.30",Q28)))</formula>
    </cfRule>
    <cfRule type="containsText" dxfId="30694" priority="52746" operator="containsText" text="08.30 – 17.30">
      <formula>NOT(ISERROR(SEARCH("08.30 – 17.30",Q28)))</formula>
    </cfRule>
    <cfRule type="containsText" dxfId="30693" priority="52747" operator="containsText" text="09.00 – 18.00">
      <formula>NOT(ISERROR(SEARCH("09.00 – 18.00",Q28)))</formula>
    </cfRule>
    <cfRule type="containsText" dxfId="30692" priority="52748" operator="containsText" text="09.00 – 13.00">
      <formula>NOT(ISERROR(SEARCH("09.00 – 13.00",Q28)))</formula>
    </cfRule>
    <cfRule type="containsText" dxfId="30691" priority="52749" operator="containsText" text="11.30 – 19.30">
      <formula>NOT(ISERROR(SEARCH("11.30 – 19.30",Q28)))</formula>
    </cfRule>
    <cfRule type="containsText" dxfId="30690" priority="52750" operator="containsText" text="10.30 – 19.30">
      <formula>NOT(ISERROR(SEARCH("10.30 – 19.30",Q28)))</formula>
    </cfRule>
    <cfRule type="containsText" dxfId="30689" priority="52751" operator="containsText" text="09.00 – 15.00">
      <formula>NOT(ISERROR(SEARCH("09.00 – 15.00",Q28)))</formula>
    </cfRule>
    <cfRule type="containsText" dxfId="30688" priority="52752" operator="containsText" text="12:30">
      <formula>NOT(ISERROR(SEARCH("12:30",Q28)))</formula>
    </cfRule>
    <cfRule type="containsText" dxfId="30687" priority="52753" operator="containsText" text="13:30">
      <formula>NOT(ISERROR(SEARCH("13:30",Q28)))</formula>
    </cfRule>
    <cfRule type="containsText" dxfId="30686" priority="52754" operator="containsText" text="FESTIVITÁ">
      <formula>NOT(ISERROR(SEARCH("FESTIVITÁ",Q28)))</formula>
    </cfRule>
    <cfRule type="cellIs" dxfId="30685" priority="52755" operator="equal">
      <formula>"DOMENICA"</formula>
    </cfRule>
  </conditionalFormatting>
  <conditionalFormatting sqref="U27:V27 U28:U34">
    <cfRule type="containsText" dxfId="30684" priority="52722" operator="containsText" text="08.30 – 14.30">
      <formula>NOT(ISERROR(SEARCH("08.30 – 14.30",U27)))</formula>
    </cfRule>
    <cfRule type="containsText" dxfId="30683" priority="52723" operator="containsText" text="09:30 – 18.30">
      <formula>NOT(ISERROR(SEARCH("09:30 – 18.30",U27)))</formula>
    </cfRule>
    <cfRule type="containsText" dxfId="30682" priority="52724" operator="containsText" text="10.30 – 18.30">
      <formula>NOT(ISERROR(SEARCH("10.30 – 18.30",U27)))</formula>
    </cfRule>
    <cfRule type="containsText" dxfId="30681" priority="52725" operator="containsText" text="09.30 – 18.30">
      <formula>NOT(ISERROR(SEARCH("09.30 – 18.30",U27)))</formula>
    </cfRule>
    <cfRule type="containsText" dxfId="30680" priority="52726" operator="containsText" text="09.00 – 13:00">
      <formula>NOT(ISERROR(SEARCH("09.00 – 13:00",U27)))</formula>
    </cfRule>
    <cfRule type="containsText" dxfId="30679" priority="52727" operator="containsText" text="08.30 – 16.30">
      <formula>NOT(ISERROR(SEARCH("08.30 – 16.30",U27)))</formula>
    </cfRule>
    <cfRule type="containsText" dxfId="30678" priority="52728" operator="containsText" text="08:30 – 17.30">
      <formula>NOT(ISERROR(SEARCH("08:30 – 17.30",U27)))</formula>
    </cfRule>
    <cfRule type="containsText" dxfId="30677" priority="52729" operator="containsText" text="08.30 – 17.30">
      <formula>NOT(ISERROR(SEARCH("08.30 – 17.30",U27)))</formula>
    </cfRule>
    <cfRule type="containsText" dxfId="30676" priority="52730" operator="containsText" text="09.00 – 18.00">
      <formula>NOT(ISERROR(SEARCH("09.00 – 18.00",U27)))</formula>
    </cfRule>
    <cfRule type="containsText" dxfId="30675" priority="52731" operator="containsText" text="09.00 – 13.00">
      <formula>NOT(ISERROR(SEARCH("09.00 – 13.00",U27)))</formula>
    </cfRule>
    <cfRule type="containsText" dxfId="30674" priority="52732" operator="containsText" text="11.30 – 19.30">
      <formula>NOT(ISERROR(SEARCH("11.30 – 19.30",U27)))</formula>
    </cfRule>
    <cfRule type="containsText" dxfId="30673" priority="52733" operator="containsText" text="10.30 – 19.30">
      <formula>NOT(ISERROR(SEARCH("10.30 – 19.30",U27)))</formula>
    </cfRule>
    <cfRule type="containsText" dxfId="30672" priority="52734" operator="containsText" text="09.00 – 15.00">
      <formula>NOT(ISERROR(SEARCH("09.00 – 15.00",U27)))</formula>
    </cfRule>
    <cfRule type="containsText" dxfId="30671" priority="52735" operator="containsText" text="12:30">
      <formula>NOT(ISERROR(SEARCH("12:30",U27)))</formula>
    </cfRule>
    <cfRule type="containsText" dxfId="30670" priority="52736" operator="containsText" text="13:30">
      <formula>NOT(ISERROR(SEARCH("13:30",U27)))</formula>
    </cfRule>
    <cfRule type="containsText" dxfId="30669" priority="52737" operator="containsText" text="FESTIVITÁ">
      <formula>NOT(ISERROR(SEARCH("FESTIVITÁ",U27)))</formula>
    </cfRule>
    <cfRule type="cellIs" dxfId="30668" priority="52738" operator="equal">
      <formula>"DOMENICA"</formula>
    </cfRule>
  </conditionalFormatting>
  <conditionalFormatting sqref="U26:V26">
    <cfRule type="cellIs" dxfId="30667" priority="52713" stopIfTrue="1" operator="equal">
      <formula>"09.00 – 13.00"</formula>
    </cfRule>
  </conditionalFormatting>
  <conditionalFormatting sqref="U26:V26">
    <cfRule type="cellIs" dxfId="30666" priority="52715" operator="equal">
      <formula>"09.00 – 18.00"</formula>
    </cfRule>
  </conditionalFormatting>
  <conditionalFormatting sqref="U26:V26">
    <cfRule type="cellIs" dxfId="30665" priority="52716" operator="equal">
      <formula>"09.30 – 13.00"</formula>
    </cfRule>
  </conditionalFormatting>
  <conditionalFormatting sqref="U26:V26">
    <cfRule type="cellIs" dxfId="30664" priority="52717" operator="equal">
      <formula>"10.30 – 19.30"</formula>
    </cfRule>
  </conditionalFormatting>
  <conditionalFormatting sqref="U26:V26">
    <cfRule type="cellIs" dxfId="30663" priority="52718" operator="equal">
      <formula>"11.30 – 19.30"</formula>
    </cfRule>
  </conditionalFormatting>
  <conditionalFormatting sqref="U26:V26">
    <cfRule type="cellIs" dxfId="30662" priority="52719" operator="equal">
      <formula>_FV(13,"3")</formula>
    </cfRule>
  </conditionalFormatting>
  <conditionalFormatting sqref="U26:V26">
    <cfRule type="cellIs" dxfId="30661" priority="52720" operator="equal">
      <formula>_FV(13,"3")</formula>
    </cfRule>
  </conditionalFormatting>
  <conditionalFormatting sqref="U26:V26">
    <cfRule type="cellIs" dxfId="30660" priority="52721" operator="equal">
      <formula>_FV(13,"3")</formula>
    </cfRule>
  </conditionalFormatting>
  <conditionalFormatting sqref="U26:V26">
    <cfRule type="containsText" dxfId="30659" priority="52703" operator="containsText" text="DOMENICA">
      <formula>NOT(ISERROR(SEARCH("DOMENICA",U26)))</formula>
    </cfRule>
    <cfRule type="containsText" dxfId="30658" priority="52704" operator="containsText" text="08.30 – 14.30">
      <formula>NOT(ISERROR(SEARCH("08.30 – 14.30",U26)))</formula>
    </cfRule>
    <cfRule type="containsText" dxfId="30657" priority="52705" operator="containsText" text="09.30 – 18.30">
      <formula>NOT(ISERROR(SEARCH("09.30 – 18.30",U26)))</formula>
    </cfRule>
    <cfRule type="containsText" dxfId="30656" priority="52706" operator="containsText" text="08.30 – 16.30">
      <formula>NOT(ISERROR(SEARCH("08.30 – 16.30",U26)))</formula>
    </cfRule>
    <cfRule type="containsText" dxfId="30655" priority="52707" operator="containsText" text="08.30 – 17.30">
      <formula>NOT(ISERROR(SEARCH("08.30 – 17.30",U26)))</formula>
    </cfRule>
    <cfRule type="containsText" dxfId="30654" priority="52708" operator="containsText" text="09.00 – 18.00">
      <formula>NOT(ISERROR(SEARCH("09.00 – 18.00",U26)))</formula>
    </cfRule>
    <cfRule type="containsText" dxfId="30653" priority="52709" operator="containsText" text="09.00 – 15.00">
      <formula>NOT(ISERROR(SEARCH("09.00 – 15.00",U26)))</formula>
    </cfRule>
    <cfRule type="containsText" dxfId="30652" priority="52710" operator="containsText" text="10.30 – 19.30">
      <formula>NOT(ISERROR(SEARCH("10.30 – 19.30",U26)))</formula>
    </cfRule>
    <cfRule type="containsText" dxfId="30651" priority="52711" operator="containsText" text="09.00 – 13.00">
      <formula>NOT(ISERROR(SEARCH("09.00 – 13.00",U26)))</formula>
    </cfRule>
    <cfRule type="containsText" dxfId="30650" priority="52712" operator="containsText" text="11.30 – 19.30">
      <formula>NOT(ISERROR(SEARCH("11.30 – 19.30",U26)))</formula>
    </cfRule>
  </conditionalFormatting>
  <conditionalFormatting sqref="U26:V26">
    <cfRule type="cellIs" dxfId="30649" priority="52695" operator="equal">
      <formula>"09.00 – 15.00"</formula>
    </cfRule>
  </conditionalFormatting>
  <conditionalFormatting sqref="U26:V26">
    <cfRule type="cellIs" dxfId="30648" priority="52696" operator="equal">
      <formula>"09.00 – 18.00"</formula>
    </cfRule>
  </conditionalFormatting>
  <conditionalFormatting sqref="U26:V26">
    <cfRule type="cellIs" dxfId="30647" priority="52697" operator="equal">
      <formula>"09.30 – 13.00"</formula>
    </cfRule>
  </conditionalFormatting>
  <conditionalFormatting sqref="U26:V26">
    <cfRule type="cellIs" dxfId="30646" priority="52698" operator="equal">
      <formula>"10.30 – 19.30"</formula>
    </cfRule>
  </conditionalFormatting>
  <conditionalFormatting sqref="U26:V26">
    <cfRule type="cellIs" dxfId="30645" priority="52699" operator="equal">
      <formula>"11.30 – 19.30"</formula>
    </cfRule>
  </conditionalFormatting>
  <conditionalFormatting sqref="U26:V26">
    <cfRule type="cellIs" dxfId="30644" priority="52700" operator="equal">
      <formula>_FV(13,"3")</formula>
    </cfRule>
  </conditionalFormatting>
  <conditionalFormatting sqref="U26:V26">
    <cfRule type="cellIs" dxfId="30643" priority="52701" operator="equal">
      <formula>_FV(13,"3")</formula>
    </cfRule>
  </conditionalFormatting>
  <conditionalFormatting sqref="U26:V26">
    <cfRule type="cellIs" dxfId="30642" priority="52702" operator="equal">
      <formula>_FV(13,"3")</formula>
    </cfRule>
  </conditionalFormatting>
  <conditionalFormatting sqref="U26:V26">
    <cfRule type="cellIs" dxfId="30641" priority="52687" operator="equal">
      <formula>"09.00 – 15.00"</formula>
    </cfRule>
  </conditionalFormatting>
  <conditionalFormatting sqref="U26:V26">
    <cfRule type="cellIs" dxfId="30640" priority="52688" operator="equal">
      <formula>"09.00 – 18.00"</formula>
    </cfRule>
  </conditionalFormatting>
  <conditionalFormatting sqref="U26:V26">
    <cfRule type="cellIs" dxfId="30639" priority="52689" operator="equal">
      <formula>"09.30 – 13.00"</formula>
    </cfRule>
  </conditionalFormatting>
  <conditionalFormatting sqref="U26:V26">
    <cfRule type="cellIs" dxfId="30638" priority="52690" operator="equal">
      <formula>"10.30 – 19.30"</formula>
    </cfRule>
  </conditionalFormatting>
  <conditionalFormatting sqref="U26:V26">
    <cfRule type="cellIs" dxfId="30637" priority="52691" operator="equal">
      <formula>"11.30 – 19.30"</formula>
    </cfRule>
  </conditionalFormatting>
  <conditionalFormatting sqref="U26:V26">
    <cfRule type="cellIs" dxfId="30636" priority="52692" operator="equal">
      <formula>_FV(13,"3")</formula>
    </cfRule>
  </conditionalFormatting>
  <conditionalFormatting sqref="U26:V26">
    <cfRule type="cellIs" dxfId="30635" priority="52693" operator="equal">
      <formula>_FV(13,"3")</formula>
    </cfRule>
  </conditionalFormatting>
  <conditionalFormatting sqref="U26:V26">
    <cfRule type="cellIs" dxfId="30634" priority="52694" operator="equal">
      <formula>_FV(13,"3")</formula>
    </cfRule>
  </conditionalFormatting>
  <conditionalFormatting sqref="V28:V34">
    <cfRule type="containsText" dxfId="30633" priority="52670" operator="containsText" text="08.30 – 14.30">
      <formula>NOT(ISERROR(SEARCH("08.30 – 14.30",V28)))</formula>
    </cfRule>
    <cfRule type="containsText" dxfId="30632" priority="52671" operator="containsText" text="09:30 – 18.30">
      <formula>NOT(ISERROR(SEARCH("09:30 – 18.30",V28)))</formula>
    </cfRule>
    <cfRule type="containsText" dxfId="30631" priority="52672" operator="containsText" text="10.30 – 18.30">
      <formula>NOT(ISERROR(SEARCH("10.30 – 18.30",V28)))</formula>
    </cfRule>
    <cfRule type="containsText" dxfId="30630" priority="52673" operator="containsText" text="09.30 – 18.30">
      <formula>NOT(ISERROR(SEARCH("09.30 – 18.30",V28)))</formula>
    </cfRule>
    <cfRule type="containsText" dxfId="30629" priority="52674" operator="containsText" text="09.00 – 13:00">
      <formula>NOT(ISERROR(SEARCH("09.00 – 13:00",V28)))</formula>
    </cfRule>
    <cfRule type="containsText" dxfId="30628" priority="52675" operator="containsText" text="08.30 – 16.30">
      <formula>NOT(ISERROR(SEARCH("08.30 – 16.30",V28)))</formula>
    </cfRule>
    <cfRule type="containsText" dxfId="30627" priority="52676" operator="containsText" text="08:30 – 17.30">
      <formula>NOT(ISERROR(SEARCH("08:30 – 17.30",V28)))</formula>
    </cfRule>
    <cfRule type="containsText" dxfId="30626" priority="52677" operator="containsText" text="08.30 – 17.30">
      <formula>NOT(ISERROR(SEARCH("08.30 – 17.30",V28)))</formula>
    </cfRule>
    <cfRule type="containsText" dxfId="30625" priority="52678" operator="containsText" text="09.00 – 18.00">
      <formula>NOT(ISERROR(SEARCH("09.00 – 18.00",V28)))</formula>
    </cfRule>
    <cfRule type="containsText" dxfId="30624" priority="52679" operator="containsText" text="09.00 – 13.00">
      <formula>NOT(ISERROR(SEARCH("09.00 – 13.00",V28)))</formula>
    </cfRule>
    <cfRule type="containsText" dxfId="30623" priority="52680" operator="containsText" text="11.30 – 19.30">
      <formula>NOT(ISERROR(SEARCH("11.30 – 19.30",V28)))</formula>
    </cfRule>
    <cfRule type="containsText" dxfId="30622" priority="52681" operator="containsText" text="10.30 – 19.30">
      <formula>NOT(ISERROR(SEARCH("10.30 – 19.30",V28)))</formula>
    </cfRule>
    <cfRule type="containsText" dxfId="30621" priority="52682" operator="containsText" text="09.00 – 15.00">
      <formula>NOT(ISERROR(SEARCH("09.00 – 15.00",V28)))</formula>
    </cfRule>
    <cfRule type="containsText" dxfId="30620" priority="52683" operator="containsText" text="12:30">
      <formula>NOT(ISERROR(SEARCH("12:30",V28)))</formula>
    </cfRule>
    <cfRule type="containsText" dxfId="30619" priority="52684" operator="containsText" text="13:30">
      <formula>NOT(ISERROR(SEARCH("13:30",V28)))</formula>
    </cfRule>
    <cfRule type="containsText" dxfId="30618" priority="52685" operator="containsText" text="FESTIVITÁ">
      <formula>NOT(ISERROR(SEARCH("FESTIVITÁ",V28)))</formula>
    </cfRule>
    <cfRule type="cellIs" dxfId="30617" priority="52686" operator="equal">
      <formula>"DOMENICA"</formula>
    </cfRule>
  </conditionalFormatting>
  <conditionalFormatting sqref="V28:V34">
    <cfRule type="iconSet" priority="52669">
      <iconSet iconSet="3Symbols2">
        <cfvo type="percent" val="0"/>
        <cfvo type="percent" val="0"/>
        <cfvo type="formula" val="TODAY()" gte="0"/>
      </iconSet>
    </cfRule>
  </conditionalFormatting>
  <conditionalFormatting sqref="BI28:BI34">
    <cfRule type="containsText" dxfId="30616" priority="52652" operator="containsText" text="08.30 – 14.30">
      <formula>NOT(ISERROR(SEARCH("08.30 – 14.30",BI28)))</formula>
    </cfRule>
    <cfRule type="containsText" dxfId="30615" priority="52653" operator="containsText" text="09:30 – 18.30">
      <formula>NOT(ISERROR(SEARCH("09:30 – 18.30",BI28)))</formula>
    </cfRule>
    <cfRule type="containsText" dxfId="30614" priority="52654" operator="containsText" text="10.30 – 18.30">
      <formula>NOT(ISERROR(SEARCH("10.30 – 18.30",BI28)))</formula>
    </cfRule>
    <cfRule type="containsText" dxfId="30613" priority="52655" operator="containsText" text="09.30 – 18.30">
      <formula>NOT(ISERROR(SEARCH("09.30 – 18.30",BI28)))</formula>
    </cfRule>
    <cfRule type="containsText" dxfId="30612" priority="52656" operator="containsText" text="09.00 – 13:00">
      <formula>NOT(ISERROR(SEARCH("09.00 – 13:00",BI28)))</formula>
    </cfRule>
    <cfRule type="containsText" dxfId="30611" priority="52657" operator="containsText" text="08.30 – 16.30">
      <formula>NOT(ISERROR(SEARCH("08.30 – 16.30",BI28)))</formula>
    </cfRule>
    <cfRule type="containsText" dxfId="30610" priority="52658" operator="containsText" text="08:30 – 17.30">
      <formula>NOT(ISERROR(SEARCH("08:30 – 17.30",BI28)))</formula>
    </cfRule>
    <cfRule type="containsText" dxfId="30609" priority="52659" operator="containsText" text="08.30 – 17.30">
      <formula>NOT(ISERROR(SEARCH("08.30 – 17.30",BI28)))</formula>
    </cfRule>
    <cfRule type="containsText" dxfId="30608" priority="52660" operator="containsText" text="09.00 – 18.00">
      <formula>NOT(ISERROR(SEARCH("09.00 – 18.00",BI28)))</formula>
    </cfRule>
    <cfRule type="containsText" dxfId="30607" priority="52661" operator="containsText" text="09.00 – 13.00">
      <formula>NOT(ISERROR(SEARCH("09.00 – 13.00",BI28)))</formula>
    </cfRule>
    <cfRule type="containsText" dxfId="30606" priority="52662" operator="containsText" text="11.30 – 19.30">
      <formula>NOT(ISERROR(SEARCH("11.30 – 19.30",BI28)))</formula>
    </cfRule>
    <cfRule type="containsText" dxfId="30605" priority="52663" operator="containsText" text="10.30 – 19.30">
      <formula>NOT(ISERROR(SEARCH("10.30 – 19.30",BI28)))</formula>
    </cfRule>
    <cfRule type="containsText" dxfId="30604" priority="52664" operator="containsText" text="09.00 – 15.00">
      <formula>NOT(ISERROR(SEARCH("09.00 – 15.00",BI28)))</formula>
    </cfRule>
    <cfRule type="containsText" dxfId="30603" priority="52665" operator="containsText" text="12:30">
      <formula>NOT(ISERROR(SEARCH("12:30",BI28)))</formula>
    </cfRule>
    <cfRule type="containsText" dxfId="30602" priority="52666" operator="containsText" text="13:30">
      <formula>NOT(ISERROR(SEARCH("13:30",BI28)))</formula>
    </cfRule>
    <cfRule type="containsText" dxfId="30601" priority="52667" operator="containsText" text="FESTIVITÁ">
      <formula>NOT(ISERROR(SEARCH("FESTIVITÁ",BI28)))</formula>
    </cfRule>
    <cfRule type="cellIs" dxfId="30600" priority="52668" operator="equal">
      <formula>"DOMENICA"</formula>
    </cfRule>
  </conditionalFormatting>
  <conditionalFormatting sqref="BJ28:BJ34">
    <cfRule type="containsText" dxfId="30599" priority="52635" operator="containsText" text="08.30 – 14.30">
      <formula>NOT(ISERROR(SEARCH("08.30 – 14.30",BJ28)))</formula>
    </cfRule>
    <cfRule type="containsText" dxfId="30598" priority="52636" operator="containsText" text="09:30 – 18.30">
      <formula>NOT(ISERROR(SEARCH("09:30 – 18.30",BJ28)))</formula>
    </cfRule>
    <cfRule type="containsText" dxfId="30597" priority="52637" operator="containsText" text="10.30 – 18.30">
      <formula>NOT(ISERROR(SEARCH("10.30 – 18.30",BJ28)))</formula>
    </cfRule>
    <cfRule type="containsText" dxfId="30596" priority="52638" operator="containsText" text="09.30 – 18.30">
      <formula>NOT(ISERROR(SEARCH("09.30 – 18.30",BJ28)))</formula>
    </cfRule>
    <cfRule type="containsText" dxfId="30595" priority="52639" operator="containsText" text="09.00 – 13:00">
      <formula>NOT(ISERROR(SEARCH("09.00 – 13:00",BJ28)))</formula>
    </cfRule>
    <cfRule type="containsText" dxfId="30594" priority="52640" operator="containsText" text="08.30 – 16.30">
      <formula>NOT(ISERROR(SEARCH("08.30 – 16.30",BJ28)))</formula>
    </cfRule>
    <cfRule type="containsText" dxfId="30593" priority="52641" operator="containsText" text="08:30 – 17.30">
      <formula>NOT(ISERROR(SEARCH("08:30 – 17.30",BJ28)))</formula>
    </cfRule>
    <cfRule type="containsText" dxfId="30592" priority="52642" operator="containsText" text="08.30 – 17.30">
      <formula>NOT(ISERROR(SEARCH("08.30 – 17.30",BJ28)))</formula>
    </cfRule>
    <cfRule type="containsText" dxfId="30591" priority="52643" operator="containsText" text="09.00 – 18.00">
      <formula>NOT(ISERROR(SEARCH("09.00 – 18.00",BJ28)))</formula>
    </cfRule>
    <cfRule type="containsText" dxfId="30590" priority="52644" operator="containsText" text="09.00 – 13.00">
      <formula>NOT(ISERROR(SEARCH("09.00 – 13.00",BJ28)))</formula>
    </cfRule>
    <cfRule type="containsText" dxfId="30589" priority="52645" operator="containsText" text="11.30 – 19.30">
      <formula>NOT(ISERROR(SEARCH("11.30 – 19.30",BJ28)))</formula>
    </cfRule>
    <cfRule type="containsText" dxfId="30588" priority="52646" operator="containsText" text="10.30 – 19.30">
      <formula>NOT(ISERROR(SEARCH("10.30 – 19.30",BJ28)))</formula>
    </cfRule>
    <cfRule type="containsText" dxfId="30587" priority="52647" operator="containsText" text="09.00 – 15.00">
      <formula>NOT(ISERROR(SEARCH("09.00 – 15.00",BJ28)))</formula>
    </cfRule>
    <cfRule type="containsText" dxfId="30586" priority="52648" operator="containsText" text="12:30">
      <formula>NOT(ISERROR(SEARCH("12:30",BJ28)))</formula>
    </cfRule>
    <cfRule type="containsText" dxfId="30585" priority="52649" operator="containsText" text="13:30">
      <formula>NOT(ISERROR(SEARCH("13:30",BJ28)))</formula>
    </cfRule>
    <cfRule type="containsText" dxfId="30584" priority="52650" operator="containsText" text="FESTIVITÁ">
      <formula>NOT(ISERROR(SEARCH("FESTIVITÁ",BJ28)))</formula>
    </cfRule>
    <cfRule type="cellIs" dxfId="30583" priority="52651" operator="equal">
      <formula>"DOMENICA"</formula>
    </cfRule>
  </conditionalFormatting>
  <conditionalFormatting sqref="BJ28:BJ34">
    <cfRule type="iconSet" priority="52634">
      <iconSet iconSet="3Symbols2">
        <cfvo type="percent" val="0"/>
        <cfvo type="percent" val="0"/>
        <cfvo type="formula" val="TODAY()" gte="0"/>
      </iconSet>
    </cfRule>
  </conditionalFormatting>
  <conditionalFormatting sqref="Q26:S34 BU26:XFD34 U26:V34">
    <cfRule type="containsText" dxfId="30582" priority="52628" operator="containsText" text="09.00 - 13.00">
      <formula>NOT(ISERROR(SEARCH("09.00 - 13.00",Q26)))</formula>
    </cfRule>
    <cfRule type="containsText" dxfId="30581" priority="52629" operator="containsText" text="09.00 – 15:00">
      <formula>NOT(ISERROR(SEARCH("09.00 – 15:00",Q26)))</formula>
    </cfRule>
    <cfRule type="containsText" dxfId="30580" priority="52630" operator="containsText" text="09.00 – 16.00">
      <formula>NOT(ISERROR(SEARCH("09.00 – 16.00",Q26)))</formula>
    </cfRule>
    <cfRule type="containsText" dxfId="30579" priority="52631" operator="containsText" text="09.00 - 13:00">
      <formula>NOT(ISERROR(SEARCH("09.00 - 13:00",Q26)))</formula>
    </cfRule>
    <cfRule type="containsText" dxfId="30578" priority="52632" operator="containsText" text="08.30 – 16:30 ">
      <formula>NOT(ISERROR(SEARCH("08.30 – 16:30 ",Q26)))</formula>
    </cfRule>
    <cfRule type="containsText" dxfId="30577" priority="52633" operator="containsText" text="08.30 – 17:30 ">
      <formula>NOT(ISERROR(SEARCH("08.30 – 17:30 ",Q26)))</formula>
    </cfRule>
  </conditionalFormatting>
  <conditionalFormatting sqref="Q26:S26">
    <cfRule type="cellIs" dxfId="30576" priority="52620" operator="equal">
      <formula>"09.00 – 15.00"</formula>
    </cfRule>
  </conditionalFormatting>
  <conditionalFormatting sqref="Q26:S26">
    <cfRule type="cellIs" dxfId="30575" priority="52621" operator="equal">
      <formula>"09.00 – 18.00"</formula>
    </cfRule>
  </conditionalFormatting>
  <conditionalFormatting sqref="Q26:S26">
    <cfRule type="cellIs" dxfId="30574" priority="52622" operator="equal">
      <formula>"09.30 – 13.00"</formula>
    </cfRule>
  </conditionalFormatting>
  <conditionalFormatting sqref="Q26:S26">
    <cfRule type="cellIs" dxfId="30573" priority="52623" operator="equal">
      <formula>"10.30 – 19.30"</formula>
    </cfRule>
  </conditionalFormatting>
  <conditionalFormatting sqref="Q26:S26">
    <cfRule type="cellIs" dxfId="30572" priority="52624" operator="equal">
      <formula>"11.30 – 19.30"</formula>
    </cfRule>
  </conditionalFormatting>
  <conditionalFormatting sqref="Q26:S26">
    <cfRule type="cellIs" dxfId="30571" priority="52625" operator="equal">
      <formula>_FV(13,"3")</formula>
    </cfRule>
  </conditionalFormatting>
  <conditionalFormatting sqref="Q26:S26">
    <cfRule type="cellIs" dxfId="30570" priority="52626" operator="equal">
      <formula>_FV(13,"3")</formula>
    </cfRule>
  </conditionalFormatting>
  <conditionalFormatting sqref="Q26:S26">
    <cfRule type="cellIs" dxfId="30569" priority="52627" operator="equal">
      <formula>_FV(13,"3")</formula>
    </cfRule>
  </conditionalFormatting>
  <conditionalFormatting sqref="Q26:S26">
    <cfRule type="containsText" dxfId="30568" priority="52610" operator="containsText" text="DOMENICA">
      <formula>NOT(ISERROR(SEARCH("DOMENICA",Q26)))</formula>
    </cfRule>
    <cfRule type="containsText" dxfId="30567" priority="52611" operator="containsText" text="08.30 – 14.30">
      <formula>NOT(ISERROR(SEARCH("08.30 – 14.30",Q26)))</formula>
    </cfRule>
    <cfRule type="containsText" dxfId="30566" priority="52612" operator="containsText" text="09.30 – 18.30">
      <formula>NOT(ISERROR(SEARCH("09.30 – 18.30",Q26)))</formula>
    </cfRule>
    <cfRule type="containsText" dxfId="30565" priority="52613" operator="containsText" text="08.30 – 16.30">
      <formula>NOT(ISERROR(SEARCH("08.30 – 16.30",Q26)))</formula>
    </cfRule>
    <cfRule type="containsText" dxfId="30564" priority="52614" operator="containsText" text="08.30 – 17.30">
      <formula>NOT(ISERROR(SEARCH("08.30 – 17.30",Q26)))</formula>
    </cfRule>
    <cfRule type="containsText" dxfId="30563" priority="52615" operator="containsText" text="09.00 – 18.00">
      <formula>NOT(ISERROR(SEARCH("09.00 – 18.00",Q26)))</formula>
    </cfRule>
    <cfRule type="containsText" dxfId="30562" priority="52616" operator="containsText" text="09.00 – 15.00">
      <formula>NOT(ISERROR(SEARCH("09.00 – 15.00",Q26)))</formula>
    </cfRule>
    <cfRule type="containsText" dxfId="30561" priority="52617" operator="containsText" text="10.30 – 19.30">
      <formula>NOT(ISERROR(SEARCH("10.30 – 19.30",Q26)))</formula>
    </cfRule>
    <cfRule type="containsText" dxfId="30560" priority="52618" operator="containsText" text="09.00 – 13.00">
      <formula>NOT(ISERROR(SEARCH("09.00 – 13.00",Q26)))</formula>
    </cfRule>
    <cfRule type="containsText" dxfId="30559" priority="52619" operator="containsText" text="11.30 – 19.30">
      <formula>NOT(ISERROR(SEARCH("11.30 – 19.30",Q26)))</formula>
    </cfRule>
  </conditionalFormatting>
  <conditionalFormatting sqref="Q26:S26">
    <cfRule type="cellIs" dxfId="30558" priority="52603" operator="equal">
      <formula>"09.00 – 18.00"</formula>
    </cfRule>
  </conditionalFormatting>
  <conditionalFormatting sqref="Q26:S26">
    <cfRule type="cellIs" dxfId="30557" priority="52604" operator="equal">
      <formula>"09.30 – 13.00"</formula>
    </cfRule>
  </conditionalFormatting>
  <conditionalFormatting sqref="Q26:S26">
    <cfRule type="cellIs" dxfId="30556" priority="52605" operator="equal">
      <formula>"10.30 – 19.30"</formula>
    </cfRule>
  </conditionalFormatting>
  <conditionalFormatting sqref="Q26:S26">
    <cfRule type="cellIs" dxfId="30555" priority="52606" operator="equal">
      <formula>"11.30 – 19.30"</formula>
    </cfRule>
  </conditionalFormatting>
  <conditionalFormatting sqref="Q26:S26">
    <cfRule type="cellIs" dxfId="30554" priority="52607" operator="equal">
      <formula>_FV(13,"3")</formula>
    </cfRule>
  </conditionalFormatting>
  <conditionalFormatting sqref="Q26:S26">
    <cfRule type="cellIs" dxfId="30553" priority="52608" operator="equal">
      <formula>_FV(13,"3")</formula>
    </cfRule>
  </conditionalFormatting>
  <conditionalFormatting sqref="Q26:S26">
    <cfRule type="cellIs" dxfId="30552" priority="52609" operator="equal">
      <formula>_FV(13,"3")</formula>
    </cfRule>
  </conditionalFormatting>
  <conditionalFormatting sqref="Q26:S26">
    <cfRule type="cellIs" dxfId="30551" priority="52596" operator="equal">
      <formula>"09.00 – 18.00"</formula>
    </cfRule>
  </conditionalFormatting>
  <conditionalFormatting sqref="Q26:S26">
    <cfRule type="cellIs" dxfId="30550" priority="52597" operator="equal">
      <formula>"09.30 – 13.00"</formula>
    </cfRule>
  </conditionalFormatting>
  <conditionalFormatting sqref="Q26:S26">
    <cfRule type="cellIs" dxfId="30549" priority="52598" operator="equal">
      <formula>"10.30 – 19.30"</formula>
    </cfRule>
  </conditionalFormatting>
  <conditionalFormatting sqref="Q26:S26">
    <cfRule type="cellIs" dxfId="30548" priority="52599" operator="equal">
      <formula>"11.30 – 19.30"</formula>
    </cfRule>
  </conditionalFormatting>
  <conditionalFormatting sqref="Q26:S26">
    <cfRule type="cellIs" dxfId="30547" priority="52600" operator="equal">
      <formula>_FV(13,"3")</formula>
    </cfRule>
  </conditionalFormatting>
  <conditionalFormatting sqref="Q26:S26">
    <cfRule type="cellIs" dxfId="30546" priority="52601" operator="equal">
      <formula>_FV(13,"3")</formula>
    </cfRule>
  </conditionalFormatting>
  <conditionalFormatting sqref="Q26:S26">
    <cfRule type="cellIs" dxfId="30545" priority="52602" operator="equal">
      <formula>_FV(13,"3")</formula>
    </cfRule>
  </conditionalFormatting>
  <conditionalFormatting sqref="M26:P26">
    <cfRule type="cellIs" dxfId="30544" priority="52587" operator="equal">
      <formula>"09.00 – 13.00"</formula>
    </cfRule>
  </conditionalFormatting>
  <conditionalFormatting sqref="M26:P26">
    <cfRule type="cellIs" dxfId="30543" priority="52588" operator="equal">
      <formula>"09.00 – 15.00"</formula>
    </cfRule>
  </conditionalFormatting>
  <conditionalFormatting sqref="M26:P26">
    <cfRule type="cellIs" dxfId="30542" priority="52589" operator="equal">
      <formula>"09.00 – 18.00"</formula>
    </cfRule>
  </conditionalFormatting>
  <conditionalFormatting sqref="M26:P26">
    <cfRule type="cellIs" dxfId="30541" priority="52590" operator="equal">
      <formula>"09.30 – 13.00"</formula>
    </cfRule>
  </conditionalFormatting>
  <conditionalFormatting sqref="M26:P26">
    <cfRule type="cellIs" dxfId="30540" priority="52591" operator="equal">
      <formula>"10.30 – 19.30"</formula>
    </cfRule>
  </conditionalFormatting>
  <conditionalFormatting sqref="M26:P26">
    <cfRule type="cellIs" dxfId="30539" priority="52592" operator="equal">
      <formula>"11.30 – 19.30"</formula>
    </cfRule>
  </conditionalFormatting>
  <conditionalFormatting sqref="M26:P26">
    <cfRule type="cellIs" dxfId="30538" priority="52593" operator="equal">
      <formula>_FV(13,"3")</formula>
    </cfRule>
  </conditionalFormatting>
  <conditionalFormatting sqref="M26:P26">
    <cfRule type="cellIs" dxfId="30537" priority="52594" operator="equal">
      <formula>_FV(13,"3")</formula>
    </cfRule>
  </conditionalFormatting>
  <conditionalFormatting sqref="M26:P26">
    <cfRule type="cellIs" dxfId="30536" priority="52595" operator="equal">
      <formula>_FV(13,"3")</formula>
    </cfRule>
  </conditionalFormatting>
  <conditionalFormatting sqref="M26:P26">
    <cfRule type="containsText" dxfId="30535" priority="52577" operator="containsText" text="DOMENICA">
      <formula>NOT(ISERROR(SEARCH("DOMENICA",M26)))</formula>
    </cfRule>
    <cfRule type="containsText" dxfId="30534" priority="52578" operator="containsText" text="08.30 – 14.30">
      <formula>NOT(ISERROR(SEARCH("08.30 – 14.30",M26)))</formula>
    </cfRule>
    <cfRule type="containsText" dxfId="30533" priority="52579" operator="containsText" text="09.30 – 18.30">
      <formula>NOT(ISERROR(SEARCH("09.30 – 18.30",M26)))</formula>
    </cfRule>
    <cfRule type="containsText" dxfId="30532" priority="52580" operator="containsText" text="08.30 – 16.30">
      <formula>NOT(ISERROR(SEARCH("08.30 – 16.30",M26)))</formula>
    </cfRule>
    <cfRule type="containsText" dxfId="30531" priority="52581" operator="containsText" text="08.30 – 17.30">
      <formula>NOT(ISERROR(SEARCH("08.30 – 17.30",M26)))</formula>
    </cfRule>
    <cfRule type="containsText" dxfId="30530" priority="52582" operator="containsText" text="09.00 – 18.00">
      <formula>NOT(ISERROR(SEARCH("09.00 – 18.00",M26)))</formula>
    </cfRule>
    <cfRule type="containsText" dxfId="30529" priority="52583" operator="containsText" text="09.00 – 15.00">
      <formula>NOT(ISERROR(SEARCH("09.00 – 15.00",M26)))</formula>
    </cfRule>
    <cfRule type="containsText" dxfId="30528" priority="52584" operator="containsText" text="10.30 – 19.30">
      <formula>NOT(ISERROR(SEARCH("10.30 – 19.30",M26)))</formula>
    </cfRule>
    <cfRule type="containsText" dxfId="30527" priority="52585" operator="containsText" text="09.00 – 13.00">
      <formula>NOT(ISERROR(SEARCH("09.00 – 13.00",M26)))</formula>
    </cfRule>
    <cfRule type="containsText" dxfId="30526" priority="52586" operator="containsText" text="11.30 – 19.30">
      <formula>NOT(ISERROR(SEARCH("11.30 – 19.30",M26)))</formula>
    </cfRule>
  </conditionalFormatting>
  <conditionalFormatting sqref="M26:P26">
    <cfRule type="cellIs" dxfId="30525" priority="52569" operator="equal">
      <formula>"09.00 – 15.00"</formula>
    </cfRule>
  </conditionalFormatting>
  <conditionalFormatting sqref="M26:P26">
    <cfRule type="cellIs" dxfId="30524" priority="52570" operator="equal">
      <formula>"09.00 – 18.00"</formula>
    </cfRule>
  </conditionalFormatting>
  <conditionalFormatting sqref="M26:P26">
    <cfRule type="cellIs" dxfId="30523" priority="52571" operator="equal">
      <formula>"09.30 – 13.00"</formula>
    </cfRule>
  </conditionalFormatting>
  <conditionalFormatting sqref="M26:P26">
    <cfRule type="cellIs" dxfId="30522" priority="52572" operator="equal">
      <formula>"10.30 – 19.30"</formula>
    </cfRule>
  </conditionalFormatting>
  <conditionalFormatting sqref="M26:P26">
    <cfRule type="cellIs" dxfId="30521" priority="52573" operator="equal">
      <formula>"11.30 – 19.30"</formula>
    </cfRule>
  </conditionalFormatting>
  <conditionalFormatting sqref="M26:P26">
    <cfRule type="cellIs" dxfId="30520" priority="52574" operator="equal">
      <formula>_FV(13,"3")</formula>
    </cfRule>
  </conditionalFormatting>
  <conditionalFormatting sqref="M26:P26">
    <cfRule type="cellIs" dxfId="30519" priority="52575" operator="equal">
      <formula>_FV(13,"3")</formula>
    </cfRule>
  </conditionalFormatting>
  <conditionalFormatting sqref="M26:P26">
    <cfRule type="cellIs" dxfId="30518" priority="52576" operator="equal">
      <formula>_FV(13,"3")</formula>
    </cfRule>
  </conditionalFormatting>
  <conditionalFormatting sqref="M26:P26">
    <cfRule type="cellIs" dxfId="30517" priority="52561" operator="equal">
      <formula>"09.00 – 15.00"</formula>
    </cfRule>
  </conditionalFormatting>
  <conditionalFormatting sqref="M26:P26">
    <cfRule type="cellIs" dxfId="30516" priority="52562" operator="equal">
      <formula>"09.00 – 18.00"</formula>
    </cfRule>
  </conditionalFormatting>
  <conditionalFormatting sqref="M26:P26">
    <cfRule type="cellIs" dxfId="30515" priority="52563" operator="equal">
      <formula>"09.30 – 13.00"</formula>
    </cfRule>
  </conditionalFormatting>
  <conditionalFormatting sqref="M26:P26">
    <cfRule type="cellIs" dxfId="30514" priority="52564" operator="equal">
      <formula>"10.30 – 19.30"</formula>
    </cfRule>
  </conditionalFormatting>
  <conditionalFormatting sqref="M26:P26">
    <cfRule type="cellIs" dxfId="30513" priority="52565" operator="equal">
      <formula>"11.30 – 19.30"</formula>
    </cfRule>
  </conditionalFormatting>
  <conditionalFormatting sqref="M26:P26">
    <cfRule type="cellIs" dxfId="30512" priority="52566" operator="equal">
      <formula>_FV(13,"3")</formula>
    </cfRule>
  </conditionalFormatting>
  <conditionalFormatting sqref="M26:P26">
    <cfRule type="cellIs" dxfId="30511" priority="52567" operator="equal">
      <formula>_FV(13,"3")</formula>
    </cfRule>
  </conditionalFormatting>
  <conditionalFormatting sqref="M26:P26">
    <cfRule type="cellIs" dxfId="30510" priority="52568" operator="equal">
      <formula>_FV(13,"3")</formula>
    </cfRule>
  </conditionalFormatting>
  <conditionalFormatting sqref="A28:B34">
    <cfRule type="containsText" dxfId="30509" priority="52512" operator="containsText" text="08.30 – 14.30">
      <formula>NOT(ISERROR(SEARCH("08.30 – 14.30",A28)))</formula>
    </cfRule>
    <cfRule type="containsText" dxfId="30508" priority="52513" operator="containsText" text="09:30 – 18.30">
      <formula>NOT(ISERROR(SEARCH("09:30 – 18.30",A28)))</formula>
    </cfRule>
    <cfRule type="containsText" dxfId="30507" priority="52514" operator="containsText" text="10.30 – 18.30">
      <formula>NOT(ISERROR(SEARCH("10.30 – 18.30",A28)))</formula>
    </cfRule>
    <cfRule type="containsText" dxfId="30506" priority="52515" operator="containsText" text="09.30 – 18.30">
      <formula>NOT(ISERROR(SEARCH("09.30 – 18.30",A28)))</formula>
    </cfRule>
    <cfRule type="containsText" dxfId="30505" priority="52516" operator="containsText" text="09.00 – 13:00">
      <formula>NOT(ISERROR(SEARCH("09.00 – 13:00",A28)))</formula>
    </cfRule>
    <cfRule type="containsText" dxfId="30504" priority="52517" operator="containsText" text="08.30 – 16.30">
      <formula>NOT(ISERROR(SEARCH("08.30 – 16.30",A28)))</formula>
    </cfRule>
    <cfRule type="containsText" dxfId="30503" priority="52518" operator="containsText" text="08:30 – 17.30">
      <formula>NOT(ISERROR(SEARCH("08:30 – 17.30",A28)))</formula>
    </cfRule>
    <cfRule type="containsText" dxfId="30502" priority="52519" operator="containsText" text="08.30 – 17.30">
      <formula>NOT(ISERROR(SEARCH("08.30 – 17.30",A28)))</formula>
    </cfRule>
    <cfRule type="containsText" dxfId="30501" priority="52520" operator="containsText" text="09.00 – 18.00">
      <formula>NOT(ISERROR(SEARCH("09.00 – 18.00",A28)))</formula>
    </cfRule>
    <cfRule type="containsText" dxfId="30500" priority="52521" operator="containsText" text="09.00 – 13.00">
      <formula>NOT(ISERROR(SEARCH("09.00 – 13.00",A28)))</formula>
    </cfRule>
    <cfRule type="containsText" dxfId="30499" priority="52522" operator="containsText" text="11.30 – 19.30">
      <formula>NOT(ISERROR(SEARCH("11.30 – 19.30",A28)))</formula>
    </cfRule>
    <cfRule type="containsText" dxfId="30498" priority="52523" operator="containsText" text="10.30 – 19.30">
      <formula>NOT(ISERROR(SEARCH("10.30 – 19.30",A28)))</formula>
    </cfRule>
    <cfRule type="containsText" dxfId="30497" priority="52524" operator="containsText" text="09.00 – 15.00">
      <formula>NOT(ISERROR(SEARCH("09.00 – 15.00",A28)))</formula>
    </cfRule>
    <cfRule type="containsText" dxfId="30496" priority="52525" operator="containsText" text="12:30">
      <formula>NOT(ISERROR(SEARCH("12:30",A28)))</formula>
    </cfRule>
    <cfRule type="containsText" dxfId="30495" priority="52526" operator="containsText" text="13:30">
      <formula>NOT(ISERROR(SEARCH("13:30",A28)))</formula>
    </cfRule>
    <cfRule type="containsText" dxfId="30494" priority="52527" operator="containsText" text="FESTIVITÁ">
      <formula>NOT(ISERROR(SEARCH("FESTIVITÁ",A28)))</formula>
    </cfRule>
    <cfRule type="cellIs" dxfId="30493" priority="52528" operator="equal">
      <formula>"DOMENICA"</formula>
    </cfRule>
  </conditionalFormatting>
  <conditionalFormatting sqref="B28:B34">
    <cfRule type="iconSet" priority="52511">
      <iconSet iconSet="3Symbols2">
        <cfvo type="percent" val="0"/>
        <cfvo type="percent" val="0"/>
        <cfvo type="formula" val="TODAY()" gte="0"/>
      </iconSet>
    </cfRule>
  </conditionalFormatting>
  <conditionalFormatting sqref="A27:B27">
    <cfRule type="containsText" dxfId="30492" priority="52494" operator="containsText" text="08.30 – 14.30">
      <formula>NOT(ISERROR(SEARCH("08.30 – 14.30",A27)))</formula>
    </cfRule>
    <cfRule type="containsText" dxfId="30491" priority="52495" operator="containsText" text="09:30 – 18.30">
      <formula>NOT(ISERROR(SEARCH("09:30 – 18.30",A27)))</formula>
    </cfRule>
    <cfRule type="containsText" dxfId="30490" priority="52496" operator="containsText" text="10.30 – 18.30">
      <formula>NOT(ISERROR(SEARCH("10.30 – 18.30",A27)))</formula>
    </cfRule>
    <cfRule type="containsText" dxfId="30489" priority="52497" operator="containsText" text="09.30 – 18.30">
      <formula>NOT(ISERROR(SEARCH("09.30 – 18.30",A27)))</formula>
    </cfRule>
    <cfRule type="containsText" dxfId="30488" priority="52498" operator="containsText" text="09.00 – 13:00">
      <formula>NOT(ISERROR(SEARCH("09.00 – 13:00",A27)))</formula>
    </cfRule>
    <cfRule type="containsText" dxfId="30487" priority="52499" operator="containsText" text="08.30 – 16.30">
      <formula>NOT(ISERROR(SEARCH("08.30 – 16.30",A27)))</formula>
    </cfRule>
    <cfRule type="containsText" dxfId="30486" priority="52500" operator="containsText" text="08:30 – 17.30">
      <formula>NOT(ISERROR(SEARCH("08:30 – 17.30",A27)))</formula>
    </cfRule>
    <cfRule type="containsText" dxfId="30485" priority="52501" operator="containsText" text="08.30 – 17.30">
      <formula>NOT(ISERROR(SEARCH("08.30 – 17.30",A27)))</formula>
    </cfRule>
    <cfRule type="containsText" dxfId="30484" priority="52502" operator="containsText" text="09.00 – 18.00">
      <formula>NOT(ISERROR(SEARCH("09.00 – 18.00",A27)))</formula>
    </cfRule>
    <cfRule type="containsText" dxfId="30483" priority="52503" operator="containsText" text="09.00 – 13.00">
      <formula>NOT(ISERROR(SEARCH("09.00 – 13.00",A27)))</formula>
    </cfRule>
    <cfRule type="containsText" dxfId="30482" priority="52504" operator="containsText" text="11.30 – 19.30">
      <formula>NOT(ISERROR(SEARCH("11.30 – 19.30",A27)))</formula>
    </cfRule>
    <cfRule type="containsText" dxfId="30481" priority="52505" operator="containsText" text="10.30 – 19.30">
      <formula>NOT(ISERROR(SEARCH("10.30 – 19.30",A27)))</formula>
    </cfRule>
    <cfRule type="containsText" dxfId="30480" priority="52506" operator="containsText" text="09.00 – 15.00">
      <formula>NOT(ISERROR(SEARCH("09.00 – 15.00",A27)))</formula>
    </cfRule>
    <cfRule type="containsText" dxfId="30479" priority="52507" operator="containsText" text="12:30">
      <formula>NOT(ISERROR(SEARCH("12:30",A27)))</formula>
    </cfRule>
    <cfRule type="containsText" dxfId="30478" priority="52508" operator="containsText" text="13:30">
      <formula>NOT(ISERROR(SEARCH("13:30",A27)))</formula>
    </cfRule>
    <cfRule type="containsText" dxfId="30477" priority="52509" operator="containsText" text="FESTIVITÁ">
      <formula>NOT(ISERROR(SEARCH("FESTIVITÁ",A27)))</formula>
    </cfRule>
    <cfRule type="cellIs" dxfId="30476" priority="52510" operator="equal">
      <formula>"DOMENICA"</formula>
    </cfRule>
  </conditionalFormatting>
  <conditionalFormatting sqref="A26:B26">
    <cfRule type="cellIs" dxfId="30475" priority="52486" operator="equal">
      <formula>"09.00 – 15.00"</formula>
    </cfRule>
  </conditionalFormatting>
  <conditionalFormatting sqref="A26:B26">
    <cfRule type="cellIs" dxfId="30474" priority="52487" operator="equal">
      <formula>"09.00 – 18.00"</formula>
    </cfRule>
  </conditionalFormatting>
  <conditionalFormatting sqref="A26:B26">
    <cfRule type="cellIs" dxfId="30473" priority="52488" operator="equal">
      <formula>"09.30 – 13.00"</formula>
    </cfRule>
  </conditionalFormatting>
  <conditionalFormatting sqref="A26:B26">
    <cfRule type="cellIs" dxfId="30472" priority="52489" operator="equal">
      <formula>"10.30 – 19.30"</formula>
    </cfRule>
  </conditionalFormatting>
  <conditionalFormatting sqref="A26:B26">
    <cfRule type="cellIs" dxfId="30471" priority="52490" operator="equal">
      <formula>"11.30 – 19.30"</formula>
    </cfRule>
  </conditionalFormatting>
  <conditionalFormatting sqref="A26:B26">
    <cfRule type="cellIs" dxfId="30470" priority="52491" operator="equal">
      <formula>_FV(13,"3")</formula>
    </cfRule>
  </conditionalFormatting>
  <conditionalFormatting sqref="A26:B26">
    <cfRule type="cellIs" dxfId="30469" priority="52492" operator="equal">
      <formula>_FV(13,"3")</formula>
    </cfRule>
  </conditionalFormatting>
  <conditionalFormatting sqref="A26:B26">
    <cfRule type="cellIs" dxfId="30468" priority="52493" operator="equal">
      <formula>_FV(13,"3")</formula>
    </cfRule>
  </conditionalFormatting>
  <conditionalFormatting sqref="A26:B26">
    <cfRule type="containsText" dxfId="30467" priority="52476" operator="containsText" text="DOMENICA">
      <formula>NOT(ISERROR(SEARCH("DOMENICA",A26)))</formula>
    </cfRule>
    <cfRule type="containsText" dxfId="30466" priority="52477" operator="containsText" text="08.30 – 14.30">
      <formula>NOT(ISERROR(SEARCH("08.30 – 14.30",A26)))</formula>
    </cfRule>
    <cfRule type="containsText" dxfId="30465" priority="52478" operator="containsText" text="09.30 – 18.30">
      <formula>NOT(ISERROR(SEARCH("09.30 – 18.30",A26)))</formula>
    </cfRule>
    <cfRule type="containsText" dxfId="30464" priority="52479" operator="containsText" text="08.30 – 16.30">
      <formula>NOT(ISERROR(SEARCH("08.30 – 16.30",A26)))</formula>
    </cfRule>
    <cfRule type="containsText" dxfId="30463" priority="52480" operator="containsText" text="08.30 – 17.30">
      <formula>NOT(ISERROR(SEARCH("08.30 – 17.30",A26)))</formula>
    </cfRule>
    <cfRule type="containsText" dxfId="30462" priority="52481" operator="containsText" text="09.00 – 18.00">
      <formula>NOT(ISERROR(SEARCH("09.00 – 18.00",A26)))</formula>
    </cfRule>
    <cfRule type="containsText" dxfId="30461" priority="52482" operator="containsText" text="09.00 – 15.00">
      <formula>NOT(ISERROR(SEARCH("09.00 – 15.00",A26)))</formula>
    </cfRule>
    <cfRule type="containsText" dxfId="30460" priority="52483" operator="containsText" text="10.30 – 19.30">
      <formula>NOT(ISERROR(SEARCH("10.30 – 19.30",A26)))</formula>
    </cfRule>
    <cfRule type="containsText" dxfId="30459" priority="52484" operator="containsText" text="09.00 – 13.00">
      <formula>NOT(ISERROR(SEARCH("09.00 – 13.00",A26)))</formula>
    </cfRule>
    <cfRule type="containsText" dxfId="30458" priority="52485" operator="containsText" text="11.30 – 19.30">
      <formula>NOT(ISERROR(SEARCH("11.30 – 19.30",A26)))</formula>
    </cfRule>
  </conditionalFormatting>
  <conditionalFormatting sqref="A26:B26">
    <cfRule type="cellIs" dxfId="30457" priority="52468" operator="equal">
      <formula>"09.00 – 15.00"</formula>
    </cfRule>
  </conditionalFormatting>
  <conditionalFormatting sqref="A26:B26">
    <cfRule type="cellIs" dxfId="30456" priority="52469" operator="equal">
      <formula>"09.00 – 18.00"</formula>
    </cfRule>
  </conditionalFormatting>
  <conditionalFormatting sqref="A26:B26">
    <cfRule type="cellIs" dxfId="30455" priority="52470" operator="equal">
      <formula>"09.30 – 13.00"</formula>
    </cfRule>
  </conditionalFormatting>
  <conditionalFormatting sqref="A26:B26">
    <cfRule type="cellIs" dxfId="30454" priority="52471" operator="equal">
      <formula>"10.30 – 19.30"</formula>
    </cfRule>
  </conditionalFormatting>
  <conditionalFormatting sqref="A26:B26">
    <cfRule type="cellIs" dxfId="30453" priority="52472" operator="equal">
      <formula>"11.30 – 19.30"</formula>
    </cfRule>
  </conditionalFormatting>
  <conditionalFormatting sqref="A26:B26">
    <cfRule type="cellIs" dxfId="30452" priority="52473" operator="equal">
      <formula>_FV(13,"3")</formula>
    </cfRule>
  </conditionalFormatting>
  <conditionalFormatting sqref="A26:B26">
    <cfRule type="cellIs" dxfId="30451" priority="52474" operator="equal">
      <formula>_FV(13,"3")</formula>
    </cfRule>
  </conditionalFormatting>
  <conditionalFormatting sqref="A26:B26">
    <cfRule type="cellIs" dxfId="30450" priority="52475" operator="equal">
      <formula>_FV(13,"3")</formula>
    </cfRule>
  </conditionalFormatting>
  <conditionalFormatting sqref="A26:B26">
    <cfRule type="cellIs" dxfId="30449" priority="52460" operator="equal">
      <formula>"09.00 – 15.00"</formula>
    </cfRule>
  </conditionalFormatting>
  <conditionalFormatting sqref="A26:B26">
    <cfRule type="cellIs" dxfId="30448" priority="52461" operator="equal">
      <formula>"09.00 – 18.00"</formula>
    </cfRule>
  </conditionalFormatting>
  <conditionalFormatting sqref="A26:B26">
    <cfRule type="cellIs" dxfId="30447" priority="52462" operator="equal">
      <formula>"09.30 – 13.00"</formula>
    </cfRule>
  </conditionalFormatting>
  <conditionalFormatting sqref="A26:B26">
    <cfRule type="cellIs" dxfId="30446" priority="52463" operator="equal">
      <formula>"10.30 – 19.30"</formula>
    </cfRule>
  </conditionalFormatting>
  <conditionalFormatting sqref="A26:B26">
    <cfRule type="cellIs" dxfId="30445" priority="52464" operator="equal">
      <formula>"11.30 – 19.30"</formula>
    </cfRule>
  </conditionalFormatting>
  <conditionalFormatting sqref="A26:B26">
    <cfRule type="cellIs" dxfId="30444" priority="52465" operator="equal">
      <formula>_FV(13,"3")</formula>
    </cfRule>
  </conditionalFormatting>
  <conditionalFormatting sqref="A26:B26">
    <cfRule type="cellIs" dxfId="30443" priority="52466" operator="equal">
      <formula>_FV(13,"3")</formula>
    </cfRule>
  </conditionalFormatting>
  <conditionalFormatting sqref="A26:B26">
    <cfRule type="cellIs" dxfId="30442" priority="52467" operator="equal">
      <formula>_FV(13,"3")</formula>
    </cfRule>
  </conditionalFormatting>
  <conditionalFormatting sqref="A26:B34 M26:P26">
    <cfRule type="containsText" dxfId="30441" priority="52454" operator="containsText" text="09.00 - 13.00">
      <formula>NOT(ISERROR(SEARCH("09.00 - 13.00",A26)))</formula>
    </cfRule>
    <cfRule type="containsText" dxfId="30440" priority="52455" operator="containsText" text="09.00 – 15:00">
      <formula>NOT(ISERROR(SEARCH("09.00 – 15:00",A26)))</formula>
    </cfRule>
    <cfRule type="containsText" dxfId="30439" priority="52456" operator="containsText" text="09.00 – 16.00">
      <formula>NOT(ISERROR(SEARCH("09.00 – 16.00",A26)))</formula>
    </cfRule>
    <cfRule type="containsText" dxfId="30438" priority="52457" operator="containsText" text="09.00 - 13:00">
      <formula>NOT(ISERROR(SEARCH("09.00 - 13:00",A26)))</formula>
    </cfRule>
    <cfRule type="containsText" dxfId="30437" priority="52458" operator="containsText" text="08.30 – 16:30 ">
      <formula>NOT(ISERROR(SEARCH("08.30 – 16:30 ",A26)))</formula>
    </cfRule>
    <cfRule type="containsText" dxfId="30436" priority="52459" operator="containsText" text="08.30 – 17:30 ">
      <formula>NOT(ISERROR(SEARCH("08.30 – 17:30 ",A26)))</formula>
    </cfRule>
  </conditionalFormatting>
  <conditionalFormatting sqref="M26:P26">
    <cfRule type="cellIs" dxfId="30435" priority="52446" operator="equal">
      <formula>"09.00 – 15.00"</formula>
    </cfRule>
  </conditionalFormatting>
  <conditionalFormatting sqref="M26:P26">
    <cfRule type="cellIs" dxfId="30434" priority="52447" operator="equal">
      <formula>"09.00 – 18.00"</formula>
    </cfRule>
  </conditionalFormatting>
  <conditionalFormatting sqref="M26:P26">
    <cfRule type="cellIs" dxfId="30433" priority="52448" operator="equal">
      <formula>"09.30 – 13.00"</formula>
    </cfRule>
  </conditionalFormatting>
  <conditionalFormatting sqref="M26:P26">
    <cfRule type="cellIs" dxfId="30432" priority="52449" operator="equal">
      <formula>"10.30 – 19.30"</formula>
    </cfRule>
  </conditionalFormatting>
  <conditionalFormatting sqref="M26:P26">
    <cfRule type="cellIs" dxfId="30431" priority="52450" operator="equal">
      <formula>"11.30 – 19.30"</formula>
    </cfRule>
  </conditionalFormatting>
  <conditionalFormatting sqref="M26:P26">
    <cfRule type="cellIs" dxfId="30430" priority="52451" operator="equal">
      <formula>_FV(13,"3")</formula>
    </cfRule>
  </conditionalFormatting>
  <conditionalFormatting sqref="M26:P26">
    <cfRule type="cellIs" dxfId="30429" priority="52452" operator="equal">
      <formula>_FV(13,"3")</formula>
    </cfRule>
  </conditionalFormatting>
  <conditionalFormatting sqref="M26:P26">
    <cfRule type="cellIs" dxfId="30428" priority="52453" operator="equal">
      <formula>_FV(13,"3")</formula>
    </cfRule>
  </conditionalFormatting>
  <conditionalFormatting sqref="M26:P26">
    <cfRule type="containsText" dxfId="30427" priority="52436" operator="containsText" text="DOMENICA">
      <formula>NOT(ISERROR(SEARCH("DOMENICA",M26)))</formula>
    </cfRule>
    <cfRule type="containsText" dxfId="30426" priority="52437" operator="containsText" text="08.30 – 14.30">
      <formula>NOT(ISERROR(SEARCH("08.30 – 14.30",M26)))</formula>
    </cfRule>
    <cfRule type="containsText" dxfId="30425" priority="52438" operator="containsText" text="09.30 – 18.30">
      <formula>NOT(ISERROR(SEARCH("09.30 – 18.30",M26)))</formula>
    </cfRule>
    <cfRule type="containsText" dxfId="30424" priority="52439" operator="containsText" text="08.30 – 16.30">
      <formula>NOT(ISERROR(SEARCH("08.30 – 16.30",M26)))</formula>
    </cfRule>
    <cfRule type="containsText" dxfId="30423" priority="52440" operator="containsText" text="08.30 – 17.30">
      <formula>NOT(ISERROR(SEARCH("08.30 – 17.30",M26)))</formula>
    </cfRule>
    <cfRule type="containsText" dxfId="30422" priority="52441" operator="containsText" text="09.00 – 18.00">
      <formula>NOT(ISERROR(SEARCH("09.00 – 18.00",M26)))</formula>
    </cfRule>
    <cfRule type="containsText" dxfId="30421" priority="52442" operator="containsText" text="09.00 – 15.00">
      <formula>NOT(ISERROR(SEARCH("09.00 – 15.00",M26)))</formula>
    </cfRule>
    <cfRule type="containsText" dxfId="30420" priority="52443" operator="containsText" text="10.30 – 19.30">
      <formula>NOT(ISERROR(SEARCH("10.30 – 19.30",M26)))</formula>
    </cfRule>
    <cfRule type="containsText" dxfId="30419" priority="52444" operator="containsText" text="09.00 – 13.00">
      <formula>NOT(ISERROR(SEARCH("09.00 – 13.00",M26)))</formula>
    </cfRule>
    <cfRule type="containsText" dxfId="30418" priority="52445" operator="containsText" text="11.30 – 19.30">
      <formula>NOT(ISERROR(SEARCH("11.30 – 19.30",M26)))</formula>
    </cfRule>
  </conditionalFormatting>
  <conditionalFormatting sqref="M26:P26">
    <cfRule type="cellIs" dxfId="30417" priority="52429" operator="equal">
      <formula>"09.00 – 18.00"</formula>
    </cfRule>
  </conditionalFormatting>
  <conditionalFormatting sqref="M26:P26">
    <cfRule type="cellIs" dxfId="30416" priority="52430" operator="equal">
      <formula>"09.30 – 13.00"</formula>
    </cfRule>
  </conditionalFormatting>
  <conditionalFormatting sqref="M26:P26">
    <cfRule type="cellIs" dxfId="30415" priority="52431" operator="equal">
      <formula>"10.30 – 19.30"</formula>
    </cfRule>
  </conditionalFormatting>
  <conditionalFormatting sqref="M26:P26">
    <cfRule type="cellIs" dxfId="30414" priority="52432" operator="equal">
      <formula>"11.30 – 19.30"</formula>
    </cfRule>
  </conditionalFormatting>
  <conditionalFormatting sqref="M26:P26">
    <cfRule type="cellIs" dxfId="30413" priority="52433" operator="equal">
      <formula>_FV(13,"3")</formula>
    </cfRule>
  </conditionalFormatting>
  <conditionalFormatting sqref="M26:P26">
    <cfRule type="cellIs" dxfId="30412" priority="52434" operator="equal">
      <formula>_FV(13,"3")</formula>
    </cfRule>
  </conditionalFormatting>
  <conditionalFormatting sqref="M26:P26">
    <cfRule type="cellIs" dxfId="30411" priority="52435" operator="equal">
      <formula>_FV(13,"3")</formula>
    </cfRule>
  </conditionalFormatting>
  <conditionalFormatting sqref="M26:P26">
    <cfRule type="cellIs" dxfId="30410" priority="52422" operator="equal">
      <formula>"09.00 – 18.00"</formula>
    </cfRule>
  </conditionalFormatting>
  <conditionalFormatting sqref="M26:P26">
    <cfRule type="cellIs" dxfId="30409" priority="52423" operator="equal">
      <formula>"09.30 – 13.00"</formula>
    </cfRule>
  </conditionalFormatting>
  <conditionalFormatting sqref="M26:P26">
    <cfRule type="cellIs" dxfId="30408" priority="52424" operator="equal">
      <formula>"10.30 – 19.30"</formula>
    </cfRule>
  </conditionalFormatting>
  <conditionalFormatting sqref="M26:P26">
    <cfRule type="cellIs" dxfId="30407" priority="52425" operator="equal">
      <formula>"11.30 – 19.30"</formula>
    </cfRule>
  </conditionalFormatting>
  <conditionalFormatting sqref="M26:P26">
    <cfRule type="cellIs" dxfId="30406" priority="52426" operator="equal">
      <formula>_FV(13,"3")</formula>
    </cfRule>
  </conditionalFormatting>
  <conditionalFormatting sqref="M26:P26">
    <cfRule type="cellIs" dxfId="30405" priority="52427" operator="equal">
      <formula>_FV(13,"3")</formula>
    </cfRule>
  </conditionalFormatting>
  <conditionalFormatting sqref="M26:P26">
    <cfRule type="cellIs" dxfId="30404" priority="52428" operator="equal">
      <formula>_FV(13,"3")</formula>
    </cfRule>
  </conditionalFormatting>
  <conditionalFormatting sqref="C27:P34">
    <cfRule type="containsText" dxfId="30403" priority="52372" operator="containsText" text="08.30 – 14.30">
      <formula>NOT(ISERROR(SEARCH("08.30 – 14.30",C27)))</formula>
    </cfRule>
    <cfRule type="containsText" dxfId="30402" priority="52373" operator="containsText" text="09:30 – 18.30">
      <formula>NOT(ISERROR(SEARCH("09:30 – 18.30",C27)))</formula>
    </cfRule>
    <cfRule type="containsText" dxfId="30401" priority="52374" operator="containsText" text="10.30 – 18.30">
      <formula>NOT(ISERROR(SEARCH("10.30 – 18.30",C27)))</formula>
    </cfRule>
    <cfRule type="containsText" dxfId="30400" priority="52375" operator="containsText" text="09.30 – 18.30">
      <formula>NOT(ISERROR(SEARCH("09.30 – 18.30",C27)))</formula>
    </cfRule>
    <cfRule type="containsText" dxfId="30399" priority="52377" operator="containsText" text="09.00 – 13:00">
      <formula>NOT(ISERROR(SEARCH("09.00 – 13:00",C27)))</formula>
    </cfRule>
    <cfRule type="containsText" dxfId="30398" priority="52378" operator="containsText" text="08.30 – 16.30">
      <formula>NOT(ISERROR(SEARCH("08.30 – 16.30",C27)))</formula>
    </cfRule>
    <cfRule type="containsText" dxfId="30397" priority="52379" operator="containsText" text="08:30 – 17.30">
      <formula>NOT(ISERROR(SEARCH("08:30 – 17.30",C27)))</formula>
    </cfRule>
    <cfRule type="containsText" dxfId="30396" priority="52380" operator="containsText" text="08.30 – 17.30">
      <formula>NOT(ISERROR(SEARCH("08.30 – 17.30",C27)))</formula>
    </cfRule>
    <cfRule type="containsText" dxfId="30395" priority="52381" operator="containsText" text="09.00 – 18.00">
      <formula>NOT(ISERROR(SEARCH("09.00 – 18.00",C27)))</formula>
    </cfRule>
    <cfRule type="containsText" dxfId="30394" priority="52382" operator="containsText" text="09.00 – 13.00">
      <formula>NOT(ISERROR(SEARCH("09.00 – 13.00",C27)))</formula>
    </cfRule>
    <cfRule type="containsText" dxfId="30393" priority="52383" operator="containsText" text="11.30 – 19.30">
      <formula>NOT(ISERROR(SEARCH("11.30 – 19.30",C27)))</formula>
    </cfRule>
    <cfRule type="containsText" dxfId="30392" priority="52384" operator="containsText" text="10.30 – 19.30">
      <formula>NOT(ISERROR(SEARCH("10.30 – 19.30",C27)))</formula>
    </cfRule>
    <cfRule type="containsText" dxfId="30391" priority="52385" operator="containsText" text="09.00 – 15.00">
      <formula>NOT(ISERROR(SEARCH("09.00 – 15.00",C27)))</formula>
    </cfRule>
    <cfRule type="containsText" dxfId="30390" priority="52386" operator="containsText" text="1 2 : 3 0">
      <formula>NOT(ISERROR(SEARCH("1 2 : 3 0",C27)))</formula>
    </cfRule>
    <cfRule type="containsText" dxfId="30389" priority="52387" operator="containsText" text="1 3 : 3 0">
      <formula>NOT(ISERROR(SEARCH("1 3 : 3 0",C27)))</formula>
    </cfRule>
    <cfRule type="containsText" dxfId="30388" priority="52388" operator="containsText" text="FESTIVITÁ">
      <formula>NOT(ISERROR(SEARCH("FESTIVITÁ",C27)))</formula>
    </cfRule>
    <cfRule type="cellIs" dxfId="30387" priority="52389" operator="equal">
      <formula>"DOMENICA"</formula>
    </cfRule>
  </conditionalFormatting>
  <conditionalFormatting sqref="C27:P34">
    <cfRule type="containsText" dxfId="30386" priority="52364" operator="containsText" text="09.00 - 13.00">
      <formula>NOT(ISERROR(SEARCH("09.00 - 13.00",C27)))</formula>
    </cfRule>
    <cfRule type="containsText" dxfId="30385" priority="52367" operator="containsText" text="09.00 – 15:00">
      <formula>NOT(ISERROR(SEARCH("09.00 – 15:00",C27)))</formula>
    </cfRule>
    <cfRule type="containsText" dxfId="30384" priority="52368" operator="containsText" text="09.00 – 16.00">
      <formula>NOT(ISERROR(SEARCH("09.00 – 16.00",C27)))</formula>
    </cfRule>
    <cfRule type="containsText" dxfId="30383" priority="52369" operator="containsText" text="09.00 - 13:00">
      <formula>NOT(ISERROR(SEARCH("09.00 - 13:00",C27)))</formula>
    </cfRule>
    <cfRule type="containsText" dxfId="30382" priority="52370" operator="containsText" text="08.30 – 16:30 ">
      <formula>NOT(ISERROR(SEARCH("08.30 – 16:30 ",C27)))</formula>
    </cfRule>
    <cfRule type="containsText" dxfId="30381" priority="52371" operator="containsText" text="08.30 – 17:30 ">
      <formula>NOT(ISERROR(SEARCH("08.30 – 17:30 ",C27)))</formula>
    </cfRule>
  </conditionalFormatting>
  <conditionalFormatting sqref="C27:P34">
    <cfRule type="containsText" dxfId="30380" priority="52366" operator="containsText" text="1 3 : 0 0">
      <formula>NOT(ISERROR(SEARCH("1 3 : 0 0",C27)))</formula>
    </cfRule>
  </conditionalFormatting>
  <conditionalFormatting sqref="C27:P27">
    <cfRule type="containsText" dxfId="30379" priority="52365" operator="containsText" text="13:00">
      <formula>NOT(ISERROR(SEARCH("13:00",C27)))</formula>
    </cfRule>
  </conditionalFormatting>
  <conditionalFormatting sqref="C27:P34">
    <cfRule type="containsText" dxfId="30378" priority="52376" operator="containsText" text="09:00 – 13.00 ">
      <formula>NOT(ISERROR(SEARCH("09:00 – 13.00 ",C27)))</formula>
    </cfRule>
  </conditionalFormatting>
  <conditionalFormatting sqref="C33:P33">
    <cfRule type="containsText" dxfId="30377" priority="52363" operator="containsText" text="09:00 – 13.00 ">
      <formula>NOT(ISERROR(SEARCH("09:00 – 13.00 ",C33)))</formula>
    </cfRule>
  </conditionalFormatting>
  <conditionalFormatting sqref="C27:P34">
    <cfRule type="containsText" dxfId="30376" priority="52362" operator="containsText" text="09:00 – 13.00 ">
      <formula>NOT(ISERROR(SEARCH("09:00 – 13.00 ",C27)))</formula>
    </cfRule>
  </conditionalFormatting>
  <conditionalFormatting sqref="C33:P34">
    <cfRule type="containsText" dxfId="30375" priority="52361" operator="containsText" text="09:00 – 13.00 ">
      <formula>NOT(ISERROR(SEARCH("09:00 – 13.00 ",C33)))</formula>
    </cfRule>
  </conditionalFormatting>
  <conditionalFormatting sqref="C28:P28">
    <cfRule type="containsText" dxfId="30374" priority="52358" operator="containsText" text="09.00 -13.00">
      <formula>NOT(ISERROR(SEARCH("09.00 -13.00",C28)))</formula>
    </cfRule>
    <cfRule type="containsText" dxfId="30373" priority="52359" operator="containsText" text="09.00 -15:00">
      <formula>NOT(ISERROR(SEARCH("09.00 -15:00",C28)))</formula>
    </cfRule>
    <cfRule type="containsText" dxfId="30372" priority="52360" operator="containsText" text="09.00 -16.00">
      <formula>NOT(ISERROR(SEARCH("09.00 -16.00",C28)))</formula>
    </cfRule>
  </conditionalFormatting>
  <conditionalFormatting sqref="C29:P34">
    <cfRule type="containsText" dxfId="30371" priority="52355" operator="containsText" text="09.00 -13.00">
      <formula>NOT(ISERROR(SEARCH("09.00 -13.00",C29)))</formula>
    </cfRule>
    <cfRule type="containsText" dxfId="30370" priority="52356" operator="containsText" text="09.00 -15:00">
      <formula>NOT(ISERROR(SEARCH("09.00 -15:00",C29)))</formula>
    </cfRule>
    <cfRule type="containsText" dxfId="30369" priority="52357" operator="containsText" text="09.00 -16.00">
      <formula>NOT(ISERROR(SEARCH("09.00 -16.00",C29)))</formula>
    </cfRule>
  </conditionalFormatting>
  <conditionalFormatting sqref="C27:P27">
    <cfRule type="containsText" dxfId="30368" priority="52352" operator="containsText" text="09.00 -13.00">
      <formula>NOT(ISERROR(SEARCH("09.00 -13.00",C27)))</formula>
    </cfRule>
    <cfRule type="containsText" dxfId="30367" priority="52353" operator="containsText" text="09.00 -15:00">
      <formula>NOT(ISERROR(SEARCH("09.00 -15:00",C27)))</formula>
    </cfRule>
    <cfRule type="containsText" dxfId="30366" priority="52354" operator="containsText" text="09.00 -16.00">
      <formula>NOT(ISERROR(SEARCH("09.00 -16.00",C27)))</formula>
    </cfRule>
  </conditionalFormatting>
  <conditionalFormatting sqref="C33:P33">
    <cfRule type="containsText" dxfId="30365" priority="52351" operator="containsText" text="09:00 – 13.00 ">
      <formula>NOT(ISERROR(SEARCH("09:00 – 13.00 ",C33)))</formula>
    </cfRule>
  </conditionalFormatting>
  <conditionalFormatting sqref="C27:P34">
    <cfRule type="containsText" dxfId="30364" priority="52350" operator="containsText" text="09:00 – 13.00 ">
      <formula>NOT(ISERROR(SEARCH("09:00 – 13.00 ",C27)))</formula>
    </cfRule>
  </conditionalFormatting>
  <conditionalFormatting sqref="C33:P34">
    <cfRule type="containsText" dxfId="30363" priority="52349" operator="containsText" text="09:00 – 13.00 ">
      <formula>NOT(ISERROR(SEARCH("09:00 – 13.00 ",C33)))</formula>
    </cfRule>
  </conditionalFormatting>
  <conditionalFormatting sqref="C28:P28">
    <cfRule type="containsText" dxfId="30362" priority="52346" operator="containsText" text="09.00 -13.00">
      <formula>NOT(ISERROR(SEARCH("09.00 -13.00",C28)))</formula>
    </cfRule>
    <cfRule type="containsText" dxfId="30361" priority="52347" operator="containsText" text="09.00 -15:00">
      <formula>NOT(ISERROR(SEARCH("09.00 -15:00",C28)))</formula>
    </cfRule>
    <cfRule type="containsText" dxfId="30360" priority="52348" operator="containsText" text="09.00 -16.00">
      <formula>NOT(ISERROR(SEARCH("09.00 -16.00",C28)))</formula>
    </cfRule>
  </conditionalFormatting>
  <conditionalFormatting sqref="C29:P34">
    <cfRule type="containsText" dxfId="30359" priority="52343" operator="containsText" text="09.00 -13.00">
      <formula>NOT(ISERROR(SEARCH("09.00 -13.00",C29)))</formula>
    </cfRule>
    <cfRule type="containsText" dxfId="30358" priority="52344" operator="containsText" text="09.00 -15:00">
      <formula>NOT(ISERROR(SEARCH("09.00 -15:00",C29)))</formula>
    </cfRule>
    <cfRule type="containsText" dxfId="30357" priority="52345" operator="containsText" text="09.00 -16.00">
      <formula>NOT(ISERROR(SEARCH("09.00 -16.00",C29)))</formula>
    </cfRule>
  </conditionalFormatting>
  <conditionalFormatting sqref="C27:P27">
    <cfRule type="containsText" dxfId="30356" priority="52340" operator="containsText" text="09.00 -13.00">
      <formula>NOT(ISERROR(SEARCH("09.00 -13.00",C27)))</formula>
    </cfRule>
    <cfRule type="containsText" dxfId="30355" priority="52341" operator="containsText" text="09.00 -15:00">
      <formula>NOT(ISERROR(SEARCH("09.00 -15:00",C27)))</formula>
    </cfRule>
    <cfRule type="containsText" dxfId="30354" priority="52342" operator="containsText" text="09.00 -16.00">
      <formula>NOT(ISERROR(SEARCH("09.00 -16.00",C27)))</formula>
    </cfRule>
  </conditionalFormatting>
  <conditionalFormatting sqref="C28:P28">
    <cfRule type="containsText" dxfId="30353" priority="52337" operator="containsText" text="09.00 -13:00">
      <formula>NOT(ISERROR(SEARCH("09.00 -13:00",C28)))</formula>
    </cfRule>
    <cfRule type="containsText" dxfId="30352" priority="52338" operator="containsText" text="08.30 -17.30">
      <formula>NOT(ISERROR(SEARCH("08.30 -17.30",C28)))</formula>
    </cfRule>
    <cfRule type="containsText" dxfId="30351" priority="52339" operator="containsText" text="08.30 -15:30">
      <formula>NOT(ISERROR(SEARCH("08.30 -15:30",C28)))</formula>
    </cfRule>
  </conditionalFormatting>
  <conditionalFormatting sqref="C29:P34">
    <cfRule type="containsText" dxfId="30350" priority="52334" operator="containsText" text="09.00 -13.00">
      <formula>NOT(ISERROR(SEARCH("09.00 -13.00",C29)))</formula>
    </cfRule>
    <cfRule type="containsText" dxfId="30349" priority="52335" operator="containsText" text="09.00 -15:00">
      <formula>NOT(ISERROR(SEARCH("09.00 -15:00",C29)))</formula>
    </cfRule>
    <cfRule type="containsText" dxfId="30348" priority="52336" operator="containsText" text="09.00 -16.00">
      <formula>NOT(ISERROR(SEARCH("09.00 -16.00",C29)))</formula>
    </cfRule>
  </conditionalFormatting>
  <conditionalFormatting sqref="C29:P34">
    <cfRule type="containsText" dxfId="30347" priority="52331" operator="containsText" text="09.00 -13:00">
      <formula>NOT(ISERROR(SEARCH("09.00 -13:00",C29)))</formula>
    </cfRule>
    <cfRule type="containsText" dxfId="30346" priority="52332" operator="containsText" text="08.30 -17.30">
      <formula>NOT(ISERROR(SEARCH("08.30 -17.30",C29)))</formula>
    </cfRule>
    <cfRule type="containsText" dxfId="30345" priority="52333" operator="containsText" text="08.30 -15:30">
      <formula>NOT(ISERROR(SEARCH("08.30 -15:30",C29)))</formula>
    </cfRule>
  </conditionalFormatting>
  <conditionalFormatting sqref="C27:P27">
    <cfRule type="containsText" dxfId="30344" priority="52328" operator="containsText" text="09.00 -13.00">
      <formula>NOT(ISERROR(SEARCH("09.00 -13.00",C27)))</formula>
    </cfRule>
    <cfRule type="containsText" dxfId="30343" priority="52329" operator="containsText" text="09.00 -15:00">
      <formula>NOT(ISERROR(SEARCH("09.00 -15:00",C27)))</formula>
    </cfRule>
    <cfRule type="containsText" dxfId="30342" priority="52330" operator="containsText" text="09.00 -16.00">
      <formula>NOT(ISERROR(SEARCH("09.00 -16.00",C27)))</formula>
    </cfRule>
  </conditionalFormatting>
  <conditionalFormatting sqref="C27:P27">
    <cfRule type="containsText" dxfId="30341" priority="52325" operator="containsText" text="09.00 -13:00">
      <formula>NOT(ISERROR(SEARCH("09.00 -13:00",C27)))</formula>
    </cfRule>
    <cfRule type="containsText" dxfId="30340" priority="52326" operator="containsText" text="08.30 -17.30">
      <formula>NOT(ISERROR(SEARCH("08.30 -17.30",C27)))</formula>
    </cfRule>
    <cfRule type="containsText" dxfId="30339" priority="52327" operator="containsText" text="08.30 -15:30">
      <formula>NOT(ISERROR(SEARCH("08.30 -15:30",C27)))</formula>
    </cfRule>
  </conditionalFormatting>
  <conditionalFormatting sqref="W26">
    <cfRule type="cellIs" dxfId="30338" priority="52316" operator="equal">
      <formula>"09.00 – 13.00"</formula>
    </cfRule>
  </conditionalFormatting>
  <conditionalFormatting sqref="W26">
    <cfRule type="cellIs" dxfId="30337" priority="52317" operator="equal">
      <formula>"09.00 – 15.00"</formula>
    </cfRule>
  </conditionalFormatting>
  <conditionalFormatting sqref="W26">
    <cfRule type="cellIs" dxfId="30336" priority="52318" operator="equal">
      <formula>"09.00 – 18.00"</formula>
    </cfRule>
  </conditionalFormatting>
  <conditionalFormatting sqref="W26">
    <cfRule type="cellIs" dxfId="30335" priority="52319" operator="equal">
      <formula>"09.30 – 13.00"</formula>
    </cfRule>
  </conditionalFormatting>
  <conditionalFormatting sqref="W26">
    <cfRule type="cellIs" dxfId="30334" priority="52320" operator="equal">
      <formula>"10.30 – 19.30"</formula>
    </cfRule>
  </conditionalFormatting>
  <conditionalFormatting sqref="W26">
    <cfRule type="cellIs" dxfId="30333" priority="52321" operator="equal">
      <formula>"11.30 – 19.30"</formula>
    </cfRule>
  </conditionalFormatting>
  <conditionalFormatting sqref="W26">
    <cfRule type="cellIs" dxfId="30332" priority="52322" operator="equal">
      <formula>_FV(13,"3")</formula>
    </cfRule>
  </conditionalFormatting>
  <conditionalFormatting sqref="W26">
    <cfRule type="cellIs" dxfId="30331" priority="52323" operator="equal">
      <formula>_FV(13,"3")</formula>
    </cfRule>
  </conditionalFormatting>
  <conditionalFormatting sqref="W26">
    <cfRule type="cellIs" dxfId="30330" priority="52324" operator="equal">
      <formula>_FV(13,"3")</formula>
    </cfRule>
  </conditionalFormatting>
  <conditionalFormatting sqref="W26">
    <cfRule type="containsText" dxfId="30329" priority="52306" operator="containsText" text="DOMENICA">
      <formula>NOT(ISERROR(SEARCH("DOMENICA",W26)))</formula>
    </cfRule>
    <cfRule type="containsText" dxfId="30328" priority="52307" operator="containsText" text="08.30 – 14.30">
      <formula>NOT(ISERROR(SEARCH("08.30 – 14.30",W26)))</formula>
    </cfRule>
    <cfRule type="containsText" dxfId="30327" priority="52308" operator="containsText" text="09.30 – 18.30">
      <formula>NOT(ISERROR(SEARCH("09.30 – 18.30",W26)))</formula>
    </cfRule>
    <cfRule type="containsText" dxfId="30326" priority="52309" operator="containsText" text="08.30 – 16.30">
      <formula>NOT(ISERROR(SEARCH("08.30 – 16.30",W26)))</formula>
    </cfRule>
    <cfRule type="containsText" dxfId="30325" priority="52310" operator="containsText" text="08.30 – 17.30">
      <formula>NOT(ISERROR(SEARCH("08.30 – 17.30",W26)))</formula>
    </cfRule>
    <cfRule type="containsText" dxfId="30324" priority="52311" operator="containsText" text="09.00 – 18.00">
      <formula>NOT(ISERROR(SEARCH("09.00 – 18.00",W26)))</formula>
    </cfRule>
    <cfRule type="containsText" dxfId="30323" priority="52312" operator="containsText" text="09.00 – 15.00">
      <formula>NOT(ISERROR(SEARCH("09.00 – 15.00",W26)))</formula>
    </cfRule>
    <cfRule type="containsText" dxfId="30322" priority="52313" operator="containsText" text="10.30 – 19.30">
      <formula>NOT(ISERROR(SEARCH("10.30 – 19.30",W26)))</formula>
    </cfRule>
    <cfRule type="containsText" dxfId="30321" priority="52314" operator="containsText" text="09.00 – 13.00">
      <formula>NOT(ISERROR(SEARCH("09.00 – 13.00",W26)))</formula>
    </cfRule>
    <cfRule type="containsText" dxfId="30320" priority="52315" operator="containsText" text="11.30 – 19.30">
      <formula>NOT(ISERROR(SEARCH("11.30 – 19.30",W26)))</formula>
    </cfRule>
  </conditionalFormatting>
  <conditionalFormatting sqref="W26">
    <cfRule type="cellIs" dxfId="30319" priority="52298" operator="equal">
      <formula>"09.00 – 15.00"</formula>
    </cfRule>
  </conditionalFormatting>
  <conditionalFormatting sqref="W26">
    <cfRule type="cellIs" dxfId="30318" priority="52299" operator="equal">
      <formula>"09.00 – 18.00"</formula>
    </cfRule>
  </conditionalFormatting>
  <conditionalFormatting sqref="W26">
    <cfRule type="cellIs" dxfId="30317" priority="52300" operator="equal">
      <formula>"09.30 – 13.00"</formula>
    </cfRule>
  </conditionalFormatting>
  <conditionalFormatting sqref="W26">
    <cfRule type="cellIs" dxfId="30316" priority="52301" operator="equal">
      <formula>"10.30 – 19.30"</formula>
    </cfRule>
  </conditionalFormatting>
  <conditionalFormatting sqref="W26">
    <cfRule type="cellIs" dxfId="30315" priority="52302" operator="equal">
      <formula>"11.30 – 19.30"</formula>
    </cfRule>
  </conditionalFormatting>
  <conditionalFormatting sqref="W26">
    <cfRule type="cellIs" dxfId="30314" priority="52303" operator="equal">
      <formula>_FV(13,"3")</formula>
    </cfRule>
  </conditionalFormatting>
  <conditionalFormatting sqref="W26">
    <cfRule type="cellIs" dxfId="30313" priority="52304" operator="equal">
      <formula>_FV(13,"3")</formula>
    </cfRule>
  </conditionalFormatting>
  <conditionalFormatting sqref="W26">
    <cfRule type="cellIs" dxfId="30312" priority="52305" operator="equal">
      <formula>_FV(13,"3")</formula>
    </cfRule>
  </conditionalFormatting>
  <conditionalFormatting sqref="W26">
    <cfRule type="cellIs" dxfId="30311" priority="52290" operator="equal">
      <formula>"09.00 – 15.00"</formula>
    </cfRule>
  </conditionalFormatting>
  <conditionalFormatting sqref="W26">
    <cfRule type="cellIs" dxfId="30310" priority="52291" operator="equal">
      <formula>"09.00 – 18.00"</formula>
    </cfRule>
  </conditionalFormatting>
  <conditionalFormatting sqref="W26">
    <cfRule type="cellIs" dxfId="30309" priority="52292" operator="equal">
      <formula>"09.30 – 13.00"</formula>
    </cfRule>
  </conditionalFormatting>
  <conditionalFormatting sqref="W26">
    <cfRule type="cellIs" dxfId="30308" priority="52293" operator="equal">
      <formula>"10.30 – 19.30"</formula>
    </cfRule>
  </conditionalFormatting>
  <conditionalFormatting sqref="W26">
    <cfRule type="cellIs" dxfId="30307" priority="52294" operator="equal">
      <formula>"11.30 – 19.30"</formula>
    </cfRule>
  </conditionalFormatting>
  <conditionalFormatting sqref="W26">
    <cfRule type="cellIs" dxfId="30306" priority="52295" operator="equal">
      <formula>_FV(13,"3")</formula>
    </cfRule>
  </conditionalFormatting>
  <conditionalFormatting sqref="W26">
    <cfRule type="cellIs" dxfId="30305" priority="52296" operator="equal">
      <formula>_FV(13,"3")</formula>
    </cfRule>
  </conditionalFormatting>
  <conditionalFormatting sqref="W26">
    <cfRule type="cellIs" dxfId="30304" priority="52297" operator="equal">
      <formula>_FV(13,"3")</formula>
    </cfRule>
  </conditionalFormatting>
  <conditionalFormatting sqref="W26">
    <cfRule type="containsText" dxfId="30303" priority="52284" operator="containsText" text="09.00 - 13.00">
      <formula>NOT(ISERROR(SEARCH("09.00 - 13.00",W26)))</formula>
    </cfRule>
    <cfRule type="containsText" dxfId="30302" priority="52285" operator="containsText" text="09.00 – 15:00">
      <formula>NOT(ISERROR(SEARCH("09.00 – 15:00",W26)))</formula>
    </cfRule>
    <cfRule type="containsText" dxfId="30301" priority="52286" operator="containsText" text="09.00 – 16.00">
      <formula>NOT(ISERROR(SEARCH("09.00 – 16.00",W26)))</formula>
    </cfRule>
    <cfRule type="containsText" dxfId="30300" priority="52287" operator="containsText" text="09.00 - 13:00">
      <formula>NOT(ISERROR(SEARCH("09.00 - 13:00",W26)))</formula>
    </cfRule>
    <cfRule type="containsText" dxfId="30299" priority="52288" operator="containsText" text="08.30 – 16:30 ">
      <formula>NOT(ISERROR(SEARCH("08.30 – 16:30 ",W26)))</formula>
    </cfRule>
    <cfRule type="containsText" dxfId="30298" priority="52289" operator="containsText" text="08.30 – 17:30 ">
      <formula>NOT(ISERROR(SEARCH("08.30 – 17:30 ",W26)))</formula>
    </cfRule>
  </conditionalFormatting>
  <conditionalFormatting sqref="W26">
    <cfRule type="cellIs" dxfId="30297" priority="52276" operator="equal">
      <formula>"09.00 – 15.00"</formula>
    </cfRule>
  </conditionalFormatting>
  <conditionalFormatting sqref="W26">
    <cfRule type="cellIs" dxfId="30296" priority="52277" operator="equal">
      <formula>"09.00 – 18.00"</formula>
    </cfRule>
  </conditionalFormatting>
  <conditionalFormatting sqref="W26">
    <cfRule type="cellIs" dxfId="30295" priority="52278" operator="equal">
      <formula>"09.30 – 13.00"</formula>
    </cfRule>
  </conditionalFormatting>
  <conditionalFormatting sqref="W26">
    <cfRule type="cellIs" dxfId="30294" priority="52279" operator="equal">
      <formula>"10.30 – 19.30"</formula>
    </cfRule>
  </conditionalFormatting>
  <conditionalFormatting sqref="W26">
    <cfRule type="cellIs" dxfId="30293" priority="52280" operator="equal">
      <formula>"11.30 – 19.30"</formula>
    </cfRule>
  </conditionalFormatting>
  <conditionalFormatting sqref="W26">
    <cfRule type="cellIs" dxfId="30292" priority="52281" operator="equal">
      <formula>_FV(13,"3")</formula>
    </cfRule>
  </conditionalFormatting>
  <conditionalFormatting sqref="W26">
    <cfRule type="cellIs" dxfId="30291" priority="52282" operator="equal">
      <formula>_FV(13,"3")</formula>
    </cfRule>
  </conditionalFormatting>
  <conditionalFormatting sqref="W26">
    <cfRule type="cellIs" dxfId="30290" priority="52283" operator="equal">
      <formula>_FV(13,"3")</formula>
    </cfRule>
  </conditionalFormatting>
  <conditionalFormatting sqref="W26">
    <cfRule type="containsText" dxfId="30289" priority="52266" operator="containsText" text="DOMENICA">
      <formula>NOT(ISERROR(SEARCH("DOMENICA",W26)))</formula>
    </cfRule>
    <cfRule type="containsText" dxfId="30288" priority="52267" operator="containsText" text="08.30 – 14.30">
      <formula>NOT(ISERROR(SEARCH("08.30 – 14.30",W26)))</formula>
    </cfRule>
    <cfRule type="containsText" dxfId="30287" priority="52268" operator="containsText" text="09.30 – 18.30">
      <formula>NOT(ISERROR(SEARCH("09.30 – 18.30",W26)))</formula>
    </cfRule>
    <cfRule type="containsText" dxfId="30286" priority="52269" operator="containsText" text="08.30 – 16.30">
      <formula>NOT(ISERROR(SEARCH("08.30 – 16.30",W26)))</formula>
    </cfRule>
    <cfRule type="containsText" dxfId="30285" priority="52270" operator="containsText" text="08.30 – 17.30">
      <formula>NOT(ISERROR(SEARCH("08.30 – 17.30",W26)))</formula>
    </cfRule>
    <cfRule type="containsText" dxfId="30284" priority="52271" operator="containsText" text="09.00 – 18.00">
      <formula>NOT(ISERROR(SEARCH("09.00 – 18.00",W26)))</formula>
    </cfRule>
    <cfRule type="containsText" dxfId="30283" priority="52272" operator="containsText" text="09.00 – 15.00">
      <formula>NOT(ISERROR(SEARCH("09.00 – 15.00",W26)))</formula>
    </cfRule>
    <cfRule type="containsText" dxfId="30282" priority="52273" operator="containsText" text="10.30 – 19.30">
      <formula>NOT(ISERROR(SEARCH("10.30 – 19.30",W26)))</formula>
    </cfRule>
    <cfRule type="containsText" dxfId="30281" priority="52274" operator="containsText" text="09.00 – 13.00">
      <formula>NOT(ISERROR(SEARCH("09.00 – 13.00",W26)))</formula>
    </cfRule>
    <cfRule type="containsText" dxfId="30280" priority="52275" operator="containsText" text="11.30 – 19.30">
      <formula>NOT(ISERROR(SEARCH("11.30 – 19.30",W26)))</formula>
    </cfRule>
  </conditionalFormatting>
  <conditionalFormatting sqref="W26">
    <cfRule type="cellIs" dxfId="30279" priority="52259" operator="equal">
      <formula>"09.00 – 18.00"</formula>
    </cfRule>
  </conditionalFormatting>
  <conditionalFormatting sqref="W26">
    <cfRule type="cellIs" dxfId="30278" priority="52260" operator="equal">
      <formula>"09.30 – 13.00"</formula>
    </cfRule>
  </conditionalFormatting>
  <conditionalFormatting sqref="W26">
    <cfRule type="cellIs" dxfId="30277" priority="52261" operator="equal">
      <formula>"10.30 – 19.30"</formula>
    </cfRule>
  </conditionalFormatting>
  <conditionalFormatting sqref="W26">
    <cfRule type="cellIs" dxfId="30276" priority="52262" operator="equal">
      <formula>"11.30 – 19.30"</formula>
    </cfRule>
  </conditionalFormatting>
  <conditionalFormatting sqref="W26">
    <cfRule type="cellIs" dxfId="30275" priority="52263" operator="equal">
      <formula>_FV(13,"3")</formula>
    </cfRule>
  </conditionalFormatting>
  <conditionalFormatting sqref="W26">
    <cfRule type="cellIs" dxfId="30274" priority="52264" operator="equal">
      <formula>_FV(13,"3")</formula>
    </cfRule>
  </conditionalFormatting>
  <conditionalFormatting sqref="W26">
    <cfRule type="cellIs" dxfId="30273" priority="52265" operator="equal">
      <formula>_FV(13,"3")</formula>
    </cfRule>
  </conditionalFormatting>
  <conditionalFormatting sqref="W26">
    <cfRule type="cellIs" dxfId="30272" priority="52252" operator="equal">
      <formula>"09.00 – 18.00"</formula>
    </cfRule>
  </conditionalFormatting>
  <conditionalFormatting sqref="W26">
    <cfRule type="cellIs" dxfId="30271" priority="52253" operator="equal">
      <formula>"09.30 – 13.00"</formula>
    </cfRule>
  </conditionalFormatting>
  <conditionalFormatting sqref="W26">
    <cfRule type="cellIs" dxfId="30270" priority="52254" operator="equal">
      <formula>"10.30 – 19.30"</formula>
    </cfRule>
  </conditionalFormatting>
  <conditionalFormatting sqref="W26">
    <cfRule type="cellIs" dxfId="30269" priority="52255" operator="equal">
      <formula>"11.30 – 19.30"</formula>
    </cfRule>
  </conditionalFormatting>
  <conditionalFormatting sqref="W26">
    <cfRule type="cellIs" dxfId="30268" priority="52256" operator="equal">
      <formula>_FV(13,"3")</formula>
    </cfRule>
  </conditionalFormatting>
  <conditionalFormatting sqref="W26">
    <cfRule type="cellIs" dxfId="30267" priority="52257" operator="equal">
      <formula>_FV(13,"3")</formula>
    </cfRule>
  </conditionalFormatting>
  <conditionalFormatting sqref="W26">
    <cfRule type="cellIs" dxfId="30266" priority="52258" operator="equal">
      <formula>_FV(13,"3")</formula>
    </cfRule>
  </conditionalFormatting>
  <conditionalFormatting sqref="W27:W34">
    <cfRule type="containsText" dxfId="30265" priority="52234" operator="containsText" text="08.30 – 14.30">
      <formula>NOT(ISERROR(SEARCH("08.30 – 14.30",W27)))</formula>
    </cfRule>
    <cfRule type="containsText" dxfId="30264" priority="52235" operator="containsText" text="09:30 – 18.30">
      <formula>NOT(ISERROR(SEARCH("09:30 – 18.30",W27)))</formula>
    </cfRule>
    <cfRule type="containsText" dxfId="30263" priority="52236" operator="containsText" text="10.30 – 18.30">
      <formula>NOT(ISERROR(SEARCH("10.30 – 18.30",W27)))</formula>
    </cfRule>
    <cfRule type="containsText" dxfId="30262" priority="52237" operator="containsText" text="09.30 – 18.30">
      <formula>NOT(ISERROR(SEARCH("09.30 – 18.30",W27)))</formula>
    </cfRule>
    <cfRule type="containsText" dxfId="30261" priority="52239" operator="containsText" text="09.00 – 13:00">
      <formula>NOT(ISERROR(SEARCH("09.00 – 13:00",W27)))</formula>
    </cfRule>
    <cfRule type="containsText" dxfId="30260" priority="52240" operator="containsText" text="08.30 – 16.30">
      <formula>NOT(ISERROR(SEARCH("08.30 – 16.30",W27)))</formula>
    </cfRule>
    <cfRule type="containsText" dxfId="30259" priority="52241" operator="containsText" text="08:30 – 17.30">
      <formula>NOT(ISERROR(SEARCH("08:30 – 17.30",W27)))</formula>
    </cfRule>
    <cfRule type="containsText" dxfId="30258" priority="52242" operator="containsText" text="08.30 – 17.30">
      <formula>NOT(ISERROR(SEARCH("08.30 – 17.30",W27)))</formula>
    </cfRule>
    <cfRule type="containsText" dxfId="30257" priority="52243" operator="containsText" text="09.00 – 18.00">
      <formula>NOT(ISERROR(SEARCH("09.00 – 18.00",W27)))</formula>
    </cfRule>
    <cfRule type="containsText" dxfId="30256" priority="52244" operator="containsText" text="09.00 – 13.00">
      <formula>NOT(ISERROR(SEARCH("09.00 – 13.00",W27)))</formula>
    </cfRule>
    <cfRule type="containsText" dxfId="30255" priority="52245" operator="containsText" text="11.30 – 19.30">
      <formula>NOT(ISERROR(SEARCH("11.30 – 19.30",W27)))</formula>
    </cfRule>
    <cfRule type="containsText" dxfId="30254" priority="52246" operator="containsText" text="10.30 – 19.30">
      <formula>NOT(ISERROR(SEARCH("10.30 – 19.30",W27)))</formula>
    </cfRule>
    <cfRule type="containsText" dxfId="30253" priority="52247" operator="containsText" text="09.00 – 15.00">
      <formula>NOT(ISERROR(SEARCH("09.00 – 15.00",W27)))</formula>
    </cfRule>
    <cfRule type="containsText" dxfId="30252" priority="52248" operator="containsText" text="1 2 : 3 0">
      <formula>NOT(ISERROR(SEARCH("1 2 : 3 0",W27)))</formula>
    </cfRule>
    <cfRule type="containsText" dxfId="30251" priority="52249" operator="containsText" text="1 3 : 3 0">
      <formula>NOT(ISERROR(SEARCH("1 3 : 3 0",W27)))</formula>
    </cfRule>
    <cfRule type="containsText" dxfId="30250" priority="52250" operator="containsText" text="FESTIVITÁ">
      <formula>NOT(ISERROR(SEARCH("FESTIVITÁ",W27)))</formula>
    </cfRule>
    <cfRule type="cellIs" dxfId="30249" priority="52251" operator="equal">
      <formula>"DOMENICA"</formula>
    </cfRule>
  </conditionalFormatting>
  <conditionalFormatting sqref="W27:W34">
    <cfRule type="containsText" dxfId="30248" priority="52226" operator="containsText" text="09.00 - 13.00">
      <formula>NOT(ISERROR(SEARCH("09.00 - 13.00",W27)))</formula>
    </cfRule>
    <cfRule type="containsText" dxfId="30247" priority="52229" operator="containsText" text="09.00 – 15:00">
      <formula>NOT(ISERROR(SEARCH("09.00 – 15:00",W27)))</formula>
    </cfRule>
    <cfRule type="containsText" dxfId="30246" priority="52230" operator="containsText" text="09.00 – 16.00">
      <formula>NOT(ISERROR(SEARCH("09.00 – 16.00",W27)))</formula>
    </cfRule>
    <cfRule type="containsText" dxfId="30245" priority="52231" operator="containsText" text="09.00 - 13:00">
      <formula>NOT(ISERROR(SEARCH("09.00 - 13:00",W27)))</formula>
    </cfRule>
    <cfRule type="containsText" dxfId="30244" priority="52232" operator="containsText" text="08.30 – 16:30 ">
      <formula>NOT(ISERROR(SEARCH("08.30 – 16:30 ",W27)))</formula>
    </cfRule>
    <cfRule type="containsText" dxfId="30243" priority="52233" operator="containsText" text="08.30 – 17:30 ">
      <formula>NOT(ISERROR(SEARCH("08.30 – 17:30 ",W27)))</formula>
    </cfRule>
  </conditionalFormatting>
  <conditionalFormatting sqref="W27:W34">
    <cfRule type="containsText" dxfId="30242" priority="52228" operator="containsText" text="1 3 : 0 0">
      <formula>NOT(ISERROR(SEARCH("1 3 : 0 0",W27)))</formula>
    </cfRule>
  </conditionalFormatting>
  <conditionalFormatting sqref="W27">
    <cfRule type="containsText" dxfId="30241" priority="52227" operator="containsText" text="13:00">
      <formula>NOT(ISERROR(SEARCH("13:00",W27)))</formula>
    </cfRule>
  </conditionalFormatting>
  <conditionalFormatting sqref="W27:W34">
    <cfRule type="containsText" dxfId="30240" priority="52238" operator="containsText" text="09:00 – 13.00 ">
      <formula>NOT(ISERROR(SEARCH("09:00 – 13.00 ",W27)))</formula>
    </cfRule>
  </conditionalFormatting>
  <conditionalFormatting sqref="W33">
    <cfRule type="containsText" dxfId="30239" priority="52225" operator="containsText" text="09:00 – 13.00 ">
      <formula>NOT(ISERROR(SEARCH("09:00 – 13.00 ",W33)))</formula>
    </cfRule>
  </conditionalFormatting>
  <conditionalFormatting sqref="W27:W34">
    <cfRule type="containsText" dxfId="30238" priority="52224" operator="containsText" text="09:00 – 13.00 ">
      <formula>NOT(ISERROR(SEARCH("09:00 – 13.00 ",W27)))</formula>
    </cfRule>
  </conditionalFormatting>
  <conditionalFormatting sqref="W33:W34">
    <cfRule type="containsText" dxfId="30237" priority="52223" operator="containsText" text="09:00 – 13.00 ">
      <formula>NOT(ISERROR(SEARCH("09:00 – 13.00 ",W33)))</formula>
    </cfRule>
  </conditionalFormatting>
  <conditionalFormatting sqref="W28">
    <cfRule type="containsText" dxfId="30236" priority="52220" operator="containsText" text="09.00 -13.00">
      <formula>NOT(ISERROR(SEARCH("09.00 -13.00",W28)))</formula>
    </cfRule>
    <cfRule type="containsText" dxfId="30235" priority="52221" operator="containsText" text="09.00 -15:00">
      <formula>NOT(ISERROR(SEARCH("09.00 -15:00",W28)))</formula>
    </cfRule>
    <cfRule type="containsText" dxfId="30234" priority="52222" operator="containsText" text="09.00 -16.00">
      <formula>NOT(ISERROR(SEARCH("09.00 -16.00",W28)))</formula>
    </cfRule>
  </conditionalFormatting>
  <conditionalFormatting sqref="W29:W34">
    <cfRule type="containsText" dxfId="30233" priority="52217" operator="containsText" text="09.00 -13.00">
      <formula>NOT(ISERROR(SEARCH("09.00 -13.00",W29)))</formula>
    </cfRule>
    <cfRule type="containsText" dxfId="30232" priority="52218" operator="containsText" text="09.00 -15:00">
      <formula>NOT(ISERROR(SEARCH("09.00 -15:00",W29)))</formula>
    </cfRule>
    <cfRule type="containsText" dxfId="30231" priority="52219" operator="containsText" text="09.00 -16.00">
      <formula>NOT(ISERROR(SEARCH("09.00 -16.00",W29)))</formula>
    </cfRule>
  </conditionalFormatting>
  <conditionalFormatting sqref="W27">
    <cfRule type="containsText" dxfId="30230" priority="52214" operator="containsText" text="09.00 -13.00">
      <formula>NOT(ISERROR(SEARCH("09.00 -13.00",W27)))</formula>
    </cfRule>
    <cfRule type="containsText" dxfId="30229" priority="52215" operator="containsText" text="09.00 -15:00">
      <formula>NOT(ISERROR(SEARCH("09.00 -15:00",W27)))</formula>
    </cfRule>
    <cfRule type="containsText" dxfId="30228" priority="52216" operator="containsText" text="09.00 -16.00">
      <formula>NOT(ISERROR(SEARCH("09.00 -16.00",W27)))</formula>
    </cfRule>
  </conditionalFormatting>
  <conditionalFormatting sqref="W33">
    <cfRule type="containsText" dxfId="30227" priority="52213" operator="containsText" text="09:00 – 13.00 ">
      <formula>NOT(ISERROR(SEARCH("09:00 – 13.00 ",W33)))</formula>
    </cfRule>
  </conditionalFormatting>
  <conditionalFormatting sqref="W27:W34">
    <cfRule type="containsText" dxfId="30226" priority="52212" operator="containsText" text="09:00 – 13.00 ">
      <formula>NOT(ISERROR(SEARCH("09:00 – 13.00 ",W27)))</formula>
    </cfRule>
  </conditionalFormatting>
  <conditionalFormatting sqref="W33:W34">
    <cfRule type="containsText" dxfId="30225" priority="52211" operator="containsText" text="09:00 – 13.00 ">
      <formula>NOT(ISERROR(SEARCH("09:00 – 13.00 ",W33)))</formula>
    </cfRule>
  </conditionalFormatting>
  <conditionalFormatting sqref="W28">
    <cfRule type="containsText" dxfId="30224" priority="52208" operator="containsText" text="09.00 -13.00">
      <formula>NOT(ISERROR(SEARCH("09.00 -13.00",W28)))</formula>
    </cfRule>
    <cfRule type="containsText" dxfId="30223" priority="52209" operator="containsText" text="09.00 -15:00">
      <formula>NOT(ISERROR(SEARCH("09.00 -15:00",W28)))</formula>
    </cfRule>
    <cfRule type="containsText" dxfId="30222" priority="52210" operator="containsText" text="09.00 -16.00">
      <formula>NOT(ISERROR(SEARCH("09.00 -16.00",W28)))</formula>
    </cfRule>
  </conditionalFormatting>
  <conditionalFormatting sqref="W29:W34">
    <cfRule type="containsText" dxfId="30221" priority="52205" operator="containsText" text="09.00 -13.00">
      <formula>NOT(ISERROR(SEARCH("09.00 -13.00",W29)))</formula>
    </cfRule>
    <cfRule type="containsText" dxfId="30220" priority="52206" operator="containsText" text="09.00 -15:00">
      <formula>NOT(ISERROR(SEARCH("09.00 -15:00",W29)))</formula>
    </cfRule>
    <cfRule type="containsText" dxfId="30219" priority="52207" operator="containsText" text="09.00 -16.00">
      <formula>NOT(ISERROR(SEARCH("09.00 -16.00",W29)))</formula>
    </cfRule>
  </conditionalFormatting>
  <conditionalFormatting sqref="W27">
    <cfRule type="containsText" dxfId="30218" priority="52202" operator="containsText" text="09.00 -13.00">
      <formula>NOT(ISERROR(SEARCH("09.00 -13.00",W27)))</formula>
    </cfRule>
    <cfRule type="containsText" dxfId="30217" priority="52203" operator="containsText" text="09.00 -15:00">
      <formula>NOT(ISERROR(SEARCH("09.00 -15:00",W27)))</formula>
    </cfRule>
    <cfRule type="containsText" dxfId="30216" priority="52204" operator="containsText" text="09.00 -16.00">
      <formula>NOT(ISERROR(SEARCH("09.00 -16.00",W27)))</formula>
    </cfRule>
  </conditionalFormatting>
  <conditionalFormatting sqref="W28">
    <cfRule type="containsText" dxfId="30215" priority="52199" operator="containsText" text="09.00 -13:00">
      <formula>NOT(ISERROR(SEARCH("09.00 -13:00",W28)))</formula>
    </cfRule>
    <cfRule type="containsText" dxfId="30214" priority="52200" operator="containsText" text="08.30 -17.30">
      <formula>NOT(ISERROR(SEARCH("08.30 -17.30",W28)))</formula>
    </cfRule>
    <cfRule type="containsText" dxfId="30213" priority="52201" operator="containsText" text="08.30 -15:30">
      <formula>NOT(ISERROR(SEARCH("08.30 -15:30",W28)))</formula>
    </cfRule>
  </conditionalFormatting>
  <conditionalFormatting sqref="W29:W34">
    <cfRule type="containsText" dxfId="30212" priority="52196" operator="containsText" text="09.00 -13.00">
      <formula>NOT(ISERROR(SEARCH("09.00 -13.00",W29)))</formula>
    </cfRule>
    <cfRule type="containsText" dxfId="30211" priority="52197" operator="containsText" text="09.00 -15:00">
      <formula>NOT(ISERROR(SEARCH("09.00 -15:00",W29)))</formula>
    </cfRule>
    <cfRule type="containsText" dxfId="30210" priority="52198" operator="containsText" text="09.00 -16.00">
      <formula>NOT(ISERROR(SEARCH("09.00 -16.00",W29)))</formula>
    </cfRule>
  </conditionalFormatting>
  <conditionalFormatting sqref="W29:W34">
    <cfRule type="containsText" dxfId="30209" priority="52193" operator="containsText" text="09.00 -13:00">
      <formula>NOT(ISERROR(SEARCH("09.00 -13:00",W29)))</formula>
    </cfRule>
    <cfRule type="containsText" dxfId="30208" priority="52194" operator="containsText" text="08.30 -17.30">
      <formula>NOT(ISERROR(SEARCH("08.30 -17.30",W29)))</formula>
    </cfRule>
    <cfRule type="containsText" dxfId="30207" priority="52195" operator="containsText" text="08.30 -15:30">
      <formula>NOT(ISERROR(SEARCH("08.30 -15:30",W29)))</formula>
    </cfRule>
  </conditionalFormatting>
  <conditionalFormatting sqref="W27">
    <cfRule type="containsText" dxfId="30206" priority="52190" operator="containsText" text="09.00 -13.00">
      <formula>NOT(ISERROR(SEARCH("09.00 -13.00",W27)))</formula>
    </cfRule>
    <cfRule type="containsText" dxfId="30205" priority="52191" operator="containsText" text="09.00 -15:00">
      <formula>NOT(ISERROR(SEARCH("09.00 -15:00",W27)))</formula>
    </cfRule>
    <cfRule type="containsText" dxfId="30204" priority="52192" operator="containsText" text="09.00 -16.00">
      <formula>NOT(ISERROR(SEARCH("09.00 -16.00",W27)))</formula>
    </cfRule>
  </conditionalFormatting>
  <conditionalFormatting sqref="W27">
    <cfRule type="containsText" dxfId="30203" priority="52187" operator="containsText" text="09.00 -13:00">
      <formula>NOT(ISERROR(SEARCH("09.00 -13:00",W27)))</formula>
    </cfRule>
    <cfRule type="containsText" dxfId="30202" priority="52188" operator="containsText" text="08.30 -17.30">
      <formula>NOT(ISERROR(SEARCH("08.30 -17.30",W27)))</formula>
    </cfRule>
    <cfRule type="containsText" dxfId="30201" priority="52189" operator="containsText" text="08.30 -15:30">
      <formula>NOT(ISERROR(SEARCH("08.30 -15:30",W27)))</formula>
    </cfRule>
  </conditionalFormatting>
  <conditionalFormatting sqref="BK26 BR26:BS26">
    <cfRule type="cellIs" dxfId="30200" priority="52178" operator="equal">
      <formula>"09.00 – 13.00"</formula>
    </cfRule>
  </conditionalFormatting>
  <conditionalFormatting sqref="BK26 BR26:BS26">
    <cfRule type="cellIs" dxfId="30199" priority="52179" operator="equal">
      <formula>"09.00 – 15.00"</formula>
    </cfRule>
  </conditionalFormatting>
  <conditionalFormatting sqref="BK26 BR26:BS26">
    <cfRule type="cellIs" dxfId="30198" priority="52181" operator="equal">
      <formula>"09.30 – 13.00"</formula>
    </cfRule>
  </conditionalFormatting>
  <conditionalFormatting sqref="BK26 BR26:BS26">
    <cfRule type="cellIs" dxfId="30197" priority="52182" operator="equal">
      <formula>"10.30 – 19.30"</formula>
    </cfRule>
  </conditionalFormatting>
  <conditionalFormatting sqref="BK26 BR26:BS26">
    <cfRule type="cellIs" dxfId="30196" priority="52183" operator="equal">
      <formula>"11.30 – 19.30"</formula>
    </cfRule>
  </conditionalFormatting>
  <conditionalFormatting sqref="BK26 BR26:BS26">
    <cfRule type="cellIs" dxfId="30195" priority="52184" operator="equal">
      <formula>_FV(13,"3")</formula>
    </cfRule>
  </conditionalFormatting>
  <conditionalFormatting sqref="BK26 BR26:BS26">
    <cfRule type="cellIs" dxfId="30194" priority="52185" operator="equal">
      <formula>_FV(13,"3")</formula>
    </cfRule>
  </conditionalFormatting>
  <conditionalFormatting sqref="BK26 BR26:BS26">
    <cfRule type="cellIs" dxfId="30193" priority="52186" operator="equal">
      <formula>_FV(13,"3")</formula>
    </cfRule>
  </conditionalFormatting>
  <conditionalFormatting sqref="BK26 BR26:BS26">
    <cfRule type="containsText" dxfId="30192" priority="52168" operator="containsText" text="DOMENICA">
      <formula>NOT(ISERROR(SEARCH("DOMENICA",BK26)))</formula>
    </cfRule>
    <cfRule type="containsText" dxfId="30191" priority="52169" operator="containsText" text="08.30 – 14.30">
      <formula>NOT(ISERROR(SEARCH("08.30 – 14.30",BK26)))</formula>
    </cfRule>
    <cfRule type="containsText" dxfId="30190" priority="52170" operator="containsText" text="09.30 – 18.30">
      <formula>NOT(ISERROR(SEARCH("09.30 – 18.30",BK26)))</formula>
    </cfRule>
    <cfRule type="containsText" dxfId="30189" priority="52171" operator="containsText" text="08.30 – 16.30">
      <formula>NOT(ISERROR(SEARCH("08.30 – 16.30",BK26)))</formula>
    </cfRule>
    <cfRule type="containsText" dxfId="30188" priority="52172" operator="containsText" text="08.30 – 17.30">
      <formula>NOT(ISERROR(SEARCH("08.30 – 17.30",BK26)))</formula>
    </cfRule>
    <cfRule type="containsText" dxfId="30187" priority="52173" operator="containsText" text="09.00 – 18.00">
      <formula>NOT(ISERROR(SEARCH("09.00 – 18.00",BK26)))</formula>
    </cfRule>
    <cfRule type="containsText" dxfId="30186" priority="52174" operator="containsText" text="09.00 – 15.00">
      <formula>NOT(ISERROR(SEARCH("09.00 – 15.00",BK26)))</formula>
    </cfRule>
    <cfRule type="containsText" dxfId="30185" priority="52175" operator="containsText" text="10.30 – 19.30">
      <formula>NOT(ISERROR(SEARCH("10.30 – 19.30",BK26)))</formula>
    </cfRule>
    <cfRule type="containsText" dxfId="30184" priority="52176" operator="containsText" text="09.00 – 13.00">
      <formula>NOT(ISERROR(SEARCH("09.00 – 13.00",BK26)))</formula>
    </cfRule>
    <cfRule type="containsText" dxfId="30183" priority="52177" operator="containsText" text="11.30 – 19.30">
      <formula>NOT(ISERROR(SEARCH("11.30 – 19.30",BK26)))</formula>
    </cfRule>
  </conditionalFormatting>
  <conditionalFormatting sqref="BK26 BR26:BS26">
    <cfRule type="cellIs" dxfId="30182" priority="52160" operator="equal">
      <formula>"09.00 – 15.00"</formula>
    </cfRule>
  </conditionalFormatting>
  <conditionalFormatting sqref="BK26 BR26:BS26">
    <cfRule type="cellIs" dxfId="30181" priority="52161" operator="equal">
      <formula>"09.00 – 18.00"</formula>
    </cfRule>
  </conditionalFormatting>
  <conditionalFormatting sqref="BK26 BR26:BS26">
    <cfRule type="cellIs" dxfId="30180" priority="52162" operator="equal">
      <formula>"09.30 – 13.00"</formula>
    </cfRule>
  </conditionalFormatting>
  <conditionalFormatting sqref="BK26 BR26:BS26">
    <cfRule type="cellIs" dxfId="30179" priority="52163" operator="equal">
      <formula>"10.30 – 19.30"</formula>
    </cfRule>
  </conditionalFormatting>
  <conditionalFormatting sqref="BK26 BR26:BS26">
    <cfRule type="cellIs" dxfId="30178" priority="52164" operator="equal">
      <formula>"11.30 – 19.30"</formula>
    </cfRule>
  </conditionalFormatting>
  <conditionalFormatting sqref="BK26 BR26:BS26">
    <cfRule type="cellIs" dxfId="30177" priority="52165" operator="equal">
      <formula>_FV(13,"3")</formula>
    </cfRule>
  </conditionalFormatting>
  <conditionalFormatting sqref="BK26 BR26:BS26">
    <cfRule type="cellIs" dxfId="30176" priority="52166" operator="equal">
      <formula>_FV(13,"3")</formula>
    </cfRule>
  </conditionalFormatting>
  <conditionalFormatting sqref="BK26 BR26:BS26">
    <cfRule type="cellIs" dxfId="30175" priority="52167" operator="equal">
      <formula>_FV(13,"3")</formula>
    </cfRule>
  </conditionalFormatting>
  <conditionalFormatting sqref="BK26 BR26:BS26">
    <cfRule type="cellIs" dxfId="30174" priority="52152" operator="equal">
      <formula>"09.00 – 15.00"</formula>
    </cfRule>
  </conditionalFormatting>
  <conditionalFormatting sqref="BK26 BR26:BS26">
    <cfRule type="cellIs" dxfId="30173" priority="52153" operator="equal">
      <formula>"09.00 – 18.00"</formula>
    </cfRule>
  </conditionalFormatting>
  <conditionalFormatting sqref="BK26 BR26:BS26">
    <cfRule type="cellIs" dxfId="30172" priority="52154" operator="equal">
      <formula>"09.30 – 13.00"</formula>
    </cfRule>
  </conditionalFormatting>
  <conditionalFormatting sqref="BK26 BR26:BS26">
    <cfRule type="cellIs" dxfId="30171" priority="52155" operator="equal">
      <formula>"10.30 – 19.30"</formula>
    </cfRule>
  </conditionalFormatting>
  <conditionalFormatting sqref="BK26 BR26:BS26">
    <cfRule type="cellIs" dxfId="30170" priority="52156" operator="equal">
      <formula>"11.30 – 19.30"</formula>
    </cfRule>
  </conditionalFormatting>
  <conditionalFormatting sqref="BK26 BR26:BS26">
    <cfRule type="cellIs" dxfId="30169" priority="52157" operator="equal">
      <formula>_FV(13,"3")</formula>
    </cfRule>
  </conditionalFormatting>
  <conditionalFormatting sqref="BK26 BR26:BS26">
    <cfRule type="cellIs" dxfId="30168" priority="52158" operator="equal">
      <formula>_FV(13,"3")</formula>
    </cfRule>
  </conditionalFormatting>
  <conditionalFormatting sqref="BK26 BR26:BS26">
    <cfRule type="cellIs" dxfId="30167" priority="52159" operator="equal">
      <formula>_FV(13,"3")</formula>
    </cfRule>
  </conditionalFormatting>
  <conditionalFormatting sqref="BK26 BR26:BS26">
    <cfRule type="containsText" dxfId="30166" priority="52146" operator="containsText" text="09.00 - 13.00">
      <formula>NOT(ISERROR(SEARCH("09.00 - 13.00",BK26)))</formula>
    </cfRule>
    <cfRule type="containsText" dxfId="30165" priority="52147" operator="containsText" text="09.00 – 15:00">
      <formula>NOT(ISERROR(SEARCH("09.00 – 15:00",BK26)))</formula>
    </cfRule>
    <cfRule type="containsText" dxfId="30164" priority="52148" operator="containsText" text="09.00 – 16.00">
      <formula>NOT(ISERROR(SEARCH("09.00 – 16.00",BK26)))</formula>
    </cfRule>
    <cfRule type="containsText" dxfId="30163" priority="52149" operator="containsText" text="09.00 - 13:00">
      <formula>NOT(ISERROR(SEARCH("09.00 - 13:00",BK26)))</formula>
    </cfRule>
    <cfRule type="containsText" dxfId="30162" priority="52150" operator="containsText" text="08.30 – 16:30 ">
      <formula>NOT(ISERROR(SEARCH("08.30 – 16:30 ",BK26)))</formula>
    </cfRule>
    <cfRule type="containsText" dxfId="30161" priority="52151" operator="containsText" text="08.30 – 17:30 ">
      <formula>NOT(ISERROR(SEARCH("08.30 – 17:30 ",BK26)))</formula>
    </cfRule>
  </conditionalFormatting>
  <conditionalFormatting sqref="BK26 BR26:BS26">
    <cfRule type="cellIs" dxfId="30160" priority="52138" operator="equal">
      <formula>"09.00 – 15.00"</formula>
    </cfRule>
  </conditionalFormatting>
  <conditionalFormatting sqref="BK26 BR26:BS26">
    <cfRule type="cellIs" dxfId="30159" priority="52139" operator="equal">
      <formula>"09.00 – 18.00"</formula>
    </cfRule>
  </conditionalFormatting>
  <conditionalFormatting sqref="BK26 BR26:BS26">
    <cfRule type="cellIs" dxfId="30158" priority="52140" operator="equal">
      <formula>"09.30 – 13.00"</formula>
    </cfRule>
  </conditionalFormatting>
  <conditionalFormatting sqref="BK26 BR26:BS26">
    <cfRule type="cellIs" dxfId="30157" priority="52141" operator="equal">
      <formula>"10.30 – 19.30"</formula>
    </cfRule>
  </conditionalFormatting>
  <conditionalFormatting sqref="BK26 BR26:BS26">
    <cfRule type="cellIs" dxfId="30156" priority="52142" operator="equal">
      <formula>"11.30 – 19.30"</formula>
    </cfRule>
  </conditionalFormatting>
  <conditionalFormatting sqref="BK26 BR26:BS26">
    <cfRule type="cellIs" dxfId="30155" priority="52143" operator="equal">
      <formula>_FV(13,"3")</formula>
    </cfRule>
  </conditionalFormatting>
  <conditionalFormatting sqref="BK26 BR26:BS26">
    <cfRule type="cellIs" dxfId="30154" priority="52144" operator="equal">
      <formula>_FV(13,"3")</formula>
    </cfRule>
  </conditionalFormatting>
  <conditionalFormatting sqref="BK26 BR26:BS26">
    <cfRule type="cellIs" dxfId="30153" priority="52145" operator="equal">
      <formula>_FV(13,"3")</formula>
    </cfRule>
  </conditionalFormatting>
  <conditionalFormatting sqref="BK26 BR26:BS26">
    <cfRule type="containsText" dxfId="30152" priority="52128" operator="containsText" text="DOMENICA">
      <formula>NOT(ISERROR(SEARCH("DOMENICA",BK26)))</formula>
    </cfRule>
    <cfRule type="containsText" dxfId="30151" priority="52129" operator="containsText" text="08.30 – 14.30">
      <formula>NOT(ISERROR(SEARCH("08.30 – 14.30",BK26)))</formula>
    </cfRule>
    <cfRule type="containsText" dxfId="30150" priority="52130" operator="containsText" text="09.30 – 18.30">
      <formula>NOT(ISERROR(SEARCH("09.30 – 18.30",BK26)))</formula>
    </cfRule>
    <cfRule type="containsText" dxfId="30149" priority="52131" operator="containsText" text="08.30 – 16.30">
      <formula>NOT(ISERROR(SEARCH("08.30 – 16.30",BK26)))</formula>
    </cfRule>
    <cfRule type="containsText" dxfId="30148" priority="52132" operator="containsText" text="08.30 – 17.30">
      <formula>NOT(ISERROR(SEARCH("08.30 – 17.30",BK26)))</formula>
    </cfRule>
    <cfRule type="containsText" dxfId="30147" priority="52133" operator="containsText" text="09.00 – 18.00">
      <formula>NOT(ISERROR(SEARCH("09.00 – 18.00",BK26)))</formula>
    </cfRule>
    <cfRule type="containsText" dxfId="30146" priority="52134" operator="containsText" text="09.00 – 15.00">
      <formula>NOT(ISERROR(SEARCH("09.00 – 15.00",BK26)))</formula>
    </cfRule>
    <cfRule type="containsText" dxfId="30145" priority="52135" operator="containsText" text="10.30 – 19.30">
      <formula>NOT(ISERROR(SEARCH("10.30 – 19.30",BK26)))</formula>
    </cfRule>
    <cfRule type="containsText" dxfId="30144" priority="52136" operator="containsText" text="09.00 – 13.00">
      <formula>NOT(ISERROR(SEARCH("09.00 – 13.00",BK26)))</formula>
    </cfRule>
    <cfRule type="containsText" dxfId="30143" priority="52137" operator="containsText" text="11.30 – 19.30">
      <formula>NOT(ISERROR(SEARCH("11.30 – 19.30",BK26)))</formula>
    </cfRule>
  </conditionalFormatting>
  <conditionalFormatting sqref="BK26 BR26:BS26">
    <cfRule type="cellIs" dxfId="30142" priority="52121" operator="equal">
      <formula>"09.00 – 18.00"</formula>
    </cfRule>
  </conditionalFormatting>
  <conditionalFormatting sqref="BK26 BR26:BS26">
    <cfRule type="cellIs" dxfId="30141" priority="52122" operator="equal">
      <formula>"09.30 – 13.00"</formula>
    </cfRule>
  </conditionalFormatting>
  <conditionalFormatting sqref="BK26 BR26:BS26">
    <cfRule type="cellIs" dxfId="30140" priority="52123" operator="equal">
      <formula>"10.30 – 19.30"</formula>
    </cfRule>
  </conditionalFormatting>
  <conditionalFormatting sqref="BK26 BR26:BS26">
    <cfRule type="cellIs" dxfId="30139" priority="52124" operator="equal">
      <formula>"11.30 – 19.30"</formula>
    </cfRule>
  </conditionalFormatting>
  <conditionalFormatting sqref="BK26 BR26:BS26">
    <cfRule type="cellIs" dxfId="30138" priority="52125" operator="equal">
      <formula>_FV(13,"3")</formula>
    </cfRule>
  </conditionalFormatting>
  <conditionalFormatting sqref="BK26 BR26:BS26">
    <cfRule type="cellIs" dxfId="30137" priority="52126" operator="equal">
      <formula>_FV(13,"3")</formula>
    </cfRule>
  </conditionalFormatting>
  <conditionalFormatting sqref="BK26 BR26:BS26">
    <cfRule type="cellIs" dxfId="30136" priority="52127" operator="equal">
      <formula>_FV(13,"3")</formula>
    </cfRule>
  </conditionalFormatting>
  <conditionalFormatting sqref="BK26 BR26:BS26">
    <cfRule type="cellIs" dxfId="30135" priority="52114" operator="equal">
      <formula>"09.00 – 18.00"</formula>
    </cfRule>
  </conditionalFormatting>
  <conditionalFormatting sqref="BK26 BR26:BS26">
    <cfRule type="cellIs" dxfId="30134" priority="52115" operator="equal">
      <formula>"09.30 – 13.00"</formula>
    </cfRule>
  </conditionalFormatting>
  <conditionalFormatting sqref="BK26 BR26:BS26">
    <cfRule type="cellIs" dxfId="30133" priority="52116" operator="equal">
      <formula>"10.30 – 19.30"</formula>
    </cfRule>
  </conditionalFormatting>
  <conditionalFormatting sqref="BK26 BR26:BS26">
    <cfRule type="cellIs" dxfId="30132" priority="52117" operator="equal">
      <formula>"11.30 – 19.30"</formula>
    </cfRule>
  </conditionalFormatting>
  <conditionalFormatting sqref="BK26 BR26:BS26">
    <cfRule type="cellIs" dxfId="30131" priority="52118" operator="equal">
      <formula>_FV(13,"3")</formula>
    </cfRule>
  </conditionalFormatting>
  <conditionalFormatting sqref="BK26 BR26:BS26">
    <cfRule type="cellIs" dxfId="30130" priority="52119" operator="equal">
      <formula>_FV(13,"3")</formula>
    </cfRule>
  </conditionalFormatting>
  <conditionalFormatting sqref="BK27:BK34 BR27:BS34">
    <cfRule type="containsText" dxfId="30129" priority="52096" operator="containsText" text="08.30 – 14.30">
      <formula>NOT(ISERROR(SEARCH("08.30 – 14.30",BK27)))</formula>
    </cfRule>
    <cfRule type="containsText" dxfId="30128" priority="52097" operator="containsText" text="09:30 – 18.30">
      <formula>NOT(ISERROR(SEARCH("09:30 – 18.30",BK27)))</formula>
    </cfRule>
    <cfRule type="containsText" dxfId="30127" priority="52098" operator="containsText" text="10.30 – 18.30">
      <formula>NOT(ISERROR(SEARCH("10.30 – 18.30",BK27)))</formula>
    </cfRule>
    <cfRule type="containsText" dxfId="30126" priority="52099" operator="containsText" text="09.30 – 18.30">
      <formula>NOT(ISERROR(SEARCH("09.30 – 18.30",BK27)))</formula>
    </cfRule>
    <cfRule type="containsText" dxfId="30125" priority="52101" operator="containsText" text="09.00 – 13:00">
      <formula>NOT(ISERROR(SEARCH("09.00 – 13:00",BK27)))</formula>
    </cfRule>
    <cfRule type="containsText" dxfId="30124" priority="52102" operator="containsText" text="08.30 – 16.30">
      <formula>NOT(ISERROR(SEARCH("08.30 – 16.30",BK27)))</formula>
    </cfRule>
    <cfRule type="containsText" dxfId="30123" priority="52103" operator="containsText" text="08:30 – 17.30">
      <formula>NOT(ISERROR(SEARCH("08:30 – 17.30",BK27)))</formula>
    </cfRule>
    <cfRule type="containsText" dxfId="30122" priority="52104" operator="containsText" text="08.30 – 17.30">
      <formula>NOT(ISERROR(SEARCH("08.30 – 17.30",BK27)))</formula>
    </cfRule>
    <cfRule type="containsText" dxfId="30121" priority="52105" operator="containsText" text="09.00 – 18.00">
      <formula>NOT(ISERROR(SEARCH("09.00 – 18.00",BK27)))</formula>
    </cfRule>
    <cfRule type="containsText" dxfId="30120" priority="52106" operator="containsText" text="09.00 – 13.00">
      <formula>NOT(ISERROR(SEARCH("09.00 – 13.00",BK27)))</formula>
    </cfRule>
    <cfRule type="containsText" dxfId="30119" priority="52107" operator="containsText" text="11.30 – 19.30">
      <formula>NOT(ISERROR(SEARCH("11.30 – 19.30",BK27)))</formula>
    </cfRule>
    <cfRule type="containsText" dxfId="30118" priority="52108" operator="containsText" text="10.30 – 19.30">
      <formula>NOT(ISERROR(SEARCH("10.30 – 19.30",BK27)))</formula>
    </cfRule>
    <cfRule type="containsText" dxfId="30117" priority="52109" operator="containsText" text="09.00 – 15.00">
      <formula>NOT(ISERROR(SEARCH("09.00 – 15.00",BK27)))</formula>
    </cfRule>
    <cfRule type="containsText" dxfId="30116" priority="52110" operator="containsText" text="1 2 : 3 0">
      <formula>NOT(ISERROR(SEARCH("1 2 : 3 0",BK27)))</formula>
    </cfRule>
    <cfRule type="containsText" dxfId="30115" priority="52111" operator="containsText" text="1 3 : 3 0">
      <formula>NOT(ISERROR(SEARCH("1 3 : 3 0",BK27)))</formula>
    </cfRule>
    <cfRule type="containsText" dxfId="30114" priority="52112" operator="containsText" text="FESTIVITÁ">
      <formula>NOT(ISERROR(SEARCH("FESTIVITÁ",BK27)))</formula>
    </cfRule>
    <cfRule type="cellIs" dxfId="30113" priority="52113" operator="equal">
      <formula>"DOMENICA"</formula>
    </cfRule>
  </conditionalFormatting>
  <conditionalFormatting sqref="BK27:BK34 BR27:BS34">
    <cfRule type="containsText" dxfId="30112" priority="52088" operator="containsText" text="09.00 - 13.00">
      <formula>NOT(ISERROR(SEARCH("09.00 - 13.00",BK27)))</formula>
    </cfRule>
    <cfRule type="containsText" dxfId="30111" priority="52091" operator="containsText" text="09.00 – 15:00">
      <formula>NOT(ISERROR(SEARCH("09.00 – 15:00",BK27)))</formula>
    </cfRule>
    <cfRule type="containsText" dxfId="30110" priority="52092" operator="containsText" text="09.00 – 16.00">
      <formula>NOT(ISERROR(SEARCH("09.00 – 16.00",BK27)))</formula>
    </cfRule>
    <cfRule type="containsText" dxfId="30109" priority="52093" operator="containsText" text="09.00 - 13:00">
      <formula>NOT(ISERROR(SEARCH("09.00 - 13:00",BK27)))</formula>
    </cfRule>
    <cfRule type="containsText" dxfId="30108" priority="52094" operator="containsText" text="08.30 – 16:30 ">
      <formula>NOT(ISERROR(SEARCH("08.30 – 16:30 ",BK27)))</formula>
    </cfRule>
    <cfRule type="containsText" dxfId="30107" priority="52095" operator="containsText" text="08.30 – 17:30 ">
      <formula>NOT(ISERROR(SEARCH("08.30 – 17:30 ",BK27)))</formula>
    </cfRule>
  </conditionalFormatting>
  <conditionalFormatting sqref="BK27:BK34 BR27:BS34">
    <cfRule type="containsText" dxfId="30106" priority="52090" operator="containsText" text="1 3 : 0 0">
      <formula>NOT(ISERROR(SEARCH("1 3 : 0 0",BK27)))</formula>
    </cfRule>
  </conditionalFormatting>
  <conditionalFormatting sqref="BK27 BR27:BS27">
    <cfRule type="containsText" dxfId="30105" priority="52089" operator="containsText" text="13:00">
      <formula>NOT(ISERROR(SEARCH("13:00",BK27)))</formula>
    </cfRule>
  </conditionalFormatting>
  <conditionalFormatting sqref="BK27:BK34 BR27:BS34">
    <cfRule type="containsText" dxfId="30104" priority="52100" operator="containsText" text="09:00 – 13.00 ">
      <formula>NOT(ISERROR(SEARCH("09:00 – 13.00 ",BK27)))</formula>
    </cfRule>
  </conditionalFormatting>
  <conditionalFormatting sqref="BK33 BR33:BS33">
    <cfRule type="containsText" dxfId="30103" priority="52087" operator="containsText" text="09:00 – 13.00 ">
      <formula>NOT(ISERROR(SEARCH("09:00 – 13.00 ",BK33)))</formula>
    </cfRule>
  </conditionalFormatting>
  <conditionalFormatting sqref="BK27:BK34 BR27:BS34">
    <cfRule type="containsText" dxfId="30102" priority="52086" operator="containsText" text="09:00 – 13.00 ">
      <formula>NOT(ISERROR(SEARCH("09:00 – 13.00 ",BK27)))</formula>
    </cfRule>
  </conditionalFormatting>
  <conditionalFormatting sqref="BK33:BK34 BR33:BS34">
    <cfRule type="containsText" dxfId="30101" priority="52085" operator="containsText" text="09:00 – 13.00 ">
      <formula>NOT(ISERROR(SEARCH("09:00 – 13.00 ",BK33)))</formula>
    </cfRule>
  </conditionalFormatting>
  <conditionalFormatting sqref="BK28 BR28:BS28">
    <cfRule type="containsText" dxfId="30100" priority="52082" operator="containsText" text="09.00 -13.00">
      <formula>NOT(ISERROR(SEARCH("09.00 -13.00",BK28)))</formula>
    </cfRule>
    <cfRule type="containsText" dxfId="30099" priority="52083" operator="containsText" text="09.00 -15:00">
      <formula>NOT(ISERROR(SEARCH("09.00 -15:00",BK28)))</formula>
    </cfRule>
    <cfRule type="containsText" dxfId="30098" priority="52084" operator="containsText" text="09.00 -16.00">
      <formula>NOT(ISERROR(SEARCH("09.00 -16.00",BK28)))</formula>
    </cfRule>
  </conditionalFormatting>
  <conditionalFormatting sqref="BK29:BK34 BR29:BS34">
    <cfRule type="containsText" dxfId="30097" priority="52079" operator="containsText" text="09.00 -13.00">
      <formula>NOT(ISERROR(SEARCH("09.00 -13.00",BK29)))</formula>
    </cfRule>
    <cfRule type="containsText" dxfId="30096" priority="52080" operator="containsText" text="09.00 -15:00">
      <formula>NOT(ISERROR(SEARCH("09.00 -15:00",BK29)))</formula>
    </cfRule>
    <cfRule type="containsText" dxfId="30095" priority="52081" operator="containsText" text="09.00 -16.00">
      <formula>NOT(ISERROR(SEARCH("09.00 -16.00",BK29)))</formula>
    </cfRule>
  </conditionalFormatting>
  <conditionalFormatting sqref="BK27 BR27:BS27">
    <cfRule type="containsText" dxfId="30094" priority="52076" operator="containsText" text="09.00 -13.00">
      <formula>NOT(ISERROR(SEARCH("09.00 -13.00",BK27)))</formula>
    </cfRule>
    <cfRule type="containsText" dxfId="30093" priority="52077" operator="containsText" text="09.00 -15:00">
      <formula>NOT(ISERROR(SEARCH("09.00 -15:00",BK27)))</formula>
    </cfRule>
    <cfRule type="containsText" dxfId="30092" priority="52078" operator="containsText" text="09.00 -16.00">
      <formula>NOT(ISERROR(SEARCH("09.00 -16.00",BK27)))</formula>
    </cfRule>
  </conditionalFormatting>
  <conditionalFormatting sqref="BK33 BR33:BS33">
    <cfRule type="containsText" dxfId="30091" priority="52075" operator="containsText" text="09:00 – 13.00 ">
      <formula>NOT(ISERROR(SEARCH("09:00 – 13.00 ",BK33)))</formula>
    </cfRule>
  </conditionalFormatting>
  <conditionalFormatting sqref="BK27:BK34 BR27:BS34">
    <cfRule type="containsText" dxfId="30090" priority="52074" operator="containsText" text="09:00 – 13.00 ">
      <formula>NOT(ISERROR(SEARCH("09:00 – 13.00 ",BK27)))</formula>
    </cfRule>
  </conditionalFormatting>
  <conditionalFormatting sqref="BK33:BK34 BR33:BS34">
    <cfRule type="containsText" dxfId="30089" priority="52073" operator="containsText" text="09:00 – 13.00 ">
      <formula>NOT(ISERROR(SEARCH("09:00 – 13.00 ",BK33)))</formula>
    </cfRule>
  </conditionalFormatting>
  <conditionalFormatting sqref="BK28 BR28:BS28">
    <cfRule type="containsText" dxfId="30088" priority="52070" operator="containsText" text="09.00 -13.00">
      <formula>NOT(ISERROR(SEARCH("09.00 -13.00",BK28)))</formula>
    </cfRule>
    <cfRule type="containsText" dxfId="30087" priority="52071" operator="containsText" text="09.00 -15:00">
      <formula>NOT(ISERROR(SEARCH("09.00 -15:00",BK28)))</formula>
    </cfRule>
    <cfRule type="containsText" dxfId="30086" priority="52072" operator="containsText" text="09.00 -16.00">
      <formula>NOT(ISERROR(SEARCH("09.00 -16.00",BK28)))</formula>
    </cfRule>
  </conditionalFormatting>
  <conditionalFormatting sqref="BK29:BK34 BR29:BS34">
    <cfRule type="containsText" dxfId="30085" priority="52067" operator="containsText" text="09.00 -13.00">
      <formula>NOT(ISERROR(SEARCH("09.00 -13.00",BK29)))</formula>
    </cfRule>
    <cfRule type="containsText" dxfId="30084" priority="52068" operator="containsText" text="09.00 -15:00">
      <formula>NOT(ISERROR(SEARCH("09.00 -15:00",BK29)))</formula>
    </cfRule>
    <cfRule type="containsText" dxfId="30083" priority="52069" operator="containsText" text="09.00 -16.00">
      <formula>NOT(ISERROR(SEARCH("09.00 -16.00",BK29)))</formula>
    </cfRule>
  </conditionalFormatting>
  <conditionalFormatting sqref="BK27 BR27:BS27">
    <cfRule type="containsText" dxfId="30082" priority="52064" operator="containsText" text="09.00 -13.00">
      <formula>NOT(ISERROR(SEARCH("09.00 -13.00",BK27)))</formula>
    </cfRule>
    <cfRule type="containsText" dxfId="30081" priority="52065" operator="containsText" text="09.00 -15:00">
      <formula>NOT(ISERROR(SEARCH("09.00 -15:00",BK27)))</formula>
    </cfRule>
    <cfRule type="containsText" dxfId="30080" priority="52066" operator="containsText" text="09.00 -16.00">
      <formula>NOT(ISERROR(SEARCH("09.00 -16.00",BK27)))</formula>
    </cfRule>
  </conditionalFormatting>
  <conditionalFormatting sqref="BK28 BR28:BS28">
    <cfRule type="containsText" dxfId="30079" priority="52061" operator="containsText" text="09.00 -13:00">
      <formula>NOT(ISERROR(SEARCH("09.00 -13:00",BK28)))</formula>
    </cfRule>
    <cfRule type="containsText" dxfId="30078" priority="52062" operator="containsText" text="08.30 -17.30">
      <formula>NOT(ISERROR(SEARCH("08.30 -17.30",BK28)))</formula>
    </cfRule>
    <cfRule type="containsText" dxfId="30077" priority="52063" operator="containsText" text="08.30 -15:30">
      <formula>NOT(ISERROR(SEARCH("08.30 -15:30",BK28)))</formula>
    </cfRule>
  </conditionalFormatting>
  <conditionalFormatting sqref="BK29:BK34 BR29:BS34">
    <cfRule type="containsText" dxfId="30076" priority="52058" operator="containsText" text="09.00 -13.00">
      <formula>NOT(ISERROR(SEARCH("09.00 -13.00",BK29)))</formula>
    </cfRule>
    <cfRule type="containsText" dxfId="30075" priority="52059" operator="containsText" text="09.00 -15:00">
      <formula>NOT(ISERROR(SEARCH("09.00 -15:00",BK29)))</formula>
    </cfRule>
    <cfRule type="containsText" dxfId="30074" priority="52060" operator="containsText" text="09.00 -16.00">
      <formula>NOT(ISERROR(SEARCH("09.00 -16.00",BK29)))</formula>
    </cfRule>
  </conditionalFormatting>
  <conditionalFormatting sqref="BK29:BK34 BR29:BS34">
    <cfRule type="containsText" dxfId="30073" priority="52055" operator="containsText" text="09.00 -13:00">
      <formula>NOT(ISERROR(SEARCH("09.00 -13:00",BK29)))</formula>
    </cfRule>
    <cfRule type="containsText" dxfId="30072" priority="52056" operator="containsText" text="08.30 -17.30">
      <formula>NOT(ISERROR(SEARCH("08.30 -17.30",BK29)))</formula>
    </cfRule>
    <cfRule type="containsText" dxfId="30071" priority="52057" operator="containsText" text="08.30 -15:30">
      <formula>NOT(ISERROR(SEARCH("08.30 -15:30",BK29)))</formula>
    </cfRule>
  </conditionalFormatting>
  <conditionalFormatting sqref="BK27 BR27:BS27">
    <cfRule type="containsText" dxfId="30070" priority="52052" operator="containsText" text="09.00 -13.00">
      <formula>NOT(ISERROR(SEARCH("09.00 -13.00",BK27)))</formula>
    </cfRule>
    <cfRule type="containsText" dxfId="30069" priority="52053" operator="containsText" text="09.00 -15:00">
      <formula>NOT(ISERROR(SEARCH("09.00 -15:00",BK27)))</formula>
    </cfRule>
    <cfRule type="containsText" dxfId="30068" priority="52054" operator="containsText" text="09.00 -16.00">
      <formula>NOT(ISERROR(SEARCH("09.00 -16.00",BK27)))</formula>
    </cfRule>
  </conditionalFormatting>
  <conditionalFormatting sqref="BK27 BR27:BS27">
    <cfRule type="containsText" dxfId="30067" priority="52049" operator="containsText" text="09.00 -13:00">
      <formula>NOT(ISERROR(SEARCH("09.00 -13:00",BK27)))</formula>
    </cfRule>
    <cfRule type="containsText" dxfId="30066" priority="52050" operator="containsText" text="08.30 -17.30">
      <formula>NOT(ISERROR(SEARCH("08.30 -17.30",BK27)))</formula>
    </cfRule>
    <cfRule type="containsText" dxfId="30065" priority="52051" operator="containsText" text="08.30 -15:30">
      <formula>NOT(ISERROR(SEARCH("08.30 -15:30",BK27)))</formula>
    </cfRule>
  </conditionalFormatting>
  <conditionalFormatting sqref="BU17:AMY24 Q17:S17">
    <cfRule type="containsText" dxfId="30064" priority="52032" operator="containsText" text="08.30 – 14.30">
      <formula>NOT(ISERROR(SEARCH("08.30 – 14.30",Q17)))</formula>
    </cfRule>
    <cfRule type="containsText" dxfId="30063" priority="52033" operator="containsText" text="09:30 – 18.30">
      <formula>NOT(ISERROR(SEARCH("09:30 – 18.30",Q17)))</formula>
    </cfRule>
    <cfRule type="containsText" dxfId="30062" priority="52034" operator="containsText" text="10.30 – 18.30">
      <formula>NOT(ISERROR(SEARCH("10.30 – 18.30",Q17)))</formula>
    </cfRule>
    <cfRule type="containsText" dxfId="30061" priority="52035" operator="containsText" text="09.30 – 18.30">
      <formula>NOT(ISERROR(SEARCH("09.30 – 18.30",Q17)))</formula>
    </cfRule>
    <cfRule type="containsText" dxfId="30060" priority="52036" operator="containsText" text="09.00 – 13:00">
      <formula>NOT(ISERROR(SEARCH("09.00 – 13:00",Q17)))</formula>
    </cfRule>
    <cfRule type="containsText" dxfId="30059" priority="52037" operator="containsText" text="08.30 – 16.30">
      <formula>NOT(ISERROR(SEARCH("08.30 – 16.30",Q17)))</formula>
    </cfRule>
    <cfRule type="containsText" dxfId="30058" priority="52038" operator="containsText" text="08:30 – 17.30">
      <formula>NOT(ISERROR(SEARCH("08:30 – 17.30",Q17)))</formula>
    </cfRule>
    <cfRule type="containsText" dxfId="30057" priority="52039" operator="containsText" text="08.30 – 17.30">
      <formula>NOT(ISERROR(SEARCH("08.30 – 17.30",Q17)))</formula>
    </cfRule>
    <cfRule type="containsText" dxfId="30056" priority="52040" operator="containsText" text="09.00 – 18.00">
      <formula>NOT(ISERROR(SEARCH("09.00 – 18.00",Q17)))</formula>
    </cfRule>
    <cfRule type="containsText" dxfId="30055" priority="52041" operator="containsText" text="09.00 – 13.00">
      <formula>NOT(ISERROR(SEARCH("09.00 – 13.00",Q17)))</formula>
    </cfRule>
    <cfRule type="containsText" dxfId="30054" priority="52042" operator="containsText" text="11.30 – 19.30">
      <formula>NOT(ISERROR(SEARCH("11.30 – 19.30",Q17)))</formula>
    </cfRule>
    <cfRule type="containsText" dxfId="30053" priority="52043" operator="containsText" text="10.30 – 19.30">
      <formula>NOT(ISERROR(SEARCH("10.30 – 19.30",Q17)))</formula>
    </cfRule>
    <cfRule type="containsText" dxfId="30052" priority="52044" operator="containsText" text="09.00 – 15.00">
      <formula>NOT(ISERROR(SEARCH("09.00 – 15.00",Q17)))</formula>
    </cfRule>
    <cfRule type="containsText" dxfId="30051" priority="52045" operator="containsText" text="12:30">
      <formula>NOT(ISERROR(SEARCH("12:30",Q17)))</formula>
    </cfRule>
    <cfRule type="containsText" dxfId="30050" priority="52046" operator="containsText" text="13:30">
      <formula>NOT(ISERROR(SEARCH("13:30",Q17)))</formula>
    </cfRule>
    <cfRule type="containsText" dxfId="30049" priority="52047" operator="containsText" text="FESTIVITÁ">
      <formula>NOT(ISERROR(SEARCH("FESTIVITÁ",Q17)))</formula>
    </cfRule>
    <cfRule type="cellIs" dxfId="30048" priority="52048" operator="equal">
      <formula>"DOMENICA"</formula>
    </cfRule>
  </conditionalFormatting>
  <conditionalFormatting sqref="Q16:S16">
    <cfRule type="cellIs" dxfId="30047" priority="52023" operator="equal">
      <formula>"09.00 – 13.00"</formula>
    </cfRule>
  </conditionalFormatting>
  <conditionalFormatting sqref="U16:V16">
    <cfRule type="cellIs" dxfId="30046" priority="51938" operator="equal">
      <formula>"09.00 – 15.00"</formula>
    </cfRule>
  </conditionalFormatting>
  <conditionalFormatting sqref="Q16:S16">
    <cfRule type="cellIs" dxfId="30045" priority="52024" operator="equal">
      <formula>"09.00 – 15.00"</formula>
    </cfRule>
  </conditionalFormatting>
  <conditionalFormatting sqref="Q16:S16">
    <cfRule type="cellIs" dxfId="30044" priority="52025" operator="equal">
      <formula>"09.00 – 18.00"</formula>
    </cfRule>
  </conditionalFormatting>
  <conditionalFormatting sqref="Q16:S16">
    <cfRule type="cellIs" dxfId="30043" priority="52026" operator="equal">
      <formula>"09.30 – 13.00"</formula>
    </cfRule>
  </conditionalFormatting>
  <conditionalFormatting sqref="Q16:S16">
    <cfRule type="cellIs" dxfId="30042" priority="52027" operator="equal">
      <formula>"10.30 – 19.30"</formula>
    </cfRule>
  </conditionalFormatting>
  <conditionalFormatting sqref="Q16:S16">
    <cfRule type="cellIs" dxfId="30041" priority="52028" operator="equal">
      <formula>"11.30 – 19.30"</formula>
    </cfRule>
  </conditionalFormatting>
  <conditionalFormatting sqref="Q16:S16">
    <cfRule type="cellIs" dxfId="30040" priority="52029" operator="equal">
      <formula>_FV(13,"3")</formula>
    </cfRule>
  </conditionalFormatting>
  <conditionalFormatting sqref="Q16:S16">
    <cfRule type="cellIs" dxfId="30039" priority="52030" operator="equal">
      <formula>_FV(13,"3")</formula>
    </cfRule>
  </conditionalFormatting>
  <conditionalFormatting sqref="Q16:S16">
    <cfRule type="cellIs" dxfId="30038" priority="52031" operator="equal">
      <formula>_FV(13,"3")</formula>
    </cfRule>
  </conditionalFormatting>
  <conditionalFormatting sqref="BU16:XFD16 Q16:S16">
    <cfRule type="containsText" dxfId="30037" priority="52013" operator="containsText" text="DOMENICA">
      <formula>NOT(ISERROR(SEARCH("DOMENICA",Q16)))</formula>
    </cfRule>
    <cfRule type="containsText" dxfId="30036" priority="52014" operator="containsText" text="08.30 – 14.30">
      <formula>NOT(ISERROR(SEARCH("08.30 – 14.30",Q16)))</formula>
    </cfRule>
    <cfRule type="containsText" dxfId="30035" priority="52015" operator="containsText" text="09.30 – 18.30">
      <formula>NOT(ISERROR(SEARCH("09.30 – 18.30",Q16)))</formula>
    </cfRule>
    <cfRule type="containsText" dxfId="30034" priority="52016" operator="containsText" text="08.30 – 16.30">
      <formula>NOT(ISERROR(SEARCH("08.30 – 16.30",Q16)))</formula>
    </cfRule>
    <cfRule type="containsText" dxfId="30033" priority="52017" operator="containsText" text="08.30 – 17.30">
      <formula>NOT(ISERROR(SEARCH("08.30 – 17.30",Q16)))</formula>
    </cfRule>
    <cfRule type="containsText" dxfId="30032" priority="52018" operator="containsText" text="09.00 – 18.00">
      <formula>NOT(ISERROR(SEARCH("09.00 – 18.00",Q16)))</formula>
    </cfRule>
    <cfRule type="containsText" dxfId="30031" priority="52019" operator="containsText" text="09.00 – 15.00">
      <formula>NOT(ISERROR(SEARCH("09.00 – 15.00",Q16)))</formula>
    </cfRule>
    <cfRule type="containsText" dxfId="30030" priority="52020" operator="containsText" text="10.30 – 19.30">
      <formula>NOT(ISERROR(SEARCH("10.30 – 19.30",Q16)))</formula>
    </cfRule>
    <cfRule type="containsText" dxfId="30029" priority="52021" operator="containsText" text="09.00 – 13.00">
      <formula>NOT(ISERROR(SEARCH("09.00 – 13.00",Q16)))</formula>
    </cfRule>
    <cfRule type="containsText" dxfId="30028" priority="52022" operator="containsText" text="11.30 – 19.30">
      <formula>NOT(ISERROR(SEARCH("11.30 – 19.30",Q16)))</formula>
    </cfRule>
  </conditionalFormatting>
  <conditionalFormatting sqref="Q16:S16">
    <cfRule type="cellIs" dxfId="30027" priority="52005" operator="equal">
      <formula>"09.00 – 15.00"</formula>
    </cfRule>
  </conditionalFormatting>
  <conditionalFormatting sqref="Q16:S16">
    <cfRule type="cellIs" dxfId="30026" priority="52006" operator="equal">
      <formula>"09.00 – 18.00"</formula>
    </cfRule>
  </conditionalFormatting>
  <conditionalFormatting sqref="Q16:S16">
    <cfRule type="cellIs" dxfId="30025" priority="52007" operator="equal">
      <formula>"09.30 – 13.00"</formula>
    </cfRule>
  </conditionalFormatting>
  <conditionalFormatting sqref="Q16:S16">
    <cfRule type="cellIs" dxfId="30024" priority="52008" operator="equal">
      <formula>"10.30 – 19.30"</formula>
    </cfRule>
  </conditionalFormatting>
  <conditionalFormatting sqref="Q16:S16">
    <cfRule type="cellIs" dxfId="30023" priority="52009" operator="equal">
      <formula>"11.30 – 19.30"</formula>
    </cfRule>
  </conditionalFormatting>
  <conditionalFormatting sqref="Q16:S16">
    <cfRule type="cellIs" dxfId="30022" priority="52010" operator="equal">
      <formula>_FV(13,"3")</formula>
    </cfRule>
  </conditionalFormatting>
  <conditionalFormatting sqref="Q16:S16">
    <cfRule type="cellIs" dxfId="30021" priority="52011" operator="equal">
      <formula>_FV(13,"3")</formula>
    </cfRule>
  </conditionalFormatting>
  <conditionalFormatting sqref="Q16:S16">
    <cfRule type="cellIs" dxfId="30020" priority="52012" operator="equal">
      <formula>_FV(13,"3")</formula>
    </cfRule>
  </conditionalFormatting>
  <conditionalFormatting sqref="Q16:S16">
    <cfRule type="cellIs" dxfId="30019" priority="51997" operator="equal">
      <formula>"09.00 – 15.00"</formula>
    </cfRule>
  </conditionalFormatting>
  <conditionalFormatting sqref="Q16:S16">
    <cfRule type="cellIs" dxfId="30018" priority="51998" operator="equal">
      <formula>"09.00 – 18.00"</formula>
    </cfRule>
  </conditionalFormatting>
  <conditionalFormatting sqref="Q16:S16">
    <cfRule type="cellIs" dxfId="30017" priority="51999" operator="equal">
      <formula>"09.30 – 13.00"</formula>
    </cfRule>
  </conditionalFormatting>
  <conditionalFormatting sqref="Q16:S16">
    <cfRule type="cellIs" dxfId="30016" priority="52000" operator="equal">
      <formula>"10.30 – 19.30"</formula>
    </cfRule>
  </conditionalFormatting>
  <conditionalFormatting sqref="Q16:S16">
    <cfRule type="cellIs" dxfId="30015" priority="52001" operator="equal">
      <formula>"11.30 – 19.30"</formula>
    </cfRule>
  </conditionalFormatting>
  <conditionalFormatting sqref="Q16:S16">
    <cfRule type="cellIs" dxfId="30014" priority="52002" operator="equal">
      <formula>_FV(13,"3")</formula>
    </cfRule>
  </conditionalFormatting>
  <conditionalFormatting sqref="Q16:S16">
    <cfRule type="cellIs" dxfId="30013" priority="52003" operator="equal">
      <formula>_FV(13,"3")</formula>
    </cfRule>
  </conditionalFormatting>
  <conditionalFormatting sqref="Q16:S16">
    <cfRule type="cellIs" dxfId="30012" priority="52004" operator="equal">
      <formula>_FV(13,"3")</formula>
    </cfRule>
  </conditionalFormatting>
  <conditionalFormatting sqref="AW16:AY24">
    <cfRule type="containsText" dxfId="30011" priority="51980" operator="containsText" text="08.30 – 14.30">
      <formula>NOT(ISERROR(SEARCH("08.30 – 14.30",AW16)))</formula>
    </cfRule>
    <cfRule type="containsText" dxfId="30010" priority="51981" operator="containsText" text="09:30 – 18.30">
      <formula>NOT(ISERROR(SEARCH("09:30 – 18.30",AW16)))</formula>
    </cfRule>
    <cfRule type="containsText" dxfId="30009" priority="51982" operator="containsText" text="10.30 – 18.30">
      <formula>NOT(ISERROR(SEARCH("10.30 – 18.30",AW16)))</formula>
    </cfRule>
    <cfRule type="containsText" dxfId="30008" priority="51983" operator="containsText" text="09.30 – 18.30">
      <formula>NOT(ISERROR(SEARCH("09.30 – 18.30",AW16)))</formula>
    </cfRule>
    <cfRule type="containsText" dxfId="30007" priority="51984" operator="containsText" text="09.00 – 13:00">
      <formula>NOT(ISERROR(SEARCH("09.00 – 13:00",AW16)))</formula>
    </cfRule>
    <cfRule type="containsText" dxfId="30006" priority="51985" operator="containsText" text="08.30 – 16.30">
      <formula>NOT(ISERROR(SEARCH("08.30 – 16.30",AW16)))</formula>
    </cfRule>
    <cfRule type="containsText" dxfId="30005" priority="51986" operator="containsText" text="08:30 – 17.30">
      <formula>NOT(ISERROR(SEARCH("08:30 – 17.30",AW16)))</formula>
    </cfRule>
    <cfRule type="containsText" dxfId="30004" priority="51987" operator="containsText" text="08.30 – 17.30">
      <formula>NOT(ISERROR(SEARCH("08.30 – 17.30",AW16)))</formula>
    </cfRule>
    <cfRule type="containsText" dxfId="30003" priority="51988" operator="containsText" text="09.00 – 18.00">
      <formula>NOT(ISERROR(SEARCH("09.00 – 18.00",AW16)))</formula>
    </cfRule>
    <cfRule type="containsText" dxfId="30002" priority="51989" operator="containsText" text="09.00 – 13.00">
      <formula>NOT(ISERROR(SEARCH("09.00 – 13.00",AW16)))</formula>
    </cfRule>
    <cfRule type="containsText" dxfId="30001" priority="51990" operator="containsText" text="11.30 – 19.30">
      <formula>NOT(ISERROR(SEARCH("11.30 – 19.30",AW16)))</formula>
    </cfRule>
    <cfRule type="containsText" dxfId="30000" priority="51991" operator="containsText" text="10.30 – 19.30">
      <formula>NOT(ISERROR(SEARCH("10.30 – 19.30",AW16)))</formula>
    </cfRule>
    <cfRule type="containsText" dxfId="29999" priority="51992" operator="containsText" text="09.00 – 15.00">
      <formula>NOT(ISERROR(SEARCH("09.00 – 15.00",AW16)))</formula>
    </cfRule>
    <cfRule type="containsText" dxfId="29998" priority="51993" operator="containsText" text="12:30">
      <formula>NOT(ISERROR(SEARCH("12:30",AW16)))</formula>
    </cfRule>
    <cfRule type="containsText" dxfId="29997" priority="51994" operator="containsText" text="13:30">
      <formula>NOT(ISERROR(SEARCH("13:30",AW16)))</formula>
    </cfRule>
    <cfRule type="containsText" dxfId="29996" priority="51995" operator="containsText" text="FESTIVITÁ">
      <formula>NOT(ISERROR(SEARCH("FESTIVITÁ",AW16)))</formula>
    </cfRule>
    <cfRule type="cellIs" dxfId="29995" priority="51996" operator="equal">
      <formula>"DOMENICA"</formula>
    </cfRule>
  </conditionalFormatting>
  <conditionalFormatting sqref="Q18:S24">
    <cfRule type="containsText" dxfId="29994" priority="51963" operator="containsText" text="08.30 – 14.30">
      <formula>NOT(ISERROR(SEARCH("08.30 – 14.30",Q18)))</formula>
    </cfRule>
    <cfRule type="containsText" dxfId="29993" priority="51964" operator="containsText" text="09:30 – 18.30">
      <formula>NOT(ISERROR(SEARCH("09:30 – 18.30",Q18)))</formula>
    </cfRule>
    <cfRule type="containsText" dxfId="29992" priority="51965" operator="containsText" text="10.30 – 18.30">
      <formula>NOT(ISERROR(SEARCH("10.30 – 18.30",Q18)))</formula>
    </cfRule>
    <cfRule type="containsText" dxfId="29991" priority="51966" operator="containsText" text="09.30 – 18.30">
      <formula>NOT(ISERROR(SEARCH("09.30 – 18.30",Q18)))</formula>
    </cfRule>
    <cfRule type="containsText" dxfId="29990" priority="51967" operator="containsText" text="09.00 – 13:00">
      <formula>NOT(ISERROR(SEARCH("09.00 – 13:00",Q18)))</formula>
    </cfRule>
    <cfRule type="containsText" dxfId="29989" priority="51968" operator="containsText" text="08.30 – 16.30">
      <formula>NOT(ISERROR(SEARCH("08.30 – 16.30",Q18)))</formula>
    </cfRule>
    <cfRule type="containsText" dxfId="29988" priority="51969" operator="containsText" text="08:30 – 17.30">
      <formula>NOT(ISERROR(SEARCH("08:30 – 17.30",Q18)))</formula>
    </cfRule>
    <cfRule type="containsText" dxfId="29987" priority="51970" operator="containsText" text="08.30 – 17.30">
      <formula>NOT(ISERROR(SEARCH("08.30 – 17.30",Q18)))</formula>
    </cfRule>
    <cfRule type="containsText" dxfId="29986" priority="51971" operator="containsText" text="09.00 – 18.00">
      <formula>NOT(ISERROR(SEARCH("09.00 – 18.00",Q18)))</formula>
    </cfRule>
    <cfRule type="containsText" dxfId="29985" priority="51972" operator="containsText" text="09.00 – 13.00">
      <formula>NOT(ISERROR(SEARCH("09.00 – 13.00",Q18)))</formula>
    </cfRule>
    <cfRule type="containsText" dxfId="29984" priority="51973" operator="containsText" text="11.30 – 19.30">
      <formula>NOT(ISERROR(SEARCH("11.30 – 19.30",Q18)))</formula>
    </cfRule>
    <cfRule type="containsText" dxfId="29983" priority="51974" operator="containsText" text="10.30 – 19.30">
      <formula>NOT(ISERROR(SEARCH("10.30 – 19.30",Q18)))</formula>
    </cfRule>
    <cfRule type="containsText" dxfId="29982" priority="51975" operator="containsText" text="09.00 – 15.00">
      <formula>NOT(ISERROR(SEARCH("09.00 – 15.00",Q18)))</formula>
    </cfRule>
    <cfRule type="containsText" dxfId="29981" priority="51976" operator="containsText" text="12:30">
      <formula>NOT(ISERROR(SEARCH("12:30",Q18)))</formula>
    </cfRule>
    <cfRule type="containsText" dxfId="29980" priority="51977" operator="containsText" text="13:30">
      <formula>NOT(ISERROR(SEARCH("13:30",Q18)))</formula>
    </cfRule>
    <cfRule type="containsText" dxfId="29979" priority="51978" operator="containsText" text="FESTIVITÁ">
      <formula>NOT(ISERROR(SEARCH("FESTIVITÁ",Q18)))</formula>
    </cfRule>
    <cfRule type="cellIs" dxfId="29978" priority="51979" operator="equal">
      <formula>"DOMENICA"</formula>
    </cfRule>
  </conditionalFormatting>
  <conditionalFormatting sqref="U17:V17 U18:U24">
    <cfRule type="containsText" dxfId="29977" priority="51946" operator="containsText" text="08.30 – 14.30">
      <formula>NOT(ISERROR(SEARCH("08.30 – 14.30",U17)))</formula>
    </cfRule>
    <cfRule type="containsText" dxfId="29976" priority="51947" operator="containsText" text="09:30 – 18.30">
      <formula>NOT(ISERROR(SEARCH("09:30 – 18.30",U17)))</formula>
    </cfRule>
    <cfRule type="containsText" dxfId="29975" priority="51948" operator="containsText" text="10.30 – 18.30">
      <formula>NOT(ISERROR(SEARCH("10.30 – 18.30",U17)))</formula>
    </cfRule>
    <cfRule type="containsText" dxfId="29974" priority="51949" operator="containsText" text="09.30 – 18.30">
      <formula>NOT(ISERROR(SEARCH("09.30 – 18.30",U17)))</formula>
    </cfRule>
    <cfRule type="containsText" dxfId="29973" priority="51950" operator="containsText" text="09.00 – 13:00">
      <formula>NOT(ISERROR(SEARCH("09.00 – 13:00",U17)))</formula>
    </cfRule>
    <cfRule type="containsText" dxfId="29972" priority="51951" operator="containsText" text="08.30 – 16.30">
      <formula>NOT(ISERROR(SEARCH("08.30 – 16.30",U17)))</formula>
    </cfRule>
    <cfRule type="containsText" dxfId="29971" priority="51952" operator="containsText" text="08:30 – 17.30">
      <formula>NOT(ISERROR(SEARCH("08:30 – 17.30",U17)))</formula>
    </cfRule>
    <cfRule type="containsText" dxfId="29970" priority="51953" operator="containsText" text="08.30 – 17.30">
      <formula>NOT(ISERROR(SEARCH("08.30 – 17.30",U17)))</formula>
    </cfRule>
    <cfRule type="containsText" dxfId="29969" priority="51954" operator="containsText" text="09.00 – 18.00">
      <formula>NOT(ISERROR(SEARCH("09.00 – 18.00",U17)))</formula>
    </cfRule>
    <cfRule type="containsText" dxfId="29968" priority="51955" operator="containsText" text="09.00 – 13.00">
      <formula>NOT(ISERROR(SEARCH("09.00 – 13.00",U17)))</formula>
    </cfRule>
    <cfRule type="containsText" dxfId="29967" priority="51956" operator="containsText" text="11.30 – 19.30">
      <formula>NOT(ISERROR(SEARCH("11.30 – 19.30",U17)))</formula>
    </cfRule>
    <cfRule type="containsText" dxfId="29966" priority="51957" operator="containsText" text="10.30 – 19.30">
      <formula>NOT(ISERROR(SEARCH("10.30 – 19.30",U17)))</formula>
    </cfRule>
    <cfRule type="containsText" dxfId="29965" priority="51958" operator="containsText" text="09.00 – 15.00">
      <formula>NOT(ISERROR(SEARCH("09.00 – 15.00",U17)))</formula>
    </cfRule>
    <cfRule type="containsText" dxfId="29964" priority="51959" operator="containsText" text="12:30">
      <formula>NOT(ISERROR(SEARCH("12:30",U17)))</formula>
    </cfRule>
    <cfRule type="containsText" dxfId="29963" priority="51960" operator="containsText" text="13:30">
      <formula>NOT(ISERROR(SEARCH("13:30",U17)))</formula>
    </cfRule>
    <cfRule type="containsText" dxfId="29962" priority="51961" operator="containsText" text="FESTIVITÁ">
      <formula>NOT(ISERROR(SEARCH("FESTIVITÁ",U17)))</formula>
    </cfRule>
    <cfRule type="cellIs" dxfId="29961" priority="51962" operator="equal">
      <formula>"DOMENICA"</formula>
    </cfRule>
  </conditionalFormatting>
  <conditionalFormatting sqref="U16:V16">
    <cfRule type="cellIs" dxfId="29960" priority="51937" stopIfTrue="1" operator="equal">
      <formula>"09.00 – 13.00"</formula>
    </cfRule>
  </conditionalFormatting>
  <conditionalFormatting sqref="U16:V16">
    <cfRule type="cellIs" dxfId="29959" priority="51939" operator="equal">
      <formula>"09.00 – 18.00"</formula>
    </cfRule>
  </conditionalFormatting>
  <conditionalFormatting sqref="U16:V16">
    <cfRule type="cellIs" dxfId="29958" priority="51940" operator="equal">
      <formula>"09.30 – 13.00"</formula>
    </cfRule>
  </conditionalFormatting>
  <conditionalFormatting sqref="U16:V16">
    <cfRule type="cellIs" dxfId="29957" priority="51941" operator="equal">
      <formula>"10.30 – 19.30"</formula>
    </cfRule>
  </conditionalFormatting>
  <conditionalFormatting sqref="U16:V16">
    <cfRule type="cellIs" dxfId="29956" priority="51942" operator="equal">
      <formula>"11.30 – 19.30"</formula>
    </cfRule>
  </conditionalFormatting>
  <conditionalFormatting sqref="U16:V16">
    <cfRule type="cellIs" dxfId="29955" priority="51943" operator="equal">
      <formula>_FV(13,"3")</formula>
    </cfRule>
  </conditionalFormatting>
  <conditionalFormatting sqref="U16:V16">
    <cfRule type="cellIs" dxfId="29954" priority="51944" operator="equal">
      <formula>_FV(13,"3")</formula>
    </cfRule>
  </conditionalFormatting>
  <conditionalFormatting sqref="U16:V16">
    <cfRule type="cellIs" dxfId="29953" priority="51945" operator="equal">
      <formula>_FV(13,"3")</formula>
    </cfRule>
  </conditionalFormatting>
  <conditionalFormatting sqref="U16:V16">
    <cfRule type="containsText" dxfId="29952" priority="51927" operator="containsText" text="DOMENICA">
      <formula>NOT(ISERROR(SEARCH("DOMENICA",U16)))</formula>
    </cfRule>
    <cfRule type="containsText" dxfId="29951" priority="51928" operator="containsText" text="08.30 – 14.30">
      <formula>NOT(ISERROR(SEARCH("08.30 – 14.30",U16)))</formula>
    </cfRule>
    <cfRule type="containsText" dxfId="29950" priority="51929" operator="containsText" text="09.30 – 18.30">
      <formula>NOT(ISERROR(SEARCH("09.30 – 18.30",U16)))</formula>
    </cfRule>
    <cfRule type="containsText" dxfId="29949" priority="51930" operator="containsText" text="08.30 – 16.30">
      <formula>NOT(ISERROR(SEARCH("08.30 – 16.30",U16)))</formula>
    </cfRule>
    <cfRule type="containsText" dxfId="29948" priority="51931" operator="containsText" text="08.30 – 17.30">
      <formula>NOT(ISERROR(SEARCH("08.30 – 17.30",U16)))</formula>
    </cfRule>
    <cfRule type="containsText" dxfId="29947" priority="51932" operator="containsText" text="09.00 – 18.00">
      <formula>NOT(ISERROR(SEARCH("09.00 – 18.00",U16)))</formula>
    </cfRule>
    <cfRule type="containsText" dxfId="29946" priority="51933" operator="containsText" text="09.00 – 15.00">
      <formula>NOT(ISERROR(SEARCH("09.00 – 15.00",U16)))</formula>
    </cfRule>
    <cfRule type="containsText" dxfId="29945" priority="51934" operator="containsText" text="10.30 – 19.30">
      <formula>NOT(ISERROR(SEARCH("10.30 – 19.30",U16)))</formula>
    </cfRule>
    <cfRule type="containsText" dxfId="29944" priority="51935" operator="containsText" text="09.00 – 13.00">
      <formula>NOT(ISERROR(SEARCH("09.00 – 13.00",U16)))</formula>
    </cfRule>
    <cfRule type="containsText" dxfId="29943" priority="51936" operator="containsText" text="11.30 – 19.30">
      <formula>NOT(ISERROR(SEARCH("11.30 – 19.30",U16)))</formula>
    </cfRule>
  </conditionalFormatting>
  <conditionalFormatting sqref="U16:V16">
    <cfRule type="cellIs" dxfId="29942" priority="51919" operator="equal">
      <formula>"09.00 – 15.00"</formula>
    </cfRule>
  </conditionalFormatting>
  <conditionalFormatting sqref="U16:V16">
    <cfRule type="cellIs" dxfId="29941" priority="51920" operator="equal">
      <formula>"09.00 – 18.00"</formula>
    </cfRule>
  </conditionalFormatting>
  <conditionalFormatting sqref="U16:V16">
    <cfRule type="cellIs" dxfId="29940" priority="51921" operator="equal">
      <formula>"09.30 – 13.00"</formula>
    </cfRule>
  </conditionalFormatting>
  <conditionalFormatting sqref="U16:V16">
    <cfRule type="cellIs" dxfId="29939" priority="51922" operator="equal">
      <formula>"10.30 – 19.30"</formula>
    </cfRule>
  </conditionalFormatting>
  <conditionalFormatting sqref="U16:V16">
    <cfRule type="cellIs" dxfId="29938" priority="51923" operator="equal">
      <formula>"11.30 – 19.30"</formula>
    </cfRule>
  </conditionalFormatting>
  <conditionalFormatting sqref="U16:V16">
    <cfRule type="cellIs" dxfId="29937" priority="51924" operator="equal">
      <formula>_FV(13,"3")</formula>
    </cfRule>
  </conditionalFormatting>
  <conditionalFormatting sqref="U16:V16">
    <cfRule type="cellIs" dxfId="29936" priority="51925" operator="equal">
      <formula>_FV(13,"3")</formula>
    </cfRule>
  </conditionalFormatting>
  <conditionalFormatting sqref="U16:V16">
    <cfRule type="cellIs" dxfId="29935" priority="51926" operator="equal">
      <formula>_FV(13,"3")</formula>
    </cfRule>
  </conditionalFormatting>
  <conditionalFormatting sqref="U16:V16">
    <cfRule type="cellIs" dxfId="29934" priority="51911" operator="equal">
      <formula>"09.00 – 15.00"</formula>
    </cfRule>
  </conditionalFormatting>
  <conditionalFormatting sqref="U16:V16">
    <cfRule type="cellIs" dxfId="29933" priority="51912" operator="equal">
      <formula>"09.00 – 18.00"</formula>
    </cfRule>
  </conditionalFormatting>
  <conditionalFormatting sqref="U16:V16">
    <cfRule type="cellIs" dxfId="29932" priority="51913" operator="equal">
      <formula>"09.30 – 13.00"</formula>
    </cfRule>
  </conditionalFormatting>
  <conditionalFormatting sqref="U16:V16">
    <cfRule type="cellIs" dxfId="29931" priority="51914" operator="equal">
      <formula>"10.30 – 19.30"</formula>
    </cfRule>
  </conditionalFormatting>
  <conditionalFormatting sqref="U16:V16">
    <cfRule type="cellIs" dxfId="29930" priority="51915" operator="equal">
      <formula>"11.30 – 19.30"</formula>
    </cfRule>
  </conditionalFormatting>
  <conditionalFormatting sqref="U16:V16">
    <cfRule type="cellIs" dxfId="29929" priority="51916" operator="equal">
      <formula>_FV(13,"3")</formula>
    </cfRule>
  </conditionalFormatting>
  <conditionalFormatting sqref="U16:V16">
    <cfRule type="cellIs" dxfId="29928" priority="51917" operator="equal">
      <formula>_FV(13,"3")</formula>
    </cfRule>
  </conditionalFormatting>
  <conditionalFormatting sqref="U16:V16">
    <cfRule type="cellIs" dxfId="29927" priority="51918" operator="equal">
      <formula>_FV(13,"3")</formula>
    </cfRule>
  </conditionalFormatting>
  <conditionalFormatting sqref="V18:V24">
    <cfRule type="containsText" dxfId="29926" priority="51894" operator="containsText" text="08.30 – 14.30">
      <formula>NOT(ISERROR(SEARCH("08.30 – 14.30",V18)))</formula>
    </cfRule>
    <cfRule type="containsText" dxfId="29925" priority="51895" operator="containsText" text="09:30 – 18.30">
      <formula>NOT(ISERROR(SEARCH("09:30 – 18.30",V18)))</formula>
    </cfRule>
    <cfRule type="containsText" dxfId="29924" priority="51896" operator="containsText" text="10.30 – 18.30">
      <formula>NOT(ISERROR(SEARCH("10.30 – 18.30",V18)))</formula>
    </cfRule>
    <cfRule type="containsText" dxfId="29923" priority="51897" operator="containsText" text="09.30 – 18.30">
      <formula>NOT(ISERROR(SEARCH("09.30 – 18.30",V18)))</formula>
    </cfRule>
    <cfRule type="containsText" dxfId="29922" priority="51898" operator="containsText" text="09.00 – 13:00">
      <formula>NOT(ISERROR(SEARCH("09.00 – 13:00",V18)))</formula>
    </cfRule>
    <cfRule type="containsText" dxfId="29921" priority="51899" operator="containsText" text="08.30 – 16.30">
      <formula>NOT(ISERROR(SEARCH("08.30 – 16.30",V18)))</formula>
    </cfRule>
    <cfRule type="containsText" dxfId="29920" priority="51900" operator="containsText" text="08:30 – 17.30">
      <formula>NOT(ISERROR(SEARCH("08:30 – 17.30",V18)))</formula>
    </cfRule>
    <cfRule type="containsText" dxfId="29919" priority="51901" operator="containsText" text="08.30 – 17.30">
      <formula>NOT(ISERROR(SEARCH("08.30 – 17.30",V18)))</formula>
    </cfRule>
    <cfRule type="containsText" dxfId="29918" priority="51902" operator="containsText" text="09.00 – 18.00">
      <formula>NOT(ISERROR(SEARCH("09.00 – 18.00",V18)))</formula>
    </cfRule>
    <cfRule type="containsText" dxfId="29917" priority="51903" operator="containsText" text="09.00 – 13.00">
      <formula>NOT(ISERROR(SEARCH("09.00 – 13.00",V18)))</formula>
    </cfRule>
    <cfRule type="containsText" dxfId="29916" priority="51904" operator="containsText" text="11.30 – 19.30">
      <formula>NOT(ISERROR(SEARCH("11.30 – 19.30",V18)))</formula>
    </cfRule>
    <cfRule type="containsText" dxfId="29915" priority="51905" operator="containsText" text="10.30 – 19.30">
      <formula>NOT(ISERROR(SEARCH("10.30 – 19.30",V18)))</formula>
    </cfRule>
    <cfRule type="containsText" dxfId="29914" priority="51906" operator="containsText" text="09.00 – 15.00">
      <formula>NOT(ISERROR(SEARCH("09.00 – 15.00",V18)))</formula>
    </cfRule>
    <cfRule type="containsText" dxfId="29913" priority="51907" operator="containsText" text="12:30">
      <formula>NOT(ISERROR(SEARCH("12:30",V18)))</formula>
    </cfRule>
    <cfRule type="containsText" dxfId="29912" priority="51908" operator="containsText" text="13:30">
      <formula>NOT(ISERROR(SEARCH("13:30",V18)))</formula>
    </cfRule>
    <cfRule type="containsText" dxfId="29911" priority="51909" operator="containsText" text="FESTIVITÁ">
      <formula>NOT(ISERROR(SEARCH("FESTIVITÁ",V18)))</formula>
    </cfRule>
    <cfRule type="cellIs" dxfId="29910" priority="51910" operator="equal">
      <formula>"DOMENICA"</formula>
    </cfRule>
  </conditionalFormatting>
  <conditionalFormatting sqref="V18:V24">
    <cfRule type="iconSet" priority="51893">
      <iconSet iconSet="3Symbols2">
        <cfvo type="percent" val="0"/>
        <cfvo type="percent" val="0"/>
        <cfvo type="formula" val="TODAY()" gte="0"/>
      </iconSet>
    </cfRule>
  </conditionalFormatting>
  <conditionalFormatting sqref="BI18:BI24">
    <cfRule type="containsText" dxfId="29909" priority="51876" operator="containsText" text="08.30 – 14.30">
      <formula>NOT(ISERROR(SEARCH("08.30 – 14.30",BI18)))</formula>
    </cfRule>
    <cfRule type="containsText" dxfId="29908" priority="51877" operator="containsText" text="09:30 – 18.30">
      <formula>NOT(ISERROR(SEARCH("09:30 – 18.30",BI18)))</formula>
    </cfRule>
    <cfRule type="containsText" dxfId="29907" priority="51878" operator="containsText" text="10.30 – 18.30">
      <formula>NOT(ISERROR(SEARCH("10.30 – 18.30",BI18)))</formula>
    </cfRule>
    <cfRule type="containsText" dxfId="29906" priority="51879" operator="containsText" text="09.30 – 18.30">
      <formula>NOT(ISERROR(SEARCH("09.30 – 18.30",BI18)))</formula>
    </cfRule>
    <cfRule type="containsText" dxfId="29905" priority="51880" operator="containsText" text="09.00 – 13:00">
      <formula>NOT(ISERROR(SEARCH("09.00 – 13:00",BI18)))</formula>
    </cfRule>
    <cfRule type="containsText" dxfId="29904" priority="51881" operator="containsText" text="08.30 – 16.30">
      <formula>NOT(ISERROR(SEARCH("08.30 – 16.30",BI18)))</formula>
    </cfRule>
    <cfRule type="containsText" dxfId="29903" priority="51882" operator="containsText" text="08:30 – 17.30">
      <formula>NOT(ISERROR(SEARCH("08:30 – 17.30",BI18)))</formula>
    </cfRule>
    <cfRule type="containsText" dxfId="29902" priority="51883" operator="containsText" text="08.30 – 17.30">
      <formula>NOT(ISERROR(SEARCH("08.30 – 17.30",BI18)))</formula>
    </cfRule>
    <cfRule type="containsText" dxfId="29901" priority="51884" operator="containsText" text="09.00 – 18.00">
      <formula>NOT(ISERROR(SEARCH("09.00 – 18.00",BI18)))</formula>
    </cfRule>
    <cfRule type="containsText" dxfId="29900" priority="51885" operator="containsText" text="09.00 – 13.00">
      <formula>NOT(ISERROR(SEARCH("09.00 – 13.00",BI18)))</formula>
    </cfRule>
    <cfRule type="containsText" dxfId="29899" priority="51886" operator="containsText" text="11.30 – 19.30">
      <formula>NOT(ISERROR(SEARCH("11.30 – 19.30",BI18)))</formula>
    </cfRule>
    <cfRule type="containsText" dxfId="29898" priority="51887" operator="containsText" text="10.30 – 19.30">
      <formula>NOT(ISERROR(SEARCH("10.30 – 19.30",BI18)))</formula>
    </cfRule>
    <cfRule type="containsText" dxfId="29897" priority="51888" operator="containsText" text="09.00 – 15.00">
      <formula>NOT(ISERROR(SEARCH("09.00 – 15.00",BI18)))</formula>
    </cfRule>
    <cfRule type="containsText" dxfId="29896" priority="51889" operator="containsText" text="12:30">
      <formula>NOT(ISERROR(SEARCH("12:30",BI18)))</formula>
    </cfRule>
    <cfRule type="containsText" dxfId="29895" priority="51890" operator="containsText" text="13:30">
      <formula>NOT(ISERROR(SEARCH("13:30",BI18)))</formula>
    </cfRule>
    <cfRule type="containsText" dxfId="29894" priority="51891" operator="containsText" text="FESTIVITÁ">
      <formula>NOT(ISERROR(SEARCH("FESTIVITÁ",BI18)))</formula>
    </cfRule>
    <cfRule type="cellIs" dxfId="29893" priority="51892" operator="equal">
      <formula>"DOMENICA"</formula>
    </cfRule>
  </conditionalFormatting>
  <conditionalFormatting sqref="BJ18:BJ24">
    <cfRule type="containsText" dxfId="29892" priority="51859" operator="containsText" text="08.30 – 14.30">
      <formula>NOT(ISERROR(SEARCH("08.30 – 14.30",BJ18)))</formula>
    </cfRule>
    <cfRule type="containsText" dxfId="29891" priority="51860" operator="containsText" text="09:30 – 18.30">
      <formula>NOT(ISERROR(SEARCH("09:30 – 18.30",BJ18)))</formula>
    </cfRule>
    <cfRule type="containsText" dxfId="29890" priority="51861" operator="containsText" text="10.30 – 18.30">
      <formula>NOT(ISERROR(SEARCH("10.30 – 18.30",BJ18)))</formula>
    </cfRule>
    <cfRule type="containsText" dxfId="29889" priority="51862" operator="containsText" text="09.30 – 18.30">
      <formula>NOT(ISERROR(SEARCH("09.30 – 18.30",BJ18)))</formula>
    </cfRule>
    <cfRule type="containsText" dxfId="29888" priority="51863" operator="containsText" text="09.00 – 13:00">
      <formula>NOT(ISERROR(SEARCH("09.00 – 13:00",BJ18)))</formula>
    </cfRule>
    <cfRule type="containsText" dxfId="29887" priority="51864" operator="containsText" text="08.30 – 16.30">
      <formula>NOT(ISERROR(SEARCH("08.30 – 16.30",BJ18)))</formula>
    </cfRule>
    <cfRule type="containsText" dxfId="29886" priority="51865" operator="containsText" text="08:30 – 17.30">
      <formula>NOT(ISERROR(SEARCH("08:30 – 17.30",BJ18)))</formula>
    </cfRule>
    <cfRule type="containsText" dxfId="29885" priority="51866" operator="containsText" text="08.30 – 17.30">
      <formula>NOT(ISERROR(SEARCH("08.30 – 17.30",BJ18)))</formula>
    </cfRule>
    <cfRule type="containsText" dxfId="29884" priority="51867" operator="containsText" text="09.00 – 18.00">
      <formula>NOT(ISERROR(SEARCH("09.00 – 18.00",BJ18)))</formula>
    </cfRule>
    <cfRule type="containsText" dxfId="29883" priority="51868" operator="containsText" text="09.00 – 13.00">
      <formula>NOT(ISERROR(SEARCH("09.00 – 13.00",BJ18)))</formula>
    </cfRule>
    <cfRule type="containsText" dxfId="29882" priority="51869" operator="containsText" text="11.30 – 19.30">
      <formula>NOT(ISERROR(SEARCH("11.30 – 19.30",BJ18)))</formula>
    </cfRule>
    <cfRule type="containsText" dxfId="29881" priority="51870" operator="containsText" text="10.30 – 19.30">
      <formula>NOT(ISERROR(SEARCH("10.30 – 19.30",BJ18)))</formula>
    </cfRule>
    <cfRule type="containsText" dxfId="29880" priority="51871" operator="containsText" text="09.00 – 15.00">
      <formula>NOT(ISERROR(SEARCH("09.00 – 15.00",BJ18)))</formula>
    </cfRule>
    <cfRule type="containsText" dxfId="29879" priority="51872" operator="containsText" text="12:30">
      <formula>NOT(ISERROR(SEARCH("12:30",BJ18)))</formula>
    </cfRule>
    <cfRule type="containsText" dxfId="29878" priority="51873" operator="containsText" text="13:30">
      <formula>NOT(ISERROR(SEARCH("13:30",BJ18)))</formula>
    </cfRule>
    <cfRule type="containsText" dxfId="29877" priority="51874" operator="containsText" text="FESTIVITÁ">
      <formula>NOT(ISERROR(SEARCH("FESTIVITÁ",BJ18)))</formula>
    </cfRule>
    <cfRule type="cellIs" dxfId="29876" priority="51875" operator="equal">
      <formula>"DOMENICA"</formula>
    </cfRule>
  </conditionalFormatting>
  <conditionalFormatting sqref="BJ18:BJ24">
    <cfRule type="iconSet" priority="51858">
      <iconSet iconSet="3Symbols2">
        <cfvo type="percent" val="0"/>
        <cfvo type="percent" val="0"/>
        <cfvo type="formula" val="TODAY()" gte="0"/>
      </iconSet>
    </cfRule>
  </conditionalFormatting>
  <conditionalFormatting sqref="Q16:S24 BU16:XFD24 U16:V24">
    <cfRule type="containsText" dxfId="29875" priority="51852" operator="containsText" text="09.00 - 13.00">
      <formula>NOT(ISERROR(SEARCH("09.00 - 13.00",Q16)))</formula>
    </cfRule>
    <cfRule type="containsText" dxfId="29874" priority="51853" operator="containsText" text="09.00 – 15:00">
      <formula>NOT(ISERROR(SEARCH("09.00 – 15:00",Q16)))</formula>
    </cfRule>
    <cfRule type="containsText" dxfId="29873" priority="51854" operator="containsText" text="09.00 – 16.00">
      <formula>NOT(ISERROR(SEARCH("09.00 – 16.00",Q16)))</formula>
    </cfRule>
    <cfRule type="containsText" dxfId="29872" priority="51855" operator="containsText" text="09.00 - 13:00">
      <formula>NOT(ISERROR(SEARCH("09.00 - 13:00",Q16)))</formula>
    </cfRule>
    <cfRule type="containsText" dxfId="29871" priority="51856" operator="containsText" text="08.30 – 16:30 ">
      <formula>NOT(ISERROR(SEARCH("08.30 – 16:30 ",Q16)))</formula>
    </cfRule>
    <cfRule type="containsText" dxfId="29870" priority="51857" operator="containsText" text="08.30 – 17:30 ">
      <formula>NOT(ISERROR(SEARCH("08.30 – 17:30 ",Q16)))</formula>
    </cfRule>
  </conditionalFormatting>
  <conditionalFormatting sqref="Q16:S16">
    <cfRule type="cellIs" dxfId="29869" priority="51844" operator="equal">
      <formula>"09.00 – 15.00"</formula>
    </cfRule>
  </conditionalFormatting>
  <conditionalFormatting sqref="Q16:S16">
    <cfRule type="cellIs" dxfId="29868" priority="51845" operator="equal">
      <formula>"09.00 – 18.00"</formula>
    </cfRule>
  </conditionalFormatting>
  <conditionalFormatting sqref="Q16:S16">
    <cfRule type="cellIs" dxfId="29867" priority="51846" operator="equal">
      <formula>"09.30 – 13.00"</formula>
    </cfRule>
  </conditionalFormatting>
  <conditionalFormatting sqref="Q16:S16">
    <cfRule type="cellIs" dxfId="29866" priority="51847" operator="equal">
      <formula>"10.30 – 19.30"</formula>
    </cfRule>
  </conditionalFormatting>
  <conditionalFormatting sqref="Q16:S16">
    <cfRule type="cellIs" dxfId="29865" priority="51848" operator="equal">
      <formula>"11.30 – 19.30"</formula>
    </cfRule>
  </conditionalFormatting>
  <conditionalFormatting sqref="Q16:S16">
    <cfRule type="cellIs" dxfId="29864" priority="51849" operator="equal">
      <formula>_FV(13,"3")</formula>
    </cfRule>
  </conditionalFormatting>
  <conditionalFormatting sqref="Q16:S16">
    <cfRule type="cellIs" dxfId="29863" priority="51850" operator="equal">
      <formula>_FV(13,"3")</formula>
    </cfRule>
  </conditionalFormatting>
  <conditionalFormatting sqref="Q16:S16">
    <cfRule type="cellIs" dxfId="29862" priority="51851" operator="equal">
      <formula>_FV(13,"3")</formula>
    </cfRule>
  </conditionalFormatting>
  <conditionalFormatting sqref="Q16:S16">
    <cfRule type="containsText" dxfId="29861" priority="51834" operator="containsText" text="DOMENICA">
      <formula>NOT(ISERROR(SEARCH("DOMENICA",Q16)))</formula>
    </cfRule>
    <cfRule type="containsText" dxfId="29860" priority="51835" operator="containsText" text="08.30 – 14.30">
      <formula>NOT(ISERROR(SEARCH("08.30 – 14.30",Q16)))</formula>
    </cfRule>
    <cfRule type="containsText" dxfId="29859" priority="51836" operator="containsText" text="09.30 – 18.30">
      <formula>NOT(ISERROR(SEARCH("09.30 – 18.30",Q16)))</formula>
    </cfRule>
    <cfRule type="containsText" dxfId="29858" priority="51837" operator="containsText" text="08.30 – 16.30">
      <formula>NOT(ISERROR(SEARCH("08.30 – 16.30",Q16)))</formula>
    </cfRule>
    <cfRule type="containsText" dxfId="29857" priority="51838" operator="containsText" text="08.30 – 17.30">
      <formula>NOT(ISERROR(SEARCH("08.30 – 17.30",Q16)))</formula>
    </cfRule>
    <cfRule type="containsText" dxfId="29856" priority="51839" operator="containsText" text="09.00 – 18.00">
      <formula>NOT(ISERROR(SEARCH("09.00 – 18.00",Q16)))</formula>
    </cfRule>
    <cfRule type="containsText" dxfId="29855" priority="51840" operator="containsText" text="09.00 – 15.00">
      <formula>NOT(ISERROR(SEARCH("09.00 – 15.00",Q16)))</formula>
    </cfRule>
    <cfRule type="containsText" dxfId="29854" priority="51841" operator="containsText" text="10.30 – 19.30">
      <formula>NOT(ISERROR(SEARCH("10.30 – 19.30",Q16)))</formula>
    </cfRule>
    <cfRule type="containsText" dxfId="29853" priority="51842" operator="containsText" text="09.00 – 13.00">
      <formula>NOT(ISERROR(SEARCH("09.00 – 13.00",Q16)))</formula>
    </cfRule>
    <cfRule type="containsText" dxfId="29852" priority="51843" operator="containsText" text="11.30 – 19.30">
      <formula>NOT(ISERROR(SEARCH("11.30 – 19.30",Q16)))</formula>
    </cfRule>
  </conditionalFormatting>
  <conditionalFormatting sqref="Q16:S16">
    <cfRule type="cellIs" dxfId="29851" priority="51827" operator="equal">
      <formula>"09.00 – 18.00"</formula>
    </cfRule>
  </conditionalFormatting>
  <conditionalFormatting sqref="Q16:S16">
    <cfRule type="cellIs" dxfId="29850" priority="51828" operator="equal">
      <formula>"09.30 – 13.00"</formula>
    </cfRule>
  </conditionalFormatting>
  <conditionalFormatting sqref="Q16:S16">
    <cfRule type="cellIs" dxfId="29849" priority="51829" operator="equal">
      <formula>"10.30 – 19.30"</formula>
    </cfRule>
  </conditionalFormatting>
  <conditionalFormatting sqref="Q16:S16">
    <cfRule type="cellIs" dxfId="29848" priority="51830" operator="equal">
      <formula>"11.30 – 19.30"</formula>
    </cfRule>
  </conditionalFormatting>
  <conditionalFormatting sqref="Q16:S16">
    <cfRule type="cellIs" dxfId="29847" priority="51831" operator="equal">
      <formula>_FV(13,"3")</formula>
    </cfRule>
  </conditionalFormatting>
  <conditionalFormatting sqref="Q16:S16">
    <cfRule type="cellIs" dxfId="29846" priority="51832" operator="equal">
      <formula>_FV(13,"3")</formula>
    </cfRule>
  </conditionalFormatting>
  <conditionalFormatting sqref="Q16:S16">
    <cfRule type="cellIs" dxfId="29845" priority="51833" operator="equal">
      <formula>_FV(13,"3")</formula>
    </cfRule>
  </conditionalFormatting>
  <conditionalFormatting sqref="Q16:S16">
    <cfRule type="cellIs" dxfId="29844" priority="51820" operator="equal">
      <formula>"09.00 – 18.00"</formula>
    </cfRule>
  </conditionalFormatting>
  <conditionalFormatting sqref="Q16:S16">
    <cfRule type="cellIs" dxfId="29843" priority="51821" operator="equal">
      <formula>"09.30 – 13.00"</formula>
    </cfRule>
  </conditionalFormatting>
  <conditionalFormatting sqref="Q16:S16">
    <cfRule type="cellIs" dxfId="29842" priority="51822" operator="equal">
      <formula>"10.30 – 19.30"</formula>
    </cfRule>
  </conditionalFormatting>
  <conditionalFormatting sqref="Q16:S16">
    <cfRule type="cellIs" dxfId="29841" priority="51823" operator="equal">
      <formula>"11.30 – 19.30"</formula>
    </cfRule>
  </conditionalFormatting>
  <conditionalFormatting sqref="Q16:S16">
    <cfRule type="cellIs" dxfId="29840" priority="51824" operator="equal">
      <formula>_FV(13,"3")</formula>
    </cfRule>
  </conditionalFormatting>
  <conditionalFormatting sqref="Q16:S16">
    <cfRule type="cellIs" dxfId="29839" priority="51825" operator="equal">
      <formula>_FV(13,"3")</formula>
    </cfRule>
  </conditionalFormatting>
  <conditionalFormatting sqref="Q16:S16">
    <cfRule type="cellIs" dxfId="29838" priority="51826" operator="equal">
      <formula>_FV(13,"3")</formula>
    </cfRule>
  </conditionalFormatting>
  <conditionalFormatting sqref="N16:P16">
    <cfRule type="cellIs" dxfId="29837" priority="51811" operator="equal">
      <formula>"09.00 – 13.00"</formula>
    </cfRule>
  </conditionalFormatting>
  <conditionalFormatting sqref="N16:P16">
    <cfRule type="cellIs" dxfId="29836" priority="51812" operator="equal">
      <formula>"09.00 – 15.00"</formula>
    </cfRule>
  </conditionalFormatting>
  <conditionalFormatting sqref="N16:P16">
    <cfRule type="cellIs" dxfId="29835" priority="51813" operator="equal">
      <formula>"09.00 – 18.00"</formula>
    </cfRule>
  </conditionalFormatting>
  <conditionalFormatting sqref="N16:P16">
    <cfRule type="cellIs" dxfId="29834" priority="51814" operator="equal">
      <formula>"09.30 – 13.00"</formula>
    </cfRule>
  </conditionalFormatting>
  <conditionalFormatting sqref="N16:P16">
    <cfRule type="cellIs" dxfId="29833" priority="51815" operator="equal">
      <formula>"10.30 – 19.30"</formula>
    </cfRule>
  </conditionalFormatting>
  <conditionalFormatting sqref="N16:P16">
    <cfRule type="cellIs" dxfId="29832" priority="51816" operator="equal">
      <formula>"11.30 – 19.30"</formula>
    </cfRule>
  </conditionalFormatting>
  <conditionalFormatting sqref="N16:P16">
    <cfRule type="cellIs" dxfId="29831" priority="51817" operator="equal">
      <formula>_FV(13,"3")</formula>
    </cfRule>
  </conditionalFormatting>
  <conditionalFormatting sqref="N16:P16">
    <cfRule type="cellIs" dxfId="29830" priority="51818" operator="equal">
      <formula>_FV(13,"3")</formula>
    </cfRule>
  </conditionalFormatting>
  <conditionalFormatting sqref="N16:P16">
    <cfRule type="cellIs" dxfId="29829" priority="51819" operator="equal">
      <formula>_FV(13,"3")</formula>
    </cfRule>
  </conditionalFormatting>
  <conditionalFormatting sqref="N16:P16">
    <cfRule type="containsText" dxfId="29828" priority="51801" operator="containsText" text="DOMENICA">
      <formula>NOT(ISERROR(SEARCH("DOMENICA",N16)))</formula>
    </cfRule>
    <cfRule type="containsText" dxfId="29827" priority="51802" operator="containsText" text="08.30 – 14.30">
      <formula>NOT(ISERROR(SEARCH("08.30 – 14.30",N16)))</formula>
    </cfRule>
    <cfRule type="containsText" dxfId="29826" priority="51803" operator="containsText" text="09.30 – 18.30">
      <formula>NOT(ISERROR(SEARCH("09.30 – 18.30",N16)))</formula>
    </cfRule>
    <cfRule type="containsText" dxfId="29825" priority="51804" operator="containsText" text="08.30 – 16.30">
      <formula>NOT(ISERROR(SEARCH("08.30 – 16.30",N16)))</formula>
    </cfRule>
    <cfRule type="containsText" dxfId="29824" priority="51805" operator="containsText" text="08.30 – 17.30">
      <formula>NOT(ISERROR(SEARCH("08.30 – 17.30",N16)))</formula>
    </cfRule>
    <cfRule type="containsText" dxfId="29823" priority="51806" operator="containsText" text="09.00 – 18.00">
      <formula>NOT(ISERROR(SEARCH("09.00 – 18.00",N16)))</formula>
    </cfRule>
    <cfRule type="containsText" dxfId="29822" priority="51807" operator="containsText" text="09.00 – 15.00">
      <formula>NOT(ISERROR(SEARCH("09.00 – 15.00",N16)))</formula>
    </cfRule>
    <cfRule type="containsText" dxfId="29821" priority="51808" operator="containsText" text="10.30 – 19.30">
      <formula>NOT(ISERROR(SEARCH("10.30 – 19.30",N16)))</formula>
    </cfRule>
    <cfRule type="containsText" dxfId="29820" priority="51809" operator="containsText" text="09.00 – 13.00">
      <formula>NOT(ISERROR(SEARCH("09.00 – 13.00",N16)))</formula>
    </cfRule>
    <cfRule type="containsText" dxfId="29819" priority="51810" operator="containsText" text="11.30 – 19.30">
      <formula>NOT(ISERROR(SEARCH("11.30 – 19.30",N16)))</formula>
    </cfRule>
  </conditionalFormatting>
  <conditionalFormatting sqref="N16:P16">
    <cfRule type="cellIs" dxfId="29818" priority="51793" operator="equal">
      <formula>"09.00 – 15.00"</formula>
    </cfRule>
  </conditionalFormatting>
  <conditionalFormatting sqref="N16:P16">
    <cfRule type="cellIs" dxfId="29817" priority="51794" operator="equal">
      <formula>"09.00 – 18.00"</formula>
    </cfRule>
  </conditionalFormatting>
  <conditionalFormatting sqref="N16:P16">
    <cfRule type="cellIs" dxfId="29816" priority="51795" operator="equal">
      <formula>"09.30 – 13.00"</formula>
    </cfRule>
  </conditionalFormatting>
  <conditionalFormatting sqref="N16:P16">
    <cfRule type="cellIs" dxfId="29815" priority="51796" operator="equal">
      <formula>"10.30 – 19.30"</formula>
    </cfRule>
  </conditionalFormatting>
  <conditionalFormatting sqref="N16:P16">
    <cfRule type="cellIs" dxfId="29814" priority="51797" operator="equal">
      <formula>"11.30 – 19.30"</formula>
    </cfRule>
  </conditionalFormatting>
  <conditionalFormatting sqref="N16:P16">
    <cfRule type="cellIs" dxfId="29813" priority="51798" operator="equal">
      <formula>_FV(13,"3")</formula>
    </cfRule>
  </conditionalFormatting>
  <conditionalFormatting sqref="N16:P16">
    <cfRule type="cellIs" dxfId="29812" priority="51799" operator="equal">
      <formula>_FV(13,"3")</formula>
    </cfRule>
  </conditionalFormatting>
  <conditionalFormatting sqref="N16:P16">
    <cfRule type="cellIs" dxfId="29811" priority="51800" operator="equal">
      <formula>_FV(13,"3")</formula>
    </cfRule>
  </conditionalFormatting>
  <conditionalFormatting sqref="N16:P16">
    <cfRule type="cellIs" dxfId="29810" priority="51785" operator="equal">
      <formula>"09.00 – 15.00"</formula>
    </cfRule>
  </conditionalFormatting>
  <conditionalFormatting sqref="N16:P16">
    <cfRule type="cellIs" dxfId="29809" priority="51786" operator="equal">
      <formula>"09.00 – 18.00"</formula>
    </cfRule>
  </conditionalFormatting>
  <conditionalFormatting sqref="N16:P16">
    <cfRule type="cellIs" dxfId="29808" priority="51787" operator="equal">
      <formula>"09.30 – 13.00"</formula>
    </cfRule>
  </conditionalFormatting>
  <conditionalFormatting sqref="N16:P16">
    <cfRule type="cellIs" dxfId="29807" priority="51788" operator="equal">
      <formula>"10.30 – 19.30"</formula>
    </cfRule>
  </conditionalFormatting>
  <conditionalFormatting sqref="N16:P16">
    <cfRule type="cellIs" dxfId="29806" priority="51789" operator="equal">
      <formula>"11.30 – 19.30"</formula>
    </cfRule>
  </conditionalFormatting>
  <conditionalFormatting sqref="N16:P16">
    <cfRule type="cellIs" dxfId="29805" priority="51790" operator="equal">
      <formula>_FV(13,"3")</formula>
    </cfRule>
  </conditionalFormatting>
  <conditionalFormatting sqref="N16:P16">
    <cfRule type="cellIs" dxfId="29804" priority="51791" operator="equal">
      <formula>_FV(13,"3")</formula>
    </cfRule>
  </conditionalFormatting>
  <conditionalFormatting sqref="N16:P16">
    <cfRule type="cellIs" dxfId="29803" priority="51792" operator="equal">
      <formula>_FV(13,"3")</formula>
    </cfRule>
  </conditionalFormatting>
  <conditionalFormatting sqref="A18:B24">
    <cfRule type="containsText" dxfId="29802" priority="51736" operator="containsText" text="08.30 – 14.30">
      <formula>NOT(ISERROR(SEARCH("08.30 – 14.30",A18)))</formula>
    </cfRule>
    <cfRule type="containsText" dxfId="29801" priority="51737" operator="containsText" text="09:30 – 18.30">
      <formula>NOT(ISERROR(SEARCH("09:30 – 18.30",A18)))</formula>
    </cfRule>
    <cfRule type="containsText" dxfId="29800" priority="51738" operator="containsText" text="10.30 – 18.30">
      <formula>NOT(ISERROR(SEARCH("10.30 – 18.30",A18)))</formula>
    </cfRule>
    <cfRule type="containsText" dxfId="29799" priority="51739" operator="containsText" text="09.30 – 18.30">
      <formula>NOT(ISERROR(SEARCH("09.30 – 18.30",A18)))</formula>
    </cfRule>
    <cfRule type="containsText" dxfId="29798" priority="51740" operator="containsText" text="09.00 – 13:00">
      <formula>NOT(ISERROR(SEARCH("09.00 – 13:00",A18)))</formula>
    </cfRule>
    <cfRule type="containsText" dxfId="29797" priority="51741" operator="containsText" text="08.30 – 16.30">
      <formula>NOT(ISERROR(SEARCH("08.30 – 16.30",A18)))</formula>
    </cfRule>
    <cfRule type="containsText" dxfId="29796" priority="51742" operator="containsText" text="08:30 – 17.30">
      <formula>NOT(ISERROR(SEARCH("08:30 – 17.30",A18)))</formula>
    </cfRule>
    <cfRule type="containsText" dxfId="29795" priority="51743" operator="containsText" text="08.30 – 17.30">
      <formula>NOT(ISERROR(SEARCH("08.30 – 17.30",A18)))</formula>
    </cfRule>
    <cfRule type="containsText" dxfId="29794" priority="51744" operator="containsText" text="09.00 – 18.00">
      <formula>NOT(ISERROR(SEARCH("09.00 – 18.00",A18)))</formula>
    </cfRule>
    <cfRule type="containsText" dxfId="29793" priority="51745" operator="containsText" text="09.00 – 13.00">
      <formula>NOT(ISERROR(SEARCH("09.00 – 13.00",A18)))</formula>
    </cfRule>
    <cfRule type="containsText" dxfId="29792" priority="51746" operator="containsText" text="11.30 – 19.30">
      <formula>NOT(ISERROR(SEARCH("11.30 – 19.30",A18)))</formula>
    </cfRule>
    <cfRule type="containsText" dxfId="29791" priority="51747" operator="containsText" text="10.30 – 19.30">
      <formula>NOT(ISERROR(SEARCH("10.30 – 19.30",A18)))</formula>
    </cfRule>
    <cfRule type="containsText" dxfId="29790" priority="51748" operator="containsText" text="09.00 – 15.00">
      <formula>NOT(ISERROR(SEARCH("09.00 – 15.00",A18)))</formula>
    </cfRule>
    <cfRule type="containsText" dxfId="29789" priority="51749" operator="containsText" text="12:30">
      <formula>NOT(ISERROR(SEARCH("12:30",A18)))</formula>
    </cfRule>
    <cfRule type="containsText" dxfId="29788" priority="51750" operator="containsText" text="13:30">
      <formula>NOT(ISERROR(SEARCH("13:30",A18)))</formula>
    </cfRule>
    <cfRule type="containsText" dxfId="29787" priority="51751" operator="containsText" text="FESTIVITÁ">
      <formula>NOT(ISERROR(SEARCH("FESTIVITÁ",A18)))</formula>
    </cfRule>
    <cfRule type="cellIs" dxfId="29786" priority="51752" operator="equal">
      <formula>"DOMENICA"</formula>
    </cfRule>
  </conditionalFormatting>
  <conditionalFormatting sqref="B18:B24">
    <cfRule type="iconSet" priority="51735">
      <iconSet iconSet="3Symbols2">
        <cfvo type="percent" val="0"/>
        <cfvo type="percent" val="0"/>
        <cfvo type="formula" val="TODAY()" gte="0"/>
      </iconSet>
    </cfRule>
  </conditionalFormatting>
  <conditionalFormatting sqref="A17:B17">
    <cfRule type="containsText" dxfId="29785" priority="51718" operator="containsText" text="08.30 – 14.30">
      <formula>NOT(ISERROR(SEARCH("08.30 – 14.30",A17)))</formula>
    </cfRule>
    <cfRule type="containsText" dxfId="29784" priority="51719" operator="containsText" text="09:30 – 18.30">
      <formula>NOT(ISERROR(SEARCH("09:30 – 18.30",A17)))</formula>
    </cfRule>
    <cfRule type="containsText" dxfId="29783" priority="51720" operator="containsText" text="10.30 – 18.30">
      <formula>NOT(ISERROR(SEARCH("10.30 – 18.30",A17)))</formula>
    </cfRule>
    <cfRule type="containsText" dxfId="29782" priority="51721" operator="containsText" text="09.30 – 18.30">
      <formula>NOT(ISERROR(SEARCH("09.30 – 18.30",A17)))</formula>
    </cfRule>
    <cfRule type="containsText" dxfId="29781" priority="51722" operator="containsText" text="09.00 – 13:00">
      <formula>NOT(ISERROR(SEARCH("09.00 – 13:00",A17)))</formula>
    </cfRule>
    <cfRule type="containsText" dxfId="29780" priority="51723" operator="containsText" text="08.30 – 16.30">
      <formula>NOT(ISERROR(SEARCH("08.30 – 16.30",A17)))</formula>
    </cfRule>
    <cfRule type="containsText" dxfId="29779" priority="51724" operator="containsText" text="08:30 – 17.30">
      <formula>NOT(ISERROR(SEARCH("08:30 – 17.30",A17)))</formula>
    </cfRule>
    <cfRule type="containsText" dxfId="29778" priority="51725" operator="containsText" text="08.30 – 17.30">
      <formula>NOT(ISERROR(SEARCH("08.30 – 17.30",A17)))</formula>
    </cfRule>
    <cfRule type="containsText" dxfId="29777" priority="51726" operator="containsText" text="09.00 – 18.00">
      <formula>NOT(ISERROR(SEARCH("09.00 – 18.00",A17)))</formula>
    </cfRule>
    <cfRule type="containsText" dxfId="29776" priority="51727" operator="containsText" text="09.00 – 13.00">
      <formula>NOT(ISERROR(SEARCH("09.00 – 13.00",A17)))</formula>
    </cfRule>
    <cfRule type="containsText" dxfId="29775" priority="51728" operator="containsText" text="11.30 – 19.30">
      <formula>NOT(ISERROR(SEARCH("11.30 – 19.30",A17)))</formula>
    </cfRule>
    <cfRule type="containsText" dxfId="29774" priority="51729" operator="containsText" text="10.30 – 19.30">
      <formula>NOT(ISERROR(SEARCH("10.30 – 19.30",A17)))</formula>
    </cfRule>
    <cfRule type="containsText" dxfId="29773" priority="51730" operator="containsText" text="09.00 – 15.00">
      <formula>NOT(ISERROR(SEARCH("09.00 – 15.00",A17)))</formula>
    </cfRule>
    <cfRule type="containsText" dxfId="29772" priority="51731" operator="containsText" text="12:30">
      <formula>NOT(ISERROR(SEARCH("12:30",A17)))</formula>
    </cfRule>
    <cfRule type="containsText" dxfId="29771" priority="51732" operator="containsText" text="13:30">
      <formula>NOT(ISERROR(SEARCH("13:30",A17)))</formula>
    </cfRule>
    <cfRule type="containsText" dxfId="29770" priority="51733" operator="containsText" text="FESTIVITÁ">
      <formula>NOT(ISERROR(SEARCH("FESTIVITÁ",A17)))</formula>
    </cfRule>
    <cfRule type="cellIs" dxfId="29769" priority="51734" operator="equal">
      <formula>"DOMENICA"</formula>
    </cfRule>
  </conditionalFormatting>
  <conditionalFormatting sqref="A16:B16">
    <cfRule type="cellIs" dxfId="29768" priority="51710" operator="equal">
      <formula>"09.00 – 15.00"</formula>
    </cfRule>
  </conditionalFormatting>
  <conditionalFormatting sqref="A16:B16">
    <cfRule type="cellIs" dxfId="29767" priority="51711" operator="equal">
      <formula>"09.00 – 18.00"</formula>
    </cfRule>
  </conditionalFormatting>
  <conditionalFormatting sqref="A16:B16">
    <cfRule type="cellIs" dxfId="29766" priority="51712" operator="equal">
      <formula>"09.30 – 13.00"</formula>
    </cfRule>
  </conditionalFormatting>
  <conditionalFormatting sqref="A16:B16">
    <cfRule type="cellIs" dxfId="29765" priority="51713" operator="equal">
      <formula>"10.30 – 19.30"</formula>
    </cfRule>
  </conditionalFormatting>
  <conditionalFormatting sqref="A16:B16">
    <cfRule type="cellIs" dxfId="29764" priority="51714" operator="equal">
      <formula>"11.30 – 19.30"</formula>
    </cfRule>
  </conditionalFormatting>
  <conditionalFormatting sqref="A16:B16">
    <cfRule type="cellIs" dxfId="29763" priority="51715" operator="equal">
      <formula>_FV(13,"3")</formula>
    </cfRule>
  </conditionalFormatting>
  <conditionalFormatting sqref="A16:B16">
    <cfRule type="cellIs" dxfId="29762" priority="51716" operator="equal">
      <formula>_FV(13,"3")</formula>
    </cfRule>
  </conditionalFormatting>
  <conditionalFormatting sqref="A16:B16">
    <cfRule type="cellIs" dxfId="29761" priority="51717" operator="equal">
      <formula>_FV(13,"3")</formula>
    </cfRule>
  </conditionalFormatting>
  <conditionalFormatting sqref="A16:B16">
    <cfRule type="containsText" dxfId="29760" priority="51700" operator="containsText" text="DOMENICA">
      <formula>NOT(ISERROR(SEARCH("DOMENICA",A16)))</formula>
    </cfRule>
    <cfRule type="containsText" dxfId="29759" priority="51701" operator="containsText" text="08.30 – 14.30">
      <formula>NOT(ISERROR(SEARCH("08.30 – 14.30",A16)))</formula>
    </cfRule>
    <cfRule type="containsText" dxfId="29758" priority="51702" operator="containsText" text="09.30 – 18.30">
      <formula>NOT(ISERROR(SEARCH("09.30 – 18.30",A16)))</formula>
    </cfRule>
    <cfRule type="containsText" dxfId="29757" priority="51703" operator="containsText" text="08.30 – 16.30">
      <formula>NOT(ISERROR(SEARCH("08.30 – 16.30",A16)))</formula>
    </cfRule>
    <cfRule type="containsText" dxfId="29756" priority="51704" operator="containsText" text="08.30 – 17.30">
      <formula>NOT(ISERROR(SEARCH("08.30 – 17.30",A16)))</formula>
    </cfRule>
    <cfRule type="containsText" dxfId="29755" priority="51705" operator="containsText" text="09.00 – 18.00">
      <formula>NOT(ISERROR(SEARCH("09.00 – 18.00",A16)))</formula>
    </cfRule>
    <cfRule type="containsText" dxfId="29754" priority="51706" operator="containsText" text="09.00 – 15.00">
      <formula>NOT(ISERROR(SEARCH("09.00 – 15.00",A16)))</formula>
    </cfRule>
    <cfRule type="containsText" dxfId="29753" priority="51707" operator="containsText" text="10.30 – 19.30">
      <formula>NOT(ISERROR(SEARCH("10.30 – 19.30",A16)))</formula>
    </cfRule>
    <cfRule type="containsText" dxfId="29752" priority="51708" operator="containsText" text="09.00 – 13.00">
      <formula>NOT(ISERROR(SEARCH("09.00 – 13.00",A16)))</formula>
    </cfRule>
    <cfRule type="containsText" dxfId="29751" priority="51709" operator="containsText" text="11.30 – 19.30">
      <formula>NOT(ISERROR(SEARCH("11.30 – 19.30",A16)))</formula>
    </cfRule>
  </conditionalFormatting>
  <conditionalFormatting sqref="A16:B16">
    <cfRule type="cellIs" dxfId="29750" priority="51692" operator="equal">
      <formula>"09.00 – 15.00"</formula>
    </cfRule>
  </conditionalFormatting>
  <conditionalFormatting sqref="A16:B16">
    <cfRule type="cellIs" dxfId="29749" priority="51693" operator="equal">
      <formula>"09.00 – 18.00"</formula>
    </cfRule>
  </conditionalFormatting>
  <conditionalFormatting sqref="A16:B16">
    <cfRule type="cellIs" dxfId="29748" priority="51694" operator="equal">
      <formula>"09.30 – 13.00"</formula>
    </cfRule>
  </conditionalFormatting>
  <conditionalFormatting sqref="A16:B16">
    <cfRule type="cellIs" dxfId="29747" priority="51695" operator="equal">
      <formula>"10.30 – 19.30"</formula>
    </cfRule>
  </conditionalFormatting>
  <conditionalFormatting sqref="A16:B16">
    <cfRule type="cellIs" dxfId="29746" priority="51696" operator="equal">
      <formula>"11.30 – 19.30"</formula>
    </cfRule>
  </conditionalFormatting>
  <conditionalFormatting sqref="A16:B16">
    <cfRule type="cellIs" dxfId="29745" priority="51697" operator="equal">
      <formula>_FV(13,"3")</formula>
    </cfRule>
  </conditionalFormatting>
  <conditionalFormatting sqref="A16:B16">
    <cfRule type="cellIs" dxfId="29744" priority="51698" operator="equal">
      <formula>_FV(13,"3")</formula>
    </cfRule>
  </conditionalFormatting>
  <conditionalFormatting sqref="A16:B16">
    <cfRule type="cellIs" dxfId="29743" priority="51699" operator="equal">
      <formula>_FV(13,"3")</formula>
    </cfRule>
  </conditionalFormatting>
  <conditionalFormatting sqref="A16:B16">
    <cfRule type="cellIs" dxfId="29742" priority="51684" operator="equal">
      <formula>"09.00 – 15.00"</formula>
    </cfRule>
  </conditionalFormatting>
  <conditionalFormatting sqref="A16:B16">
    <cfRule type="cellIs" dxfId="29741" priority="51685" operator="equal">
      <formula>"09.00 – 18.00"</formula>
    </cfRule>
  </conditionalFormatting>
  <conditionalFormatting sqref="A16:B16">
    <cfRule type="cellIs" dxfId="29740" priority="51686" operator="equal">
      <formula>"09.30 – 13.00"</formula>
    </cfRule>
  </conditionalFormatting>
  <conditionalFormatting sqref="A16:B16">
    <cfRule type="cellIs" dxfId="29739" priority="51687" operator="equal">
      <formula>"10.30 – 19.30"</formula>
    </cfRule>
  </conditionalFormatting>
  <conditionalFormatting sqref="A16:B16">
    <cfRule type="cellIs" dxfId="29738" priority="51688" operator="equal">
      <formula>"11.30 – 19.30"</formula>
    </cfRule>
  </conditionalFormatting>
  <conditionalFormatting sqref="A16:B16">
    <cfRule type="cellIs" dxfId="29737" priority="51689" operator="equal">
      <formula>_FV(13,"3")</formula>
    </cfRule>
  </conditionalFormatting>
  <conditionalFormatting sqref="A16:B16">
    <cfRule type="cellIs" dxfId="29736" priority="51690" operator="equal">
      <formula>_FV(13,"3")</formula>
    </cfRule>
  </conditionalFormatting>
  <conditionalFormatting sqref="A16:B16">
    <cfRule type="cellIs" dxfId="29735" priority="51691" operator="equal">
      <formula>_FV(13,"3")</formula>
    </cfRule>
  </conditionalFormatting>
  <conditionalFormatting sqref="A16:B24 N16:P16">
    <cfRule type="containsText" dxfId="29734" priority="51678" operator="containsText" text="09.00 - 13.00">
      <formula>NOT(ISERROR(SEARCH("09.00 - 13.00",A16)))</formula>
    </cfRule>
    <cfRule type="containsText" dxfId="29733" priority="51679" operator="containsText" text="09.00 – 15:00">
      <formula>NOT(ISERROR(SEARCH("09.00 – 15:00",A16)))</formula>
    </cfRule>
    <cfRule type="containsText" dxfId="29732" priority="51680" operator="containsText" text="09.00 – 16.00">
      <formula>NOT(ISERROR(SEARCH("09.00 – 16.00",A16)))</formula>
    </cfRule>
    <cfRule type="containsText" dxfId="29731" priority="51681" operator="containsText" text="09.00 - 13:00">
      <formula>NOT(ISERROR(SEARCH("09.00 - 13:00",A16)))</formula>
    </cfRule>
    <cfRule type="containsText" dxfId="29730" priority="51682" operator="containsText" text="08.30 – 16:30 ">
      <formula>NOT(ISERROR(SEARCH("08.30 – 16:30 ",A16)))</formula>
    </cfRule>
    <cfRule type="containsText" dxfId="29729" priority="51683" operator="containsText" text="08.30 – 17:30 ">
      <formula>NOT(ISERROR(SEARCH("08.30 – 17:30 ",A16)))</formula>
    </cfRule>
  </conditionalFormatting>
  <conditionalFormatting sqref="N16:P16">
    <cfRule type="cellIs" dxfId="29728" priority="51670" operator="equal">
      <formula>"09.00 – 15.00"</formula>
    </cfRule>
  </conditionalFormatting>
  <conditionalFormatting sqref="N16:P16">
    <cfRule type="cellIs" dxfId="29727" priority="51671" operator="equal">
      <formula>"09.00 – 18.00"</formula>
    </cfRule>
  </conditionalFormatting>
  <conditionalFormatting sqref="N16:P16">
    <cfRule type="cellIs" dxfId="29726" priority="51672" operator="equal">
      <formula>"09.30 – 13.00"</formula>
    </cfRule>
  </conditionalFormatting>
  <conditionalFormatting sqref="N16:P16">
    <cfRule type="cellIs" dxfId="29725" priority="51673" operator="equal">
      <formula>"10.30 – 19.30"</formula>
    </cfRule>
  </conditionalFormatting>
  <conditionalFormatting sqref="N16:P16">
    <cfRule type="cellIs" dxfId="29724" priority="51674" operator="equal">
      <formula>"11.30 – 19.30"</formula>
    </cfRule>
  </conditionalFormatting>
  <conditionalFormatting sqref="N16:P16">
    <cfRule type="cellIs" dxfId="29723" priority="51675" operator="equal">
      <formula>_FV(13,"3")</formula>
    </cfRule>
  </conditionalFormatting>
  <conditionalFormatting sqref="N16:P16">
    <cfRule type="cellIs" dxfId="29722" priority="51676" operator="equal">
      <formula>_FV(13,"3")</formula>
    </cfRule>
  </conditionalFormatting>
  <conditionalFormatting sqref="N16:P16">
    <cfRule type="cellIs" dxfId="29721" priority="51677" operator="equal">
      <formula>_FV(13,"3")</formula>
    </cfRule>
  </conditionalFormatting>
  <conditionalFormatting sqref="N16:P16">
    <cfRule type="containsText" dxfId="29720" priority="51660" operator="containsText" text="DOMENICA">
      <formula>NOT(ISERROR(SEARCH("DOMENICA",N16)))</formula>
    </cfRule>
    <cfRule type="containsText" dxfId="29719" priority="51661" operator="containsText" text="08.30 – 14.30">
      <formula>NOT(ISERROR(SEARCH("08.30 – 14.30",N16)))</formula>
    </cfRule>
    <cfRule type="containsText" dxfId="29718" priority="51662" operator="containsText" text="09.30 – 18.30">
      <formula>NOT(ISERROR(SEARCH("09.30 – 18.30",N16)))</formula>
    </cfRule>
    <cfRule type="containsText" dxfId="29717" priority="51663" operator="containsText" text="08.30 – 16.30">
      <formula>NOT(ISERROR(SEARCH("08.30 – 16.30",N16)))</formula>
    </cfRule>
    <cfRule type="containsText" dxfId="29716" priority="51664" operator="containsText" text="08.30 – 17.30">
      <formula>NOT(ISERROR(SEARCH("08.30 – 17.30",N16)))</formula>
    </cfRule>
    <cfRule type="containsText" dxfId="29715" priority="51665" operator="containsText" text="09.00 – 18.00">
      <formula>NOT(ISERROR(SEARCH("09.00 – 18.00",N16)))</formula>
    </cfRule>
    <cfRule type="containsText" dxfId="29714" priority="51666" operator="containsText" text="09.00 – 15.00">
      <formula>NOT(ISERROR(SEARCH("09.00 – 15.00",N16)))</formula>
    </cfRule>
    <cfRule type="containsText" dxfId="29713" priority="51667" operator="containsText" text="10.30 – 19.30">
      <formula>NOT(ISERROR(SEARCH("10.30 – 19.30",N16)))</formula>
    </cfRule>
    <cfRule type="containsText" dxfId="29712" priority="51668" operator="containsText" text="09.00 – 13.00">
      <formula>NOT(ISERROR(SEARCH("09.00 – 13.00",N16)))</formula>
    </cfRule>
    <cfRule type="containsText" dxfId="29711" priority="51669" operator="containsText" text="11.30 – 19.30">
      <formula>NOT(ISERROR(SEARCH("11.30 – 19.30",N16)))</formula>
    </cfRule>
  </conditionalFormatting>
  <conditionalFormatting sqref="N16:P16">
    <cfRule type="cellIs" dxfId="29710" priority="51653" operator="equal">
      <formula>"09.00 – 18.00"</formula>
    </cfRule>
  </conditionalFormatting>
  <conditionalFormatting sqref="N16:P16">
    <cfRule type="cellIs" dxfId="29709" priority="51654" operator="equal">
      <formula>"09.30 – 13.00"</formula>
    </cfRule>
  </conditionalFormatting>
  <conditionalFormatting sqref="N16:P16">
    <cfRule type="cellIs" dxfId="29708" priority="51655" operator="equal">
      <formula>"10.30 – 19.30"</formula>
    </cfRule>
  </conditionalFormatting>
  <conditionalFormatting sqref="N16:P16">
    <cfRule type="cellIs" dxfId="29707" priority="51656" operator="equal">
      <formula>"11.30 – 19.30"</formula>
    </cfRule>
  </conditionalFormatting>
  <conditionalFormatting sqref="N16:P16">
    <cfRule type="cellIs" dxfId="29706" priority="51657" operator="equal">
      <formula>_FV(13,"3")</formula>
    </cfRule>
  </conditionalFormatting>
  <conditionalFormatting sqref="N16:P16">
    <cfRule type="cellIs" dxfId="29705" priority="51658" operator="equal">
      <formula>_FV(13,"3")</formula>
    </cfRule>
  </conditionalFormatting>
  <conditionalFormatting sqref="N16:P16">
    <cfRule type="cellIs" dxfId="29704" priority="51659" operator="equal">
      <formula>_FV(13,"3")</formula>
    </cfRule>
  </conditionalFormatting>
  <conditionalFormatting sqref="N16:P16">
    <cfRule type="cellIs" dxfId="29703" priority="51646" operator="equal">
      <formula>"09.00 – 18.00"</formula>
    </cfRule>
  </conditionalFormatting>
  <conditionalFormatting sqref="N16:P16">
    <cfRule type="cellIs" dxfId="29702" priority="51647" operator="equal">
      <formula>"09.30 – 13.00"</formula>
    </cfRule>
  </conditionalFormatting>
  <conditionalFormatting sqref="N16:P16">
    <cfRule type="cellIs" dxfId="29701" priority="51648" operator="equal">
      <formula>"10.30 – 19.30"</formula>
    </cfRule>
  </conditionalFormatting>
  <conditionalFormatting sqref="N16:P16">
    <cfRule type="cellIs" dxfId="29700" priority="51649" operator="equal">
      <formula>"11.30 – 19.30"</formula>
    </cfRule>
  </conditionalFormatting>
  <conditionalFormatting sqref="N16:P16">
    <cfRule type="cellIs" dxfId="29699" priority="51650" operator="equal">
      <formula>_FV(13,"3")</formula>
    </cfRule>
  </conditionalFormatting>
  <conditionalFormatting sqref="N16:P16">
    <cfRule type="cellIs" dxfId="29698" priority="51651" operator="equal">
      <formula>_FV(13,"3")</formula>
    </cfRule>
  </conditionalFormatting>
  <conditionalFormatting sqref="N16:P16">
    <cfRule type="cellIs" dxfId="29697" priority="51652" operator="equal">
      <formula>_FV(13,"3")</formula>
    </cfRule>
  </conditionalFormatting>
  <conditionalFormatting sqref="C17:P24">
    <cfRule type="containsText" dxfId="29696" priority="51596" operator="containsText" text="08.30 – 14.30">
      <formula>NOT(ISERROR(SEARCH("08.30 – 14.30",C17)))</formula>
    </cfRule>
    <cfRule type="containsText" dxfId="29695" priority="51597" operator="containsText" text="09:30 – 18.30">
      <formula>NOT(ISERROR(SEARCH("09:30 – 18.30",C17)))</formula>
    </cfRule>
    <cfRule type="containsText" dxfId="29694" priority="51598" operator="containsText" text="10.30 – 18.30">
      <formula>NOT(ISERROR(SEARCH("10.30 – 18.30",C17)))</formula>
    </cfRule>
    <cfRule type="containsText" dxfId="29693" priority="51599" operator="containsText" text="09.30 – 18.30">
      <formula>NOT(ISERROR(SEARCH("09.30 – 18.30",C17)))</formula>
    </cfRule>
    <cfRule type="containsText" dxfId="29692" priority="51601" operator="containsText" text="09.00 – 13:00">
      <formula>NOT(ISERROR(SEARCH("09.00 – 13:00",C17)))</formula>
    </cfRule>
    <cfRule type="containsText" dxfId="29691" priority="51602" operator="containsText" text="08.30 – 16.30">
      <formula>NOT(ISERROR(SEARCH("08.30 – 16.30",C17)))</formula>
    </cfRule>
    <cfRule type="containsText" dxfId="29690" priority="51603" operator="containsText" text="08:30 – 17.30">
      <formula>NOT(ISERROR(SEARCH("08:30 – 17.30",C17)))</formula>
    </cfRule>
    <cfRule type="containsText" dxfId="29689" priority="51604" operator="containsText" text="08.30 – 17.30">
      <formula>NOT(ISERROR(SEARCH("08.30 – 17.30",C17)))</formula>
    </cfRule>
    <cfRule type="containsText" dxfId="29688" priority="51605" operator="containsText" text="09.00 – 18.00">
      <formula>NOT(ISERROR(SEARCH("09.00 – 18.00",C17)))</formula>
    </cfRule>
    <cfRule type="containsText" dxfId="29687" priority="51606" operator="containsText" text="09.00 – 13.00">
      <formula>NOT(ISERROR(SEARCH("09.00 – 13.00",C17)))</formula>
    </cfRule>
    <cfRule type="containsText" dxfId="29686" priority="51607" operator="containsText" text="11.30 – 19.30">
      <formula>NOT(ISERROR(SEARCH("11.30 – 19.30",C17)))</formula>
    </cfRule>
    <cfRule type="containsText" dxfId="29685" priority="51608" operator="containsText" text="10.30 – 19.30">
      <formula>NOT(ISERROR(SEARCH("10.30 – 19.30",C17)))</formula>
    </cfRule>
    <cfRule type="containsText" dxfId="29684" priority="51609" operator="containsText" text="09.00 – 15.00">
      <formula>NOT(ISERROR(SEARCH("09.00 – 15.00",C17)))</formula>
    </cfRule>
    <cfRule type="containsText" dxfId="29683" priority="51610" operator="containsText" text="1 2 : 3 0">
      <formula>NOT(ISERROR(SEARCH("1 2 : 3 0",C17)))</formula>
    </cfRule>
    <cfRule type="containsText" dxfId="29682" priority="51611" operator="containsText" text="1 3 : 3 0">
      <formula>NOT(ISERROR(SEARCH("1 3 : 3 0",C17)))</formula>
    </cfRule>
    <cfRule type="containsText" dxfId="29681" priority="51612" operator="containsText" text="FESTIVITÁ">
      <formula>NOT(ISERROR(SEARCH("FESTIVITÁ",C17)))</formula>
    </cfRule>
    <cfRule type="cellIs" dxfId="29680" priority="51613" operator="equal">
      <formula>"DOMENICA"</formula>
    </cfRule>
  </conditionalFormatting>
  <conditionalFormatting sqref="C17:P24">
    <cfRule type="containsText" dxfId="29679" priority="51588" operator="containsText" text="09.00 - 13.00">
      <formula>NOT(ISERROR(SEARCH("09.00 - 13.00",C17)))</formula>
    </cfRule>
    <cfRule type="containsText" dxfId="29678" priority="51591" operator="containsText" text="09.00 – 15:00">
      <formula>NOT(ISERROR(SEARCH("09.00 – 15:00",C17)))</formula>
    </cfRule>
    <cfRule type="containsText" dxfId="29677" priority="51592" operator="containsText" text="09.00 – 16.00">
      <formula>NOT(ISERROR(SEARCH("09.00 – 16.00",C17)))</formula>
    </cfRule>
    <cfRule type="containsText" dxfId="29676" priority="51593" operator="containsText" text="09.00 - 13:00">
      <formula>NOT(ISERROR(SEARCH("09.00 - 13:00",C17)))</formula>
    </cfRule>
    <cfRule type="containsText" dxfId="29675" priority="51594" operator="containsText" text="08.30 – 16:30 ">
      <formula>NOT(ISERROR(SEARCH("08.30 – 16:30 ",C17)))</formula>
    </cfRule>
    <cfRule type="containsText" dxfId="29674" priority="51595" operator="containsText" text="08.30 – 17:30 ">
      <formula>NOT(ISERROR(SEARCH("08.30 – 17:30 ",C17)))</formula>
    </cfRule>
  </conditionalFormatting>
  <conditionalFormatting sqref="C17:P24">
    <cfRule type="containsText" dxfId="29673" priority="51590" operator="containsText" text="1 3 : 0 0">
      <formula>NOT(ISERROR(SEARCH("1 3 : 0 0",C17)))</formula>
    </cfRule>
  </conditionalFormatting>
  <conditionalFormatting sqref="C17:P17">
    <cfRule type="containsText" dxfId="29672" priority="51589" operator="containsText" text="13:00">
      <formula>NOT(ISERROR(SEARCH("13:00",C17)))</formula>
    </cfRule>
  </conditionalFormatting>
  <conditionalFormatting sqref="C17:P24">
    <cfRule type="containsText" dxfId="29671" priority="51600" operator="containsText" text="09:00 – 13.00 ">
      <formula>NOT(ISERROR(SEARCH("09:00 – 13.00 ",C17)))</formula>
    </cfRule>
  </conditionalFormatting>
  <conditionalFormatting sqref="C23:P23">
    <cfRule type="containsText" dxfId="29670" priority="51587" operator="containsText" text="09:00 – 13.00 ">
      <formula>NOT(ISERROR(SEARCH("09:00 – 13.00 ",C23)))</formula>
    </cfRule>
  </conditionalFormatting>
  <conditionalFormatting sqref="C17:P24">
    <cfRule type="containsText" dxfId="29669" priority="51586" operator="containsText" text="09:00 – 13.00 ">
      <formula>NOT(ISERROR(SEARCH("09:00 – 13.00 ",C17)))</formula>
    </cfRule>
  </conditionalFormatting>
  <conditionalFormatting sqref="C23:P24">
    <cfRule type="containsText" dxfId="29668" priority="51585" operator="containsText" text="09:00 – 13.00 ">
      <formula>NOT(ISERROR(SEARCH("09:00 – 13.00 ",C23)))</formula>
    </cfRule>
  </conditionalFormatting>
  <conditionalFormatting sqref="C18:P18">
    <cfRule type="containsText" dxfId="29667" priority="51582" operator="containsText" text="09.00 -13.00">
      <formula>NOT(ISERROR(SEARCH("09.00 -13.00",C18)))</formula>
    </cfRule>
    <cfRule type="containsText" dxfId="29666" priority="51583" operator="containsText" text="09.00 -15:00">
      <formula>NOT(ISERROR(SEARCH("09.00 -15:00",C18)))</formula>
    </cfRule>
    <cfRule type="containsText" dxfId="29665" priority="51584" operator="containsText" text="09.00 -16.00">
      <formula>NOT(ISERROR(SEARCH("09.00 -16.00",C18)))</formula>
    </cfRule>
  </conditionalFormatting>
  <conditionalFormatting sqref="C19:P24">
    <cfRule type="containsText" dxfId="29664" priority="51579" operator="containsText" text="09.00 -13.00">
      <formula>NOT(ISERROR(SEARCH("09.00 -13.00",C19)))</formula>
    </cfRule>
    <cfRule type="containsText" dxfId="29663" priority="51580" operator="containsText" text="09.00 -15:00">
      <formula>NOT(ISERROR(SEARCH("09.00 -15:00",C19)))</formula>
    </cfRule>
    <cfRule type="containsText" dxfId="29662" priority="51581" operator="containsText" text="09.00 -16.00">
      <formula>NOT(ISERROR(SEARCH("09.00 -16.00",C19)))</formula>
    </cfRule>
  </conditionalFormatting>
  <conditionalFormatting sqref="C17:P17">
    <cfRule type="containsText" dxfId="29661" priority="51576" operator="containsText" text="09.00 -13.00">
      <formula>NOT(ISERROR(SEARCH("09.00 -13.00",C17)))</formula>
    </cfRule>
    <cfRule type="containsText" dxfId="29660" priority="51577" operator="containsText" text="09.00 -15:00">
      <formula>NOT(ISERROR(SEARCH("09.00 -15:00",C17)))</formula>
    </cfRule>
    <cfRule type="containsText" dxfId="29659" priority="51578" operator="containsText" text="09.00 -16.00">
      <formula>NOT(ISERROR(SEARCH("09.00 -16.00",C17)))</formula>
    </cfRule>
  </conditionalFormatting>
  <conditionalFormatting sqref="C23:P23">
    <cfRule type="containsText" dxfId="29658" priority="51575" operator="containsText" text="09:00 – 13.00 ">
      <formula>NOT(ISERROR(SEARCH("09:00 – 13.00 ",C23)))</formula>
    </cfRule>
  </conditionalFormatting>
  <conditionalFormatting sqref="C17:P24">
    <cfRule type="containsText" dxfId="29657" priority="51574" operator="containsText" text="09:00 – 13.00 ">
      <formula>NOT(ISERROR(SEARCH("09:00 – 13.00 ",C17)))</formula>
    </cfRule>
  </conditionalFormatting>
  <conditionalFormatting sqref="C23:P24">
    <cfRule type="containsText" dxfId="29656" priority="51573" operator="containsText" text="09:00 – 13.00 ">
      <formula>NOT(ISERROR(SEARCH("09:00 – 13.00 ",C23)))</formula>
    </cfRule>
  </conditionalFormatting>
  <conditionalFormatting sqref="C18:P18">
    <cfRule type="containsText" dxfId="29655" priority="51570" operator="containsText" text="09.00 -13.00">
      <formula>NOT(ISERROR(SEARCH("09.00 -13.00",C18)))</formula>
    </cfRule>
    <cfRule type="containsText" dxfId="29654" priority="51571" operator="containsText" text="09.00 -15:00">
      <formula>NOT(ISERROR(SEARCH("09.00 -15:00",C18)))</formula>
    </cfRule>
    <cfRule type="containsText" dxfId="29653" priority="51572" operator="containsText" text="09.00 -16.00">
      <formula>NOT(ISERROR(SEARCH("09.00 -16.00",C18)))</formula>
    </cfRule>
  </conditionalFormatting>
  <conditionalFormatting sqref="C19:P24">
    <cfRule type="containsText" dxfId="29652" priority="51567" operator="containsText" text="09.00 -13.00">
      <formula>NOT(ISERROR(SEARCH("09.00 -13.00",C19)))</formula>
    </cfRule>
    <cfRule type="containsText" dxfId="29651" priority="51568" operator="containsText" text="09.00 -15:00">
      <formula>NOT(ISERROR(SEARCH("09.00 -15:00",C19)))</formula>
    </cfRule>
    <cfRule type="containsText" dxfId="29650" priority="51569" operator="containsText" text="09.00 -16.00">
      <formula>NOT(ISERROR(SEARCH("09.00 -16.00",C19)))</formula>
    </cfRule>
  </conditionalFormatting>
  <conditionalFormatting sqref="C17:P17">
    <cfRule type="containsText" dxfId="29649" priority="51564" operator="containsText" text="09.00 -13.00">
      <formula>NOT(ISERROR(SEARCH("09.00 -13.00",C17)))</formula>
    </cfRule>
    <cfRule type="containsText" dxfId="29648" priority="51565" operator="containsText" text="09.00 -15:00">
      <formula>NOT(ISERROR(SEARCH("09.00 -15:00",C17)))</formula>
    </cfRule>
    <cfRule type="containsText" dxfId="29647" priority="51566" operator="containsText" text="09.00 -16.00">
      <formula>NOT(ISERROR(SEARCH("09.00 -16.00",C17)))</formula>
    </cfRule>
  </conditionalFormatting>
  <conditionalFormatting sqref="C18:P18">
    <cfRule type="containsText" dxfId="29646" priority="51561" operator="containsText" text="09.00 -13:00">
      <formula>NOT(ISERROR(SEARCH("09.00 -13:00",C18)))</formula>
    </cfRule>
    <cfRule type="containsText" dxfId="29645" priority="51562" operator="containsText" text="08.30 -17.30">
      <formula>NOT(ISERROR(SEARCH("08.30 -17.30",C18)))</formula>
    </cfRule>
    <cfRule type="containsText" dxfId="29644" priority="51563" operator="containsText" text="08.30 -15:30">
      <formula>NOT(ISERROR(SEARCH("08.30 -15:30",C18)))</formula>
    </cfRule>
  </conditionalFormatting>
  <conditionalFormatting sqref="C19:P24">
    <cfRule type="containsText" dxfId="29643" priority="51558" operator="containsText" text="09.00 -13.00">
      <formula>NOT(ISERROR(SEARCH("09.00 -13.00",C19)))</formula>
    </cfRule>
    <cfRule type="containsText" dxfId="29642" priority="51559" operator="containsText" text="09.00 -15:00">
      <formula>NOT(ISERROR(SEARCH("09.00 -15:00",C19)))</formula>
    </cfRule>
    <cfRule type="containsText" dxfId="29641" priority="51560" operator="containsText" text="09.00 -16.00">
      <formula>NOT(ISERROR(SEARCH("09.00 -16.00",C19)))</formula>
    </cfRule>
  </conditionalFormatting>
  <conditionalFormatting sqref="C19:P24">
    <cfRule type="containsText" dxfId="29640" priority="51555" operator="containsText" text="09.00 -13:00">
      <formula>NOT(ISERROR(SEARCH("09.00 -13:00",C19)))</formula>
    </cfRule>
    <cfRule type="containsText" dxfId="29639" priority="51556" operator="containsText" text="08.30 -17.30">
      <formula>NOT(ISERROR(SEARCH("08.30 -17.30",C19)))</formula>
    </cfRule>
    <cfRule type="containsText" dxfId="29638" priority="51557" operator="containsText" text="08.30 -15:30">
      <formula>NOT(ISERROR(SEARCH("08.30 -15:30",C19)))</formula>
    </cfRule>
  </conditionalFormatting>
  <conditionalFormatting sqref="C17:P17">
    <cfRule type="containsText" dxfId="29637" priority="51552" operator="containsText" text="09.00 -13.00">
      <formula>NOT(ISERROR(SEARCH("09.00 -13.00",C17)))</formula>
    </cfRule>
    <cfRule type="containsText" dxfId="29636" priority="51553" operator="containsText" text="09.00 -15:00">
      <formula>NOT(ISERROR(SEARCH("09.00 -15:00",C17)))</formula>
    </cfRule>
    <cfRule type="containsText" dxfId="29635" priority="51554" operator="containsText" text="09.00 -16.00">
      <formula>NOT(ISERROR(SEARCH("09.00 -16.00",C17)))</formula>
    </cfRule>
  </conditionalFormatting>
  <conditionalFormatting sqref="C17:P17">
    <cfRule type="containsText" dxfId="29634" priority="51549" operator="containsText" text="09.00 -13:00">
      <formula>NOT(ISERROR(SEARCH("09.00 -13:00",C17)))</formula>
    </cfRule>
    <cfRule type="containsText" dxfId="29633" priority="51550" operator="containsText" text="08.30 -17.30">
      <formula>NOT(ISERROR(SEARCH("08.30 -17.30",C17)))</formula>
    </cfRule>
    <cfRule type="containsText" dxfId="29632" priority="51551" operator="containsText" text="08.30 -15:30">
      <formula>NOT(ISERROR(SEARCH("08.30 -15:30",C17)))</formula>
    </cfRule>
  </conditionalFormatting>
  <conditionalFormatting sqref="W16">
    <cfRule type="cellIs" dxfId="29631" priority="51540" operator="equal">
      <formula>"09.00 – 13.00"</formula>
    </cfRule>
  </conditionalFormatting>
  <conditionalFormatting sqref="W16">
    <cfRule type="cellIs" dxfId="29630" priority="51541" operator="equal">
      <formula>"09.00 – 15.00"</formula>
    </cfRule>
  </conditionalFormatting>
  <conditionalFormatting sqref="W16">
    <cfRule type="cellIs" dxfId="29629" priority="51542" operator="equal">
      <formula>"09.00 – 18.00"</formula>
    </cfRule>
  </conditionalFormatting>
  <conditionalFormatting sqref="W16">
    <cfRule type="cellIs" dxfId="29628" priority="51543" operator="equal">
      <formula>"09.30 – 13.00"</formula>
    </cfRule>
  </conditionalFormatting>
  <conditionalFormatting sqref="W16">
    <cfRule type="cellIs" dxfId="29627" priority="51544" operator="equal">
      <formula>"10.30 – 19.30"</formula>
    </cfRule>
  </conditionalFormatting>
  <conditionalFormatting sqref="W16">
    <cfRule type="cellIs" dxfId="29626" priority="51545" operator="equal">
      <formula>"11.30 – 19.30"</formula>
    </cfRule>
  </conditionalFormatting>
  <conditionalFormatting sqref="W16">
    <cfRule type="cellIs" dxfId="29625" priority="51546" operator="equal">
      <formula>_FV(13,"3")</formula>
    </cfRule>
  </conditionalFormatting>
  <conditionalFormatting sqref="W16">
    <cfRule type="cellIs" dxfId="29624" priority="51547" operator="equal">
      <formula>_FV(13,"3")</formula>
    </cfRule>
  </conditionalFormatting>
  <conditionalFormatting sqref="W16">
    <cfRule type="cellIs" dxfId="29623" priority="51548" operator="equal">
      <formula>_FV(13,"3")</formula>
    </cfRule>
  </conditionalFormatting>
  <conditionalFormatting sqref="W16">
    <cfRule type="containsText" dxfId="29622" priority="51530" operator="containsText" text="DOMENICA">
      <formula>NOT(ISERROR(SEARCH("DOMENICA",W16)))</formula>
    </cfRule>
    <cfRule type="containsText" dxfId="29621" priority="51531" operator="containsText" text="08.30 – 14.30">
      <formula>NOT(ISERROR(SEARCH("08.30 – 14.30",W16)))</formula>
    </cfRule>
    <cfRule type="containsText" dxfId="29620" priority="51532" operator="containsText" text="09.30 – 18.30">
      <formula>NOT(ISERROR(SEARCH("09.30 – 18.30",W16)))</formula>
    </cfRule>
    <cfRule type="containsText" dxfId="29619" priority="51533" operator="containsText" text="08.30 – 16.30">
      <formula>NOT(ISERROR(SEARCH("08.30 – 16.30",W16)))</formula>
    </cfRule>
    <cfRule type="containsText" dxfId="29618" priority="51534" operator="containsText" text="08.30 – 17.30">
      <formula>NOT(ISERROR(SEARCH("08.30 – 17.30",W16)))</formula>
    </cfRule>
    <cfRule type="containsText" dxfId="29617" priority="51535" operator="containsText" text="09.00 – 18.00">
      <formula>NOT(ISERROR(SEARCH("09.00 – 18.00",W16)))</formula>
    </cfRule>
    <cfRule type="containsText" dxfId="29616" priority="51536" operator="containsText" text="09.00 – 15.00">
      <formula>NOT(ISERROR(SEARCH("09.00 – 15.00",W16)))</formula>
    </cfRule>
    <cfRule type="containsText" dxfId="29615" priority="51537" operator="containsText" text="10.30 – 19.30">
      <formula>NOT(ISERROR(SEARCH("10.30 – 19.30",W16)))</formula>
    </cfRule>
    <cfRule type="containsText" dxfId="29614" priority="51538" operator="containsText" text="09.00 – 13.00">
      <formula>NOT(ISERROR(SEARCH("09.00 – 13.00",W16)))</formula>
    </cfRule>
    <cfRule type="containsText" dxfId="29613" priority="51539" operator="containsText" text="11.30 – 19.30">
      <formula>NOT(ISERROR(SEARCH("11.30 – 19.30",W16)))</formula>
    </cfRule>
  </conditionalFormatting>
  <conditionalFormatting sqref="W16">
    <cfRule type="cellIs" dxfId="29612" priority="51522" operator="equal">
      <formula>"09.00 – 15.00"</formula>
    </cfRule>
  </conditionalFormatting>
  <conditionalFormatting sqref="W16">
    <cfRule type="cellIs" dxfId="29611" priority="51523" operator="equal">
      <formula>"09.00 – 18.00"</formula>
    </cfRule>
  </conditionalFormatting>
  <conditionalFormatting sqref="W16">
    <cfRule type="cellIs" dxfId="29610" priority="51524" operator="equal">
      <formula>"09.30 – 13.00"</formula>
    </cfRule>
  </conditionalFormatting>
  <conditionalFormatting sqref="W16">
    <cfRule type="cellIs" dxfId="29609" priority="51525" operator="equal">
      <formula>"10.30 – 19.30"</formula>
    </cfRule>
  </conditionalFormatting>
  <conditionalFormatting sqref="W16">
    <cfRule type="cellIs" dxfId="29608" priority="51526" operator="equal">
      <formula>"11.30 – 19.30"</formula>
    </cfRule>
  </conditionalFormatting>
  <conditionalFormatting sqref="W16">
    <cfRule type="cellIs" dxfId="29607" priority="51527" operator="equal">
      <formula>_FV(13,"3")</formula>
    </cfRule>
  </conditionalFormatting>
  <conditionalFormatting sqref="W16">
    <cfRule type="cellIs" dxfId="29606" priority="51528" operator="equal">
      <formula>_FV(13,"3")</formula>
    </cfRule>
  </conditionalFormatting>
  <conditionalFormatting sqref="W16">
    <cfRule type="cellIs" dxfId="29605" priority="51529" operator="equal">
      <formula>_FV(13,"3")</formula>
    </cfRule>
  </conditionalFormatting>
  <conditionalFormatting sqref="W16">
    <cfRule type="cellIs" dxfId="29604" priority="51514" operator="equal">
      <formula>"09.00 – 15.00"</formula>
    </cfRule>
  </conditionalFormatting>
  <conditionalFormatting sqref="W16">
    <cfRule type="cellIs" dxfId="29603" priority="51515" operator="equal">
      <formula>"09.00 – 18.00"</formula>
    </cfRule>
  </conditionalFormatting>
  <conditionalFormatting sqref="W16">
    <cfRule type="cellIs" dxfId="29602" priority="51516" operator="equal">
      <formula>"09.30 – 13.00"</formula>
    </cfRule>
  </conditionalFormatting>
  <conditionalFormatting sqref="W16">
    <cfRule type="cellIs" dxfId="29601" priority="51517" operator="equal">
      <formula>"10.30 – 19.30"</formula>
    </cfRule>
  </conditionalFormatting>
  <conditionalFormatting sqref="W16">
    <cfRule type="cellIs" dxfId="29600" priority="51518" operator="equal">
      <formula>"11.30 – 19.30"</formula>
    </cfRule>
  </conditionalFormatting>
  <conditionalFormatting sqref="W16">
    <cfRule type="cellIs" dxfId="29599" priority="51519" operator="equal">
      <formula>_FV(13,"3")</formula>
    </cfRule>
  </conditionalFormatting>
  <conditionalFormatting sqref="W16">
    <cfRule type="cellIs" dxfId="29598" priority="51520" operator="equal">
      <formula>_FV(13,"3")</formula>
    </cfRule>
  </conditionalFormatting>
  <conditionalFormatting sqref="W16">
    <cfRule type="cellIs" dxfId="29597" priority="51521" operator="equal">
      <formula>_FV(13,"3")</formula>
    </cfRule>
  </conditionalFormatting>
  <conditionalFormatting sqref="W16">
    <cfRule type="containsText" dxfId="29596" priority="51508" operator="containsText" text="09.00 - 13.00">
      <formula>NOT(ISERROR(SEARCH("09.00 - 13.00",W16)))</formula>
    </cfRule>
    <cfRule type="containsText" dxfId="29595" priority="51509" operator="containsText" text="09.00 – 15:00">
      <formula>NOT(ISERROR(SEARCH("09.00 – 15:00",W16)))</formula>
    </cfRule>
    <cfRule type="containsText" dxfId="29594" priority="51510" operator="containsText" text="09.00 – 16.00">
      <formula>NOT(ISERROR(SEARCH("09.00 – 16.00",W16)))</formula>
    </cfRule>
    <cfRule type="containsText" dxfId="29593" priority="51511" operator="containsText" text="09.00 - 13:00">
      <formula>NOT(ISERROR(SEARCH("09.00 - 13:00",W16)))</formula>
    </cfRule>
    <cfRule type="containsText" dxfId="29592" priority="51512" operator="containsText" text="08.30 – 16:30 ">
      <formula>NOT(ISERROR(SEARCH("08.30 – 16:30 ",W16)))</formula>
    </cfRule>
    <cfRule type="containsText" dxfId="29591" priority="51513" operator="containsText" text="08.30 – 17:30 ">
      <formula>NOT(ISERROR(SEARCH("08.30 – 17:30 ",W16)))</formula>
    </cfRule>
  </conditionalFormatting>
  <conditionalFormatting sqref="W16">
    <cfRule type="cellIs" dxfId="29590" priority="51500" operator="equal">
      <formula>"09.00 – 15.00"</formula>
    </cfRule>
  </conditionalFormatting>
  <conditionalFormatting sqref="W16">
    <cfRule type="cellIs" dxfId="29589" priority="51501" operator="equal">
      <formula>"09.00 – 18.00"</formula>
    </cfRule>
  </conditionalFormatting>
  <conditionalFormatting sqref="W16">
    <cfRule type="cellIs" dxfId="29588" priority="51502" operator="equal">
      <formula>"09.30 – 13.00"</formula>
    </cfRule>
  </conditionalFormatting>
  <conditionalFormatting sqref="W16">
    <cfRule type="cellIs" dxfId="29587" priority="51503" operator="equal">
      <formula>"10.30 – 19.30"</formula>
    </cfRule>
  </conditionalFormatting>
  <conditionalFormatting sqref="W16">
    <cfRule type="cellIs" dxfId="29586" priority="51504" operator="equal">
      <formula>"11.30 – 19.30"</formula>
    </cfRule>
  </conditionalFormatting>
  <conditionalFormatting sqref="W16">
    <cfRule type="cellIs" dxfId="29585" priority="51505" operator="equal">
      <formula>_FV(13,"3")</formula>
    </cfRule>
  </conditionalFormatting>
  <conditionalFormatting sqref="W16">
    <cfRule type="cellIs" dxfId="29584" priority="51506" operator="equal">
      <formula>_FV(13,"3")</formula>
    </cfRule>
  </conditionalFormatting>
  <conditionalFormatting sqref="W16">
    <cfRule type="cellIs" dxfId="29583" priority="51507" operator="equal">
      <formula>_FV(13,"3")</formula>
    </cfRule>
  </conditionalFormatting>
  <conditionalFormatting sqref="W16">
    <cfRule type="containsText" dxfId="29582" priority="51490" operator="containsText" text="DOMENICA">
      <formula>NOT(ISERROR(SEARCH("DOMENICA",W16)))</formula>
    </cfRule>
    <cfRule type="containsText" dxfId="29581" priority="51491" operator="containsText" text="08.30 – 14.30">
      <formula>NOT(ISERROR(SEARCH("08.30 – 14.30",W16)))</formula>
    </cfRule>
    <cfRule type="containsText" dxfId="29580" priority="51492" operator="containsText" text="09.30 – 18.30">
      <formula>NOT(ISERROR(SEARCH("09.30 – 18.30",W16)))</formula>
    </cfRule>
    <cfRule type="containsText" dxfId="29579" priority="51493" operator="containsText" text="08.30 – 16.30">
      <formula>NOT(ISERROR(SEARCH("08.30 – 16.30",W16)))</formula>
    </cfRule>
    <cfRule type="containsText" dxfId="29578" priority="51494" operator="containsText" text="08.30 – 17.30">
      <formula>NOT(ISERROR(SEARCH("08.30 – 17.30",W16)))</formula>
    </cfRule>
    <cfRule type="containsText" dxfId="29577" priority="51495" operator="containsText" text="09.00 – 18.00">
      <formula>NOT(ISERROR(SEARCH("09.00 – 18.00",W16)))</formula>
    </cfRule>
    <cfRule type="containsText" dxfId="29576" priority="51496" operator="containsText" text="09.00 – 15.00">
      <formula>NOT(ISERROR(SEARCH("09.00 – 15.00",W16)))</formula>
    </cfRule>
    <cfRule type="containsText" dxfId="29575" priority="51497" operator="containsText" text="10.30 – 19.30">
      <formula>NOT(ISERROR(SEARCH("10.30 – 19.30",W16)))</formula>
    </cfRule>
    <cfRule type="containsText" dxfId="29574" priority="51498" operator="containsText" text="09.00 – 13.00">
      <formula>NOT(ISERROR(SEARCH("09.00 – 13.00",W16)))</formula>
    </cfRule>
    <cfRule type="containsText" dxfId="29573" priority="51499" operator="containsText" text="11.30 – 19.30">
      <formula>NOT(ISERROR(SEARCH("11.30 – 19.30",W16)))</formula>
    </cfRule>
  </conditionalFormatting>
  <conditionalFormatting sqref="W16">
    <cfRule type="cellIs" dxfId="29572" priority="51483" operator="equal">
      <formula>"09.00 – 18.00"</formula>
    </cfRule>
  </conditionalFormatting>
  <conditionalFormatting sqref="W16">
    <cfRule type="cellIs" dxfId="29571" priority="51484" operator="equal">
      <formula>"09.30 – 13.00"</formula>
    </cfRule>
  </conditionalFormatting>
  <conditionalFormatting sqref="W16">
    <cfRule type="cellIs" dxfId="29570" priority="51485" operator="equal">
      <formula>"10.30 – 19.30"</formula>
    </cfRule>
  </conditionalFormatting>
  <conditionalFormatting sqref="W16">
    <cfRule type="cellIs" dxfId="29569" priority="51486" operator="equal">
      <formula>"11.30 – 19.30"</formula>
    </cfRule>
  </conditionalFormatting>
  <conditionalFormatting sqref="W16">
    <cfRule type="cellIs" dxfId="29568" priority="51487" operator="equal">
      <formula>_FV(13,"3")</formula>
    </cfRule>
  </conditionalFormatting>
  <conditionalFormatting sqref="W16">
    <cfRule type="cellIs" dxfId="29567" priority="51488" operator="equal">
      <formula>_FV(13,"3")</formula>
    </cfRule>
  </conditionalFormatting>
  <conditionalFormatting sqref="W16">
    <cfRule type="cellIs" dxfId="29566" priority="51489" operator="equal">
      <formula>_FV(13,"3")</formula>
    </cfRule>
  </conditionalFormatting>
  <conditionalFormatting sqref="W16">
    <cfRule type="cellIs" dxfId="29565" priority="51476" operator="equal">
      <formula>"09.00 – 18.00"</formula>
    </cfRule>
  </conditionalFormatting>
  <conditionalFormatting sqref="W16">
    <cfRule type="cellIs" dxfId="29564" priority="51477" operator="equal">
      <formula>"09.30 – 13.00"</formula>
    </cfRule>
  </conditionalFormatting>
  <conditionalFormatting sqref="W16">
    <cfRule type="cellIs" dxfId="29563" priority="51478" operator="equal">
      <formula>"10.30 – 19.30"</formula>
    </cfRule>
  </conditionalFormatting>
  <conditionalFormatting sqref="W16">
    <cfRule type="cellIs" dxfId="29562" priority="51479" operator="equal">
      <formula>"11.30 – 19.30"</formula>
    </cfRule>
  </conditionalFormatting>
  <conditionalFormatting sqref="W16">
    <cfRule type="cellIs" dxfId="29561" priority="51480" operator="equal">
      <formula>_FV(13,"3")</formula>
    </cfRule>
  </conditionalFormatting>
  <conditionalFormatting sqref="W16">
    <cfRule type="cellIs" dxfId="29560" priority="51481" operator="equal">
      <formula>_FV(13,"3")</formula>
    </cfRule>
  </conditionalFormatting>
  <conditionalFormatting sqref="W16">
    <cfRule type="cellIs" dxfId="29559" priority="51482" operator="equal">
      <formula>_FV(13,"3")</formula>
    </cfRule>
  </conditionalFormatting>
  <conditionalFormatting sqref="W17:W24">
    <cfRule type="containsText" dxfId="29558" priority="51458" operator="containsText" text="08.30 – 14.30">
      <formula>NOT(ISERROR(SEARCH("08.30 – 14.30",W17)))</formula>
    </cfRule>
    <cfRule type="containsText" dxfId="29557" priority="51459" operator="containsText" text="09:30 – 18.30">
      <formula>NOT(ISERROR(SEARCH("09:30 – 18.30",W17)))</formula>
    </cfRule>
    <cfRule type="containsText" dxfId="29556" priority="51460" operator="containsText" text="10.30 – 18.30">
      <formula>NOT(ISERROR(SEARCH("10.30 – 18.30",W17)))</formula>
    </cfRule>
    <cfRule type="containsText" dxfId="29555" priority="51461" operator="containsText" text="09.30 – 18.30">
      <formula>NOT(ISERROR(SEARCH("09.30 – 18.30",W17)))</formula>
    </cfRule>
    <cfRule type="containsText" dxfId="29554" priority="51463" operator="containsText" text="09.00 – 13:00">
      <formula>NOT(ISERROR(SEARCH("09.00 – 13:00",W17)))</formula>
    </cfRule>
    <cfRule type="containsText" dxfId="29553" priority="51464" operator="containsText" text="08.30 – 16.30">
      <formula>NOT(ISERROR(SEARCH("08.30 – 16.30",W17)))</formula>
    </cfRule>
    <cfRule type="containsText" dxfId="29552" priority="51465" operator="containsText" text="08:30 – 17.30">
      <formula>NOT(ISERROR(SEARCH("08:30 – 17.30",W17)))</formula>
    </cfRule>
    <cfRule type="containsText" dxfId="29551" priority="51466" operator="containsText" text="08.30 – 17.30">
      <formula>NOT(ISERROR(SEARCH("08.30 – 17.30",W17)))</formula>
    </cfRule>
    <cfRule type="containsText" dxfId="29550" priority="51467" operator="containsText" text="09.00 – 18.00">
      <formula>NOT(ISERROR(SEARCH("09.00 – 18.00",W17)))</formula>
    </cfRule>
    <cfRule type="containsText" dxfId="29549" priority="51468" operator="containsText" text="09.00 – 13.00">
      <formula>NOT(ISERROR(SEARCH("09.00 – 13.00",W17)))</formula>
    </cfRule>
    <cfRule type="containsText" dxfId="29548" priority="51469" operator="containsText" text="11.30 – 19.30">
      <formula>NOT(ISERROR(SEARCH("11.30 – 19.30",W17)))</formula>
    </cfRule>
    <cfRule type="containsText" dxfId="29547" priority="51470" operator="containsText" text="10.30 – 19.30">
      <formula>NOT(ISERROR(SEARCH("10.30 – 19.30",W17)))</formula>
    </cfRule>
    <cfRule type="containsText" dxfId="29546" priority="51471" operator="containsText" text="09.00 – 15.00">
      <formula>NOT(ISERROR(SEARCH("09.00 – 15.00",W17)))</formula>
    </cfRule>
    <cfRule type="containsText" dxfId="29545" priority="51472" operator="containsText" text="1 2 : 3 0">
      <formula>NOT(ISERROR(SEARCH("1 2 : 3 0",W17)))</formula>
    </cfRule>
    <cfRule type="containsText" dxfId="29544" priority="51473" operator="containsText" text="1 3 : 3 0">
      <formula>NOT(ISERROR(SEARCH("1 3 : 3 0",W17)))</formula>
    </cfRule>
    <cfRule type="containsText" dxfId="29543" priority="51474" operator="containsText" text="FESTIVITÁ">
      <formula>NOT(ISERROR(SEARCH("FESTIVITÁ",W17)))</formula>
    </cfRule>
    <cfRule type="cellIs" dxfId="29542" priority="51475" operator="equal">
      <formula>"DOMENICA"</formula>
    </cfRule>
  </conditionalFormatting>
  <conditionalFormatting sqref="W17:W24">
    <cfRule type="containsText" dxfId="29541" priority="51450" operator="containsText" text="09.00 - 13.00">
      <formula>NOT(ISERROR(SEARCH("09.00 - 13.00",W17)))</formula>
    </cfRule>
    <cfRule type="containsText" dxfId="29540" priority="51453" operator="containsText" text="09.00 – 15:00">
      <formula>NOT(ISERROR(SEARCH("09.00 – 15:00",W17)))</formula>
    </cfRule>
    <cfRule type="containsText" dxfId="29539" priority="51454" operator="containsText" text="09.00 – 16.00">
      <formula>NOT(ISERROR(SEARCH("09.00 – 16.00",W17)))</formula>
    </cfRule>
    <cfRule type="containsText" dxfId="29538" priority="51455" operator="containsText" text="09.00 - 13:00">
      <formula>NOT(ISERROR(SEARCH("09.00 - 13:00",W17)))</formula>
    </cfRule>
    <cfRule type="containsText" dxfId="29537" priority="51456" operator="containsText" text="08.30 – 16:30 ">
      <formula>NOT(ISERROR(SEARCH("08.30 – 16:30 ",W17)))</formula>
    </cfRule>
    <cfRule type="containsText" dxfId="29536" priority="51457" operator="containsText" text="08.30 – 17:30 ">
      <formula>NOT(ISERROR(SEARCH("08.30 – 17:30 ",W17)))</formula>
    </cfRule>
  </conditionalFormatting>
  <conditionalFormatting sqref="W17:W24">
    <cfRule type="containsText" dxfId="29535" priority="51452" operator="containsText" text="1 3 : 0 0">
      <formula>NOT(ISERROR(SEARCH("1 3 : 0 0",W17)))</formula>
    </cfRule>
  </conditionalFormatting>
  <conditionalFormatting sqref="W17">
    <cfRule type="containsText" dxfId="29534" priority="51451" operator="containsText" text="13:00">
      <formula>NOT(ISERROR(SEARCH("13:00",W17)))</formula>
    </cfRule>
  </conditionalFormatting>
  <conditionalFormatting sqref="W17:W24">
    <cfRule type="containsText" dxfId="29533" priority="51462" operator="containsText" text="09:00 – 13.00 ">
      <formula>NOT(ISERROR(SEARCH("09:00 – 13.00 ",W17)))</formula>
    </cfRule>
  </conditionalFormatting>
  <conditionalFormatting sqref="W23">
    <cfRule type="containsText" dxfId="29532" priority="51449" operator="containsText" text="09:00 – 13.00 ">
      <formula>NOT(ISERROR(SEARCH("09:00 – 13.00 ",W23)))</formula>
    </cfRule>
  </conditionalFormatting>
  <conditionalFormatting sqref="W17:W24">
    <cfRule type="containsText" dxfId="29531" priority="51448" operator="containsText" text="09:00 – 13.00 ">
      <formula>NOT(ISERROR(SEARCH("09:00 – 13.00 ",W17)))</formula>
    </cfRule>
  </conditionalFormatting>
  <conditionalFormatting sqref="W23:W24">
    <cfRule type="containsText" dxfId="29530" priority="51447" operator="containsText" text="09:00 – 13.00 ">
      <formula>NOT(ISERROR(SEARCH("09:00 – 13.00 ",W23)))</formula>
    </cfRule>
  </conditionalFormatting>
  <conditionalFormatting sqref="W18">
    <cfRule type="containsText" dxfId="29529" priority="51444" operator="containsText" text="09.00 -13.00">
      <formula>NOT(ISERROR(SEARCH("09.00 -13.00",W18)))</formula>
    </cfRule>
    <cfRule type="containsText" dxfId="29528" priority="51445" operator="containsText" text="09.00 -15:00">
      <formula>NOT(ISERROR(SEARCH("09.00 -15:00",W18)))</formula>
    </cfRule>
    <cfRule type="containsText" dxfId="29527" priority="51446" operator="containsText" text="09.00 -16.00">
      <formula>NOT(ISERROR(SEARCH("09.00 -16.00",W18)))</formula>
    </cfRule>
  </conditionalFormatting>
  <conditionalFormatting sqref="W19:W24">
    <cfRule type="containsText" dxfId="29526" priority="51441" operator="containsText" text="09.00 -13.00">
      <formula>NOT(ISERROR(SEARCH("09.00 -13.00",W19)))</formula>
    </cfRule>
    <cfRule type="containsText" dxfId="29525" priority="51442" operator="containsText" text="09.00 -15:00">
      <formula>NOT(ISERROR(SEARCH("09.00 -15:00",W19)))</formula>
    </cfRule>
    <cfRule type="containsText" dxfId="29524" priority="51443" operator="containsText" text="09.00 -16.00">
      <formula>NOT(ISERROR(SEARCH("09.00 -16.00",W19)))</formula>
    </cfRule>
  </conditionalFormatting>
  <conditionalFormatting sqref="W17">
    <cfRule type="containsText" dxfId="29523" priority="51438" operator="containsText" text="09.00 -13.00">
      <formula>NOT(ISERROR(SEARCH("09.00 -13.00",W17)))</formula>
    </cfRule>
    <cfRule type="containsText" dxfId="29522" priority="51439" operator="containsText" text="09.00 -15:00">
      <formula>NOT(ISERROR(SEARCH("09.00 -15:00",W17)))</formula>
    </cfRule>
    <cfRule type="containsText" dxfId="29521" priority="51440" operator="containsText" text="09.00 -16.00">
      <formula>NOT(ISERROR(SEARCH("09.00 -16.00",W17)))</formula>
    </cfRule>
  </conditionalFormatting>
  <conditionalFormatting sqref="W23">
    <cfRule type="containsText" dxfId="29520" priority="51437" operator="containsText" text="09:00 – 13.00 ">
      <formula>NOT(ISERROR(SEARCH("09:00 – 13.00 ",W23)))</formula>
    </cfRule>
  </conditionalFormatting>
  <conditionalFormatting sqref="W17:W24">
    <cfRule type="containsText" dxfId="29519" priority="51436" operator="containsText" text="09:00 – 13.00 ">
      <formula>NOT(ISERROR(SEARCH("09:00 – 13.00 ",W17)))</formula>
    </cfRule>
  </conditionalFormatting>
  <conditionalFormatting sqref="W23:W24">
    <cfRule type="containsText" dxfId="29518" priority="51435" operator="containsText" text="09:00 – 13.00 ">
      <formula>NOT(ISERROR(SEARCH("09:00 – 13.00 ",W23)))</formula>
    </cfRule>
  </conditionalFormatting>
  <conditionalFormatting sqref="W18">
    <cfRule type="containsText" dxfId="29517" priority="51432" operator="containsText" text="09.00 -13.00">
      <formula>NOT(ISERROR(SEARCH("09.00 -13.00",W18)))</formula>
    </cfRule>
    <cfRule type="containsText" dxfId="29516" priority="51433" operator="containsText" text="09.00 -15:00">
      <formula>NOT(ISERROR(SEARCH("09.00 -15:00",W18)))</formula>
    </cfRule>
    <cfRule type="containsText" dxfId="29515" priority="51434" operator="containsText" text="09.00 -16.00">
      <formula>NOT(ISERROR(SEARCH("09.00 -16.00",W18)))</formula>
    </cfRule>
  </conditionalFormatting>
  <conditionalFormatting sqref="W19:W24">
    <cfRule type="containsText" dxfId="29514" priority="51429" operator="containsText" text="09.00 -13.00">
      <formula>NOT(ISERROR(SEARCH("09.00 -13.00",W19)))</formula>
    </cfRule>
    <cfRule type="containsText" dxfId="29513" priority="51430" operator="containsText" text="09.00 -15:00">
      <formula>NOT(ISERROR(SEARCH("09.00 -15:00",W19)))</formula>
    </cfRule>
    <cfRule type="containsText" dxfId="29512" priority="51431" operator="containsText" text="09.00 -16.00">
      <formula>NOT(ISERROR(SEARCH("09.00 -16.00",W19)))</formula>
    </cfRule>
  </conditionalFormatting>
  <conditionalFormatting sqref="W17">
    <cfRule type="containsText" dxfId="29511" priority="51426" operator="containsText" text="09.00 -13.00">
      <formula>NOT(ISERROR(SEARCH("09.00 -13.00",W17)))</formula>
    </cfRule>
    <cfRule type="containsText" dxfId="29510" priority="51427" operator="containsText" text="09.00 -15:00">
      <formula>NOT(ISERROR(SEARCH("09.00 -15:00",W17)))</formula>
    </cfRule>
    <cfRule type="containsText" dxfId="29509" priority="51428" operator="containsText" text="09.00 -16.00">
      <formula>NOT(ISERROR(SEARCH("09.00 -16.00",W17)))</formula>
    </cfRule>
  </conditionalFormatting>
  <conditionalFormatting sqref="W18">
    <cfRule type="containsText" dxfId="29508" priority="51423" operator="containsText" text="09.00 -13:00">
      <formula>NOT(ISERROR(SEARCH("09.00 -13:00",W18)))</formula>
    </cfRule>
    <cfRule type="containsText" dxfId="29507" priority="51424" operator="containsText" text="08.30 -17.30">
      <formula>NOT(ISERROR(SEARCH("08.30 -17.30",W18)))</formula>
    </cfRule>
    <cfRule type="containsText" dxfId="29506" priority="51425" operator="containsText" text="08.30 -15:30">
      <formula>NOT(ISERROR(SEARCH("08.30 -15:30",W18)))</formula>
    </cfRule>
  </conditionalFormatting>
  <conditionalFormatting sqref="W19:W24">
    <cfRule type="containsText" dxfId="29505" priority="51420" operator="containsText" text="09.00 -13.00">
      <formula>NOT(ISERROR(SEARCH("09.00 -13.00",W19)))</formula>
    </cfRule>
    <cfRule type="containsText" dxfId="29504" priority="51421" operator="containsText" text="09.00 -15:00">
      <formula>NOT(ISERROR(SEARCH("09.00 -15:00",W19)))</formula>
    </cfRule>
    <cfRule type="containsText" dxfId="29503" priority="51422" operator="containsText" text="09.00 -16.00">
      <formula>NOT(ISERROR(SEARCH("09.00 -16.00",W19)))</formula>
    </cfRule>
  </conditionalFormatting>
  <conditionalFormatting sqref="W19:W24">
    <cfRule type="containsText" dxfId="29502" priority="51417" operator="containsText" text="09.00 -13:00">
      <formula>NOT(ISERROR(SEARCH("09.00 -13:00",W19)))</formula>
    </cfRule>
    <cfRule type="containsText" dxfId="29501" priority="51418" operator="containsText" text="08.30 -17.30">
      <formula>NOT(ISERROR(SEARCH("08.30 -17.30",W19)))</formula>
    </cfRule>
    <cfRule type="containsText" dxfId="29500" priority="51419" operator="containsText" text="08.30 -15:30">
      <formula>NOT(ISERROR(SEARCH("08.30 -15:30",W19)))</formula>
    </cfRule>
  </conditionalFormatting>
  <conditionalFormatting sqref="W17">
    <cfRule type="containsText" dxfId="29499" priority="51414" operator="containsText" text="09.00 -13.00">
      <formula>NOT(ISERROR(SEARCH("09.00 -13.00",W17)))</formula>
    </cfRule>
    <cfRule type="containsText" dxfId="29498" priority="51415" operator="containsText" text="09.00 -15:00">
      <formula>NOT(ISERROR(SEARCH("09.00 -15:00",W17)))</formula>
    </cfRule>
    <cfRule type="containsText" dxfId="29497" priority="51416" operator="containsText" text="09.00 -16.00">
      <formula>NOT(ISERROR(SEARCH("09.00 -16.00",W17)))</formula>
    </cfRule>
  </conditionalFormatting>
  <conditionalFormatting sqref="W17">
    <cfRule type="containsText" dxfId="29496" priority="51411" operator="containsText" text="09.00 -13:00">
      <formula>NOT(ISERROR(SEARCH("09.00 -13:00",W17)))</formula>
    </cfRule>
    <cfRule type="containsText" dxfId="29495" priority="51412" operator="containsText" text="08.30 -17.30">
      <formula>NOT(ISERROR(SEARCH("08.30 -17.30",W17)))</formula>
    </cfRule>
    <cfRule type="containsText" dxfId="29494" priority="51413" operator="containsText" text="08.30 -15:30">
      <formula>NOT(ISERROR(SEARCH("08.30 -15:30",W17)))</formula>
    </cfRule>
  </conditionalFormatting>
  <conditionalFormatting sqref="BK16 BR16:BS16">
    <cfRule type="cellIs" dxfId="29493" priority="51402" operator="equal">
      <formula>"09.00 – 13.00"</formula>
    </cfRule>
  </conditionalFormatting>
  <conditionalFormatting sqref="BK16 BR16:BS16">
    <cfRule type="cellIs" dxfId="29492" priority="51403" operator="equal">
      <formula>"09.00 – 15.00"</formula>
    </cfRule>
  </conditionalFormatting>
  <conditionalFormatting sqref="BK16 BR16:BS16">
    <cfRule type="cellIs" dxfId="29491" priority="51404" operator="equal">
      <formula>"09.00 – 18.00"</formula>
    </cfRule>
  </conditionalFormatting>
  <conditionalFormatting sqref="BK16 BR16:BS16">
    <cfRule type="cellIs" dxfId="29490" priority="51405" operator="equal">
      <formula>"09.30 – 13.00"</formula>
    </cfRule>
  </conditionalFormatting>
  <conditionalFormatting sqref="BK16 BR16:BS16">
    <cfRule type="cellIs" dxfId="29489" priority="51406" operator="equal">
      <formula>"10.30 – 19.30"</formula>
    </cfRule>
  </conditionalFormatting>
  <conditionalFormatting sqref="BK16 BR16:BS16">
    <cfRule type="cellIs" dxfId="29488" priority="51407" operator="equal">
      <formula>"11.30 – 19.30"</formula>
    </cfRule>
  </conditionalFormatting>
  <conditionalFormatting sqref="BK16 BR16:BS16">
    <cfRule type="cellIs" dxfId="29487" priority="51408" operator="equal">
      <formula>_FV(13,"3")</formula>
    </cfRule>
  </conditionalFormatting>
  <conditionalFormatting sqref="BK16 BR16:BS16">
    <cfRule type="cellIs" dxfId="29486" priority="51409" operator="equal">
      <formula>_FV(13,"3")</formula>
    </cfRule>
  </conditionalFormatting>
  <conditionalFormatting sqref="BK16 BR16:BS16">
    <cfRule type="cellIs" dxfId="29485" priority="51410" operator="equal">
      <formula>_FV(13,"3")</formula>
    </cfRule>
  </conditionalFormatting>
  <conditionalFormatting sqref="BK16 BR16:BS16">
    <cfRule type="containsText" dxfId="29484" priority="51392" operator="containsText" text="DOMENICA">
      <formula>NOT(ISERROR(SEARCH("DOMENICA",BK16)))</formula>
    </cfRule>
    <cfRule type="containsText" dxfId="29483" priority="51393" operator="containsText" text="08.30 – 14.30">
      <formula>NOT(ISERROR(SEARCH("08.30 – 14.30",BK16)))</formula>
    </cfRule>
    <cfRule type="containsText" dxfId="29482" priority="51394" operator="containsText" text="09.30 – 18.30">
      <formula>NOT(ISERROR(SEARCH("09.30 – 18.30",BK16)))</formula>
    </cfRule>
    <cfRule type="containsText" dxfId="29481" priority="51395" operator="containsText" text="08.30 – 16.30">
      <formula>NOT(ISERROR(SEARCH("08.30 – 16.30",BK16)))</formula>
    </cfRule>
    <cfRule type="containsText" dxfId="29480" priority="51396" operator="containsText" text="08.30 – 17.30">
      <formula>NOT(ISERROR(SEARCH("08.30 – 17.30",BK16)))</formula>
    </cfRule>
    <cfRule type="containsText" dxfId="29479" priority="51397" operator="containsText" text="09.00 – 18.00">
      <formula>NOT(ISERROR(SEARCH("09.00 – 18.00",BK16)))</formula>
    </cfRule>
    <cfRule type="containsText" dxfId="29478" priority="51398" operator="containsText" text="09.00 – 15.00">
      <formula>NOT(ISERROR(SEARCH("09.00 – 15.00",BK16)))</formula>
    </cfRule>
    <cfRule type="containsText" dxfId="29477" priority="51399" operator="containsText" text="10.30 – 19.30">
      <formula>NOT(ISERROR(SEARCH("10.30 – 19.30",BK16)))</formula>
    </cfRule>
    <cfRule type="containsText" dxfId="29476" priority="51400" operator="containsText" text="09.00 – 13.00">
      <formula>NOT(ISERROR(SEARCH("09.00 – 13.00",BK16)))</formula>
    </cfRule>
    <cfRule type="containsText" dxfId="29475" priority="51401" operator="containsText" text="11.30 – 19.30">
      <formula>NOT(ISERROR(SEARCH("11.30 – 19.30",BK16)))</formula>
    </cfRule>
  </conditionalFormatting>
  <conditionalFormatting sqref="BK16 BR16:BS16">
    <cfRule type="cellIs" dxfId="29474" priority="51384" operator="equal">
      <formula>"09.00 – 15.00"</formula>
    </cfRule>
  </conditionalFormatting>
  <conditionalFormatting sqref="BK16 BR16:BS16">
    <cfRule type="cellIs" dxfId="29473" priority="51385" operator="equal">
      <formula>"09.00 – 18.00"</formula>
    </cfRule>
  </conditionalFormatting>
  <conditionalFormatting sqref="BK16 BR16:BS16">
    <cfRule type="cellIs" dxfId="29472" priority="51386" operator="equal">
      <formula>"09.30 – 13.00"</formula>
    </cfRule>
  </conditionalFormatting>
  <conditionalFormatting sqref="BK16 BR16:BS16">
    <cfRule type="cellIs" dxfId="29471" priority="51387" operator="equal">
      <formula>"10.30 – 19.30"</formula>
    </cfRule>
  </conditionalFormatting>
  <conditionalFormatting sqref="BK16 BR16:BS16">
    <cfRule type="cellIs" dxfId="29470" priority="51388" operator="equal">
      <formula>"11.30 – 19.30"</formula>
    </cfRule>
  </conditionalFormatting>
  <conditionalFormatting sqref="BK16 BR16:BS16">
    <cfRule type="cellIs" dxfId="29469" priority="51389" operator="equal">
      <formula>_FV(13,"3")</formula>
    </cfRule>
  </conditionalFormatting>
  <conditionalFormatting sqref="BK16 BR16:BS16">
    <cfRule type="cellIs" dxfId="29468" priority="51390" operator="equal">
      <formula>_FV(13,"3")</formula>
    </cfRule>
  </conditionalFormatting>
  <conditionalFormatting sqref="BK16 BR16:BS16">
    <cfRule type="cellIs" dxfId="29467" priority="51391" operator="equal">
      <formula>_FV(13,"3")</formula>
    </cfRule>
  </conditionalFormatting>
  <conditionalFormatting sqref="BK16 BR16:BS16">
    <cfRule type="cellIs" dxfId="29466" priority="51376" operator="equal">
      <formula>"09.00 – 15.00"</formula>
    </cfRule>
  </conditionalFormatting>
  <conditionalFormatting sqref="BK16 BR16:BS16">
    <cfRule type="cellIs" dxfId="29465" priority="51377" operator="equal">
      <formula>"09.00 – 18.00"</formula>
    </cfRule>
  </conditionalFormatting>
  <conditionalFormatting sqref="BK16 BR16:BS16">
    <cfRule type="cellIs" dxfId="29464" priority="51378" operator="equal">
      <formula>"09.30 – 13.00"</formula>
    </cfRule>
  </conditionalFormatting>
  <conditionalFormatting sqref="BK16 BR16:BS16">
    <cfRule type="cellIs" dxfId="29463" priority="51379" operator="equal">
      <formula>"10.30 – 19.30"</formula>
    </cfRule>
  </conditionalFormatting>
  <conditionalFormatting sqref="BK16 BR16:BS16">
    <cfRule type="cellIs" dxfId="29462" priority="51380" operator="equal">
      <formula>"11.30 – 19.30"</formula>
    </cfRule>
  </conditionalFormatting>
  <conditionalFormatting sqref="BK16 BR16:BS16">
    <cfRule type="cellIs" dxfId="29461" priority="51381" operator="equal">
      <formula>_FV(13,"3")</formula>
    </cfRule>
  </conditionalFormatting>
  <conditionalFormatting sqref="BK16 BR16:BS16">
    <cfRule type="cellIs" dxfId="29460" priority="51382" operator="equal">
      <formula>_FV(13,"3")</formula>
    </cfRule>
  </conditionalFormatting>
  <conditionalFormatting sqref="BK16 BR16:BS16">
    <cfRule type="cellIs" dxfId="29459" priority="51383" operator="equal">
      <formula>_FV(13,"3")</formula>
    </cfRule>
  </conditionalFormatting>
  <conditionalFormatting sqref="BK16 BR16:BS16">
    <cfRule type="containsText" dxfId="29458" priority="51370" operator="containsText" text="09.00 - 13.00">
      <formula>NOT(ISERROR(SEARCH("09.00 - 13.00",BK16)))</formula>
    </cfRule>
    <cfRule type="containsText" dxfId="29457" priority="51371" operator="containsText" text="09.00 – 15:00">
      <formula>NOT(ISERROR(SEARCH("09.00 – 15:00",BK16)))</formula>
    </cfRule>
    <cfRule type="containsText" dxfId="29456" priority="51372" operator="containsText" text="09.00 – 16.00">
      <formula>NOT(ISERROR(SEARCH("09.00 – 16.00",BK16)))</formula>
    </cfRule>
    <cfRule type="containsText" dxfId="29455" priority="51373" operator="containsText" text="09.00 - 13:00">
      <formula>NOT(ISERROR(SEARCH("09.00 - 13:00",BK16)))</formula>
    </cfRule>
    <cfRule type="containsText" dxfId="29454" priority="51374" operator="containsText" text="08.30 – 16:30 ">
      <formula>NOT(ISERROR(SEARCH("08.30 – 16:30 ",BK16)))</formula>
    </cfRule>
    <cfRule type="containsText" dxfId="29453" priority="51375" operator="containsText" text="08.30 – 17:30 ">
      <formula>NOT(ISERROR(SEARCH("08.30 – 17:30 ",BK16)))</formula>
    </cfRule>
  </conditionalFormatting>
  <conditionalFormatting sqref="BK16 BR16:BS16">
    <cfRule type="cellIs" dxfId="29452" priority="51362" operator="equal">
      <formula>"09.00 – 15.00"</formula>
    </cfRule>
  </conditionalFormatting>
  <conditionalFormatting sqref="BK16 BR16:BS16">
    <cfRule type="cellIs" dxfId="29451" priority="51363" operator="equal">
      <formula>"09.00 – 18.00"</formula>
    </cfRule>
  </conditionalFormatting>
  <conditionalFormatting sqref="BK16 BR16:BS16">
    <cfRule type="cellIs" dxfId="29450" priority="51364" operator="equal">
      <formula>"09.30 – 13.00"</formula>
    </cfRule>
  </conditionalFormatting>
  <conditionalFormatting sqref="BK16 BR16:BS16">
    <cfRule type="cellIs" dxfId="29449" priority="51365" operator="equal">
      <formula>"10.30 – 19.30"</formula>
    </cfRule>
  </conditionalFormatting>
  <conditionalFormatting sqref="BK16 BR16:BS16">
    <cfRule type="cellIs" dxfId="29448" priority="51366" operator="equal">
      <formula>"11.30 – 19.30"</formula>
    </cfRule>
  </conditionalFormatting>
  <conditionalFormatting sqref="BK16 BR16:BS16">
    <cfRule type="cellIs" dxfId="29447" priority="51367" operator="equal">
      <formula>_FV(13,"3")</formula>
    </cfRule>
  </conditionalFormatting>
  <conditionalFormatting sqref="BK16 BR16:BS16">
    <cfRule type="cellIs" dxfId="29446" priority="51368" operator="equal">
      <formula>_FV(13,"3")</formula>
    </cfRule>
  </conditionalFormatting>
  <conditionalFormatting sqref="BK16 BR16:BS16">
    <cfRule type="cellIs" dxfId="29445" priority="51369" operator="equal">
      <formula>_FV(13,"3")</formula>
    </cfRule>
  </conditionalFormatting>
  <conditionalFormatting sqref="BK16 BR16:BS16">
    <cfRule type="containsText" dxfId="29444" priority="51352" operator="containsText" text="DOMENICA">
      <formula>NOT(ISERROR(SEARCH("DOMENICA",BK16)))</formula>
    </cfRule>
    <cfRule type="containsText" dxfId="29443" priority="51353" operator="containsText" text="08.30 – 14.30">
      <formula>NOT(ISERROR(SEARCH("08.30 – 14.30",BK16)))</formula>
    </cfRule>
    <cfRule type="containsText" dxfId="29442" priority="51354" operator="containsText" text="09.30 – 18.30">
      <formula>NOT(ISERROR(SEARCH("09.30 – 18.30",BK16)))</formula>
    </cfRule>
    <cfRule type="containsText" dxfId="29441" priority="51355" operator="containsText" text="08.30 – 16.30">
      <formula>NOT(ISERROR(SEARCH("08.30 – 16.30",BK16)))</formula>
    </cfRule>
    <cfRule type="containsText" dxfId="29440" priority="51356" operator="containsText" text="08.30 – 17.30">
      <formula>NOT(ISERROR(SEARCH("08.30 – 17.30",BK16)))</formula>
    </cfRule>
    <cfRule type="containsText" dxfId="29439" priority="51357" operator="containsText" text="09.00 – 18.00">
      <formula>NOT(ISERROR(SEARCH("09.00 – 18.00",BK16)))</formula>
    </cfRule>
    <cfRule type="containsText" dxfId="29438" priority="51358" operator="containsText" text="09.00 – 15.00">
      <formula>NOT(ISERROR(SEARCH("09.00 – 15.00",BK16)))</formula>
    </cfRule>
    <cfRule type="containsText" dxfId="29437" priority="51359" operator="containsText" text="10.30 – 19.30">
      <formula>NOT(ISERROR(SEARCH("10.30 – 19.30",BK16)))</formula>
    </cfRule>
    <cfRule type="containsText" dxfId="29436" priority="51360" operator="containsText" text="09.00 – 13.00">
      <formula>NOT(ISERROR(SEARCH("09.00 – 13.00",BK16)))</formula>
    </cfRule>
    <cfRule type="containsText" dxfId="29435" priority="51361" operator="containsText" text="11.30 – 19.30">
      <formula>NOT(ISERROR(SEARCH("11.30 – 19.30",BK16)))</formula>
    </cfRule>
  </conditionalFormatting>
  <conditionalFormatting sqref="BK16 BR16:BS16">
    <cfRule type="cellIs" dxfId="29434" priority="51345" operator="equal">
      <formula>"09.00 – 18.00"</formula>
    </cfRule>
  </conditionalFormatting>
  <conditionalFormatting sqref="BK16 BR16:BS16">
    <cfRule type="cellIs" dxfId="29433" priority="51346" operator="equal">
      <formula>"09.30 – 13.00"</formula>
    </cfRule>
  </conditionalFormatting>
  <conditionalFormatting sqref="BK16 BR16:BS16">
    <cfRule type="cellIs" dxfId="29432" priority="51347" operator="equal">
      <formula>"10.30 – 19.30"</formula>
    </cfRule>
  </conditionalFormatting>
  <conditionalFormatting sqref="BK16 BR16:BS16">
    <cfRule type="cellIs" dxfId="29431" priority="51348" operator="equal">
      <formula>"11.30 – 19.30"</formula>
    </cfRule>
  </conditionalFormatting>
  <conditionalFormatting sqref="BK16 BR16:BS16">
    <cfRule type="cellIs" dxfId="29430" priority="51349" operator="equal">
      <formula>_FV(13,"3")</formula>
    </cfRule>
  </conditionalFormatting>
  <conditionalFormatting sqref="BK16 BR16:BS16">
    <cfRule type="cellIs" dxfId="29429" priority="51350" operator="equal">
      <formula>_FV(13,"3")</formula>
    </cfRule>
  </conditionalFormatting>
  <conditionalFormatting sqref="BK16 BR16:BS16">
    <cfRule type="cellIs" dxfId="29428" priority="51351" operator="equal">
      <formula>_FV(13,"3")</formula>
    </cfRule>
  </conditionalFormatting>
  <conditionalFormatting sqref="BK16 BR16:BS16">
    <cfRule type="cellIs" dxfId="29427" priority="51338" operator="equal">
      <formula>"09.00 – 18.00"</formula>
    </cfRule>
  </conditionalFormatting>
  <conditionalFormatting sqref="BK16 BR16:BS16">
    <cfRule type="cellIs" dxfId="29426" priority="51339" operator="equal">
      <formula>"09.30 – 13.00"</formula>
    </cfRule>
  </conditionalFormatting>
  <conditionalFormatting sqref="BK16 BR16:BS16">
    <cfRule type="cellIs" dxfId="29425" priority="51340" operator="equal">
      <formula>"10.30 – 19.30"</formula>
    </cfRule>
  </conditionalFormatting>
  <conditionalFormatting sqref="BK16 BR16:BS16">
    <cfRule type="cellIs" dxfId="29424" priority="51341" operator="equal">
      <formula>"11.30 – 19.30"</formula>
    </cfRule>
  </conditionalFormatting>
  <conditionalFormatting sqref="BK16 BR16:BS16">
    <cfRule type="cellIs" dxfId="29423" priority="51342" operator="equal">
      <formula>_FV(13,"3")</formula>
    </cfRule>
  </conditionalFormatting>
  <conditionalFormatting sqref="BK16 BR16:BS16">
    <cfRule type="cellIs" dxfId="29422" priority="51343" operator="equal">
      <formula>_FV(13,"3")</formula>
    </cfRule>
  </conditionalFormatting>
  <conditionalFormatting sqref="BK16 BR16:BS16">
    <cfRule type="cellIs" dxfId="29421" priority="51344" operator="equal">
      <formula>_FV(13,"3")</formula>
    </cfRule>
  </conditionalFormatting>
  <conditionalFormatting sqref="BK17:BK24 BR17:BS24">
    <cfRule type="containsText" dxfId="29420" priority="51320" operator="containsText" text="08.30 – 14.30">
      <formula>NOT(ISERROR(SEARCH("08.30 – 14.30",BK17)))</formula>
    </cfRule>
    <cfRule type="containsText" dxfId="29419" priority="51321" operator="containsText" text="09:30 – 18.30">
      <formula>NOT(ISERROR(SEARCH("09:30 – 18.30",BK17)))</formula>
    </cfRule>
    <cfRule type="containsText" dxfId="29418" priority="51322" operator="containsText" text="10.30 – 18.30">
      <formula>NOT(ISERROR(SEARCH("10.30 – 18.30",BK17)))</formula>
    </cfRule>
    <cfRule type="containsText" dxfId="29417" priority="51323" operator="containsText" text="09.30 – 18.30">
      <formula>NOT(ISERROR(SEARCH("09.30 – 18.30",BK17)))</formula>
    </cfRule>
    <cfRule type="containsText" dxfId="29416" priority="51325" operator="containsText" text="09.00 – 13:00">
      <formula>NOT(ISERROR(SEARCH("09.00 – 13:00",BK17)))</formula>
    </cfRule>
    <cfRule type="containsText" dxfId="29415" priority="51326" operator="containsText" text="08.30 – 16.30">
      <formula>NOT(ISERROR(SEARCH("08.30 – 16.30",BK17)))</formula>
    </cfRule>
    <cfRule type="containsText" dxfId="29414" priority="51327" operator="containsText" text="08:30 – 17.30">
      <formula>NOT(ISERROR(SEARCH("08:30 – 17.30",BK17)))</formula>
    </cfRule>
    <cfRule type="containsText" dxfId="29413" priority="51328" operator="containsText" text="08.30 – 17.30">
      <formula>NOT(ISERROR(SEARCH("08.30 – 17.30",BK17)))</formula>
    </cfRule>
    <cfRule type="containsText" dxfId="29412" priority="51329" operator="containsText" text="09.00 – 18.00">
      <formula>NOT(ISERROR(SEARCH("09.00 – 18.00",BK17)))</formula>
    </cfRule>
    <cfRule type="containsText" dxfId="29411" priority="51330" operator="containsText" text="09.00 – 13.00">
      <formula>NOT(ISERROR(SEARCH("09.00 – 13.00",BK17)))</formula>
    </cfRule>
    <cfRule type="containsText" dxfId="29410" priority="51331" operator="containsText" text="11.30 – 19.30">
      <formula>NOT(ISERROR(SEARCH("11.30 – 19.30",BK17)))</formula>
    </cfRule>
    <cfRule type="containsText" dxfId="29409" priority="51332" operator="containsText" text="10.30 – 19.30">
      <formula>NOT(ISERROR(SEARCH("10.30 – 19.30",BK17)))</formula>
    </cfRule>
    <cfRule type="containsText" dxfId="29408" priority="51333" operator="containsText" text="09.00 – 15.00">
      <formula>NOT(ISERROR(SEARCH("09.00 – 15.00",BK17)))</formula>
    </cfRule>
    <cfRule type="containsText" dxfId="29407" priority="51334" operator="containsText" text="1 2 : 3 0">
      <formula>NOT(ISERROR(SEARCH("1 2 : 3 0",BK17)))</formula>
    </cfRule>
    <cfRule type="containsText" dxfId="29406" priority="51335" operator="containsText" text="1 3 : 3 0">
      <formula>NOT(ISERROR(SEARCH("1 3 : 3 0",BK17)))</formula>
    </cfRule>
    <cfRule type="containsText" dxfId="29405" priority="51336" operator="containsText" text="FESTIVITÁ">
      <formula>NOT(ISERROR(SEARCH("FESTIVITÁ",BK17)))</formula>
    </cfRule>
    <cfRule type="cellIs" dxfId="29404" priority="51337" operator="equal">
      <formula>"DOMENICA"</formula>
    </cfRule>
  </conditionalFormatting>
  <conditionalFormatting sqref="BK17:BK24 BR17:BS24">
    <cfRule type="containsText" dxfId="29403" priority="51312" operator="containsText" text="09.00 - 13.00">
      <formula>NOT(ISERROR(SEARCH("09.00 - 13.00",BK17)))</formula>
    </cfRule>
    <cfRule type="containsText" dxfId="29402" priority="51315" operator="containsText" text="09.00 – 15:00">
      <formula>NOT(ISERROR(SEARCH("09.00 – 15:00",BK17)))</formula>
    </cfRule>
    <cfRule type="containsText" dxfId="29401" priority="51316" operator="containsText" text="09.00 – 16.00">
      <formula>NOT(ISERROR(SEARCH("09.00 – 16.00",BK17)))</formula>
    </cfRule>
    <cfRule type="containsText" dxfId="29400" priority="51317" operator="containsText" text="09.00 - 13:00">
      <formula>NOT(ISERROR(SEARCH("09.00 - 13:00",BK17)))</formula>
    </cfRule>
    <cfRule type="containsText" dxfId="29399" priority="51318" operator="containsText" text="08.30 – 16:30 ">
      <formula>NOT(ISERROR(SEARCH("08.30 – 16:30 ",BK17)))</formula>
    </cfRule>
    <cfRule type="containsText" dxfId="29398" priority="51319" operator="containsText" text="08.30 – 17:30 ">
      <formula>NOT(ISERROR(SEARCH("08.30 – 17:30 ",BK17)))</formula>
    </cfRule>
  </conditionalFormatting>
  <conditionalFormatting sqref="BK17:BK24 BR17:BS24">
    <cfRule type="containsText" dxfId="29397" priority="51314" operator="containsText" text="1 3 : 0 0">
      <formula>NOT(ISERROR(SEARCH("1 3 : 0 0",BK17)))</formula>
    </cfRule>
  </conditionalFormatting>
  <conditionalFormatting sqref="BK17 BR17:BS17">
    <cfRule type="containsText" dxfId="29396" priority="51313" operator="containsText" text="13:00">
      <formula>NOT(ISERROR(SEARCH("13:00",BK17)))</formula>
    </cfRule>
  </conditionalFormatting>
  <conditionalFormatting sqref="BK17:BK24 BR17:BS24">
    <cfRule type="containsText" dxfId="29395" priority="51324" operator="containsText" text="09:00 – 13.00 ">
      <formula>NOT(ISERROR(SEARCH("09:00 – 13.00 ",BK17)))</formula>
    </cfRule>
  </conditionalFormatting>
  <conditionalFormatting sqref="BK23 BR23:BS23">
    <cfRule type="containsText" dxfId="29394" priority="51311" operator="containsText" text="09:00 – 13.00 ">
      <formula>NOT(ISERROR(SEARCH("09:00 – 13.00 ",BK23)))</formula>
    </cfRule>
  </conditionalFormatting>
  <conditionalFormatting sqref="BK17:BK24 BR17:BS24">
    <cfRule type="containsText" dxfId="29393" priority="51310" operator="containsText" text="09:00 – 13.00 ">
      <formula>NOT(ISERROR(SEARCH("09:00 – 13.00 ",BK17)))</formula>
    </cfRule>
  </conditionalFormatting>
  <conditionalFormatting sqref="BK23:BK24 BR23:BS24">
    <cfRule type="containsText" dxfId="29392" priority="51309" operator="containsText" text="09:00 – 13.00 ">
      <formula>NOT(ISERROR(SEARCH("09:00 – 13.00 ",BK23)))</formula>
    </cfRule>
  </conditionalFormatting>
  <conditionalFormatting sqref="BK18 BR18:BS18">
    <cfRule type="containsText" dxfId="29391" priority="51306" operator="containsText" text="09.00 -13.00">
      <formula>NOT(ISERROR(SEARCH("09.00 -13.00",BK18)))</formula>
    </cfRule>
    <cfRule type="containsText" dxfId="29390" priority="51307" operator="containsText" text="09.00 -15:00">
      <formula>NOT(ISERROR(SEARCH("09.00 -15:00",BK18)))</formula>
    </cfRule>
    <cfRule type="containsText" dxfId="29389" priority="51308" operator="containsText" text="09.00 -16.00">
      <formula>NOT(ISERROR(SEARCH("09.00 -16.00",BK18)))</formula>
    </cfRule>
  </conditionalFormatting>
  <conditionalFormatting sqref="BK19:BK24 BR19:BS24">
    <cfRule type="containsText" dxfId="29388" priority="51303" operator="containsText" text="09.00 -13.00">
      <formula>NOT(ISERROR(SEARCH("09.00 -13.00",BK19)))</formula>
    </cfRule>
    <cfRule type="containsText" dxfId="29387" priority="51304" operator="containsText" text="09.00 -15:00">
      <formula>NOT(ISERROR(SEARCH("09.00 -15:00",BK19)))</formula>
    </cfRule>
    <cfRule type="containsText" dxfId="29386" priority="51305" operator="containsText" text="09.00 -16.00">
      <formula>NOT(ISERROR(SEARCH("09.00 -16.00",BK19)))</formula>
    </cfRule>
  </conditionalFormatting>
  <conditionalFormatting sqref="BK17 BR17:BS17">
    <cfRule type="containsText" dxfId="29385" priority="51300" operator="containsText" text="09.00 -13.00">
      <formula>NOT(ISERROR(SEARCH("09.00 -13.00",BK17)))</formula>
    </cfRule>
    <cfRule type="containsText" dxfId="29384" priority="51301" operator="containsText" text="09.00 -15:00">
      <formula>NOT(ISERROR(SEARCH("09.00 -15:00",BK17)))</formula>
    </cfRule>
    <cfRule type="containsText" dxfId="29383" priority="51302" operator="containsText" text="09.00 -16.00">
      <formula>NOT(ISERROR(SEARCH("09.00 -16.00",BK17)))</formula>
    </cfRule>
  </conditionalFormatting>
  <conditionalFormatting sqref="BK23 BR23:BS23">
    <cfRule type="containsText" dxfId="29382" priority="51299" operator="containsText" text="09:00 – 13.00 ">
      <formula>NOT(ISERROR(SEARCH("09:00 – 13.00 ",BK23)))</formula>
    </cfRule>
  </conditionalFormatting>
  <conditionalFormatting sqref="BK17:BK24 BR17:BS24">
    <cfRule type="containsText" dxfId="29381" priority="51298" operator="containsText" text="09:00 – 13.00 ">
      <formula>NOT(ISERROR(SEARCH("09:00 – 13.00 ",BK17)))</formula>
    </cfRule>
  </conditionalFormatting>
  <conditionalFormatting sqref="BK23:BK24 BR23:BS24">
    <cfRule type="containsText" dxfId="29380" priority="51297" operator="containsText" text="09:00 – 13.00 ">
      <formula>NOT(ISERROR(SEARCH("09:00 – 13.00 ",BK23)))</formula>
    </cfRule>
  </conditionalFormatting>
  <conditionalFormatting sqref="BK18 BR18:BS18">
    <cfRule type="containsText" dxfId="29379" priority="51294" operator="containsText" text="09.00 -13.00">
      <formula>NOT(ISERROR(SEARCH("09.00 -13.00",BK18)))</formula>
    </cfRule>
    <cfRule type="containsText" dxfId="29378" priority="51295" operator="containsText" text="09.00 -15:00">
      <formula>NOT(ISERROR(SEARCH("09.00 -15:00",BK18)))</formula>
    </cfRule>
    <cfRule type="containsText" dxfId="29377" priority="51296" operator="containsText" text="09.00 -16.00">
      <formula>NOT(ISERROR(SEARCH("09.00 -16.00",BK18)))</formula>
    </cfRule>
  </conditionalFormatting>
  <conditionalFormatting sqref="BK19:BK24 BR19:BS24">
    <cfRule type="containsText" dxfId="29376" priority="51291" operator="containsText" text="09.00 -13.00">
      <formula>NOT(ISERROR(SEARCH("09.00 -13.00",BK19)))</formula>
    </cfRule>
    <cfRule type="containsText" dxfId="29375" priority="51292" operator="containsText" text="09.00 -15:00">
      <formula>NOT(ISERROR(SEARCH("09.00 -15:00",BK19)))</formula>
    </cfRule>
    <cfRule type="containsText" dxfId="29374" priority="51293" operator="containsText" text="09.00 -16.00">
      <formula>NOT(ISERROR(SEARCH("09.00 -16.00",BK19)))</formula>
    </cfRule>
  </conditionalFormatting>
  <conditionalFormatting sqref="BK17 BR17:BS17">
    <cfRule type="containsText" dxfId="29373" priority="51288" operator="containsText" text="09.00 -13.00">
      <formula>NOT(ISERROR(SEARCH("09.00 -13.00",BK17)))</formula>
    </cfRule>
    <cfRule type="containsText" dxfId="29372" priority="51289" operator="containsText" text="09.00 -15:00">
      <formula>NOT(ISERROR(SEARCH("09.00 -15:00",BK17)))</formula>
    </cfRule>
    <cfRule type="containsText" dxfId="29371" priority="51290" operator="containsText" text="09.00 -16.00">
      <formula>NOT(ISERROR(SEARCH("09.00 -16.00",BK17)))</formula>
    </cfRule>
  </conditionalFormatting>
  <conditionalFormatting sqref="BK18 BR18:BS18">
    <cfRule type="containsText" dxfId="29370" priority="51285" operator="containsText" text="09.00 -13:00">
      <formula>NOT(ISERROR(SEARCH("09.00 -13:00",BK18)))</formula>
    </cfRule>
    <cfRule type="containsText" dxfId="29369" priority="51286" operator="containsText" text="08.30 -17.30">
      <formula>NOT(ISERROR(SEARCH("08.30 -17.30",BK18)))</formula>
    </cfRule>
    <cfRule type="containsText" dxfId="29368" priority="51287" operator="containsText" text="08.30 -15:30">
      <formula>NOT(ISERROR(SEARCH("08.30 -15:30",BK18)))</formula>
    </cfRule>
  </conditionalFormatting>
  <conditionalFormatting sqref="BK19:BK24 BR19:BS24">
    <cfRule type="containsText" dxfId="29367" priority="51282" operator="containsText" text="09.00 -13.00">
      <formula>NOT(ISERROR(SEARCH("09.00 -13.00",BK19)))</formula>
    </cfRule>
    <cfRule type="containsText" dxfId="29366" priority="51283" operator="containsText" text="09.00 -15:00">
      <formula>NOT(ISERROR(SEARCH("09.00 -15:00",BK19)))</formula>
    </cfRule>
    <cfRule type="containsText" dxfId="29365" priority="51284" operator="containsText" text="09.00 -16.00">
      <formula>NOT(ISERROR(SEARCH("09.00 -16.00",BK19)))</formula>
    </cfRule>
  </conditionalFormatting>
  <conditionalFormatting sqref="BK19:BK24 BR19:BS24">
    <cfRule type="containsText" dxfId="29364" priority="51279" operator="containsText" text="09.00 -13:00">
      <formula>NOT(ISERROR(SEARCH("09.00 -13:00",BK19)))</formula>
    </cfRule>
    <cfRule type="containsText" dxfId="29363" priority="51280" operator="containsText" text="08.30 -17.30">
      <formula>NOT(ISERROR(SEARCH("08.30 -17.30",BK19)))</formula>
    </cfRule>
    <cfRule type="containsText" dxfId="29362" priority="51281" operator="containsText" text="08.30 -15:30">
      <formula>NOT(ISERROR(SEARCH("08.30 -15:30",BK19)))</formula>
    </cfRule>
  </conditionalFormatting>
  <conditionalFormatting sqref="BK17 BR17:BS17">
    <cfRule type="containsText" dxfId="29361" priority="51276" operator="containsText" text="09.00 -13.00">
      <formula>NOT(ISERROR(SEARCH("09.00 -13.00",BK17)))</formula>
    </cfRule>
    <cfRule type="containsText" dxfId="29360" priority="51277" operator="containsText" text="09.00 -15:00">
      <formula>NOT(ISERROR(SEARCH("09.00 -15:00",BK17)))</formula>
    </cfRule>
    <cfRule type="containsText" dxfId="29359" priority="51278" operator="containsText" text="09.00 -16.00">
      <formula>NOT(ISERROR(SEARCH("09.00 -16.00",BK17)))</formula>
    </cfRule>
  </conditionalFormatting>
  <conditionalFormatting sqref="BK17 BR17:BS17">
    <cfRule type="containsText" dxfId="29358" priority="51273" operator="containsText" text="09.00 -13:00">
      <formula>NOT(ISERROR(SEARCH("09.00 -13:00",BK17)))</formula>
    </cfRule>
    <cfRule type="containsText" dxfId="29357" priority="51274" operator="containsText" text="08.30 -17.30">
      <formula>NOT(ISERROR(SEARCH("08.30 -17.30",BK17)))</formula>
    </cfRule>
    <cfRule type="containsText" dxfId="29356" priority="51275" operator="containsText" text="08.30 -15:30">
      <formula>NOT(ISERROR(SEARCH("08.30 -15:30",BK17)))</formula>
    </cfRule>
  </conditionalFormatting>
  <conditionalFormatting sqref="BU7:AMY14 Q7:S7">
    <cfRule type="containsText" dxfId="29355" priority="51256" operator="containsText" text="08.30 – 14.30">
      <formula>NOT(ISERROR(SEARCH("08.30 – 14.30",Q7)))</formula>
    </cfRule>
    <cfRule type="containsText" dxfId="29354" priority="51257" operator="containsText" text="09:30 – 18.30">
      <formula>NOT(ISERROR(SEARCH("09:30 – 18.30",Q7)))</formula>
    </cfRule>
    <cfRule type="containsText" dxfId="29353" priority="51258" operator="containsText" text="10.30 – 18.30">
      <formula>NOT(ISERROR(SEARCH("10.30 – 18.30",Q7)))</formula>
    </cfRule>
    <cfRule type="containsText" dxfId="29352" priority="51259" operator="containsText" text="09.30 – 18.30">
      <formula>NOT(ISERROR(SEARCH("09.30 – 18.30",Q7)))</formula>
    </cfRule>
    <cfRule type="containsText" dxfId="29351" priority="51260" operator="containsText" text="09.00 – 13:00">
      <formula>NOT(ISERROR(SEARCH("09.00 – 13:00",Q7)))</formula>
    </cfRule>
    <cfRule type="containsText" dxfId="29350" priority="51261" operator="containsText" text="08.30 – 16.30">
      <formula>NOT(ISERROR(SEARCH("08.30 – 16.30",Q7)))</formula>
    </cfRule>
    <cfRule type="containsText" dxfId="29349" priority="51262" operator="containsText" text="08:30 – 17.30">
      <formula>NOT(ISERROR(SEARCH("08:30 – 17.30",Q7)))</formula>
    </cfRule>
    <cfRule type="containsText" dxfId="29348" priority="51263" operator="containsText" text="08.30 – 17.30">
      <formula>NOT(ISERROR(SEARCH("08.30 – 17.30",Q7)))</formula>
    </cfRule>
    <cfRule type="containsText" dxfId="29347" priority="51264" operator="containsText" text="09.00 – 18.00">
      <formula>NOT(ISERROR(SEARCH("09.00 – 18.00",Q7)))</formula>
    </cfRule>
    <cfRule type="containsText" dxfId="29346" priority="51265" operator="containsText" text="09.00 – 13.00">
      <formula>NOT(ISERROR(SEARCH("09.00 – 13.00",Q7)))</formula>
    </cfRule>
    <cfRule type="containsText" dxfId="29345" priority="51266" operator="containsText" text="11.30 – 19.30">
      <formula>NOT(ISERROR(SEARCH("11.30 – 19.30",Q7)))</formula>
    </cfRule>
    <cfRule type="containsText" dxfId="29344" priority="51267" operator="containsText" text="10.30 – 19.30">
      <formula>NOT(ISERROR(SEARCH("10.30 – 19.30",Q7)))</formula>
    </cfRule>
    <cfRule type="containsText" dxfId="29343" priority="51268" operator="containsText" text="09.00 – 15.00">
      <formula>NOT(ISERROR(SEARCH("09.00 – 15.00",Q7)))</formula>
    </cfRule>
    <cfRule type="containsText" dxfId="29342" priority="51269" operator="containsText" text="12:30">
      <formula>NOT(ISERROR(SEARCH("12:30",Q7)))</formula>
    </cfRule>
    <cfRule type="containsText" dxfId="29341" priority="51270" operator="containsText" text="13:30">
      <formula>NOT(ISERROR(SEARCH("13:30",Q7)))</formula>
    </cfRule>
    <cfRule type="containsText" dxfId="29340" priority="51271" operator="containsText" text="FESTIVITÁ">
      <formula>NOT(ISERROR(SEARCH("FESTIVITÁ",Q7)))</formula>
    </cfRule>
    <cfRule type="cellIs" dxfId="29339" priority="51272" operator="equal">
      <formula>"DOMENICA"</formula>
    </cfRule>
  </conditionalFormatting>
  <conditionalFormatting sqref="Q6:S6">
    <cfRule type="cellIs" dxfId="29338" priority="51247" operator="equal">
      <formula>"09.00 – 13.00"</formula>
    </cfRule>
  </conditionalFormatting>
  <conditionalFormatting sqref="U6:V6">
    <cfRule type="cellIs" dxfId="29337" priority="51162" operator="equal">
      <formula>"09.00 – 15.00"</formula>
    </cfRule>
  </conditionalFormatting>
  <conditionalFormatting sqref="Q6:S6">
    <cfRule type="cellIs" dxfId="29336" priority="51248" operator="equal">
      <formula>"09.00 – 15.00"</formula>
    </cfRule>
  </conditionalFormatting>
  <conditionalFormatting sqref="Q6:S6">
    <cfRule type="cellIs" dxfId="29335" priority="51249" operator="equal">
      <formula>"09.00 – 18.00"</formula>
    </cfRule>
  </conditionalFormatting>
  <conditionalFormatting sqref="Q6:S6">
    <cfRule type="cellIs" dxfId="29334" priority="51250" operator="equal">
      <formula>"09.30 – 13.00"</formula>
    </cfRule>
  </conditionalFormatting>
  <conditionalFormatting sqref="Q6:S6">
    <cfRule type="cellIs" dxfId="29333" priority="51251" operator="equal">
      <formula>"10.30 – 19.30"</formula>
    </cfRule>
  </conditionalFormatting>
  <conditionalFormatting sqref="Q6:S6">
    <cfRule type="cellIs" dxfId="29332" priority="51252" operator="equal">
      <formula>"11.30 – 19.30"</formula>
    </cfRule>
  </conditionalFormatting>
  <conditionalFormatting sqref="Q6:S6">
    <cfRule type="cellIs" dxfId="29331" priority="51253" operator="equal">
      <formula>_FV(13,"3")</formula>
    </cfRule>
  </conditionalFormatting>
  <conditionalFormatting sqref="Q6:S6">
    <cfRule type="cellIs" dxfId="29330" priority="51254" operator="equal">
      <formula>_FV(13,"3")</formula>
    </cfRule>
  </conditionalFormatting>
  <conditionalFormatting sqref="Q6:S6">
    <cfRule type="cellIs" dxfId="29329" priority="51255" operator="equal">
      <formula>_FV(13,"3")</formula>
    </cfRule>
  </conditionalFormatting>
  <conditionalFormatting sqref="BU6:XFD6 AU6:AV6 Q6:S6">
    <cfRule type="containsText" dxfId="29328" priority="51237" operator="containsText" text="DOMENICA">
      <formula>NOT(ISERROR(SEARCH("DOMENICA",Q6)))</formula>
    </cfRule>
    <cfRule type="containsText" dxfId="29327" priority="51238" operator="containsText" text="08.30 – 14.30">
      <formula>NOT(ISERROR(SEARCH("08.30 – 14.30",Q6)))</formula>
    </cfRule>
    <cfRule type="containsText" dxfId="29326" priority="51239" operator="containsText" text="09.30 – 18.30">
      <formula>NOT(ISERROR(SEARCH("09.30 – 18.30",Q6)))</formula>
    </cfRule>
    <cfRule type="containsText" dxfId="29325" priority="51240" operator="containsText" text="08.30 – 16.30">
      <formula>NOT(ISERROR(SEARCH("08.30 – 16.30",Q6)))</formula>
    </cfRule>
    <cfRule type="containsText" dxfId="29324" priority="51241" operator="containsText" text="08.30 – 17.30">
      <formula>NOT(ISERROR(SEARCH("08.30 – 17.30",Q6)))</formula>
    </cfRule>
    <cfRule type="containsText" dxfId="29323" priority="51242" operator="containsText" text="09.00 – 18.00">
      <formula>NOT(ISERROR(SEARCH("09.00 – 18.00",Q6)))</formula>
    </cfRule>
    <cfRule type="containsText" dxfId="29322" priority="51243" operator="containsText" text="09.00 – 15.00">
      <formula>NOT(ISERROR(SEARCH("09.00 – 15.00",Q6)))</formula>
    </cfRule>
    <cfRule type="containsText" dxfId="29321" priority="51244" operator="containsText" text="10.30 – 19.30">
      <formula>NOT(ISERROR(SEARCH("10.30 – 19.30",Q6)))</formula>
    </cfRule>
    <cfRule type="containsText" dxfId="29320" priority="51245" operator="containsText" text="09.00 – 13.00">
      <formula>NOT(ISERROR(SEARCH("09.00 – 13.00",Q6)))</formula>
    </cfRule>
    <cfRule type="containsText" dxfId="29319" priority="51246" operator="containsText" text="11.30 – 19.30">
      <formula>NOT(ISERROR(SEARCH("11.30 – 19.30",Q6)))</formula>
    </cfRule>
  </conditionalFormatting>
  <conditionalFormatting sqref="Q6:S6">
    <cfRule type="cellIs" dxfId="29318" priority="51229" operator="equal">
      <formula>"09.00 – 15.00"</formula>
    </cfRule>
  </conditionalFormatting>
  <conditionalFormatting sqref="Q6:S6">
    <cfRule type="cellIs" dxfId="29317" priority="51230" operator="equal">
      <formula>"09.00 – 18.00"</formula>
    </cfRule>
  </conditionalFormatting>
  <conditionalFormatting sqref="Q6:S6">
    <cfRule type="cellIs" dxfId="29316" priority="51231" operator="equal">
      <formula>"09.30 – 13.00"</formula>
    </cfRule>
  </conditionalFormatting>
  <conditionalFormatting sqref="Q6:S6">
    <cfRule type="cellIs" dxfId="29315" priority="51232" operator="equal">
      <formula>"10.30 – 19.30"</formula>
    </cfRule>
  </conditionalFormatting>
  <conditionalFormatting sqref="Q6:S6">
    <cfRule type="cellIs" dxfId="29314" priority="51233" operator="equal">
      <formula>"11.30 – 19.30"</formula>
    </cfRule>
  </conditionalFormatting>
  <conditionalFormatting sqref="Q6:S6">
    <cfRule type="cellIs" dxfId="29313" priority="51234" operator="equal">
      <formula>_FV(13,"3")</formula>
    </cfRule>
  </conditionalFormatting>
  <conditionalFormatting sqref="Q6:S6">
    <cfRule type="cellIs" dxfId="29312" priority="51235" operator="equal">
      <formula>_FV(13,"3")</formula>
    </cfRule>
  </conditionalFormatting>
  <conditionalFormatting sqref="Q6:S6">
    <cfRule type="cellIs" dxfId="29311" priority="51236" operator="equal">
      <formula>_FV(13,"3")</formula>
    </cfRule>
  </conditionalFormatting>
  <conditionalFormatting sqref="Q6:S6">
    <cfRule type="cellIs" dxfId="29310" priority="51221" operator="equal">
      <formula>"09.00 – 15.00"</formula>
    </cfRule>
  </conditionalFormatting>
  <conditionalFormatting sqref="Q6:S6">
    <cfRule type="cellIs" dxfId="29309" priority="51222" operator="equal">
      <formula>"09.00 – 18.00"</formula>
    </cfRule>
  </conditionalFormatting>
  <conditionalFormatting sqref="Q6:S6">
    <cfRule type="cellIs" dxfId="29308" priority="51223" operator="equal">
      <formula>"09.30 – 13.00"</formula>
    </cfRule>
  </conditionalFormatting>
  <conditionalFormatting sqref="Q6:S6">
    <cfRule type="cellIs" dxfId="29307" priority="51224" operator="equal">
      <formula>"10.30 – 19.30"</formula>
    </cfRule>
  </conditionalFormatting>
  <conditionalFormatting sqref="Q6:S6">
    <cfRule type="cellIs" dxfId="29306" priority="51225" operator="equal">
      <formula>"11.30 – 19.30"</formula>
    </cfRule>
  </conditionalFormatting>
  <conditionalFormatting sqref="Q6:S6">
    <cfRule type="cellIs" dxfId="29305" priority="51226" operator="equal">
      <formula>_FV(13,"3")</formula>
    </cfRule>
  </conditionalFormatting>
  <conditionalFormatting sqref="Q6:S6">
    <cfRule type="cellIs" dxfId="29304" priority="51227" operator="equal">
      <formula>_FV(13,"3")</formula>
    </cfRule>
  </conditionalFormatting>
  <conditionalFormatting sqref="Q6:S6">
    <cfRule type="cellIs" dxfId="29303" priority="51228" operator="equal">
      <formula>_FV(13,"3")</formula>
    </cfRule>
  </conditionalFormatting>
  <conditionalFormatting sqref="AW6:AY14">
    <cfRule type="containsText" dxfId="29302" priority="51204" operator="containsText" text="08.30 – 14.30">
      <formula>NOT(ISERROR(SEARCH("08.30 – 14.30",AW6)))</formula>
    </cfRule>
    <cfRule type="containsText" dxfId="29301" priority="51205" operator="containsText" text="09:30 – 18.30">
      <formula>NOT(ISERROR(SEARCH("09:30 – 18.30",AW6)))</formula>
    </cfRule>
    <cfRule type="containsText" dxfId="29300" priority="51206" operator="containsText" text="10.30 – 18.30">
      <formula>NOT(ISERROR(SEARCH("10.30 – 18.30",AW6)))</formula>
    </cfRule>
    <cfRule type="containsText" dxfId="29299" priority="51207" operator="containsText" text="09.30 – 18.30">
      <formula>NOT(ISERROR(SEARCH("09.30 – 18.30",AW6)))</formula>
    </cfRule>
    <cfRule type="containsText" dxfId="29298" priority="51208" operator="containsText" text="09.00 – 13:00">
      <formula>NOT(ISERROR(SEARCH("09.00 – 13:00",AW6)))</formula>
    </cfRule>
    <cfRule type="containsText" dxfId="29297" priority="51209" operator="containsText" text="08.30 – 16.30">
      <formula>NOT(ISERROR(SEARCH("08.30 – 16.30",AW6)))</formula>
    </cfRule>
    <cfRule type="containsText" dxfId="29296" priority="51210" operator="containsText" text="08:30 – 17.30">
      <formula>NOT(ISERROR(SEARCH("08:30 – 17.30",AW6)))</formula>
    </cfRule>
    <cfRule type="containsText" dxfId="29295" priority="51211" operator="containsText" text="08.30 – 17.30">
      <formula>NOT(ISERROR(SEARCH("08.30 – 17.30",AW6)))</formula>
    </cfRule>
    <cfRule type="containsText" dxfId="29294" priority="51212" operator="containsText" text="09.00 – 18.00">
      <formula>NOT(ISERROR(SEARCH("09.00 – 18.00",AW6)))</formula>
    </cfRule>
    <cfRule type="containsText" dxfId="29293" priority="51213" operator="containsText" text="09.00 – 13.00">
      <formula>NOT(ISERROR(SEARCH("09.00 – 13.00",AW6)))</formula>
    </cfRule>
    <cfRule type="containsText" dxfId="29292" priority="51214" operator="containsText" text="11.30 – 19.30">
      <formula>NOT(ISERROR(SEARCH("11.30 – 19.30",AW6)))</formula>
    </cfRule>
    <cfRule type="containsText" dxfId="29291" priority="51215" operator="containsText" text="10.30 – 19.30">
      <formula>NOT(ISERROR(SEARCH("10.30 – 19.30",AW6)))</formula>
    </cfRule>
    <cfRule type="containsText" dxfId="29290" priority="51216" operator="containsText" text="09.00 – 15.00">
      <formula>NOT(ISERROR(SEARCH("09.00 – 15.00",AW6)))</formula>
    </cfRule>
    <cfRule type="containsText" dxfId="29289" priority="51217" operator="containsText" text="12:30">
      <formula>NOT(ISERROR(SEARCH("12:30",AW6)))</formula>
    </cfRule>
    <cfRule type="containsText" dxfId="29288" priority="51218" operator="containsText" text="13:30">
      <formula>NOT(ISERROR(SEARCH("13:30",AW6)))</formula>
    </cfRule>
    <cfRule type="containsText" dxfId="29287" priority="51219" operator="containsText" text="FESTIVITÁ">
      <formula>NOT(ISERROR(SEARCH("FESTIVITÁ",AW6)))</formula>
    </cfRule>
    <cfRule type="cellIs" dxfId="29286" priority="51220" operator="equal">
      <formula>"DOMENICA"</formula>
    </cfRule>
  </conditionalFormatting>
  <conditionalFormatting sqref="Q8:S14">
    <cfRule type="containsText" dxfId="29285" priority="51187" operator="containsText" text="08.30 – 14.30">
      <formula>NOT(ISERROR(SEARCH("08.30 – 14.30",Q8)))</formula>
    </cfRule>
    <cfRule type="containsText" dxfId="29284" priority="51188" operator="containsText" text="09:30 – 18.30">
      <formula>NOT(ISERROR(SEARCH("09:30 – 18.30",Q8)))</formula>
    </cfRule>
    <cfRule type="containsText" dxfId="29283" priority="51189" operator="containsText" text="10.30 – 18.30">
      <formula>NOT(ISERROR(SEARCH("10.30 – 18.30",Q8)))</formula>
    </cfRule>
    <cfRule type="containsText" dxfId="29282" priority="51190" operator="containsText" text="09.30 – 18.30">
      <formula>NOT(ISERROR(SEARCH("09.30 – 18.30",Q8)))</formula>
    </cfRule>
    <cfRule type="containsText" dxfId="29281" priority="51191" operator="containsText" text="09.00 – 13:00">
      <formula>NOT(ISERROR(SEARCH("09.00 – 13:00",Q8)))</formula>
    </cfRule>
    <cfRule type="containsText" dxfId="29280" priority="51192" operator="containsText" text="08.30 – 16.30">
      <formula>NOT(ISERROR(SEARCH("08.30 – 16.30",Q8)))</formula>
    </cfRule>
    <cfRule type="containsText" dxfId="29279" priority="51193" operator="containsText" text="08:30 – 17.30">
      <formula>NOT(ISERROR(SEARCH("08:30 – 17.30",Q8)))</formula>
    </cfRule>
    <cfRule type="containsText" dxfId="29278" priority="51194" operator="containsText" text="08.30 – 17.30">
      <formula>NOT(ISERROR(SEARCH("08.30 – 17.30",Q8)))</formula>
    </cfRule>
    <cfRule type="containsText" dxfId="29277" priority="51195" operator="containsText" text="09.00 – 18.00">
      <formula>NOT(ISERROR(SEARCH("09.00 – 18.00",Q8)))</formula>
    </cfRule>
    <cfRule type="containsText" dxfId="29276" priority="51196" operator="containsText" text="09.00 – 13.00">
      <formula>NOT(ISERROR(SEARCH("09.00 – 13.00",Q8)))</formula>
    </cfRule>
    <cfRule type="containsText" dxfId="29275" priority="51197" operator="containsText" text="11.30 – 19.30">
      <formula>NOT(ISERROR(SEARCH("11.30 – 19.30",Q8)))</formula>
    </cfRule>
    <cfRule type="containsText" dxfId="29274" priority="51198" operator="containsText" text="10.30 – 19.30">
      <formula>NOT(ISERROR(SEARCH("10.30 – 19.30",Q8)))</formula>
    </cfRule>
    <cfRule type="containsText" dxfId="29273" priority="51199" operator="containsText" text="09.00 – 15.00">
      <formula>NOT(ISERROR(SEARCH("09.00 – 15.00",Q8)))</formula>
    </cfRule>
    <cfRule type="containsText" dxfId="29272" priority="51200" operator="containsText" text="12:30">
      <formula>NOT(ISERROR(SEARCH("12:30",Q8)))</formula>
    </cfRule>
    <cfRule type="containsText" dxfId="29271" priority="51201" operator="containsText" text="13:30">
      <formula>NOT(ISERROR(SEARCH("13:30",Q8)))</formula>
    </cfRule>
    <cfRule type="containsText" dxfId="29270" priority="51202" operator="containsText" text="FESTIVITÁ">
      <formula>NOT(ISERROR(SEARCH("FESTIVITÁ",Q8)))</formula>
    </cfRule>
    <cfRule type="cellIs" dxfId="29269" priority="51203" operator="equal">
      <formula>"DOMENICA"</formula>
    </cfRule>
  </conditionalFormatting>
  <conditionalFormatting sqref="U7:V7 U8:U14">
    <cfRule type="containsText" dxfId="29268" priority="51170" operator="containsText" text="08.30 – 14.30">
      <formula>NOT(ISERROR(SEARCH("08.30 – 14.30",U7)))</formula>
    </cfRule>
    <cfRule type="containsText" dxfId="29267" priority="51171" operator="containsText" text="09:30 – 18.30">
      <formula>NOT(ISERROR(SEARCH("09:30 – 18.30",U7)))</formula>
    </cfRule>
    <cfRule type="containsText" dxfId="29266" priority="51172" operator="containsText" text="10.30 – 18.30">
      <formula>NOT(ISERROR(SEARCH("10.30 – 18.30",U7)))</formula>
    </cfRule>
    <cfRule type="containsText" dxfId="29265" priority="51173" operator="containsText" text="09.30 – 18.30">
      <formula>NOT(ISERROR(SEARCH("09.30 – 18.30",U7)))</formula>
    </cfRule>
    <cfRule type="containsText" dxfId="29264" priority="51174" operator="containsText" text="09.00 – 13:00">
      <formula>NOT(ISERROR(SEARCH("09.00 – 13:00",U7)))</formula>
    </cfRule>
    <cfRule type="containsText" dxfId="29263" priority="51175" operator="containsText" text="08.30 – 16.30">
      <formula>NOT(ISERROR(SEARCH("08.30 – 16.30",U7)))</formula>
    </cfRule>
    <cfRule type="containsText" dxfId="29262" priority="51176" operator="containsText" text="08:30 – 17.30">
      <formula>NOT(ISERROR(SEARCH("08:30 – 17.30",U7)))</formula>
    </cfRule>
    <cfRule type="containsText" dxfId="29261" priority="51177" operator="containsText" text="08.30 – 17.30">
      <formula>NOT(ISERROR(SEARCH("08.30 – 17.30",U7)))</formula>
    </cfRule>
    <cfRule type="containsText" dxfId="29260" priority="51178" operator="containsText" text="09.00 – 18.00">
      <formula>NOT(ISERROR(SEARCH("09.00 – 18.00",U7)))</formula>
    </cfRule>
    <cfRule type="containsText" dxfId="29259" priority="51179" operator="containsText" text="09.00 – 13.00">
      <formula>NOT(ISERROR(SEARCH("09.00 – 13.00",U7)))</formula>
    </cfRule>
    <cfRule type="containsText" dxfId="29258" priority="51180" operator="containsText" text="11.30 – 19.30">
      <formula>NOT(ISERROR(SEARCH("11.30 – 19.30",U7)))</formula>
    </cfRule>
    <cfRule type="containsText" dxfId="29257" priority="51181" operator="containsText" text="10.30 – 19.30">
      <formula>NOT(ISERROR(SEARCH("10.30 – 19.30",U7)))</formula>
    </cfRule>
    <cfRule type="containsText" dxfId="29256" priority="51182" operator="containsText" text="09.00 – 15.00">
      <formula>NOT(ISERROR(SEARCH("09.00 – 15.00",U7)))</formula>
    </cfRule>
    <cfRule type="containsText" dxfId="29255" priority="51183" operator="containsText" text="12:30">
      <formula>NOT(ISERROR(SEARCH("12:30",U7)))</formula>
    </cfRule>
    <cfRule type="containsText" dxfId="29254" priority="51184" operator="containsText" text="13:30">
      <formula>NOT(ISERROR(SEARCH("13:30",U7)))</formula>
    </cfRule>
    <cfRule type="containsText" dxfId="29253" priority="51185" operator="containsText" text="FESTIVITÁ">
      <formula>NOT(ISERROR(SEARCH("FESTIVITÁ",U7)))</formula>
    </cfRule>
    <cfRule type="cellIs" dxfId="29252" priority="51186" operator="equal">
      <formula>"DOMENICA"</formula>
    </cfRule>
  </conditionalFormatting>
  <conditionalFormatting sqref="U6:V6">
    <cfRule type="cellIs" dxfId="29251" priority="51161" stopIfTrue="1" operator="equal">
      <formula>"09.00 – 13.00"</formula>
    </cfRule>
  </conditionalFormatting>
  <conditionalFormatting sqref="U6:V6">
    <cfRule type="cellIs" dxfId="29250" priority="51163" operator="equal">
      <formula>"09.00 – 18.00"</formula>
    </cfRule>
  </conditionalFormatting>
  <conditionalFormatting sqref="U6:V6">
    <cfRule type="cellIs" dxfId="29249" priority="51164" operator="equal">
      <formula>"09.30 – 13.00"</formula>
    </cfRule>
  </conditionalFormatting>
  <conditionalFormatting sqref="U6:V6">
    <cfRule type="cellIs" dxfId="29248" priority="51165" operator="equal">
      <formula>"10.30 – 19.30"</formula>
    </cfRule>
  </conditionalFormatting>
  <conditionalFormatting sqref="U6:V6">
    <cfRule type="cellIs" dxfId="29247" priority="51166" operator="equal">
      <formula>"11.30 – 19.30"</formula>
    </cfRule>
  </conditionalFormatting>
  <conditionalFormatting sqref="U6:V6">
    <cfRule type="cellIs" dxfId="29246" priority="51167" operator="equal">
      <formula>_FV(13,"3")</formula>
    </cfRule>
  </conditionalFormatting>
  <conditionalFormatting sqref="U6:V6">
    <cfRule type="cellIs" dxfId="29245" priority="51168" operator="equal">
      <formula>_FV(13,"3")</formula>
    </cfRule>
  </conditionalFormatting>
  <conditionalFormatting sqref="U6:V6">
    <cfRule type="cellIs" dxfId="29244" priority="51169" operator="equal">
      <formula>_FV(13,"3")</formula>
    </cfRule>
  </conditionalFormatting>
  <conditionalFormatting sqref="U6:V6">
    <cfRule type="containsText" dxfId="29243" priority="51151" operator="containsText" text="DOMENICA">
      <formula>NOT(ISERROR(SEARCH("DOMENICA",U6)))</formula>
    </cfRule>
    <cfRule type="containsText" dxfId="29242" priority="51152" operator="containsText" text="08.30 – 14.30">
      <formula>NOT(ISERROR(SEARCH("08.30 – 14.30",U6)))</formula>
    </cfRule>
    <cfRule type="containsText" dxfId="29241" priority="51153" operator="containsText" text="09.30 – 18.30">
      <formula>NOT(ISERROR(SEARCH("09.30 – 18.30",U6)))</formula>
    </cfRule>
    <cfRule type="containsText" dxfId="29240" priority="51154" operator="containsText" text="08.30 – 16.30">
      <formula>NOT(ISERROR(SEARCH("08.30 – 16.30",U6)))</formula>
    </cfRule>
    <cfRule type="containsText" dxfId="29239" priority="51155" operator="containsText" text="08.30 – 17.30">
      <formula>NOT(ISERROR(SEARCH("08.30 – 17.30",U6)))</formula>
    </cfRule>
    <cfRule type="containsText" dxfId="29238" priority="51156" operator="containsText" text="09.00 – 18.00">
      <formula>NOT(ISERROR(SEARCH("09.00 – 18.00",U6)))</formula>
    </cfRule>
    <cfRule type="containsText" dxfId="29237" priority="51157" operator="containsText" text="09.00 – 15.00">
      <formula>NOT(ISERROR(SEARCH("09.00 – 15.00",U6)))</formula>
    </cfRule>
    <cfRule type="containsText" dxfId="29236" priority="51158" operator="containsText" text="10.30 – 19.30">
      <formula>NOT(ISERROR(SEARCH("10.30 – 19.30",U6)))</formula>
    </cfRule>
    <cfRule type="containsText" dxfId="29235" priority="51159" operator="containsText" text="09.00 – 13.00">
      <formula>NOT(ISERROR(SEARCH("09.00 – 13.00",U6)))</formula>
    </cfRule>
    <cfRule type="containsText" dxfId="29234" priority="51160" operator="containsText" text="11.30 – 19.30">
      <formula>NOT(ISERROR(SEARCH("11.30 – 19.30",U6)))</formula>
    </cfRule>
  </conditionalFormatting>
  <conditionalFormatting sqref="U6:V6">
    <cfRule type="cellIs" dxfId="29233" priority="51143" operator="equal">
      <formula>"09.00 – 15.00"</formula>
    </cfRule>
  </conditionalFormatting>
  <conditionalFormatting sqref="U6:V6">
    <cfRule type="cellIs" dxfId="29232" priority="51144" operator="equal">
      <formula>"09.00 – 18.00"</formula>
    </cfRule>
  </conditionalFormatting>
  <conditionalFormatting sqref="U6:V6">
    <cfRule type="cellIs" dxfId="29231" priority="51145" operator="equal">
      <formula>"09.30 – 13.00"</formula>
    </cfRule>
  </conditionalFormatting>
  <conditionalFormatting sqref="U6:V6">
    <cfRule type="cellIs" dxfId="29230" priority="51146" operator="equal">
      <formula>"10.30 – 19.30"</formula>
    </cfRule>
  </conditionalFormatting>
  <conditionalFormatting sqref="U6:V6">
    <cfRule type="cellIs" dxfId="29229" priority="51147" operator="equal">
      <formula>"11.30 – 19.30"</formula>
    </cfRule>
  </conditionalFormatting>
  <conditionalFormatting sqref="U6:V6">
    <cfRule type="cellIs" dxfId="29228" priority="51148" operator="equal">
      <formula>_FV(13,"3")</formula>
    </cfRule>
  </conditionalFormatting>
  <conditionalFormatting sqref="U6:V6">
    <cfRule type="cellIs" dxfId="29227" priority="51149" operator="equal">
      <formula>_FV(13,"3")</formula>
    </cfRule>
  </conditionalFormatting>
  <conditionalFormatting sqref="U6:V6">
    <cfRule type="cellIs" dxfId="29226" priority="51150" operator="equal">
      <formula>_FV(13,"3")</formula>
    </cfRule>
  </conditionalFormatting>
  <conditionalFormatting sqref="U6:V6">
    <cfRule type="cellIs" dxfId="29225" priority="51135" operator="equal">
      <formula>"09.00 – 15.00"</formula>
    </cfRule>
  </conditionalFormatting>
  <conditionalFormatting sqref="U6:V6">
    <cfRule type="cellIs" dxfId="29224" priority="51136" operator="equal">
      <formula>"09.00 – 18.00"</formula>
    </cfRule>
  </conditionalFormatting>
  <conditionalFormatting sqref="U6:V6">
    <cfRule type="cellIs" dxfId="29223" priority="51137" operator="equal">
      <formula>"09.30 – 13.00"</formula>
    </cfRule>
  </conditionalFormatting>
  <conditionalFormatting sqref="U6:V6">
    <cfRule type="cellIs" dxfId="29222" priority="51138" operator="equal">
      <formula>"10.30 – 19.30"</formula>
    </cfRule>
  </conditionalFormatting>
  <conditionalFormatting sqref="U6:V6">
    <cfRule type="cellIs" dxfId="29221" priority="51139" operator="equal">
      <formula>"11.30 – 19.30"</formula>
    </cfRule>
  </conditionalFormatting>
  <conditionalFormatting sqref="U6:V6">
    <cfRule type="cellIs" dxfId="29220" priority="51140" operator="equal">
      <formula>_FV(13,"3")</formula>
    </cfRule>
  </conditionalFormatting>
  <conditionalFormatting sqref="U6:V6">
    <cfRule type="cellIs" dxfId="29219" priority="51141" operator="equal">
      <formula>_FV(13,"3")</formula>
    </cfRule>
  </conditionalFormatting>
  <conditionalFormatting sqref="U6:V6">
    <cfRule type="cellIs" dxfId="29218" priority="51142" operator="equal">
      <formula>_FV(13,"3")</formula>
    </cfRule>
  </conditionalFormatting>
  <conditionalFormatting sqref="V8:V14">
    <cfRule type="containsText" dxfId="29217" priority="51118" operator="containsText" text="08.30 – 14.30">
      <formula>NOT(ISERROR(SEARCH("08.30 – 14.30",V8)))</formula>
    </cfRule>
    <cfRule type="containsText" dxfId="29216" priority="51119" operator="containsText" text="09:30 – 18.30">
      <formula>NOT(ISERROR(SEARCH("09:30 – 18.30",V8)))</formula>
    </cfRule>
    <cfRule type="containsText" dxfId="29215" priority="51120" operator="containsText" text="10.30 – 18.30">
      <formula>NOT(ISERROR(SEARCH("10.30 – 18.30",V8)))</formula>
    </cfRule>
    <cfRule type="containsText" dxfId="29214" priority="51121" operator="containsText" text="09.30 – 18.30">
      <formula>NOT(ISERROR(SEARCH("09.30 – 18.30",V8)))</formula>
    </cfRule>
    <cfRule type="containsText" dxfId="29213" priority="51122" operator="containsText" text="09.00 – 13:00">
      <formula>NOT(ISERROR(SEARCH("09.00 – 13:00",V8)))</formula>
    </cfRule>
    <cfRule type="containsText" dxfId="29212" priority="51123" operator="containsText" text="08.30 – 16.30">
      <formula>NOT(ISERROR(SEARCH("08.30 – 16.30",V8)))</formula>
    </cfRule>
    <cfRule type="containsText" dxfId="29211" priority="51124" operator="containsText" text="08:30 – 17.30">
      <formula>NOT(ISERROR(SEARCH("08:30 – 17.30",V8)))</formula>
    </cfRule>
    <cfRule type="containsText" dxfId="29210" priority="51125" operator="containsText" text="08.30 – 17.30">
      <formula>NOT(ISERROR(SEARCH("08.30 – 17.30",V8)))</formula>
    </cfRule>
    <cfRule type="containsText" dxfId="29209" priority="51126" operator="containsText" text="09.00 – 18.00">
      <formula>NOT(ISERROR(SEARCH("09.00 – 18.00",V8)))</formula>
    </cfRule>
    <cfRule type="containsText" dxfId="29208" priority="51127" operator="containsText" text="09.00 – 13.00">
      <formula>NOT(ISERROR(SEARCH("09.00 – 13.00",V8)))</formula>
    </cfRule>
    <cfRule type="containsText" dxfId="29207" priority="51128" operator="containsText" text="11.30 – 19.30">
      <formula>NOT(ISERROR(SEARCH("11.30 – 19.30",V8)))</formula>
    </cfRule>
    <cfRule type="containsText" dxfId="29206" priority="51129" operator="containsText" text="10.30 – 19.30">
      <formula>NOT(ISERROR(SEARCH("10.30 – 19.30",V8)))</formula>
    </cfRule>
    <cfRule type="containsText" dxfId="29205" priority="51130" operator="containsText" text="09.00 – 15.00">
      <formula>NOT(ISERROR(SEARCH("09.00 – 15.00",V8)))</formula>
    </cfRule>
    <cfRule type="containsText" dxfId="29204" priority="51131" operator="containsText" text="12:30">
      <formula>NOT(ISERROR(SEARCH("12:30",V8)))</formula>
    </cfRule>
    <cfRule type="containsText" dxfId="29203" priority="51132" operator="containsText" text="13:30">
      <formula>NOT(ISERROR(SEARCH("13:30",V8)))</formula>
    </cfRule>
    <cfRule type="containsText" dxfId="29202" priority="51133" operator="containsText" text="FESTIVITÁ">
      <formula>NOT(ISERROR(SEARCH("FESTIVITÁ",V8)))</formula>
    </cfRule>
    <cfRule type="cellIs" dxfId="29201" priority="51134" operator="equal">
      <formula>"DOMENICA"</formula>
    </cfRule>
  </conditionalFormatting>
  <conditionalFormatting sqref="V8:V14">
    <cfRule type="iconSet" priority="51117">
      <iconSet iconSet="3Symbols2">
        <cfvo type="percent" val="0"/>
        <cfvo type="percent" val="0"/>
        <cfvo type="formula" val="TODAY()" gte="0"/>
      </iconSet>
    </cfRule>
  </conditionalFormatting>
  <conditionalFormatting sqref="BI8:BI14">
    <cfRule type="containsText" dxfId="29200" priority="51100" operator="containsText" text="08.30 – 14.30">
      <formula>NOT(ISERROR(SEARCH("08.30 – 14.30",BI8)))</formula>
    </cfRule>
    <cfRule type="containsText" dxfId="29199" priority="51101" operator="containsText" text="09:30 – 18.30">
      <formula>NOT(ISERROR(SEARCH("09:30 – 18.30",BI8)))</formula>
    </cfRule>
    <cfRule type="containsText" dxfId="29198" priority="51102" operator="containsText" text="10.30 – 18.30">
      <formula>NOT(ISERROR(SEARCH("10.30 – 18.30",BI8)))</formula>
    </cfRule>
    <cfRule type="containsText" dxfId="29197" priority="51103" operator="containsText" text="09.30 – 18.30">
      <formula>NOT(ISERROR(SEARCH("09.30 – 18.30",BI8)))</formula>
    </cfRule>
    <cfRule type="containsText" dxfId="29196" priority="51104" operator="containsText" text="09.00 – 13:00">
      <formula>NOT(ISERROR(SEARCH("09.00 – 13:00",BI8)))</formula>
    </cfRule>
    <cfRule type="containsText" dxfId="29195" priority="51105" operator="containsText" text="08.30 – 16.30">
      <formula>NOT(ISERROR(SEARCH("08.30 – 16.30",BI8)))</formula>
    </cfRule>
    <cfRule type="containsText" dxfId="29194" priority="51106" operator="containsText" text="08:30 – 17.30">
      <formula>NOT(ISERROR(SEARCH("08:30 – 17.30",BI8)))</formula>
    </cfRule>
    <cfRule type="containsText" dxfId="29193" priority="51107" operator="containsText" text="08.30 – 17.30">
      <formula>NOT(ISERROR(SEARCH("08.30 – 17.30",BI8)))</formula>
    </cfRule>
    <cfRule type="containsText" dxfId="29192" priority="51108" operator="containsText" text="09.00 – 18.00">
      <formula>NOT(ISERROR(SEARCH("09.00 – 18.00",BI8)))</formula>
    </cfRule>
    <cfRule type="containsText" dxfId="29191" priority="51109" operator="containsText" text="09.00 – 13.00">
      <formula>NOT(ISERROR(SEARCH("09.00 – 13.00",BI8)))</formula>
    </cfRule>
    <cfRule type="containsText" dxfId="29190" priority="51110" operator="containsText" text="11.30 – 19.30">
      <formula>NOT(ISERROR(SEARCH("11.30 – 19.30",BI8)))</formula>
    </cfRule>
    <cfRule type="containsText" dxfId="29189" priority="51111" operator="containsText" text="10.30 – 19.30">
      <formula>NOT(ISERROR(SEARCH("10.30 – 19.30",BI8)))</formula>
    </cfRule>
    <cfRule type="containsText" dxfId="29188" priority="51112" operator="containsText" text="09.00 – 15.00">
      <formula>NOT(ISERROR(SEARCH("09.00 – 15.00",BI8)))</formula>
    </cfRule>
    <cfRule type="containsText" dxfId="29187" priority="51113" operator="containsText" text="12:30">
      <formula>NOT(ISERROR(SEARCH("12:30",BI8)))</formula>
    </cfRule>
    <cfRule type="containsText" dxfId="29186" priority="51114" operator="containsText" text="13:30">
      <formula>NOT(ISERROR(SEARCH("13:30",BI8)))</formula>
    </cfRule>
    <cfRule type="containsText" dxfId="29185" priority="51115" operator="containsText" text="FESTIVITÁ">
      <formula>NOT(ISERROR(SEARCH("FESTIVITÁ",BI8)))</formula>
    </cfRule>
    <cfRule type="cellIs" dxfId="29184" priority="51116" operator="equal">
      <formula>"DOMENICA"</formula>
    </cfRule>
  </conditionalFormatting>
  <conditionalFormatting sqref="BJ8:BJ14">
    <cfRule type="containsText" dxfId="29183" priority="51083" operator="containsText" text="08.30 – 14.30">
      <formula>NOT(ISERROR(SEARCH("08.30 – 14.30",BJ8)))</formula>
    </cfRule>
    <cfRule type="containsText" dxfId="29182" priority="51084" operator="containsText" text="09:30 – 18.30">
      <formula>NOT(ISERROR(SEARCH("09:30 – 18.30",BJ8)))</formula>
    </cfRule>
    <cfRule type="containsText" dxfId="29181" priority="51085" operator="containsText" text="10.30 – 18.30">
      <formula>NOT(ISERROR(SEARCH("10.30 – 18.30",BJ8)))</formula>
    </cfRule>
    <cfRule type="containsText" dxfId="29180" priority="51086" operator="containsText" text="09.30 – 18.30">
      <formula>NOT(ISERROR(SEARCH("09.30 – 18.30",BJ8)))</formula>
    </cfRule>
    <cfRule type="containsText" dxfId="29179" priority="51087" operator="containsText" text="09.00 – 13:00">
      <formula>NOT(ISERROR(SEARCH("09.00 – 13:00",BJ8)))</formula>
    </cfRule>
    <cfRule type="containsText" dxfId="29178" priority="51088" operator="containsText" text="08.30 – 16.30">
      <formula>NOT(ISERROR(SEARCH("08.30 – 16.30",BJ8)))</formula>
    </cfRule>
    <cfRule type="containsText" dxfId="29177" priority="51089" operator="containsText" text="08:30 – 17.30">
      <formula>NOT(ISERROR(SEARCH("08:30 – 17.30",BJ8)))</formula>
    </cfRule>
    <cfRule type="containsText" dxfId="29176" priority="51090" operator="containsText" text="08.30 – 17.30">
      <formula>NOT(ISERROR(SEARCH("08.30 – 17.30",BJ8)))</formula>
    </cfRule>
    <cfRule type="containsText" dxfId="29175" priority="51091" operator="containsText" text="09.00 – 18.00">
      <formula>NOT(ISERROR(SEARCH("09.00 – 18.00",BJ8)))</formula>
    </cfRule>
    <cfRule type="containsText" dxfId="29174" priority="51092" operator="containsText" text="09.00 – 13.00">
      <formula>NOT(ISERROR(SEARCH("09.00 – 13.00",BJ8)))</formula>
    </cfRule>
    <cfRule type="containsText" dxfId="29173" priority="51093" operator="containsText" text="11.30 – 19.30">
      <formula>NOT(ISERROR(SEARCH("11.30 – 19.30",BJ8)))</formula>
    </cfRule>
    <cfRule type="containsText" dxfId="29172" priority="51094" operator="containsText" text="10.30 – 19.30">
      <formula>NOT(ISERROR(SEARCH("10.30 – 19.30",BJ8)))</formula>
    </cfRule>
    <cfRule type="containsText" dxfId="29171" priority="51095" operator="containsText" text="09.00 – 15.00">
      <formula>NOT(ISERROR(SEARCH("09.00 – 15.00",BJ8)))</formula>
    </cfRule>
    <cfRule type="containsText" dxfId="29170" priority="51096" operator="containsText" text="12:30">
      <formula>NOT(ISERROR(SEARCH("12:30",BJ8)))</formula>
    </cfRule>
    <cfRule type="containsText" dxfId="29169" priority="51097" operator="containsText" text="13:30">
      <formula>NOT(ISERROR(SEARCH("13:30",BJ8)))</formula>
    </cfRule>
    <cfRule type="containsText" dxfId="29168" priority="51098" operator="containsText" text="FESTIVITÁ">
      <formula>NOT(ISERROR(SEARCH("FESTIVITÁ",BJ8)))</formula>
    </cfRule>
    <cfRule type="cellIs" dxfId="29167" priority="51099" operator="equal">
      <formula>"DOMENICA"</formula>
    </cfRule>
  </conditionalFormatting>
  <conditionalFormatting sqref="BJ8:BJ14">
    <cfRule type="iconSet" priority="51082">
      <iconSet iconSet="3Symbols2">
        <cfvo type="percent" val="0"/>
        <cfvo type="percent" val="0"/>
        <cfvo type="formula" val="TODAY()" gte="0"/>
      </iconSet>
    </cfRule>
  </conditionalFormatting>
  <conditionalFormatting sqref="Q6:S14 BU6:XFD14 U6:V14">
    <cfRule type="containsText" dxfId="29166" priority="51076" operator="containsText" text="09.00 - 13.00">
      <formula>NOT(ISERROR(SEARCH("09.00 - 13.00",Q6)))</formula>
    </cfRule>
    <cfRule type="containsText" dxfId="29165" priority="51077" operator="containsText" text="09.00 – 15:00">
      <formula>NOT(ISERROR(SEARCH("09.00 – 15:00",Q6)))</formula>
    </cfRule>
    <cfRule type="containsText" dxfId="29164" priority="51078" operator="containsText" text="09.00 – 16.00">
      <formula>NOT(ISERROR(SEARCH("09.00 – 16.00",Q6)))</formula>
    </cfRule>
    <cfRule type="containsText" dxfId="29163" priority="51079" operator="containsText" text="09.00 - 13:00">
      <formula>NOT(ISERROR(SEARCH("09.00 - 13:00",Q6)))</formula>
    </cfRule>
    <cfRule type="containsText" dxfId="29162" priority="51080" operator="containsText" text="08.30 – 16:30 ">
      <formula>NOT(ISERROR(SEARCH("08.30 – 16:30 ",Q6)))</formula>
    </cfRule>
    <cfRule type="containsText" dxfId="29161" priority="51081" operator="containsText" text="08.30 – 17:30 ">
      <formula>NOT(ISERROR(SEARCH("08.30 – 17:30 ",Q6)))</formula>
    </cfRule>
  </conditionalFormatting>
  <conditionalFormatting sqref="Q6:S6">
    <cfRule type="cellIs" dxfId="29160" priority="51068" operator="equal">
      <formula>"09.00 – 15.00"</formula>
    </cfRule>
  </conditionalFormatting>
  <conditionalFormatting sqref="Q6:S6">
    <cfRule type="cellIs" dxfId="29159" priority="51072" operator="equal">
      <formula>"11.30 – 19.30"</formula>
    </cfRule>
  </conditionalFormatting>
  <conditionalFormatting sqref="Q6:S6">
    <cfRule type="cellIs" dxfId="29158" priority="51073" operator="equal">
      <formula>_FV(13,"3")</formula>
    </cfRule>
  </conditionalFormatting>
  <conditionalFormatting sqref="Q6:S6">
    <cfRule type="cellIs" dxfId="29157" priority="51074" operator="equal">
      <formula>_FV(13,"3")</formula>
    </cfRule>
  </conditionalFormatting>
  <conditionalFormatting sqref="Q6:S6">
    <cfRule type="cellIs" dxfId="29156" priority="51075" operator="equal">
      <formula>_FV(13,"3")</formula>
    </cfRule>
  </conditionalFormatting>
  <conditionalFormatting sqref="Q6:S6">
    <cfRule type="containsText" dxfId="29155" priority="51058" operator="containsText" text="DOMENICA">
      <formula>NOT(ISERROR(SEARCH("DOMENICA",Q6)))</formula>
    </cfRule>
    <cfRule type="containsText" dxfId="29154" priority="51059" operator="containsText" text="08.30 – 14.30">
      <formula>NOT(ISERROR(SEARCH("08.30 – 14.30",Q6)))</formula>
    </cfRule>
    <cfRule type="containsText" dxfId="29153" priority="51060" operator="containsText" text="09.30 – 18.30">
      <formula>NOT(ISERROR(SEARCH("09.30 – 18.30",Q6)))</formula>
    </cfRule>
    <cfRule type="containsText" dxfId="29152" priority="51061" operator="containsText" text="08.30 – 16.30">
      <formula>NOT(ISERROR(SEARCH("08.30 – 16.30",Q6)))</formula>
    </cfRule>
    <cfRule type="containsText" dxfId="29151" priority="51062" operator="containsText" text="08.30 – 17.30">
      <formula>NOT(ISERROR(SEARCH("08.30 – 17.30",Q6)))</formula>
    </cfRule>
    <cfRule type="containsText" dxfId="29150" priority="51063" operator="containsText" text="09.00 – 18.00">
      <formula>NOT(ISERROR(SEARCH("09.00 – 18.00",Q6)))</formula>
    </cfRule>
    <cfRule type="containsText" dxfId="29149" priority="51064" operator="containsText" text="09.00 – 15.00">
      <formula>NOT(ISERROR(SEARCH("09.00 – 15.00",Q6)))</formula>
    </cfRule>
    <cfRule type="containsText" dxfId="29148" priority="51065" operator="containsText" text="10.30 – 19.30">
      <formula>NOT(ISERROR(SEARCH("10.30 – 19.30",Q6)))</formula>
    </cfRule>
    <cfRule type="containsText" dxfId="29147" priority="51066" operator="containsText" text="09.00 – 13.00">
      <formula>NOT(ISERROR(SEARCH("09.00 – 13.00",Q6)))</formula>
    </cfRule>
    <cfRule type="containsText" dxfId="29146" priority="51067" operator="containsText" text="11.30 – 19.30">
      <formula>NOT(ISERROR(SEARCH("11.30 – 19.30",Q6)))</formula>
    </cfRule>
  </conditionalFormatting>
  <conditionalFormatting sqref="Q6:S6">
    <cfRule type="cellIs" dxfId="29145" priority="51051" operator="equal">
      <formula>"09.00 – 18.00"</formula>
    </cfRule>
  </conditionalFormatting>
  <conditionalFormatting sqref="Q6:S6">
    <cfRule type="cellIs" dxfId="29144" priority="51052" operator="equal">
      <formula>"09.30 – 13.00"</formula>
    </cfRule>
  </conditionalFormatting>
  <conditionalFormatting sqref="Q6:S6">
    <cfRule type="cellIs" dxfId="29143" priority="51053" operator="equal">
      <formula>"10.30 – 19.30"</formula>
    </cfRule>
  </conditionalFormatting>
  <conditionalFormatting sqref="Q6:S6">
    <cfRule type="cellIs" dxfId="29142" priority="51054" operator="equal">
      <formula>"11.30 – 19.30"</formula>
    </cfRule>
  </conditionalFormatting>
  <conditionalFormatting sqref="Q6:S6">
    <cfRule type="cellIs" dxfId="29141" priority="51055" operator="equal">
      <formula>_FV(13,"3")</formula>
    </cfRule>
  </conditionalFormatting>
  <conditionalFormatting sqref="Q6:S6">
    <cfRule type="cellIs" dxfId="29140" priority="51056" operator="equal">
      <formula>_FV(13,"3")</formula>
    </cfRule>
  </conditionalFormatting>
  <conditionalFormatting sqref="Q6:S6">
    <cfRule type="cellIs" dxfId="29139" priority="51057" operator="equal">
      <formula>_FV(13,"3")</formula>
    </cfRule>
  </conditionalFormatting>
  <conditionalFormatting sqref="Q6:S6">
    <cfRule type="cellIs" dxfId="29138" priority="51044" operator="equal">
      <formula>"09.00 – 18.00"</formula>
    </cfRule>
  </conditionalFormatting>
  <conditionalFormatting sqref="Q6:S6">
    <cfRule type="cellIs" dxfId="29137" priority="51045" operator="equal">
      <formula>"09.30 – 13.00"</formula>
    </cfRule>
  </conditionalFormatting>
  <conditionalFormatting sqref="Q6:S6">
    <cfRule type="cellIs" dxfId="29136" priority="51046" operator="equal">
      <formula>"10.30 – 19.30"</formula>
    </cfRule>
  </conditionalFormatting>
  <conditionalFormatting sqref="Q6:S6">
    <cfRule type="cellIs" dxfId="29135" priority="51047" operator="equal">
      <formula>"11.30 – 19.30"</formula>
    </cfRule>
  </conditionalFormatting>
  <conditionalFormatting sqref="Q6:S6">
    <cfRule type="cellIs" dxfId="29134" priority="51048" operator="equal">
      <formula>_FV(13,"3")</formula>
    </cfRule>
  </conditionalFormatting>
  <conditionalFormatting sqref="Q6:S6">
    <cfRule type="cellIs" dxfId="29133" priority="51049" operator="equal">
      <formula>_FV(13,"3")</formula>
    </cfRule>
  </conditionalFormatting>
  <conditionalFormatting sqref="Q6:S6">
    <cfRule type="cellIs" dxfId="29132" priority="51050" operator="equal">
      <formula>_FV(13,"3")</formula>
    </cfRule>
  </conditionalFormatting>
  <conditionalFormatting sqref="C6:G6 I6:P6">
    <cfRule type="cellIs" dxfId="29131" priority="51035" operator="equal">
      <formula>"09.00 – 13.00"</formula>
    </cfRule>
  </conditionalFormatting>
  <conditionalFormatting sqref="C6:G6 I6:P6">
    <cfRule type="cellIs" dxfId="29130" priority="51036" operator="equal">
      <formula>"09.00 – 15.00"</formula>
    </cfRule>
  </conditionalFormatting>
  <conditionalFormatting sqref="C6:G6 I6:P6">
    <cfRule type="cellIs" dxfId="29129" priority="51037" operator="equal">
      <formula>"09.00 – 18.00"</formula>
    </cfRule>
  </conditionalFormatting>
  <conditionalFormatting sqref="C6:G6 I6:P6">
    <cfRule type="cellIs" dxfId="29128" priority="51038" operator="equal">
      <formula>"09.30 – 13.00"</formula>
    </cfRule>
  </conditionalFormatting>
  <conditionalFormatting sqref="C6:G6 I6:P6">
    <cfRule type="cellIs" dxfId="29127" priority="51039" operator="equal">
      <formula>"10.30 – 19.30"</formula>
    </cfRule>
  </conditionalFormatting>
  <conditionalFormatting sqref="C6:G6 I6:P6">
    <cfRule type="cellIs" dxfId="29126" priority="51040" operator="equal">
      <formula>"11.30 – 19.30"</formula>
    </cfRule>
  </conditionalFormatting>
  <conditionalFormatting sqref="C6:G6 I6:P6">
    <cfRule type="cellIs" dxfId="29125" priority="51041" operator="equal">
      <formula>_FV(13,"3")</formula>
    </cfRule>
  </conditionalFormatting>
  <conditionalFormatting sqref="C6:G6 I6:P6">
    <cfRule type="cellIs" dxfId="29124" priority="51042" operator="equal">
      <formula>_FV(13,"3")</formula>
    </cfRule>
  </conditionalFormatting>
  <conditionalFormatting sqref="C6:G6 I6:P6">
    <cfRule type="cellIs" dxfId="29123" priority="51043" operator="equal">
      <formula>_FV(13,"3")</formula>
    </cfRule>
  </conditionalFormatting>
  <conditionalFormatting sqref="C6:G6 I6:P6">
    <cfRule type="containsText" dxfId="29122" priority="51025" operator="containsText" text="DOMENICA">
      <formula>NOT(ISERROR(SEARCH("DOMENICA",C6)))</formula>
    </cfRule>
    <cfRule type="containsText" dxfId="29121" priority="51026" operator="containsText" text="08.30 – 14.30">
      <formula>NOT(ISERROR(SEARCH("08.30 – 14.30",C6)))</formula>
    </cfRule>
    <cfRule type="containsText" dxfId="29120" priority="51027" operator="containsText" text="09.30 – 18.30">
      <formula>NOT(ISERROR(SEARCH("09.30 – 18.30",C6)))</formula>
    </cfRule>
    <cfRule type="containsText" dxfId="29119" priority="51028" operator="containsText" text="08.30 – 16.30">
      <formula>NOT(ISERROR(SEARCH("08.30 – 16.30",C6)))</formula>
    </cfRule>
    <cfRule type="containsText" dxfId="29118" priority="51029" operator="containsText" text="08.30 – 17.30">
      <formula>NOT(ISERROR(SEARCH("08.30 – 17.30",C6)))</formula>
    </cfRule>
    <cfRule type="containsText" dxfId="29117" priority="51030" operator="containsText" text="09.00 – 18.00">
      <formula>NOT(ISERROR(SEARCH("09.00 – 18.00",C6)))</formula>
    </cfRule>
    <cfRule type="containsText" dxfId="29116" priority="51031" operator="containsText" text="09.00 – 15.00">
      <formula>NOT(ISERROR(SEARCH("09.00 – 15.00",C6)))</formula>
    </cfRule>
    <cfRule type="containsText" dxfId="29115" priority="51032" operator="containsText" text="10.30 – 19.30">
      <formula>NOT(ISERROR(SEARCH("10.30 – 19.30",C6)))</formula>
    </cfRule>
    <cfRule type="containsText" dxfId="29114" priority="51033" operator="containsText" text="09.00 – 13.00">
      <formula>NOT(ISERROR(SEARCH("09.00 – 13.00",C6)))</formula>
    </cfRule>
    <cfRule type="containsText" dxfId="29113" priority="51034" operator="containsText" text="11.30 – 19.30">
      <formula>NOT(ISERROR(SEARCH("11.30 – 19.30",C6)))</formula>
    </cfRule>
  </conditionalFormatting>
  <conditionalFormatting sqref="C6:G6 I6:P6">
    <cfRule type="cellIs" dxfId="29112" priority="51017" operator="equal">
      <formula>"09.00 – 15.00"</formula>
    </cfRule>
  </conditionalFormatting>
  <conditionalFormatting sqref="C6:G6 I6:P6">
    <cfRule type="cellIs" dxfId="29111" priority="51018" operator="equal">
      <formula>"09.00 – 18.00"</formula>
    </cfRule>
  </conditionalFormatting>
  <conditionalFormatting sqref="C6:G6 I6:P6">
    <cfRule type="cellIs" dxfId="29110" priority="51019" operator="equal">
      <formula>"09.30 – 13.00"</formula>
    </cfRule>
  </conditionalFormatting>
  <conditionalFormatting sqref="C6:G6 I6:P6">
    <cfRule type="cellIs" dxfId="29109" priority="51020" operator="equal">
      <formula>"10.30 – 19.30"</formula>
    </cfRule>
  </conditionalFormatting>
  <conditionalFormatting sqref="C6:G6 I6:P6">
    <cfRule type="cellIs" dxfId="29108" priority="51021" operator="equal">
      <formula>"11.30 – 19.30"</formula>
    </cfRule>
  </conditionalFormatting>
  <conditionalFormatting sqref="C6:G6 I6:P6">
    <cfRule type="cellIs" dxfId="29107" priority="51022" operator="equal">
      <formula>_FV(13,"3")</formula>
    </cfRule>
  </conditionalFormatting>
  <conditionalFormatting sqref="C6:G6 I6:P6">
    <cfRule type="cellIs" dxfId="29106" priority="51023" operator="equal">
      <formula>_FV(13,"3")</formula>
    </cfRule>
  </conditionalFormatting>
  <conditionalFormatting sqref="C6:G6 I6:P6">
    <cfRule type="cellIs" dxfId="29105" priority="51024" operator="equal">
      <formula>_FV(13,"3")</formula>
    </cfRule>
  </conditionalFormatting>
  <conditionalFormatting sqref="C6:G6 I6:P6">
    <cfRule type="cellIs" dxfId="29104" priority="51009" operator="equal">
      <formula>"09.00 – 15.00"</formula>
    </cfRule>
  </conditionalFormatting>
  <conditionalFormatting sqref="C6:G6 I6:P6">
    <cfRule type="cellIs" dxfId="29103" priority="51010" operator="equal">
      <formula>"09.00 – 18.00"</formula>
    </cfRule>
  </conditionalFormatting>
  <conditionalFormatting sqref="C6:G6 I6:P6">
    <cfRule type="cellIs" dxfId="29102" priority="51011" operator="equal">
      <formula>"09.30 – 13.00"</formula>
    </cfRule>
  </conditionalFormatting>
  <conditionalFormatting sqref="C6:G6 I6:P6">
    <cfRule type="cellIs" dxfId="29101" priority="51012" operator="equal">
      <formula>"10.30 – 19.30"</formula>
    </cfRule>
  </conditionalFormatting>
  <conditionalFormatting sqref="C6:G6 I6:P6">
    <cfRule type="cellIs" dxfId="29100" priority="51013" operator="equal">
      <formula>"11.30 – 19.30"</formula>
    </cfRule>
  </conditionalFormatting>
  <conditionalFormatting sqref="C6:G6 I6:P6">
    <cfRule type="cellIs" dxfId="29099" priority="51014" operator="equal">
      <formula>_FV(13,"3")</formula>
    </cfRule>
  </conditionalFormatting>
  <conditionalFormatting sqref="C6:G6 I6:P6">
    <cfRule type="cellIs" dxfId="29098" priority="51015" operator="equal">
      <formula>_FV(13,"3")</formula>
    </cfRule>
  </conditionalFormatting>
  <conditionalFormatting sqref="C6:G6 I6:P6">
    <cfRule type="cellIs" dxfId="29097" priority="51016" operator="equal">
      <formula>_FV(13,"3")</formula>
    </cfRule>
  </conditionalFormatting>
  <conditionalFormatting sqref="H6">
    <cfRule type="cellIs" dxfId="29096" priority="51001" operator="equal">
      <formula>"09.00 – 15.00"</formula>
    </cfRule>
  </conditionalFormatting>
  <conditionalFormatting sqref="H6">
    <cfRule type="cellIs" dxfId="29095" priority="51002" operator="equal">
      <formula>"09.00 – 18.00"</formula>
    </cfRule>
  </conditionalFormatting>
  <conditionalFormatting sqref="H6">
    <cfRule type="cellIs" dxfId="29094" priority="51003" operator="equal">
      <formula>"09.30 – 13.00"</formula>
    </cfRule>
  </conditionalFormatting>
  <conditionalFormatting sqref="H6">
    <cfRule type="cellIs" dxfId="29093" priority="51004" operator="equal">
      <formula>"10.30 – 19.30"</formula>
    </cfRule>
  </conditionalFormatting>
  <conditionalFormatting sqref="H6">
    <cfRule type="cellIs" dxfId="29092" priority="51005" operator="equal">
      <formula>"11.30 – 19.30"</formula>
    </cfRule>
  </conditionalFormatting>
  <conditionalFormatting sqref="H6">
    <cfRule type="cellIs" dxfId="29091" priority="51006" operator="equal">
      <formula>_FV(13,"3")</formula>
    </cfRule>
  </conditionalFormatting>
  <conditionalFormatting sqref="H6">
    <cfRule type="cellIs" dxfId="29090" priority="51007" operator="equal">
      <formula>_FV(13,"3")</formula>
    </cfRule>
  </conditionalFormatting>
  <conditionalFormatting sqref="H6">
    <cfRule type="cellIs" dxfId="29089" priority="51008" operator="equal">
      <formula>_FV(13,"3")</formula>
    </cfRule>
  </conditionalFormatting>
  <conditionalFormatting sqref="H6">
    <cfRule type="containsText" dxfId="29088" priority="50991" operator="containsText" text="DOMENICA">
      <formula>NOT(ISERROR(SEARCH("DOMENICA",H6)))</formula>
    </cfRule>
    <cfRule type="containsText" dxfId="29087" priority="50992" operator="containsText" text="08.30 – 14.30">
      <formula>NOT(ISERROR(SEARCH("08.30 – 14.30",H6)))</formula>
    </cfRule>
    <cfRule type="containsText" dxfId="29086" priority="50993" operator="containsText" text="09.30 – 18.30">
      <formula>NOT(ISERROR(SEARCH("09.30 – 18.30",H6)))</formula>
    </cfRule>
    <cfRule type="containsText" dxfId="29085" priority="50994" operator="containsText" text="08.30 – 16.30">
      <formula>NOT(ISERROR(SEARCH("08.30 – 16.30",H6)))</formula>
    </cfRule>
    <cfRule type="containsText" dxfId="29084" priority="50995" operator="containsText" text="08.30 – 17.30">
      <formula>NOT(ISERROR(SEARCH("08.30 – 17.30",H6)))</formula>
    </cfRule>
    <cfRule type="containsText" dxfId="29083" priority="50996" operator="containsText" text="09.00 – 18.00">
      <formula>NOT(ISERROR(SEARCH("09.00 – 18.00",H6)))</formula>
    </cfRule>
    <cfRule type="containsText" dxfId="29082" priority="50997" operator="containsText" text="09.00 – 15.00">
      <formula>NOT(ISERROR(SEARCH("09.00 – 15.00",H6)))</formula>
    </cfRule>
    <cfRule type="containsText" dxfId="29081" priority="50998" operator="containsText" text="10.30 – 19.30">
      <formula>NOT(ISERROR(SEARCH("10.30 – 19.30",H6)))</formula>
    </cfRule>
    <cfRule type="containsText" dxfId="29080" priority="50999" operator="containsText" text="09.00 – 13.00">
      <formula>NOT(ISERROR(SEARCH("09.00 – 13.00",H6)))</formula>
    </cfRule>
    <cfRule type="containsText" dxfId="29079" priority="51000" operator="containsText" text="11.30 – 19.30">
      <formula>NOT(ISERROR(SEARCH("11.30 – 19.30",H6)))</formula>
    </cfRule>
  </conditionalFormatting>
  <conditionalFormatting sqref="H6">
    <cfRule type="cellIs" dxfId="29078" priority="50984" operator="equal">
      <formula>"09.00 – 18.00"</formula>
    </cfRule>
  </conditionalFormatting>
  <conditionalFormatting sqref="H6">
    <cfRule type="cellIs" dxfId="29077" priority="50985" operator="equal">
      <formula>"09.30 – 13.00"</formula>
    </cfRule>
  </conditionalFormatting>
  <conditionalFormatting sqref="H6">
    <cfRule type="cellIs" dxfId="29076" priority="50986" operator="equal">
      <formula>"10.30 – 19.30"</formula>
    </cfRule>
  </conditionalFormatting>
  <conditionalFormatting sqref="H6">
    <cfRule type="cellIs" dxfId="29075" priority="50987" operator="equal">
      <formula>"11.30 – 19.30"</formula>
    </cfRule>
  </conditionalFormatting>
  <conditionalFormatting sqref="H6">
    <cfRule type="cellIs" dxfId="29074" priority="50988" operator="equal">
      <formula>_FV(13,"3")</formula>
    </cfRule>
  </conditionalFormatting>
  <conditionalFormatting sqref="H6">
    <cfRule type="cellIs" dxfId="29073" priority="50989" operator="equal">
      <formula>_FV(13,"3")</formula>
    </cfRule>
  </conditionalFormatting>
  <conditionalFormatting sqref="H6">
    <cfRule type="cellIs" dxfId="29072" priority="50990" operator="equal">
      <formula>_FV(13,"3")</formula>
    </cfRule>
  </conditionalFormatting>
  <conditionalFormatting sqref="H6">
    <cfRule type="cellIs" dxfId="29071" priority="50977" operator="equal">
      <formula>"09.00 – 18.00"</formula>
    </cfRule>
  </conditionalFormatting>
  <conditionalFormatting sqref="H6">
    <cfRule type="cellIs" dxfId="29070" priority="50978" operator="equal">
      <formula>"09.30 – 13.00"</formula>
    </cfRule>
  </conditionalFormatting>
  <conditionalFormatting sqref="H6">
    <cfRule type="cellIs" dxfId="29069" priority="50979" operator="equal">
      <formula>"10.30 – 19.30"</formula>
    </cfRule>
  </conditionalFormatting>
  <conditionalFormatting sqref="H6">
    <cfRule type="cellIs" dxfId="29068" priority="50980" operator="equal">
      <formula>"11.30 – 19.30"</formula>
    </cfRule>
  </conditionalFormatting>
  <conditionalFormatting sqref="H6">
    <cfRule type="cellIs" dxfId="29067" priority="50981" operator="equal">
      <formula>_FV(13,"3")</formula>
    </cfRule>
  </conditionalFormatting>
  <conditionalFormatting sqref="H6">
    <cfRule type="cellIs" dxfId="29066" priority="50982" operator="equal">
      <formula>_FV(13,"3")</formula>
    </cfRule>
  </conditionalFormatting>
  <conditionalFormatting sqref="H6">
    <cfRule type="cellIs" dxfId="29065" priority="50983" operator="equal">
      <formula>_FV(13,"3")</formula>
    </cfRule>
  </conditionalFormatting>
  <conditionalFormatting sqref="A8:B14">
    <cfRule type="containsText" dxfId="29064" priority="50960" operator="containsText" text="08.30 – 14.30">
      <formula>NOT(ISERROR(SEARCH("08.30 – 14.30",A8)))</formula>
    </cfRule>
    <cfRule type="containsText" dxfId="29063" priority="50961" operator="containsText" text="09:30 – 18.30">
      <formula>NOT(ISERROR(SEARCH("09:30 – 18.30",A8)))</formula>
    </cfRule>
    <cfRule type="containsText" dxfId="29062" priority="50962" operator="containsText" text="10.30 – 18.30">
      <formula>NOT(ISERROR(SEARCH("10.30 – 18.30",A8)))</formula>
    </cfRule>
    <cfRule type="containsText" dxfId="29061" priority="50963" operator="containsText" text="09.30 – 18.30">
      <formula>NOT(ISERROR(SEARCH("09.30 – 18.30",A8)))</formula>
    </cfRule>
    <cfRule type="containsText" dxfId="29060" priority="50964" operator="containsText" text="09.00 – 13:00">
      <formula>NOT(ISERROR(SEARCH("09.00 – 13:00",A8)))</formula>
    </cfRule>
    <cfRule type="containsText" dxfId="29059" priority="50965" operator="containsText" text="08.30 – 16.30">
      <formula>NOT(ISERROR(SEARCH("08.30 – 16.30",A8)))</formula>
    </cfRule>
    <cfRule type="containsText" dxfId="29058" priority="50966" operator="containsText" text="08:30 – 17.30">
      <formula>NOT(ISERROR(SEARCH("08:30 – 17.30",A8)))</formula>
    </cfRule>
    <cfRule type="containsText" dxfId="29057" priority="50967" operator="containsText" text="08.30 – 17.30">
      <formula>NOT(ISERROR(SEARCH("08.30 – 17.30",A8)))</formula>
    </cfRule>
    <cfRule type="containsText" dxfId="29056" priority="50968" operator="containsText" text="09.00 – 18.00">
      <formula>NOT(ISERROR(SEARCH("09.00 – 18.00",A8)))</formula>
    </cfRule>
    <cfRule type="containsText" dxfId="29055" priority="50969" operator="containsText" text="09.00 – 13.00">
      <formula>NOT(ISERROR(SEARCH("09.00 – 13.00",A8)))</formula>
    </cfRule>
    <cfRule type="containsText" dxfId="29054" priority="50970" operator="containsText" text="11.30 – 19.30">
      <formula>NOT(ISERROR(SEARCH("11.30 – 19.30",A8)))</formula>
    </cfRule>
    <cfRule type="containsText" dxfId="29053" priority="50971" operator="containsText" text="10.30 – 19.30">
      <formula>NOT(ISERROR(SEARCH("10.30 – 19.30",A8)))</formula>
    </cfRule>
    <cfRule type="containsText" dxfId="29052" priority="50972" operator="containsText" text="09.00 – 15.00">
      <formula>NOT(ISERROR(SEARCH("09.00 – 15.00",A8)))</formula>
    </cfRule>
    <cfRule type="containsText" dxfId="29051" priority="50973" operator="containsText" text="12:30">
      <formula>NOT(ISERROR(SEARCH("12:30",A8)))</formula>
    </cfRule>
    <cfRule type="containsText" dxfId="29050" priority="50974" operator="containsText" text="13:30">
      <formula>NOT(ISERROR(SEARCH("13:30",A8)))</formula>
    </cfRule>
    <cfRule type="containsText" dxfId="29049" priority="50975" operator="containsText" text="FESTIVITÁ">
      <formula>NOT(ISERROR(SEARCH("FESTIVITÁ",A8)))</formula>
    </cfRule>
    <cfRule type="cellIs" dxfId="29048" priority="50976" operator="equal">
      <formula>"DOMENICA"</formula>
    </cfRule>
  </conditionalFormatting>
  <conditionalFormatting sqref="B8:B14">
    <cfRule type="iconSet" priority="50959">
      <iconSet iconSet="3Symbols2">
        <cfvo type="percent" val="0"/>
        <cfvo type="percent" val="0"/>
        <cfvo type="formula" val="TODAY()" gte="0"/>
      </iconSet>
    </cfRule>
  </conditionalFormatting>
  <conditionalFormatting sqref="A7:B7">
    <cfRule type="containsText" dxfId="29047" priority="50942" operator="containsText" text="08.30 – 14.30">
      <formula>NOT(ISERROR(SEARCH("08.30 – 14.30",A7)))</formula>
    </cfRule>
    <cfRule type="containsText" dxfId="29046" priority="50943" operator="containsText" text="09:30 – 18.30">
      <formula>NOT(ISERROR(SEARCH("09:30 – 18.30",A7)))</formula>
    </cfRule>
    <cfRule type="containsText" dxfId="29045" priority="50944" operator="containsText" text="10.30 – 18.30">
      <formula>NOT(ISERROR(SEARCH("10.30 – 18.30",A7)))</formula>
    </cfRule>
    <cfRule type="containsText" dxfId="29044" priority="50945" operator="containsText" text="09.30 – 18.30">
      <formula>NOT(ISERROR(SEARCH("09.30 – 18.30",A7)))</formula>
    </cfRule>
    <cfRule type="containsText" dxfId="29043" priority="50946" operator="containsText" text="09.00 – 13:00">
      <formula>NOT(ISERROR(SEARCH("09.00 – 13:00",A7)))</formula>
    </cfRule>
    <cfRule type="containsText" dxfId="29042" priority="50947" operator="containsText" text="08.30 – 16.30">
      <formula>NOT(ISERROR(SEARCH("08.30 – 16.30",A7)))</formula>
    </cfRule>
    <cfRule type="containsText" dxfId="29041" priority="50948" operator="containsText" text="08:30 – 17.30">
      <formula>NOT(ISERROR(SEARCH("08:30 – 17.30",A7)))</formula>
    </cfRule>
    <cfRule type="containsText" dxfId="29040" priority="50949" operator="containsText" text="08.30 – 17.30">
      <formula>NOT(ISERROR(SEARCH("08.30 – 17.30",A7)))</formula>
    </cfRule>
    <cfRule type="containsText" dxfId="29039" priority="50950" operator="containsText" text="09.00 – 18.00">
      <formula>NOT(ISERROR(SEARCH("09.00 – 18.00",A7)))</formula>
    </cfRule>
    <cfRule type="containsText" dxfId="29038" priority="50951" operator="containsText" text="09.00 – 13.00">
      <formula>NOT(ISERROR(SEARCH("09.00 – 13.00",A7)))</formula>
    </cfRule>
    <cfRule type="containsText" dxfId="29037" priority="50952" operator="containsText" text="11.30 – 19.30">
      <formula>NOT(ISERROR(SEARCH("11.30 – 19.30",A7)))</formula>
    </cfRule>
    <cfRule type="containsText" dxfId="29036" priority="50953" operator="containsText" text="10.30 – 19.30">
      <formula>NOT(ISERROR(SEARCH("10.30 – 19.30",A7)))</formula>
    </cfRule>
    <cfRule type="containsText" dxfId="29035" priority="50954" operator="containsText" text="09.00 – 15.00">
      <formula>NOT(ISERROR(SEARCH("09.00 – 15.00",A7)))</formula>
    </cfRule>
    <cfRule type="containsText" dxfId="29034" priority="50955" operator="containsText" text="12:30">
      <formula>NOT(ISERROR(SEARCH("12:30",A7)))</formula>
    </cfRule>
    <cfRule type="containsText" dxfId="29033" priority="50956" operator="containsText" text="13:30">
      <formula>NOT(ISERROR(SEARCH("13:30",A7)))</formula>
    </cfRule>
    <cfRule type="containsText" dxfId="29032" priority="50957" operator="containsText" text="FESTIVITÁ">
      <formula>NOT(ISERROR(SEARCH("FESTIVITÁ",A7)))</formula>
    </cfRule>
    <cfRule type="cellIs" dxfId="29031" priority="50958" operator="equal">
      <formula>"DOMENICA"</formula>
    </cfRule>
  </conditionalFormatting>
  <conditionalFormatting sqref="A6:B6">
    <cfRule type="cellIs" dxfId="29030" priority="50934" operator="equal">
      <formula>"09.00 – 15.00"</formula>
    </cfRule>
  </conditionalFormatting>
  <conditionalFormatting sqref="A6:B6">
    <cfRule type="cellIs" dxfId="29029" priority="50935" operator="equal">
      <formula>"09.00 – 18.00"</formula>
    </cfRule>
  </conditionalFormatting>
  <conditionalFormatting sqref="A6:B6">
    <cfRule type="cellIs" dxfId="29028" priority="50936" operator="equal">
      <formula>"09.30 – 13.00"</formula>
    </cfRule>
  </conditionalFormatting>
  <conditionalFormatting sqref="A6:B6">
    <cfRule type="cellIs" dxfId="29027" priority="50937" operator="equal">
      <formula>"10.30 – 19.30"</formula>
    </cfRule>
  </conditionalFormatting>
  <conditionalFormatting sqref="A6:B6">
    <cfRule type="cellIs" dxfId="29026" priority="50938" operator="equal">
      <formula>"11.30 – 19.30"</formula>
    </cfRule>
  </conditionalFormatting>
  <conditionalFormatting sqref="A6:B6">
    <cfRule type="cellIs" dxfId="29025" priority="50939" operator="equal">
      <formula>_FV(13,"3")</formula>
    </cfRule>
  </conditionalFormatting>
  <conditionalFormatting sqref="A6:B6">
    <cfRule type="cellIs" dxfId="29024" priority="50940" operator="equal">
      <formula>_FV(13,"3")</formula>
    </cfRule>
  </conditionalFormatting>
  <conditionalFormatting sqref="A6:B6">
    <cfRule type="cellIs" dxfId="29023" priority="50941" operator="equal">
      <formula>_FV(13,"3")</formula>
    </cfRule>
  </conditionalFormatting>
  <conditionalFormatting sqref="A6:B6">
    <cfRule type="containsText" dxfId="29022" priority="50924" operator="containsText" text="DOMENICA">
      <formula>NOT(ISERROR(SEARCH("DOMENICA",A6)))</formula>
    </cfRule>
    <cfRule type="containsText" dxfId="29021" priority="50925" operator="containsText" text="08.30 – 14.30">
      <formula>NOT(ISERROR(SEARCH("08.30 – 14.30",A6)))</formula>
    </cfRule>
    <cfRule type="containsText" dxfId="29020" priority="50926" operator="containsText" text="09.30 – 18.30">
      <formula>NOT(ISERROR(SEARCH("09.30 – 18.30",A6)))</formula>
    </cfRule>
    <cfRule type="containsText" dxfId="29019" priority="50927" operator="containsText" text="08.30 – 16.30">
      <formula>NOT(ISERROR(SEARCH("08.30 – 16.30",A6)))</formula>
    </cfRule>
    <cfRule type="containsText" dxfId="29018" priority="50928" operator="containsText" text="08.30 – 17.30">
      <formula>NOT(ISERROR(SEARCH("08.30 – 17.30",A6)))</formula>
    </cfRule>
    <cfRule type="containsText" dxfId="29017" priority="50929" operator="containsText" text="09.00 – 18.00">
      <formula>NOT(ISERROR(SEARCH("09.00 – 18.00",A6)))</formula>
    </cfRule>
    <cfRule type="containsText" dxfId="29016" priority="50930" operator="containsText" text="09.00 – 15.00">
      <formula>NOT(ISERROR(SEARCH("09.00 – 15.00",A6)))</formula>
    </cfRule>
    <cfRule type="containsText" dxfId="29015" priority="50931" operator="containsText" text="10.30 – 19.30">
      <formula>NOT(ISERROR(SEARCH("10.30 – 19.30",A6)))</formula>
    </cfRule>
    <cfRule type="containsText" dxfId="29014" priority="50932" operator="containsText" text="09.00 – 13.00">
      <formula>NOT(ISERROR(SEARCH("09.00 – 13.00",A6)))</formula>
    </cfRule>
    <cfRule type="containsText" dxfId="29013" priority="50933" operator="containsText" text="11.30 – 19.30">
      <formula>NOT(ISERROR(SEARCH("11.30 – 19.30",A6)))</formula>
    </cfRule>
  </conditionalFormatting>
  <conditionalFormatting sqref="A6:B6">
    <cfRule type="cellIs" dxfId="29012" priority="50916" operator="equal">
      <formula>"09.00 – 15.00"</formula>
    </cfRule>
  </conditionalFormatting>
  <conditionalFormatting sqref="A6:B6">
    <cfRule type="cellIs" dxfId="29011" priority="50917" operator="equal">
      <formula>"09.00 – 18.00"</formula>
    </cfRule>
  </conditionalFormatting>
  <conditionalFormatting sqref="A6:B6">
    <cfRule type="cellIs" dxfId="29010" priority="50918" operator="equal">
      <formula>"09.30 – 13.00"</formula>
    </cfRule>
  </conditionalFormatting>
  <conditionalFormatting sqref="A6:B6">
    <cfRule type="cellIs" dxfId="29009" priority="50919" operator="equal">
      <formula>"10.30 – 19.30"</formula>
    </cfRule>
  </conditionalFormatting>
  <conditionalFormatting sqref="A6:B6">
    <cfRule type="cellIs" dxfId="29008" priority="50920" operator="equal">
      <formula>"11.30 – 19.30"</formula>
    </cfRule>
  </conditionalFormatting>
  <conditionalFormatting sqref="A6:B6">
    <cfRule type="cellIs" dxfId="29007" priority="50921" operator="equal">
      <formula>_FV(13,"3")</formula>
    </cfRule>
  </conditionalFormatting>
  <conditionalFormatting sqref="A6:B6">
    <cfRule type="cellIs" dxfId="29006" priority="50922" operator="equal">
      <formula>_FV(13,"3")</formula>
    </cfRule>
  </conditionalFormatting>
  <conditionalFormatting sqref="A6:B6">
    <cfRule type="cellIs" dxfId="29005" priority="50923" operator="equal">
      <formula>_FV(13,"3")</formula>
    </cfRule>
  </conditionalFormatting>
  <conditionalFormatting sqref="A6:B6">
    <cfRule type="cellIs" dxfId="29004" priority="50908" operator="equal">
      <formula>"09.00 – 15.00"</formula>
    </cfRule>
  </conditionalFormatting>
  <conditionalFormatting sqref="A6:B6">
    <cfRule type="cellIs" dxfId="29003" priority="50909" operator="equal">
      <formula>"09.00 – 18.00"</formula>
    </cfRule>
  </conditionalFormatting>
  <conditionalFormatting sqref="A6:B6">
    <cfRule type="cellIs" dxfId="29002" priority="50910" operator="equal">
      <formula>"09.30 – 13.00"</formula>
    </cfRule>
  </conditionalFormatting>
  <conditionalFormatting sqref="A6:B6">
    <cfRule type="cellIs" dxfId="29001" priority="50911" operator="equal">
      <formula>"10.30 – 19.30"</formula>
    </cfRule>
  </conditionalFormatting>
  <conditionalFormatting sqref="A6:B6">
    <cfRule type="cellIs" dxfId="29000" priority="50912" operator="equal">
      <formula>"11.30 – 19.30"</formula>
    </cfRule>
  </conditionalFormatting>
  <conditionalFormatting sqref="A6:B6">
    <cfRule type="cellIs" dxfId="28999" priority="50913" operator="equal">
      <formula>_FV(13,"3")</formula>
    </cfRule>
  </conditionalFormatting>
  <conditionalFormatting sqref="A6:B6">
    <cfRule type="cellIs" dxfId="28998" priority="50914" operator="equal">
      <formula>_FV(13,"3")</formula>
    </cfRule>
  </conditionalFormatting>
  <conditionalFormatting sqref="A6:B6">
    <cfRule type="cellIs" dxfId="28997" priority="50915" operator="equal">
      <formula>_FV(13,"3")</formula>
    </cfRule>
  </conditionalFormatting>
  <conditionalFormatting sqref="A6:P6 A7:B14">
    <cfRule type="containsText" dxfId="28996" priority="50902" operator="containsText" text="09.00 - 13.00">
      <formula>NOT(ISERROR(SEARCH("09.00 - 13.00",A6)))</formula>
    </cfRule>
    <cfRule type="containsText" dxfId="28995" priority="50903" operator="containsText" text="09.00 – 15:00">
      <formula>NOT(ISERROR(SEARCH("09.00 – 15:00",A6)))</formula>
    </cfRule>
    <cfRule type="containsText" dxfId="28994" priority="50904" operator="containsText" text="09.00 – 16.00">
      <formula>NOT(ISERROR(SEARCH("09.00 – 16.00",A6)))</formula>
    </cfRule>
    <cfRule type="containsText" dxfId="28993" priority="50905" operator="containsText" text="09.00 - 13:00">
      <formula>NOT(ISERROR(SEARCH("09.00 - 13:00",A6)))</formula>
    </cfRule>
    <cfRule type="containsText" dxfId="28992" priority="50906" operator="containsText" text="08.30 – 16:30 ">
      <formula>NOT(ISERROR(SEARCH("08.30 – 16:30 ",A6)))</formula>
    </cfRule>
    <cfRule type="containsText" dxfId="28991" priority="50907" operator="containsText" text="08.30 – 17:30 ">
      <formula>NOT(ISERROR(SEARCH("08.30 – 17:30 ",A6)))</formula>
    </cfRule>
  </conditionalFormatting>
  <conditionalFormatting sqref="C6:P6">
    <cfRule type="cellIs" dxfId="28990" priority="50894" operator="equal">
      <formula>"09.00 – 15.00"</formula>
    </cfRule>
  </conditionalFormatting>
  <conditionalFormatting sqref="C6:P6">
    <cfRule type="cellIs" dxfId="28989" priority="50895" operator="equal">
      <formula>"09.00 – 18.00"</formula>
    </cfRule>
  </conditionalFormatting>
  <conditionalFormatting sqref="C6:P6">
    <cfRule type="cellIs" dxfId="28988" priority="50896" operator="equal">
      <formula>"09.30 – 13.00"</formula>
    </cfRule>
  </conditionalFormatting>
  <conditionalFormatting sqref="C6:P6">
    <cfRule type="cellIs" dxfId="28987" priority="50897" operator="equal">
      <formula>"10.30 – 19.30"</formula>
    </cfRule>
  </conditionalFormatting>
  <conditionalFormatting sqref="C6:P6">
    <cfRule type="cellIs" dxfId="28986" priority="50898" operator="equal">
      <formula>"11.30 – 19.30"</formula>
    </cfRule>
  </conditionalFormatting>
  <conditionalFormatting sqref="C6:P6">
    <cfRule type="cellIs" dxfId="28985" priority="50899" operator="equal">
      <formula>_FV(13,"3")</formula>
    </cfRule>
  </conditionalFormatting>
  <conditionalFormatting sqref="C6:P6">
    <cfRule type="cellIs" dxfId="28984" priority="50900" operator="equal">
      <formula>_FV(13,"3")</formula>
    </cfRule>
  </conditionalFormatting>
  <conditionalFormatting sqref="C6:P6">
    <cfRule type="cellIs" dxfId="28983" priority="50901" operator="equal">
      <formula>_FV(13,"3")</formula>
    </cfRule>
  </conditionalFormatting>
  <conditionalFormatting sqref="C6:P6">
    <cfRule type="containsText" dxfId="28982" priority="50884" operator="containsText" text="DOMENICA">
      <formula>NOT(ISERROR(SEARCH("DOMENICA",C6)))</formula>
    </cfRule>
    <cfRule type="containsText" dxfId="28981" priority="50885" operator="containsText" text="08.30 – 14.30">
      <formula>NOT(ISERROR(SEARCH("08.30 – 14.30",C6)))</formula>
    </cfRule>
    <cfRule type="containsText" dxfId="28980" priority="50886" operator="containsText" text="09.30 – 18.30">
      <formula>NOT(ISERROR(SEARCH("09.30 – 18.30",C6)))</formula>
    </cfRule>
    <cfRule type="containsText" dxfId="28979" priority="50887" operator="containsText" text="08.30 – 16.30">
      <formula>NOT(ISERROR(SEARCH("08.30 – 16.30",C6)))</formula>
    </cfRule>
    <cfRule type="containsText" dxfId="28978" priority="50888" operator="containsText" text="08.30 – 17.30">
      <formula>NOT(ISERROR(SEARCH("08.30 – 17.30",C6)))</formula>
    </cfRule>
    <cfRule type="containsText" dxfId="28977" priority="50889" operator="containsText" text="09.00 – 18.00">
      <formula>NOT(ISERROR(SEARCH("09.00 – 18.00",C6)))</formula>
    </cfRule>
    <cfRule type="containsText" dxfId="28976" priority="50890" operator="containsText" text="09.00 – 15.00">
      <formula>NOT(ISERROR(SEARCH("09.00 – 15.00",C6)))</formula>
    </cfRule>
    <cfRule type="containsText" dxfId="28975" priority="50891" operator="containsText" text="10.30 – 19.30">
      <formula>NOT(ISERROR(SEARCH("10.30 – 19.30",C6)))</formula>
    </cfRule>
    <cfRule type="containsText" dxfId="28974" priority="50892" operator="containsText" text="09.00 – 13.00">
      <formula>NOT(ISERROR(SEARCH("09.00 – 13.00",C6)))</formula>
    </cfRule>
    <cfRule type="containsText" dxfId="28973" priority="50893" operator="containsText" text="11.30 – 19.30">
      <formula>NOT(ISERROR(SEARCH("11.30 – 19.30",C6)))</formula>
    </cfRule>
  </conditionalFormatting>
  <conditionalFormatting sqref="C6:P6">
    <cfRule type="cellIs" dxfId="28972" priority="50877" operator="equal">
      <formula>"09.00 – 18.00"</formula>
    </cfRule>
  </conditionalFormatting>
  <conditionalFormatting sqref="C6:P6">
    <cfRule type="cellIs" dxfId="28971" priority="50878" operator="equal">
      <formula>"09.30 – 13.00"</formula>
    </cfRule>
  </conditionalFormatting>
  <conditionalFormatting sqref="C6:P6">
    <cfRule type="cellIs" dxfId="28970" priority="50879" operator="equal">
      <formula>"10.30 – 19.30"</formula>
    </cfRule>
  </conditionalFormatting>
  <conditionalFormatting sqref="C6:P6">
    <cfRule type="cellIs" dxfId="28969" priority="50880" operator="equal">
      <formula>"11.30 – 19.30"</formula>
    </cfRule>
  </conditionalFormatting>
  <conditionalFormatting sqref="C6:P6">
    <cfRule type="cellIs" dxfId="28968" priority="50881" operator="equal">
      <formula>_FV(13,"3")</formula>
    </cfRule>
  </conditionalFormatting>
  <conditionalFormatting sqref="C6:P6">
    <cfRule type="cellIs" dxfId="28967" priority="50882" operator="equal">
      <formula>_FV(13,"3")</formula>
    </cfRule>
  </conditionalFormatting>
  <conditionalFormatting sqref="C6:P6">
    <cfRule type="cellIs" dxfId="28966" priority="50883" operator="equal">
      <formula>_FV(13,"3")</formula>
    </cfRule>
  </conditionalFormatting>
  <conditionalFormatting sqref="C6:P6">
    <cfRule type="cellIs" dxfId="28965" priority="50870" operator="equal">
      <formula>"09.00 – 18.00"</formula>
    </cfRule>
  </conditionalFormatting>
  <conditionalFormatting sqref="C6:P6">
    <cfRule type="cellIs" dxfId="28964" priority="50871" operator="equal">
      <formula>"09.30 – 13.00"</formula>
    </cfRule>
  </conditionalFormatting>
  <conditionalFormatting sqref="C6:P6">
    <cfRule type="cellIs" dxfId="28963" priority="50872" operator="equal">
      <formula>"10.30 – 19.30"</formula>
    </cfRule>
  </conditionalFormatting>
  <conditionalFormatting sqref="C6:P6">
    <cfRule type="cellIs" dxfId="28962" priority="50873" operator="equal">
      <formula>"11.30 – 19.30"</formula>
    </cfRule>
  </conditionalFormatting>
  <conditionalFormatting sqref="C6:P6">
    <cfRule type="cellIs" dxfId="28961" priority="50874" operator="equal">
      <formula>_FV(13,"3")</formula>
    </cfRule>
  </conditionalFormatting>
  <conditionalFormatting sqref="C6:P6">
    <cfRule type="cellIs" dxfId="28960" priority="50875" operator="equal">
      <formula>_FV(13,"3")</formula>
    </cfRule>
  </conditionalFormatting>
  <conditionalFormatting sqref="C6:P6">
    <cfRule type="cellIs" dxfId="28959" priority="50876" operator="equal">
      <formula>_FV(13,"3")</formula>
    </cfRule>
  </conditionalFormatting>
  <conditionalFormatting sqref="H6">
    <cfRule type="cellIs" dxfId="28958" priority="50862" operator="equal">
      <formula>"09.00 – 15.00"</formula>
    </cfRule>
  </conditionalFormatting>
  <conditionalFormatting sqref="H6">
    <cfRule type="cellIs" dxfId="28957" priority="50863" operator="equal">
      <formula>"09.00 – 18.00"</formula>
    </cfRule>
  </conditionalFormatting>
  <conditionalFormatting sqref="H6">
    <cfRule type="cellIs" dxfId="28956" priority="50864" operator="equal">
      <formula>"09.30 – 13.00"</formula>
    </cfRule>
  </conditionalFormatting>
  <conditionalFormatting sqref="H6">
    <cfRule type="cellIs" dxfId="28955" priority="50865" operator="equal">
      <formula>"10.30 – 19.30"</formula>
    </cfRule>
  </conditionalFormatting>
  <conditionalFormatting sqref="H6">
    <cfRule type="cellIs" dxfId="28954" priority="50866" operator="equal">
      <formula>"11.30 – 19.30"</formula>
    </cfRule>
  </conditionalFormatting>
  <conditionalFormatting sqref="H6">
    <cfRule type="cellIs" dxfId="28953" priority="50867" operator="equal">
      <formula>_FV(13,"3")</formula>
    </cfRule>
  </conditionalFormatting>
  <conditionalFormatting sqref="H6">
    <cfRule type="cellIs" dxfId="28952" priority="50868" operator="equal">
      <formula>_FV(13,"3")</formula>
    </cfRule>
  </conditionalFormatting>
  <conditionalFormatting sqref="H6">
    <cfRule type="cellIs" dxfId="28951" priority="50869" operator="equal">
      <formula>_FV(13,"3")</formula>
    </cfRule>
  </conditionalFormatting>
  <conditionalFormatting sqref="H6">
    <cfRule type="containsText" dxfId="28950" priority="50852" operator="containsText" text="DOMENICA">
      <formula>NOT(ISERROR(SEARCH("DOMENICA",H6)))</formula>
    </cfRule>
    <cfRule type="containsText" dxfId="28949" priority="50853" operator="containsText" text="08.30 – 14.30">
      <formula>NOT(ISERROR(SEARCH("08.30 – 14.30",H6)))</formula>
    </cfRule>
    <cfRule type="containsText" dxfId="28948" priority="50854" operator="containsText" text="09.30 – 18.30">
      <formula>NOT(ISERROR(SEARCH("09.30 – 18.30",H6)))</formula>
    </cfRule>
    <cfRule type="containsText" dxfId="28947" priority="50855" operator="containsText" text="08.30 – 16.30">
      <formula>NOT(ISERROR(SEARCH("08.30 – 16.30",H6)))</formula>
    </cfRule>
    <cfRule type="containsText" dxfId="28946" priority="50856" operator="containsText" text="08.30 – 17.30">
      <formula>NOT(ISERROR(SEARCH("08.30 – 17.30",H6)))</formula>
    </cfRule>
    <cfRule type="containsText" dxfId="28945" priority="50857" operator="containsText" text="09.00 – 18.00">
      <formula>NOT(ISERROR(SEARCH("09.00 – 18.00",H6)))</formula>
    </cfRule>
    <cfRule type="containsText" dxfId="28944" priority="50858" operator="containsText" text="09.00 – 15.00">
      <formula>NOT(ISERROR(SEARCH("09.00 – 15.00",H6)))</formula>
    </cfRule>
    <cfRule type="containsText" dxfId="28943" priority="50859" operator="containsText" text="10.30 – 19.30">
      <formula>NOT(ISERROR(SEARCH("10.30 – 19.30",H6)))</formula>
    </cfRule>
    <cfRule type="containsText" dxfId="28942" priority="50860" operator="containsText" text="09.00 – 13.00">
      <formula>NOT(ISERROR(SEARCH("09.00 – 13.00",H6)))</formula>
    </cfRule>
    <cfRule type="containsText" dxfId="28941" priority="50861" operator="containsText" text="11.30 – 19.30">
      <formula>NOT(ISERROR(SEARCH("11.30 – 19.30",H6)))</formula>
    </cfRule>
  </conditionalFormatting>
  <conditionalFormatting sqref="H6">
    <cfRule type="cellIs" dxfId="28940" priority="50845" operator="equal">
      <formula>"09.00 – 18.00"</formula>
    </cfRule>
  </conditionalFormatting>
  <conditionalFormatting sqref="H6">
    <cfRule type="cellIs" dxfId="28939" priority="50846" operator="equal">
      <formula>"09.30 – 13.00"</formula>
    </cfRule>
  </conditionalFormatting>
  <conditionalFormatting sqref="H6">
    <cfRule type="cellIs" dxfId="28938" priority="50847" operator="equal">
      <formula>"10.30 – 19.30"</formula>
    </cfRule>
  </conditionalFormatting>
  <conditionalFormatting sqref="H6">
    <cfRule type="cellIs" dxfId="28937" priority="50848" operator="equal">
      <formula>"11.30 – 19.30"</formula>
    </cfRule>
  </conditionalFormatting>
  <conditionalFormatting sqref="H6">
    <cfRule type="cellIs" dxfId="28936" priority="50849" operator="equal">
      <formula>_FV(13,"3")</formula>
    </cfRule>
  </conditionalFormatting>
  <conditionalFormatting sqref="H6">
    <cfRule type="cellIs" dxfId="28935" priority="50850" operator="equal">
      <formula>_FV(13,"3")</formula>
    </cfRule>
  </conditionalFormatting>
  <conditionalFormatting sqref="H6">
    <cfRule type="cellIs" dxfId="28934" priority="50851" operator="equal">
      <formula>_FV(13,"3")</formula>
    </cfRule>
  </conditionalFormatting>
  <conditionalFormatting sqref="H6">
    <cfRule type="cellIs" dxfId="28933" priority="50841" operator="equal">
      <formula>"11.30 – 19.30"</formula>
    </cfRule>
  </conditionalFormatting>
  <conditionalFormatting sqref="H6">
    <cfRule type="cellIs" dxfId="28932" priority="50842" operator="equal">
      <formula>_FV(13,"3")</formula>
    </cfRule>
  </conditionalFormatting>
  <conditionalFormatting sqref="H6">
    <cfRule type="cellIs" dxfId="28931" priority="50843" operator="equal">
      <formula>_FV(13,"3")</formula>
    </cfRule>
  </conditionalFormatting>
  <conditionalFormatting sqref="H6">
    <cfRule type="cellIs" dxfId="28930" priority="50844" operator="equal">
      <formula>_FV(13,"3")</formula>
    </cfRule>
  </conditionalFormatting>
  <conditionalFormatting sqref="C7:P14">
    <cfRule type="containsText" dxfId="28929" priority="50820" operator="containsText" text="08.30 – 14.30">
      <formula>NOT(ISERROR(SEARCH("08.30 – 14.30",C7)))</formula>
    </cfRule>
    <cfRule type="containsText" dxfId="28928" priority="50821" operator="containsText" text="09:30 – 18.30">
      <formula>NOT(ISERROR(SEARCH("09:30 – 18.30",C7)))</formula>
    </cfRule>
    <cfRule type="containsText" dxfId="28927" priority="50822" operator="containsText" text="10.30 – 18.30">
      <formula>NOT(ISERROR(SEARCH("10.30 – 18.30",C7)))</formula>
    </cfRule>
    <cfRule type="containsText" dxfId="28926" priority="50823" operator="containsText" text="09.30 – 18.30">
      <formula>NOT(ISERROR(SEARCH("09.30 – 18.30",C7)))</formula>
    </cfRule>
    <cfRule type="containsText" dxfId="28925" priority="50825" operator="containsText" text="09.00 – 13:00">
      <formula>NOT(ISERROR(SEARCH("09.00 – 13:00",C7)))</formula>
    </cfRule>
    <cfRule type="containsText" dxfId="28924" priority="50826" operator="containsText" text="08.30 – 16.30">
      <formula>NOT(ISERROR(SEARCH("08.30 – 16.30",C7)))</formula>
    </cfRule>
    <cfRule type="containsText" dxfId="28923" priority="50827" operator="containsText" text="08:30 – 17.30">
      <formula>NOT(ISERROR(SEARCH("08:30 – 17.30",C7)))</formula>
    </cfRule>
    <cfRule type="containsText" dxfId="28922" priority="50828" operator="containsText" text="08.30 – 17.30">
      <formula>NOT(ISERROR(SEARCH("08.30 – 17.30",C7)))</formula>
    </cfRule>
    <cfRule type="containsText" dxfId="28921" priority="50829" operator="containsText" text="09.00 – 18.00">
      <formula>NOT(ISERROR(SEARCH("09.00 – 18.00",C7)))</formula>
    </cfRule>
    <cfRule type="containsText" dxfId="28920" priority="50830" operator="containsText" text="09.00 – 13.00">
      <formula>NOT(ISERROR(SEARCH("09.00 – 13.00",C7)))</formula>
    </cfRule>
    <cfRule type="containsText" dxfId="28919" priority="50831" operator="containsText" text="11.30 – 19.30">
      <formula>NOT(ISERROR(SEARCH("11.30 – 19.30",C7)))</formula>
    </cfRule>
    <cfRule type="containsText" dxfId="28918" priority="50832" operator="containsText" text="10.30 – 19.30">
      <formula>NOT(ISERROR(SEARCH("10.30 – 19.30",C7)))</formula>
    </cfRule>
    <cfRule type="containsText" dxfId="28917" priority="50833" operator="containsText" text="09.00 – 15.00">
      <formula>NOT(ISERROR(SEARCH("09.00 – 15.00",C7)))</formula>
    </cfRule>
    <cfRule type="containsText" dxfId="28916" priority="50834" operator="containsText" text="1 2 : 3 0">
      <formula>NOT(ISERROR(SEARCH("1 2 : 3 0",C7)))</formula>
    </cfRule>
    <cfRule type="containsText" dxfId="28915" priority="50835" operator="containsText" text="1 3 : 3 0">
      <formula>NOT(ISERROR(SEARCH("1 3 : 3 0",C7)))</formula>
    </cfRule>
    <cfRule type="containsText" dxfId="28914" priority="50836" operator="containsText" text="FESTIVITÁ">
      <formula>NOT(ISERROR(SEARCH("FESTIVITÁ",C7)))</formula>
    </cfRule>
    <cfRule type="cellIs" dxfId="28913" priority="50837" operator="equal">
      <formula>"DOMENICA"</formula>
    </cfRule>
  </conditionalFormatting>
  <conditionalFormatting sqref="C7:P14">
    <cfRule type="containsText" dxfId="28912" priority="50812" operator="containsText" text="09.00 - 13.00">
      <formula>NOT(ISERROR(SEARCH("09.00 - 13.00",C7)))</formula>
    </cfRule>
    <cfRule type="containsText" dxfId="28911" priority="50815" operator="containsText" text="09.00 – 15:00">
      <formula>NOT(ISERROR(SEARCH("09.00 – 15:00",C7)))</formula>
    </cfRule>
    <cfRule type="containsText" dxfId="28910" priority="50816" operator="containsText" text="09.00 – 16.00">
      <formula>NOT(ISERROR(SEARCH("09.00 – 16.00",C7)))</formula>
    </cfRule>
    <cfRule type="containsText" dxfId="28909" priority="50817" operator="containsText" text="09.00 - 13:00">
      <formula>NOT(ISERROR(SEARCH("09.00 - 13:00",C7)))</formula>
    </cfRule>
    <cfRule type="containsText" dxfId="28908" priority="50818" operator="containsText" text="08.30 – 16:30 ">
      <formula>NOT(ISERROR(SEARCH("08.30 – 16:30 ",C7)))</formula>
    </cfRule>
    <cfRule type="containsText" dxfId="28907" priority="50819" operator="containsText" text="08.30 – 17:30 ">
      <formula>NOT(ISERROR(SEARCH("08.30 – 17:30 ",C7)))</formula>
    </cfRule>
  </conditionalFormatting>
  <conditionalFormatting sqref="C7:P14">
    <cfRule type="containsText" dxfId="28906" priority="50814" operator="containsText" text="1 3 : 0 0">
      <formula>NOT(ISERROR(SEARCH("1 3 : 0 0",C7)))</formula>
    </cfRule>
  </conditionalFormatting>
  <conditionalFormatting sqref="C7:P7">
    <cfRule type="containsText" dxfId="28905" priority="50813" operator="containsText" text="13:00">
      <formula>NOT(ISERROR(SEARCH("13:00",C7)))</formula>
    </cfRule>
  </conditionalFormatting>
  <conditionalFormatting sqref="C7:P14">
    <cfRule type="containsText" dxfId="28904" priority="50824" operator="containsText" text="09:00 – 13.00 ">
      <formula>NOT(ISERROR(SEARCH("09:00 – 13.00 ",C7)))</formula>
    </cfRule>
  </conditionalFormatting>
  <conditionalFormatting sqref="C13:P13">
    <cfRule type="containsText" dxfId="28903" priority="50811" operator="containsText" text="09:00 – 13.00 ">
      <formula>NOT(ISERROR(SEARCH("09:00 – 13.00 ",C13)))</formula>
    </cfRule>
  </conditionalFormatting>
  <conditionalFormatting sqref="C7:P14">
    <cfRule type="containsText" dxfId="28902" priority="50810" operator="containsText" text="09:00 – 13.00 ">
      <formula>NOT(ISERROR(SEARCH("09:00 – 13.00 ",C7)))</formula>
    </cfRule>
  </conditionalFormatting>
  <conditionalFormatting sqref="C13:P14">
    <cfRule type="containsText" dxfId="28901" priority="50809" operator="containsText" text="09:00 – 13.00 ">
      <formula>NOT(ISERROR(SEARCH("09:00 – 13.00 ",C13)))</formula>
    </cfRule>
  </conditionalFormatting>
  <conditionalFormatting sqref="C8:P8">
    <cfRule type="containsText" dxfId="28900" priority="50806" operator="containsText" text="09.00 -13.00">
      <formula>NOT(ISERROR(SEARCH("09.00 -13.00",C8)))</formula>
    </cfRule>
    <cfRule type="containsText" dxfId="28899" priority="50807" operator="containsText" text="09.00 -15:00">
      <formula>NOT(ISERROR(SEARCH("09.00 -15:00",C8)))</formula>
    </cfRule>
    <cfRule type="containsText" dxfId="28898" priority="50808" operator="containsText" text="09.00 -16.00">
      <formula>NOT(ISERROR(SEARCH("09.00 -16.00",C8)))</formula>
    </cfRule>
  </conditionalFormatting>
  <conditionalFormatting sqref="C9:P14">
    <cfRule type="containsText" dxfId="28897" priority="50803" operator="containsText" text="09.00 -13.00">
      <formula>NOT(ISERROR(SEARCH("09.00 -13.00",C9)))</formula>
    </cfRule>
    <cfRule type="containsText" dxfId="28896" priority="50804" operator="containsText" text="09.00 -15:00">
      <formula>NOT(ISERROR(SEARCH("09.00 -15:00",C9)))</formula>
    </cfRule>
    <cfRule type="containsText" dxfId="28895" priority="50805" operator="containsText" text="09.00 -16.00">
      <formula>NOT(ISERROR(SEARCH("09.00 -16.00",C9)))</formula>
    </cfRule>
  </conditionalFormatting>
  <conditionalFormatting sqref="C7:P7">
    <cfRule type="containsText" dxfId="28894" priority="50800" operator="containsText" text="09.00 -13.00">
      <formula>NOT(ISERROR(SEARCH("09.00 -13.00",C7)))</formula>
    </cfRule>
    <cfRule type="containsText" dxfId="28893" priority="50801" operator="containsText" text="09.00 -15:00">
      <formula>NOT(ISERROR(SEARCH("09.00 -15:00",C7)))</formula>
    </cfRule>
    <cfRule type="containsText" dxfId="28892" priority="50802" operator="containsText" text="09.00 -16.00">
      <formula>NOT(ISERROR(SEARCH("09.00 -16.00",C7)))</formula>
    </cfRule>
  </conditionalFormatting>
  <conditionalFormatting sqref="C13:P13">
    <cfRule type="containsText" dxfId="28891" priority="50799" operator="containsText" text="09:00 – 13.00 ">
      <formula>NOT(ISERROR(SEARCH("09:00 – 13.00 ",C13)))</formula>
    </cfRule>
  </conditionalFormatting>
  <conditionalFormatting sqref="C7:P14">
    <cfRule type="containsText" dxfId="28890" priority="50798" operator="containsText" text="09:00 – 13.00 ">
      <formula>NOT(ISERROR(SEARCH("09:00 – 13.00 ",C7)))</formula>
    </cfRule>
  </conditionalFormatting>
  <conditionalFormatting sqref="C13:P14">
    <cfRule type="containsText" dxfId="28889" priority="50797" operator="containsText" text="09:00 – 13.00 ">
      <formula>NOT(ISERROR(SEARCH("09:00 – 13.00 ",C13)))</formula>
    </cfRule>
  </conditionalFormatting>
  <conditionalFormatting sqref="C8:P8">
    <cfRule type="containsText" dxfId="28888" priority="50794" operator="containsText" text="09.00 -13.00">
      <formula>NOT(ISERROR(SEARCH("09.00 -13.00",C8)))</formula>
    </cfRule>
    <cfRule type="containsText" dxfId="28887" priority="50795" operator="containsText" text="09.00 -15:00">
      <formula>NOT(ISERROR(SEARCH("09.00 -15:00",C8)))</formula>
    </cfRule>
    <cfRule type="containsText" dxfId="28886" priority="50796" operator="containsText" text="09.00 -16.00">
      <formula>NOT(ISERROR(SEARCH("09.00 -16.00",C8)))</formula>
    </cfRule>
  </conditionalFormatting>
  <conditionalFormatting sqref="C9:P14">
    <cfRule type="containsText" dxfId="28885" priority="50791" operator="containsText" text="09.00 -13.00">
      <formula>NOT(ISERROR(SEARCH("09.00 -13.00",C9)))</formula>
    </cfRule>
    <cfRule type="containsText" dxfId="28884" priority="50792" operator="containsText" text="09.00 -15:00">
      <formula>NOT(ISERROR(SEARCH("09.00 -15:00",C9)))</formula>
    </cfRule>
    <cfRule type="containsText" dxfId="28883" priority="50793" operator="containsText" text="09.00 -16.00">
      <formula>NOT(ISERROR(SEARCH("09.00 -16.00",C9)))</formula>
    </cfRule>
  </conditionalFormatting>
  <conditionalFormatting sqref="C7:P7">
    <cfRule type="containsText" dxfId="28882" priority="50788" operator="containsText" text="09.00 -13.00">
      <formula>NOT(ISERROR(SEARCH("09.00 -13.00",C7)))</formula>
    </cfRule>
    <cfRule type="containsText" dxfId="28881" priority="50789" operator="containsText" text="09.00 -15:00">
      <formula>NOT(ISERROR(SEARCH("09.00 -15:00",C7)))</formula>
    </cfRule>
    <cfRule type="containsText" dxfId="28880" priority="50790" operator="containsText" text="09.00 -16.00">
      <formula>NOT(ISERROR(SEARCH("09.00 -16.00",C7)))</formula>
    </cfRule>
  </conditionalFormatting>
  <conditionalFormatting sqref="C8:P8">
    <cfRule type="containsText" dxfId="28879" priority="50785" operator="containsText" text="09.00 -13:00">
      <formula>NOT(ISERROR(SEARCH("09.00 -13:00",C8)))</formula>
    </cfRule>
    <cfRule type="containsText" dxfId="28878" priority="50786" operator="containsText" text="08.30 -17.30">
      <formula>NOT(ISERROR(SEARCH("08.30 -17.30",C8)))</formula>
    </cfRule>
    <cfRule type="containsText" dxfId="28877" priority="50787" operator="containsText" text="08.30 -15:30">
      <formula>NOT(ISERROR(SEARCH("08.30 -15:30",C8)))</formula>
    </cfRule>
  </conditionalFormatting>
  <conditionalFormatting sqref="C9:P14">
    <cfRule type="containsText" dxfId="28876" priority="50782" operator="containsText" text="09.00 -13.00">
      <formula>NOT(ISERROR(SEARCH("09.00 -13.00",C9)))</formula>
    </cfRule>
    <cfRule type="containsText" dxfId="28875" priority="50783" operator="containsText" text="09.00 -15:00">
      <formula>NOT(ISERROR(SEARCH("09.00 -15:00",C9)))</formula>
    </cfRule>
    <cfRule type="containsText" dxfId="28874" priority="50784" operator="containsText" text="09.00 -16.00">
      <formula>NOT(ISERROR(SEARCH("09.00 -16.00",C9)))</formula>
    </cfRule>
  </conditionalFormatting>
  <conditionalFormatting sqref="C9:P14">
    <cfRule type="containsText" dxfId="28873" priority="50779" operator="containsText" text="09.00 -13:00">
      <formula>NOT(ISERROR(SEARCH("09.00 -13:00",C9)))</formula>
    </cfRule>
    <cfRule type="containsText" dxfId="28872" priority="50780" operator="containsText" text="08.30 -17.30">
      <formula>NOT(ISERROR(SEARCH("08.30 -17.30",C9)))</formula>
    </cfRule>
    <cfRule type="containsText" dxfId="28871" priority="50781" operator="containsText" text="08.30 -15:30">
      <formula>NOT(ISERROR(SEARCH("08.30 -15:30",C9)))</formula>
    </cfRule>
  </conditionalFormatting>
  <conditionalFormatting sqref="C7:P7">
    <cfRule type="containsText" dxfId="28870" priority="50776" operator="containsText" text="09.00 -13.00">
      <formula>NOT(ISERROR(SEARCH("09.00 -13.00",C7)))</formula>
    </cfRule>
    <cfRule type="containsText" dxfId="28869" priority="50777" operator="containsText" text="09.00 -15:00">
      <formula>NOT(ISERROR(SEARCH("09.00 -15:00",C7)))</formula>
    </cfRule>
    <cfRule type="containsText" dxfId="28868" priority="50778" operator="containsText" text="09.00 -16.00">
      <formula>NOT(ISERROR(SEARCH("09.00 -16.00",C7)))</formula>
    </cfRule>
  </conditionalFormatting>
  <conditionalFormatting sqref="C7:P7">
    <cfRule type="containsText" dxfId="28867" priority="50773" operator="containsText" text="09.00 -13:00">
      <formula>NOT(ISERROR(SEARCH("09.00 -13:00",C7)))</formula>
    </cfRule>
    <cfRule type="containsText" dxfId="28866" priority="50774" operator="containsText" text="08.30 -17.30">
      <formula>NOT(ISERROR(SEARCH("08.30 -17.30",C7)))</formula>
    </cfRule>
    <cfRule type="containsText" dxfId="28865" priority="50775" operator="containsText" text="08.30 -15:30">
      <formula>NOT(ISERROR(SEARCH("08.30 -15:30",C7)))</formula>
    </cfRule>
  </conditionalFormatting>
  <conditionalFormatting sqref="W6">
    <cfRule type="cellIs" dxfId="28864" priority="50764" operator="equal">
      <formula>"09.00 – 13.00"</formula>
    </cfRule>
  </conditionalFormatting>
  <conditionalFormatting sqref="W6">
    <cfRule type="cellIs" dxfId="28863" priority="50765" operator="equal">
      <formula>"09.00 – 15.00"</formula>
    </cfRule>
  </conditionalFormatting>
  <conditionalFormatting sqref="W6">
    <cfRule type="cellIs" dxfId="28862" priority="50766" operator="equal">
      <formula>"09.00 – 18.00"</formula>
    </cfRule>
  </conditionalFormatting>
  <conditionalFormatting sqref="W6">
    <cfRule type="cellIs" dxfId="28861" priority="50767" operator="equal">
      <formula>"09.30 – 13.00"</formula>
    </cfRule>
  </conditionalFormatting>
  <conditionalFormatting sqref="W6">
    <cfRule type="cellIs" dxfId="28860" priority="50768" operator="equal">
      <formula>"10.30 – 19.30"</formula>
    </cfRule>
  </conditionalFormatting>
  <conditionalFormatting sqref="W6">
    <cfRule type="cellIs" dxfId="28859" priority="50769" operator="equal">
      <formula>"11.30 – 19.30"</formula>
    </cfRule>
  </conditionalFormatting>
  <conditionalFormatting sqref="W6">
    <cfRule type="cellIs" dxfId="28858" priority="50770" operator="equal">
      <formula>_FV(13,"3")</formula>
    </cfRule>
  </conditionalFormatting>
  <conditionalFormatting sqref="W6">
    <cfRule type="cellIs" dxfId="28857" priority="50771" operator="equal">
      <formula>_FV(13,"3")</formula>
    </cfRule>
  </conditionalFormatting>
  <conditionalFormatting sqref="W6">
    <cfRule type="cellIs" dxfId="28856" priority="50772" operator="equal">
      <formula>_FV(13,"3")</formula>
    </cfRule>
  </conditionalFormatting>
  <conditionalFormatting sqref="W6">
    <cfRule type="containsText" dxfId="28855" priority="50754" operator="containsText" text="DOMENICA">
      <formula>NOT(ISERROR(SEARCH("DOMENICA",W6)))</formula>
    </cfRule>
    <cfRule type="containsText" dxfId="28854" priority="50755" operator="containsText" text="08.30 – 14.30">
      <formula>NOT(ISERROR(SEARCH("08.30 – 14.30",W6)))</formula>
    </cfRule>
    <cfRule type="containsText" dxfId="28853" priority="50756" operator="containsText" text="09.30 – 18.30">
      <formula>NOT(ISERROR(SEARCH("09.30 – 18.30",W6)))</formula>
    </cfRule>
    <cfRule type="containsText" dxfId="28852" priority="50757" operator="containsText" text="08.30 – 16.30">
      <formula>NOT(ISERROR(SEARCH("08.30 – 16.30",W6)))</formula>
    </cfRule>
    <cfRule type="containsText" dxfId="28851" priority="50758" operator="containsText" text="08.30 – 17.30">
      <formula>NOT(ISERROR(SEARCH("08.30 – 17.30",W6)))</formula>
    </cfRule>
    <cfRule type="containsText" dxfId="28850" priority="50759" operator="containsText" text="09.00 – 18.00">
      <formula>NOT(ISERROR(SEARCH("09.00 – 18.00",W6)))</formula>
    </cfRule>
    <cfRule type="containsText" dxfId="28849" priority="50760" operator="containsText" text="09.00 – 15.00">
      <formula>NOT(ISERROR(SEARCH("09.00 – 15.00",W6)))</formula>
    </cfRule>
    <cfRule type="containsText" dxfId="28848" priority="50761" operator="containsText" text="10.30 – 19.30">
      <formula>NOT(ISERROR(SEARCH("10.30 – 19.30",W6)))</formula>
    </cfRule>
    <cfRule type="containsText" dxfId="28847" priority="50762" operator="containsText" text="09.00 – 13.00">
      <formula>NOT(ISERROR(SEARCH("09.00 – 13.00",W6)))</formula>
    </cfRule>
    <cfRule type="containsText" dxfId="28846" priority="50763" operator="containsText" text="11.30 – 19.30">
      <formula>NOT(ISERROR(SEARCH("11.30 – 19.30",W6)))</formula>
    </cfRule>
  </conditionalFormatting>
  <conditionalFormatting sqref="W6">
    <cfRule type="cellIs" dxfId="28845" priority="50746" operator="equal">
      <formula>"09.00 – 15.00"</formula>
    </cfRule>
  </conditionalFormatting>
  <conditionalFormatting sqref="W6">
    <cfRule type="cellIs" dxfId="28844" priority="50747" operator="equal">
      <formula>"09.00 – 18.00"</formula>
    </cfRule>
  </conditionalFormatting>
  <conditionalFormatting sqref="W6">
    <cfRule type="cellIs" dxfId="28843" priority="50748" operator="equal">
      <formula>"09.30 – 13.00"</formula>
    </cfRule>
  </conditionalFormatting>
  <conditionalFormatting sqref="W6">
    <cfRule type="cellIs" dxfId="28842" priority="50749" operator="equal">
      <formula>"10.30 – 19.30"</formula>
    </cfRule>
  </conditionalFormatting>
  <conditionalFormatting sqref="W6">
    <cfRule type="cellIs" dxfId="28841" priority="50750" operator="equal">
      <formula>"11.30 – 19.30"</formula>
    </cfRule>
  </conditionalFormatting>
  <conditionalFormatting sqref="W6">
    <cfRule type="cellIs" dxfId="28840" priority="50751" operator="equal">
      <formula>_FV(13,"3")</formula>
    </cfRule>
  </conditionalFormatting>
  <conditionalFormatting sqref="W6">
    <cfRule type="cellIs" dxfId="28839" priority="50752" operator="equal">
      <formula>_FV(13,"3")</formula>
    </cfRule>
  </conditionalFormatting>
  <conditionalFormatting sqref="W6">
    <cfRule type="cellIs" dxfId="28838" priority="50753" operator="equal">
      <formula>_FV(13,"3")</formula>
    </cfRule>
  </conditionalFormatting>
  <conditionalFormatting sqref="W6">
    <cfRule type="cellIs" dxfId="28837" priority="50738" operator="equal">
      <formula>"09.00 – 15.00"</formula>
    </cfRule>
  </conditionalFormatting>
  <conditionalFormatting sqref="W6">
    <cfRule type="cellIs" dxfId="28836" priority="50739" operator="equal">
      <formula>"09.00 – 18.00"</formula>
    </cfRule>
  </conditionalFormatting>
  <conditionalFormatting sqref="W6">
    <cfRule type="cellIs" dxfId="28835" priority="50740" operator="equal">
      <formula>"09.30 – 13.00"</formula>
    </cfRule>
  </conditionalFormatting>
  <conditionalFormatting sqref="W6">
    <cfRule type="cellIs" dxfId="28834" priority="50741" operator="equal">
      <formula>"10.30 – 19.30"</formula>
    </cfRule>
  </conditionalFormatting>
  <conditionalFormatting sqref="W6">
    <cfRule type="cellIs" dxfId="28833" priority="50742" operator="equal">
      <formula>"11.30 – 19.30"</formula>
    </cfRule>
  </conditionalFormatting>
  <conditionalFormatting sqref="W6">
    <cfRule type="cellIs" dxfId="28832" priority="50743" operator="equal">
      <formula>_FV(13,"3")</formula>
    </cfRule>
  </conditionalFormatting>
  <conditionalFormatting sqref="W6">
    <cfRule type="cellIs" dxfId="28831" priority="50744" operator="equal">
      <formula>_FV(13,"3")</formula>
    </cfRule>
  </conditionalFormatting>
  <conditionalFormatting sqref="W6">
    <cfRule type="cellIs" dxfId="28830" priority="50745" operator="equal">
      <formula>_FV(13,"3")</formula>
    </cfRule>
  </conditionalFormatting>
  <conditionalFormatting sqref="W6">
    <cfRule type="containsText" dxfId="28829" priority="50732" operator="containsText" text="09.00 - 13.00">
      <formula>NOT(ISERROR(SEARCH("09.00 - 13.00",W6)))</formula>
    </cfRule>
    <cfRule type="containsText" dxfId="28828" priority="50733" operator="containsText" text="09.00 – 15:00">
      <formula>NOT(ISERROR(SEARCH("09.00 – 15:00",W6)))</formula>
    </cfRule>
    <cfRule type="containsText" dxfId="28827" priority="50734" operator="containsText" text="09.00 – 16.00">
      <formula>NOT(ISERROR(SEARCH("09.00 – 16.00",W6)))</formula>
    </cfRule>
    <cfRule type="containsText" dxfId="28826" priority="50735" operator="containsText" text="09.00 - 13:00">
      <formula>NOT(ISERROR(SEARCH("09.00 - 13:00",W6)))</formula>
    </cfRule>
    <cfRule type="containsText" dxfId="28825" priority="50736" operator="containsText" text="08.30 – 16:30 ">
      <formula>NOT(ISERROR(SEARCH("08.30 – 16:30 ",W6)))</formula>
    </cfRule>
    <cfRule type="containsText" dxfId="28824" priority="50737" operator="containsText" text="08.30 – 17:30 ">
      <formula>NOT(ISERROR(SEARCH("08.30 – 17:30 ",W6)))</formula>
    </cfRule>
  </conditionalFormatting>
  <conditionalFormatting sqref="W6">
    <cfRule type="cellIs" dxfId="28823" priority="50724" operator="equal">
      <formula>"09.00 – 15.00"</formula>
    </cfRule>
  </conditionalFormatting>
  <conditionalFormatting sqref="W6">
    <cfRule type="cellIs" dxfId="28822" priority="50725" operator="equal">
      <formula>"09.00 – 18.00"</formula>
    </cfRule>
  </conditionalFormatting>
  <conditionalFormatting sqref="W6">
    <cfRule type="cellIs" dxfId="28821" priority="50726" operator="equal">
      <formula>"09.30 – 13.00"</formula>
    </cfRule>
  </conditionalFormatting>
  <conditionalFormatting sqref="W6">
    <cfRule type="cellIs" dxfId="28820" priority="50727" operator="equal">
      <formula>"10.30 – 19.30"</formula>
    </cfRule>
  </conditionalFormatting>
  <conditionalFormatting sqref="W6">
    <cfRule type="cellIs" dxfId="28819" priority="50728" operator="equal">
      <formula>"11.30 – 19.30"</formula>
    </cfRule>
  </conditionalFormatting>
  <conditionalFormatting sqref="W6">
    <cfRule type="cellIs" dxfId="28818" priority="50729" operator="equal">
      <formula>_FV(13,"3")</formula>
    </cfRule>
  </conditionalFormatting>
  <conditionalFormatting sqref="W6">
    <cfRule type="cellIs" dxfId="28817" priority="50730" operator="equal">
      <formula>_FV(13,"3")</formula>
    </cfRule>
  </conditionalFormatting>
  <conditionalFormatting sqref="W6">
    <cfRule type="containsText" dxfId="28816" priority="50714" operator="containsText" text="DOMENICA">
      <formula>NOT(ISERROR(SEARCH("DOMENICA",W6)))</formula>
    </cfRule>
    <cfRule type="containsText" dxfId="28815" priority="50715" operator="containsText" text="08.30 – 14.30">
      <formula>NOT(ISERROR(SEARCH("08.30 – 14.30",W6)))</formula>
    </cfRule>
    <cfRule type="containsText" dxfId="28814" priority="50716" operator="containsText" text="09.30 – 18.30">
      <formula>NOT(ISERROR(SEARCH("09.30 – 18.30",W6)))</formula>
    </cfRule>
    <cfRule type="containsText" dxfId="28813" priority="50717" operator="containsText" text="08.30 – 16.30">
      <formula>NOT(ISERROR(SEARCH("08.30 – 16.30",W6)))</formula>
    </cfRule>
    <cfRule type="containsText" dxfId="28812" priority="50718" operator="containsText" text="08.30 – 17.30">
      <formula>NOT(ISERROR(SEARCH("08.30 – 17.30",W6)))</formula>
    </cfRule>
    <cfRule type="containsText" dxfId="28811" priority="50719" operator="containsText" text="09.00 – 18.00">
      <formula>NOT(ISERROR(SEARCH("09.00 – 18.00",W6)))</formula>
    </cfRule>
    <cfRule type="containsText" dxfId="28810" priority="50720" operator="containsText" text="09.00 – 15.00">
      <formula>NOT(ISERROR(SEARCH("09.00 – 15.00",W6)))</formula>
    </cfRule>
    <cfRule type="containsText" dxfId="28809" priority="50721" operator="containsText" text="10.30 – 19.30">
      <formula>NOT(ISERROR(SEARCH("10.30 – 19.30",W6)))</formula>
    </cfRule>
    <cfRule type="containsText" dxfId="28808" priority="50722" operator="containsText" text="09.00 – 13.00">
      <formula>NOT(ISERROR(SEARCH("09.00 – 13.00",W6)))</formula>
    </cfRule>
    <cfRule type="containsText" dxfId="28807" priority="50723" operator="containsText" text="11.30 – 19.30">
      <formula>NOT(ISERROR(SEARCH("11.30 – 19.30",W6)))</formula>
    </cfRule>
  </conditionalFormatting>
  <conditionalFormatting sqref="W6">
    <cfRule type="cellIs" dxfId="28806" priority="50707" operator="equal">
      <formula>"09.00 – 18.00"</formula>
    </cfRule>
  </conditionalFormatting>
  <conditionalFormatting sqref="W6">
    <cfRule type="cellIs" dxfId="28805" priority="50708" operator="equal">
      <formula>"09.30 – 13.00"</formula>
    </cfRule>
  </conditionalFormatting>
  <conditionalFormatting sqref="W6">
    <cfRule type="cellIs" dxfId="28804" priority="50709" operator="equal">
      <formula>"10.30 – 19.30"</formula>
    </cfRule>
  </conditionalFormatting>
  <conditionalFormatting sqref="W6">
    <cfRule type="cellIs" dxfId="28803" priority="50710" operator="equal">
      <formula>"11.30 – 19.30"</formula>
    </cfRule>
  </conditionalFormatting>
  <conditionalFormatting sqref="W6">
    <cfRule type="cellIs" dxfId="28802" priority="50711" operator="equal">
      <formula>_FV(13,"3")</formula>
    </cfRule>
  </conditionalFormatting>
  <conditionalFormatting sqref="W6">
    <cfRule type="cellIs" dxfId="28801" priority="50700" operator="equal">
      <formula>"09.00 – 18.00"</formula>
    </cfRule>
  </conditionalFormatting>
  <conditionalFormatting sqref="W6">
    <cfRule type="cellIs" dxfId="28800" priority="50701" operator="equal">
      <formula>"09.30 – 13.00"</formula>
    </cfRule>
  </conditionalFormatting>
  <conditionalFormatting sqref="W6">
    <cfRule type="cellIs" dxfId="28799" priority="50702" operator="equal">
      <formula>"10.30 – 19.30"</formula>
    </cfRule>
  </conditionalFormatting>
  <conditionalFormatting sqref="W6">
    <cfRule type="cellIs" dxfId="28798" priority="50703" operator="equal">
      <formula>"11.30 – 19.30"</formula>
    </cfRule>
  </conditionalFormatting>
  <conditionalFormatting sqref="W6">
    <cfRule type="cellIs" dxfId="28797" priority="50704" operator="equal">
      <formula>_FV(13,"3")</formula>
    </cfRule>
  </conditionalFormatting>
  <conditionalFormatting sqref="W7:W14">
    <cfRule type="containsText" dxfId="28796" priority="50682" operator="containsText" text="08.30 – 14.30">
      <formula>NOT(ISERROR(SEARCH("08.30 – 14.30",W7)))</formula>
    </cfRule>
    <cfRule type="containsText" dxfId="28795" priority="50683" operator="containsText" text="09:30 – 18.30">
      <formula>NOT(ISERROR(SEARCH("09:30 – 18.30",W7)))</formula>
    </cfRule>
    <cfRule type="containsText" dxfId="28794" priority="50684" operator="containsText" text="10.30 – 18.30">
      <formula>NOT(ISERROR(SEARCH("10.30 – 18.30",W7)))</formula>
    </cfRule>
    <cfRule type="containsText" dxfId="28793" priority="50685" operator="containsText" text="09.30 – 18.30">
      <formula>NOT(ISERROR(SEARCH("09.30 – 18.30",W7)))</formula>
    </cfRule>
    <cfRule type="containsText" dxfId="28792" priority="50687" operator="containsText" text="09.00 – 13:00">
      <formula>NOT(ISERROR(SEARCH("09.00 – 13:00",W7)))</formula>
    </cfRule>
    <cfRule type="containsText" dxfId="28791" priority="50688" operator="containsText" text="08.30 – 16.30">
      <formula>NOT(ISERROR(SEARCH("08.30 – 16.30",W7)))</formula>
    </cfRule>
    <cfRule type="containsText" dxfId="28790" priority="50689" operator="containsText" text="08:30 – 17.30">
      <formula>NOT(ISERROR(SEARCH("08:30 – 17.30",W7)))</formula>
    </cfRule>
    <cfRule type="containsText" dxfId="28789" priority="50690" operator="containsText" text="08.30 – 17.30">
      <formula>NOT(ISERROR(SEARCH("08.30 – 17.30",W7)))</formula>
    </cfRule>
    <cfRule type="containsText" dxfId="28788" priority="50691" operator="containsText" text="09.00 – 18.00">
      <formula>NOT(ISERROR(SEARCH("09.00 – 18.00",W7)))</formula>
    </cfRule>
    <cfRule type="containsText" dxfId="28787" priority="50692" operator="containsText" text="09.00 – 13.00">
      <formula>NOT(ISERROR(SEARCH("09.00 – 13.00",W7)))</formula>
    </cfRule>
    <cfRule type="containsText" dxfId="28786" priority="50693" operator="containsText" text="11.30 – 19.30">
      <formula>NOT(ISERROR(SEARCH("11.30 – 19.30",W7)))</formula>
    </cfRule>
    <cfRule type="containsText" dxfId="28785" priority="50694" operator="containsText" text="10.30 – 19.30">
      <formula>NOT(ISERROR(SEARCH("10.30 – 19.30",W7)))</formula>
    </cfRule>
    <cfRule type="containsText" dxfId="28784" priority="50695" operator="containsText" text="09.00 – 15.00">
      <formula>NOT(ISERROR(SEARCH("09.00 – 15.00",W7)))</formula>
    </cfRule>
    <cfRule type="containsText" dxfId="28783" priority="50696" operator="containsText" text="1 2 : 3 0">
      <formula>NOT(ISERROR(SEARCH("1 2 : 3 0",W7)))</formula>
    </cfRule>
    <cfRule type="containsText" dxfId="28782" priority="50697" operator="containsText" text="1 3 : 3 0">
      <formula>NOT(ISERROR(SEARCH("1 3 : 3 0",W7)))</formula>
    </cfRule>
    <cfRule type="containsText" dxfId="28781" priority="50698" operator="containsText" text="FESTIVITÁ">
      <formula>NOT(ISERROR(SEARCH("FESTIVITÁ",W7)))</formula>
    </cfRule>
    <cfRule type="cellIs" dxfId="28780" priority="50699" operator="equal">
      <formula>"DOMENICA"</formula>
    </cfRule>
  </conditionalFormatting>
  <conditionalFormatting sqref="W7:W14">
    <cfRule type="containsText" dxfId="28779" priority="50674" operator="containsText" text="09.00 - 13.00">
      <formula>NOT(ISERROR(SEARCH("09.00 - 13.00",W7)))</formula>
    </cfRule>
    <cfRule type="containsText" dxfId="28778" priority="50677" operator="containsText" text="09.00 – 15:00">
      <formula>NOT(ISERROR(SEARCH("09.00 – 15:00",W7)))</formula>
    </cfRule>
    <cfRule type="containsText" dxfId="28777" priority="50678" operator="containsText" text="09.00 – 16.00">
      <formula>NOT(ISERROR(SEARCH("09.00 – 16.00",W7)))</formula>
    </cfRule>
    <cfRule type="containsText" dxfId="28776" priority="50679" operator="containsText" text="09.00 - 13:00">
      <formula>NOT(ISERROR(SEARCH("09.00 - 13:00",W7)))</formula>
    </cfRule>
    <cfRule type="containsText" dxfId="28775" priority="50680" operator="containsText" text="08.30 – 16:30 ">
      <formula>NOT(ISERROR(SEARCH("08.30 – 16:30 ",W7)))</formula>
    </cfRule>
    <cfRule type="containsText" dxfId="28774" priority="50681" operator="containsText" text="08.30 – 17:30 ">
      <formula>NOT(ISERROR(SEARCH("08.30 – 17:30 ",W7)))</formula>
    </cfRule>
  </conditionalFormatting>
  <conditionalFormatting sqref="W7:W14">
    <cfRule type="containsText" dxfId="28773" priority="50676" operator="containsText" text="1 3 : 0 0">
      <formula>NOT(ISERROR(SEARCH("1 3 : 0 0",W7)))</formula>
    </cfRule>
  </conditionalFormatting>
  <conditionalFormatting sqref="W7">
    <cfRule type="containsText" dxfId="28772" priority="50675" operator="containsText" text="13:00">
      <formula>NOT(ISERROR(SEARCH("13:00",W7)))</formula>
    </cfRule>
  </conditionalFormatting>
  <conditionalFormatting sqref="W7:W14">
    <cfRule type="containsText" dxfId="28771" priority="50686" operator="containsText" text="09:00 – 13.00 ">
      <formula>NOT(ISERROR(SEARCH("09:00 – 13.00 ",W7)))</formula>
    </cfRule>
  </conditionalFormatting>
  <conditionalFormatting sqref="W13">
    <cfRule type="containsText" dxfId="28770" priority="50673" operator="containsText" text="09:00 – 13.00 ">
      <formula>NOT(ISERROR(SEARCH("09:00 – 13.00 ",W13)))</formula>
    </cfRule>
  </conditionalFormatting>
  <conditionalFormatting sqref="W7:W14">
    <cfRule type="containsText" dxfId="28769" priority="50672" operator="containsText" text="09:00 – 13.00 ">
      <formula>NOT(ISERROR(SEARCH("09:00 – 13.00 ",W7)))</formula>
    </cfRule>
  </conditionalFormatting>
  <conditionalFormatting sqref="W13:W14">
    <cfRule type="containsText" dxfId="28768" priority="50671" operator="containsText" text="09:00 – 13.00 ">
      <formula>NOT(ISERROR(SEARCH("09:00 – 13.00 ",W13)))</formula>
    </cfRule>
  </conditionalFormatting>
  <conditionalFormatting sqref="W8">
    <cfRule type="containsText" dxfId="28767" priority="50668" operator="containsText" text="09.00 -13.00">
      <formula>NOT(ISERROR(SEARCH("09.00 -13.00",W8)))</formula>
    </cfRule>
    <cfRule type="containsText" dxfId="28766" priority="50669" operator="containsText" text="09.00 -15:00">
      <formula>NOT(ISERROR(SEARCH("09.00 -15:00",W8)))</formula>
    </cfRule>
    <cfRule type="containsText" dxfId="28765" priority="50670" operator="containsText" text="09.00 -16.00">
      <formula>NOT(ISERROR(SEARCH("09.00 -16.00",W8)))</formula>
    </cfRule>
  </conditionalFormatting>
  <conditionalFormatting sqref="W9:W14">
    <cfRule type="containsText" dxfId="28764" priority="50665" operator="containsText" text="09.00 -13.00">
      <formula>NOT(ISERROR(SEARCH("09.00 -13.00",W9)))</formula>
    </cfRule>
    <cfRule type="containsText" dxfId="28763" priority="50666" operator="containsText" text="09.00 -15:00">
      <formula>NOT(ISERROR(SEARCH("09.00 -15:00",W9)))</formula>
    </cfRule>
    <cfRule type="containsText" dxfId="28762" priority="50667" operator="containsText" text="09.00 -16.00">
      <formula>NOT(ISERROR(SEARCH("09.00 -16.00",W9)))</formula>
    </cfRule>
  </conditionalFormatting>
  <conditionalFormatting sqref="W7">
    <cfRule type="containsText" dxfId="28761" priority="50662" operator="containsText" text="09.00 -13.00">
      <formula>NOT(ISERROR(SEARCH("09.00 -13.00",W7)))</formula>
    </cfRule>
    <cfRule type="containsText" dxfId="28760" priority="50663" operator="containsText" text="09.00 -15:00">
      <formula>NOT(ISERROR(SEARCH("09.00 -15:00",W7)))</formula>
    </cfRule>
    <cfRule type="containsText" dxfId="28759" priority="50664" operator="containsText" text="09.00 -16.00">
      <formula>NOT(ISERROR(SEARCH("09.00 -16.00",W7)))</formula>
    </cfRule>
  </conditionalFormatting>
  <conditionalFormatting sqref="W13">
    <cfRule type="containsText" dxfId="28758" priority="50661" operator="containsText" text="09:00 – 13.00 ">
      <formula>NOT(ISERROR(SEARCH("09:00 – 13.00 ",W13)))</formula>
    </cfRule>
  </conditionalFormatting>
  <conditionalFormatting sqref="W7:W14">
    <cfRule type="containsText" dxfId="28757" priority="50660" operator="containsText" text="09:00 – 13.00 ">
      <formula>NOT(ISERROR(SEARCH("09:00 – 13.00 ",W7)))</formula>
    </cfRule>
  </conditionalFormatting>
  <conditionalFormatting sqref="W13:W14">
    <cfRule type="containsText" dxfId="28756" priority="50659" operator="containsText" text="09:00 – 13.00 ">
      <formula>NOT(ISERROR(SEARCH("09:00 – 13.00 ",W13)))</formula>
    </cfRule>
  </conditionalFormatting>
  <conditionalFormatting sqref="W8">
    <cfRule type="containsText" dxfId="28755" priority="50656" operator="containsText" text="09.00 -13.00">
      <formula>NOT(ISERROR(SEARCH("09.00 -13.00",W8)))</formula>
    </cfRule>
    <cfRule type="containsText" dxfId="28754" priority="50657" operator="containsText" text="09.00 -15:00">
      <formula>NOT(ISERROR(SEARCH("09.00 -15:00",W8)))</formula>
    </cfRule>
    <cfRule type="containsText" dxfId="28753" priority="50658" operator="containsText" text="09.00 -16.00">
      <formula>NOT(ISERROR(SEARCH("09.00 -16.00",W8)))</formula>
    </cfRule>
  </conditionalFormatting>
  <conditionalFormatting sqref="W9:W14">
    <cfRule type="containsText" dxfId="28752" priority="50653" operator="containsText" text="09.00 -13.00">
      <formula>NOT(ISERROR(SEARCH("09.00 -13.00",W9)))</formula>
    </cfRule>
    <cfRule type="containsText" dxfId="28751" priority="50654" operator="containsText" text="09.00 -15:00">
      <formula>NOT(ISERROR(SEARCH("09.00 -15:00",W9)))</formula>
    </cfRule>
    <cfRule type="containsText" dxfId="28750" priority="50655" operator="containsText" text="09.00 -16.00">
      <formula>NOT(ISERROR(SEARCH("09.00 -16.00",W9)))</formula>
    </cfRule>
  </conditionalFormatting>
  <conditionalFormatting sqref="W7">
    <cfRule type="containsText" dxfId="28749" priority="50650" operator="containsText" text="09.00 -13.00">
      <formula>NOT(ISERROR(SEARCH("09.00 -13.00",W7)))</formula>
    </cfRule>
    <cfRule type="containsText" dxfId="28748" priority="50651" operator="containsText" text="09.00 -15:00">
      <formula>NOT(ISERROR(SEARCH("09.00 -15:00",W7)))</formula>
    </cfRule>
    <cfRule type="containsText" dxfId="28747" priority="50652" operator="containsText" text="09.00 -16.00">
      <formula>NOT(ISERROR(SEARCH("09.00 -16.00",W7)))</formula>
    </cfRule>
  </conditionalFormatting>
  <conditionalFormatting sqref="W8">
    <cfRule type="containsText" dxfId="28746" priority="50647" operator="containsText" text="09.00 -13:00">
      <formula>NOT(ISERROR(SEARCH("09.00 -13:00",W8)))</formula>
    </cfRule>
    <cfRule type="containsText" dxfId="28745" priority="50648" operator="containsText" text="08.30 -17.30">
      <formula>NOT(ISERROR(SEARCH("08.30 -17.30",W8)))</formula>
    </cfRule>
    <cfRule type="containsText" dxfId="28744" priority="50649" operator="containsText" text="08.30 -15:30">
      <formula>NOT(ISERROR(SEARCH("08.30 -15:30",W8)))</formula>
    </cfRule>
  </conditionalFormatting>
  <conditionalFormatting sqref="W9:W14">
    <cfRule type="containsText" dxfId="28743" priority="50644" operator="containsText" text="09.00 -13.00">
      <formula>NOT(ISERROR(SEARCH("09.00 -13.00",W9)))</formula>
    </cfRule>
    <cfRule type="containsText" dxfId="28742" priority="50645" operator="containsText" text="09.00 -15:00">
      <formula>NOT(ISERROR(SEARCH("09.00 -15:00",W9)))</formula>
    </cfRule>
    <cfRule type="containsText" dxfId="28741" priority="50646" operator="containsText" text="09.00 -16.00">
      <formula>NOT(ISERROR(SEARCH("09.00 -16.00",W9)))</formula>
    </cfRule>
  </conditionalFormatting>
  <conditionalFormatting sqref="W9:W14">
    <cfRule type="containsText" dxfId="28740" priority="50641" operator="containsText" text="09.00 -13:00">
      <formula>NOT(ISERROR(SEARCH("09.00 -13:00",W9)))</formula>
    </cfRule>
    <cfRule type="containsText" dxfId="28739" priority="50642" operator="containsText" text="08.30 -17.30">
      <formula>NOT(ISERROR(SEARCH("08.30 -17.30",W9)))</formula>
    </cfRule>
    <cfRule type="containsText" dxfId="28738" priority="50643" operator="containsText" text="08.30 -15:30">
      <formula>NOT(ISERROR(SEARCH("08.30 -15:30",W9)))</formula>
    </cfRule>
  </conditionalFormatting>
  <conditionalFormatting sqref="W7">
    <cfRule type="containsText" dxfId="28737" priority="50638" operator="containsText" text="09.00 -13.00">
      <formula>NOT(ISERROR(SEARCH("09.00 -13.00",W7)))</formula>
    </cfRule>
    <cfRule type="containsText" dxfId="28736" priority="50639" operator="containsText" text="09.00 -15:00">
      <formula>NOT(ISERROR(SEARCH("09.00 -15:00",W7)))</formula>
    </cfRule>
    <cfRule type="containsText" dxfId="28735" priority="50640" operator="containsText" text="09.00 -16.00">
      <formula>NOT(ISERROR(SEARCH("09.00 -16.00",W7)))</formula>
    </cfRule>
  </conditionalFormatting>
  <conditionalFormatting sqref="W7">
    <cfRule type="containsText" dxfId="28734" priority="50635" operator="containsText" text="09.00 -13:00">
      <formula>NOT(ISERROR(SEARCH("09.00 -13:00",W7)))</formula>
    </cfRule>
    <cfRule type="containsText" dxfId="28733" priority="50636" operator="containsText" text="08.30 -17.30">
      <formula>NOT(ISERROR(SEARCH("08.30 -17.30",W7)))</formula>
    </cfRule>
    <cfRule type="containsText" dxfId="28732" priority="50637" operator="containsText" text="08.30 -15:30">
      <formula>NOT(ISERROR(SEARCH("08.30 -15:30",W7)))</formula>
    </cfRule>
  </conditionalFormatting>
  <conditionalFormatting sqref="BK6 BR6:BS6">
    <cfRule type="cellIs" dxfId="28731" priority="50626" operator="equal">
      <formula>"09.00 – 13.00"</formula>
    </cfRule>
  </conditionalFormatting>
  <conditionalFormatting sqref="BK6 BR6:BS6">
    <cfRule type="cellIs" dxfId="28730" priority="50627" operator="equal">
      <formula>"09.00 – 15.00"</formula>
    </cfRule>
  </conditionalFormatting>
  <conditionalFormatting sqref="BK6 BR6:BS6">
    <cfRule type="cellIs" dxfId="28729" priority="50628" operator="equal">
      <formula>"09.00 – 18.00"</formula>
    </cfRule>
  </conditionalFormatting>
  <conditionalFormatting sqref="BK6 BR6:BS6">
    <cfRule type="cellIs" dxfId="28728" priority="50629" operator="equal">
      <formula>"09.30 – 13.00"</formula>
    </cfRule>
  </conditionalFormatting>
  <conditionalFormatting sqref="BK6 BR6:BS6">
    <cfRule type="cellIs" dxfId="28727" priority="50630" operator="equal">
      <formula>"10.30 – 19.30"</formula>
    </cfRule>
  </conditionalFormatting>
  <conditionalFormatting sqref="BK6 BR6:BS6">
    <cfRule type="cellIs" dxfId="28726" priority="50631" operator="equal">
      <formula>"11.30 – 19.30"</formula>
    </cfRule>
  </conditionalFormatting>
  <conditionalFormatting sqref="BK6 BR6:BS6">
    <cfRule type="cellIs" dxfId="28725" priority="50632" operator="equal">
      <formula>_FV(13,"3")</formula>
    </cfRule>
  </conditionalFormatting>
  <conditionalFormatting sqref="BK6 BR6:BS6">
    <cfRule type="cellIs" dxfId="28724" priority="50633" operator="equal">
      <formula>_FV(13,"3")</formula>
    </cfRule>
  </conditionalFormatting>
  <conditionalFormatting sqref="BK6 BR6:BS6">
    <cfRule type="cellIs" dxfId="28723" priority="50634" operator="equal">
      <formula>_FV(13,"3")</formula>
    </cfRule>
  </conditionalFormatting>
  <conditionalFormatting sqref="BK6 BR6:BS6">
    <cfRule type="containsText" dxfId="28722" priority="50616" operator="containsText" text="DOMENICA">
      <formula>NOT(ISERROR(SEARCH("DOMENICA",BK6)))</formula>
    </cfRule>
    <cfRule type="containsText" dxfId="28721" priority="50617" operator="containsText" text="08.30 – 14.30">
      <formula>NOT(ISERROR(SEARCH("08.30 – 14.30",BK6)))</formula>
    </cfRule>
    <cfRule type="containsText" dxfId="28720" priority="50618" operator="containsText" text="09.30 – 18.30">
      <formula>NOT(ISERROR(SEARCH("09.30 – 18.30",BK6)))</formula>
    </cfRule>
    <cfRule type="containsText" dxfId="28719" priority="50619" operator="containsText" text="08.30 – 16.30">
      <formula>NOT(ISERROR(SEARCH("08.30 – 16.30",BK6)))</formula>
    </cfRule>
    <cfRule type="containsText" dxfId="28718" priority="50620" operator="containsText" text="08.30 – 17.30">
      <formula>NOT(ISERROR(SEARCH("08.30 – 17.30",BK6)))</formula>
    </cfRule>
    <cfRule type="containsText" dxfId="28717" priority="50621" operator="containsText" text="09.00 – 18.00">
      <formula>NOT(ISERROR(SEARCH("09.00 – 18.00",BK6)))</formula>
    </cfRule>
    <cfRule type="containsText" dxfId="28716" priority="50622" operator="containsText" text="09.00 – 15.00">
      <formula>NOT(ISERROR(SEARCH("09.00 – 15.00",BK6)))</formula>
    </cfRule>
    <cfRule type="containsText" dxfId="28715" priority="50623" operator="containsText" text="10.30 – 19.30">
      <formula>NOT(ISERROR(SEARCH("10.30 – 19.30",BK6)))</formula>
    </cfRule>
    <cfRule type="containsText" dxfId="28714" priority="50624" operator="containsText" text="09.00 – 13.00">
      <formula>NOT(ISERROR(SEARCH("09.00 – 13.00",BK6)))</formula>
    </cfRule>
    <cfRule type="containsText" dxfId="28713" priority="50625" operator="containsText" text="11.30 – 19.30">
      <formula>NOT(ISERROR(SEARCH("11.30 – 19.30",BK6)))</formula>
    </cfRule>
  </conditionalFormatting>
  <conditionalFormatting sqref="BK6 BR6:BS6">
    <cfRule type="cellIs" dxfId="28712" priority="50608" operator="equal">
      <formula>"09.00 – 15.00"</formula>
    </cfRule>
  </conditionalFormatting>
  <conditionalFormatting sqref="BK6 BR6:BS6">
    <cfRule type="cellIs" dxfId="28711" priority="50609" operator="equal">
      <formula>"09.00 – 18.00"</formula>
    </cfRule>
  </conditionalFormatting>
  <conditionalFormatting sqref="BK6 BR6:BS6">
    <cfRule type="cellIs" dxfId="28710" priority="50610" operator="equal">
      <formula>"09.30 – 13.00"</formula>
    </cfRule>
  </conditionalFormatting>
  <conditionalFormatting sqref="BK6 BR6:BS6">
    <cfRule type="cellIs" dxfId="28709" priority="50611" operator="equal">
      <formula>"10.30 – 19.30"</formula>
    </cfRule>
  </conditionalFormatting>
  <conditionalFormatting sqref="BK6 BR6:BS6">
    <cfRule type="cellIs" dxfId="28708" priority="50612" operator="equal">
      <formula>"11.30 – 19.30"</formula>
    </cfRule>
  </conditionalFormatting>
  <conditionalFormatting sqref="BK6 BR6:BS6">
    <cfRule type="cellIs" dxfId="28707" priority="50613" operator="equal">
      <formula>_FV(13,"3")</formula>
    </cfRule>
  </conditionalFormatting>
  <conditionalFormatting sqref="BK6 BR6:BS6">
    <cfRule type="cellIs" dxfId="28706" priority="50614" operator="equal">
      <formula>_FV(13,"3")</formula>
    </cfRule>
  </conditionalFormatting>
  <conditionalFormatting sqref="BK6 BR6:BS6">
    <cfRule type="cellIs" dxfId="28705" priority="50615" operator="equal">
      <formula>_FV(13,"3")</formula>
    </cfRule>
  </conditionalFormatting>
  <conditionalFormatting sqref="BK6 BR6:BS6">
    <cfRule type="cellIs" dxfId="28704" priority="50600" operator="equal">
      <formula>"09.00 – 15.00"</formula>
    </cfRule>
  </conditionalFormatting>
  <conditionalFormatting sqref="BK6 BR6:BS6">
    <cfRule type="cellIs" dxfId="28703" priority="50601" operator="equal">
      <formula>"09.00 – 18.00"</formula>
    </cfRule>
  </conditionalFormatting>
  <conditionalFormatting sqref="BK6 BR6:BS6">
    <cfRule type="cellIs" dxfId="28702" priority="50602" operator="equal">
      <formula>"09.30 – 13.00"</formula>
    </cfRule>
  </conditionalFormatting>
  <conditionalFormatting sqref="BK6 BR6:BS6">
    <cfRule type="cellIs" dxfId="28701" priority="50603" operator="equal">
      <formula>"10.30 – 19.30"</formula>
    </cfRule>
  </conditionalFormatting>
  <conditionalFormatting sqref="BK6 BR6:BS6">
    <cfRule type="cellIs" dxfId="28700" priority="50604" operator="equal">
      <formula>"11.30 – 19.30"</formula>
    </cfRule>
  </conditionalFormatting>
  <conditionalFormatting sqref="BK6 BR6:BS6">
    <cfRule type="cellIs" dxfId="28699" priority="50605" operator="equal">
      <formula>_FV(13,"3")</formula>
    </cfRule>
  </conditionalFormatting>
  <conditionalFormatting sqref="BK6 BR6:BS6">
    <cfRule type="cellIs" dxfId="28698" priority="50606" operator="equal">
      <formula>_FV(13,"3")</formula>
    </cfRule>
  </conditionalFormatting>
  <conditionalFormatting sqref="BK6 BR6:BS6">
    <cfRule type="cellIs" dxfId="28697" priority="50607" operator="equal">
      <formula>_FV(13,"3")</formula>
    </cfRule>
  </conditionalFormatting>
  <conditionalFormatting sqref="BK6 BR6:BS6">
    <cfRule type="containsText" dxfId="28696" priority="50594" operator="containsText" text="09.00 - 13.00">
      <formula>NOT(ISERROR(SEARCH("09.00 - 13.00",BK6)))</formula>
    </cfRule>
    <cfRule type="containsText" dxfId="28695" priority="50595" operator="containsText" text="09.00 – 15:00">
      <formula>NOT(ISERROR(SEARCH("09.00 – 15:00",BK6)))</formula>
    </cfRule>
    <cfRule type="containsText" dxfId="28694" priority="50596" operator="containsText" text="09.00 – 16.00">
      <formula>NOT(ISERROR(SEARCH("09.00 – 16.00",BK6)))</formula>
    </cfRule>
    <cfRule type="containsText" dxfId="28693" priority="50597" operator="containsText" text="09.00 - 13:00">
      <formula>NOT(ISERROR(SEARCH("09.00 - 13:00",BK6)))</formula>
    </cfRule>
    <cfRule type="containsText" dxfId="28692" priority="50598" operator="containsText" text="08.30 – 16:30 ">
      <formula>NOT(ISERROR(SEARCH("08.30 – 16:30 ",BK6)))</formula>
    </cfRule>
    <cfRule type="containsText" dxfId="28691" priority="50599" operator="containsText" text="08.30 – 17:30 ">
      <formula>NOT(ISERROR(SEARCH("08.30 – 17:30 ",BK6)))</formula>
    </cfRule>
  </conditionalFormatting>
  <conditionalFormatting sqref="BK6 BR6:BS6">
    <cfRule type="cellIs" dxfId="28690" priority="50586" operator="equal">
      <formula>"09.00 – 15.00"</formula>
    </cfRule>
  </conditionalFormatting>
  <conditionalFormatting sqref="BK6 BR6:BS6">
    <cfRule type="cellIs" dxfId="28689" priority="50587" operator="equal">
      <formula>"09.00 – 18.00"</formula>
    </cfRule>
  </conditionalFormatting>
  <conditionalFormatting sqref="BK6 BR6:BS6">
    <cfRule type="cellIs" dxfId="28688" priority="50588" operator="equal">
      <formula>"09.30 – 13.00"</formula>
    </cfRule>
  </conditionalFormatting>
  <conditionalFormatting sqref="BK6 BR6:BS6">
    <cfRule type="cellIs" dxfId="28687" priority="50589" operator="equal">
      <formula>"10.30 – 19.30"</formula>
    </cfRule>
  </conditionalFormatting>
  <conditionalFormatting sqref="BK6 BR6:BS6">
    <cfRule type="cellIs" dxfId="28686" priority="50590" operator="equal">
      <formula>"11.30 – 19.30"</formula>
    </cfRule>
  </conditionalFormatting>
  <conditionalFormatting sqref="BK6 BR6:BS6">
    <cfRule type="cellIs" dxfId="28685" priority="50591" operator="equal">
      <formula>_FV(13,"3")</formula>
    </cfRule>
  </conditionalFormatting>
  <conditionalFormatting sqref="BK6 BR6:BS6">
    <cfRule type="cellIs" dxfId="28684" priority="50592" operator="equal">
      <formula>_FV(13,"3")</formula>
    </cfRule>
  </conditionalFormatting>
  <conditionalFormatting sqref="BK6 BR6:BS6">
    <cfRule type="cellIs" dxfId="28683" priority="50593" operator="equal">
      <formula>_FV(13,"3")</formula>
    </cfRule>
  </conditionalFormatting>
  <conditionalFormatting sqref="BK6 BR6:BS6">
    <cfRule type="containsText" dxfId="28682" priority="50576" operator="containsText" text="DOMENICA">
      <formula>NOT(ISERROR(SEARCH("DOMENICA",BK6)))</formula>
    </cfRule>
    <cfRule type="containsText" dxfId="28681" priority="50577" operator="containsText" text="08.30 – 14.30">
      <formula>NOT(ISERROR(SEARCH("08.30 – 14.30",BK6)))</formula>
    </cfRule>
    <cfRule type="containsText" dxfId="28680" priority="50578" operator="containsText" text="09.30 – 18.30">
      <formula>NOT(ISERROR(SEARCH("09.30 – 18.30",BK6)))</formula>
    </cfRule>
    <cfRule type="containsText" dxfId="28679" priority="50579" operator="containsText" text="08.30 – 16.30">
      <formula>NOT(ISERROR(SEARCH("08.30 – 16.30",BK6)))</formula>
    </cfRule>
    <cfRule type="containsText" dxfId="28678" priority="50580" operator="containsText" text="08.30 – 17.30">
      <formula>NOT(ISERROR(SEARCH("08.30 – 17.30",BK6)))</formula>
    </cfRule>
    <cfRule type="containsText" dxfId="28677" priority="50581" operator="containsText" text="09.00 – 18.00">
      <formula>NOT(ISERROR(SEARCH("09.00 – 18.00",BK6)))</formula>
    </cfRule>
    <cfRule type="containsText" dxfId="28676" priority="50582" operator="containsText" text="09.00 – 15.00">
      <formula>NOT(ISERROR(SEARCH("09.00 – 15.00",BK6)))</formula>
    </cfRule>
    <cfRule type="containsText" dxfId="28675" priority="50583" operator="containsText" text="10.30 – 19.30">
      <formula>NOT(ISERROR(SEARCH("10.30 – 19.30",BK6)))</formula>
    </cfRule>
    <cfRule type="containsText" dxfId="28674" priority="50584" operator="containsText" text="09.00 – 13.00">
      <formula>NOT(ISERROR(SEARCH("09.00 – 13.00",BK6)))</formula>
    </cfRule>
    <cfRule type="containsText" dxfId="28673" priority="50585" operator="containsText" text="11.30 – 19.30">
      <formula>NOT(ISERROR(SEARCH("11.30 – 19.30",BK6)))</formula>
    </cfRule>
  </conditionalFormatting>
  <conditionalFormatting sqref="BK6 BR6:BS6">
    <cfRule type="cellIs" dxfId="28672" priority="50569" operator="equal">
      <formula>"09.00 – 18.00"</formula>
    </cfRule>
  </conditionalFormatting>
  <conditionalFormatting sqref="BK6 BR6:BS6">
    <cfRule type="cellIs" dxfId="28671" priority="50570" operator="equal">
      <formula>"09.30 – 13.00"</formula>
    </cfRule>
  </conditionalFormatting>
  <conditionalFormatting sqref="BK6 BR6:BS6">
    <cfRule type="cellIs" dxfId="28670" priority="50571" operator="equal">
      <formula>"10.30 – 19.30"</formula>
    </cfRule>
  </conditionalFormatting>
  <conditionalFormatting sqref="BK6 BR6:BS6">
    <cfRule type="cellIs" dxfId="28669" priority="50572" operator="equal">
      <formula>"11.30 – 19.30"</formula>
    </cfRule>
  </conditionalFormatting>
  <conditionalFormatting sqref="BK6 BR6:BS6">
    <cfRule type="cellIs" dxfId="28668" priority="50573" operator="equal">
      <formula>_FV(13,"3")</formula>
    </cfRule>
  </conditionalFormatting>
  <conditionalFormatting sqref="BK6 BR6:BS6">
    <cfRule type="cellIs" dxfId="28667" priority="50574" operator="equal">
      <formula>_FV(13,"3")</formula>
    </cfRule>
  </conditionalFormatting>
  <conditionalFormatting sqref="BK6 BR6:BS6">
    <cfRule type="cellIs" dxfId="28666" priority="50575" operator="equal">
      <formula>_FV(13,"3")</formula>
    </cfRule>
  </conditionalFormatting>
  <conditionalFormatting sqref="BK6 BR6:BS6">
    <cfRule type="cellIs" dxfId="28665" priority="50562" operator="equal">
      <formula>"09.00 – 18.00"</formula>
    </cfRule>
  </conditionalFormatting>
  <conditionalFormatting sqref="BK6 BR6:BS6">
    <cfRule type="cellIs" dxfId="28664" priority="50563" operator="equal">
      <formula>"09.30 – 13.00"</formula>
    </cfRule>
  </conditionalFormatting>
  <conditionalFormatting sqref="BK6 BR6:BS6">
    <cfRule type="cellIs" dxfId="28663" priority="50564" operator="equal">
      <formula>"10.30 – 19.30"</formula>
    </cfRule>
  </conditionalFormatting>
  <conditionalFormatting sqref="BK6 BR6:BS6">
    <cfRule type="cellIs" dxfId="28662" priority="50565" operator="equal">
      <formula>"11.30 – 19.30"</formula>
    </cfRule>
  </conditionalFormatting>
  <conditionalFormatting sqref="BK6 BR6:BS6">
    <cfRule type="cellIs" dxfId="28661" priority="50566" operator="equal">
      <formula>_FV(13,"3")</formula>
    </cfRule>
  </conditionalFormatting>
  <conditionalFormatting sqref="BK6 BR6:BS6">
    <cfRule type="cellIs" dxfId="28660" priority="50567" operator="equal">
      <formula>_FV(13,"3")</formula>
    </cfRule>
  </conditionalFormatting>
  <conditionalFormatting sqref="BK6 BR6:BS6">
    <cfRule type="cellIs" dxfId="28659" priority="50568" operator="equal">
      <formula>_FV(13,"3")</formula>
    </cfRule>
  </conditionalFormatting>
  <conditionalFormatting sqref="BK7:BK14 BR7:BS14">
    <cfRule type="containsText" dxfId="28658" priority="50544" operator="containsText" text="08.30 – 14.30">
      <formula>NOT(ISERROR(SEARCH("08.30 – 14.30",BK7)))</formula>
    </cfRule>
    <cfRule type="containsText" dxfId="28657" priority="50545" operator="containsText" text="09:30 – 18.30">
      <formula>NOT(ISERROR(SEARCH("09:30 – 18.30",BK7)))</formula>
    </cfRule>
    <cfRule type="containsText" dxfId="28656" priority="50546" operator="containsText" text="10.30 – 18.30">
      <formula>NOT(ISERROR(SEARCH("10.30 – 18.30",BK7)))</formula>
    </cfRule>
    <cfRule type="containsText" dxfId="28655" priority="50547" operator="containsText" text="09.30 – 18.30">
      <formula>NOT(ISERROR(SEARCH("09.30 – 18.30",BK7)))</formula>
    </cfRule>
    <cfRule type="containsText" dxfId="28654" priority="50549" operator="containsText" text="09.00 – 13:00">
      <formula>NOT(ISERROR(SEARCH("09.00 – 13:00",BK7)))</formula>
    </cfRule>
    <cfRule type="containsText" dxfId="28653" priority="50550" operator="containsText" text="08.30 – 16.30">
      <formula>NOT(ISERROR(SEARCH("08.30 – 16.30",BK7)))</formula>
    </cfRule>
    <cfRule type="containsText" dxfId="28652" priority="50551" operator="containsText" text="08:30 – 17.30">
      <formula>NOT(ISERROR(SEARCH("08:30 – 17.30",BK7)))</formula>
    </cfRule>
    <cfRule type="containsText" dxfId="28651" priority="50552" operator="containsText" text="08.30 – 17.30">
      <formula>NOT(ISERROR(SEARCH("08.30 – 17.30",BK7)))</formula>
    </cfRule>
    <cfRule type="containsText" dxfId="28650" priority="50553" operator="containsText" text="09.00 – 18.00">
      <formula>NOT(ISERROR(SEARCH("09.00 – 18.00",BK7)))</formula>
    </cfRule>
    <cfRule type="containsText" dxfId="28649" priority="50554" operator="containsText" text="09.00 – 13.00">
      <formula>NOT(ISERROR(SEARCH("09.00 – 13.00",BK7)))</formula>
    </cfRule>
    <cfRule type="containsText" dxfId="28648" priority="50555" operator="containsText" text="11.30 – 19.30">
      <formula>NOT(ISERROR(SEARCH("11.30 – 19.30",BK7)))</formula>
    </cfRule>
    <cfRule type="containsText" dxfId="28647" priority="50556" operator="containsText" text="10.30 – 19.30">
      <formula>NOT(ISERROR(SEARCH("10.30 – 19.30",BK7)))</formula>
    </cfRule>
    <cfRule type="containsText" dxfId="28646" priority="50557" operator="containsText" text="09.00 – 15.00">
      <formula>NOT(ISERROR(SEARCH("09.00 – 15.00",BK7)))</formula>
    </cfRule>
    <cfRule type="containsText" dxfId="28645" priority="50558" operator="containsText" text="1 2 : 3 0">
      <formula>NOT(ISERROR(SEARCH("1 2 : 3 0",BK7)))</formula>
    </cfRule>
    <cfRule type="containsText" dxfId="28644" priority="50559" operator="containsText" text="1 3 : 3 0">
      <formula>NOT(ISERROR(SEARCH("1 3 : 3 0",BK7)))</formula>
    </cfRule>
    <cfRule type="containsText" dxfId="28643" priority="50560" operator="containsText" text="FESTIVITÁ">
      <formula>NOT(ISERROR(SEARCH("FESTIVITÁ",BK7)))</formula>
    </cfRule>
    <cfRule type="cellIs" dxfId="28642" priority="50561" operator="equal">
      <formula>"DOMENICA"</formula>
    </cfRule>
  </conditionalFormatting>
  <conditionalFormatting sqref="BK7:BK14 BR7:BS14">
    <cfRule type="containsText" dxfId="28641" priority="50536" operator="containsText" text="09.00 - 13.00">
      <formula>NOT(ISERROR(SEARCH("09.00 - 13.00",BK7)))</formula>
    </cfRule>
    <cfRule type="containsText" dxfId="28640" priority="50539" operator="containsText" text="09.00 – 15:00">
      <formula>NOT(ISERROR(SEARCH("09.00 – 15:00",BK7)))</formula>
    </cfRule>
    <cfRule type="containsText" dxfId="28639" priority="50540" operator="containsText" text="09.00 – 16.00">
      <formula>NOT(ISERROR(SEARCH("09.00 – 16.00",BK7)))</formula>
    </cfRule>
    <cfRule type="containsText" dxfId="28638" priority="50541" operator="containsText" text="09.00 - 13:00">
      <formula>NOT(ISERROR(SEARCH("09.00 - 13:00",BK7)))</formula>
    </cfRule>
    <cfRule type="containsText" dxfId="28637" priority="50542" operator="containsText" text="08.30 – 16:30 ">
      <formula>NOT(ISERROR(SEARCH("08.30 – 16:30 ",BK7)))</formula>
    </cfRule>
    <cfRule type="containsText" dxfId="28636" priority="50543" operator="containsText" text="08.30 – 17:30 ">
      <formula>NOT(ISERROR(SEARCH("08.30 – 17:30 ",BK7)))</formula>
    </cfRule>
  </conditionalFormatting>
  <conditionalFormatting sqref="BK7:BK14 BR7:BS14">
    <cfRule type="containsText" dxfId="28635" priority="50538" operator="containsText" text="1 3 : 0 0">
      <formula>NOT(ISERROR(SEARCH("1 3 : 0 0",BK7)))</formula>
    </cfRule>
  </conditionalFormatting>
  <conditionalFormatting sqref="BK7 BR7:BS7">
    <cfRule type="containsText" dxfId="28634" priority="50537" operator="containsText" text="13:00">
      <formula>NOT(ISERROR(SEARCH("13:00",BK7)))</formula>
    </cfRule>
  </conditionalFormatting>
  <conditionalFormatting sqref="BK7:BK14 BR7:BS14">
    <cfRule type="containsText" dxfId="28633" priority="50548" operator="containsText" text="09:00 – 13.00 ">
      <formula>NOT(ISERROR(SEARCH("09:00 – 13.00 ",BK7)))</formula>
    </cfRule>
  </conditionalFormatting>
  <conditionalFormatting sqref="BK13 BR13:BS13">
    <cfRule type="containsText" dxfId="28632" priority="50535" operator="containsText" text="09:00 – 13.00 ">
      <formula>NOT(ISERROR(SEARCH("09:00 – 13.00 ",BK13)))</formula>
    </cfRule>
  </conditionalFormatting>
  <conditionalFormatting sqref="BK7:BK14 BR7:BS14">
    <cfRule type="containsText" dxfId="28631" priority="50534" operator="containsText" text="09:00 – 13.00 ">
      <formula>NOT(ISERROR(SEARCH("09:00 – 13.00 ",BK7)))</formula>
    </cfRule>
  </conditionalFormatting>
  <conditionalFormatting sqref="BK13:BK14 BR13:BS14">
    <cfRule type="containsText" dxfId="28630" priority="50533" operator="containsText" text="09:00 – 13.00 ">
      <formula>NOT(ISERROR(SEARCH("09:00 – 13.00 ",BK13)))</formula>
    </cfRule>
  </conditionalFormatting>
  <conditionalFormatting sqref="BK8 BR8:BS8">
    <cfRule type="containsText" dxfId="28629" priority="50530" operator="containsText" text="09.00 -13.00">
      <formula>NOT(ISERROR(SEARCH("09.00 -13.00",BK8)))</formula>
    </cfRule>
    <cfRule type="containsText" dxfId="28628" priority="50531" operator="containsText" text="09.00 -15:00">
      <formula>NOT(ISERROR(SEARCH("09.00 -15:00",BK8)))</formula>
    </cfRule>
    <cfRule type="containsText" dxfId="28627" priority="50532" operator="containsText" text="09.00 -16.00">
      <formula>NOT(ISERROR(SEARCH("09.00 -16.00",BK8)))</formula>
    </cfRule>
  </conditionalFormatting>
  <conditionalFormatting sqref="BK9:BK14 BR9:BS14">
    <cfRule type="containsText" dxfId="28626" priority="50527" operator="containsText" text="09.00 -13.00">
      <formula>NOT(ISERROR(SEARCH("09.00 -13.00",BK9)))</formula>
    </cfRule>
    <cfRule type="containsText" dxfId="28625" priority="50528" operator="containsText" text="09.00 -15:00">
      <formula>NOT(ISERROR(SEARCH("09.00 -15:00",BK9)))</formula>
    </cfRule>
    <cfRule type="containsText" dxfId="28624" priority="50529" operator="containsText" text="09.00 -16.00">
      <formula>NOT(ISERROR(SEARCH("09.00 -16.00",BK9)))</formula>
    </cfRule>
  </conditionalFormatting>
  <conditionalFormatting sqref="BK7 BR7:BS7">
    <cfRule type="containsText" dxfId="28623" priority="50524" operator="containsText" text="09.00 -13.00">
      <formula>NOT(ISERROR(SEARCH("09.00 -13.00",BK7)))</formula>
    </cfRule>
    <cfRule type="containsText" dxfId="28622" priority="50525" operator="containsText" text="09.00 -15:00">
      <formula>NOT(ISERROR(SEARCH("09.00 -15:00",BK7)))</formula>
    </cfRule>
    <cfRule type="containsText" dxfId="28621" priority="50526" operator="containsText" text="09.00 -16.00">
      <formula>NOT(ISERROR(SEARCH("09.00 -16.00",BK7)))</formula>
    </cfRule>
  </conditionalFormatting>
  <conditionalFormatting sqref="BK13 BR13:BS13">
    <cfRule type="containsText" dxfId="28620" priority="50523" operator="containsText" text="09:00 – 13.00 ">
      <formula>NOT(ISERROR(SEARCH("09:00 – 13.00 ",BK13)))</formula>
    </cfRule>
  </conditionalFormatting>
  <conditionalFormatting sqref="BK7:BK14 BR7:BS14">
    <cfRule type="containsText" dxfId="28619" priority="50522" operator="containsText" text="09:00 – 13.00 ">
      <formula>NOT(ISERROR(SEARCH("09:00 – 13.00 ",BK7)))</formula>
    </cfRule>
  </conditionalFormatting>
  <conditionalFormatting sqref="BK13:BK14 BR13:BS14">
    <cfRule type="containsText" dxfId="28618" priority="50521" operator="containsText" text="09:00 – 13.00 ">
      <formula>NOT(ISERROR(SEARCH("09:00 – 13.00 ",BK13)))</formula>
    </cfRule>
  </conditionalFormatting>
  <conditionalFormatting sqref="BK8 BR8:BS8">
    <cfRule type="containsText" dxfId="28617" priority="50518" operator="containsText" text="09.00 -13.00">
      <formula>NOT(ISERROR(SEARCH("09.00 -13.00",BK8)))</formula>
    </cfRule>
    <cfRule type="containsText" dxfId="28616" priority="50519" operator="containsText" text="09.00 -15:00">
      <formula>NOT(ISERROR(SEARCH("09.00 -15:00",BK8)))</formula>
    </cfRule>
    <cfRule type="containsText" dxfId="28615" priority="50520" operator="containsText" text="09.00 -16.00">
      <formula>NOT(ISERROR(SEARCH("09.00 -16.00",BK8)))</formula>
    </cfRule>
  </conditionalFormatting>
  <conditionalFormatting sqref="BK9:BK14 BR9:BS14">
    <cfRule type="containsText" dxfId="28614" priority="50515" operator="containsText" text="09.00 -13.00">
      <formula>NOT(ISERROR(SEARCH("09.00 -13.00",BK9)))</formula>
    </cfRule>
    <cfRule type="containsText" dxfId="28613" priority="50516" operator="containsText" text="09.00 -15:00">
      <formula>NOT(ISERROR(SEARCH("09.00 -15:00",BK9)))</formula>
    </cfRule>
    <cfRule type="containsText" dxfId="28612" priority="50517" operator="containsText" text="09.00 -16.00">
      <formula>NOT(ISERROR(SEARCH("09.00 -16.00",BK9)))</formula>
    </cfRule>
  </conditionalFormatting>
  <conditionalFormatting sqref="BK7 BR7:BS7">
    <cfRule type="containsText" dxfId="28611" priority="50512" operator="containsText" text="09.00 -13.00">
      <formula>NOT(ISERROR(SEARCH("09.00 -13.00",BK7)))</formula>
    </cfRule>
    <cfRule type="containsText" dxfId="28610" priority="50513" operator="containsText" text="09.00 -15:00">
      <formula>NOT(ISERROR(SEARCH("09.00 -15:00",BK7)))</formula>
    </cfRule>
    <cfRule type="containsText" dxfId="28609" priority="50514" operator="containsText" text="09.00 -16.00">
      <formula>NOT(ISERROR(SEARCH("09.00 -16.00",BK7)))</formula>
    </cfRule>
  </conditionalFormatting>
  <conditionalFormatting sqref="BK8 BR8:BS8">
    <cfRule type="containsText" dxfId="28608" priority="50509" operator="containsText" text="09.00 -13:00">
      <formula>NOT(ISERROR(SEARCH("09.00 -13:00",BK8)))</formula>
    </cfRule>
    <cfRule type="containsText" dxfId="28607" priority="50510" operator="containsText" text="08.30 -17.30">
      <formula>NOT(ISERROR(SEARCH("08.30 -17.30",BK8)))</formula>
    </cfRule>
    <cfRule type="containsText" dxfId="28606" priority="50511" operator="containsText" text="08.30 -15:30">
      <formula>NOT(ISERROR(SEARCH("08.30 -15:30",BK8)))</formula>
    </cfRule>
  </conditionalFormatting>
  <conditionalFormatting sqref="BK9:BK14 BR9:BS14">
    <cfRule type="containsText" dxfId="28605" priority="50506" operator="containsText" text="09.00 -13.00">
      <formula>NOT(ISERROR(SEARCH("09.00 -13.00",BK9)))</formula>
    </cfRule>
    <cfRule type="containsText" dxfId="28604" priority="50507" operator="containsText" text="09.00 -15:00">
      <formula>NOT(ISERROR(SEARCH("09.00 -15:00",BK9)))</formula>
    </cfRule>
    <cfRule type="containsText" dxfId="28603" priority="50508" operator="containsText" text="09.00 -16.00">
      <formula>NOT(ISERROR(SEARCH("09.00 -16.00",BK9)))</formula>
    </cfRule>
  </conditionalFormatting>
  <conditionalFormatting sqref="BK9:BK14 BR9:BS14">
    <cfRule type="containsText" dxfId="28602" priority="50503" operator="containsText" text="09.00 -13:00">
      <formula>NOT(ISERROR(SEARCH("09.00 -13:00",BK9)))</formula>
    </cfRule>
    <cfRule type="containsText" dxfId="28601" priority="50504" operator="containsText" text="08.30 -17.30">
      <formula>NOT(ISERROR(SEARCH("08.30 -17.30",BK9)))</formula>
    </cfRule>
    <cfRule type="containsText" dxfId="28600" priority="50505" operator="containsText" text="08.30 -15:30">
      <formula>NOT(ISERROR(SEARCH("08.30 -15:30",BK9)))</formula>
    </cfRule>
  </conditionalFormatting>
  <conditionalFormatting sqref="BK7 BR7:BS7">
    <cfRule type="containsText" dxfId="28599" priority="50500" operator="containsText" text="09.00 -13.00">
      <formula>NOT(ISERROR(SEARCH("09.00 -13.00",BK7)))</formula>
    </cfRule>
    <cfRule type="containsText" dxfId="28598" priority="50501" operator="containsText" text="09.00 -15:00">
      <formula>NOT(ISERROR(SEARCH("09.00 -15:00",BK7)))</formula>
    </cfRule>
    <cfRule type="containsText" dxfId="28597" priority="50502" operator="containsText" text="09.00 -16.00">
      <formula>NOT(ISERROR(SEARCH("09.00 -16.00",BK7)))</formula>
    </cfRule>
  </conditionalFormatting>
  <conditionalFormatting sqref="BK7 BR7:BS7">
    <cfRule type="containsText" dxfId="28596" priority="50497" operator="containsText" text="09.00 -13:00">
      <formula>NOT(ISERROR(SEARCH("09.00 -13:00",BK7)))</formula>
    </cfRule>
    <cfRule type="containsText" dxfId="28595" priority="50498" operator="containsText" text="08.30 -17.30">
      <formula>NOT(ISERROR(SEARCH("08.30 -17.30",BK7)))</formula>
    </cfRule>
    <cfRule type="containsText" dxfId="28594" priority="50499" operator="containsText" text="08.30 -15:30">
      <formula>NOT(ISERROR(SEARCH("08.30 -15:30",BK7)))</formula>
    </cfRule>
  </conditionalFormatting>
  <conditionalFormatting sqref="BU61:AMY68 Q61:S61">
    <cfRule type="containsText" dxfId="28593" priority="50480" operator="containsText" text="08.30 – 14.30">
      <formula>NOT(ISERROR(SEARCH("08.30 – 14.30",Q61)))</formula>
    </cfRule>
    <cfRule type="containsText" dxfId="28592" priority="50481" operator="containsText" text="09:30 – 18.30">
      <formula>NOT(ISERROR(SEARCH("09:30 – 18.30",Q61)))</formula>
    </cfRule>
    <cfRule type="containsText" dxfId="28591" priority="50482" operator="containsText" text="10.30 – 18.30">
      <formula>NOT(ISERROR(SEARCH("10.30 – 18.30",Q61)))</formula>
    </cfRule>
    <cfRule type="containsText" dxfId="28590" priority="50483" operator="containsText" text="09.30 – 18.30">
      <formula>NOT(ISERROR(SEARCH("09.30 – 18.30",Q61)))</formula>
    </cfRule>
    <cfRule type="containsText" dxfId="28589" priority="50484" operator="containsText" text="09.00 – 13:00">
      <formula>NOT(ISERROR(SEARCH("09.00 – 13:00",Q61)))</formula>
    </cfRule>
    <cfRule type="containsText" dxfId="28588" priority="50485" operator="containsText" text="08.30 – 16.30">
      <formula>NOT(ISERROR(SEARCH("08.30 – 16.30",Q61)))</formula>
    </cfRule>
    <cfRule type="containsText" dxfId="28587" priority="50486" operator="containsText" text="08:30 – 17.30">
      <formula>NOT(ISERROR(SEARCH("08:30 – 17.30",Q61)))</formula>
    </cfRule>
    <cfRule type="containsText" dxfId="28586" priority="50487" operator="containsText" text="08.30 – 17.30">
      <formula>NOT(ISERROR(SEARCH("08.30 – 17.30",Q61)))</formula>
    </cfRule>
    <cfRule type="containsText" dxfId="28585" priority="50488" operator="containsText" text="09.00 – 18.00">
      <formula>NOT(ISERROR(SEARCH("09.00 – 18.00",Q61)))</formula>
    </cfRule>
    <cfRule type="containsText" dxfId="28584" priority="50489" operator="containsText" text="09.00 – 13.00">
      <formula>NOT(ISERROR(SEARCH("09.00 – 13.00",Q61)))</formula>
    </cfRule>
    <cfRule type="containsText" dxfId="28583" priority="50490" operator="containsText" text="11.30 – 19.30">
      <formula>NOT(ISERROR(SEARCH("11.30 – 19.30",Q61)))</formula>
    </cfRule>
    <cfRule type="containsText" dxfId="28582" priority="50491" operator="containsText" text="10.30 – 19.30">
      <formula>NOT(ISERROR(SEARCH("10.30 – 19.30",Q61)))</formula>
    </cfRule>
    <cfRule type="containsText" dxfId="28581" priority="50492" operator="containsText" text="09.00 – 15.00">
      <formula>NOT(ISERROR(SEARCH("09.00 – 15.00",Q61)))</formula>
    </cfRule>
    <cfRule type="containsText" dxfId="28580" priority="50493" operator="containsText" text="12:30">
      <formula>NOT(ISERROR(SEARCH("12:30",Q61)))</formula>
    </cfRule>
    <cfRule type="containsText" dxfId="28579" priority="50494" operator="containsText" text="13:30">
      <formula>NOT(ISERROR(SEARCH("13:30",Q61)))</formula>
    </cfRule>
    <cfRule type="containsText" dxfId="28578" priority="50495" operator="containsText" text="FESTIVITÁ">
      <formula>NOT(ISERROR(SEARCH("FESTIVITÁ",Q61)))</formula>
    </cfRule>
    <cfRule type="cellIs" dxfId="28577" priority="50496" operator="equal">
      <formula>"DOMENICA"</formula>
    </cfRule>
  </conditionalFormatting>
  <conditionalFormatting sqref="Q60:S60">
    <cfRule type="cellIs" dxfId="28576" priority="50471" operator="equal">
      <formula>"09.00 – 13.00"</formula>
    </cfRule>
  </conditionalFormatting>
  <conditionalFormatting sqref="U60:V60">
    <cfRule type="cellIs" dxfId="28575" priority="50386" operator="equal">
      <formula>"09.00 – 15.00"</formula>
    </cfRule>
  </conditionalFormatting>
  <conditionalFormatting sqref="Q60:S60">
    <cfRule type="cellIs" dxfId="28574" priority="50472" operator="equal">
      <formula>"09.00 – 15.00"</formula>
    </cfRule>
  </conditionalFormatting>
  <conditionalFormatting sqref="Q60:S60">
    <cfRule type="cellIs" dxfId="28573" priority="50473" operator="equal">
      <formula>"09.00 – 18.00"</formula>
    </cfRule>
  </conditionalFormatting>
  <conditionalFormatting sqref="Q60:S60">
    <cfRule type="cellIs" dxfId="28572" priority="50474" operator="equal">
      <formula>"09.30 – 13.00"</formula>
    </cfRule>
  </conditionalFormatting>
  <conditionalFormatting sqref="Q60:S60">
    <cfRule type="cellIs" dxfId="28571" priority="50475" operator="equal">
      <formula>"10.30 – 19.30"</formula>
    </cfRule>
  </conditionalFormatting>
  <conditionalFormatting sqref="Q60:S60">
    <cfRule type="cellIs" dxfId="28570" priority="50476" operator="equal">
      <formula>"11.30 – 19.30"</formula>
    </cfRule>
  </conditionalFormatting>
  <conditionalFormatting sqref="Q60:S60">
    <cfRule type="cellIs" dxfId="28569" priority="50477" operator="equal">
      <formula>_FV(13,"3")</formula>
    </cfRule>
  </conditionalFormatting>
  <conditionalFormatting sqref="Q60:S60">
    <cfRule type="cellIs" dxfId="28568" priority="50478" operator="equal">
      <formula>_FV(13,"3")</formula>
    </cfRule>
  </conditionalFormatting>
  <conditionalFormatting sqref="Q60:S60">
    <cfRule type="cellIs" dxfId="28567" priority="50479" operator="equal">
      <formula>_FV(13,"3")</formula>
    </cfRule>
  </conditionalFormatting>
  <conditionalFormatting sqref="BU60:XFD60 Q60:S60">
    <cfRule type="containsText" dxfId="28566" priority="50461" operator="containsText" text="DOMENICA">
      <formula>NOT(ISERROR(SEARCH("DOMENICA",Q60)))</formula>
    </cfRule>
    <cfRule type="containsText" dxfId="28565" priority="50462" operator="containsText" text="08.30 – 14.30">
      <formula>NOT(ISERROR(SEARCH("08.30 – 14.30",Q60)))</formula>
    </cfRule>
    <cfRule type="containsText" dxfId="28564" priority="50463" operator="containsText" text="09.30 – 18.30">
      <formula>NOT(ISERROR(SEARCH("09.30 – 18.30",Q60)))</formula>
    </cfRule>
    <cfRule type="containsText" dxfId="28563" priority="50464" operator="containsText" text="08.30 – 16.30">
      <formula>NOT(ISERROR(SEARCH("08.30 – 16.30",Q60)))</formula>
    </cfRule>
    <cfRule type="containsText" dxfId="28562" priority="50465" operator="containsText" text="08.30 – 17.30">
      <formula>NOT(ISERROR(SEARCH("08.30 – 17.30",Q60)))</formula>
    </cfRule>
    <cfRule type="containsText" dxfId="28561" priority="50466" operator="containsText" text="09.00 – 18.00">
      <formula>NOT(ISERROR(SEARCH("09.00 – 18.00",Q60)))</formula>
    </cfRule>
    <cfRule type="containsText" dxfId="28560" priority="50467" operator="containsText" text="09.00 – 15.00">
      <formula>NOT(ISERROR(SEARCH("09.00 – 15.00",Q60)))</formula>
    </cfRule>
    <cfRule type="containsText" dxfId="28559" priority="50468" operator="containsText" text="10.30 – 19.30">
      <formula>NOT(ISERROR(SEARCH("10.30 – 19.30",Q60)))</formula>
    </cfRule>
    <cfRule type="containsText" dxfId="28558" priority="50469" operator="containsText" text="09.00 – 13.00">
      <formula>NOT(ISERROR(SEARCH("09.00 – 13.00",Q60)))</formula>
    </cfRule>
    <cfRule type="containsText" dxfId="28557" priority="50470" operator="containsText" text="11.30 – 19.30">
      <formula>NOT(ISERROR(SEARCH("11.30 – 19.30",Q60)))</formula>
    </cfRule>
  </conditionalFormatting>
  <conditionalFormatting sqref="Q60:S60">
    <cfRule type="cellIs" dxfId="28556" priority="50453" operator="equal">
      <formula>"09.00 – 15.00"</formula>
    </cfRule>
  </conditionalFormatting>
  <conditionalFormatting sqref="Q60:S60">
    <cfRule type="cellIs" dxfId="28555" priority="50454" operator="equal">
      <formula>"09.00 – 18.00"</formula>
    </cfRule>
  </conditionalFormatting>
  <conditionalFormatting sqref="Q60:S60">
    <cfRule type="cellIs" dxfId="28554" priority="50455" operator="equal">
      <formula>"09.30 – 13.00"</formula>
    </cfRule>
  </conditionalFormatting>
  <conditionalFormatting sqref="Q60:S60">
    <cfRule type="cellIs" dxfId="28553" priority="50456" operator="equal">
      <formula>"10.30 – 19.30"</formula>
    </cfRule>
  </conditionalFormatting>
  <conditionalFormatting sqref="Q60:S60">
    <cfRule type="cellIs" dxfId="28552" priority="50457" operator="equal">
      <formula>"11.30 – 19.30"</formula>
    </cfRule>
  </conditionalFormatting>
  <conditionalFormatting sqref="Q60:S60">
    <cfRule type="cellIs" dxfId="28551" priority="50458" operator="equal">
      <formula>_FV(13,"3")</formula>
    </cfRule>
  </conditionalFormatting>
  <conditionalFormatting sqref="Q60:S60">
    <cfRule type="cellIs" dxfId="28550" priority="50459" operator="equal">
      <formula>_FV(13,"3")</formula>
    </cfRule>
  </conditionalFormatting>
  <conditionalFormatting sqref="Q60:S60">
    <cfRule type="cellIs" dxfId="28549" priority="50460" operator="equal">
      <formula>_FV(13,"3")</formula>
    </cfRule>
  </conditionalFormatting>
  <conditionalFormatting sqref="Q60:S60">
    <cfRule type="cellIs" dxfId="28548" priority="50445" operator="equal">
      <formula>"09.00 – 15.00"</formula>
    </cfRule>
  </conditionalFormatting>
  <conditionalFormatting sqref="Q60:S60">
    <cfRule type="cellIs" dxfId="28547" priority="50446" operator="equal">
      <formula>"09.00 – 18.00"</formula>
    </cfRule>
  </conditionalFormatting>
  <conditionalFormatting sqref="Q60:S60">
    <cfRule type="cellIs" dxfId="28546" priority="50447" operator="equal">
      <formula>"09.30 – 13.00"</formula>
    </cfRule>
  </conditionalFormatting>
  <conditionalFormatting sqref="Q60:S60">
    <cfRule type="cellIs" dxfId="28545" priority="50448" operator="equal">
      <formula>"10.30 – 19.30"</formula>
    </cfRule>
  </conditionalFormatting>
  <conditionalFormatting sqref="Q60:S60">
    <cfRule type="cellIs" dxfId="28544" priority="50449" operator="equal">
      <formula>"11.30 – 19.30"</formula>
    </cfRule>
  </conditionalFormatting>
  <conditionalFormatting sqref="Q60:S60">
    <cfRule type="cellIs" dxfId="28543" priority="50450" operator="equal">
      <formula>_FV(13,"3")</formula>
    </cfRule>
  </conditionalFormatting>
  <conditionalFormatting sqref="Q60:S60">
    <cfRule type="cellIs" dxfId="28542" priority="50451" operator="equal">
      <formula>_FV(13,"3")</formula>
    </cfRule>
  </conditionalFormatting>
  <conditionalFormatting sqref="Q60:S60">
    <cfRule type="cellIs" dxfId="28541" priority="50452" operator="equal">
      <formula>_FV(13,"3")</formula>
    </cfRule>
  </conditionalFormatting>
  <conditionalFormatting sqref="AW60:AY68">
    <cfRule type="containsText" dxfId="28540" priority="50428" operator="containsText" text="08.30 – 14.30">
      <formula>NOT(ISERROR(SEARCH("08.30 – 14.30",AW60)))</formula>
    </cfRule>
    <cfRule type="containsText" dxfId="28539" priority="50429" operator="containsText" text="09:30 – 18.30">
      <formula>NOT(ISERROR(SEARCH("09:30 – 18.30",AW60)))</formula>
    </cfRule>
    <cfRule type="containsText" dxfId="28538" priority="50430" operator="containsText" text="10.30 – 18.30">
      <formula>NOT(ISERROR(SEARCH("10.30 – 18.30",AW60)))</formula>
    </cfRule>
    <cfRule type="containsText" dxfId="28537" priority="50431" operator="containsText" text="09.30 – 18.30">
      <formula>NOT(ISERROR(SEARCH("09.30 – 18.30",AW60)))</formula>
    </cfRule>
    <cfRule type="containsText" dxfId="28536" priority="50432" operator="containsText" text="09.00 – 13:00">
      <formula>NOT(ISERROR(SEARCH("09.00 – 13:00",AW60)))</formula>
    </cfRule>
    <cfRule type="containsText" dxfId="28535" priority="50433" operator="containsText" text="08.30 – 16.30">
      <formula>NOT(ISERROR(SEARCH("08.30 – 16.30",AW60)))</formula>
    </cfRule>
    <cfRule type="containsText" dxfId="28534" priority="50434" operator="containsText" text="08:30 – 17.30">
      <formula>NOT(ISERROR(SEARCH("08:30 – 17.30",AW60)))</formula>
    </cfRule>
    <cfRule type="containsText" dxfId="28533" priority="50435" operator="containsText" text="08.30 – 17.30">
      <formula>NOT(ISERROR(SEARCH("08.30 – 17.30",AW60)))</formula>
    </cfRule>
    <cfRule type="containsText" dxfId="28532" priority="50436" operator="containsText" text="09.00 – 18.00">
      <formula>NOT(ISERROR(SEARCH("09.00 – 18.00",AW60)))</formula>
    </cfRule>
    <cfRule type="containsText" dxfId="28531" priority="50437" operator="containsText" text="09.00 – 13.00">
      <formula>NOT(ISERROR(SEARCH("09.00 – 13.00",AW60)))</formula>
    </cfRule>
    <cfRule type="containsText" dxfId="28530" priority="50438" operator="containsText" text="11.30 – 19.30">
      <formula>NOT(ISERROR(SEARCH("11.30 – 19.30",AW60)))</formula>
    </cfRule>
    <cfRule type="containsText" dxfId="28529" priority="50439" operator="containsText" text="10.30 – 19.30">
      <formula>NOT(ISERROR(SEARCH("10.30 – 19.30",AW60)))</formula>
    </cfRule>
    <cfRule type="containsText" dxfId="28528" priority="50440" operator="containsText" text="09.00 – 15.00">
      <formula>NOT(ISERROR(SEARCH("09.00 – 15.00",AW60)))</formula>
    </cfRule>
    <cfRule type="containsText" dxfId="28527" priority="50441" operator="containsText" text="12:30">
      <formula>NOT(ISERROR(SEARCH("12:30",AW60)))</formula>
    </cfRule>
    <cfRule type="containsText" dxfId="28526" priority="50442" operator="containsText" text="13:30">
      <formula>NOT(ISERROR(SEARCH("13:30",AW60)))</formula>
    </cfRule>
    <cfRule type="containsText" dxfId="28525" priority="50443" operator="containsText" text="FESTIVITÁ">
      <formula>NOT(ISERROR(SEARCH("FESTIVITÁ",AW60)))</formula>
    </cfRule>
    <cfRule type="cellIs" dxfId="28524" priority="50444" operator="equal">
      <formula>"DOMENICA"</formula>
    </cfRule>
  </conditionalFormatting>
  <conditionalFormatting sqref="Q62:S68">
    <cfRule type="containsText" dxfId="28523" priority="50411" operator="containsText" text="08.30 – 14.30">
      <formula>NOT(ISERROR(SEARCH("08.30 – 14.30",Q62)))</formula>
    </cfRule>
    <cfRule type="containsText" dxfId="28522" priority="50412" operator="containsText" text="09:30 – 18.30">
      <formula>NOT(ISERROR(SEARCH("09:30 – 18.30",Q62)))</formula>
    </cfRule>
    <cfRule type="containsText" dxfId="28521" priority="50413" operator="containsText" text="10.30 – 18.30">
      <formula>NOT(ISERROR(SEARCH("10.30 – 18.30",Q62)))</formula>
    </cfRule>
    <cfRule type="containsText" dxfId="28520" priority="50414" operator="containsText" text="09.30 – 18.30">
      <formula>NOT(ISERROR(SEARCH("09.30 – 18.30",Q62)))</formula>
    </cfRule>
    <cfRule type="containsText" dxfId="28519" priority="50415" operator="containsText" text="09.00 – 13:00">
      <formula>NOT(ISERROR(SEARCH("09.00 – 13:00",Q62)))</formula>
    </cfRule>
    <cfRule type="containsText" dxfId="28518" priority="50416" operator="containsText" text="08.30 – 16.30">
      <formula>NOT(ISERROR(SEARCH("08.30 – 16.30",Q62)))</formula>
    </cfRule>
    <cfRule type="containsText" dxfId="28517" priority="50417" operator="containsText" text="08:30 – 17.30">
      <formula>NOT(ISERROR(SEARCH("08:30 – 17.30",Q62)))</formula>
    </cfRule>
    <cfRule type="containsText" dxfId="28516" priority="50418" operator="containsText" text="08.30 – 17.30">
      <formula>NOT(ISERROR(SEARCH("08.30 – 17.30",Q62)))</formula>
    </cfRule>
    <cfRule type="containsText" dxfId="28515" priority="50419" operator="containsText" text="09.00 – 18.00">
      <formula>NOT(ISERROR(SEARCH("09.00 – 18.00",Q62)))</formula>
    </cfRule>
    <cfRule type="containsText" dxfId="28514" priority="50420" operator="containsText" text="09.00 – 13.00">
      <formula>NOT(ISERROR(SEARCH("09.00 – 13.00",Q62)))</formula>
    </cfRule>
    <cfRule type="containsText" dxfId="28513" priority="50421" operator="containsText" text="11.30 – 19.30">
      <formula>NOT(ISERROR(SEARCH("11.30 – 19.30",Q62)))</formula>
    </cfRule>
    <cfRule type="containsText" dxfId="28512" priority="50422" operator="containsText" text="10.30 – 19.30">
      <formula>NOT(ISERROR(SEARCH("10.30 – 19.30",Q62)))</formula>
    </cfRule>
    <cfRule type="containsText" dxfId="28511" priority="50423" operator="containsText" text="09.00 – 15.00">
      <formula>NOT(ISERROR(SEARCH("09.00 – 15.00",Q62)))</formula>
    </cfRule>
    <cfRule type="containsText" dxfId="28510" priority="50424" operator="containsText" text="12:30">
      <formula>NOT(ISERROR(SEARCH("12:30",Q62)))</formula>
    </cfRule>
    <cfRule type="containsText" dxfId="28509" priority="50425" operator="containsText" text="13:30">
      <formula>NOT(ISERROR(SEARCH("13:30",Q62)))</formula>
    </cfRule>
    <cfRule type="containsText" dxfId="28508" priority="50426" operator="containsText" text="FESTIVITÁ">
      <formula>NOT(ISERROR(SEARCH("FESTIVITÁ",Q62)))</formula>
    </cfRule>
    <cfRule type="cellIs" dxfId="28507" priority="50427" operator="equal">
      <formula>"DOMENICA"</formula>
    </cfRule>
  </conditionalFormatting>
  <conditionalFormatting sqref="U61:V61 U62:U68">
    <cfRule type="containsText" dxfId="28506" priority="50394" operator="containsText" text="08.30 – 14.30">
      <formula>NOT(ISERROR(SEARCH("08.30 – 14.30",U61)))</formula>
    </cfRule>
    <cfRule type="containsText" dxfId="28505" priority="50395" operator="containsText" text="09:30 – 18.30">
      <formula>NOT(ISERROR(SEARCH("09:30 – 18.30",U61)))</formula>
    </cfRule>
    <cfRule type="containsText" dxfId="28504" priority="50396" operator="containsText" text="10.30 – 18.30">
      <formula>NOT(ISERROR(SEARCH("10.30 – 18.30",U61)))</formula>
    </cfRule>
    <cfRule type="containsText" dxfId="28503" priority="50397" operator="containsText" text="09.30 – 18.30">
      <formula>NOT(ISERROR(SEARCH("09.30 – 18.30",U61)))</formula>
    </cfRule>
    <cfRule type="containsText" dxfId="28502" priority="50398" operator="containsText" text="09.00 – 13:00">
      <formula>NOT(ISERROR(SEARCH("09.00 – 13:00",U61)))</formula>
    </cfRule>
    <cfRule type="containsText" dxfId="28501" priority="50399" operator="containsText" text="08.30 – 16.30">
      <formula>NOT(ISERROR(SEARCH("08.30 – 16.30",U61)))</formula>
    </cfRule>
    <cfRule type="containsText" dxfId="28500" priority="50400" operator="containsText" text="08:30 – 17.30">
      <formula>NOT(ISERROR(SEARCH("08:30 – 17.30",U61)))</formula>
    </cfRule>
    <cfRule type="containsText" dxfId="28499" priority="50401" operator="containsText" text="08.30 – 17.30">
      <formula>NOT(ISERROR(SEARCH("08.30 – 17.30",U61)))</formula>
    </cfRule>
    <cfRule type="containsText" dxfId="28498" priority="50402" operator="containsText" text="09.00 – 18.00">
      <formula>NOT(ISERROR(SEARCH("09.00 – 18.00",U61)))</formula>
    </cfRule>
    <cfRule type="containsText" dxfId="28497" priority="50403" operator="containsText" text="09.00 – 13.00">
      <formula>NOT(ISERROR(SEARCH("09.00 – 13.00",U61)))</formula>
    </cfRule>
    <cfRule type="containsText" dxfId="28496" priority="50404" operator="containsText" text="11.30 – 19.30">
      <formula>NOT(ISERROR(SEARCH("11.30 – 19.30",U61)))</formula>
    </cfRule>
    <cfRule type="containsText" dxfId="28495" priority="50405" operator="containsText" text="10.30 – 19.30">
      <formula>NOT(ISERROR(SEARCH("10.30 – 19.30",U61)))</formula>
    </cfRule>
    <cfRule type="containsText" dxfId="28494" priority="50406" operator="containsText" text="09.00 – 15.00">
      <formula>NOT(ISERROR(SEARCH("09.00 – 15.00",U61)))</formula>
    </cfRule>
    <cfRule type="containsText" dxfId="28493" priority="50407" operator="containsText" text="12:30">
      <formula>NOT(ISERROR(SEARCH("12:30",U61)))</formula>
    </cfRule>
    <cfRule type="containsText" dxfId="28492" priority="50408" operator="containsText" text="13:30">
      <formula>NOT(ISERROR(SEARCH("13:30",U61)))</formula>
    </cfRule>
    <cfRule type="containsText" dxfId="28491" priority="50409" operator="containsText" text="FESTIVITÁ">
      <formula>NOT(ISERROR(SEARCH("FESTIVITÁ",U61)))</formula>
    </cfRule>
    <cfRule type="cellIs" dxfId="28490" priority="50410" operator="equal">
      <formula>"DOMENICA"</formula>
    </cfRule>
  </conditionalFormatting>
  <conditionalFormatting sqref="U60:V60">
    <cfRule type="cellIs" dxfId="28489" priority="50385" stopIfTrue="1" operator="equal">
      <formula>"09.00 – 13.00"</formula>
    </cfRule>
  </conditionalFormatting>
  <conditionalFormatting sqref="U60:V60">
    <cfRule type="cellIs" dxfId="28488" priority="50387" operator="equal">
      <formula>"09.00 – 18.00"</formula>
    </cfRule>
  </conditionalFormatting>
  <conditionalFormatting sqref="U60:V60">
    <cfRule type="cellIs" dxfId="28487" priority="50388" operator="equal">
      <formula>"09.30 – 13.00"</formula>
    </cfRule>
  </conditionalFormatting>
  <conditionalFormatting sqref="U60:V60">
    <cfRule type="cellIs" dxfId="28486" priority="50389" operator="equal">
      <formula>"10.30 – 19.30"</formula>
    </cfRule>
  </conditionalFormatting>
  <conditionalFormatting sqref="U60:V60">
    <cfRule type="cellIs" dxfId="28485" priority="50390" operator="equal">
      <formula>"11.30 – 19.30"</formula>
    </cfRule>
  </conditionalFormatting>
  <conditionalFormatting sqref="U60:V60">
    <cfRule type="cellIs" dxfId="28484" priority="50391" operator="equal">
      <formula>_FV(13,"3")</formula>
    </cfRule>
  </conditionalFormatting>
  <conditionalFormatting sqref="U60:V60">
    <cfRule type="cellIs" dxfId="28483" priority="50392" operator="equal">
      <formula>_FV(13,"3")</formula>
    </cfRule>
  </conditionalFormatting>
  <conditionalFormatting sqref="U60:V60">
    <cfRule type="cellIs" dxfId="28482" priority="50393" operator="equal">
      <formula>_FV(13,"3")</formula>
    </cfRule>
  </conditionalFormatting>
  <conditionalFormatting sqref="U60:V60">
    <cfRule type="containsText" dxfId="28481" priority="50375" operator="containsText" text="DOMENICA">
      <formula>NOT(ISERROR(SEARCH("DOMENICA",U60)))</formula>
    </cfRule>
    <cfRule type="containsText" dxfId="28480" priority="50376" operator="containsText" text="08.30 – 14.30">
      <formula>NOT(ISERROR(SEARCH("08.30 – 14.30",U60)))</formula>
    </cfRule>
    <cfRule type="containsText" dxfId="28479" priority="50377" operator="containsText" text="09.30 – 18.30">
      <formula>NOT(ISERROR(SEARCH("09.30 – 18.30",U60)))</formula>
    </cfRule>
    <cfRule type="containsText" dxfId="28478" priority="50378" operator="containsText" text="08.30 – 16.30">
      <formula>NOT(ISERROR(SEARCH("08.30 – 16.30",U60)))</formula>
    </cfRule>
    <cfRule type="containsText" dxfId="28477" priority="50379" operator="containsText" text="08.30 – 17.30">
      <formula>NOT(ISERROR(SEARCH("08.30 – 17.30",U60)))</formula>
    </cfRule>
    <cfRule type="containsText" dxfId="28476" priority="50380" operator="containsText" text="09.00 – 18.00">
      <formula>NOT(ISERROR(SEARCH("09.00 – 18.00",U60)))</formula>
    </cfRule>
    <cfRule type="containsText" dxfId="28475" priority="50381" operator="containsText" text="09.00 – 15.00">
      <formula>NOT(ISERROR(SEARCH("09.00 – 15.00",U60)))</formula>
    </cfRule>
    <cfRule type="containsText" dxfId="28474" priority="50382" operator="containsText" text="10.30 – 19.30">
      <formula>NOT(ISERROR(SEARCH("10.30 – 19.30",U60)))</formula>
    </cfRule>
    <cfRule type="containsText" dxfId="28473" priority="50383" operator="containsText" text="09.00 – 13.00">
      <formula>NOT(ISERROR(SEARCH("09.00 – 13.00",U60)))</formula>
    </cfRule>
    <cfRule type="containsText" dxfId="28472" priority="50384" operator="containsText" text="11.30 – 19.30">
      <formula>NOT(ISERROR(SEARCH("11.30 – 19.30",U60)))</formula>
    </cfRule>
  </conditionalFormatting>
  <conditionalFormatting sqref="U60:V60">
    <cfRule type="cellIs" dxfId="28471" priority="50367" operator="equal">
      <formula>"09.00 – 15.00"</formula>
    </cfRule>
  </conditionalFormatting>
  <conditionalFormatting sqref="U60:V60">
    <cfRule type="cellIs" dxfId="28470" priority="50368" operator="equal">
      <formula>"09.00 – 18.00"</formula>
    </cfRule>
  </conditionalFormatting>
  <conditionalFormatting sqref="U60:V60">
    <cfRule type="cellIs" dxfId="28469" priority="50369" operator="equal">
      <formula>"09.30 – 13.00"</formula>
    </cfRule>
  </conditionalFormatting>
  <conditionalFormatting sqref="U60:V60">
    <cfRule type="cellIs" dxfId="28468" priority="50370" operator="equal">
      <formula>"10.30 – 19.30"</formula>
    </cfRule>
  </conditionalFormatting>
  <conditionalFormatting sqref="U60:V60">
    <cfRule type="cellIs" dxfId="28467" priority="50371" operator="equal">
      <formula>"11.30 – 19.30"</formula>
    </cfRule>
  </conditionalFormatting>
  <conditionalFormatting sqref="U60:V60">
    <cfRule type="cellIs" dxfId="28466" priority="50372" operator="equal">
      <formula>_FV(13,"3")</formula>
    </cfRule>
  </conditionalFormatting>
  <conditionalFormatting sqref="U60:V60">
    <cfRule type="cellIs" dxfId="28465" priority="50373" operator="equal">
      <formula>_FV(13,"3")</formula>
    </cfRule>
  </conditionalFormatting>
  <conditionalFormatting sqref="U60:V60">
    <cfRule type="cellIs" dxfId="28464" priority="50374" operator="equal">
      <formula>_FV(13,"3")</formula>
    </cfRule>
  </conditionalFormatting>
  <conditionalFormatting sqref="U60:V60">
    <cfRule type="cellIs" dxfId="28463" priority="50359" operator="equal">
      <formula>"09.00 – 15.00"</formula>
    </cfRule>
  </conditionalFormatting>
  <conditionalFormatting sqref="U60:V60">
    <cfRule type="cellIs" dxfId="28462" priority="50360" operator="equal">
      <formula>"09.00 – 18.00"</formula>
    </cfRule>
  </conditionalFormatting>
  <conditionalFormatting sqref="U60:V60">
    <cfRule type="cellIs" dxfId="28461" priority="50361" operator="equal">
      <formula>"09.30 – 13.00"</formula>
    </cfRule>
  </conditionalFormatting>
  <conditionalFormatting sqref="U60:V60">
    <cfRule type="cellIs" dxfId="28460" priority="50362" operator="equal">
      <formula>"10.30 – 19.30"</formula>
    </cfRule>
  </conditionalFormatting>
  <conditionalFormatting sqref="U60:V60">
    <cfRule type="cellIs" dxfId="28459" priority="50363" operator="equal">
      <formula>"11.30 – 19.30"</formula>
    </cfRule>
  </conditionalFormatting>
  <conditionalFormatting sqref="U60:V60">
    <cfRule type="cellIs" dxfId="28458" priority="50364" operator="equal">
      <formula>_FV(13,"3")</formula>
    </cfRule>
  </conditionalFormatting>
  <conditionalFormatting sqref="U60:V60">
    <cfRule type="cellIs" dxfId="28457" priority="50365" operator="equal">
      <formula>_FV(13,"3")</formula>
    </cfRule>
  </conditionalFormatting>
  <conditionalFormatting sqref="U60:V60">
    <cfRule type="cellIs" dxfId="28456" priority="50366" operator="equal">
      <formula>_FV(13,"3")</formula>
    </cfRule>
  </conditionalFormatting>
  <conditionalFormatting sqref="V62:V68">
    <cfRule type="containsText" dxfId="28455" priority="50342" operator="containsText" text="08.30 – 14.30">
      <formula>NOT(ISERROR(SEARCH("08.30 – 14.30",V62)))</formula>
    </cfRule>
    <cfRule type="containsText" dxfId="28454" priority="50343" operator="containsText" text="09:30 – 18.30">
      <formula>NOT(ISERROR(SEARCH("09:30 – 18.30",V62)))</formula>
    </cfRule>
    <cfRule type="containsText" dxfId="28453" priority="50344" operator="containsText" text="10.30 – 18.30">
      <formula>NOT(ISERROR(SEARCH("10.30 – 18.30",V62)))</formula>
    </cfRule>
    <cfRule type="containsText" dxfId="28452" priority="50345" operator="containsText" text="09.30 – 18.30">
      <formula>NOT(ISERROR(SEARCH("09.30 – 18.30",V62)))</formula>
    </cfRule>
    <cfRule type="containsText" dxfId="28451" priority="50346" operator="containsText" text="09.00 – 13:00">
      <formula>NOT(ISERROR(SEARCH("09.00 – 13:00",V62)))</formula>
    </cfRule>
    <cfRule type="containsText" dxfId="28450" priority="50347" operator="containsText" text="08.30 – 16.30">
      <formula>NOT(ISERROR(SEARCH("08.30 – 16.30",V62)))</formula>
    </cfRule>
    <cfRule type="containsText" dxfId="28449" priority="50348" operator="containsText" text="08:30 – 17.30">
      <formula>NOT(ISERROR(SEARCH("08:30 – 17.30",V62)))</formula>
    </cfRule>
    <cfRule type="containsText" dxfId="28448" priority="50349" operator="containsText" text="08.30 – 17.30">
      <formula>NOT(ISERROR(SEARCH("08.30 – 17.30",V62)))</formula>
    </cfRule>
    <cfRule type="containsText" dxfId="28447" priority="50350" operator="containsText" text="09.00 – 18.00">
      <formula>NOT(ISERROR(SEARCH("09.00 – 18.00",V62)))</formula>
    </cfRule>
    <cfRule type="containsText" dxfId="28446" priority="50351" operator="containsText" text="09.00 – 13.00">
      <formula>NOT(ISERROR(SEARCH("09.00 – 13.00",V62)))</formula>
    </cfRule>
    <cfRule type="containsText" dxfId="28445" priority="50352" operator="containsText" text="11.30 – 19.30">
      <formula>NOT(ISERROR(SEARCH("11.30 – 19.30",V62)))</formula>
    </cfRule>
    <cfRule type="containsText" dxfId="28444" priority="50353" operator="containsText" text="10.30 – 19.30">
      <formula>NOT(ISERROR(SEARCH("10.30 – 19.30",V62)))</formula>
    </cfRule>
    <cfRule type="containsText" dxfId="28443" priority="50354" operator="containsText" text="09.00 – 15.00">
      <formula>NOT(ISERROR(SEARCH("09.00 – 15.00",V62)))</formula>
    </cfRule>
    <cfRule type="containsText" dxfId="28442" priority="50355" operator="containsText" text="12:30">
      <formula>NOT(ISERROR(SEARCH("12:30",V62)))</formula>
    </cfRule>
    <cfRule type="containsText" dxfId="28441" priority="50356" operator="containsText" text="13:30">
      <formula>NOT(ISERROR(SEARCH("13:30",V62)))</formula>
    </cfRule>
    <cfRule type="containsText" dxfId="28440" priority="50357" operator="containsText" text="FESTIVITÁ">
      <formula>NOT(ISERROR(SEARCH("FESTIVITÁ",V62)))</formula>
    </cfRule>
    <cfRule type="cellIs" dxfId="28439" priority="50358" operator="equal">
      <formula>"DOMENICA"</formula>
    </cfRule>
  </conditionalFormatting>
  <conditionalFormatting sqref="V62:V68">
    <cfRule type="iconSet" priority="50341">
      <iconSet iconSet="3Symbols2">
        <cfvo type="percent" val="0"/>
        <cfvo type="percent" val="0"/>
        <cfvo type="formula" val="TODAY()" gte="0"/>
      </iconSet>
    </cfRule>
  </conditionalFormatting>
  <conditionalFormatting sqref="BI62:BI68">
    <cfRule type="containsText" dxfId="28438" priority="50324" operator="containsText" text="08.30 – 14.30">
      <formula>NOT(ISERROR(SEARCH("08.30 – 14.30",BI62)))</formula>
    </cfRule>
    <cfRule type="containsText" dxfId="28437" priority="50325" operator="containsText" text="09:30 – 18.30">
      <formula>NOT(ISERROR(SEARCH("09:30 – 18.30",BI62)))</formula>
    </cfRule>
    <cfRule type="containsText" dxfId="28436" priority="50326" operator="containsText" text="10.30 – 18.30">
      <formula>NOT(ISERROR(SEARCH("10.30 – 18.30",BI62)))</formula>
    </cfRule>
    <cfRule type="containsText" dxfId="28435" priority="50327" operator="containsText" text="09.30 – 18.30">
      <formula>NOT(ISERROR(SEARCH("09.30 – 18.30",BI62)))</formula>
    </cfRule>
    <cfRule type="containsText" dxfId="28434" priority="50328" operator="containsText" text="09.00 – 13:00">
      <formula>NOT(ISERROR(SEARCH("09.00 – 13:00",BI62)))</formula>
    </cfRule>
    <cfRule type="containsText" dxfId="28433" priority="50329" operator="containsText" text="08.30 – 16.30">
      <formula>NOT(ISERROR(SEARCH("08.30 – 16.30",BI62)))</formula>
    </cfRule>
    <cfRule type="containsText" dxfId="28432" priority="50330" operator="containsText" text="08:30 – 17.30">
      <formula>NOT(ISERROR(SEARCH("08:30 – 17.30",BI62)))</formula>
    </cfRule>
    <cfRule type="containsText" dxfId="28431" priority="50331" operator="containsText" text="08.30 – 17.30">
      <formula>NOT(ISERROR(SEARCH("08.30 – 17.30",BI62)))</formula>
    </cfRule>
    <cfRule type="containsText" dxfId="28430" priority="50332" operator="containsText" text="09.00 – 18.00">
      <formula>NOT(ISERROR(SEARCH("09.00 – 18.00",BI62)))</formula>
    </cfRule>
    <cfRule type="containsText" dxfId="28429" priority="50333" operator="containsText" text="09.00 – 13.00">
      <formula>NOT(ISERROR(SEARCH("09.00 – 13.00",BI62)))</formula>
    </cfRule>
    <cfRule type="containsText" dxfId="28428" priority="50334" operator="containsText" text="11.30 – 19.30">
      <formula>NOT(ISERROR(SEARCH("11.30 – 19.30",BI62)))</formula>
    </cfRule>
    <cfRule type="containsText" dxfId="28427" priority="50335" operator="containsText" text="10.30 – 19.30">
      <formula>NOT(ISERROR(SEARCH("10.30 – 19.30",BI62)))</formula>
    </cfRule>
    <cfRule type="containsText" dxfId="28426" priority="50336" operator="containsText" text="09.00 – 15.00">
      <formula>NOT(ISERROR(SEARCH("09.00 – 15.00",BI62)))</formula>
    </cfRule>
    <cfRule type="containsText" dxfId="28425" priority="50337" operator="containsText" text="12:30">
      <formula>NOT(ISERROR(SEARCH("12:30",BI62)))</formula>
    </cfRule>
    <cfRule type="containsText" dxfId="28424" priority="50338" operator="containsText" text="13:30">
      <formula>NOT(ISERROR(SEARCH("13:30",BI62)))</formula>
    </cfRule>
    <cfRule type="containsText" dxfId="28423" priority="50339" operator="containsText" text="FESTIVITÁ">
      <formula>NOT(ISERROR(SEARCH("FESTIVITÁ",BI62)))</formula>
    </cfRule>
    <cfRule type="cellIs" dxfId="28422" priority="50340" operator="equal">
      <formula>"DOMENICA"</formula>
    </cfRule>
  </conditionalFormatting>
  <conditionalFormatting sqref="BJ62:BJ68">
    <cfRule type="containsText" dxfId="28421" priority="50307" operator="containsText" text="08.30 – 14.30">
      <formula>NOT(ISERROR(SEARCH("08.30 – 14.30",BJ62)))</formula>
    </cfRule>
    <cfRule type="containsText" dxfId="28420" priority="50308" operator="containsText" text="09:30 – 18.30">
      <formula>NOT(ISERROR(SEARCH("09:30 – 18.30",BJ62)))</formula>
    </cfRule>
    <cfRule type="containsText" dxfId="28419" priority="50309" operator="containsText" text="10.30 – 18.30">
      <formula>NOT(ISERROR(SEARCH("10.30 – 18.30",BJ62)))</formula>
    </cfRule>
    <cfRule type="containsText" dxfId="28418" priority="50310" operator="containsText" text="09.30 – 18.30">
      <formula>NOT(ISERROR(SEARCH("09.30 – 18.30",BJ62)))</formula>
    </cfRule>
    <cfRule type="containsText" dxfId="28417" priority="50311" operator="containsText" text="09.00 – 13:00">
      <formula>NOT(ISERROR(SEARCH("09.00 – 13:00",BJ62)))</formula>
    </cfRule>
    <cfRule type="containsText" dxfId="28416" priority="50312" operator="containsText" text="08.30 – 16.30">
      <formula>NOT(ISERROR(SEARCH("08.30 – 16.30",BJ62)))</formula>
    </cfRule>
    <cfRule type="containsText" dxfId="28415" priority="50313" operator="containsText" text="08:30 – 17.30">
      <formula>NOT(ISERROR(SEARCH("08:30 – 17.30",BJ62)))</formula>
    </cfRule>
    <cfRule type="containsText" dxfId="28414" priority="50314" operator="containsText" text="08.30 – 17.30">
      <formula>NOT(ISERROR(SEARCH("08.30 – 17.30",BJ62)))</formula>
    </cfRule>
    <cfRule type="containsText" dxfId="28413" priority="50315" operator="containsText" text="09.00 – 18.00">
      <formula>NOT(ISERROR(SEARCH("09.00 – 18.00",BJ62)))</formula>
    </cfRule>
    <cfRule type="containsText" dxfId="28412" priority="50316" operator="containsText" text="09.00 – 13.00">
      <formula>NOT(ISERROR(SEARCH("09.00 – 13.00",BJ62)))</formula>
    </cfRule>
    <cfRule type="containsText" dxfId="28411" priority="50317" operator="containsText" text="11.30 – 19.30">
      <formula>NOT(ISERROR(SEARCH("11.30 – 19.30",BJ62)))</formula>
    </cfRule>
    <cfRule type="containsText" dxfId="28410" priority="50318" operator="containsText" text="10.30 – 19.30">
      <formula>NOT(ISERROR(SEARCH("10.30 – 19.30",BJ62)))</formula>
    </cfRule>
    <cfRule type="containsText" dxfId="28409" priority="50319" operator="containsText" text="09.00 – 15.00">
      <formula>NOT(ISERROR(SEARCH("09.00 – 15.00",BJ62)))</formula>
    </cfRule>
    <cfRule type="containsText" dxfId="28408" priority="50320" operator="containsText" text="12:30">
      <formula>NOT(ISERROR(SEARCH("12:30",BJ62)))</formula>
    </cfRule>
    <cfRule type="containsText" dxfId="28407" priority="50321" operator="containsText" text="13:30">
      <formula>NOT(ISERROR(SEARCH("13:30",BJ62)))</formula>
    </cfRule>
    <cfRule type="containsText" dxfId="28406" priority="50322" operator="containsText" text="FESTIVITÁ">
      <formula>NOT(ISERROR(SEARCH("FESTIVITÁ",BJ62)))</formula>
    </cfRule>
    <cfRule type="cellIs" dxfId="28405" priority="50323" operator="equal">
      <formula>"DOMENICA"</formula>
    </cfRule>
  </conditionalFormatting>
  <conditionalFormatting sqref="BJ62:BJ68">
    <cfRule type="iconSet" priority="50306">
      <iconSet iconSet="3Symbols2">
        <cfvo type="percent" val="0"/>
        <cfvo type="percent" val="0"/>
        <cfvo type="formula" val="TODAY()" gte="0"/>
      </iconSet>
    </cfRule>
  </conditionalFormatting>
  <conditionalFormatting sqref="Q60:S68 BU60:XFD68 U60:V68">
    <cfRule type="containsText" dxfId="28404" priority="50300" operator="containsText" text="09.00 - 13.00">
      <formula>NOT(ISERROR(SEARCH("09.00 - 13.00",Q60)))</formula>
    </cfRule>
    <cfRule type="containsText" dxfId="28403" priority="50301" operator="containsText" text="09.00 – 15:00">
      <formula>NOT(ISERROR(SEARCH("09.00 – 15:00",Q60)))</formula>
    </cfRule>
    <cfRule type="containsText" dxfId="28402" priority="50302" operator="containsText" text="09.00 – 16.00">
      <formula>NOT(ISERROR(SEARCH("09.00 – 16.00",Q60)))</formula>
    </cfRule>
    <cfRule type="containsText" dxfId="28401" priority="50303" operator="containsText" text="09.00 - 13:00">
      <formula>NOT(ISERROR(SEARCH("09.00 - 13:00",Q60)))</formula>
    </cfRule>
    <cfRule type="containsText" dxfId="28400" priority="50304" operator="containsText" text="08.30 – 16:30 ">
      <formula>NOT(ISERROR(SEARCH("08.30 – 16:30 ",Q60)))</formula>
    </cfRule>
    <cfRule type="containsText" dxfId="28399" priority="50305" operator="containsText" text="08.30 – 17:30 ">
      <formula>NOT(ISERROR(SEARCH("08.30 – 17:30 ",Q60)))</formula>
    </cfRule>
  </conditionalFormatting>
  <conditionalFormatting sqref="Q60:S60">
    <cfRule type="cellIs" dxfId="28398" priority="50292" operator="equal">
      <formula>"09.00 – 15.00"</formula>
    </cfRule>
  </conditionalFormatting>
  <conditionalFormatting sqref="Q60:S60">
    <cfRule type="cellIs" dxfId="28397" priority="50293" operator="equal">
      <formula>"09.00 – 18.00"</formula>
    </cfRule>
  </conditionalFormatting>
  <conditionalFormatting sqref="Q60:S60">
    <cfRule type="cellIs" dxfId="28396" priority="50294" operator="equal">
      <formula>"09.30 – 13.00"</formula>
    </cfRule>
  </conditionalFormatting>
  <conditionalFormatting sqref="Q60:S60">
    <cfRule type="cellIs" dxfId="28395" priority="50295" operator="equal">
      <formula>"10.30 – 19.30"</formula>
    </cfRule>
  </conditionalFormatting>
  <conditionalFormatting sqref="Q60:S60">
    <cfRule type="cellIs" dxfId="28394" priority="50296" operator="equal">
      <formula>"11.30 – 19.30"</formula>
    </cfRule>
  </conditionalFormatting>
  <conditionalFormatting sqref="Q60:S60">
    <cfRule type="cellIs" dxfId="28393" priority="50297" operator="equal">
      <formula>_FV(13,"3")</formula>
    </cfRule>
  </conditionalFormatting>
  <conditionalFormatting sqref="Q60:S60">
    <cfRule type="cellIs" dxfId="28392" priority="50298" operator="equal">
      <formula>_FV(13,"3")</formula>
    </cfRule>
  </conditionalFormatting>
  <conditionalFormatting sqref="Q60:S60">
    <cfRule type="cellIs" dxfId="28391" priority="50299" operator="equal">
      <formula>_FV(13,"3")</formula>
    </cfRule>
  </conditionalFormatting>
  <conditionalFormatting sqref="Q60:S60">
    <cfRule type="containsText" dxfId="28390" priority="50282" operator="containsText" text="DOMENICA">
      <formula>NOT(ISERROR(SEARCH("DOMENICA",Q60)))</formula>
    </cfRule>
    <cfRule type="containsText" dxfId="28389" priority="50283" operator="containsText" text="08.30 – 14.30">
      <formula>NOT(ISERROR(SEARCH("08.30 – 14.30",Q60)))</formula>
    </cfRule>
    <cfRule type="containsText" dxfId="28388" priority="50284" operator="containsText" text="09.30 – 18.30">
      <formula>NOT(ISERROR(SEARCH("09.30 – 18.30",Q60)))</formula>
    </cfRule>
    <cfRule type="containsText" dxfId="28387" priority="50285" operator="containsText" text="08.30 – 16.30">
      <formula>NOT(ISERROR(SEARCH("08.30 – 16.30",Q60)))</formula>
    </cfRule>
    <cfRule type="containsText" dxfId="28386" priority="50286" operator="containsText" text="08.30 – 17.30">
      <formula>NOT(ISERROR(SEARCH("08.30 – 17.30",Q60)))</formula>
    </cfRule>
    <cfRule type="containsText" dxfId="28385" priority="50287" operator="containsText" text="09.00 – 18.00">
      <formula>NOT(ISERROR(SEARCH("09.00 – 18.00",Q60)))</formula>
    </cfRule>
    <cfRule type="containsText" dxfId="28384" priority="50288" operator="containsText" text="09.00 – 15.00">
      <formula>NOT(ISERROR(SEARCH("09.00 – 15.00",Q60)))</formula>
    </cfRule>
    <cfRule type="containsText" dxfId="28383" priority="50289" operator="containsText" text="10.30 – 19.30">
      <formula>NOT(ISERROR(SEARCH("10.30 – 19.30",Q60)))</formula>
    </cfRule>
    <cfRule type="containsText" dxfId="28382" priority="50290" operator="containsText" text="09.00 – 13.00">
      <formula>NOT(ISERROR(SEARCH("09.00 – 13.00",Q60)))</formula>
    </cfRule>
    <cfRule type="containsText" dxfId="28381" priority="50291" operator="containsText" text="11.30 – 19.30">
      <formula>NOT(ISERROR(SEARCH("11.30 – 19.30",Q60)))</formula>
    </cfRule>
  </conditionalFormatting>
  <conditionalFormatting sqref="Q60:S60">
    <cfRule type="cellIs" dxfId="28380" priority="50275" operator="equal">
      <formula>"09.00 – 18.00"</formula>
    </cfRule>
  </conditionalFormatting>
  <conditionalFormatting sqref="Q60:S60">
    <cfRule type="cellIs" dxfId="28379" priority="50276" operator="equal">
      <formula>"09.30 – 13.00"</formula>
    </cfRule>
  </conditionalFormatting>
  <conditionalFormatting sqref="Q60:S60">
    <cfRule type="cellIs" dxfId="28378" priority="50277" operator="equal">
      <formula>"10.30 – 19.30"</formula>
    </cfRule>
  </conditionalFormatting>
  <conditionalFormatting sqref="Q60:S60">
    <cfRule type="cellIs" dxfId="28377" priority="50278" operator="equal">
      <formula>"11.30 – 19.30"</formula>
    </cfRule>
  </conditionalFormatting>
  <conditionalFormatting sqref="Q60:S60">
    <cfRule type="cellIs" dxfId="28376" priority="50279" operator="equal">
      <formula>_FV(13,"3")</formula>
    </cfRule>
  </conditionalFormatting>
  <conditionalFormatting sqref="Q60:S60">
    <cfRule type="cellIs" dxfId="28375" priority="50280" operator="equal">
      <formula>_FV(13,"3")</formula>
    </cfRule>
  </conditionalFormatting>
  <conditionalFormatting sqref="Q60:S60">
    <cfRule type="cellIs" dxfId="28374" priority="50281" operator="equal">
      <formula>_FV(13,"3")</formula>
    </cfRule>
  </conditionalFormatting>
  <conditionalFormatting sqref="Q60:S60">
    <cfRule type="cellIs" dxfId="28373" priority="50268" operator="equal">
      <formula>"09.00 – 18.00"</formula>
    </cfRule>
  </conditionalFormatting>
  <conditionalFormatting sqref="Q60:S60">
    <cfRule type="cellIs" dxfId="28372" priority="50269" operator="equal">
      <formula>"09.30 – 13.00"</formula>
    </cfRule>
  </conditionalFormatting>
  <conditionalFormatting sqref="Q60:S60">
    <cfRule type="cellIs" dxfId="28371" priority="50270" operator="equal">
      <formula>"10.30 – 19.30"</formula>
    </cfRule>
  </conditionalFormatting>
  <conditionalFormatting sqref="Q60:S60">
    <cfRule type="cellIs" dxfId="28370" priority="50271" operator="equal">
      <formula>"11.30 – 19.30"</formula>
    </cfRule>
  </conditionalFormatting>
  <conditionalFormatting sqref="Q60:S60">
    <cfRule type="cellIs" dxfId="28369" priority="50272" operator="equal">
      <formula>_FV(13,"3")</formula>
    </cfRule>
  </conditionalFormatting>
  <conditionalFormatting sqref="Q60:S60">
    <cfRule type="cellIs" dxfId="28368" priority="50273" operator="equal">
      <formula>_FV(13,"3")</formula>
    </cfRule>
  </conditionalFormatting>
  <conditionalFormatting sqref="Q60:S60">
    <cfRule type="cellIs" dxfId="28367" priority="50274" operator="equal">
      <formula>_FV(13,"3")</formula>
    </cfRule>
  </conditionalFormatting>
  <conditionalFormatting sqref="L60:P60">
    <cfRule type="cellIs" dxfId="28366" priority="50259" operator="equal">
      <formula>"09.00 – 13.00"</formula>
    </cfRule>
  </conditionalFormatting>
  <conditionalFormatting sqref="L60:P60">
    <cfRule type="cellIs" dxfId="28365" priority="50260" operator="equal">
      <formula>"09.00 – 15.00"</formula>
    </cfRule>
  </conditionalFormatting>
  <conditionalFormatting sqref="L60:P60">
    <cfRule type="cellIs" dxfId="28364" priority="50261" operator="equal">
      <formula>"09.00 – 18.00"</formula>
    </cfRule>
  </conditionalFormatting>
  <conditionalFormatting sqref="L60:P60">
    <cfRule type="cellIs" dxfId="28363" priority="50262" operator="equal">
      <formula>"09.30 – 13.00"</formula>
    </cfRule>
  </conditionalFormatting>
  <conditionalFormatting sqref="L60:P60">
    <cfRule type="cellIs" dxfId="28362" priority="50263" operator="equal">
      <formula>"10.30 – 19.30"</formula>
    </cfRule>
  </conditionalFormatting>
  <conditionalFormatting sqref="L60:P60">
    <cfRule type="cellIs" dxfId="28361" priority="50264" operator="equal">
      <formula>"11.30 – 19.30"</formula>
    </cfRule>
  </conditionalFormatting>
  <conditionalFormatting sqref="L60:P60">
    <cfRule type="cellIs" dxfId="28360" priority="50265" operator="equal">
      <formula>_FV(13,"3")</formula>
    </cfRule>
  </conditionalFormatting>
  <conditionalFormatting sqref="L60:P60">
    <cfRule type="cellIs" dxfId="28359" priority="50266" operator="equal">
      <formula>_FV(13,"3")</formula>
    </cfRule>
  </conditionalFormatting>
  <conditionalFormatting sqref="L60:P60">
    <cfRule type="cellIs" dxfId="28358" priority="50267" operator="equal">
      <formula>_FV(13,"3")</formula>
    </cfRule>
  </conditionalFormatting>
  <conditionalFormatting sqref="L60:P60">
    <cfRule type="containsText" dxfId="28357" priority="50249" operator="containsText" text="DOMENICA">
      <formula>NOT(ISERROR(SEARCH("DOMENICA",L60)))</formula>
    </cfRule>
    <cfRule type="containsText" dxfId="28356" priority="50250" operator="containsText" text="08.30 – 14.30">
      <formula>NOT(ISERROR(SEARCH("08.30 – 14.30",L60)))</formula>
    </cfRule>
    <cfRule type="containsText" dxfId="28355" priority="50251" operator="containsText" text="09.30 – 18.30">
      <formula>NOT(ISERROR(SEARCH("09.30 – 18.30",L60)))</formula>
    </cfRule>
    <cfRule type="containsText" dxfId="28354" priority="50252" operator="containsText" text="08.30 – 16.30">
      <formula>NOT(ISERROR(SEARCH("08.30 – 16.30",L60)))</formula>
    </cfRule>
    <cfRule type="containsText" dxfId="28353" priority="50253" operator="containsText" text="08.30 – 17.30">
      <formula>NOT(ISERROR(SEARCH("08.30 – 17.30",L60)))</formula>
    </cfRule>
    <cfRule type="containsText" dxfId="28352" priority="50254" operator="containsText" text="09.00 – 18.00">
      <formula>NOT(ISERROR(SEARCH("09.00 – 18.00",L60)))</formula>
    </cfRule>
    <cfRule type="containsText" dxfId="28351" priority="50255" operator="containsText" text="09.00 – 15.00">
      <formula>NOT(ISERROR(SEARCH("09.00 – 15.00",L60)))</formula>
    </cfRule>
    <cfRule type="containsText" dxfId="28350" priority="50256" operator="containsText" text="10.30 – 19.30">
      <formula>NOT(ISERROR(SEARCH("10.30 – 19.30",L60)))</formula>
    </cfRule>
    <cfRule type="containsText" dxfId="28349" priority="50257" operator="containsText" text="09.00 – 13.00">
      <formula>NOT(ISERROR(SEARCH("09.00 – 13.00",L60)))</formula>
    </cfRule>
    <cfRule type="containsText" dxfId="28348" priority="50258" operator="containsText" text="11.30 – 19.30">
      <formula>NOT(ISERROR(SEARCH("11.30 – 19.30",L60)))</formula>
    </cfRule>
  </conditionalFormatting>
  <conditionalFormatting sqref="L60:P60">
    <cfRule type="cellIs" dxfId="28347" priority="50241" operator="equal">
      <formula>"09.00 – 15.00"</formula>
    </cfRule>
  </conditionalFormatting>
  <conditionalFormatting sqref="L60:P60">
    <cfRule type="cellIs" dxfId="28346" priority="50242" operator="equal">
      <formula>"09.00 – 18.00"</formula>
    </cfRule>
  </conditionalFormatting>
  <conditionalFormatting sqref="L60:P60">
    <cfRule type="cellIs" dxfId="28345" priority="50243" operator="equal">
      <formula>"09.30 – 13.00"</formula>
    </cfRule>
  </conditionalFormatting>
  <conditionalFormatting sqref="L60:P60">
    <cfRule type="cellIs" dxfId="28344" priority="50244" operator="equal">
      <formula>"10.30 – 19.30"</formula>
    </cfRule>
  </conditionalFormatting>
  <conditionalFormatting sqref="L60:P60">
    <cfRule type="cellIs" dxfId="28343" priority="50245" operator="equal">
      <formula>"11.30 – 19.30"</formula>
    </cfRule>
  </conditionalFormatting>
  <conditionalFormatting sqref="L60:P60">
    <cfRule type="cellIs" dxfId="28342" priority="50246" operator="equal">
      <formula>_FV(13,"3")</formula>
    </cfRule>
  </conditionalFormatting>
  <conditionalFormatting sqref="L60:P60">
    <cfRule type="cellIs" dxfId="28341" priority="50247" operator="equal">
      <formula>_FV(13,"3")</formula>
    </cfRule>
  </conditionalFormatting>
  <conditionalFormatting sqref="L60:P60">
    <cfRule type="cellIs" dxfId="28340" priority="50248" operator="equal">
      <formula>_FV(13,"3")</formula>
    </cfRule>
  </conditionalFormatting>
  <conditionalFormatting sqref="L60:P60">
    <cfRule type="cellIs" dxfId="28339" priority="50233" operator="equal">
      <formula>"09.00 – 15.00"</formula>
    </cfRule>
  </conditionalFormatting>
  <conditionalFormatting sqref="L60:P60">
    <cfRule type="cellIs" dxfId="28338" priority="50234" operator="equal">
      <formula>"09.00 – 18.00"</formula>
    </cfRule>
  </conditionalFormatting>
  <conditionalFormatting sqref="L60:P60">
    <cfRule type="cellIs" dxfId="28337" priority="50235" operator="equal">
      <formula>"09.30 – 13.00"</formula>
    </cfRule>
  </conditionalFormatting>
  <conditionalFormatting sqref="L60:P60">
    <cfRule type="cellIs" dxfId="28336" priority="50236" operator="equal">
      <formula>"10.30 – 19.30"</formula>
    </cfRule>
  </conditionalFormatting>
  <conditionalFormatting sqref="L60:P60">
    <cfRule type="cellIs" dxfId="28335" priority="50237" operator="equal">
      <formula>"11.30 – 19.30"</formula>
    </cfRule>
  </conditionalFormatting>
  <conditionalFormatting sqref="L60:P60">
    <cfRule type="cellIs" dxfId="28334" priority="50238" operator="equal">
      <formula>_FV(13,"3")</formula>
    </cfRule>
  </conditionalFormatting>
  <conditionalFormatting sqref="L60:P60">
    <cfRule type="cellIs" dxfId="28333" priority="50239" operator="equal">
      <formula>_FV(13,"3")</formula>
    </cfRule>
  </conditionalFormatting>
  <conditionalFormatting sqref="L60:P60">
    <cfRule type="cellIs" dxfId="28332" priority="50240" operator="equal">
      <formula>_FV(13,"3")</formula>
    </cfRule>
  </conditionalFormatting>
  <conditionalFormatting sqref="A62:B68">
    <cfRule type="containsText" dxfId="28331" priority="50184" operator="containsText" text="08.30 – 14.30">
      <formula>NOT(ISERROR(SEARCH("08.30 – 14.30",A62)))</formula>
    </cfRule>
    <cfRule type="containsText" dxfId="28330" priority="50185" operator="containsText" text="09:30 – 18.30">
      <formula>NOT(ISERROR(SEARCH("09:30 – 18.30",A62)))</formula>
    </cfRule>
    <cfRule type="containsText" dxfId="28329" priority="50186" operator="containsText" text="10.30 – 18.30">
      <formula>NOT(ISERROR(SEARCH("10.30 – 18.30",A62)))</formula>
    </cfRule>
    <cfRule type="containsText" dxfId="28328" priority="50187" operator="containsText" text="09.30 – 18.30">
      <formula>NOT(ISERROR(SEARCH("09.30 – 18.30",A62)))</formula>
    </cfRule>
    <cfRule type="containsText" dxfId="28327" priority="50188" operator="containsText" text="09.00 – 13:00">
      <formula>NOT(ISERROR(SEARCH("09.00 – 13:00",A62)))</formula>
    </cfRule>
    <cfRule type="containsText" dxfId="28326" priority="50189" operator="containsText" text="08.30 – 16.30">
      <formula>NOT(ISERROR(SEARCH("08.30 – 16.30",A62)))</formula>
    </cfRule>
    <cfRule type="containsText" dxfId="28325" priority="50190" operator="containsText" text="08:30 – 17.30">
      <formula>NOT(ISERROR(SEARCH("08:30 – 17.30",A62)))</formula>
    </cfRule>
    <cfRule type="containsText" dxfId="28324" priority="50191" operator="containsText" text="08.30 – 17.30">
      <formula>NOT(ISERROR(SEARCH("08.30 – 17.30",A62)))</formula>
    </cfRule>
    <cfRule type="containsText" dxfId="28323" priority="50192" operator="containsText" text="09.00 – 18.00">
      <formula>NOT(ISERROR(SEARCH("09.00 – 18.00",A62)))</formula>
    </cfRule>
    <cfRule type="containsText" dxfId="28322" priority="50193" operator="containsText" text="09.00 – 13.00">
      <formula>NOT(ISERROR(SEARCH("09.00 – 13.00",A62)))</formula>
    </cfRule>
    <cfRule type="containsText" dxfId="28321" priority="50194" operator="containsText" text="11.30 – 19.30">
      <formula>NOT(ISERROR(SEARCH("11.30 – 19.30",A62)))</formula>
    </cfRule>
    <cfRule type="containsText" dxfId="28320" priority="50195" operator="containsText" text="10.30 – 19.30">
      <formula>NOT(ISERROR(SEARCH("10.30 – 19.30",A62)))</formula>
    </cfRule>
    <cfRule type="containsText" dxfId="28319" priority="50196" operator="containsText" text="09.00 – 15.00">
      <formula>NOT(ISERROR(SEARCH("09.00 – 15.00",A62)))</formula>
    </cfRule>
    <cfRule type="containsText" dxfId="28318" priority="50197" operator="containsText" text="12:30">
      <formula>NOT(ISERROR(SEARCH("12:30",A62)))</formula>
    </cfRule>
    <cfRule type="containsText" dxfId="28317" priority="50198" operator="containsText" text="13:30">
      <formula>NOT(ISERROR(SEARCH("13:30",A62)))</formula>
    </cfRule>
    <cfRule type="containsText" dxfId="28316" priority="50199" operator="containsText" text="FESTIVITÁ">
      <formula>NOT(ISERROR(SEARCH("FESTIVITÁ",A62)))</formula>
    </cfRule>
    <cfRule type="cellIs" dxfId="28315" priority="50200" operator="equal">
      <formula>"DOMENICA"</formula>
    </cfRule>
  </conditionalFormatting>
  <conditionalFormatting sqref="B62:B68">
    <cfRule type="iconSet" priority="50183">
      <iconSet iconSet="3Symbols2">
        <cfvo type="percent" val="0"/>
        <cfvo type="percent" val="0"/>
        <cfvo type="formula" val="TODAY()" gte="0"/>
      </iconSet>
    </cfRule>
  </conditionalFormatting>
  <conditionalFormatting sqref="A61:B61">
    <cfRule type="containsText" dxfId="28314" priority="50166" operator="containsText" text="08.30 – 14.30">
      <formula>NOT(ISERROR(SEARCH("08.30 – 14.30",A61)))</formula>
    </cfRule>
    <cfRule type="containsText" dxfId="28313" priority="50167" operator="containsText" text="09:30 – 18.30">
      <formula>NOT(ISERROR(SEARCH("09:30 – 18.30",A61)))</formula>
    </cfRule>
    <cfRule type="containsText" dxfId="28312" priority="50168" operator="containsText" text="10.30 – 18.30">
      <formula>NOT(ISERROR(SEARCH("10.30 – 18.30",A61)))</formula>
    </cfRule>
    <cfRule type="containsText" dxfId="28311" priority="50169" operator="containsText" text="09.30 – 18.30">
      <formula>NOT(ISERROR(SEARCH("09.30 – 18.30",A61)))</formula>
    </cfRule>
    <cfRule type="containsText" dxfId="28310" priority="50170" operator="containsText" text="09.00 – 13:00">
      <formula>NOT(ISERROR(SEARCH("09.00 – 13:00",A61)))</formula>
    </cfRule>
    <cfRule type="containsText" dxfId="28309" priority="50171" operator="containsText" text="08.30 – 16.30">
      <formula>NOT(ISERROR(SEARCH("08.30 – 16.30",A61)))</formula>
    </cfRule>
    <cfRule type="containsText" dxfId="28308" priority="50172" operator="containsText" text="08:30 – 17.30">
      <formula>NOT(ISERROR(SEARCH("08:30 – 17.30",A61)))</formula>
    </cfRule>
    <cfRule type="containsText" dxfId="28307" priority="50173" operator="containsText" text="08.30 – 17.30">
      <formula>NOT(ISERROR(SEARCH("08.30 – 17.30",A61)))</formula>
    </cfRule>
    <cfRule type="containsText" dxfId="28306" priority="50174" operator="containsText" text="09.00 – 18.00">
      <formula>NOT(ISERROR(SEARCH("09.00 – 18.00",A61)))</formula>
    </cfRule>
    <cfRule type="containsText" dxfId="28305" priority="50175" operator="containsText" text="09.00 – 13.00">
      <formula>NOT(ISERROR(SEARCH("09.00 – 13.00",A61)))</formula>
    </cfRule>
    <cfRule type="containsText" dxfId="28304" priority="50176" operator="containsText" text="11.30 – 19.30">
      <formula>NOT(ISERROR(SEARCH("11.30 – 19.30",A61)))</formula>
    </cfRule>
    <cfRule type="containsText" dxfId="28303" priority="50177" operator="containsText" text="10.30 – 19.30">
      <formula>NOT(ISERROR(SEARCH("10.30 – 19.30",A61)))</formula>
    </cfRule>
    <cfRule type="containsText" dxfId="28302" priority="50178" operator="containsText" text="09.00 – 15.00">
      <formula>NOT(ISERROR(SEARCH("09.00 – 15.00",A61)))</formula>
    </cfRule>
    <cfRule type="containsText" dxfId="28301" priority="50179" operator="containsText" text="12:30">
      <formula>NOT(ISERROR(SEARCH("12:30",A61)))</formula>
    </cfRule>
    <cfRule type="containsText" dxfId="28300" priority="50180" operator="containsText" text="13:30">
      <formula>NOT(ISERROR(SEARCH("13:30",A61)))</formula>
    </cfRule>
    <cfRule type="containsText" dxfId="28299" priority="50181" operator="containsText" text="FESTIVITÁ">
      <formula>NOT(ISERROR(SEARCH("FESTIVITÁ",A61)))</formula>
    </cfRule>
    <cfRule type="cellIs" dxfId="28298" priority="50182" operator="equal">
      <formula>"DOMENICA"</formula>
    </cfRule>
  </conditionalFormatting>
  <conditionalFormatting sqref="A60:B60">
    <cfRule type="cellIs" dxfId="28297" priority="50158" operator="equal">
      <formula>"09.00 – 15.00"</formula>
    </cfRule>
  </conditionalFormatting>
  <conditionalFormatting sqref="A60:B60">
    <cfRule type="cellIs" dxfId="28296" priority="50159" operator="equal">
      <formula>"09.00 – 18.00"</formula>
    </cfRule>
  </conditionalFormatting>
  <conditionalFormatting sqref="A60:B60">
    <cfRule type="cellIs" dxfId="28295" priority="50160" operator="equal">
      <formula>"09.30 – 13.00"</formula>
    </cfRule>
  </conditionalFormatting>
  <conditionalFormatting sqref="A60:B60">
    <cfRule type="cellIs" dxfId="28294" priority="50161" operator="equal">
      <formula>"10.30 – 19.30"</formula>
    </cfRule>
  </conditionalFormatting>
  <conditionalFormatting sqref="A60:B60">
    <cfRule type="cellIs" dxfId="28293" priority="50162" operator="equal">
      <formula>"11.30 – 19.30"</formula>
    </cfRule>
  </conditionalFormatting>
  <conditionalFormatting sqref="A60:B60">
    <cfRule type="cellIs" dxfId="28292" priority="50163" operator="equal">
      <formula>_FV(13,"3")</formula>
    </cfRule>
  </conditionalFormatting>
  <conditionalFormatting sqref="A60:B60">
    <cfRule type="cellIs" dxfId="28291" priority="50164" operator="equal">
      <formula>_FV(13,"3")</formula>
    </cfRule>
  </conditionalFormatting>
  <conditionalFormatting sqref="A60:B60">
    <cfRule type="cellIs" dxfId="28290" priority="50165" operator="equal">
      <formula>_FV(13,"3")</formula>
    </cfRule>
  </conditionalFormatting>
  <conditionalFormatting sqref="A60:B60">
    <cfRule type="containsText" dxfId="28289" priority="50148" operator="containsText" text="DOMENICA">
      <formula>NOT(ISERROR(SEARCH("DOMENICA",A60)))</formula>
    </cfRule>
    <cfRule type="containsText" dxfId="28288" priority="50149" operator="containsText" text="08.30 – 14.30">
      <formula>NOT(ISERROR(SEARCH("08.30 – 14.30",A60)))</formula>
    </cfRule>
    <cfRule type="containsText" dxfId="28287" priority="50150" operator="containsText" text="09.30 – 18.30">
      <formula>NOT(ISERROR(SEARCH("09.30 – 18.30",A60)))</formula>
    </cfRule>
    <cfRule type="containsText" dxfId="28286" priority="50151" operator="containsText" text="08.30 – 16.30">
      <formula>NOT(ISERROR(SEARCH("08.30 – 16.30",A60)))</formula>
    </cfRule>
    <cfRule type="containsText" dxfId="28285" priority="50152" operator="containsText" text="08.30 – 17.30">
      <formula>NOT(ISERROR(SEARCH("08.30 – 17.30",A60)))</formula>
    </cfRule>
    <cfRule type="containsText" dxfId="28284" priority="50153" operator="containsText" text="09.00 – 18.00">
      <formula>NOT(ISERROR(SEARCH("09.00 – 18.00",A60)))</formula>
    </cfRule>
    <cfRule type="containsText" dxfId="28283" priority="50154" operator="containsText" text="09.00 – 15.00">
      <formula>NOT(ISERROR(SEARCH("09.00 – 15.00",A60)))</formula>
    </cfRule>
    <cfRule type="containsText" dxfId="28282" priority="50155" operator="containsText" text="10.30 – 19.30">
      <formula>NOT(ISERROR(SEARCH("10.30 – 19.30",A60)))</formula>
    </cfRule>
    <cfRule type="containsText" dxfId="28281" priority="50156" operator="containsText" text="09.00 – 13.00">
      <formula>NOT(ISERROR(SEARCH("09.00 – 13.00",A60)))</formula>
    </cfRule>
    <cfRule type="containsText" dxfId="28280" priority="50157" operator="containsText" text="11.30 – 19.30">
      <formula>NOT(ISERROR(SEARCH("11.30 – 19.30",A60)))</formula>
    </cfRule>
  </conditionalFormatting>
  <conditionalFormatting sqref="A60:B60">
    <cfRule type="cellIs" dxfId="28279" priority="50140" operator="equal">
      <formula>"09.00 – 15.00"</formula>
    </cfRule>
  </conditionalFormatting>
  <conditionalFormatting sqref="A60:B60">
    <cfRule type="cellIs" dxfId="28278" priority="50141" operator="equal">
      <formula>"09.00 – 18.00"</formula>
    </cfRule>
  </conditionalFormatting>
  <conditionalFormatting sqref="A60:B60">
    <cfRule type="cellIs" dxfId="28277" priority="50142" operator="equal">
      <formula>"09.30 – 13.00"</formula>
    </cfRule>
  </conditionalFormatting>
  <conditionalFormatting sqref="A60:B60">
    <cfRule type="cellIs" dxfId="28276" priority="50143" operator="equal">
      <formula>"10.30 – 19.30"</formula>
    </cfRule>
  </conditionalFormatting>
  <conditionalFormatting sqref="A60:B60">
    <cfRule type="cellIs" dxfId="28275" priority="50144" operator="equal">
      <formula>"11.30 – 19.30"</formula>
    </cfRule>
  </conditionalFormatting>
  <conditionalFormatting sqref="A60:B60">
    <cfRule type="cellIs" dxfId="28274" priority="50145" operator="equal">
      <formula>_FV(13,"3")</formula>
    </cfRule>
  </conditionalFormatting>
  <conditionalFormatting sqref="A60:B60">
    <cfRule type="cellIs" dxfId="28273" priority="50146" operator="equal">
      <formula>_FV(13,"3")</formula>
    </cfRule>
  </conditionalFormatting>
  <conditionalFormatting sqref="A60:B60">
    <cfRule type="cellIs" dxfId="28272" priority="50147" operator="equal">
      <formula>_FV(13,"3")</formula>
    </cfRule>
  </conditionalFormatting>
  <conditionalFormatting sqref="A60:B60">
    <cfRule type="cellIs" dxfId="28271" priority="50132" operator="equal">
      <formula>"09.00 – 15.00"</formula>
    </cfRule>
  </conditionalFormatting>
  <conditionalFormatting sqref="A60:B60">
    <cfRule type="cellIs" dxfId="28270" priority="50134" operator="equal">
      <formula>"09.30 – 13.00"</formula>
    </cfRule>
  </conditionalFormatting>
  <conditionalFormatting sqref="A60:B60">
    <cfRule type="cellIs" dxfId="28269" priority="50135" operator="equal">
      <formula>"10.30 – 19.30"</formula>
    </cfRule>
  </conditionalFormatting>
  <conditionalFormatting sqref="A60:B60">
    <cfRule type="cellIs" dxfId="28268" priority="50136" operator="equal">
      <formula>"11.30 – 19.30"</formula>
    </cfRule>
  </conditionalFormatting>
  <conditionalFormatting sqref="A60:B60">
    <cfRule type="cellIs" dxfId="28267" priority="50137" operator="equal">
      <formula>_FV(13,"3")</formula>
    </cfRule>
  </conditionalFormatting>
  <conditionalFormatting sqref="A60:B60">
    <cfRule type="cellIs" dxfId="28266" priority="50138" operator="equal">
      <formula>_FV(13,"3")</formula>
    </cfRule>
  </conditionalFormatting>
  <conditionalFormatting sqref="A60:B60">
    <cfRule type="cellIs" dxfId="28265" priority="50139" operator="equal">
      <formula>_FV(13,"3")</formula>
    </cfRule>
  </conditionalFormatting>
  <conditionalFormatting sqref="A60:B68 L60:P60">
    <cfRule type="containsText" dxfId="28264" priority="50126" operator="containsText" text="09.00 - 13.00">
      <formula>NOT(ISERROR(SEARCH("09.00 - 13.00",A60)))</formula>
    </cfRule>
    <cfRule type="containsText" dxfId="28263" priority="50127" operator="containsText" text="09.00 – 15:00">
      <formula>NOT(ISERROR(SEARCH("09.00 – 15:00",A60)))</formula>
    </cfRule>
    <cfRule type="containsText" dxfId="28262" priority="50128" operator="containsText" text="09.00 – 16.00">
      <formula>NOT(ISERROR(SEARCH("09.00 – 16.00",A60)))</formula>
    </cfRule>
    <cfRule type="containsText" dxfId="28261" priority="50129" operator="containsText" text="09.00 - 13:00">
      <formula>NOT(ISERROR(SEARCH("09.00 - 13:00",A60)))</formula>
    </cfRule>
    <cfRule type="containsText" dxfId="28260" priority="50130" operator="containsText" text="08.30 – 16:30 ">
      <formula>NOT(ISERROR(SEARCH("08.30 – 16:30 ",A60)))</formula>
    </cfRule>
    <cfRule type="containsText" dxfId="28259" priority="50131" operator="containsText" text="08.30 – 17:30 ">
      <formula>NOT(ISERROR(SEARCH("08.30 – 17:30 ",A60)))</formula>
    </cfRule>
  </conditionalFormatting>
  <conditionalFormatting sqref="L60:P60">
    <cfRule type="cellIs" dxfId="28258" priority="50118" operator="equal">
      <formula>"09.00 – 15.00"</formula>
    </cfRule>
  </conditionalFormatting>
  <conditionalFormatting sqref="L60:P60">
    <cfRule type="cellIs" dxfId="28257" priority="50119" operator="equal">
      <formula>"09.00 – 18.00"</formula>
    </cfRule>
  </conditionalFormatting>
  <conditionalFormatting sqref="L60:P60">
    <cfRule type="cellIs" dxfId="28256" priority="50120" operator="equal">
      <formula>"09.30 – 13.00"</formula>
    </cfRule>
  </conditionalFormatting>
  <conditionalFormatting sqref="L60:P60">
    <cfRule type="cellIs" dxfId="28255" priority="50121" operator="equal">
      <formula>"10.30 – 19.30"</formula>
    </cfRule>
  </conditionalFormatting>
  <conditionalFormatting sqref="L60:P60">
    <cfRule type="cellIs" dxfId="28254" priority="50122" operator="equal">
      <formula>"11.30 – 19.30"</formula>
    </cfRule>
  </conditionalFormatting>
  <conditionalFormatting sqref="L60:P60">
    <cfRule type="cellIs" dxfId="28253" priority="50123" operator="equal">
      <formula>_FV(13,"3")</formula>
    </cfRule>
  </conditionalFormatting>
  <conditionalFormatting sqref="L60:P60">
    <cfRule type="cellIs" dxfId="28252" priority="50124" operator="equal">
      <formula>_FV(13,"3")</formula>
    </cfRule>
  </conditionalFormatting>
  <conditionalFormatting sqref="L60:P60">
    <cfRule type="cellIs" dxfId="28251" priority="50125" operator="equal">
      <formula>_FV(13,"3")</formula>
    </cfRule>
  </conditionalFormatting>
  <conditionalFormatting sqref="L60:P60">
    <cfRule type="containsText" dxfId="28250" priority="50108" operator="containsText" text="DOMENICA">
      <formula>NOT(ISERROR(SEARCH("DOMENICA",L60)))</formula>
    </cfRule>
    <cfRule type="containsText" dxfId="28249" priority="50109" operator="containsText" text="08.30 – 14.30">
      <formula>NOT(ISERROR(SEARCH("08.30 – 14.30",L60)))</formula>
    </cfRule>
    <cfRule type="containsText" dxfId="28248" priority="50110" operator="containsText" text="09.30 – 18.30">
      <formula>NOT(ISERROR(SEARCH("09.30 – 18.30",L60)))</formula>
    </cfRule>
    <cfRule type="containsText" dxfId="28247" priority="50111" operator="containsText" text="08.30 – 16.30">
      <formula>NOT(ISERROR(SEARCH("08.30 – 16.30",L60)))</formula>
    </cfRule>
    <cfRule type="containsText" dxfId="28246" priority="50112" operator="containsText" text="08.30 – 17.30">
      <formula>NOT(ISERROR(SEARCH("08.30 – 17.30",L60)))</formula>
    </cfRule>
    <cfRule type="containsText" dxfId="28245" priority="50113" operator="containsText" text="09.00 – 18.00">
      <formula>NOT(ISERROR(SEARCH("09.00 – 18.00",L60)))</formula>
    </cfRule>
    <cfRule type="containsText" dxfId="28244" priority="50114" operator="containsText" text="09.00 – 15.00">
      <formula>NOT(ISERROR(SEARCH("09.00 – 15.00",L60)))</formula>
    </cfRule>
    <cfRule type="containsText" dxfId="28243" priority="50115" operator="containsText" text="10.30 – 19.30">
      <formula>NOT(ISERROR(SEARCH("10.30 – 19.30",L60)))</formula>
    </cfRule>
    <cfRule type="containsText" dxfId="28242" priority="50116" operator="containsText" text="09.00 – 13.00">
      <formula>NOT(ISERROR(SEARCH("09.00 – 13.00",L60)))</formula>
    </cfRule>
    <cfRule type="containsText" dxfId="28241" priority="50117" operator="containsText" text="11.30 – 19.30">
      <formula>NOT(ISERROR(SEARCH("11.30 – 19.30",L60)))</formula>
    </cfRule>
  </conditionalFormatting>
  <conditionalFormatting sqref="L60:P60">
    <cfRule type="cellIs" dxfId="28240" priority="50097" operator="equal">
      <formula>"11.30 – 19.30"</formula>
    </cfRule>
  </conditionalFormatting>
  <conditionalFormatting sqref="L60:P60">
    <cfRule type="cellIs" dxfId="28239" priority="50099" operator="equal">
      <formula>_FV(13,"3")</formula>
    </cfRule>
  </conditionalFormatting>
  <conditionalFormatting sqref="L60:P60">
    <cfRule type="cellIs" dxfId="28238" priority="50100" operator="equal">
      <formula>_FV(13,"3")</formula>
    </cfRule>
  </conditionalFormatting>
  <conditionalFormatting sqref="C61:P61 C64:J68 C62:F63 H62:J63 K62:P68">
    <cfRule type="containsText" dxfId="28237" priority="50044" operator="containsText" text="08.30 – 14.30">
      <formula>NOT(ISERROR(SEARCH("08.30 – 14.30",C61)))</formula>
    </cfRule>
    <cfRule type="containsText" dxfId="28236" priority="50045" operator="containsText" text="09:30 – 18.30">
      <formula>NOT(ISERROR(SEARCH("09:30 – 18.30",C61)))</formula>
    </cfRule>
    <cfRule type="containsText" dxfId="28235" priority="50046" operator="containsText" text="10.30 – 18.30">
      <formula>NOT(ISERROR(SEARCH("10.30 – 18.30",C61)))</formula>
    </cfRule>
    <cfRule type="containsText" dxfId="28234" priority="50047" operator="containsText" text="09.30 – 18.30">
      <formula>NOT(ISERROR(SEARCH("09.30 – 18.30",C61)))</formula>
    </cfRule>
    <cfRule type="containsText" dxfId="28233" priority="50049" operator="containsText" text="09.00 – 13:00">
      <formula>NOT(ISERROR(SEARCH("09.00 – 13:00",C61)))</formula>
    </cfRule>
    <cfRule type="containsText" dxfId="28232" priority="50050" operator="containsText" text="08.30 – 16.30">
      <formula>NOT(ISERROR(SEARCH("08.30 – 16.30",C61)))</formula>
    </cfRule>
    <cfRule type="containsText" dxfId="28231" priority="50051" operator="containsText" text="08:30 – 17.30">
      <formula>NOT(ISERROR(SEARCH("08:30 – 17.30",C61)))</formula>
    </cfRule>
    <cfRule type="containsText" dxfId="28230" priority="50052" operator="containsText" text="08.30 – 17.30">
      <formula>NOT(ISERROR(SEARCH("08.30 – 17.30",C61)))</formula>
    </cfRule>
    <cfRule type="containsText" dxfId="28229" priority="50053" operator="containsText" text="09.00 – 18.00">
      <formula>NOT(ISERROR(SEARCH("09.00 – 18.00",C61)))</formula>
    </cfRule>
    <cfRule type="containsText" dxfId="28228" priority="50054" operator="containsText" text="09.00 – 13.00">
      <formula>NOT(ISERROR(SEARCH("09.00 – 13.00",C61)))</formula>
    </cfRule>
    <cfRule type="containsText" dxfId="28227" priority="50055" operator="containsText" text="11.30 – 19.30">
      <formula>NOT(ISERROR(SEARCH("11.30 – 19.30",C61)))</formula>
    </cfRule>
    <cfRule type="containsText" dxfId="28226" priority="50056" operator="containsText" text="10.30 – 19.30">
      <formula>NOT(ISERROR(SEARCH("10.30 – 19.30",C61)))</formula>
    </cfRule>
    <cfRule type="containsText" dxfId="28225" priority="50057" operator="containsText" text="09.00 – 15.00">
      <formula>NOT(ISERROR(SEARCH("09.00 – 15.00",C61)))</formula>
    </cfRule>
    <cfRule type="containsText" dxfId="28224" priority="50058" operator="containsText" text="1 2 : 3 0">
      <formula>NOT(ISERROR(SEARCH("1 2 : 3 0",C61)))</formula>
    </cfRule>
    <cfRule type="containsText" dxfId="28223" priority="50059" operator="containsText" text="1 3 : 3 0">
      <formula>NOT(ISERROR(SEARCH("1 3 : 3 0",C61)))</formula>
    </cfRule>
    <cfRule type="containsText" dxfId="28222" priority="50060" operator="containsText" text="FESTIVITÁ">
      <formula>NOT(ISERROR(SEARCH("FESTIVITÁ",C61)))</formula>
    </cfRule>
    <cfRule type="cellIs" dxfId="28221" priority="50061" operator="equal">
      <formula>"DOMENICA"</formula>
    </cfRule>
  </conditionalFormatting>
  <conditionalFormatting sqref="C61:P61 C64:J68 C62:F63 H62:J63 K62:P68">
    <cfRule type="containsText" dxfId="28220" priority="50036" operator="containsText" text="09.00 - 13.00">
      <formula>NOT(ISERROR(SEARCH("09.00 - 13.00",C61)))</formula>
    </cfRule>
    <cfRule type="containsText" dxfId="28219" priority="50039" operator="containsText" text="09.00 – 15:00">
      <formula>NOT(ISERROR(SEARCH("09.00 – 15:00",C61)))</formula>
    </cfRule>
    <cfRule type="containsText" dxfId="28218" priority="50040" operator="containsText" text="09.00 – 16.00">
      <formula>NOT(ISERROR(SEARCH("09.00 – 16.00",C61)))</formula>
    </cfRule>
    <cfRule type="containsText" dxfId="28217" priority="50041" operator="containsText" text="09.00 - 13:00">
      <formula>NOT(ISERROR(SEARCH("09.00 - 13:00",C61)))</formula>
    </cfRule>
    <cfRule type="containsText" dxfId="28216" priority="50042" operator="containsText" text="08.30 – 16:30 ">
      <formula>NOT(ISERROR(SEARCH("08.30 – 16:30 ",C61)))</formula>
    </cfRule>
    <cfRule type="containsText" dxfId="28215" priority="50043" operator="containsText" text="08.30 – 17:30 ">
      <formula>NOT(ISERROR(SEARCH("08.30 – 17:30 ",C61)))</formula>
    </cfRule>
  </conditionalFormatting>
  <conditionalFormatting sqref="C61:P61 C64:J68 C62:F63 H62:J63 K62:P68">
    <cfRule type="containsText" dxfId="28214" priority="50038" operator="containsText" text="1 3 : 0 0">
      <formula>NOT(ISERROR(SEARCH("1 3 : 0 0",C61)))</formula>
    </cfRule>
  </conditionalFormatting>
  <conditionalFormatting sqref="C61:P61">
    <cfRule type="containsText" dxfId="28213" priority="50037" operator="containsText" text="13:00">
      <formula>NOT(ISERROR(SEARCH("13:00",C61)))</formula>
    </cfRule>
  </conditionalFormatting>
  <conditionalFormatting sqref="C61:P61 C64:J68 C62:F63 H62:J63 K62:P68">
    <cfRule type="containsText" dxfId="28212" priority="50048" operator="containsText" text="09:00 – 13.00 ">
      <formula>NOT(ISERROR(SEARCH("09:00 – 13.00 ",C61)))</formula>
    </cfRule>
  </conditionalFormatting>
  <conditionalFormatting sqref="C67:P67">
    <cfRule type="containsText" dxfId="28211" priority="50035" operator="containsText" text="09:00 – 13.00 ">
      <formula>NOT(ISERROR(SEARCH("09:00 – 13.00 ",C67)))</formula>
    </cfRule>
  </conditionalFormatting>
  <conditionalFormatting sqref="C61:P61 C64:J68 C62:F63 H62:J63 K62:P68">
    <cfRule type="containsText" dxfId="28210" priority="50034" operator="containsText" text="09:00 – 13.00 ">
      <formula>NOT(ISERROR(SEARCH("09:00 – 13.00 ",C61)))</formula>
    </cfRule>
  </conditionalFormatting>
  <conditionalFormatting sqref="C67:P68">
    <cfRule type="containsText" dxfId="28209" priority="50033" operator="containsText" text="09:00 – 13.00 ">
      <formula>NOT(ISERROR(SEARCH("09:00 – 13.00 ",C67)))</formula>
    </cfRule>
  </conditionalFormatting>
  <conditionalFormatting sqref="C62:P62">
    <cfRule type="containsText" dxfId="28208" priority="50030" operator="containsText" text="09.00 -13.00">
      <formula>NOT(ISERROR(SEARCH("09.00 -13.00",C62)))</formula>
    </cfRule>
    <cfRule type="containsText" dxfId="28207" priority="50031" operator="containsText" text="09.00 -15:00">
      <formula>NOT(ISERROR(SEARCH("09.00 -15:00",C62)))</formula>
    </cfRule>
    <cfRule type="containsText" dxfId="28206" priority="50032" operator="containsText" text="09.00 -16.00">
      <formula>NOT(ISERROR(SEARCH("09.00 -16.00",C62)))</formula>
    </cfRule>
  </conditionalFormatting>
  <conditionalFormatting sqref="C63:P68">
    <cfRule type="containsText" dxfId="28205" priority="50027" operator="containsText" text="09.00 -13.00">
      <formula>NOT(ISERROR(SEARCH("09.00 -13.00",C63)))</formula>
    </cfRule>
    <cfRule type="containsText" dxfId="28204" priority="50028" operator="containsText" text="09.00 -15:00">
      <formula>NOT(ISERROR(SEARCH("09.00 -15:00",C63)))</formula>
    </cfRule>
    <cfRule type="containsText" dxfId="28203" priority="50029" operator="containsText" text="09.00 -16.00">
      <formula>NOT(ISERROR(SEARCH("09.00 -16.00",C63)))</formula>
    </cfRule>
  </conditionalFormatting>
  <conditionalFormatting sqref="C61:P61">
    <cfRule type="containsText" dxfId="28202" priority="50024" operator="containsText" text="09.00 -13.00">
      <formula>NOT(ISERROR(SEARCH("09.00 -13.00",C61)))</formula>
    </cfRule>
    <cfRule type="containsText" dxfId="28201" priority="50025" operator="containsText" text="09.00 -15:00">
      <formula>NOT(ISERROR(SEARCH("09.00 -15:00",C61)))</formula>
    </cfRule>
    <cfRule type="containsText" dxfId="28200" priority="50026" operator="containsText" text="09.00 -16.00">
      <formula>NOT(ISERROR(SEARCH("09.00 -16.00",C61)))</formula>
    </cfRule>
  </conditionalFormatting>
  <conditionalFormatting sqref="C67:P67">
    <cfRule type="containsText" dxfId="28199" priority="50023" operator="containsText" text="09:00 – 13.00 ">
      <formula>NOT(ISERROR(SEARCH("09:00 – 13.00 ",C67)))</formula>
    </cfRule>
  </conditionalFormatting>
  <conditionalFormatting sqref="C61:P61 C64:J68 C62:F63 H62:J63 K62:P68">
    <cfRule type="containsText" dxfId="28198" priority="50022" operator="containsText" text="09:00 – 13.00 ">
      <formula>NOT(ISERROR(SEARCH("09:00 – 13.00 ",C61)))</formula>
    </cfRule>
  </conditionalFormatting>
  <conditionalFormatting sqref="C67:P68">
    <cfRule type="containsText" dxfId="28197" priority="50021" operator="containsText" text="09:00 – 13.00 ">
      <formula>NOT(ISERROR(SEARCH("09:00 – 13.00 ",C67)))</formula>
    </cfRule>
  </conditionalFormatting>
  <conditionalFormatting sqref="C62:P62">
    <cfRule type="containsText" dxfId="28196" priority="50018" operator="containsText" text="09.00 -13.00">
      <formula>NOT(ISERROR(SEARCH("09.00 -13.00",C62)))</formula>
    </cfRule>
    <cfRule type="containsText" dxfId="28195" priority="50019" operator="containsText" text="09.00 -15:00">
      <formula>NOT(ISERROR(SEARCH("09.00 -15:00",C62)))</formula>
    </cfRule>
    <cfRule type="containsText" dxfId="28194" priority="50020" operator="containsText" text="09.00 -16.00">
      <formula>NOT(ISERROR(SEARCH("09.00 -16.00",C62)))</formula>
    </cfRule>
  </conditionalFormatting>
  <conditionalFormatting sqref="C63:P68">
    <cfRule type="containsText" dxfId="28193" priority="50015" operator="containsText" text="09.00 -13.00">
      <formula>NOT(ISERROR(SEARCH("09.00 -13.00",C63)))</formula>
    </cfRule>
    <cfRule type="containsText" dxfId="28192" priority="50016" operator="containsText" text="09.00 -15:00">
      <formula>NOT(ISERROR(SEARCH("09.00 -15:00",C63)))</formula>
    </cfRule>
    <cfRule type="containsText" dxfId="28191" priority="50017" operator="containsText" text="09.00 -16.00">
      <formula>NOT(ISERROR(SEARCH("09.00 -16.00",C63)))</formula>
    </cfRule>
  </conditionalFormatting>
  <conditionalFormatting sqref="C61:P61">
    <cfRule type="containsText" dxfId="28190" priority="50012" operator="containsText" text="09.00 -13.00">
      <formula>NOT(ISERROR(SEARCH("09.00 -13.00",C61)))</formula>
    </cfRule>
    <cfRule type="containsText" dxfId="28189" priority="50013" operator="containsText" text="09.00 -15:00">
      <formula>NOT(ISERROR(SEARCH("09.00 -15:00",C61)))</formula>
    </cfRule>
    <cfRule type="containsText" dxfId="28188" priority="50014" operator="containsText" text="09.00 -16.00">
      <formula>NOT(ISERROR(SEARCH("09.00 -16.00",C61)))</formula>
    </cfRule>
  </conditionalFormatting>
  <conditionalFormatting sqref="C62:P62">
    <cfRule type="containsText" dxfId="28187" priority="50009" operator="containsText" text="09.00 -13:00">
      <formula>NOT(ISERROR(SEARCH("09.00 -13:00",C62)))</formula>
    </cfRule>
    <cfRule type="containsText" dxfId="28186" priority="50010" operator="containsText" text="08.30 -17.30">
      <formula>NOT(ISERROR(SEARCH("08.30 -17.30",C62)))</formula>
    </cfRule>
    <cfRule type="containsText" dxfId="28185" priority="50011" operator="containsText" text="08.30 -15:30">
      <formula>NOT(ISERROR(SEARCH("08.30 -15:30",C62)))</formula>
    </cfRule>
  </conditionalFormatting>
  <conditionalFormatting sqref="C63:P68">
    <cfRule type="containsText" dxfId="28184" priority="50006" operator="containsText" text="09.00 -13.00">
      <formula>NOT(ISERROR(SEARCH("09.00 -13.00",C63)))</formula>
    </cfRule>
    <cfRule type="containsText" dxfId="28183" priority="50007" operator="containsText" text="09.00 -15:00">
      <formula>NOT(ISERROR(SEARCH("09.00 -15:00",C63)))</formula>
    </cfRule>
    <cfRule type="containsText" dxfId="28182" priority="50008" operator="containsText" text="09.00 -16.00">
      <formula>NOT(ISERROR(SEARCH("09.00 -16.00",C63)))</formula>
    </cfRule>
  </conditionalFormatting>
  <conditionalFormatting sqref="C63:P68">
    <cfRule type="containsText" dxfId="28181" priority="50003" operator="containsText" text="09.00 -13:00">
      <formula>NOT(ISERROR(SEARCH("09.00 -13:00",C63)))</formula>
    </cfRule>
    <cfRule type="containsText" dxfId="28180" priority="50004" operator="containsText" text="08.30 -17.30">
      <formula>NOT(ISERROR(SEARCH("08.30 -17.30",C63)))</formula>
    </cfRule>
    <cfRule type="containsText" dxfId="28179" priority="50005" operator="containsText" text="08.30 -15:30">
      <formula>NOT(ISERROR(SEARCH("08.30 -15:30",C63)))</formula>
    </cfRule>
  </conditionalFormatting>
  <conditionalFormatting sqref="C61:P61">
    <cfRule type="containsText" dxfId="28178" priority="50000" operator="containsText" text="09.00 -13.00">
      <formula>NOT(ISERROR(SEARCH("09.00 -13.00",C61)))</formula>
    </cfRule>
    <cfRule type="containsText" dxfId="28177" priority="50001" operator="containsText" text="09.00 -15:00">
      <formula>NOT(ISERROR(SEARCH("09.00 -15:00",C61)))</formula>
    </cfRule>
    <cfRule type="containsText" dxfId="28176" priority="50002" operator="containsText" text="09.00 -16.00">
      <formula>NOT(ISERROR(SEARCH("09.00 -16.00",C61)))</formula>
    </cfRule>
  </conditionalFormatting>
  <conditionalFormatting sqref="C61:P61">
    <cfRule type="containsText" dxfId="28175" priority="49997" operator="containsText" text="09.00 -13:00">
      <formula>NOT(ISERROR(SEARCH("09.00 -13:00",C61)))</formula>
    </cfRule>
    <cfRule type="containsText" dxfId="28174" priority="49998" operator="containsText" text="08.30 -17.30">
      <formula>NOT(ISERROR(SEARCH("08.30 -17.30",C61)))</formula>
    </cfRule>
    <cfRule type="containsText" dxfId="28173" priority="49999" operator="containsText" text="08.30 -15:30">
      <formula>NOT(ISERROR(SEARCH("08.30 -15:30",C61)))</formula>
    </cfRule>
  </conditionalFormatting>
  <conditionalFormatting sqref="W60">
    <cfRule type="cellIs" dxfId="28172" priority="49988" operator="equal">
      <formula>"09.00 – 13.00"</formula>
    </cfRule>
  </conditionalFormatting>
  <conditionalFormatting sqref="W60">
    <cfRule type="cellIs" dxfId="28171" priority="49989" operator="equal">
      <formula>"09.00 – 15.00"</formula>
    </cfRule>
  </conditionalFormatting>
  <conditionalFormatting sqref="W60">
    <cfRule type="cellIs" dxfId="28170" priority="49990" operator="equal">
      <formula>"09.00 – 18.00"</formula>
    </cfRule>
  </conditionalFormatting>
  <conditionalFormatting sqref="W60">
    <cfRule type="cellIs" dxfId="28169" priority="49991" operator="equal">
      <formula>"09.30 – 13.00"</formula>
    </cfRule>
  </conditionalFormatting>
  <conditionalFormatting sqref="W60">
    <cfRule type="cellIs" dxfId="28168" priority="49992" operator="equal">
      <formula>"10.30 – 19.30"</formula>
    </cfRule>
  </conditionalFormatting>
  <conditionalFormatting sqref="W60">
    <cfRule type="cellIs" dxfId="28167" priority="49993" operator="equal">
      <formula>"11.30 – 19.30"</formula>
    </cfRule>
  </conditionalFormatting>
  <conditionalFormatting sqref="W60">
    <cfRule type="cellIs" dxfId="28166" priority="49994" operator="equal">
      <formula>_FV(13,"3")</formula>
    </cfRule>
  </conditionalFormatting>
  <conditionalFormatting sqref="W60">
    <cfRule type="cellIs" dxfId="28165" priority="49995" operator="equal">
      <formula>_FV(13,"3")</formula>
    </cfRule>
  </conditionalFormatting>
  <conditionalFormatting sqref="W60">
    <cfRule type="cellIs" dxfId="28164" priority="49996" operator="equal">
      <formula>_FV(13,"3")</formula>
    </cfRule>
  </conditionalFormatting>
  <conditionalFormatting sqref="W60">
    <cfRule type="containsText" dxfId="28163" priority="49978" operator="containsText" text="DOMENICA">
      <formula>NOT(ISERROR(SEARCH("DOMENICA",W60)))</formula>
    </cfRule>
    <cfRule type="containsText" dxfId="28162" priority="49979" operator="containsText" text="08.30 – 14.30">
      <formula>NOT(ISERROR(SEARCH("08.30 – 14.30",W60)))</formula>
    </cfRule>
    <cfRule type="containsText" dxfId="28161" priority="49980" operator="containsText" text="09.30 – 18.30">
      <formula>NOT(ISERROR(SEARCH("09.30 – 18.30",W60)))</formula>
    </cfRule>
    <cfRule type="containsText" dxfId="28160" priority="49981" operator="containsText" text="08.30 – 16.30">
      <formula>NOT(ISERROR(SEARCH("08.30 – 16.30",W60)))</formula>
    </cfRule>
    <cfRule type="containsText" dxfId="28159" priority="49982" operator="containsText" text="08.30 – 17.30">
      <formula>NOT(ISERROR(SEARCH("08.30 – 17.30",W60)))</formula>
    </cfRule>
    <cfRule type="containsText" dxfId="28158" priority="49983" operator="containsText" text="09.00 – 18.00">
      <formula>NOT(ISERROR(SEARCH("09.00 – 18.00",W60)))</formula>
    </cfRule>
    <cfRule type="containsText" dxfId="28157" priority="49984" operator="containsText" text="09.00 – 15.00">
      <formula>NOT(ISERROR(SEARCH("09.00 – 15.00",W60)))</formula>
    </cfRule>
    <cfRule type="containsText" dxfId="28156" priority="49985" operator="containsText" text="10.30 – 19.30">
      <formula>NOT(ISERROR(SEARCH("10.30 – 19.30",W60)))</formula>
    </cfRule>
    <cfRule type="containsText" dxfId="28155" priority="49986" operator="containsText" text="09.00 – 13.00">
      <formula>NOT(ISERROR(SEARCH("09.00 – 13.00",W60)))</formula>
    </cfRule>
    <cfRule type="containsText" dxfId="28154" priority="49987" operator="containsText" text="11.30 – 19.30">
      <formula>NOT(ISERROR(SEARCH("11.30 – 19.30",W60)))</formula>
    </cfRule>
  </conditionalFormatting>
  <conditionalFormatting sqref="W60">
    <cfRule type="cellIs" dxfId="28153" priority="49970" operator="equal">
      <formula>"09.00 – 15.00"</formula>
    </cfRule>
  </conditionalFormatting>
  <conditionalFormatting sqref="W60">
    <cfRule type="cellIs" dxfId="28152" priority="49971" operator="equal">
      <formula>"09.00 – 18.00"</formula>
    </cfRule>
  </conditionalFormatting>
  <conditionalFormatting sqref="W60">
    <cfRule type="cellIs" dxfId="28151" priority="49972" operator="equal">
      <formula>"09.30 – 13.00"</formula>
    </cfRule>
  </conditionalFormatting>
  <conditionalFormatting sqref="W60">
    <cfRule type="cellIs" dxfId="28150" priority="49973" operator="equal">
      <formula>"10.30 – 19.30"</formula>
    </cfRule>
  </conditionalFormatting>
  <conditionalFormatting sqref="W60">
    <cfRule type="cellIs" dxfId="28149" priority="49974" operator="equal">
      <formula>"11.30 – 19.30"</formula>
    </cfRule>
  </conditionalFormatting>
  <conditionalFormatting sqref="W60">
    <cfRule type="cellIs" dxfId="28148" priority="49975" operator="equal">
      <formula>_FV(13,"3")</formula>
    </cfRule>
  </conditionalFormatting>
  <conditionalFormatting sqref="W60">
    <cfRule type="cellIs" dxfId="28147" priority="49976" operator="equal">
      <formula>_FV(13,"3")</formula>
    </cfRule>
  </conditionalFormatting>
  <conditionalFormatting sqref="W60">
    <cfRule type="cellIs" dxfId="28146" priority="49977" operator="equal">
      <formula>_FV(13,"3")</formula>
    </cfRule>
  </conditionalFormatting>
  <conditionalFormatting sqref="W60">
    <cfRule type="cellIs" dxfId="28145" priority="49962" operator="equal">
      <formula>"09.00 – 15.00"</formula>
    </cfRule>
  </conditionalFormatting>
  <conditionalFormatting sqref="W60">
    <cfRule type="cellIs" dxfId="28144" priority="49963" operator="equal">
      <formula>"09.00 – 18.00"</formula>
    </cfRule>
  </conditionalFormatting>
  <conditionalFormatting sqref="W60">
    <cfRule type="cellIs" dxfId="28143" priority="49964" operator="equal">
      <formula>"09.30 – 13.00"</formula>
    </cfRule>
  </conditionalFormatting>
  <conditionalFormatting sqref="W60">
    <cfRule type="cellIs" dxfId="28142" priority="49965" operator="equal">
      <formula>"10.30 – 19.30"</formula>
    </cfRule>
  </conditionalFormatting>
  <conditionalFormatting sqref="W60">
    <cfRule type="cellIs" dxfId="28141" priority="49966" operator="equal">
      <formula>"11.30 – 19.30"</formula>
    </cfRule>
  </conditionalFormatting>
  <conditionalFormatting sqref="W60">
    <cfRule type="cellIs" dxfId="28140" priority="49967" operator="equal">
      <formula>_FV(13,"3")</formula>
    </cfRule>
  </conditionalFormatting>
  <conditionalFormatting sqref="W60">
    <cfRule type="cellIs" dxfId="28139" priority="49968" operator="equal">
      <formula>_FV(13,"3")</formula>
    </cfRule>
  </conditionalFormatting>
  <conditionalFormatting sqref="W60">
    <cfRule type="cellIs" dxfId="28138" priority="49969" operator="equal">
      <formula>_FV(13,"3")</formula>
    </cfRule>
  </conditionalFormatting>
  <conditionalFormatting sqref="W60">
    <cfRule type="containsText" dxfId="28137" priority="49956" operator="containsText" text="09.00 - 13.00">
      <formula>NOT(ISERROR(SEARCH("09.00 - 13.00",W60)))</formula>
    </cfRule>
    <cfRule type="containsText" dxfId="28136" priority="49957" operator="containsText" text="09.00 – 15:00">
      <formula>NOT(ISERROR(SEARCH("09.00 – 15:00",W60)))</formula>
    </cfRule>
    <cfRule type="containsText" dxfId="28135" priority="49958" operator="containsText" text="09.00 – 16.00">
      <formula>NOT(ISERROR(SEARCH("09.00 – 16.00",W60)))</formula>
    </cfRule>
    <cfRule type="containsText" dxfId="28134" priority="49959" operator="containsText" text="09.00 - 13:00">
      <formula>NOT(ISERROR(SEARCH("09.00 - 13:00",W60)))</formula>
    </cfRule>
    <cfRule type="containsText" dxfId="28133" priority="49960" operator="containsText" text="08.30 – 16:30 ">
      <formula>NOT(ISERROR(SEARCH("08.30 – 16:30 ",W60)))</formula>
    </cfRule>
    <cfRule type="containsText" dxfId="28132" priority="49961" operator="containsText" text="08.30 – 17:30 ">
      <formula>NOT(ISERROR(SEARCH("08.30 – 17:30 ",W60)))</formula>
    </cfRule>
  </conditionalFormatting>
  <conditionalFormatting sqref="W60">
    <cfRule type="cellIs" dxfId="28131" priority="49948" operator="equal">
      <formula>"09.00 – 15.00"</formula>
    </cfRule>
  </conditionalFormatting>
  <conditionalFormatting sqref="W60">
    <cfRule type="cellIs" dxfId="28130" priority="49949" operator="equal">
      <formula>"09.00 – 18.00"</formula>
    </cfRule>
  </conditionalFormatting>
  <conditionalFormatting sqref="W60">
    <cfRule type="cellIs" dxfId="28129" priority="49950" operator="equal">
      <formula>"09.30 – 13.00"</formula>
    </cfRule>
  </conditionalFormatting>
  <conditionalFormatting sqref="W60">
    <cfRule type="cellIs" dxfId="28128" priority="49951" operator="equal">
      <formula>"10.30 – 19.30"</formula>
    </cfRule>
  </conditionalFormatting>
  <conditionalFormatting sqref="W60">
    <cfRule type="cellIs" dxfId="28127" priority="49952" operator="equal">
      <formula>"11.30 – 19.30"</formula>
    </cfRule>
  </conditionalFormatting>
  <conditionalFormatting sqref="W60">
    <cfRule type="cellIs" dxfId="28126" priority="49953" operator="equal">
      <formula>_FV(13,"3")</formula>
    </cfRule>
  </conditionalFormatting>
  <conditionalFormatting sqref="W60">
    <cfRule type="cellIs" dxfId="28125" priority="49954" operator="equal">
      <formula>_FV(13,"3")</formula>
    </cfRule>
  </conditionalFormatting>
  <conditionalFormatting sqref="W60">
    <cfRule type="cellIs" dxfId="28124" priority="49955" operator="equal">
      <formula>_FV(13,"3")</formula>
    </cfRule>
  </conditionalFormatting>
  <conditionalFormatting sqref="W60">
    <cfRule type="containsText" dxfId="28123" priority="49938" operator="containsText" text="DOMENICA">
      <formula>NOT(ISERROR(SEARCH("DOMENICA",W60)))</formula>
    </cfRule>
    <cfRule type="containsText" dxfId="28122" priority="49939" operator="containsText" text="08.30 – 14.30">
      <formula>NOT(ISERROR(SEARCH("08.30 – 14.30",W60)))</formula>
    </cfRule>
    <cfRule type="containsText" dxfId="28121" priority="49940" operator="containsText" text="09.30 – 18.30">
      <formula>NOT(ISERROR(SEARCH("09.30 – 18.30",W60)))</formula>
    </cfRule>
    <cfRule type="containsText" dxfId="28120" priority="49941" operator="containsText" text="08.30 – 16.30">
      <formula>NOT(ISERROR(SEARCH("08.30 – 16.30",W60)))</formula>
    </cfRule>
    <cfRule type="containsText" dxfId="28119" priority="49942" operator="containsText" text="08.30 – 17.30">
      <formula>NOT(ISERROR(SEARCH("08.30 – 17.30",W60)))</formula>
    </cfRule>
    <cfRule type="containsText" dxfId="28118" priority="49943" operator="containsText" text="09.00 – 18.00">
      <formula>NOT(ISERROR(SEARCH("09.00 – 18.00",W60)))</formula>
    </cfRule>
    <cfRule type="containsText" dxfId="28117" priority="49944" operator="containsText" text="09.00 – 15.00">
      <formula>NOT(ISERROR(SEARCH("09.00 – 15.00",W60)))</formula>
    </cfRule>
    <cfRule type="containsText" dxfId="28116" priority="49945" operator="containsText" text="10.30 – 19.30">
      <formula>NOT(ISERROR(SEARCH("10.30 – 19.30",W60)))</formula>
    </cfRule>
    <cfRule type="containsText" dxfId="28115" priority="49946" operator="containsText" text="09.00 – 13.00">
      <formula>NOT(ISERROR(SEARCH("09.00 – 13.00",W60)))</formula>
    </cfRule>
    <cfRule type="containsText" dxfId="28114" priority="49947" operator="containsText" text="11.30 – 19.30">
      <formula>NOT(ISERROR(SEARCH("11.30 – 19.30",W60)))</formula>
    </cfRule>
  </conditionalFormatting>
  <conditionalFormatting sqref="W60">
    <cfRule type="cellIs" dxfId="28113" priority="49931" operator="equal">
      <formula>"09.00 – 18.00"</formula>
    </cfRule>
  </conditionalFormatting>
  <conditionalFormatting sqref="W60">
    <cfRule type="cellIs" dxfId="28112" priority="49932" operator="equal">
      <formula>"09.30 – 13.00"</formula>
    </cfRule>
  </conditionalFormatting>
  <conditionalFormatting sqref="W60">
    <cfRule type="cellIs" dxfId="28111" priority="49933" operator="equal">
      <formula>"10.30 – 19.30"</formula>
    </cfRule>
  </conditionalFormatting>
  <conditionalFormatting sqref="W60">
    <cfRule type="cellIs" dxfId="28110" priority="49934" operator="equal">
      <formula>"11.30 – 19.30"</formula>
    </cfRule>
  </conditionalFormatting>
  <conditionalFormatting sqref="W60">
    <cfRule type="cellIs" dxfId="28109" priority="49935" operator="equal">
      <formula>_FV(13,"3")</formula>
    </cfRule>
  </conditionalFormatting>
  <conditionalFormatting sqref="W60">
    <cfRule type="cellIs" dxfId="28108" priority="49936" operator="equal">
      <formula>_FV(13,"3")</formula>
    </cfRule>
  </conditionalFormatting>
  <conditionalFormatting sqref="W60">
    <cfRule type="cellIs" dxfId="28107" priority="49937" operator="equal">
      <formula>_FV(13,"3")</formula>
    </cfRule>
  </conditionalFormatting>
  <conditionalFormatting sqref="W60">
    <cfRule type="cellIs" dxfId="28106" priority="49924" operator="equal">
      <formula>"09.00 – 18.00"</formula>
    </cfRule>
  </conditionalFormatting>
  <conditionalFormatting sqref="W60">
    <cfRule type="cellIs" dxfId="28105" priority="49925" operator="equal">
      <formula>"09.30 – 13.00"</formula>
    </cfRule>
  </conditionalFormatting>
  <conditionalFormatting sqref="W60">
    <cfRule type="cellIs" dxfId="28104" priority="49926" operator="equal">
      <formula>"10.30 – 19.30"</formula>
    </cfRule>
  </conditionalFormatting>
  <conditionalFormatting sqref="W60">
    <cfRule type="cellIs" dxfId="28103" priority="49927" operator="equal">
      <formula>"11.30 – 19.30"</formula>
    </cfRule>
  </conditionalFormatting>
  <conditionalFormatting sqref="W60">
    <cfRule type="cellIs" dxfId="28102" priority="49928" operator="equal">
      <formula>_FV(13,"3")</formula>
    </cfRule>
  </conditionalFormatting>
  <conditionalFormatting sqref="W60">
    <cfRule type="cellIs" dxfId="28101" priority="49929" operator="equal">
      <formula>_FV(13,"3")</formula>
    </cfRule>
  </conditionalFormatting>
  <conditionalFormatting sqref="W60">
    <cfRule type="cellIs" dxfId="28100" priority="49930" operator="equal">
      <formula>_FV(13,"3")</formula>
    </cfRule>
  </conditionalFormatting>
  <conditionalFormatting sqref="W61:W68">
    <cfRule type="containsText" dxfId="28099" priority="49906" operator="containsText" text="08.30 – 14.30">
      <formula>NOT(ISERROR(SEARCH("08.30 – 14.30",W61)))</formula>
    </cfRule>
    <cfRule type="containsText" dxfId="28098" priority="49907" operator="containsText" text="09:30 – 18.30">
      <formula>NOT(ISERROR(SEARCH("09:30 – 18.30",W61)))</formula>
    </cfRule>
    <cfRule type="containsText" dxfId="28097" priority="49908" operator="containsText" text="10.30 – 18.30">
      <formula>NOT(ISERROR(SEARCH("10.30 – 18.30",W61)))</formula>
    </cfRule>
    <cfRule type="containsText" dxfId="28096" priority="49909" operator="containsText" text="09.30 – 18.30">
      <formula>NOT(ISERROR(SEARCH("09.30 – 18.30",W61)))</formula>
    </cfRule>
    <cfRule type="containsText" dxfId="28095" priority="49911" operator="containsText" text="09.00 – 13:00">
      <formula>NOT(ISERROR(SEARCH("09.00 – 13:00",W61)))</formula>
    </cfRule>
    <cfRule type="containsText" dxfId="28094" priority="49912" operator="containsText" text="08.30 – 16.30">
      <formula>NOT(ISERROR(SEARCH("08.30 – 16.30",W61)))</formula>
    </cfRule>
    <cfRule type="containsText" dxfId="28093" priority="49913" operator="containsText" text="08:30 – 17.30">
      <formula>NOT(ISERROR(SEARCH("08:30 – 17.30",W61)))</formula>
    </cfRule>
    <cfRule type="containsText" dxfId="28092" priority="49914" operator="containsText" text="08.30 – 17.30">
      <formula>NOT(ISERROR(SEARCH("08.30 – 17.30",W61)))</formula>
    </cfRule>
    <cfRule type="containsText" dxfId="28091" priority="49915" operator="containsText" text="09.00 – 18.00">
      <formula>NOT(ISERROR(SEARCH("09.00 – 18.00",W61)))</formula>
    </cfRule>
    <cfRule type="containsText" dxfId="28090" priority="49916" operator="containsText" text="09.00 – 13.00">
      <formula>NOT(ISERROR(SEARCH("09.00 – 13.00",W61)))</formula>
    </cfRule>
    <cfRule type="containsText" dxfId="28089" priority="49917" operator="containsText" text="11.30 – 19.30">
      <formula>NOT(ISERROR(SEARCH("11.30 – 19.30",W61)))</formula>
    </cfRule>
    <cfRule type="containsText" dxfId="28088" priority="49918" operator="containsText" text="10.30 – 19.30">
      <formula>NOT(ISERROR(SEARCH("10.30 – 19.30",W61)))</formula>
    </cfRule>
    <cfRule type="containsText" dxfId="28087" priority="49919" operator="containsText" text="09.00 – 15.00">
      <formula>NOT(ISERROR(SEARCH("09.00 – 15.00",W61)))</formula>
    </cfRule>
    <cfRule type="containsText" dxfId="28086" priority="49920" operator="containsText" text="1 2 : 3 0">
      <formula>NOT(ISERROR(SEARCH("1 2 : 3 0",W61)))</formula>
    </cfRule>
    <cfRule type="containsText" dxfId="28085" priority="49921" operator="containsText" text="1 3 : 3 0">
      <formula>NOT(ISERROR(SEARCH("1 3 : 3 0",W61)))</formula>
    </cfRule>
    <cfRule type="containsText" dxfId="28084" priority="49922" operator="containsText" text="FESTIVITÁ">
      <formula>NOT(ISERROR(SEARCH("FESTIVITÁ",W61)))</formula>
    </cfRule>
    <cfRule type="cellIs" dxfId="28083" priority="49923" operator="equal">
      <formula>"DOMENICA"</formula>
    </cfRule>
  </conditionalFormatting>
  <conditionalFormatting sqref="W61:W68">
    <cfRule type="containsText" dxfId="28082" priority="49898" operator="containsText" text="09.00 - 13.00">
      <formula>NOT(ISERROR(SEARCH("09.00 - 13.00",W61)))</formula>
    </cfRule>
    <cfRule type="containsText" dxfId="28081" priority="49901" operator="containsText" text="09.00 – 15:00">
      <formula>NOT(ISERROR(SEARCH("09.00 – 15:00",W61)))</formula>
    </cfRule>
    <cfRule type="containsText" dxfId="28080" priority="49902" operator="containsText" text="09.00 – 16.00">
      <formula>NOT(ISERROR(SEARCH("09.00 – 16.00",W61)))</formula>
    </cfRule>
    <cfRule type="containsText" dxfId="28079" priority="49903" operator="containsText" text="09.00 - 13:00">
      <formula>NOT(ISERROR(SEARCH("09.00 - 13:00",W61)))</formula>
    </cfRule>
    <cfRule type="containsText" dxfId="28078" priority="49904" operator="containsText" text="08.30 – 16:30 ">
      <formula>NOT(ISERROR(SEARCH("08.30 – 16:30 ",W61)))</formula>
    </cfRule>
    <cfRule type="containsText" dxfId="28077" priority="49905" operator="containsText" text="08.30 – 17:30 ">
      <formula>NOT(ISERROR(SEARCH("08.30 – 17:30 ",W61)))</formula>
    </cfRule>
  </conditionalFormatting>
  <conditionalFormatting sqref="W61:W68">
    <cfRule type="containsText" dxfId="28076" priority="49900" operator="containsText" text="1 3 : 0 0">
      <formula>NOT(ISERROR(SEARCH("1 3 : 0 0",W61)))</formula>
    </cfRule>
  </conditionalFormatting>
  <conditionalFormatting sqref="W61">
    <cfRule type="containsText" dxfId="28075" priority="49899" operator="containsText" text="13:00">
      <formula>NOT(ISERROR(SEARCH("13:00",W61)))</formula>
    </cfRule>
  </conditionalFormatting>
  <conditionalFormatting sqref="W61:W68">
    <cfRule type="containsText" dxfId="28074" priority="49910" operator="containsText" text="09:00 – 13.00 ">
      <formula>NOT(ISERROR(SEARCH("09:00 – 13.00 ",W61)))</formula>
    </cfRule>
  </conditionalFormatting>
  <conditionalFormatting sqref="W67">
    <cfRule type="containsText" dxfId="28073" priority="49897" operator="containsText" text="09:00 – 13.00 ">
      <formula>NOT(ISERROR(SEARCH("09:00 – 13.00 ",W67)))</formula>
    </cfRule>
  </conditionalFormatting>
  <conditionalFormatting sqref="W61:W68">
    <cfRule type="containsText" dxfId="28072" priority="49896" operator="containsText" text="09:00 – 13.00 ">
      <formula>NOT(ISERROR(SEARCH("09:00 – 13.00 ",W61)))</formula>
    </cfRule>
  </conditionalFormatting>
  <conditionalFormatting sqref="W67:W68">
    <cfRule type="containsText" dxfId="28071" priority="49895" operator="containsText" text="09:00 – 13.00 ">
      <formula>NOT(ISERROR(SEARCH("09:00 – 13.00 ",W67)))</formula>
    </cfRule>
  </conditionalFormatting>
  <conditionalFormatting sqref="W62">
    <cfRule type="containsText" dxfId="28070" priority="49892" operator="containsText" text="09.00 -13.00">
      <formula>NOT(ISERROR(SEARCH("09.00 -13.00",W62)))</formula>
    </cfRule>
    <cfRule type="containsText" dxfId="28069" priority="49893" operator="containsText" text="09.00 -15:00">
      <formula>NOT(ISERROR(SEARCH("09.00 -15:00",W62)))</formula>
    </cfRule>
    <cfRule type="containsText" dxfId="28068" priority="49894" operator="containsText" text="09.00 -16.00">
      <formula>NOT(ISERROR(SEARCH("09.00 -16.00",W62)))</formula>
    </cfRule>
  </conditionalFormatting>
  <conditionalFormatting sqref="W63:W68">
    <cfRule type="containsText" dxfId="28067" priority="49889" operator="containsText" text="09.00 -13.00">
      <formula>NOT(ISERROR(SEARCH("09.00 -13.00",W63)))</formula>
    </cfRule>
    <cfRule type="containsText" dxfId="28066" priority="49890" operator="containsText" text="09.00 -15:00">
      <formula>NOT(ISERROR(SEARCH("09.00 -15:00",W63)))</formula>
    </cfRule>
    <cfRule type="containsText" dxfId="28065" priority="49891" operator="containsText" text="09.00 -16.00">
      <formula>NOT(ISERROR(SEARCH("09.00 -16.00",W63)))</formula>
    </cfRule>
  </conditionalFormatting>
  <conditionalFormatting sqref="W61">
    <cfRule type="containsText" dxfId="28064" priority="49886" operator="containsText" text="09.00 -13.00">
      <formula>NOT(ISERROR(SEARCH("09.00 -13.00",W61)))</formula>
    </cfRule>
    <cfRule type="containsText" dxfId="28063" priority="49887" operator="containsText" text="09.00 -15:00">
      <formula>NOT(ISERROR(SEARCH("09.00 -15:00",W61)))</formula>
    </cfRule>
    <cfRule type="containsText" dxfId="28062" priority="49888" operator="containsText" text="09.00 -16.00">
      <formula>NOT(ISERROR(SEARCH("09.00 -16.00",W61)))</formula>
    </cfRule>
  </conditionalFormatting>
  <conditionalFormatting sqref="W67">
    <cfRule type="containsText" dxfId="28061" priority="49885" operator="containsText" text="09:00 – 13.00 ">
      <formula>NOT(ISERROR(SEARCH("09:00 – 13.00 ",W67)))</formula>
    </cfRule>
  </conditionalFormatting>
  <conditionalFormatting sqref="W61:W68">
    <cfRule type="containsText" dxfId="28060" priority="49884" operator="containsText" text="09:00 – 13.00 ">
      <formula>NOT(ISERROR(SEARCH("09:00 – 13.00 ",W61)))</formula>
    </cfRule>
  </conditionalFormatting>
  <conditionalFormatting sqref="W67:W68">
    <cfRule type="containsText" dxfId="28059" priority="49883" operator="containsText" text="09:00 – 13.00 ">
      <formula>NOT(ISERROR(SEARCH("09:00 – 13.00 ",W67)))</formula>
    </cfRule>
  </conditionalFormatting>
  <conditionalFormatting sqref="W62">
    <cfRule type="containsText" dxfId="28058" priority="49880" operator="containsText" text="09.00 -13.00">
      <formula>NOT(ISERROR(SEARCH("09.00 -13.00",W62)))</formula>
    </cfRule>
    <cfRule type="containsText" dxfId="28057" priority="49881" operator="containsText" text="09.00 -15:00">
      <formula>NOT(ISERROR(SEARCH("09.00 -15:00",W62)))</formula>
    </cfRule>
    <cfRule type="containsText" dxfId="28056" priority="49882" operator="containsText" text="09.00 -16.00">
      <formula>NOT(ISERROR(SEARCH("09.00 -16.00",W62)))</formula>
    </cfRule>
  </conditionalFormatting>
  <conditionalFormatting sqref="W63:W68">
    <cfRule type="containsText" dxfId="28055" priority="49877" operator="containsText" text="09.00 -13.00">
      <formula>NOT(ISERROR(SEARCH("09.00 -13.00",W63)))</formula>
    </cfRule>
    <cfRule type="containsText" dxfId="28054" priority="49878" operator="containsText" text="09.00 -15:00">
      <formula>NOT(ISERROR(SEARCH("09.00 -15:00",W63)))</formula>
    </cfRule>
    <cfRule type="containsText" dxfId="28053" priority="49879" operator="containsText" text="09.00 -16.00">
      <formula>NOT(ISERROR(SEARCH("09.00 -16.00",W63)))</formula>
    </cfRule>
  </conditionalFormatting>
  <conditionalFormatting sqref="W61">
    <cfRule type="containsText" dxfId="28052" priority="49874" operator="containsText" text="09.00 -13.00">
      <formula>NOT(ISERROR(SEARCH("09.00 -13.00",W61)))</formula>
    </cfRule>
    <cfRule type="containsText" dxfId="28051" priority="49875" operator="containsText" text="09.00 -15:00">
      <formula>NOT(ISERROR(SEARCH("09.00 -15:00",W61)))</formula>
    </cfRule>
    <cfRule type="containsText" dxfId="28050" priority="49876" operator="containsText" text="09.00 -16.00">
      <formula>NOT(ISERROR(SEARCH("09.00 -16.00",W61)))</formula>
    </cfRule>
  </conditionalFormatting>
  <conditionalFormatting sqref="W62">
    <cfRule type="containsText" dxfId="28049" priority="49871" operator="containsText" text="09.00 -13:00">
      <formula>NOT(ISERROR(SEARCH("09.00 -13:00",W62)))</formula>
    </cfRule>
    <cfRule type="containsText" dxfId="28048" priority="49872" operator="containsText" text="08.30 -17.30">
      <formula>NOT(ISERROR(SEARCH("08.30 -17.30",W62)))</formula>
    </cfRule>
    <cfRule type="containsText" dxfId="28047" priority="49873" operator="containsText" text="08.30 -15:30">
      <formula>NOT(ISERROR(SEARCH("08.30 -15:30",W62)))</formula>
    </cfRule>
  </conditionalFormatting>
  <conditionalFormatting sqref="W63:W68">
    <cfRule type="containsText" dxfId="28046" priority="49868" operator="containsText" text="09.00 -13.00">
      <formula>NOT(ISERROR(SEARCH("09.00 -13.00",W63)))</formula>
    </cfRule>
    <cfRule type="containsText" dxfId="28045" priority="49869" operator="containsText" text="09.00 -15:00">
      <formula>NOT(ISERROR(SEARCH("09.00 -15:00",W63)))</formula>
    </cfRule>
    <cfRule type="containsText" dxfId="28044" priority="49870" operator="containsText" text="09.00 -16.00">
      <formula>NOT(ISERROR(SEARCH("09.00 -16.00",W63)))</formula>
    </cfRule>
  </conditionalFormatting>
  <conditionalFormatting sqref="W63:W68">
    <cfRule type="containsText" dxfId="28043" priority="49865" operator="containsText" text="09.00 -13:00">
      <formula>NOT(ISERROR(SEARCH("09.00 -13:00",W63)))</formula>
    </cfRule>
    <cfRule type="containsText" dxfId="28042" priority="49866" operator="containsText" text="08.30 -17.30">
      <formula>NOT(ISERROR(SEARCH("08.30 -17.30",W63)))</formula>
    </cfRule>
    <cfRule type="containsText" dxfId="28041" priority="49867" operator="containsText" text="08.30 -15:30">
      <formula>NOT(ISERROR(SEARCH("08.30 -15:30",W63)))</formula>
    </cfRule>
  </conditionalFormatting>
  <conditionalFormatting sqref="W61">
    <cfRule type="containsText" dxfId="28040" priority="49862" operator="containsText" text="09.00 -13.00">
      <formula>NOT(ISERROR(SEARCH("09.00 -13.00",W61)))</formula>
    </cfRule>
    <cfRule type="containsText" dxfId="28039" priority="49863" operator="containsText" text="09.00 -15:00">
      <formula>NOT(ISERROR(SEARCH("09.00 -15:00",W61)))</formula>
    </cfRule>
    <cfRule type="containsText" dxfId="28038" priority="49864" operator="containsText" text="09.00 -16.00">
      <formula>NOT(ISERROR(SEARCH("09.00 -16.00",W61)))</formula>
    </cfRule>
  </conditionalFormatting>
  <conditionalFormatting sqref="W61">
    <cfRule type="containsText" dxfId="28037" priority="49859" operator="containsText" text="09.00 -13:00">
      <formula>NOT(ISERROR(SEARCH("09.00 -13:00",W61)))</formula>
    </cfRule>
    <cfRule type="containsText" dxfId="28036" priority="49860" operator="containsText" text="08.30 -17.30">
      <formula>NOT(ISERROR(SEARCH("08.30 -17.30",W61)))</formula>
    </cfRule>
    <cfRule type="containsText" dxfId="28035" priority="49861" operator="containsText" text="08.30 -15:30">
      <formula>NOT(ISERROR(SEARCH("08.30 -15:30",W61)))</formula>
    </cfRule>
  </conditionalFormatting>
  <conditionalFormatting sqref="BK60 BR60:BS60">
    <cfRule type="cellIs" dxfId="28034" priority="49850" operator="equal">
      <formula>"09.00 – 13.00"</formula>
    </cfRule>
  </conditionalFormatting>
  <conditionalFormatting sqref="BK60 BR60:BS60">
    <cfRule type="cellIs" dxfId="28033" priority="49851" operator="equal">
      <formula>"09.00 – 15.00"</formula>
    </cfRule>
  </conditionalFormatting>
  <conditionalFormatting sqref="BK60 BR60:BS60">
    <cfRule type="cellIs" dxfId="28032" priority="49852" operator="equal">
      <formula>"09.00 – 18.00"</formula>
    </cfRule>
  </conditionalFormatting>
  <conditionalFormatting sqref="BK60 BR60:BS60">
    <cfRule type="cellIs" dxfId="28031" priority="49853" operator="equal">
      <formula>"09.30 – 13.00"</formula>
    </cfRule>
  </conditionalFormatting>
  <conditionalFormatting sqref="BK60 BR60:BS60">
    <cfRule type="cellIs" dxfId="28030" priority="49854" operator="equal">
      <formula>"10.30 – 19.30"</formula>
    </cfRule>
  </conditionalFormatting>
  <conditionalFormatting sqref="BK60 BR60:BS60">
    <cfRule type="cellIs" dxfId="28029" priority="49855" operator="equal">
      <formula>"11.30 – 19.30"</formula>
    </cfRule>
  </conditionalFormatting>
  <conditionalFormatting sqref="BK60 BR60:BS60">
    <cfRule type="cellIs" dxfId="28028" priority="49856" operator="equal">
      <formula>_FV(13,"3")</formula>
    </cfRule>
  </conditionalFormatting>
  <conditionalFormatting sqref="BK60 BR60:BS60">
    <cfRule type="cellIs" dxfId="28027" priority="49857" operator="equal">
      <formula>_FV(13,"3")</formula>
    </cfRule>
  </conditionalFormatting>
  <conditionalFormatting sqref="BK60 BR60:BS60">
    <cfRule type="cellIs" dxfId="28026" priority="49858" operator="equal">
      <formula>_FV(13,"3")</formula>
    </cfRule>
  </conditionalFormatting>
  <conditionalFormatting sqref="BK60 BR60:BS60">
    <cfRule type="containsText" dxfId="28025" priority="49840" operator="containsText" text="DOMENICA">
      <formula>NOT(ISERROR(SEARCH("DOMENICA",BK60)))</formula>
    </cfRule>
    <cfRule type="containsText" dxfId="28024" priority="49841" operator="containsText" text="08.30 – 14.30">
      <formula>NOT(ISERROR(SEARCH("08.30 – 14.30",BK60)))</formula>
    </cfRule>
    <cfRule type="containsText" dxfId="28023" priority="49842" operator="containsText" text="09.30 – 18.30">
      <formula>NOT(ISERROR(SEARCH("09.30 – 18.30",BK60)))</formula>
    </cfRule>
    <cfRule type="containsText" dxfId="28022" priority="49843" operator="containsText" text="08.30 – 16.30">
      <formula>NOT(ISERROR(SEARCH("08.30 – 16.30",BK60)))</formula>
    </cfRule>
    <cfRule type="containsText" dxfId="28021" priority="49844" operator="containsText" text="08.30 – 17.30">
      <formula>NOT(ISERROR(SEARCH("08.30 – 17.30",BK60)))</formula>
    </cfRule>
    <cfRule type="containsText" dxfId="28020" priority="49845" operator="containsText" text="09.00 – 18.00">
      <formula>NOT(ISERROR(SEARCH("09.00 – 18.00",BK60)))</formula>
    </cfRule>
    <cfRule type="containsText" dxfId="28019" priority="49846" operator="containsText" text="09.00 – 15.00">
      <formula>NOT(ISERROR(SEARCH("09.00 – 15.00",BK60)))</formula>
    </cfRule>
    <cfRule type="containsText" dxfId="28018" priority="49847" operator="containsText" text="10.30 – 19.30">
      <formula>NOT(ISERROR(SEARCH("10.30 – 19.30",BK60)))</formula>
    </cfRule>
    <cfRule type="containsText" dxfId="28017" priority="49848" operator="containsText" text="09.00 – 13.00">
      <formula>NOT(ISERROR(SEARCH("09.00 – 13.00",BK60)))</formula>
    </cfRule>
    <cfRule type="containsText" dxfId="28016" priority="49849" operator="containsText" text="11.30 – 19.30">
      <formula>NOT(ISERROR(SEARCH("11.30 – 19.30",BK60)))</formula>
    </cfRule>
  </conditionalFormatting>
  <conditionalFormatting sqref="BK60 BR60:BS60">
    <cfRule type="cellIs" dxfId="28015" priority="49832" operator="equal">
      <formula>"09.00 – 15.00"</formula>
    </cfRule>
  </conditionalFormatting>
  <conditionalFormatting sqref="BK60 BR60:BS60">
    <cfRule type="cellIs" dxfId="28014" priority="49833" operator="equal">
      <formula>"09.00 – 18.00"</formula>
    </cfRule>
  </conditionalFormatting>
  <conditionalFormatting sqref="BK60 BR60:BS60">
    <cfRule type="cellIs" dxfId="28013" priority="49834" operator="equal">
      <formula>"09.30 – 13.00"</formula>
    </cfRule>
  </conditionalFormatting>
  <conditionalFormatting sqref="BK60 BR60:BS60">
    <cfRule type="cellIs" dxfId="28012" priority="49835" operator="equal">
      <formula>"10.30 – 19.30"</formula>
    </cfRule>
  </conditionalFormatting>
  <conditionalFormatting sqref="BK60 BR60:BS60">
    <cfRule type="cellIs" dxfId="28011" priority="49836" operator="equal">
      <formula>"11.30 – 19.30"</formula>
    </cfRule>
  </conditionalFormatting>
  <conditionalFormatting sqref="BK60 BR60:BS60">
    <cfRule type="cellIs" dxfId="28010" priority="49837" operator="equal">
      <formula>_FV(13,"3")</formula>
    </cfRule>
  </conditionalFormatting>
  <conditionalFormatting sqref="BK60 BR60:BS60">
    <cfRule type="cellIs" dxfId="28009" priority="49838" operator="equal">
      <formula>_FV(13,"3")</formula>
    </cfRule>
  </conditionalFormatting>
  <conditionalFormatting sqref="BK60 BR60:BS60">
    <cfRule type="cellIs" dxfId="28008" priority="49839" operator="equal">
      <formula>_FV(13,"3")</formula>
    </cfRule>
  </conditionalFormatting>
  <conditionalFormatting sqref="BK60 BR60:BS60">
    <cfRule type="containsText" dxfId="28007" priority="49818" operator="containsText" text="09.00 - 13.00">
      <formula>NOT(ISERROR(SEARCH("09.00 - 13.00",BK60)))</formula>
    </cfRule>
    <cfRule type="containsText" dxfId="28006" priority="49819" operator="containsText" text="09.00 – 15:00">
      <formula>NOT(ISERROR(SEARCH("09.00 – 15:00",BK60)))</formula>
    </cfRule>
    <cfRule type="containsText" dxfId="28005" priority="49820" operator="containsText" text="09.00 – 16.00">
      <formula>NOT(ISERROR(SEARCH("09.00 – 16.00",BK60)))</formula>
    </cfRule>
    <cfRule type="containsText" dxfId="28004" priority="49821" operator="containsText" text="09.00 - 13:00">
      <formula>NOT(ISERROR(SEARCH("09.00 - 13:00",BK60)))</formula>
    </cfRule>
    <cfRule type="containsText" dxfId="28003" priority="49822" operator="containsText" text="08.30 – 16:30 ">
      <formula>NOT(ISERROR(SEARCH("08.30 – 16:30 ",BK60)))</formula>
    </cfRule>
    <cfRule type="containsText" dxfId="28002" priority="49823" operator="containsText" text="08.30 – 17:30 ">
      <formula>NOT(ISERROR(SEARCH("08.30 – 17:30 ",BK60)))</formula>
    </cfRule>
  </conditionalFormatting>
  <conditionalFormatting sqref="BK60 BR60:BS60">
    <cfRule type="cellIs" dxfId="28001" priority="49810" operator="equal">
      <formula>"09.00 – 15.00"</formula>
    </cfRule>
  </conditionalFormatting>
  <conditionalFormatting sqref="BK60 BR60:BS60">
    <cfRule type="cellIs" dxfId="28000" priority="49811" operator="equal">
      <formula>"09.00 – 18.00"</formula>
    </cfRule>
  </conditionalFormatting>
  <conditionalFormatting sqref="BK60 BR60:BS60">
    <cfRule type="cellIs" dxfId="27999" priority="49812" operator="equal">
      <formula>"09.30 – 13.00"</formula>
    </cfRule>
  </conditionalFormatting>
  <conditionalFormatting sqref="BK60 BR60:BS60">
    <cfRule type="cellIs" dxfId="27998" priority="49813" operator="equal">
      <formula>"10.30 – 19.30"</formula>
    </cfRule>
  </conditionalFormatting>
  <conditionalFormatting sqref="BK60 BR60:BS60">
    <cfRule type="cellIs" dxfId="27997" priority="49814" operator="equal">
      <formula>"11.30 – 19.30"</formula>
    </cfRule>
  </conditionalFormatting>
  <conditionalFormatting sqref="BK60 BR60:BS60">
    <cfRule type="cellIs" dxfId="27996" priority="49815" operator="equal">
      <formula>_FV(13,"3")</formula>
    </cfRule>
  </conditionalFormatting>
  <conditionalFormatting sqref="BK60 BR60:BS60">
    <cfRule type="cellIs" dxfId="27995" priority="49816" operator="equal">
      <formula>_FV(13,"3")</formula>
    </cfRule>
  </conditionalFormatting>
  <conditionalFormatting sqref="BK60 BR60:BS60">
    <cfRule type="cellIs" dxfId="27994" priority="49817" operator="equal">
      <formula>_FV(13,"3")</formula>
    </cfRule>
  </conditionalFormatting>
  <conditionalFormatting sqref="BK60 BR60:BS60">
    <cfRule type="containsText" dxfId="27993" priority="49800" operator="containsText" text="DOMENICA">
      <formula>NOT(ISERROR(SEARCH("DOMENICA",BK60)))</formula>
    </cfRule>
    <cfRule type="containsText" dxfId="27992" priority="49801" operator="containsText" text="08.30 – 14.30">
      <formula>NOT(ISERROR(SEARCH("08.30 – 14.30",BK60)))</formula>
    </cfRule>
    <cfRule type="containsText" dxfId="27991" priority="49802" operator="containsText" text="09.30 – 18.30">
      <formula>NOT(ISERROR(SEARCH("09.30 – 18.30",BK60)))</formula>
    </cfRule>
    <cfRule type="containsText" dxfId="27990" priority="49803" operator="containsText" text="08.30 – 16.30">
      <formula>NOT(ISERROR(SEARCH("08.30 – 16.30",BK60)))</formula>
    </cfRule>
    <cfRule type="containsText" dxfId="27989" priority="49804" operator="containsText" text="08.30 – 17.30">
      <formula>NOT(ISERROR(SEARCH("08.30 – 17.30",BK60)))</formula>
    </cfRule>
    <cfRule type="containsText" dxfId="27988" priority="49805" operator="containsText" text="09.00 – 18.00">
      <formula>NOT(ISERROR(SEARCH("09.00 – 18.00",BK60)))</formula>
    </cfRule>
    <cfRule type="containsText" dxfId="27987" priority="49806" operator="containsText" text="09.00 – 15.00">
      <formula>NOT(ISERROR(SEARCH("09.00 – 15.00",BK60)))</formula>
    </cfRule>
    <cfRule type="containsText" dxfId="27986" priority="49807" operator="containsText" text="10.30 – 19.30">
      <formula>NOT(ISERROR(SEARCH("10.30 – 19.30",BK60)))</formula>
    </cfRule>
    <cfRule type="containsText" dxfId="27985" priority="49808" operator="containsText" text="09.00 – 13.00">
      <formula>NOT(ISERROR(SEARCH("09.00 – 13.00",BK60)))</formula>
    </cfRule>
    <cfRule type="containsText" dxfId="27984" priority="49809" operator="containsText" text="11.30 – 19.30">
      <formula>NOT(ISERROR(SEARCH("11.30 – 19.30",BK60)))</formula>
    </cfRule>
  </conditionalFormatting>
  <conditionalFormatting sqref="BK60 BR60:BS60">
    <cfRule type="cellIs" dxfId="27983" priority="49793" operator="equal">
      <formula>"09.00 – 18.00"</formula>
    </cfRule>
  </conditionalFormatting>
  <conditionalFormatting sqref="BK60 BR60:BS60">
    <cfRule type="cellIs" dxfId="27982" priority="49794" operator="equal">
      <formula>"09.30 – 13.00"</formula>
    </cfRule>
  </conditionalFormatting>
  <conditionalFormatting sqref="BK60 BR60:BS60">
    <cfRule type="cellIs" dxfId="27981" priority="49795" operator="equal">
      <formula>"10.30 – 19.30"</formula>
    </cfRule>
  </conditionalFormatting>
  <conditionalFormatting sqref="BK60 BR60:BS60">
    <cfRule type="cellIs" dxfId="27980" priority="49796" operator="equal">
      <formula>"11.30 – 19.30"</formula>
    </cfRule>
  </conditionalFormatting>
  <conditionalFormatting sqref="BK60 BR60:BS60">
    <cfRule type="cellIs" dxfId="27979" priority="49798" operator="equal">
      <formula>_FV(13,"3")</formula>
    </cfRule>
  </conditionalFormatting>
  <conditionalFormatting sqref="BK60 BR60:BS60">
    <cfRule type="cellIs" dxfId="27978" priority="49799" operator="equal">
      <formula>_FV(13,"3")</formula>
    </cfRule>
  </conditionalFormatting>
  <conditionalFormatting sqref="BK60 BR60:BS60">
    <cfRule type="cellIs" dxfId="27977" priority="49786" operator="equal">
      <formula>"09.00 – 18.00"</formula>
    </cfRule>
  </conditionalFormatting>
  <conditionalFormatting sqref="BK60 BR60:BS60">
    <cfRule type="cellIs" dxfId="27976" priority="49787" operator="equal">
      <formula>"09.30 – 13.00"</formula>
    </cfRule>
  </conditionalFormatting>
  <conditionalFormatting sqref="BK60 BR60:BS60">
    <cfRule type="cellIs" dxfId="27975" priority="49788" operator="equal">
      <formula>"10.30 – 19.30"</formula>
    </cfRule>
  </conditionalFormatting>
  <conditionalFormatting sqref="BK60 BR60:BS60">
    <cfRule type="cellIs" dxfId="27974" priority="49789" operator="equal">
      <formula>"11.30 – 19.30"</formula>
    </cfRule>
  </conditionalFormatting>
  <conditionalFormatting sqref="BK60 BR60:BS60">
    <cfRule type="cellIs" dxfId="27973" priority="49791" operator="equal">
      <formula>_FV(13,"3")</formula>
    </cfRule>
  </conditionalFormatting>
  <conditionalFormatting sqref="BK60 BR60:BS60">
    <cfRule type="cellIs" dxfId="27972" priority="49792" operator="equal">
      <formula>_FV(13,"3")</formula>
    </cfRule>
  </conditionalFormatting>
  <conditionalFormatting sqref="BK61:BK68 BR61:BS68">
    <cfRule type="containsText" dxfId="27971" priority="49768" operator="containsText" text="08.30 – 14.30">
      <formula>NOT(ISERROR(SEARCH("08.30 – 14.30",BK61)))</formula>
    </cfRule>
    <cfRule type="containsText" dxfId="27970" priority="49769" operator="containsText" text="09:30 – 18.30">
      <formula>NOT(ISERROR(SEARCH("09:30 – 18.30",BK61)))</formula>
    </cfRule>
    <cfRule type="containsText" dxfId="27969" priority="49770" operator="containsText" text="10.30 – 18.30">
      <formula>NOT(ISERROR(SEARCH("10.30 – 18.30",BK61)))</formula>
    </cfRule>
    <cfRule type="containsText" dxfId="27968" priority="49771" operator="containsText" text="09.30 – 18.30">
      <formula>NOT(ISERROR(SEARCH("09.30 – 18.30",BK61)))</formula>
    </cfRule>
    <cfRule type="containsText" dxfId="27967" priority="49773" operator="containsText" text="09.00 – 13:00">
      <formula>NOT(ISERROR(SEARCH("09.00 – 13:00",BK61)))</formula>
    </cfRule>
    <cfRule type="containsText" dxfId="27966" priority="49774" operator="containsText" text="08.30 – 16.30">
      <formula>NOT(ISERROR(SEARCH("08.30 – 16.30",BK61)))</formula>
    </cfRule>
    <cfRule type="containsText" dxfId="27965" priority="49775" operator="containsText" text="08:30 – 17.30">
      <formula>NOT(ISERROR(SEARCH("08:30 – 17.30",BK61)))</formula>
    </cfRule>
    <cfRule type="containsText" dxfId="27964" priority="49776" operator="containsText" text="08.30 – 17.30">
      <formula>NOT(ISERROR(SEARCH("08.30 – 17.30",BK61)))</formula>
    </cfRule>
    <cfRule type="containsText" dxfId="27963" priority="49777" operator="containsText" text="09.00 – 18.00">
      <formula>NOT(ISERROR(SEARCH("09.00 – 18.00",BK61)))</formula>
    </cfRule>
    <cfRule type="containsText" dxfId="27962" priority="49778" operator="containsText" text="09.00 – 13.00">
      <formula>NOT(ISERROR(SEARCH("09.00 – 13.00",BK61)))</formula>
    </cfRule>
    <cfRule type="containsText" dxfId="27961" priority="49779" operator="containsText" text="11.30 – 19.30">
      <formula>NOT(ISERROR(SEARCH("11.30 – 19.30",BK61)))</formula>
    </cfRule>
    <cfRule type="containsText" dxfId="27960" priority="49780" operator="containsText" text="10.30 – 19.30">
      <formula>NOT(ISERROR(SEARCH("10.30 – 19.30",BK61)))</formula>
    </cfRule>
    <cfRule type="containsText" dxfId="27959" priority="49781" operator="containsText" text="09.00 – 15.00">
      <formula>NOT(ISERROR(SEARCH("09.00 – 15.00",BK61)))</formula>
    </cfRule>
    <cfRule type="containsText" dxfId="27958" priority="49782" operator="containsText" text="1 2 : 3 0">
      <formula>NOT(ISERROR(SEARCH("1 2 : 3 0",BK61)))</formula>
    </cfRule>
    <cfRule type="containsText" dxfId="27957" priority="49783" operator="containsText" text="1 3 : 3 0">
      <formula>NOT(ISERROR(SEARCH("1 3 : 3 0",BK61)))</formula>
    </cfRule>
    <cfRule type="containsText" dxfId="27956" priority="49784" operator="containsText" text="FESTIVITÁ">
      <formula>NOT(ISERROR(SEARCH("FESTIVITÁ",BK61)))</formula>
    </cfRule>
    <cfRule type="cellIs" dxfId="27955" priority="49785" operator="equal">
      <formula>"DOMENICA"</formula>
    </cfRule>
  </conditionalFormatting>
  <conditionalFormatting sqref="BK61:BK68 BR61:BS68">
    <cfRule type="containsText" dxfId="27954" priority="49760" operator="containsText" text="09.00 - 13.00">
      <formula>NOT(ISERROR(SEARCH("09.00 - 13.00",BK61)))</formula>
    </cfRule>
    <cfRule type="containsText" dxfId="27953" priority="49763" operator="containsText" text="09.00 – 15:00">
      <formula>NOT(ISERROR(SEARCH("09.00 – 15:00",BK61)))</formula>
    </cfRule>
    <cfRule type="containsText" dxfId="27952" priority="49764" operator="containsText" text="09.00 – 16.00">
      <formula>NOT(ISERROR(SEARCH("09.00 – 16.00",BK61)))</formula>
    </cfRule>
    <cfRule type="containsText" dxfId="27951" priority="49765" operator="containsText" text="09.00 - 13:00">
      <formula>NOT(ISERROR(SEARCH("09.00 - 13:00",BK61)))</formula>
    </cfRule>
    <cfRule type="containsText" dxfId="27950" priority="49766" operator="containsText" text="08.30 – 16:30 ">
      <formula>NOT(ISERROR(SEARCH("08.30 – 16:30 ",BK61)))</formula>
    </cfRule>
    <cfRule type="containsText" dxfId="27949" priority="49767" operator="containsText" text="08.30 – 17:30 ">
      <formula>NOT(ISERROR(SEARCH("08.30 – 17:30 ",BK61)))</formula>
    </cfRule>
  </conditionalFormatting>
  <conditionalFormatting sqref="BK61:BK68 BR61:BS68">
    <cfRule type="containsText" dxfId="27948" priority="49762" operator="containsText" text="1 3 : 0 0">
      <formula>NOT(ISERROR(SEARCH("1 3 : 0 0",BK61)))</formula>
    </cfRule>
  </conditionalFormatting>
  <conditionalFormatting sqref="BK61 BR61:BS61">
    <cfRule type="containsText" dxfId="27947" priority="49761" operator="containsText" text="13:00">
      <formula>NOT(ISERROR(SEARCH("13:00",BK61)))</formula>
    </cfRule>
  </conditionalFormatting>
  <conditionalFormatting sqref="BK61:BK68 BR61:BS68">
    <cfRule type="containsText" dxfId="27946" priority="49772" operator="containsText" text="09:00 – 13.00 ">
      <formula>NOT(ISERROR(SEARCH("09:00 – 13.00 ",BK61)))</formula>
    </cfRule>
  </conditionalFormatting>
  <conditionalFormatting sqref="BK67 BR67:BS67">
    <cfRule type="containsText" dxfId="27945" priority="49759" operator="containsText" text="09:00 – 13.00 ">
      <formula>NOT(ISERROR(SEARCH("09:00 – 13.00 ",BK67)))</formula>
    </cfRule>
  </conditionalFormatting>
  <conditionalFormatting sqref="BK61:BK68 BR61:BS68">
    <cfRule type="containsText" dxfId="27944" priority="49758" operator="containsText" text="09:00 – 13.00 ">
      <formula>NOT(ISERROR(SEARCH("09:00 – 13.00 ",BK61)))</formula>
    </cfRule>
  </conditionalFormatting>
  <conditionalFormatting sqref="BK67:BK68 BR67:BS68">
    <cfRule type="containsText" dxfId="27943" priority="49757" operator="containsText" text="09:00 – 13.00 ">
      <formula>NOT(ISERROR(SEARCH("09:00 – 13.00 ",BK67)))</formula>
    </cfRule>
  </conditionalFormatting>
  <conditionalFormatting sqref="BK62 BR62:BS62">
    <cfRule type="containsText" dxfId="27942" priority="49754" operator="containsText" text="09.00 -13.00">
      <formula>NOT(ISERROR(SEARCH("09.00 -13.00",BK62)))</formula>
    </cfRule>
    <cfRule type="containsText" dxfId="27941" priority="49755" operator="containsText" text="09.00 -15:00">
      <formula>NOT(ISERROR(SEARCH("09.00 -15:00",BK62)))</formula>
    </cfRule>
    <cfRule type="containsText" dxfId="27940" priority="49756" operator="containsText" text="09.00 -16.00">
      <formula>NOT(ISERROR(SEARCH("09.00 -16.00",BK62)))</formula>
    </cfRule>
  </conditionalFormatting>
  <conditionalFormatting sqref="BK63:BK68 BR63:BS68">
    <cfRule type="containsText" dxfId="27939" priority="49751" operator="containsText" text="09.00 -13.00">
      <formula>NOT(ISERROR(SEARCH("09.00 -13.00",BK63)))</formula>
    </cfRule>
    <cfRule type="containsText" dxfId="27938" priority="49752" operator="containsText" text="09.00 -15:00">
      <formula>NOT(ISERROR(SEARCH("09.00 -15:00",BK63)))</formula>
    </cfRule>
    <cfRule type="containsText" dxfId="27937" priority="49753" operator="containsText" text="09.00 -16.00">
      <formula>NOT(ISERROR(SEARCH("09.00 -16.00",BK63)))</formula>
    </cfRule>
  </conditionalFormatting>
  <conditionalFormatting sqref="BK61 BR61:BS61">
    <cfRule type="containsText" dxfId="27936" priority="49748" operator="containsText" text="09.00 -13.00">
      <formula>NOT(ISERROR(SEARCH("09.00 -13.00",BK61)))</formula>
    </cfRule>
    <cfRule type="containsText" dxfId="27935" priority="49749" operator="containsText" text="09.00 -15:00">
      <formula>NOT(ISERROR(SEARCH("09.00 -15:00",BK61)))</formula>
    </cfRule>
    <cfRule type="containsText" dxfId="27934" priority="49750" operator="containsText" text="09.00 -16.00">
      <formula>NOT(ISERROR(SEARCH("09.00 -16.00",BK61)))</formula>
    </cfRule>
  </conditionalFormatting>
  <conditionalFormatting sqref="BK67 BR67:BS67">
    <cfRule type="containsText" dxfId="27933" priority="49747" operator="containsText" text="09:00 – 13.00 ">
      <formula>NOT(ISERROR(SEARCH("09:00 – 13.00 ",BK67)))</formula>
    </cfRule>
  </conditionalFormatting>
  <conditionalFormatting sqref="BK61:BK68 BR61:BS68">
    <cfRule type="containsText" dxfId="27932" priority="49746" operator="containsText" text="09:00 – 13.00 ">
      <formula>NOT(ISERROR(SEARCH("09:00 – 13.00 ",BK61)))</formula>
    </cfRule>
  </conditionalFormatting>
  <conditionalFormatting sqref="BK67:BK68 BR67:BS68">
    <cfRule type="containsText" dxfId="27931" priority="49745" operator="containsText" text="09:00 – 13.00 ">
      <formula>NOT(ISERROR(SEARCH("09:00 – 13.00 ",BK67)))</formula>
    </cfRule>
  </conditionalFormatting>
  <conditionalFormatting sqref="BK62 BR62:BS62">
    <cfRule type="containsText" dxfId="27930" priority="49742" operator="containsText" text="09.00 -13.00">
      <formula>NOT(ISERROR(SEARCH("09.00 -13.00",BK62)))</formula>
    </cfRule>
    <cfRule type="containsText" dxfId="27929" priority="49743" operator="containsText" text="09.00 -15:00">
      <formula>NOT(ISERROR(SEARCH("09.00 -15:00",BK62)))</formula>
    </cfRule>
    <cfRule type="containsText" dxfId="27928" priority="49744" operator="containsText" text="09.00 -16.00">
      <formula>NOT(ISERROR(SEARCH("09.00 -16.00",BK62)))</formula>
    </cfRule>
  </conditionalFormatting>
  <conditionalFormatting sqref="BK63:BK68 BR63:BS68">
    <cfRule type="containsText" dxfId="27927" priority="49739" operator="containsText" text="09.00 -13.00">
      <formula>NOT(ISERROR(SEARCH("09.00 -13.00",BK63)))</formula>
    </cfRule>
    <cfRule type="containsText" dxfId="27926" priority="49740" operator="containsText" text="09.00 -15:00">
      <formula>NOT(ISERROR(SEARCH("09.00 -15:00",BK63)))</formula>
    </cfRule>
    <cfRule type="containsText" dxfId="27925" priority="49741" operator="containsText" text="09.00 -16.00">
      <formula>NOT(ISERROR(SEARCH("09.00 -16.00",BK63)))</formula>
    </cfRule>
  </conditionalFormatting>
  <conditionalFormatting sqref="BK61 BR61:BS61">
    <cfRule type="containsText" dxfId="27924" priority="49736" operator="containsText" text="09.00 -13.00">
      <formula>NOT(ISERROR(SEARCH("09.00 -13.00",BK61)))</formula>
    </cfRule>
    <cfRule type="containsText" dxfId="27923" priority="49737" operator="containsText" text="09.00 -15:00">
      <formula>NOT(ISERROR(SEARCH("09.00 -15:00",BK61)))</formula>
    </cfRule>
    <cfRule type="containsText" dxfId="27922" priority="49738" operator="containsText" text="09.00 -16.00">
      <formula>NOT(ISERROR(SEARCH("09.00 -16.00",BK61)))</formula>
    </cfRule>
  </conditionalFormatting>
  <conditionalFormatting sqref="BK62 BR62:BS62">
    <cfRule type="containsText" dxfId="27921" priority="49733" operator="containsText" text="09.00 -13:00">
      <formula>NOT(ISERROR(SEARCH("09.00 -13:00",BK62)))</formula>
    </cfRule>
    <cfRule type="containsText" dxfId="27920" priority="49734" operator="containsText" text="08.30 -17.30">
      <formula>NOT(ISERROR(SEARCH("08.30 -17.30",BK62)))</formula>
    </cfRule>
    <cfRule type="containsText" dxfId="27919" priority="49735" operator="containsText" text="08.30 -15:30">
      <formula>NOT(ISERROR(SEARCH("08.30 -15:30",BK62)))</formula>
    </cfRule>
  </conditionalFormatting>
  <conditionalFormatting sqref="BK63:BK68 BR63:BS68">
    <cfRule type="containsText" dxfId="27918" priority="49730" operator="containsText" text="09.00 -13.00">
      <formula>NOT(ISERROR(SEARCH("09.00 -13.00",BK63)))</formula>
    </cfRule>
    <cfRule type="containsText" dxfId="27917" priority="49731" operator="containsText" text="09.00 -15:00">
      <formula>NOT(ISERROR(SEARCH("09.00 -15:00",BK63)))</formula>
    </cfRule>
    <cfRule type="containsText" dxfId="27916" priority="49732" operator="containsText" text="09.00 -16.00">
      <formula>NOT(ISERROR(SEARCH("09.00 -16.00",BK63)))</formula>
    </cfRule>
  </conditionalFormatting>
  <conditionalFormatting sqref="BK63:BK68 BR63:BS68">
    <cfRule type="containsText" dxfId="27915" priority="49727" operator="containsText" text="09.00 -13:00">
      <formula>NOT(ISERROR(SEARCH("09.00 -13:00",BK63)))</formula>
    </cfRule>
    <cfRule type="containsText" dxfId="27914" priority="49728" operator="containsText" text="08.30 -17.30">
      <formula>NOT(ISERROR(SEARCH("08.30 -17.30",BK63)))</formula>
    </cfRule>
    <cfRule type="containsText" dxfId="27913" priority="49729" operator="containsText" text="08.30 -15:30">
      <formula>NOT(ISERROR(SEARCH("08.30 -15:30",BK63)))</formula>
    </cfRule>
  </conditionalFormatting>
  <conditionalFormatting sqref="BK61 BR61:BS61">
    <cfRule type="containsText" dxfId="27912" priority="49724" operator="containsText" text="09.00 -13.00">
      <formula>NOT(ISERROR(SEARCH("09.00 -13.00",BK61)))</formula>
    </cfRule>
    <cfRule type="containsText" dxfId="27911" priority="49725" operator="containsText" text="09.00 -15:00">
      <formula>NOT(ISERROR(SEARCH("09.00 -15:00",BK61)))</formula>
    </cfRule>
    <cfRule type="containsText" dxfId="27910" priority="49726" operator="containsText" text="09.00 -16.00">
      <formula>NOT(ISERROR(SEARCH("09.00 -16.00",BK61)))</formula>
    </cfRule>
  </conditionalFormatting>
  <conditionalFormatting sqref="BK61 BR61:BS61">
    <cfRule type="containsText" dxfId="27909" priority="49721" operator="containsText" text="09.00 -13:00">
      <formula>NOT(ISERROR(SEARCH("09.00 -13:00",BK61)))</formula>
    </cfRule>
    <cfRule type="containsText" dxfId="27908" priority="49722" operator="containsText" text="08.30 -17.30">
      <formula>NOT(ISERROR(SEARCH("08.30 -17.30",BK61)))</formula>
    </cfRule>
    <cfRule type="containsText" dxfId="27907" priority="49723" operator="containsText" text="08.30 -15:30">
      <formula>NOT(ISERROR(SEARCH("08.30 -15:30",BK61)))</formula>
    </cfRule>
  </conditionalFormatting>
  <conditionalFormatting sqref="BU71:AMY78 Q71:S71">
    <cfRule type="containsText" dxfId="27906" priority="49704" operator="containsText" text="08.30 – 14.30">
      <formula>NOT(ISERROR(SEARCH("08.30 – 14.30",Q71)))</formula>
    </cfRule>
    <cfRule type="containsText" dxfId="27905" priority="49705" operator="containsText" text="09:30 – 18.30">
      <formula>NOT(ISERROR(SEARCH("09:30 – 18.30",Q71)))</formula>
    </cfRule>
    <cfRule type="containsText" dxfId="27904" priority="49706" operator="containsText" text="10.30 – 18.30">
      <formula>NOT(ISERROR(SEARCH("10.30 – 18.30",Q71)))</formula>
    </cfRule>
    <cfRule type="containsText" dxfId="27903" priority="49707" operator="containsText" text="09.30 – 18.30">
      <formula>NOT(ISERROR(SEARCH("09.30 – 18.30",Q71)))</formula>
    </cfRule>
    <cfRule type="containsText" dxfId="27902" priority="49708" operator="containsText" text="09.00 – 13:00">
      <formula>NOT(ISERROR(SEARCH("09.00 – 13:00",Q71)))</formula>
    </cfRule>
    <cfRule type="containsText" dxfId="27901" priority="49709" operator="containsText" text="08.30 – 16.30">
      <formula>NOT(ISERROR(SEARCH("08.30 – 16.30",Q71)))</formula>
    </cfRule>
    <cfRule type="containsText" dxfId="27900" priority="49710" operator="containsText" text="08:30 – 17.30">
      <formula>NOT(ISERROR(SEARCH("08:30 – 17.30",Q71)))</formula>
    </cfRule>
    <cfRule type="containsText" dxfId="27899" priority="49711" operator="containsText" text="08.30 – 17.30">
      <formula>NOT(ISERROR(SEARCH("08.30 – 17.30",Q71)))</formula>
    </cfRule>
    <cfRule type="containsText" dxfId="27898" priority="49712" operator="containsText" text="09.00 – 18.00">
      <formula>NOT(ISERROR(SEARCH("09.00 – 18.00",Q71)))</formula>
    </cfRule>
    <cfRule type="containsText" dxfId="27897" priority="49713" operator="containsText" text="09.00 – 13.00">
      <formula>NOT(ISERROR(SEARCH("09.00 – 13.00",Q71)))</formula>
    </cfRule>
    <cfRule type="containsText" dxfId="27896" priority="49714" operator="containsText" text="11.30 – 19.30">
      <formula>NOT(ISERROR(SEARCH("11.30 – 19.30",Q71)))</formula>
    </cfRule>
    <cfRule type="containsText" dxfId="27895" priority="49715" operator="containsText" text="10.30 – 19.30">
      <formula>NOT(ISERROR(SEARCH("10.30 – 19.30",Q71)))</formula>
    </cfRule>
    <cfRule type="containsText" dxfId="27894" priority="49716" operator="containsText" text="09.00 – 15.00">
      <formula>NOT(ISERROR(SEARCH("09.00 – 15.00",Q71)))</formula>
    </cfRule>
    <cfRule type="containsText" dxfId="27893" priority="49717" operator="containsText" text="12:30">
      <formula>NOT(ISERROR(SEARCH("12:30",Q71)))</formula>
    </cfRule>
    <cfRule type="containsText" dxfId="27892" priority="49718" operator="containsText" text="13:30">
      <formula>NOT(ISERROR(SEARCH("13:30",Q71)))</formula>
    </cfRule>
    <cfRule type="containsText" dxfId="27891" priority="49719" operator="containsText" text="FESTIVITÁ">
      <formula>NOT(ISERROR(SEARCH("FESTIVITÁ",Q71)))</formula>
    </cfRule>
    <cfRule type="cellIs" dxfId="27890" priority="49720" operator="equal">
      <formula>"DOMENICA"</formula>
    </cfRule>
  </conditionalFormatting>
  <conditionalFormatting sqref="Q70:S70">
    <cfRule type="cellIs" dxfId="27889" priority="49695" operator="equal">
      <formula>"09.00 – 13.00"</formula>
    </cfRule>
  </conditionalFormatting>
  <conditionalFormatting sqref="U70:V70">
    <cfRule type="cellIs" dxfId="27888" priority="49610" operator="equal">
      <formula>"09.00 – 15.00"</formula>
    </cfRule>
  </conditionalFormatting>
  <conditionalFormatting sqref="Q70:S70">
    <cfRule type="cellIs" dxfId="27887" priority="49696" operator="equal">
      <formula>"09.00 – 15.00"</formula>
    </cfRule>
  </conditionalFormatting>
  <conditionalFormatting sqref="Q70:S70">
    <cfRule type="cellIs" dxfId="27886" priority="49697" operator="equal">
      <formula>"09.00 – 18.00"</formula>
    </cfRule>
  </conditionalFormatting>
  <conditionalFormatting sqref="Q70:S70">
    <cfRule type="cellIs" dxfId="27885" priority="49698" operator="equal">
      <formula>"09.30 – 13.00"</formula>
    </cfRule>
  </conditionalFormatting>
  <conditionalFormatting sqref="Q70:S70">
    <cfRule type="cellIs" dxfId="27884" priority="49699" operator="equal">
      <formula>"10.30 – 19.30"</formula>
    </cfRule>
  </conditionalFormatting>
  <conditionalFormatting sqref="Q70:S70">
    <cfRule type="cellIs" dxfId="27883" priority="49700" operator="equal">
      <formula>"11.30 – 19.30"</formula>
    </cfRule>
  </conditionalFormatting>
  <conditionalFormatting sqref="Q70:S70">
    <cfRule type="cellIs" dxfId="27882" priority="49701" operator="equal">
      <formula>_FV(13,"3")</formula>
    </cfRule>
  </conditionalFormatting>
  <conditionalFormatting sqref="Q70:S70">
    <cfRule type="cellIs" dxfId="27881" priority="49702" operator="equal">
      <formula>_FV(13,"3")</formula>
    </cfRule>
  </conditionalFormatting>
  <conditionalFormatting sqref="Q70:S70">
    <cfRule type="cellIs" dxfId="27880" priority="49703" operator="equal">
      <formula>_FV(13,"3")</formula>
    </cfRule>
  </conditionalFormatting>
  <conditionalFormatting sqref="BU70:XFD70 Q70:S70">
    <cfRule type="containsText" dxfId="27879" priority="49685" operator="containsText" text="DOMENICA">
      <formula>NOT(ISERROR(SEARCH("DOMENICA",Q70)))</formula>
    </cfRule>
    <cfRule type="containsText" dxfId="27878" priority="49686" operator="containsText" text="08.30 – 14.30">
      <formula>NOT(ISERROR(SEARCH("08.30 – 14.30",Q70)))</formula>
    </cfRule>
    <cfRule type="containsText" dxfId="27877" priority="49687" operator="containsText" text="09.30 – 18.30">
      <formula>NOT(ISERROR(SEARCH("09.30 – 18.30",Q70)))</formula>
    </cfRule>
    <cfRule type="containsText" dxfId="27876" priority="49688" operator="containsText" text="08.30 – 16.30">
      <formula>NOT(ISERROR(SEARCH("08.30 – 16.30",Q70)))</formula>
    </cfRule>
    <cfRule type="containsText" dxfId="27875" priority="49689" operator="containsText" text="08.30 – 17.30">
      <formula>NOT(ISERROR(SEARCH("08.30 – 17.30",Q70)))</formula>
    </cfRule>
    <cfRule type="containsText" dxfId="27874" priority="49690" operator="containsText" text="09.00 – 18.00">
      <formula>NOT(ISERROR(SEARCH("09.00 – 18.00",Q70)))</formula>
    </cfRule>
    <cfRule type="containsText" dxfId="27873" priority="49691" operator="containsText" text="09.00 – 15.00">
      <formula>NOT(ISERROR(SEARCH("09.00 – 15.00",Q70)))</formula>
    </cfRule>
    <cfRule type="containsText" dxfId="27872" priority="49692" operator="containsText" text="10.30 – 19.30">
      <formula>NOT(ISERROR(SEARCH("10.30 – 19.30",Q70)))</formula>
    </cfRule>
    <cfRule type="containsText" dxfId="27871" priority="49693" operator="containsText" text="09.00 – 13.00">
      <formula>NOT(ISERROR(SEARCH("09.00 – 13.00",Q70)))</formula>
    </cfRule>
    <cfRule type="containsText" dxfId="27870" priority="49694" operator="containsText" text="11.30 – 19.30">
      <formula>NOT(ISERROR(SEARCH("11.30 – 19.30",Q70)))</formula>
    </cfRule>
  </conditionalFormatting>
  <conditionalFormatting sqref="Q70:S70">
    <cfRule type="cellIs" dxfId="27869" priority="49677" operator="equal">
      <formula>"09.00 – 15.00"</formula>
    </cfRule>
  </conditionalFormatting>
  <conditionalFormatting sqref="Q70:S70">
    <cfRule type="cellIs" dxfId="27868" priority="49678" operator="equal">
      <formula>"09.00 – 18.00"</formula>
    </cfRule>
  </conditionalFormatting>
  <conditionalFormatting sqref="Q70:S70">
    <cfRule type="cellIs" dxfId="27867" priority="49679" operator="equal">
      <formula>"09.30 – 13.00"</formula>
    </cfRule>
  </conditionalFormatting>
  <conditionalFormatting sqref="Q70:S70">
    <cfRule type="cellIs" dxfId="27866" priority="49680" operator="equal">
      <formula>"10.30 – 19.30"</formula>
    </cfRule>
  </conditionalFormatting>
  <conditionalFormatting sqref="Q70:S70">
    <cfRule type="cellIs" dxfId="27865" priority="49681" operator="equal">
      <formula>"11.30 – 19.30"</formula>
    </cfRule>
  </conditionalFormatting>
  <conditionalFormatting sqref="Q70:S70">
    <cfRule type="cellIs" dxfId="27864" priority="49682" operator="equal">
      <formula>_FV(13,"3")</formula>
    </cfRule>
  </conditionalFormatting>
  <conditionalFormatting sqref="Q70:S70">
    <cfRule type="cellIs" dxfId="27863" priority="49683" operator="equal">
      <formula>_FV(13,"3")</formula>
    </cfRule>
  </conditionalFormatting>
  <conditionalFormatting sqref="Q70:S70">
    <cfRule type="cellIs" dxfId="27862" priority="49684" operator="equal">
      <formula>_FV(13,"3")</formula>
    </cfRule>
  </conditionalFormatting>
  <conditionalFormatting sqref="Q70:S70">
    <cfRule type="cellIs" dxfId="27861" priority="49669" operator="equal">
      <formula>"09.00 – 15.00"</formula>
    </cfRule>
  </conditionalFormatting>
  <conditionalFormatting sqref="Q70:S70">
    <cfRule type="cellIs" dxfId="27860" priority="49670" operator="equal">
      <formula>"09.00 – 18.00"</formula>
    </cfRule>
  </conditionalFormatting>
  <conditionalFormatting sqref="Q70:S70">
    <cfRule type="cellIs" dxfId="27859" priority="49671" operator="equal">
      <formula>"09.30 – 13.00"</formula>
    </cfRule>
  </conditionalFormatting>
  <conditionalFormatting sqref="Q70:S70">
    <cfRule type="cellIs" dxfId="27858" priority="49672" operator="equal">
      <formula>"10.30 – 19.30"</formula>
    </cfRule>
  </conditionalFormatting>
  <conditionalFormatting sqref="Q70:S70">
    <cfRule type="cellIs" dxfId="27857" priority="49673" operator="equal">
      <formula>"11.30 – 19.30"</formula>
    </cfRule>
  </conditionalFormatting>
  <conditionalFormatting sqref="Q70:S70">
    <cfRule type="cellIs" dxfId="27856" priority="49674" operator="equal">
      <formula>_FV(13,"3")</formula>
    </cfRule>
  </conditionalFormatting>
  <conditionalFormatting sqref="Q70:S70">
    <cfRule type="cellIs" dxfId="27855" priority="49675" operator="equal">
      <formula>_FV(13,"3")</formula>
    </cfRule>
  </conditionalFormatting>
  <conditionalFormatting sqref="Q70:S70">
    <cfRule type="cellIs" dxfId="27854" priority="49676" operator="equal">
      <formula>_FV(13,"3")</formula>
    </cfRule>
  </conditionalFormatting>
  <conditionalFormatting sqref="AW70:AY78">
    <cfRule type="containsText" dxfId="27853" priority="49652" operator="containsText" text="08.30 – 14.30">
      <formula>NOT(ISERROR(SEARCH("08.30 – 14.30",AW70)))</formula>
    </cfRule>
    <cfRule type="containsText" dxfId="27852" priority="49653" operator="containsText" text="09:30 – 18.30">
      <formula>NOT(ISERROR(SEARCH("09:30 – 18.30",AW70)))</formula>
    </cfRule>
    <cfRule type="containsText" dxfId="27851" priority="49654" operator="containsText" text="10.30 – 18.30">
      <formula>NOT(ISERROR(SEARCH("10.30 – 18.30",AW70)))</formula>
    </cfRule>
    <cfRule type="containsText" dxfId="27850" priority="49655" operator="containsText" text="09.30 – 18.30">
      <formula>NOT(ISERROR(SEARCH("09.30 – 18.30",AW70)))</formula>
    </cfRule>
    <cfRule type="containsText" dxfId="27849" priority="49656" operator="containsText" text="09.00 – 13:00">
      <formula>NOT(ISERROR(SEARCH("09.00 – 13:00",AW70)))</formula>
    </cfRule>
    <cfRule type="containsText" dxfId="27848" priority="49657" operator="containsText" text="08.30 – 16.30">
      <formula>NOT(ISERROR(SEARCH("08.30 – 16.30",AW70)))</formula>
    </cfRule>
    <cfRule type="containsText" dxfId="27847" priority="49658" operator="containsText" text="08:30 – 17.30">
      <formula>NOT(ISERROR(SEARCH("08:30 – 17.30",AW70)))</formula>
    </cfRule>
    <cfRule type="containsText" dxfId="27846" priority="49659" operator="containsText" text="08.30 – 17.30">
      <formula>NOT(ISERROR(SEARCH("08.30 – 17.30",AW70)))</formula>
    </cfRule>
    <cfRule type="containsText" dxfId="27845" priority="49660" operator="containsText" text="09.00 – 18.00">
      <formula>NOT(ISERROR(SEARCH("09.00 – 18.00",AW70)))</formula>
    </cfRule>
    <cfRule type="containsText" dxfId="27844" priority="49661" operator="containsText" text="09.00 – 13.00">
      <formula>NOT(ISERROR(SEARCH("09.00 – 13.00",AW70)))</formula>
    </cfRule>
    <cfRule type="containsText" dxfId="27843" priority="49662" operator="containsText" text="11.30 – 19.30">
      <formula>NOT(ISERROR(SEARCH("11.30 – 19.30",AW70)))</formula>
    </cfRule>
    <cfRule type="containsText" dxfId="27842" priority="49663" operator="containsText" text="10.30 – 19.30">
      <formula>NOT(ISERROR(SEARCH("10.30 – 19.30",AW70)))</formula>
    </cfRule>
    <cfRule type="containsText" dxfId="27841" priority="49664" operator="containsText" text="09.00 – 15.00">
      <formula>NOT(ISERROR(SEARCH("09.00 – 15.00",AW70)))</formula>
    </cfRule>
    <cfRule type="containsText" dxfId="27840" priority="49665" operator="containsText" text="12:30">
      <formula>NOT(ISERROR(SEARCH("12:30",AW70)))</formula>
    </cfRule>
    <cfRule type="containsText" dxfId="27839" priority="49666" operator="containsText" text="13:30">
      <formula>NOT(ISERROR(SEARCH("13:30",AW70)))</formula>
    </cfRule>
    <cfRule type="containsText" dxfId="27838" priority="49667" operator="containsText" text="FESTIVITÁ">
      <formula>NOT(ISERROR(SEARCH("FESTIVITÁ",AW70)))</formula>
    </cfRule>
    <cfRule type="cellIs" dxfId="27837" priority="49668" operator="equal">
      <formula>"DOMENICA"</formula>
    </cfRule>
  </conditionalFormatting>
  <conditionalFormatting sqref="Q72:S78">
    <cfRule type="containsText" dxfId="27836" priority="49635" operator="containsText" text="08.30 – 14.30">
      <formula>NOT(ISERROR(SEARCH("08.30 – 14.30",Q72)))</formula>
    </cfRule>
    <cfRule type="containsText" dxfId="27835" priority="49636" operator="containsText" text="09:30 – 18.30">
      <formula>NOT(ISERROR(SEARCH("09:30 – 18.30",Q72)))</formula>
    </cfRule>
    <cfRule type="containsText" dxfId="27834" priority="49637" operator="containsText" text="10.30 – 18.30">
      <formula>NOT(ISERROR(SEARCH("10.30 – 18.30",Q72)))</formula>
    </cfRule>
    <cfRule type="containsText" dxfId="27833" priority="49638" operator="containsText" text="09.30 – 18.30">
      <formula>NOT(ISERROR(SEARCH("09.30 – 18.30",Q72)))</formula>
    </cfRule>
    <cfRule type="containsText" dxfId="27832" priority="49639" operator="containsText" text="09.00 – 13:00">
      <formula>NOT(ISERROR(SEARCH("09.00 – 13:00",Q72)))</formula>
    </cfRule>
    <cfRule type="containsText" dxfId="27831" priority="49640" operator="containsText" text="08.30 – 16.30">
      <formula>NOT(ISERROR(SEARCH("08.30 – 16.30",Q72)))</formula>
    </cfRule>
    <cfRule type="containsText" dxfId="27830" priority="49641" operator="containsText" text="08:30 – 17.30">
      <formula>NOT(ISERROR(SEARCH("08:30 – 17.30",Q72)))</formula>
    </cfRule>
    <cfRule type="containsText" dxfId="27829" priority="49642" operator="containsText" text="08.30 – 17.30">
      <formula>NOT(ISERROR(SEARCH("08.30 – 17.30",Q72)))</formula>
    </cfRule>
    <cfRule type="containsText" dxfId="27828" priority="49643" operator="containsText" text="09.00 – 18.00">
      <formula>NOT(ISERROR(SEARCH("09.00 – 18.00",Q72)))</formula>
    </cfRule>
    <cfRule type="containsText" dxfId="27827" priority="49644" operator="containsText" text="09.00 – 13.00">
      <formula>NOT(ISERROR(SEARCH("09.00 – 13.00",Q72)))</formula>
    </cfRule>
    <cfRule type="containsText" dxfId="27826" priority="49645" operator="containsText" text="11.30 – 19.30">
      <formula>NOT(ISERROR(SEARCH("11.30 – 19.30",Q72)))</formula>
    </cfRule>
    <cfRule type="containsText" dxfId="27825" priority="49646" operator="containsText" text="10.30 – 19.30">
      <formula>NOT(ISERROR(SEARCH("10.30 – 19.30",Q72)))</formula>
    </cfRule>
    <cfRule type="containsText" dxfId="27824" priority="49647" operator="containsText" text="09.00 – 15.00">
      <formula>NOT(ISERROR(SEARCH("09.00 – 15.00",Q72)))</formula>
    </cfRule>
    <cfRule type="containsText" dxfId="27823" priority="49648" operator="containsText" text="12:30">
      <formula>NOT(ISERROR(SEARCH("12:30",Q72)))</formula>
    </cfRule>
    <cfRule type="containsText" dxfId="27822" priority="49649" operator="containsText" text="13:30">
      <formula>NOT(ISERROR(SEARCH("13:30",Q72)))</formula>
    </cfRule>
    <cfRule type="containsText" dxfId="27821" priority="49650" operator="containsText" text="FESTIVITÁ">
      <formula>NOT(ISERROR(SEARCH("FESTIVITÁ",Q72)))</formula>
    </cfRule>
    <cfRule type="cellIs" dxfId="27820" priority="49651" operator="equal">
      <formula>"DOMENICA"</formula>
    </cfRule>
  </conditionalFormatting>
  <conditionalFormatting sqref="U71:V71 U72:U78">
    <cfRule type="containsText" dxfId="27819" priority="49618" operator="containsText" text="08.30 – 14.30">
      <formula>NOT(ISERROR(SEARCH("08.30 – 14.30",U71)))</formula>
    </cfRule>
    <cfRule type="containsText" dxfId="27818" priority="49619" operator="containsText" text="09:30 – 18.30">
      <formula>NOT(ISERROR(SEARCH("09:30 – 18.30",U71)))</formula>
    </cfRule>
    <cfRule type="containsText" dxfId="27817" priority="49620" operator="containsText" text="10.30 – 18.30">
      <formula>NOT(ISERROR(SEARCH("10.30 – 18.30",U71)))</formula>
    </cfRule>
    <cfRule type="containsText" dxfId="27816" priority="49621" operator="containsText" text="09.30 – 18.30">
      <formula>NOT(ISERROR(SEARCH("09.30 – 18.30",U71)))</formula>
    </cfRule>
    <cfRule type="containsText" dxfId="27815" priority="49622" operator="containsText" text="09.00 – 13:00">
      <formula>NOT(ISERROR(SEARCH("09.00 – 13:00",U71)))</formula>
    </cfRule>
    <cfRule type="containsText" dxfId="27814" priority="49623" operator="containsText" text="08.30 – 16.30">
      <formula>NOT(ISERROR(SEARCH("08.30 – 16.30",U71)))</formula>
    </cfRule>
    <cfRule type="containsText" dxfId="27813" priority="49624" operator="containsText" text="08:30 – 17.30">
      <formula>NOT(ISERROR(SEARCH("08:30 – 17.30",U71)))</formula>
    </cfRule>
    <cfRule type="containsText" dxfId="27812" priority="49625" operator="containsText" text="08.30 – 17.30">
      <formula>NOT(ISERROR(SEARCH("08.30 – 17.30",U71)))</formula>
    </cfRule>
    <cfRule type="containsText" dxfId="27811" priority="49626" operator="containsText" text="09.00 – 18.00">
      <formula>NOT(ISERROR(SEARCH("09.00 – 18.00",U71)))</formula>
    </cfRule>
    <cfRule type="containsText" dxfId="27810" priority="49627" operator="containsText" text="09.00 – 13.00">
      <formula>NOT(ISERROR(SEARCH("09.00 – 13.00",U71)))</formula>
    </cfRule>
    <cfRule type="containsText" dxfId="27809" priority="49628" operator="containsText" text="11.30 – 19.30">
      <formula>NOT(ISERROR(SEARCH("11.30 – 19.30",U71)))</formula>
    </cfRule>
    <cfRule type="containsText" dxfId="27808" priority="49629" operator="containsText" text="10.30 – 19.30">
      <formula>NOT(ISERROR(SEARCH("10.30 – 19.30",U71)))</formula>
    </cfRule>
    <cfRule type="containsText" dxfId="27807" priority="49630" operator="containsText" text="09.00 – 15.00">
      <formula>NOT(ISERROR(SEARCH("09.00 – 15.00",U71)))</formula>
    </cfRule>
    <cfRule type="containsText" dxfId="27806" priority="49631" operator="containsText" text="12:30">
      <formula>NOT(ISERROR(SEARCH("12:30",U71)))</formula>
    </cfRule>
    <cfRule type="containsText" dxfId="27805" priority="49632" operator="containsText" text="13:30">
      <formula>NOT(ISERROR(SEARCH("13:30",U71)))</formula>
    </cfRule>
    <cfRule type="containsText" dxfId="27804" priority="49633" operator="containsText" text="FESTIVITÁ">
      <formula>NOT(ISERROR(SEARCH("FESTIVITÁ",U71)))</formula>
    </cfRule>
    <cfRule type="cellIs" dxfId="27803" priority="49634" operator="equal">
      <formula>"DOMENICA"</formula>
    </cfRule>
  </conditionalFormatting>
  <conditionalFormatting sqref="U70:V70">
    <cfRule type="cellIs" dxfId="27802" priority="49609" stopIfTrue="1" operator="equal">
      <formula>"09.00 – 13.00"</formula>
    </cfRule>
  </conditionalFormatting>
  <conditionalFormatting sqref="U70:V70">
    <cfRule type="cellIs" dxfId="27801" priority="49611" operator="equal">
      <formula>"09.00 – 18.00"</formula>
    </cfRule>
  </conditionalFormatting>
  <conditionalFormatting sqref="U70:V70">
    <cfRule type="cellIs" dxfId="27800" priority="49612" operator="equal">
      <formula>"09.30 – 13.00"</formula>
    </cfRule>
  </conditionalFormatting>
  <conditionalFormatting sqref="U70:V70">
    <cfRule type="cellIs" dxfId="27799" priority="49613" operator="equal">
      <formula>"10.30 – 19.30"</formula>
    </cfRule>
  </conditionalFormatting>
  <conditionalFormatting sqref="U70:V70">
    <cfRule type="cellIs" dxfId="27798" priority="49614" operator="equal">
      <formula>"11.30 – 19.30"</formula>
    </cfRule>
  </conditionalFormatting>
  <conditionalFormatting sqref="U70:V70">
    <cfRule type="cellIs" dxfId="27797" priority="49615" operator="equal">
      <formula>_FV(13,"3")</formula>
    </cfRule>
  </conditionalFormatting>
  <conditionalFormatting sqref="U70:V70">
    <cfRule type="cellIs" dxfId="27796" priority="49616" operator="equal">
      <formula>_FV(13,"3")</formula>
    </cfRule>
  </conditionalFormatting>
  <conditionalFormatting sqref="U70:V70">
    <cfRule type="cellIs" dxfId="27795" priority="49617" operator="equal">
      <formula>_FV(13,"3")</formula>
    </cfRule>
  </conditionalFormatting>
  <conditionalFormatting sqref="U70:V70">
    <cfRule type="containsText" dxfId="27794" priority="49599" operator="containsText" text="DOMENICA">
      <formula>NOT(ISERROR(SEARCH("DOMENICA",U70)))</formula>
    </cfRule>
    <cfRule type="containsText" dxfId="27793" priority="49600" operator="containsText" text="08.30 – 14.30">
      <formula>NOT(ISERROR(SEARCH("08.30 – 14.30",U70)))</formula>
    </cfRule>
    <cfRule type="containsText" dxfId="27792" priority="49601" operator="containsText" text="09.30 – 18.30">
      <formula>NOT(ISERROR(SEARCH("09.30 – 18.30",U70)))</formula>
    </cfRule>
    <cfRule type="containsText" dxfId="27791" priority="49602" operator="containsText" text="08.30 – 16.30">
      <formula>NOT(ISERROR(SEARCH("08.30 – 16.30",U70)))</formula>
    </cfRule>
    <cfRule type="containsText" dxfId="27790" priority="49603" operator="containsText" text="08.30 – 17.30">
      <formula>NOT(ISERROR(SEARCH("08.30 – 17.30",U70)))</formula>
    </cfRule>
    <cfRule type="containsText" dxfId="27789" priority="49604" operator="containsText" text="09.00 – 18.00">
      <formula>NOT(ISERROR(SEARCH("09.00 – 18.00",U70)))</formula>
    </cfRule>
    <cfRule type="containsText" dxfId="27788" priority="49605" operator="containsText" text="09.00 – 15.00">
      <formula>NOT(ISERROR(SEARCH("09.00 – 15.00",U70)))</formula>
    </cfRule>
    <cfRule type="containsText" dxfId="27787" priority="49606" operator="containsText" text="10.30 – 19.30">
      <formula>NOT(ISERROR(SEARCH("10.30 – 19.30",U70)))</formula>
    </cfRule>
    <cfRule type="containsText" dxfId="27786" priority="49607" operator="containsText" text="09.00 – 13.00">
      <formula>NOT(ISERROR(SEARCH("09.00 – 13.00",U70)))</formula>
    </cfRule>
    <cfRule type="containsText" dxfId="27785" priority="49608" operator="containsText" text="11.30 – 19.30">
      <formula>NOT(ISERROR(SEARCH("11.30 – 19.30",U70)))</formula>
    </cfRule>
  </conditionalFormatting>
  <conditionalFormatting sqref="U70:V70">
    <cfRule type="cellIs" dxfId="27784" priority="49591" operator="equal">
      <formula>"09.00 – 15.00"</formula>
    </cfRule>
  </conditionalFormatting>
  <conditionalFormatting sqref="U70:V70">
    <cfRule type="cellIs" dxfId="27783" priority="49592" operator="equal">
      <formula>"09.00 – 18.00"</formula>
    </cfRule>
  </conditionalFormatting>
  <conditionalFormatting sqref="U70:V70">
    <cfRule type="cellIs" dxfId="27782" priority="49593" operator="equal">
      <formula>"09.30 – 13.00"</formula>
    </cfRule>
  </conditionalFormatting>
  <conditionalFormatting sqref="U70:V70">
    <cfRule type="cellIs" dxfId="27781" priority="49594" operator="equal">
      <formula>"10.30 – 19.30"</formula>
    </cfRule>
  </conditionalFormatting>
  <conditionalFormatting sqref="U70:V70">
    <cfRule type="cellIs" dxfId="27780" priority="49595" operator="equal">
      <formula>"11.30 – 19.30"</formula>
    </cfRule>
  </conditionalFormatting>
  <conditionalFormatting sqref="U70:V70">
    <cfRule type="cellIs" dxfId="27779" priority="49596" operator="equal">
      <formula>_FV(13,"3")</formula>
    </cfRule>
  </conditionalFormatting>
  <conditionalFormatting sqref="U70:V70">
    <cfRule type="cellIs" dxfId="27778" priority="49597" operator="equal">
      <formula>_FV(13,"3")</formula>
    </cfRule>
  </conditionalFormatting>
  <conditionalFormatting sqref="U70:V70">
    <cfRule type="cellIs" dxfId="27777" priority="49598" operator="equal">
      <formula>_FV(13,"3")</formula>
    </cfRule>
  </conditionalFormatting>
  <conditionalFormatting sqref="U70:V70">
    <cfRule type="cellIs" dxfId="27776" priority="49583" operator="equal">
      <formula>"09.00 – 15.00"</formula>
    </cfRule>
  </conditionalFormatting>
  <conditionalFormatting sqref="U70:V70">
    <cfRule type="cellIs" dxfId="27775" priority="49584" operator="equal">
      <formula>"09.00 – 18.00"</formula>
    </cfRule>
  </conditionalFormatting>
  <conditionalFormatting sqref="U70:V70">
    <cfRule type="cellIs" dxfId="27774" priority="49585" operator="equal">
      <formula>"09.30 – 13.00"</formula>
    </cfRule>
  </conditionalFormatting>
  <conditionalFormatting sqref="U70:V70">
    <cfRule type="cellIs" dxfId="27773" priority="49586" operator="equal">
      <formula>"10.30 – 19.30"</formula>
    </cfRule>
  </conditionalFormatting>
  <conditionalFormatting sqref="U70:V70">
    <cfRule type="cellIs" dxfId="27772" priority="49587" operator="equal">
      <formula>"11.30 – 19.30"</formula>
    </cfRule>
  </conditionalFormatting>
  <conditionalFormatting sqref="U70:V70">
    <cfRule type="cellIs" dxfId="27771" priority="49588" operator="equal">
      <formula>_FV(13,"3")</formula>
    </cfRule>
  </conditionalFormatting>
  <conditionalFormatting sqref="U70:V70">
    <cfRule type="cellIs" dxfId="27770" priority="49589" operator="equal">
      <formula>_FV(13,"3")</formula>
    </cfRule>
  </conditionalFormatting>
  <conditionalFormatting sqref="U70:V70">
    <cfRule type="cellIs" dxfId="27769" priority="49590" operator="equal">
      <formula>_FV(13,"3")</formula>
    </cfRule>
  </conditionalFormatting>
  <conditionalFormatting sqref="V72:V78">
    <cfRule type="containsText" dxfId="27768" priority="49566" operator="containsText" text="08.30 – 14.30">
      <formula>NOT(ISERROR(SEARCH("08.30 – 14.30",V72)))</formula>
    </cfRule>
    <cfRule type="containsText" dxfId="27767" priority="49567" operator="containsText" text="09:30 – 18.30">
      <formula>NOT(ISERROR(SEARCH("09:30 – 18.30",V72)))</formula>
    </cfRule>
    <cfRule type="containsText" dxfId="27766" priority="49568" operator="containsText" text="10.30 – 18.30">
      <formula>NOT(ISERROR(SEARCH("10.30 – 18.30",V72)))</formula>
    </cfRule>
    <cfRule type="containsText" dxfId="27765" priority="49569" operator="containsText" text="09.30 – 18.30">
      <formula>NOT(ISERROR(SEARCH("09.30 – 18.30",V72)))</formula>
    </cfRule>
    <cfRule type="containsText" dxfId="27764" priority="49570" operator="containsText" text="09.00 – 13:00">
      <formula>NOT(ISERROR(SEARCH("09.00 – 13:00",V72)))</formula>
    </cfRule>
    <cfRule type="containsText" dxfId="27763" priority="49571" operator="containsText" text="08.30 – 16.30">
      <formula>NOT(ISERROR(SEARCH("08.30 – 16.30",V72)))</formula>
    </cfRule>
    <cfRule type="containsText" dxfId="27762" priority="49572" operator="containsText" text="08:30 – 17.30">
      <formula>NOT(ISERROR(SEARCH("08:30 – 17.30",V72)))</formula>
    </cfRule>
    <cfRule type="containsText" dxfId="27761" priority="49573" operator="containsText" text="08.30 – 17.30">
      <formula>NOT(ISERROR(SEARCH("08.30 – 17.30",V72)))</formula>
    </cfRule>
    <cfRule type="containsText" dxfId="27760" priority="49574" operator="containsText" text="09.00 – 18.00">
      <formula>NOT(ISERROR(SEARCH("09.00 – 18.00",V72)))</formula>
    </cfRule>
    <cfRule type="containsText" dxfId="27759" priority="49575" operator="containsText" text="09.00 – 13.00">
      <formula>NOT(ISERROR(SEARCH("09.00 – 13.00",V72)))</formula>
    </cfRule>
    <cfRule type="containsText" dxfId="27758" priority="49576" operator="containsText" text="11.30 – 19.30">
      <formula>NOT(ISERROR(SEARCH("11.30 – 19.30",V72)))</formula>
    </cfRule>
    <cfRule type="containsText" dxfId="27757" priority="49577" operator="containsText" text="10.30 – 19.30">
      <formula>NOT(ISERROR(SEARCH("10.30 – 19.30",V72)))</formula>
    </cfRule>
    <cfRule type="containsText" dxfId="27756" priority="49578" operator="containsText" text="09.00 – 15.00">
      <formula>NOT(ISERROR(SEARCH("09.00 – 15.00",V72)))</formula>
    </cfRule>
    <cfRule type="containsText" dxfId="27755" priority="49579" operator="containsText" text="12:30">
      <formula>NOT(ISERROR(SEARCH("12:30",V72)))</formula>
    </cfRule>
    <cfRule type="containsText" dxfId="27754" priority="49580" operator="containsText" text="13:30">
      <formula>NOT(ISERROR(SEARCH("13:30",V72)))</formula>
    </cfRule>
    <cfRule type="containsText" dxfId="27753" priority="49581" operator="containsText" text="FESTIVITÁ">
      <formula>NOT(ISERROR(SEARCH("FESTIVITÁ",V72)))</formula>
    </cfRule>
    <cfRule type="cellIs" dxfId="27752" priority="49582" operator="equal">
      <formula>"DOMENICA"</formula>
    </cfRule>
  </conditionalFormatting>
  <conditionalFormatting sqref="V72:V78">
    <cfRule type="iconSet" priority="49565">
      <iconSet iconSet="3Symbols2">
        <cfvo type="percent" val="0"/>
        <cfvo type="percent" val="0"/>
        <cfvo type="formula" val="TODAY()" gte="0"/>
      </iconSet>
    </cfRule>
  </conditionalFormatting>
  <conditionalFormatting sqref="BI72:BI78">
    <cfRule type="containsText" dxfId="27751" priority="49548" operator="containsText" text="08.30 – 14.30">
      <formula>NOT(ISERROR(SEARCH("08.30 – 14.30",BI72)))</formula>
    </cfRule>
    <cfRule type="containsText" dxfId="27750" priority="49549" operator="containsText" text="09:30 – 18.30">
      <formula>NOT(ISERROR(SEARCH("09:30 – 18.30",BI72)))</formula>
    </cfRule>
    <cfRule type="containsText" dxfId="27749" priority="49550" operator="containsText" text="10.30 – 18.30">
      <formula>NOT(ISERROR(SEARCH("10.30 – 18.30",BI72)))</formula>
    </cfRule>
    <cfRule type="containsText" dxfId="27748" priority="49551" operator="containsText" text="09.30 – 18.30">
      <formula>NOT(ISERROR(SEARCH("09.30 – 18.30",BI72)))</formula>
    </cfRule>
    <cfRule type="containsText" dxfId="27747" priority="49552" operator="containsText" text="09.00 – 13:00">
      <formula>NOT(ISERROR(SEARCH("09.00 – 13:00",BI72)))</formula>
    </cfRule>
    <cfRule type="containsText" dxfId="27746" priority="49553" operator="containsText" text="08.30 – 16.30">
      <formula>NOT(ISERROR(SEARCH("08.30 – 16.30",BI72)))</formula>
    </cfRule>
    <cfRule type="containsText" dxfId="27745" priority="49554" operator="containsText" text="08:30 – 17.30">
      <formula>NOT(ISERROR(SEARCH("08:30 – 17.30",BI72)))</formula>
    </cfRule>
    <cfRule type="containsText" dxfId="27744" priority="49555" operator="containsText" text="08.30 – 17.30">
      <formula>NOT(ISERROR(SEARCH("08.30 – 17.30",BI72)))</formula>
    </cfRule>
    <cfRule type="containsText" dxfId="27743" priority="49556" operator="containsText" text="09.00 – 18.00">
      <formula>NOT(ISERROR(SEARCH("09.00 – 18.00",BI72)))</formula>
    </cfRule>
    <cfRule type="containsText" dxfId="27742" priority="49557" operator="containsText" text="09.00 – 13.00">
      <formula>NOT(ISERROR(SEARCH("09.00 – 13.00",BI72)))</formula>
    </cfRule>
    <cfRule type="containsText" dxfId="27741" priority="49558" operator="containsText" text="11.30 – 19.30">
      <formula>NOT(ISERROR(SEARCH("11.30 – 19.30",BI72)))</formula>
    </cfRule>
    <cfRule type="containsText" dxfId="27740" priority="49559" operator="containsText" text="10.30 – 19.30">
      <formula>NOT(ISERROR(SEARCH("10.30 – 19.30",BI72)))</formula>
    </cfRule>
    <cfRule type="containsText" dxfId="27739" priority="49560" operator="containsText" text="09.00 – 15.00">
      <formula>NOT(ISERROR(SEARCH("09.00 – 15.00",BI72)))</formula>
    </cfRule>
    <cfRule type="containsText" dxfId="27738" priority="49561" operator="containsText" text="12:30">
      <formula>NOT(ISERROR(SEARCH("12:30",BI72)))</formula>
    </cfRule>
    <cfRule type="containsText" dxfId="27737" priority="49562" operator="containsText" text="13:30">
      <formula>NOT(ISERROR(SEARCH("13:30",BI72)))</formula>
    </cfRule>
    <cfRule type="containsText" dxfId="27736" priority="49563" operator="containsText" text="FESTIVITÁ">
      <formula>NOT(ISERROR(SEARCH("FESTIVITÁ",BI72)))</formula>
    </cfRule>
    <cfRule type="cellIs" dxfId="27735" priority="49564" operator="equal">
      <formula>"DOMENICA"</formula>
    </cfRule>
  </conditionalFormatting>
  <conditionalFormatting sqref="BJ72:BJ78">
    <cfRule type="containsText" dxfId="27734" priority="49531" operator="containsText" text="08.30 – 14.30">
      <formula>NOT(ISERROR(SEARCH("08.30 – 14.30",BJ72)))</formula>
    </cfRule>
    <cfRule type="containsText" dxfId="27733" priority="49532" operator="containsText" text="09:30 – 18.30">
      <formula>NOT(ISERROR(SEARCH("09:30 – 18.30",BJ72)))</formula>
    </cfRule>
    <cfRule type="containsText" dxfId="27732" priority="49533" operator="containsText" text="10.30 – 18.30">
      <formula>NOT(ISERROR(SEARCH("10.30 – 18.30",BJ72)))</formula>
    </cfRule>
    <cfRule type="containsText" dxfId="27731" priority="49534" operator="containsText" text="09.30 – 18.30">
      <formula>NOT(ISERROR(SEARCH("09.30 – 18.30",BJ72)))</formula>
    </cfRule>
    <cfRule type="containsText" dxfId="27730" priority="49535" operator="containsText" text="09.00 – 13:00">
      <formula>NOT(ISERROR(SEARCH("09.00 – 13:00",BJ72)))</formula>
    </cfRule>
    <cfRule type="containsText" dxfId="27729" priority="49536" operator="containsText" text="08.30 – 16.30">
      <formula>NOT(ISERROR(SEARCH("08.30 – 16.30",BJ72)))</formula>
    </cfRule>
    <cfRule type="containsText" dxfId="27728" priority="49537" operator="containsText" text="08:30 – 17.30">
      <formula>NOT(ISERROR(SEARCH("08:30 – 17.30",BJ72)))</formula>
    </cfRule>
    <cfRule type="containsText" dxfId="27727" priority="49538" operator="containsText" text="08.30 – 17.30">
      <formula>NOT(ISERROR(SEARCH("08.30 – 17.30",BJ72)))</formula>
    </cfRule>
    <cfRule type="containsText" dxfId="27726" priority="49539" operator="containsText" text="09.00 – 18.00">
      <formula>NOT(ISERROR(SEARCH("09.00 – 18.00",BJ72)))</formula>
    </cfRule>
    <cfRule type="containsText" dxfId="27725" priority="49540" operator="containsText" text="09.00 – 13.00">
      <formula>NOT(ISERROR(SEARCH("09.00 – 13.00",BJ72)))</formula>
    </cfRule>
    <cfRule type="containsText" dxfId="27724" priority="49541" operator="containsText" text="11.30 – 19.30">
      <formula>NOT(ISERROR(SEARCH("11.30 – 19.30",BJ72)))</formula>
    </cfRule>
    <cfRule type="containsText" dxfId="27723" priority="49542" operator="containsText" text="10.30 – 19.30">
      <formula>NOT(ISERROR(SEARCH("10.30 – 19.30",BJ72)))</formula>
    </cfRule>
    <cfRule type="containsText" dxfId="27722" priority="49543" operator="containsText" text="09.00 – 15.00">
      <formula>NOT(ISERROR(SEARCH("09.00 – 15.00",BJ72)))</formula>
    </cfRule>
    <cfRule type="containsText" dxfId="27721" priority="49544" operator="containsText" text="12:30">
      <formula>NOT(ISERROR(SEARCH("12:30",BJ72)))</formula>
    </cfRule>
    <cfRule type="containsText" dxfId="27720" priority="49545" operator="containsText" text="13:30">
      <formula>NOT(ISERROR(SEARCH("13:30",BJ72)))</formula>
    </cfRule>
    <cfRule type="containsText" dxfId="27719" priority="49546" operator="containsText" text="FESTIVITÁ">
      <formula>NOT(ISERROR(SEARCH("FESTIVITÁ",BJ72)))</formula>
    </cfRule>
    <cfRule type="cellIs" dxfId="27718" priority="49547" operator="equal">
      <formula>"DOMENICA"</formula>
    </cfRule>
  </conditionalFormatting>
  <conditionalFormatting sqref="BJ72:BJ78">
    <cfRule type="iconSet" priority="49530">
      <iconSet iconSet="3Symbols2">
        <cfvo type="percent" val="0"/>
        <cfvo type="percent" val="0"/>
        <cfvo type="formula" val="TODAY()" gte="0"/>
      </iconSet>
    </cfRule>
  </conditionalFormatting>
  <conditionalFormatting sqref="Q70:S78 BU70:XFD78 U70:V78">
    <cfRule type="containsText" dxfId="27717" priority="49524" operator="containsText" text="09.00 - 13.00">
      <formula>NOT(ISERROR(SEARCH("09.00 - 13.00",Q70)))</formula>
    </cfRule>
    <cfRule type="containsText" dxfId="27716" priority="49525" operator="containsText" text="09.00 – 15:00">
      <formula>NOT(ISERROR(SEARCH("09.00 – 15:00",Q70)))</formula>
    </cfRule>
    <cfRule type="containsText" dxfId="27715" priority="49526" operator="containsText" text="09.00 – 16.00">
      <formula>NOT(ISERROR(SEARCH("09.00 – 16.00",Q70)))</formula>
    </cfRule>
    <cfRule type="containsText" dxfId="27714" priority="49527" operator="containsText" text="09.00 - 13:00">
      <formula>NOT(ISERROR(SEARCH("09.00 - 13:00",Q70)))</formula>
    </cfRule>
    <cfRule type="containsText" dxfId="27713" priority="49528" operator="containsText" text="08.30 – 16:30 ">
      <formula>NOT(ISERROR(SEARCH("08.30 – 16:30 ",Q70)))</formula>
    </cfRule>
    <cfRule type="containsText" dxfId="27712" priority="49529" operator="containsText" text="08.30 – 17:30 ">
      <formula>NOT(ISERROR(SEARCH("08.30 – 17:30 ",Q70)))</formula>
    </cfRule>
  </conditionalFormatting>
  <conditionalFormatting sqref="Q70:S70">
    <cfRule type="cellIs" dxfId="27711" priority="49516" operator="equal">
      <formula>"09.00 – 15.00"</formula>
    </cfRule>
  </conditionalFormatting>
  <conditionalFormatting sqref="Q70:S70">
    <cfRule type="cellIs" dxfId="27710" priority="49517" operator="equal">
      <formula>"09.00 – 18.00"</formula>
    </cfRule>
  </conditionalFormatting>
  <conditionalFormatting sqref="Q70:S70">
    <cfRule type="cellIs" dxfId="27709" priority="49518" operator="equal">
      <formula>"09.30 – 13.00"</formula>
    </cfRule>
  </conditionalFormatting>
  <conditionalFormatting sqref="Q70:S70">
    <cfRule type="cellIs" dxfId="27708" priority="49519" operator="equal">
      <formula>"10.30 – 19.30"</formula>
    </cfRule>
  </conditionalFormatting>
  <conditionalFormatting sqref="Q70:S70">
    <cfRule type="cellIs" dxfId="27707" priority="49520" operator="equal">
      <formula>"11.30 – 19.30"</formula>
    </cfRule>
  </conditionalFormatting>
  <conditionalFormatting sqref="Q70:S70">
    <cfRule type="cellIs" dxfId="27706" priority="49521" operator="equal">
      <formula>_FV(13,"3")</formula>
    </cfRule>
  </conditionalFormatting>
  <conditionalFormatting sqref="Q70:S70">
    <cfRule type="cellIs" dxfId="27705" priority="49522" operator="equal">
      <formula>_FV(13,"3")</formula>
    </cfRule>
  </conditionalFormatting>
  <conditionalFormatting sqref="Q70:S70">
    <cfRule type="cellIs" dxfId="27704" priority="49523" operator="equal">
      <formula>_FV(13,"3")</formula>
    </cfRule>
  </conditionalFormatting>
  <conditionalFormatting sqref="Q70:S70">
    <cfRule type="containsText" dxfId="27703" priority="49506" operator="containsText" text="DOMENICA">
      <formula>NOT(ISERROR(SEARCH("DOMENICA",Q70)))</formula>
    </cfRule>
    <cfRule type="containsText" dxfId="27702" priority="49507" operator="containsText" text="08.30 – 14.30">
      <formula>NOT(ISERROR(SEARCH("08.30 – 14.30",Q70)))</formula>
    </cfRule>
    <cfRule type="containsText" dxfId="27701" priority="49508" operator="containsText" text="09.30 – 18.30">
      <formula>NOT(ISERROR(SEARCH("09.30 – 18.30",Q70)))</formula>
    </cfRule>
    <cfRule type="containsText" dxfId="27700" priority="49509" operator="containsText" text="08.30 – 16.30">
      <formula>NOT(ISERROR(SEARCH("08.30 – 16.30",Q70)))</formula>
    </cfRule>
    <cfRule type="containsText" dxfId="27699" priority="49510" operator="containsText" text="08.30 – 17.30">
      <formula>NOT(ISERROR(SEARCH("08.30 – 17.30",Q70)))</formula>
    </cfRule>
    <cfRule type="containsText" dxfId="27698" priority="49511" operator="containsText" text="09.00 – 18.00">
      <formula>NOT(ISERROR(SEARCH("09.00 – 18.00",Q70)))</formula>
    </cfRule>
    <cfRule type="containsText" dxfId="27697" priority="49512" operator="containsText" text="09.00 – 15.00">
      <formula>NOT(ISERROR(SEARCH("09.00 – 15.00",Q70)))</formula>
    </cfRule>
    <cfRule type="containsText" dxfId="27696" priority="49513" operator="containsText" text="10.30 – 19.30">
      <formula>NOT(ISERROR(SEARCH("10.30 – 19.30",Q70)))</formula>
    </cfRule>
    <cfRule type="containsText" dxfId="27695" priority="49514" operator="containsText" text="09.00 – 13.00">
      <formula>NOT(ISERROR(SEARCH("09.00 – 13.00",Q70)))</formula>
    </cfRule>
    <cfRule type="containsText" dxfId="27694" priority="49515" operator="containsText" text="11.30 – 19.30">
      <formula>NOT(ISERROR(SEARCH("11.30 – 19.30",Q70)))</formula>
    </cfRule>
  </conditionalFormatting>
  <conditionalFormatting sqref="Q70:S70">
    <cfRule type="cellIs" dxfId="27693" priority="49499" operator="equal">
      <formula>"09.00 – 18.00"</formula>
    </cfRule>
  </conditionalFormatting>
  <conditionalFormatting sqref="Q70:S70">
    <cfRule type="cellIs" dxfId="27692" priority="49500" operator="equal">
      <formula>"09.30 – 13.00"</formula>
    </cfRule>
  </conditionalFormatting>
  <conditionalFormatting sqref="Q70:S70">
    <cfRule type="cellIs" dxfId="27691" priority="49501" operator="equal">
      <formula>"10.30 – 19.30"</formula>
    </cfRule>
  </conditionalFormatting>
  <conditionalFormatting sqref="Q70:S70">
    <cfRule type="cellIs" dxfId="27690" priority="49502" operator="equal">
      <formula>"11.30 – 19.30"</formula>
    </cfRule>
  </conditionalFormatting>
  <conditionalFormatting sqref="Q70:S70">
    <cfRule type="cellIs" dxfId="27689" priority="49503" operator="equal">
      <formula>_FV(13,"3")</formula>
    </cfRule>
  </conditionalFormatting>
  <conditionalFormatting sqref="Q70:S70">
    <cfRule type="cellIs" dxfId="27688" priority="49504" operator="equal">
      <formula>_FV(13,"3")</formula>
    </cfRule>
  </conditionalFormatting>
  <conditionalFormatting sqref="Q70:S70">
    <cfRule type="cellIs" dxfId="27687" priority="49505" operator="equal">
      <formula>_FV(13,"3")</formula>
    </cfRule>
  </conditionalFormatting>
  <conditionalFormatting sqref="Q70:S70">
    <cfRule type="cellIs" dxfId="27686" priority="49492" operator="equal">
      <formula>"09.00 – 18.00"</formula>
    </cfRule>
  </conditionalFormatting>
  <conditionalFormatting sqref="Q70:S70">
    <cfRule type="cellIs" dxfId="27685" priority="49493" operator="equal">
      <formula>"09.30 – 13.00"</formula>
    </cfRule>
  </conditionalFormatting>
  <conditionalFormatting sqref="Q70:S70">
    <cfRule type="cellIs" dxfId="27684" priority="49494" operator="equal">
      <formula>"10.30 – 19.30"</formula>
    </cfRule>
  </conditionalFormatting>
  <conditionalFormatting sqref="Q70:S70">
    <cfRule type="cellIs" dxfId="27683" priority="49495" operator="equal">
      <formula>"11.30 – 19.30"</formula>
    </cfRule>
  </conditionalFormatting>
  <conditionalFormatting sqref="Q70:S70">
    <cfRule type="cellIs" dxfId="27682" priority="49496" operator="equal">
      <formula>_FV(13,"3")</formula>
    </cfRule>
  </conditionalFormatting>
  <conditionalFormatting sqref="Q70:S70">
    <cfRule type="cellIs" dxfId="27681" priority="49497" operator="equal">
      <formula>_FV(13,"3")</formula>
    </cfRule>
  </conditionalFormatting>
  <conditionalFormatting sqref="Q70:S70">
    <cfRule type="cellIs" dxfId="27680" priority="49498" operator="equal">
      <formula>_FV(13,"3")</formula>
    </cfRule>
  </conditionalFormatting>
  <conditionalFormatting sqref="K70 N70">
    <cfRule type="cellIs" dxfId="27679" priority="49483" operator="equal">
      <formula>"09.00 – 13.00"</formula>
    </cfRule>
  </conditionalFormatting>
  <conditionalFormatting sqref="K70 N70">
    <cfRule type="cellIs" dxfId="27678" priority="49484" operator="equal">
      <formula>"09.00 – 15.00"</formula>
    </cfRule>
  </conditionalFormatting>
  <conditionalFormatting sqref="K70 N70">
    <cfRule type="cellIs" dxfId="27677" priority="49485" operator="equal">
      <formula>"09.00 – 18.00"</formula>
    </cfRule>
  </conditionalFormatting>
  <conditionalFormatting sqref="K70 N70">
    <cfRule type="cellIs" dxfId="27676" priority="49486" operator="equal">
      <formula>"09.30 – 13.00"</formula>
    </cfRule>
  </conditionalFormatting>
  <conditionalFormatting sqref="K70 N70">
    <cfRule type="cellIs" dxfId="27675" priority="49487" operator="equal">
      <formula>"10.30 – 19.30"</formula>
    </cfRule>
  </conditionalFormatting>
  <conditionalFormatting sqref="K70 N70">
    <cfRule type="cellIs" dxfId="27674" priority="49488" operator="equal">
      <formula>"11.30 – 19.30"</formula>
    </cfRule>
  </conditionalFormatting>
  <conditionalFormatting sqref="K70 N70">
    <cfRule type="cellIs" dxfId="27673" priority="49489" operator="equal">
      <formula>_FV(13,"3")</formula>
    </cfRule>
  </conditionalFormatting>
  <conditionalFormatting sqref="K70 N70">
    <cfRule type="cellIs" dxfId="27672" priority="49490" operator="equal">
      <formula>_FV(13,"3")</formula>
    </cfRule>
  </conditionalFormatting>
  <conditionalFormatting sqref="K70 N70">
    <cfRule type="cellIs" dxfId="27671" priority="49491" operator="equal">
      <formula>_FV(13,"3")</formula>
    </cfRule>
  </conditionalFormatting>
  <conditionalFormatting sqref="K70 N70">
    <cfRule type="containsText" dxfId="27670" priority="49473" operator="containsText" text="DOMENICA">
      <formula>NOT(ISERROR(SEARCH("DOMENICA",K70)))</formula>
    </cfRule>
    <cfRule type="containsText" dxfId="27669" priority="49474" operator="containsText" text="08.30 – 14.30">
      <formula>NOT(ISERROR(SEARCH("08.30 – 14.30",K70)))</formula>
    </cfRule>
    <cfRule type="containsText" dxfId="27668" priority="49475" operator="containsText" text="09.30 – 18.30">
      <formula>NOT(ISERROR(SEARCH("09.30 – 18.30",K70)))</formula>
    </cfRule>
    <cfRule type="containsText" dxfId="27667" priority="49476" operator="containsText" text="08.30 – 16.30">
      <formula>NOT(ISERROR(SEARCH("08.30 – 16.30",K70)))</formula>
    </cfRule>
    <cfRule type="containsText" dxfId="27666" priority="49477" operator="containsText" text="08.30 – 17.30">
      <formula>NOT(ISERROR(SEARCH("08.30 – 17.30",K70)))</formula>
    </cfRule>
    <cfRule type="containsText" dxfId="27665" priority="49478" operator="containsText" text="09.00 – 18.00">
      <formula>NOT(ISERROR(SEARCH("09.00 – 18.00",K70)))</formula>
    </cfRule>
    <cfRule type="containsText" dxfId="27664" priority="49479" operator="containsText" text="09.00 – 15.00">
      <formula>NOT(ISERROR(SEARCH("09.00 – 15.00",K70)))</formula>
    </cfRule>
    <cfRule type="containsText" dxfId="27663" priority="49480" operator="containsText" text="10.30 – 19.30">
      <formula>NOT(ISERROR(SEARCH("10.30 – 19.30",K70)))</formula>
    </cfRule>
    <cfRule type="containsText" dxfId="27662" priority="49481" operator="containsText" text="09.00 – 13.00">
      <formula>NOT(ISERROR(SEARCH("09.00 – 13.00",K70)))</formula>
    </cfRule>
    <cfRule type="containsText" dxfId="27661" priority="49482" operator="containsText" text="11.30 – 19.30">
      <formula>NOT(ISERROR(SEARCH("11.30 – 19.30",K70)))</formula>
    </cfRule>
  </conditionalFormatting>
  <conditionalFormatting sqref="K70 N70">
    <cfRule type="cellIs" dxfId="27660" priority="49465" operator="equal">
      <formula>"09.00 – 15.00"</formula>
    </cfRule>
  </conditionalFormatting>
  <conditionalFormatting sqref="K70 N70">
    <cfRule type="cellIs" dxfId="27659" priority="49466" operator="equal">
      <formula>"09.00 – 18.00"</formula>
    </cfRule>
  </conditionalFormatting>
  <conditionalFormatting sqref="K70 N70">
    <cfRule type="cellIs" dxfId="27658" priority="49467" operator="equal">
      <formula>"09.30 – 13.00"</formula>
    </cfRule>
  </conditionalFormatting>
  <conditionalFormatting sqref="K70 N70">
    <cfRule type="cellIs" dxfId="27657" priority="49468" operator="equal">
      <formula>"10.30 – 19.30"</formula>
    </cfRule>
  </conditionalFormatting>
  <conditionalFormatting sqref="K70 N70">
    <cfRule type="cellIs" dxfId="27656" priority="49469" operator="equal">
      <formula>"11.30 – 19.30"</formula>
    </cfRule>
  </conditionalFormatting>
  <conditionalFormatting sqref="K70 N70">
    <cfRule type="cellIs" dxfId="27655" priority="49470" operator="equal">
      <formula>_FV(13,"3")</formula>
    </cfRule>
  </conditionalFormatting>
  <conditionalFormatting sqref="K70 N70">
    <cfRule type="cellIs" dxfId="27654" priority="49471" operator="equal">
      <formula>_FV(13,"3")</formula>
    </cfRule>
  </conditionalFormatting>
  <conditionalFormatting sqref="K70 N70">
    <cfRule type="cellIs" dxfId="27653" priority="49472" operator="equal">
      <formula>_FV(13,"3")</formula>
    </cfRule>
  </conditionalFormatting>
  <conditionalFormatting sqref="K70 N70">
    <cfRule type="cellIs" dxfId="27652" priority="49457" operator="equal">
      <formula>"09.00 – 15.00"</formula>
    </cfRule>
  </conditionalFormatting>
  <conditionalFormatting sqref="K70 N70">
    <cfRule type="cellIs" dxfId="27651" priority="49458" operator="equal">
      <formula>"09.00 – 18.00"</formula>
    </cfRule>
  </conditionalFormatting>
  <conditionalFormatting sqref="K70 N70">
    <cfRule type="cellIs" dxfId="27650" priority="49459" operator="equal">
      <formula>"09.30 – 13.00"</formula>
    </cfRule>
  </conditionalFormatting>
  <conditionalFormatting sqref="K70 N70">
    <cfRule type="cellIs" dxfId="27649" priority="49460" operator="equal">
      <formula>"10.30 – 19.30"</formula>
    </cfRule>
  </conditionalFormatting>
  <conditionalFormatting sqref="K70 N70">
    <cfRule type="cellIs" dxfId="27648" priority="49461" operator="equal">
      <formula>"11.30 – 19.30"</formula>
    </cfRule>
  </conditionalFormatting>
  <conditionalFormatting sqref="K70 N70">
    <cfRule type="cellIs" dxfId="27647" priority="49462" operator="equal">
      <formula>_FV(13,"3")</formula>
    </cfRule>
  </conditionalFormatting>
  <conditionalFormatting sqref="K70 N70">
    <cfRule type="cellIs" dxfId="27646" priority="49463" operator="equal">
      <formula>_FV(13,"3")</formula>
    </cfRule>
  </conditionalFormatting>
  <conditionalFormatting sqref="K70 N70">
    <cfRule type="cellIs" dxfId="27645" priority="49464" operator="equal">
      <formula>_FV(13,"3")</formula>
    </cfRule>
  </conditionalFormatting>
  <conditionalFormatting sqref="A72:B78">
    <cfRule type="containsText" dxfId="27644" priority="49408" operator="containsText" text="08.30 – 14.30">
      <formula>NOT(ISERROR(SEARCH("08.30 – 14.30",A72)))</formula>
    </cfRule>
    <cfRule type="containsText" dxfId="27643" priority="49409" operator="containsText" text="09:30 – 18.30">
      <formula>NOT(ISERROR(SEARCH("09:30 – 18.30",A72)))</formula>
    </cfRule>
    <cfRule type="containsText" dxfId="27642" priority="49410" operator="containsText" text="10.30 – 18.30">
      <formula>NOT(ISERROR(SEARCH("10.30 – 18.30",A72)))</formula>
    </cfRule>
    <cfRule type="containsText" dxfId="27641" priority="49411" operator="containsText" text="09.30 – 18.30">
      <formula>NOT(ISERROR(SEARCH("09.30 – 18.30",A72)))</formula>
    </cfRule>
    <cfRule type="containsText" dxfId="27640" priority="49412" operator="containsText" text="09.00 – 13:00">
      <formula>NOT(ISERROR(SEARCH("09.00 – 13:00",A72)))</formula>
    </cfRule>
    <cfRule type="containsText" dxfId="27639" priority="49413" operator="containsText" text="08.30 – 16.30">
      <formula>NOT(ISERROR(SEARCH("08.30 – 16.30",A72)))</formula>
    </cfRule>
    <cfRule type="containsText" dxfId="27638" priority="49414" operator="containsText" text="08:30 – 17.30">
      <formula>NOT(ISERROR(SEARCH("08:30 – 17.30",A72)))</formula>
    </cfRule>
    <cfRule type="containsText" dxfId="27637" priority="49415" operator="containsText" text="08.30 – 17.30">
      <formula>NOT(ISERROR(SEARCH("08.30 – 17.30",A72)))</formula>
    </cfRule>
    <cfRule type="containsText" dxfId="27636" priority="49416" operator="containsText" text="09.00 – 18.00">
      <formula>NOT(ISERROR(SEARCH("09.00 – 18.00",A72)))</formula>
    </cfRule>
    <cfRule type="containsText" dxfId="27635" priority="49417" operator="containsText" text="09.00 – 13.00">
      <formula>NOT(ISERROR(SEARCH("09.00 – 13.00",A72)))</formula>
    </cfRule>
    <cfRule type="containsText" dxfId="27634" priority="49418" operator="containsText" text="11.30 – 19.30">
      <formula>NOT(ISERROR(SEARCH("11.30 – 19.30",A72)))</formula>
    </cfRule>
    <cfRule type="containsText" dxfId="27633" priority="49419" operator="containsText" text="10.30 – 19.30">
      <formula>NOT(ISERROR(SEARCH("10.30 – 19.30",A72)))</formula>
    </cfRule>
    <cfRule type="containsText" dxfId="27632" priority="49420" operator="containsText" text="09.00 – 15.00">
      <formula>NOT(ISERROR(SEARCH("09.00 – 15.00",A72)))</formula>
    </cfRule>
    <cfRule type="containsText" dxfId="27631" priority="49421" operator="containsText" text="12:30">
      <formula>NOT(ISERROR(SEARCH("12:30",A72)))</formula>
    </cfRule>
    <cfRule type="containsText" dxfId="27630" priority="49422" operator="containsText" text="13:30">
      <formula>NOT(ISERROR(SEARCH("13:30",A72)))</formula>
    </cfRule>
    <cfRule type="containsText" dxfId="27629" priority="49423" operator="containsText" text="FESTIVITÁ">
      <formula>NOT(ISERROR(SEARCH("FESTIVITÁ",A72)))</formula>
    </cfRule>
    <cfRule type="cellIs" dxfId="27628" priority="49424" operator="equal">
      <formula>"DOMENICA"</formula>
    </cfRule>
  </conditionalFormatting>
  <conditionalFormatting sqref="B72:B78">
    <cfRule type="iconSet" priority="49407">
      <iconSet iconSet="3Symbols2">
        <cfvo type="percent" val="0"/>
        <cfvo type="percent" val="0"/>
        <cfvo type="formula" val="TODAY()" gte="0"/>
      </iconSet>
    </cfRule>
  </conditionalFormatting>
  <conditionalFormatting sqref="A71:B71">
    <cfRule type="containsText" dxfId="27627" priority="49390" operator="containsText" text="08.30 – 14.30">
      <formula>NOT(ISERROR(SEARCH("08.30 – 14.30",A71)))</formula>
    </cfRule>
    <cfRule type="containsText" dxfId="27626" priority="49391" operator="containsText" text="09:30 – 18.30">
      <formula>NOT(ISERROR(SEARCH("09:30 – 18.30",A71)))</formula>
    </cfRule>
    <cfRule type="containsText" dxfId="27625" priority="49392" operator="containsText" text="10.30 – 18.30">
      <formula>NOT(ISERROR(SEARCH("10.30 – 18.30",A71)))</formula>
    </cfRule>
    <cfRule type="containsText" dxfId="27624" priority="49393" operator="containsText" text="09.30 – 18.30">
      <formula>NOT(ISERROR(SEARCH("09.30 – 18.30",A71)))</formula>
    </cfRule>
    <cfRule type="containsText" dxfId="27623" priority="49394" operator="containsText" text="09.00 – 13:00">
      <formula>NOT(ISERROR(SEARCH("09.00 – 13:00",A71)))</formula>
    </cfRule>
    <cfRule type="containsText" dxfId="27622" priority="49395" operator="containsText" text="08.30 – 16.30">
      <formula>NOT(ISERROR(SEARCH("08.30 – 16.30",A71)))</formula>
    </cfRule>
    <cfRule type="containsText" dxfId="27621" priority="49396" operator="containsText" text="08:30 – 17.30">
      <formula>NOT(ISERROR(SEARCH("08:30 – 17.30",A71)))</formula>
    </cfRule>
    <cfRule type="containsText" dxfId="27620" priority="49397" operator="containsText" text="08.30 – 17.30">
      <formula>NOT(ISERROR(SEARCH("08.30 – 17.30",A71)))</formula>
    </cfRule>
    <cfRule type="containsText" dxfId="27619" priority="49398" operator="containsText" text="09.00 – 18.00">
      <formula>NOT(ISERROR(SEARCH("09.00 – 18.00",A71)))</formula>
    </cfRule>
    <cfRule type="containsText" dxfId="27618" priority="49399" operator="containsText" text="09.00 – 13.00">
      <formula>NOT(ISERROR(SEARCH("09.00 – 13.00",A71)))</formula>
    </cfRule>
    <cfRule type="containsText" dxfId="27617" priority="49400" operator="containsText" text="11.30 – 19.30">
      <formula>NOT(ISERROR(SEARCH("11.30 – 19.30",A71)))</formula>
    </cfRule>
    <cfRule type="containsText" dxfId="27616" priority="49401" operator="containsText" text="10.30 – 19.30">
      <formula>NOT(ISERROR(SEARCH("10.30 – 19.30",A71)))</formula>
    </cfRule>
    <cfRule type="containsText" dxfId="27615" priority="49402" operator="containsText" text="09.00 – 15.00">
      <formula>NOT(ISERROR(SEARCH("09.00 – 15.00",A71)))</formula>
    </cfRule>
    <cfRule type="containsText" dxfId="27614" priority="49403" operator="containsText" text="12:30">
      <formula>NOT(ISERROR(SEARCH("12:30",A71)))</formula>
    </cfRule>
    <cfRule type="containsText" dxfId="27613" priority="49404" operator="containsText" text="13:30">
      <formula>NOT(ISERROR(SEARCH("13:30",A71)))</formula>
    </cfRule>
    <cfRule type="containsText" dxfId="27612" priority="49405" operator="containsText" text="FESTIVITÁ">
      <formula>NOT(ISERROR(SEARCH("FESTIVITÁ",A71)))</formula>
    </cfRule>
    <cfRule type="cellIs" dxfId="27611" priority="49406" operator="equal">
      <formula>"DOMENICA"</formula>
    </cfRule>
  </conditionalFormatting>
  <conditionalFormatting sqref="A70:B70">
    <cfRule type="cellIs" dxfId="27610" priority="49382" operator="equal">
      <formula>"09.00 – 15.00"</formula>
    </cfRule>
  </conditionalFormatting>
  <conditionalFormatting sqref="A70:B70">
    <cfRule type="cellIs" dxfId="27609" priority="49383" operator="equal">
      <formula>"09.00 – 18.00"</formula>
    </cfRule>
  </conditionalFormatting>
  <conditionalFormatting sqref="A70:B70">
    <cfRule type="cellIs" dxfId="27608" priority="49384" operator="equal">
      <formula>"09.30 – 13.00"</formula>
    </cfRule>
  </conditionalFormatting>
  <conditionalFormatting sqref="A70:B70">
    <cfRule type="cellIs" dxfId="27607" priority="49385" operator="equal">
      <formula>"10.30 – 19.30"</formula>
    </cfRule>
  </conditionalFormatting>
  <conditionalFormatting sqref="A70:B70">
    <cfRule type="cellIs" dxfId="27606" priority="49386" operator="equal">
      <formula>"11.30 – 19.30"</formula>
    </cfRule>
  </conditionalFormatting>
  <conditionalFormatting sqref="A70:B70">
    <cfRule type="cellIs" dxfId="27605" priority="49387" operator="equal">
      <formula>_FV(13,"3")</formula>
    </cfRule>
  </conditionalFormatting>
  <conditionalFormatting sqref="A70:B70">
    <cfRule type="cellIs" dxfId="27604" priority="49388" operator="equal">
      <formula>_FV(13,"3")</formula>
    </cfRule>
  </conditionalFormatting>
  <conditionalFormatting sqref="A70:B70">
    <cfRule type="containsText" dxfId="27603" priority="49372" operator="containsText" text="DOMENICA">
      <formula>NOT(ISERROR(SEARCH("DOMENICA",A70)))</formula>
    </cfRule>
    <cfRule type="containsText" dxfId="27602" priority="49373" operator="containsText" text="08.30 – 14.30">
      <formula>NOT(ISERROR(SEARCH("08.30 – 14.30",A70)))</formula>
    </cfRule>
    <cfRule type="containsText" dxfId="27601" priority="49374" operator="containsText" text="09.30 – 18.30">
      <formula>NOT(ISERROR(SEARCH("09.30 – 18.30",A70)))</formula>
    </cfRule>
    <cfRule type="containsText" dxfId="27600" priority="49375" operator="containsText" text="08.30 – 16.30">
      <formula>NOT(ISERROR(SEARCH("08.30 – 16.30",A70)))</formula>
    </cfRule>
    <cfRule type="containsText" dxfId="27599" priority="49376" operator="containsText" text="08.30 – 17.30">
      <formula>NOT(ISERROR(SEARCH("08.30 – 17.30",A70)))</formula>
    </cfRule>
    <cfRule type="containsText" dxfId="27598" priority="49377" operator="containsText" text="09.00 – 18.00">
      <formula>NOT(ISERROR(SEARCH("09.00 – 18.00",A70)))</formula>
    </cfRule>
    <cfRule type="containsText" dxfId="27597" priority="49378" operator="containsText" text="09.00 – 15.00">
      <formula>NOT(ISERROR(SEARCH("09.00 – 15.00",A70)))</formula>
    </cfRule>
    <cfRule type="containsText" dxfId="27596" priority="49379" operator="containsText" text="10.30 – 19.30">
      <formula>NOT(ISERROR(SEARCH("10.30 – 19.30",A70)))</formula>
    </cfRule>
    <cfRule type="containsText" dxfId="27595" priority="49380" operator="containsText" text="09.00 – 13.00">
      <formula>NOT(ISERROR(SEARCH("09.00 – 13.00",A70)))</formula>
    </cfRule>
    <cfRule type="containsText" dxfId="27594" priority="49381" operator="containsText" text="11.30 – 19.30">
      <formula>NOT(ISERROR(SEARCH("11.30 – 19.30",A70)))</formula>
    </cfRule>
  </conditionalFormatting>
  <conditionalFormatting sqref="A70:B70">
    <cfRule type="cellIs" dxfId="27593" priority="49364" operator="equal">
      <formula>"09.00 – 15.00"</formula>
    </cfRule>
  </conditionalFormatting>
  <conditionalFormatting sqref="A70:B70">
    <cfRule type="cellIs" dxfId="27592" priority="49365" operator="equal">
      <formula>"09.00 – 18.00"</formula>
    </cfRule>
  </conditionalFormatting>
  <conditionalFormatting sqref="A70:B70">
    <cfRule type="cellIs" dxfId="27591" priority="49366" operator="equal">
      <formula>"09.30 – 13.00"</formula>
    </cfRule>
  </conditionalFormatting>
  <conditionalFormatting sqref="A70:B70">
    <cfRule type="cellIs" dxfId="27590" priority="49367" operator="equal">
      <formula>"10.30 – 19.30"</formula>
    </cfRule>
  </conditionalFormatting>
  <conditionalFormatting sqref="A70:B70">
    <cfRule type="cellIs" dxfId="27589" priority="49368" operator="equal">
      <formula>"11.30 – 19.30"</formula>
    </cfRule>
  </conditionalFormatting>
  <conditionalFormatting sqref="A70:B70">
    <cfRule type="cellIs" dxfId="27588" priority="49369" operator="equal">
      <formula>_FV(13,"3")</formula>
    </cfRule>
  </conditionalFormatting>
  <conditionalFormatting sqref="A70:B70">
    <cfRule type="cellIs" dxfId="27587" priority="49371" operator="equal">
      <formula>_FV(13,"3")</formula>
    </cfRule>
  </conditionalFormatting>
  <conditionalFormatting sqref="A70:B70">
    <cfRule type="cellIs" dxfId="27586" priority="49356" operator="equal">
      <formula>"09.00 – 15.00"</formula>
    </cfRule>
  </conditionalFormatting>
  <conditionalFormatting sqref="A70:B70">
    <cfRule type="cellIs" dxfId="27585" priority="49357" operator="equal">
      <formula>"09.00 – 18.00"</formula>
    </cfRule>
  </conditionalFormatting>
  <conditionalFormatting sqref="A70:B70">
    <cfRule type="cellIs" dxfId="27584" priority="49358" operator="equal">
      <formula>"09.30 – 13.00"</formula>
    </cfRule>
  </conditionalFormatting>
  <conditionalFormatting sqref="A70:B70">
    <cfRule type="cellIs" dxfId="27583" priority="49359" operator="equal">
      <formula>"10.30 – 19.30"</formula>
    </cfRule>
  </conditionalFormatting>
  <conditionalFormatting sqref="A70:B70">
    <cfRule type="cellIs" dxfId="27582" priority="49360" operator="equal">
      <formula>"11.30 – 19.30"</formula>
    </cfRule>
  </conditionalFormatting>
  <conditionalFormatting sqref="A70:B70">
    <cfRule type="cellIs" dxfId="27581" priority="49361" operator="equal">
      <formula>_FV(13,"3")</formula>
    </cfRule>
  </conditionalFormatting>
  <conditionalFormatting sqref="A70:B70">
    <cfRule type="cellIs" dxfId="27580" priority="49362" operator="equal">
      <formula>_FV(13,"3")</formula>
    </cfRule>
  </conditionalFormatting>
  <conditionalFormatting sqref="A70:B70">
    <cfRule type="cellIs" dxfId="27579" priority="49363" operator="equal">
      <formula>_FV(13,"3")</formula>
    </cfRule>
  </conditionalFormatting>
  <conditionalFormatting sqref="A70:B78 K70 N70">
    <cfRule type="containsText" dxfId="27578" priority="49350" operator="containsText" text="09.00 - 13.00">
      <formula>NOT(ISERROR(SEARCH("09.00 - 13.00",A70)))</formula>
    </cfRule>
    <cfRule type="containsText" dxfId="27577" priority="49351" operator="containsText" text="09.00 – 15:00">
      <formula>NOT(ISERROR(SEARCH("09.00 – 15:00",A70)))</formula>
    </cfRule>
    <cfRule type="containsText" dxfId="27576" priority="49352" operator="containsText" text="09.00 – 16.00">
      <formula>NOT(ISERROR(SEARCH("09.00 – 16.00",A70)))</formula>
    </cfRule>
    <cfRule type="containsText" dxfId="27575" priority="49353" operator="containsText" text="09.00 - 13:00">
      <formula>NOT(ISERROR(SEARCH("09.00 - 13:00",A70)))</formula>
    </cfRule>
    <cfRule type="containsText" dxfId="27574" priority="49354" operator="containsText" text="08.30 – 16:30 ">
      <formula>NOT(ISERROR(SEARCH("08.30 – 16:30 ",A70)))</formula>
    </cfRule>
    <cfRule type="containsText" dxfId="27573" priority="49355" operator="containsText" text="08.30 – 17:30 ">
      <formula>NOT(ISERROR(SEARCH("08.30 – 17:30 ",A70)))</formula>
    </cfRule>
  </conditionalFormatting>
  <conditionalFormatting sqref="K70 N70">
    <cfRule type="cellIs" dxfId="27572" priority="49342" operator="equal">
      <formula>"09.00 – 15.00"</formula>
    </cfRule>
  </conditionalFormatting>
  <conditionalFormatting sqref="K70 N70">
    <cfRule type="cellIs" dxfId="27571" priority="49343" operator="equal">
      <formula>"09.00 – 18.00"</formula>
    </cfRule>
  </conditionalFormatting>
  <conditionalFormatting sqref="K70 N70">
    <cfRule type="cellIs" dxfId="27570" priority="49344" operator="equal">
      <formula>"09.30 – 13.00"</formula>
    </cfRule>
  </conditionalFormatting>
  <conditionalFormatting sqref="K70 N70">
    <cfRule type="cellIs" dxfId="27569" priority="49345" operator="equal">
      <formula>"10.30 – 19.30"</formula>
    </cfRule>
  </conditionalFormatting>
  <conditionalFormatting sqref="K70 N70">
    <cfRule type="cellIs" dxfId="27568" priority="49346" operator="equal">
      <formula>"11.30 – 19.30"</formula>
    </cfRule>
  </conditionalFormatting>
  <conditionalFormatting sqref="K70 N70">
    <cfRule type="cellIs" dxfId="27567" priority="49347" operator="equal">
      <formula>_FV(13,"3")</formula>
    </cfRule>
  </conditionalFormatting>
  <conditionalFormatting sqref="K70 N70">
    <cfRule type="cellIs" dxfId="27566" priority="49348" operator="equal">
      <formula>_FV(13,"3")</formula>
    </cfRule>
  </conditionalFormatting>
  <conditionalFormatting sqref="K70 N70">
    <cfRule type="cellIs" dxfId="27565" priority="49349" operator="equal">
      <formula>_FV(13,"3")</formula>
    </cfRule>
  </conditionalFormatting>
  <conditionalFormatting sqref="K70 N70">
    <cfRule type="containsText" dxfId="27564" priority="49332" operator="containsText" text="DOMENICA">
      <formula>NOT(ISERROR(SEARCH("DOMENICA",K70)))</formula>
    </cfRule>
    <cfRule type="containsText" dxfId="27563" priority="49333" operator="containsText" text="08.30 – 14.30">
      <formula>NOT(ISERROR(SEARCH("08.30 – 14.30",K70)))</formula>
    </cfRule>
    <cfRule type="containsText" dxfId="27562" priority="49334" operator="containsText" text="09.30 – 18.30">
      <formula>NOT(ISERROR(SEARCH("09.30 – 18.30",K70)))</formula>
    </cfRule>
    <cfRule type="containsText" dxfId="27561" priority="49335" operator="containsText" text="08.30 – 16.30">
      <formula>NOT(ISERROR(SEARCH("08.30 – 16.30",K70)))</formula>
    </cfRule>
    <cfRule type="containsText" dxfId="27560" priority="49336" operator="containsText" text="08.30 – 17.30">
      <formula>NOT(ISERROR(SEARCH("08.30 – 17.30",K70)))</formula>
    </cfRule>
    <cfRule type="containsText" dxfId="27559" priority="49337" operator="containsText" text="09.00 – 18.00">
      <formula>NOT(ISERROR(SEARCH("09.00 – 18.00",K70)))</formula>
    </cfRule>
    <cfRule type="containsText" dxfId="27558" priority="49338" operator="containsText" text="09.00 – 15.00">
      <formula>NOT(ISERROR(SEARCH("09.00 – 15.00",K70)))</formula>
    </cfRule>
    <cfRule type="containsText" dxfId="27557" priority="49339" operator="containsText" text="10.30 – 19.30">
      <formula>NOT(ISERROR(SEARCH("10.30 – 19.30",K70)))</formula>
    </cfRule>
    <cfRule type="containsText" dxfId="27556" priority="49340" operator="containsText" text="09.00 – 13.00">
      <formula>NOT(ISERROR(SEARCH("09.00 – 13.00",K70)))</formula>
    </cfRule>
    <cfRule type="containsText" dxfId="27555" priority="49341" operator="containsText" text="11.30 – 19.30">
      <formula>NOT(ISERROR(SEARCH("11.30 – 19.30",K70)))</formula>
    </cfRule>
  </conditionalFormatting>
  <conditionalFormatting sqref="K70 N70">
    <cfRule type="cellIs" dxfId="27554" priority="49325" operator="equal">
      <formula>"09.00 – 18.00"</formula>
    </cfRule>
  </conditionalFormatting>
  <conditionalFormatting sqref="K70 N70">
    <cfRule type="cellIs" dxfId="27553" priority="49326" operator="equal">
      <formula>"09.30 – 13.00"</formula>
    </cfRule>
  </conditionalFormatting>
  <conditionalFormatting sqref="K70 N70">
    <cfRule type="cellIs" dxfId="27552" priority="49327" operator="equal">
      <formula>"10.30 – 19.30"</formula>
    </cfRule>
  </conditionalFormatting>
  <conditionalFormatting sqref="K70 N70">
    <cfRule type="cellIs" dxfId="27551" priority="49328" operator="equal">
      <formula>"11.30 – 19.30"</formula>
    </cfRule>
  </conditionalFormatting>
  <conditionalFormatting sqref="K70 N70">
    <cfRule type="cellIs" dxfId="27550" priority="49329" operator="equal">
      <formula>_FV(13,"3")</formula>
    </cfRule>
  </conditionalFormatting>
  <conditionalFormatting sqref="K70 N70">
    <cfRule type="cellIs" dxfId="27549" priority="49330" operator="equal">
      <formula>_FV(13,"3")</formula>
    </cfRule>
  </conditionalFormatting>
  <conditionalFormatting sqref="K70 N70">
    <cfRule type="cellIs" dxfId="27548" priority="49331" operator="equal">
      <formula>_FV(13,"3")</formula>
    </cfRule>
  </conditionalFormatting>
  <conditionalFormatting sqref="K70 N70">
    <cfRule type="cellIs" dxfId="27547" priority="49318" operator="equal">
      <formula>"09.00 – 18.00"</formula>
    </cfRule>
  </conditionalFormatting>
  <conditionalFormatting sqref="K70 N70">
    <cfRule type="cellIs" dxfId="27546" priority="49319" operator="equal">
      <formula>"09.30 – 13.00"</formula>
    </cfRule>
  </conditionalFormatting>
  <conditionalFormatting sqref="K70 N70">
    <cfRule type="cellIs" dxfId="27545" priority="49320" operator="equal">
      <formula>"10.30 – 19.30"</formula>
    </cfRule>
  </conditionalFormatting>
  <conditionalFormatting sqref="K70 N70">
    <cfRule type="cellIs" dxfId="27544" priority="49321" operator="equal">
      <formula>"11.30 – 19.30"</formula>
    </cfRule>
  </conditionalFormatting>
  <conditionalFormatting sqref="K70 N70">
    <cfRule type="cellIs" dxfId="27543" priority="49322" operator="equal">
      <formula>_FV(13,"3")</formula>
    </cfRule>
  </conditionalFormatting>
  <conditionalFormatting sqref="K70 N70">
    <cfRule type="cellIs" dxfId="27542" priority="49323" operator="equal">
      <formula>_FV(13,"3")</formula>
    </cfRule>
  </conditionalFormatting>
  <conditionalFormatting sqref="K70 N70">
    <cfRule type="cellIs" dxfId="27541" priority="49324" operator="equal">
      <formula>_FV(13,"3")</formula>
    </cfRule>
  </conditionalFormatting>
  <conditionalFormatting sqref="C71:P78">
    <cfRule type="containsText" dxfId="27540" priority="49268" operator="containsText" text="08.30 – 14.30">
      <formula>NOT(ISERROR(SEARCH("08.30 – 14.30",C71)))</formula>
    </cfRule>
    <cfRule type="containsText" dxfId="27539" priority="49269" operator="containsText" text="09:30 – 18.30">
      <formula>NOT(ISERROR(SEARCH("09:30 – 18.30",C71)))</formula>
    </cfRule>
    <cfRule type="containsText" dxfId="27538" priority="49270" operator="containsText" text="10.30 – 18.30">
      <formula>NOT(ISERROR(SEARCH("10.30 – 18.30",C71)))</formula>
    </cfRule>
    <cfRule type="containsText" dxfId="27537" priority="49271" operator="containsText" text="09.30 – 18.30">
      <formula>NOT(ISERROR(SEARCH("09.30 – 18.30",C71)))</formula>
    </cfRule>
    <cfRule type="containsText" dxfId="27536" priority="49273" operator="containsText" text="09.00 – 13:00">
      <formula>NOT(ISERROR(SEARCH("09.00 – 13:00",C71)))</formula>
    </cfRule>
    <cfRule type="containsText" dxfId="27535" priority="49274" operator="containsText" text="08.30 – 16.30">
      <formula>NOT(ISERROR(SEARCH("08.30 – 16.30",C71)))</formula>
    </cfRule>
    <cfRule type="containsText" dxfId="27534" priority="49275" operator="containsText" text="08:30 – 17.30">
      <formula>NOT(ISERROR(SEARCH("08:30 – 17.30",C71)))</formula>
    </cfRule>
    <cfRule type="containsText" dxfId="27533" priority="49276" operator="containsText" text="08.30 – 17.30">
      <formula>NOT(ISERROR(SEARCH("08.30 – 17.30",C71)))</formula>
    </cfRule>
    <cfRule type="containsText" dxfId="27532" priority="49277" operator="containsText" text="09.00 – 18.00">
      <formula>NOT(ISERROR(SEARCH("09.00 – 18.00",C71)))</formula>
    </cfRule>
    <cfRule type="containsText" dxfId="27531" priority="49278" operator="containsText" text="09.00 – 13.00">
      <formula>NOT(ISERROR(SEARCH("09.00 – 13.00",C71)))</formula>
    </cfRule>
    <cfRule type="containsText" dxfId="27530" priority="49279" operator="containsText" text="11.30 – 19.30">
      <formula>NOT(ISERROR(SEARCH("11.30 – 19.30",C71)))</formula>
    </cfRule>
    <cfRule type="containsText" dxfId="27529" priority="49280" operator="containsText" text="10.30 – 19.30">
      <formula>NOT(ISERROR(SEARCH("10.30 – 19.30",C71)))</formula>
    </cfRule>
    <cfRule type="containsText" dxfId="27528" priority="49281" operator="containsText" text="09.00 – 15.00">
      <formula>NOT(ISERROR(SEARCH("09.00 – 15.00",C71)))</formula>
    </cfRule>
    <cfRule type="containsText" dxfId="27527" priority="49282" operator="containsText" text="1 2 : 3 0">
      <formula>NOT(ISERROR(SEARCH("1 2 : 3 0",C71)))</formula>
    </cfRule>
    <cfRule type="containsText" dxfId="27526" priority="49283" operator="containsText" text="1 3 : 3 0">
      <formula>NOT(ISERROR(SEARCH("1 3 : 3 0",C71)))</formula>
    </cfRule>
    <cfRule type="containsText" dxfId="27525" priority="49284" operator="containsText" text="FESTIVITÁ">
      <formula>NOT(ISERROR(SEARCH("FESTIVITÁ",C71)))</formula>
    </cfRule>
    <cfRule type="cellIs" dxfId="27524" priority="49285" operator="equal">
      <formula>"DOMENICA"</formula>
    </cfRule>
  </conditionalFormatting>
  <conditionalFormatting sqref="C71:P78">
    <cfRule type="containsText" dxfId="27523" priority="49260" operator="containsText" text="09.00 - 13.00">
      <formula>NOT(ISERROR(SEARCH("09.00 - 13.00",C71)))</formula>
    </cfRule>
    <cfRule type="containsText" dxfId="27522" priority="49263" operator="containsText" text="09.00 – 15:00">
      <formula>NOT(ISERROR(SEARCH("09.00 – 15:00",C71)))</formula>
    </cfRule>
    <cfRule type="containsText" dxfId="27521" priority="49264" operator="containsText" text="09.00 – 16.00">
      <formula>NOT(ISERROR(SEARCH("09.00 – 16.00",C71)))</formula>
    </cfRule>
    <cfRule type="containsText" dxfId="27520" priority="49265" operator="containsText" text="09.00 - 13:00">
      <formula>NOT(ISERROR(SEARCH("09.00 - 13:00",C71)))</formula>
    </cfRule>
    <cfRule type="containsText" dxfId="27519" priority="49266" operator="containsText" text="08.30 – 16:30 ">
      <formula>NOT(ISERROR(SEARCH("08.30 – 16:30 ",C71)))</formula>
    </cfRule>
    <cfRule type="containsText" dxfId="27518" priority="49267" operator="containsText" text="08.30 – 17:30 ">
      <formula>NOT(ISERROR(SEARCH("08.30 – 17:30 ",C71)))</formula>
    </cfRule>
  </conditionalFormatting>
  <conditionalFormatting sqref="C71:P78">
    <cfRule type="containsText" dxfId="27517" priority="49262" operator="containsText" text="1 3 : 0 0">
      <formula>NOT(ISERROR(SEARCH("1 3 : 0 0",C71)))</formula>
    </cfRule>
  </conditionalFormatting>
  <conditionalFormatting sqref="C71:P71">
    <cfRule type="containsText" dxfId="27516" priority="49261" operator="containsText" text="13:00">
      <formula>NOT(ISERROR(SEARCH("13:00",C71)))</formula>
    </cfRule>
  </conditionalFormatting>
  <conditionalFormatting sqref="C71:P78">
    <cfRule type="containsText" dxfId="27515" priority="49272" operator="containsText" text="09:00 – 13.00 ">
      <formula>NOT(ISERROR(SEARCH("09:00 – 13.00 ",C71)))</formula>
    </cfRule>
  </conditionalFormatting>
  <conditionalFormatting sqref="C77:P77">
    <cfRule type="containsText" dxfId="27514" priority="49259" operator="containsText" text="09:00 – 13.00 ">
      <formula>NOT(ISERROR(SEARCH("09:00 – 13.00 ",C77)))</formula>
    </cfRule>
  </conditionalFormatting>
  <conditionalFormatting sqref="C71:P78">
    <cfRule type="containsText" dxfId="27513" priority="49258" operator="containsText" text="09:00 – 13.00 ">
      <formula>NOT(ISERROR(SEARCH("09:00 – 13.00 ",C71)))</formula>
    </cfRule>
  </conditionalFormatting>
  <conditionalFormatting sqref="C77:P78">
    <cfRule type="containsText" dxfId="27512" priority="49257" operator="containsText" text="09:00 – 13.00 ">
      <formula>NOT(ISERROR(SEARCH("09:00 – 13.00 ",C77)))</formula>
    </cfRule>
  </conditionalFormatting>
  <conditionalFormatting sqref="C72:P72">
    <cfRule type="containsText" dxfId="27511" priority="49254" operator="containsText" text="09.00 -13.00">
      <formula>NOT(ISERROR(SEARCH("09.00 -13.00",C72)))</formula>
    </cfRule>
    <cfRule type="containsText" dxfId="27510" priority="49255" operator="containsText" text="09.00 -15:00">
      <formula>NOT(ISERROR(SEARCH("09.00 -15:00",C72)))</formula>
    </cfRule>
    <cfRule type="containsText" dxfId="27509" priority="49256" operator="containsText" text="09.00 -16.00">
      <formula>NOT(ISERROR(SEARCH("09.00 -16.00",C72)))</formula>
    </cfRule>
  </conditionalFormatting>
  <conditionalFormatting sqref="C73:P78">
    <cfRule type="containsText" dxfId="27508" priority="49251" operator="containsText" text="09.00 -13.00">
      <formula>NOT(ISERROR(SEARCH("09.00 -13.00",C73)))</formula>
    </cfRule>
    <cfRule type="containsText" dxfId="27507" priority="49252" operator="containsText" text="09.00 -15:00">
      <formula>NOT(ISERROR(SEARCH("09.00 -15:00",C73)))</formula>
    </cfRule>
    <cfRule type="containsText" dxfId="27506" priority="49253" operator="containsText" text="09.00 -16.00">
      <formula>NOT(ISERROR(SEARCH("09.00 -16.00",C73)))</formula>
    </cfRule>
  </conditionalFormatting>
  <conditionalFormatting sqref="C71:P71">
    <cfRule type="containsText" dxfId="27505" priority="49248" operator="containsText" text="09.00 -13.00">
      <formula>NOT(ISERROR(SEARCH("09.00 -13.00",C71)))</formula>
    </cfRule>
    <cfRule type="containsText" dxfId="27504" priority="49249" operator="containsText" text="09.00 -15:00">
      <formula>NOT(ISERROR(SEARCH("09.00 -15:00",C71)))</formula>
    </cfRule>
    <cfRule type="containsText" dxfId="27503" priority="49250" operator="containsText" text="09.00 -16.00">
      <formula>NOT(ISERROR(SEARCH("09.00 -16.00",C71)))</formula>
    </cfRule>
  </conditionalFormatting>
  <conditionalFormatting sqref="C77:P77">
    <cfRule type="containsText" dxfId="27502" priority="49247" operator="containsText" text="09:00 – 13.00 ">
      <formula>NOT(ISERROR(SEARCH("09:00 – 13.00 ",C77)))</formula>
    </cfRule>
  </conditionalFormatting>
  <conditionalFormatting sqref="C71:P78">
    <cfRule type="containsText" dxfId="27501" priority="49246" operator="containsText" text="09:00 – 13.00 ">
      <formula>NOT(ISERROR(SEARCH("09:00 – 13.00 ",C71)))</formula>
    </cfRule>
  </conditionalFormatting>
  <conditionalFormatting sqref="C77:P78">
    <cfRule type="containsText" dxfId="27500" priority="49245" operator="containsText" text="09:00 – 13.00 ">
      <formula>NOT(ISERROR(SEARCH("09:00 – 13.00 ",C77)))</formula>
    </cfRule>
  </conditionalFormatting>
  <conditionalFormatting sqref="C72:P72">
    <cfRule type="containsText" dxfId="27499" priority="49242" operator="containsText" text="09.00 -13.00">
      <formula>NOT(ISERROR(SEARCH("09.00 -13.00",C72)))</formula>
    </cfRule>
    <cfRule type="containsText" dxfId="27498" priority="49243" operator="containsText" text="09.00 -15:00">
      <formula>NOT(ISERROR(SEARCH("09.00 -15:00",C72)))</formula>
    </cfRule>
    <cfRule type="containsText" dxfId="27497" priority="49244" operator="containsText" text="09.00 -16.00">
      <formula>NOT(ISERROR(SEARCH("09.00 -16.00",C72)))</formula>
    </cfRule>
  </conditionalFormatting>
  <conditionalFormatting sqref="C73:P78">
    <cfRule type="containsText" dxfId="27496" priority="49239" operator="containsText" text="09.00 -13.00">
      <formula>NOT(ISERROR(SEARCH("09.00 -13.00",C73)))</formula>
    </cfRule>
    <cfRule type="containsText" dxfId="27495" priority="49240" operator="containsText" text="09.00 -15:00">
      <formula>NOT(ISERROR(SEARCH("09.00 -15:00",C73)))</formula>
    </cfRule>
    <cfRule type="containsText" dxfId="27494" priority="49241" operator="containsText" text="09.00 -16.00">
      <formula>NOT(ISERROR(SEARCH("09.00 -16.00",C73)))</formula>
    </cfRule>
  </conditionalFormatting>
  <conditionalFormatting sqref="C71:P71">
    <cfRule type="containsText" dxfId="27493" priority="49236" operator="containsText" text="09.00 -13.00">
      <formula>NOT(ISERROR(SEARCH("09.00 -13.00",C71)))</formula>
    </cfRule>
    <cfRule type="containsText" dxfId="27492" priority="49237" operator="containsText" text="09.00 -15:00">
      <formula>NOT(ISERROR(SEARCH("09.00 -15:00",C71)))</formula>
    </cfRule>
    <cfRule type="containsText" dxfId="27491" priority="49238" operator="containsText" text="09.00 -16.00">
      <formula>NOT(ISERROR(SEARCH("09.00 -16.00",C71)))</formula>
    </cfRule>
  </conditionalFormatting>
  <conditionalFormatting sqref="C72:P72">
    <cfRule type="containsText" dxfId="27490" priority="49233" operator="containsText" text="09.00 -13:00">
      <formula>NOT(ISERROR(SEARCH("09.00 -13:00",C72)))</formula>
    </cfRule>
    <cfRule type="containsText" dxfId="27489" priority="49234" operator="containsText" text="08.30 -17.30">
      <formula>NOT(ISERROR(SEARCH("08.30 -17.30",C72)))</formula>
    </cfRule>
    <cfRule type="containsText" dxfId="27488" priority="49235" operator="containsText" text="08.30 -15:30">
      <formula>NOT(ISERROR(SEARCH("08.30 -15:30",C72)))</formula>
    </cfRule>
  </conditionalFormatting>
  <conditionalFormatting sqref="C73:P78">
    <cfRule type="containsText" dxfId="27487" priority="49230" operator="containsText" text="09.00 -13.00">
      <formula>NOT(ISERROR(SEARCH("09.00 -13.00",C73)))</formula>
    </cfRule>
    <cfRule type="containsText" dxfId="27486" priority="49231" operator="containsText" text="09.00 -15:00">
      <formula>NOT(ISERROR(SEARCH("09.00 -15:00",C73)))</formula>
    </cfRule>
    <cfRule type="containsText" dxfId="27485" priority="49232" operator="containsText" text="09.00 -16.00">
      <formula>NOT(ISERROR(SEARCH("09.00 -16.00",C73)))</formula>
    </cfRule>
  </conditionalFormatting>
  <conditionalFormatting sqref="C73:P78">
    <cfRule type="containsText" dxfId="27484" priority="49227" operator="containsText" text="09.00 -13:00">
      <formula>NOT(ISERROR(SEARCH("09.00 -13:00",C73)))</formula>
    </cfRule>
    <cfRule type="containsText" dxfId="27483" priority="49228" operator="containsText" text="08.30 -17.30">
      <formula>NOT(ISERROR(SEARCH("08.30 -17.30",C73)))</formula>
    </cfRule>
    <cfRule type="containsText" dxfId="27482" priority="49229" operator="containsText" text="08.30 -15:30">
      <formula>NOT(ISERROR(SEARCH("08.30 -15:30",C73)))</formula>
    </cfRule>
  </conditionalFormatting>
  <conditionalFormatting sqref="C71:P71">
    <cfRule type="containsText" dxfId="27481" priority="49224" operator="containsText" text="09.00 -13.00">
      <formula>NOT(ISERROR(SEARCH("09.00 -13.00",C71)))</formula>
    </cfRule>
    <cfRule type="containsText" dxfId="27480" priority="49225" operator="containsText" text="09.00 -15:00">
      <formula>NOT(ISERROR(SEARCH("09.00 -15:00",C71)))</formula>
    </cfRule>
    <cfRule type="containsText" dxfId="27479" priority="49226" operator="containsText" text="09.00 -16.00">
      <formula>NOT(ISERROR(SEARCH("09.00 -16.00",C71)))</formula>
    </cfRule>
  </conditionalFormatting>
  <conditionalFormatting sqref="C71:P71">
    <cfRule type="containsText" dxfId="27478" priority="49221" operator="containsText" text="09.00 -13:00">
      <formula>NOT(ISERROR(SEARCH("09.00 -13:00",C71)))</formula>
    </cfRule>
    <cfRule type="containsText" dxfId="27477" priority="49222" operator="containsText" text="08.30 -17.30">
      <formula>NOT(ISERROR(SEARCH("08.30 -17.30",C71)))</formula>
    </cfRule>
    <cfRule type="containsText" dxfId="27476" priority="49223" operator="containsText" text="08.30 -15:30">
      <formula>NOT(ISERROR(SEARCH("08.30 -15:30",C71)))</formula>
    </cfRule>
  </conditionalFormatting>
  <conditionalFormatting sqref="W71:W78">
    <cfRule type="containsText" dxfId="27475" priority="49130" operator="containsText" text="08.30 – 14.30">
      <formula>NOT(ISERROR(SEARCH("08.30 – 14.30",W71)))</formula>
    </cfRule>
    <cfRule type="containsText" dxfId="27474" priority="49131" operator="containsText" text="09:30 – 18.30">
      <formula>NOT(ISERROR(SEARCH("09:30 – 18.30",W71)))</formula>
    </cfRule>
    <cfRule type="containsText" dxfId="27473" priority="49132" operator="containsText" text="10.30 – 18.30">
      <formula>NOT(ISERROR(SEARCH("10.30 – 18.30",W71)))</formula>
    </cfRule>
    <cfRule type="containsText" dxfId="27472" priority="49133" operator="containsText" text="09.30 – 18.30">
      <formula>NOT(ISERROR(SEARCH("09.30 – 18.30",W71)))</formula>
    </cfRule>
    <cfRule type="containsText" dxfId="27471" priority="49135" operator="containsText" text="09.00 – 13:00">
      <formula>NOT(ISERROR(SEARCH("09.00 – 13:00",W71)))</formula>
    </cfRule>
    <cfRule type="containsText" dxfId="27470" priority="49136" operator="containsText" text="08.30 – 16.30">
      <formula>NOT(ISERROR(SEARCH("08.30 – 16.30",W71)))</formula>
    </cfRule>
    <cfRule type="containsText" dxfId="27469" priority="49137" operator="containsText" text="08:30 – 17.30">
      <formula>NOT(ISERROR(SEARCH("08:30 – 17.30",W71)))</formula>
    </cfRule>
    <cfRule type="containsText" dxfId="27468" priority="49138" operator="containsText" text="08.30 – 17.30">
      <formula>NOT(ISERROR(SEARCH("08.30 – 17.30",W71)))</formula>
    </cfRule>
    <cfRule type="containsText" dxfId="27467" priority="49139" operator="containsText" text="09.00 – 18.00">
      <formula>NOT(ISERROR(SEARCH("09.00 – 18.00",W71)))</formula>
    </cfRule>
    <cfRule type="containsText" dxfId="27466" priority="49140" operator="containsText" text="09.00 – 13.00">
      <formula>NOT(ISERROR(SEARCH("09.00 – 13.00",W71)))</formula>
    </cfRule>
    <cfRule type="containsText" dxfId="27465" priority="49141" operator="containsText" text="11.30 – 19.30">
      <formula>NOT(ISERROR(SEARCH("11.30 – 19.30",W71)))</formula>
    </cfRule>
    <cfRule type="containsText" dxfId="27464" priority="49142" operator="containsText" text="10.30 – 19.30">
      <formula>NOT(ISERROR(SEARCH("10.30 – 19.30",W71)))</formula>
    </cfRule>
    <cfRule type="containsText" dxfId="27463" priority="49143" operator="containsText" text="09.00 – 15.00">
      <formula>NOT(ISERROR(SEARCH("09.00 – 15.00",W71)))</formula>
    </cfRule>
    <cfRule type="containsText" dxfId="27462" priority="49144" operator="containsText" text="1 2 : 3 0">
      <formula>NOT(ISERROR(SEARCH("1 2 : 3 0",W71)))</formula>
    </cfRule>
    <cfRule type="containsText" dxfId="27461" priority="49145" operator="containsText" text="1 3 : 3 0">
      <formula>NOT(ISERROR(SEARCH("1 3 : 3 0",W71)))</formula>
    </cfRule>
    <cfRule type="containsText" dxfId="27460" priority="49146" operator="containsText" text="FESTIVITÁ">
      <formula>NOT(ISERROR(SEARCH("FESTIVITÁ",W71)))</formula>
    </cfRule>
    <cfRule type="cellIs" dxfId="27459" priority="49147" operator="equal">
      <formula>"DOMENICA"</formula>
    </cfRule>
  </conditionalFormatting>
  <conditionalFormatting sqref="W71:W78">
    <cfRule type="containsText" dxfId="27458" priority="49122" operator="containsText" text="09.00 - 13.00">
      <formula>NOT(ISERROR(SEARCH("09.00 - 13.00",W71)))</formula>
    </cfRule>
    <cfRule type="containsText" dxfId="27457" priority="49125" operator="containsText" text="09.00 – 15:00">
      <formula>NOT(ISERROR(SEARCH("09.00 – 15:00",W71)))</formula>
    </cfRule>
    <cfRule type="containsText" dxfId="27456" priority="49126" operator="containsText" text="09.00 – 16.00">
      <formula>NOT(ISERROR(SEARCH("09.00 – 16.00",W71)))</formula>
    </cfRule>
    <cfRule type="containsText" dxfId="27455" priority="49127" operator="containsText" text="09.00 - 13:00">
      <formula>NOT(ISERROR(SEARCH("09.00 - 13:00",W71)))</formula>
    </cfRule>
    <cfRule type="containsText" dxfId="27454" priority="49128" operator="containsText" text="08.30 – 16:30 ">
      <formula>NOT(ISERROR(SEARCH("08.30 – 16:30 ",W71)))</formula>
    </cfRule>
    <cfRule type="containsText" dxfId="27453" priority="49129" operator="containsText" text="08.30 – 17:30 ">
      <formula>NOT(ISERROR(SEARCH("08.30 – 17:30 ",W71)))</formula>
    </cfRule>
  </conditionalFormatting>
  <conditionalFormatting sqref="W71:W78">
    <cfRule type="containsText" dxfId="27452" priority="49124" operator="containsText" text="1 3 : 0 0">
      <formula>NOT(ISERROR(SEARCH("1 3 : 0 0",W71)))</formula>
    </cfRule>
  </conditionalFormatting>
  <conditionalFormatting sqref="W71">
    <cfRule type="containsText" dxfId="27451" priority="49123" operator="containsText" text="13:00">
      <formula>NOT(ISERROR(SEARCH("13:00",W71)))</formula>
    </cfRule>
  </conditionalFormatting>
  <conditionalFormatting sqref="W71:W78">
    <cfRule type="containsText" dxfId="27450" priority="49134" operator="containsText" text="09:00 – 13.00 ">
      <formula>NOT(ISERROR(SEARCH("09:00 – 13.00 ",W71)))</formula>
    </cfRule>
  </conditionalFormatting>
  <conditionalFormatting sqref="W77">
    <cfRule type="containsText" dxfId="27449" priority="49121" operator="containsText" text="09:00 – 13.00 ">
      <formula>NOT(ISERROR(SEARCH("09:00 – 13.00 ",W77)))</formula>
    </cfRule>
  </conditionalFormatting>
  <conditionalFormatting sqref="W71:W78">
    <cfRule type="containsText" dxfId="27448" priority="49120" operator="containsText" text="09:00 – 13.00 ">
      <formula>NOT(ISERROR(SEARCH("09:00 – 13.00 ",W71)))</formula>
    </cfRule>
  </conditionalFormatting>
  <conditionalFormatting sqref="W77:W78">
    <cfRule type="containsText" dxfId="27447" priority="49119" operator="containsText" text="09:00 – 13.00 ">
      <formula>NOT(ISERROR(SEARCH("09:00 – 13.00 ",W77)))</formula>
    </cfRule>
  </conditionalFormatting>
  <conditionalFormatting sqref="W72">
    <cfRule type="containsText" dxfId="27446" priority="49116" operator="containsText" text="09.00 -13.00">
      <formula>NOT(ISERROR(SEARCH("09.00 -13.00",W72)))</formula>
    </cfRule>
    <cfRule type="containsText" dxfId="27445" priority="49117" operator="containsText" text="09.00 -15:00">
      <formula>NOT(ISERROR(SEARCH("09.00 -15:00",W72)))</formula>
    </cfRule>
    <cfRule type="containsText" dxfId="27444" priority="49118" operator="containsText" text="09.00 -16.00">
      <formula>NOT(ISERROR(SEARCH("09.00 -16.00",W72)))</formula>
    </cfRule>
  </conditionalFormatting>
  <conditionalFormatting sqref="W73:W78">
    <cfRule type="containsText" dxfId="27443" priority="49113" operator="containsText" text="09.00 -13.00">
      <formula>NOT(ISERROR(SEARCH("09.00 -13.00",W73)))</formula>
    </cfRule>
    <cfRule type="containsText" dxfId="27442" priority="49114" operator="containsText" text="09.00 -15:00">
      <formula>NOT(ISERROR(SEARCH("09.00 -15:00",W73)))</formula>
    </cfRule>
    <cfRule type="containsText" dxfId="27441" priority="49115" operator="containsText" text="09.00 -16.00">
      <formula>NOT(ISERROR(SEARCH("09.00 -16.00",W73)))</formula>
    </cfRule>
  </conditionalFormatting>
  <conditionalFormatting sqref="W71">
    <cfRule type="containsText" dxfId="27440" priority="49110" operator="containsText" text="09.00 -13.00">
      <formula>NOT(ISERROR(SEARCH("09.00 -13.00",W71)))</formula>
    </cfRule>
    <cfRule type="containsText" dxfId="27439" priority="49111" operator="containsText" text="09.00 -15:00">
      <formula>NOT(ISERROR(SEARCH("09.00 -15:00",W71)))</formula>
    </cfRule>
    <cfRule type="containsText" dxfId="27438" priority="49112" operator="containsText" text="09.00 -16.00">
      <formula>NOT(ISERROR(SEARCH("09.00 -16.00",W71)))</formula>
    </cfRule>
  </conditionalFormatting>
  <conditionalFormatting sqref="W77">
    <cfRule type="containsText" dxfId="27437" priority="49109" operator="containsText" text="09:00 – 13.00 ">
      <formula>NOT(ISERROR(SEARCH("09:00 – 13.00 ",W77)))</formula>
    </cfRule>
  </conditionalFormatting>
  <conditionalFormatting sqref="W71:W78">
    <cfRule type="containsText" dxfId="27436" priority="49108" operator="containsText" text="09:00 – 13.00 ">
      <formula>NOT(ISERROR(SEARCH("09:00 – 13.00 ",W71)))</formula>
    </cfRule>
  </conditionalFormatting>
  <conditionalFormatting sqref="W77:W78">
    <cfRule type="containsText" dxfId="27435" priority="49107" operator="containsText" text="09:00 – 13.00 ">
      <formula>NOT(ISERROR(SEARCH("09:00 – 13.00 ",W77)))</formula>
    </cfRule>
  </conditionalFormatting>
  <conditionalFormatting sqref="W72">
    <cfRule type="containsText" dxfId="27434" priority="49104" operator="containsText" text="09.00 -13.00">
      <formula>NOT(ISERROR(SEARCH("09.00 -13.00",W72)))</formula>
    </cfRule>
    <cfRule type="containsText" dxfId="27433" priority="49105" operator="containsText" text="09.00 -15:00">
      <formula>NOT(ISERROR(SEARCH("09.00 -15:00",W72)))</formula>
    </cfRule>
    <cfRule type="containsText" dxfId="27432" priority="49106" operator="containsText" text="09.00 -16.00">
      <formula>NOT(ISERROR(SEARCH("09.00 -16.00",W72)))</formula>
    </cfRule>
  </conditionalFormatting>
  <conditionalFormatting sqref="W73:W78">
    <cfRule type="containsText" dxfId="27431" priority="49101" operator="containsText" text="09.00 -13.00">
      <formula>NOT(ISERROR(SEARCH("09.00 -13.00",W73)))</formula>
    </cfRule>
    <cfRule type="containsText" dxfId="27430" priority="49102" operator="containsText" text="09.00 -15:00">
      <formula>NOT(ISERROR(SEARCH("09.00 -15:00",W73)))</formula>
    </cfRule>
    <cfRule type="containsText" dxfId="27429" priority="49103" operator="containsText" text="09.00 -16.00">
      <formula>NOT(ISERROR(SEARCH("09.00 -16.00",W73)))</formula>
    </cfRule>
  </conditionalFormatting>
  <conditionalFormatting sqref="W71">
    <cfRule type="containsText" dxfId="27428" priority="49098" operator="containsText" text="09.00 -13.00">
      <formula>NOT(ISERROR(SEARCH("09.00 -13.00",W71)))</formula>
    </cfRule>
    <cfRule type="containsText" dxfId="27427" priority="49099" operator="containsText" text="09.00 -15:00">
      <formula>NOT(ISERROR(SEARCH("09.00 -15:00",W71)))</formula>
    </cfRule>
    <cfRule type="containsText" dxfId="27426" priority="49100" operator="containsText" text="09.00 -16.00">
      <formula>NOT(ISERROR(SEARCH("09.00 -16.00",W71)))</formula>
    </cfRule>
  </conditionalFormatting>
  <conditionalFormatting sqref="W72">
    <cfRule type="containsText" dxfId="27425" priority="49095" operator="containsText" text="09.00 -13:00">
      <formula>NOT(ISERROR(SEARCH("09.00 -13:00",W72)))</formula>
    </cfRule>
    <cfRule type="containsText" dxfId="27424" priority="49096" operator="containsText" text="08.30 -17.30">
      <formula>NOT(ISERROR(SEARCH("08.30 -17.30",W72)))</formula>
    </cfRule>
    <cfRule type="containsText" dxfId="27423" priority="49097" operator="containsText" text="08.30 -15:30">
      <formula>NOT(ISERROR(SEARCH("08.30 -15:30",W72)))</formula>
    </cfRule>
  </conditionalFormatting>
  <conditionalFormatting sqref="W73:W78">
    <cfRule type="containsText" dxfId="27422" priority="49092" operator="containsText" text="09.00 -13.00">
      <formula>NOT(ISERROR(SEARCH("09.00 -13.00",W73)))</formula>
    </cfRule>
    <cfRule type="containsText" dxfId="27421" priority="49093" operator="containsText" text="09.00 -15:00">
      <formula>NOT(ISERROR(SEARCH("09.00 -15:00",W73)))</formula>
    </cfRule>
    <cfRule type="containsText" dxfId="27420" priority="49094" operator="containsText" text="09.00 -16.00">
      <formula>NOT(ISERROR(SEARCH("09.00 -16.00",W73)))</formula>
    </cfRule>
  </conditionalFormatting>
  <conditionalFormatting sqref="W73:W78">
    <cfRule type="containsText" dxfId="27419" priority="49089" operator="containsText" text="09.00 -13:00">
      <formula>NOT(ISERROR(SEARCH("09.00 -13:00",W73)))</formula>
    </cfRule>
    <cfRule type="containsText" dxfId="27418" priority="49090" operator="containsText" text="08.30 -17.30">
      <formula>NOT(ISERROR(SEARCH("08.30 -17.30",W73)))</formula>
    </cfRule>
    <cfRule type="containsText" dxfId="27417" priority="49091" operator="containsText" text="08.30 -15:30">
      <formula>NOT(ISERROR(SEARCH("08.30 -15:30",W73)))</formula>
    </cfRule>
  </conditionalFormatting>
  <conditionalFormatting sqref="W71">
    <cfRule type="containsText" dxfId="27416" priority="49086" operator="containsText" text="09.00 -13.00">
      <formula>NOT(ISERROR(SEARCH("09.00 -13.00",W71)))</formula>
    </cfRule>
    <cfRule type="containsText" dxfId="27415" priority="49087" operator="containsText" text="09.00 -15:00">
      <formula>NOT(ISERROR(SEARCH("09.00 -15:00",W71)))</formula>
    </cfRule>
    <cfRule type="containsText" dxfId="27414" priority="49088" operator="containsText" text="09.00 -16.00">
      <formula>NOT(ISERROR(SEARCH("09.00 -16.00",W71)))</formula>
    </cfRule>
  </conditionalFormatting>
  <conditionalFormatting sqref="W71">
    <cfRule type="containsText" dxfId="27413" priority="49083" operator="containsText" text="09.00 -13:00">
      <formula>NOT(ISERROR(SEARCH("09.00 -13:00",W71)))</formula>
    </cfRule>
    <cfRule type="containsText" dxfId="27412" priority="49084" operator="containsText" text="08.30 -17.30">
      <formula>NOT(ISERROR(SEARCH("08.30 -17.30",W71)))</formula>
    </cfRule>
    <cfRule type="containsText" dxfId="27411" priority="49085" operator="containsText" text="08.30 -15:30">
      <formula>NOT(ISERROR(SEARCH("08.30 -15:30",W71)))</formula>
    </cfRule>
  </conditionalFormatting>
  <conditionalFormatting sqref="BK70 BR70:BS70">
    <cfRule type="cellIs" dxfId="27410" priority="49074" operator="equal">
      <formula>"09.00 – 13.00"</formula>
    </cfRule>
  </conditionalFormatting>
  <conditionalFormatting sqref="BK70 BR70:BS70">
    <cfRule type="cellIs" dxfId="27409" priority="49075" operator="equal">
      <formula>"09.00 – 15.00"</formula>
    </cfRule>
  </conditionalFormatting>
  <conditionalFormatting sqref="BK70 BR70:BS70">
    <cfRule type="cellIs" dxfId="27408" priority="49076" operator="equal">
      <formula>"09.00 – 18.00"</formula>
    </cfRule>
  </conditionalFormatting>
  <conditionalFormatting sqref="BK70 BR70:BS70">
    <cfRule type="cellIs" dxfId="27407" priority="49077" operator="equal">
      <formula>"09.30 – 13.00"</formula>
    </cfRule>
  </conditionalFormatting>
  <conditionalFormatting sqref="BK70 BR70:BS70">
    <cfRule type="cellIs" dxfId="27406" priority="49078" operator="equal">
      <formula>"10.30 – 19.30"</formula>
    </cfRule>
  </conditionalFormatting>
  <conditionalFormatting sqref="BK70 BR70:BS70">
    <cfRule type="cellIs" dxfId="27405" priority="49079" operator="equal">
      <formula>"11.30 – 19.30"</formula>
    </cfRule>
  </conditionalFormatting>
  <conditionalFormatting sqref="BK70 BR70:BS70">
    <cfRule type="cellIs" dxfId="27404" priority="49080" operator="equal">
      <formula>_FV(13,"3")</formula>
    </cfRule>
  </conditionalFormatting>
  <conditionalFormatting sqref="BK70 BR70:BS70">
    <cfRule type="cellIs" dxfId="27403" priority="49081" operator="equal">
      <formula>_FV(13,"3")</formula>
    </cfRule>
  </conditionalFormatting>
  <conditionalFormatting sqref="BK70 BR70:BS70">
    <cfRule type="cellIs" dxfId="27402" priority="49082" operator="equal">
      <formula>_FV(13,"3")</formula>
    </cfRule>
  </conditionalFormatting>
  <conditionalFormatting sqref="BK70 BR70:BS70">
    <cfRule type="containsText" dxfId="27401" priority="49064" operator="containsText" text="DOMENICA">
      <formula>NOT(ISERROR(SEARCH("DOMENICA",BK70)))</formula>
    </cfRule>
    <cfRule type="containsText" dxfId="27400" priority="49065" operator="containsText" text="08.30 – 14.30">
      <formula>NOT(ISERROR(SEARCH("08.30 – 14.30",BK70)))</formula>
    </cfRule>
    <cfRule type="containsText" dxfId="27399" priority="49066" operator="containsText" text="09.30 – 18.30">
      <formula>NOT(ISERROR(SEARCH("09.30 – 18.30",BK70)))</formula>
    </cfRule>
    <cfRule type="containsText" dxfId="27398" priority="49067" operator="containsText" text="08.30 – 16.30">
      <formula>NOT(ISERROR(SEARCH("08.30 – 16.30",BK70)))</formula>
    </cfRule>
    <cfRule type="containsText" dxfId="27397" priority="49068" operator="containsText" text="08.30 – 17.30">
      <formula>NOT(ISERROR(SEARCH("08.30 – 17.30",BK70)))</formula>
    </cfRule>
    <cfRule type="containsText" dxfId="27396" priority="49069" operator="containsText" text="09.00 – 18.00">
      <formula>NOT(ISERROR(SEARCH("09.00 – 18.00",BK70)))</formula>
    </cfRule>
    <cfRule type="containsText" dxfId="27395" priority="49070" operator="containsText" text="09.00 – 15.00">
      <formula>NOT(ISERROR(SEARCH("09.00 – 15.00",BK70)))</formula>
    </cfRule>
    <cfRule type="containsText" dxfId="27394" priority="49071" operator="containsText" text="10.30 – 19.30">
      <formula>NOT(ISERROR(SEARCH("10.30 – 19.30",BK70)))</formula>
    </cfRule>
    <cfRule type="containsText" dxfId="27393" priority="49072" operator="containsText" text="09.00 – 13.00">
      <formula>NOT(ISERROR(SEARCH("09.00 – 13.00",BK70)))</formula>
    </cfRule>
    <cfRule type="containsText" dxfId="27392" priority="49073" operator="containsText" text="11.30 – 19.30">
      <formula>NOT(ISERROR(SEARCH("11.30 – 19.30",BK70)))</formula>
    </cfRule>
  </conditionalFormatting>
  <conditionalFormatting sqref="BK70 BR70:BS70">
    <cfRule type="cellIs" dxfId="27391" priority="49056" operator="equal">
      <formula>"09.00 – 15.00"</formula>
    </cfRule>
  </conditionalFormatting>
  <conditionalFormatting sqref="BK70 BR70:BS70">
    <cfRule type="cellIs" dxfId="27390" priority="49057" operator="equal">
      <formula>"09.00 – 18.00"</formula>
    </cfRule>
  </conditionalFormatting>
  <conditionalFormatting sqref="BK70 BR70:BS70">
    <cfRule type="cellIs" dxfId="27389" priority="49058" operator="equal">
      <formula>"09.30 – 13.00"</formula>
    </cfRule>
  </conditionalFormatting>
  <conditionalFormatting sqref="BK70 BR70:BS70">
    <cfRule type="cellIs" dxfId="27388" priority="49059" operator="equal">
      <formula>"10.30 – 19.30"</formula>
    </cfRule>
  </conditionalFormatting>
  <conditionalFormatting sqref="BK70 BR70:BS70">
    <cfRule type="cellIs" dxfId="27387" priority="49060" operator="equal">
      <formula>"11.30 – 19.30"</formula>
    </cfRule>
  </conditionalFormatting>
  <conditionalFormatting sqref="BK70 BR70:BS70">
    <cfRule type="cellIs" dxfId="27386" priority="49061" operator="equal">
      <formula>_FV(13,"3")</formula>
    </cfRule>
  </conditionalFormatting>
  <conditionalFormatting sqref="BK70 BR70:BS70">
    <cfRule type="cellIs" dxfId="27385" priority="49062" operator="equal">
      <formula>_FV(13,"3")</formula>
    </cfRule>
  </conditionalFormatting>
  <conditionalFormatting sqref="BK70 BR70:BS70">
    <cfRule type="cellIs" dxfId="27384" priority="49063" operator="equal">
      <formula>_FV(13,"3")</formula>
    </cfRule>
  </conditionalFormatting>
  <conditionalFormatting sqref="BK70 BR70:BS70">
    <cfRule type="cellIs" dxfId="27383" priority="49048" operator="equal">
      <formula>"09.00 – 15.00"</formula>
    </cfRule>
  </conditionalFormatting>
  <conditionalFormatting sqref="BK70 BR70:BS70">
    <cfRule type="cellIs" dxfId="27382" priority="49049" operator="equal">
      <formula>"09.00 – 18.00"</formula>
    </cfRule>
  </conditionalFormatting>
  <conditionalFormatting sqref="BK70 BR70:BS70">
    <cfRule type="cellIs" dxfId="27381" priority="49050" operator="equal">
      <formula>"09.30 – 13.00"</formula>
    </cfRule>
  </conditionalFormatting>
  <conditionalFormatting sqref="BK70 BR70:BS70">
    <cfRule type="cellIs" dxfId="27380" priority="49051" operator="equal">
      <formula>"10.30 – 19.30"</formula>
    </cfRule>
  </conditionalFormatting>
  <conditionalFormatting sqref="BK70 BR70:BS70">
    <cfRule type="cellIs" dxfId="27379" priority="49052" operator="equal">
      <formula>"11.30 – 19.30"</formula>
    </cfRule>
  </conditionalFormatting>
  <conditionalFormatting sqref="BK70 BR70:BS70">
    <cfRule type="cellIs" dxfId="27378" priority="49053" operator="equal">
      <formula>_FV(13,"3")</formula>
    </cfRule>
  </conditionalFormatting>
  <conditionalFormatting sqref="BK70 BR70:BS70">
    <cfRule type="cellIs" dxfId="27377" priority="49054" operator="equal">
      <formula>_FV(13,"3")</formula>
    </cfRule>
  </conditionalFormatting>
  <conditionalFormatting sqref="BK70 BR70:BS70">
    <cfRule type="cellIs" dxfId="27376" priority="49055" operator="equal">
      <formula>_FV(13,"3")</formula>
    </cfRule>
  </conditionalFormatting>
  <conditionalFormatting sqref="BK70 BR70:BS70">
    <cfRule type="containsText" dxfId="27375" priority="49042" operator="containsText" text="09.00 - 13.00">
      <formula>NOT(ISERROR(SEARCH("09.00 - 13.00",BK70)))</formula>
    </cfRule>
    <cfRule type="containsText" dxfId="27374" priority="49043" operator="containsText" text="09.00 – 15:00">
      <formula>NOT(ISERROR(SEARCH("09.00 – 15:00",BK70)))</formula>
    </cfRule>
    <cfRule type="containsText" dxfId="27373" priority="49044" operator="containsText" text="09.00 – 16.00">
      <formula>NOT(ISERROR(SEARCH("09.00 – 16.00",BK70)))</formula>
    </cfRule>
    <cfRule type="containsText" dxfId="27372" priority="49045" operator="containsText" text="09.00 - 13:00">
      <formula>NOT(ISERROR(SEARCH("09.00 - 13:00",BK70)))</formula>
    </cfRule>
    <cfRule type="containsText" dxfId="27371" priority="49046" operator="containsText" text="08.30 – 16:30 ">
      <formula>NOT(ISERROR(SEARCH("08.30 – 16:30 ",BK70)))</formula>
    </cfRule>
    <cfRule type="containsText" dxfId="27370" priority="49047" operator="containsText" text="08.30 – 17:30 ">
      <formula>NOT(ISERROR(SEARCH("08.30 – 17:30 ",BK70)))</formula>
    </cfRule>
  </conditionalFormatting>
  <conditionalFormatting sqref="BK70 BR70:BS70">
    <cfRule type="cellIs" dxfId="27369" priority="49034" operator="equal">
      <formula>"09.00 – 15.00"</formula>
    </cfRule>
  </conditionalFormatting>
  <conditionalFormatting sqref="BK70 BR70:BS70">
    <cfRule type="cellIs" dxfId="27368" priority="49035" operator="equal">
      <formula>"09.00 – 18.00"</formula>
    </cfRule>
  </conditionalFormatting>
  <conditionalFormatting sqref="BK70 BR70:BS70">
    <cfRule type="cellIs" dxfId="27367" priority="49036" operator="equal">
      <formula>"09.30 – 13.00"</formula>
    </cfRule>
  </conditionalFormatting>
  <conditionalFormatting sqref="BK70 BR70:BS70">
    <cfRule type="cellIs" dxfId="27366" priority="49037" operator="equal">
      <formula>"10.30 – 19.30"</formula>
    </cfRule>
  </conditionalFormatting>
  <conditionalFormatting sqref="BK70 BR70:BS70">
    <cfRule type="cellIs" dxfId="27365" priority="49038" operator="equal">
      <formula>"11.30 – 19.30"</formula>
    </cfRule>
  </conditionalFormatting>
  <conditionalFormatting sqref="BK70 BR70:BS70">
    <cfRule type="cellIs" dxfId="27364" priority="49039" operator="equal">
      <formula>_FV(13,"3")</formula>
    </cfRule>
  </conditionalFormatting>
  <conditionalFormatting sqref="BK70 BR70:BS70">
    <cfRule type="cellIs" dxfId="27363" priority="49040" operator="equal">
      <formula>_FV(13,"3")</formula>
    </cfRule>
  </conditionalFormatting>
  <conditionalFormatting sqref="BK70 BR70:BS70">
    <cfRule type="cellIs" dxfId="27362" priority="49041" operator="equal">
      <formula>_FV(13,"3")</formula>
    </cfRule>
  </conditionalFormatting>
  <conditionalFormatting sqref="BK70 BR70:BS70">
    <cfRule type="containsText" dxfId="27361" priority="49024" operator="containsText" text="DOMENICA">
      <formula>NOT(ISERROR(SEARCH("DOMENICA",BK70)))</formula>
    </cfRule>
    <cfRule type="containsText" dxfId="27360" priority="49025" operator="containsText" text="08.30 – 14.30">
      <formula>NOT(ISERROR(SEARCH("08.30 – 14.30",BK70)))</formula>
    </cfRule>
    <cfRule type="containsText" dxfId="27359" priority="49026" operator="containsText" text="09.30 – 18.30">
      <formula>NOT(ISERROR(SEARCH("09.30 – 18.30",BK70)))</formula>
    </cfRule>
    <cfRule type="containsText" dxfId="27358" priority="49027" operator="containsText" text="08.30 – 16.30">
      <formula>NOT(ISERROR(SEARCH("08.30 – 16.30",BK70)))</formula>
    </cfRule>
    <cfRule type="containsText" dxfId="27357" priority="49028" operator="containsText" text="08.30 – 17.30">
      <formula>NOT(ISERROR(SEARCH("08.30 – 17.30",BK70)))</formula>
    </cfRule>
    <cfRule type="containsText" dxfId="27356" priority="49029" operator="containsText" text="09.00 – 18.00">
      <formula>NOT(ISERROR(SEARCH("09.00 – 18.00",BK70)))</formula>
    </cfRule>
    <cfRule type="containsText" dxfId="27355" priority="49030" operator="containsText" text="09.00 – 15.00">
      <formula>NOT(ISERROR(SEARCH("09.00 – 15.00",BK70)))</formula>
    </cfRule>
    <cfRule type="containsText" dxfId="27354" priority="49031" operator="containsText" text="10.30 – 19.30">
      <formula>NOT(ISERROR(SEARCH("10.30 – 19.30",BK70)))</formula>
    </cfRule>
    <cfRule type="containsText" dxfId="27353" priority="49032" operator="containsText" text="09.00 – 13.00">
      <formula>NOT(ISERROR(SEARCH("09.00 – 13.00",BK70)))</formula>
    </cfRule>
    <cfRule type="containsText" dxfId="27352" priority="49033" operator="containsText" text="11.30 – 19.30">
      <formula>NOT(ISERROR(SEARCH("11.30 – 19.30",BK70)))</formula>
    </cfRule>
  </conditionalFormatting>
  <conditionalFormatting sqref="BK70 BR70:BS70">
    <cfRule type="cellIs" dxfId="27351" priority="49017" operator="equal">
      <formula>"09.00 – 18.00"</formula>
    </cfRule>
  </conditionalFormatting>
  <conditionalFormatting sqref="BK70 BR70:BS70">
    <cfRule type="cellIs" dxfId="27350" priority="49018" operator="equal">
      <formula>"09.30 – 13.00"</formula>
    </cfRule>
  </conditionalFormatting>
  <conditionalFormatting sqref="BK70 BR70:BS70">
    <cfRule type="cellIs" dxfId="27349" priority="49019" operator="equal">
      <formula>"10.30 – 19.30"</formula>
    </cfRule>
  </conditionalFormatting>
  <conditionalFormatting sqref="BK70 BR70:BS70">
    <cfRule type="cellIs" dxfId="27348" priority="49020" operator="equal">
      <formula>"11.30 – 19.30"</formula>
    </cfRule>
  </conditionalFormatting>
  <conditionalFormatting sqref="BK70 BR70:BS70">
    <cfRule type="cellIs" dxfId="27347" priority="49021" operator="equal">
      <formula>_FV(13,"3")</formula>
    </cfRule>
  </conditionalFormatting>
  <conditionalFormatting sqref="BK70 BR70:BS70">
    <cfRule type="cellIs" dxfId="27346" priority="49022" operator="equal">
      <formula>_FV(13,"3")</formula>
    </cfRule>
  </conditionalFormatting>
  <conditionalFormatting sqref="BK70 BR70:BS70">
    <cfRule type="cellIs" dxfId="27345" priority="49023" operator="equal">
      <formula>_FV(13,"3")</formula>
    </cfRule>
  </conditionalFormatting>
  <conditionalFormatting sqref="BK70 BR70:BS70">
    <cfRule type="cellIs" dxfId="27344" priority="49010" operator="equal">
      <formula>"09.00 – 18.00"</formula>
    </cfRule>
  </conditionalFormatting>
  <conditionalFormatting sqref="BK70 BR70:BS70">
    <cfRule type="cellIs" dxfId="27343" priority="49011" operator="equal">
      <formula>"09.30 – 13.00"</formula>
    </cfRule>
  </conditionalFormatting>
  <conditionalFormatting sqref="BK70 BR70:BS70">
    <cfRule type="cellIs" dxfId="27342" priority="49012" operator="equal">
      <formula>"10.30 – 19.30"</formula>
    </cfRule>
  </conditionalFormatting>
  <conditionalFormatting sqref="BK70 BR70:BS70">
    <cfRule type="cellIs" dxfId="27341" priority="49013" operator="equal">
      <formula>"11.30 – 19.30"</formula>
    </cfRule>
  </conditionalFormatting>
  <conditionalFormatting sqref="BK70 BR70:BS70">
    <cfRule type="cellIs" dxfId="27340" priority="49014" operator="equal">
      <formula>_FV(13,"3")</formula>
    </cfRule>
  </conditionalFormatting>
  <conditionalFormatting sqref="BK70 BR70:BS70">
    <cfRule type="cellIs" dxfId="27339" priority="49015" operator="equal">
      <formula>_FV(13,"3")</formula>
    </cfRule>
  </conditionalFormatting>
  <conditionalFormatting sqref="BK70 BR70:BS70">
    <cfRule type="cellIs" dxfId="27338" priority="49016" operator="equal">
      <formula>_FV(13,"3")</formula>
    </cfRule>
  </conditionalFormatting>
  <conditionalFormatting sqref="BK71:BK78 BR71:BS78">
    <cfRule type="containsText" dxfId="27337" priority="48992" operator="containsText" text="08.30 – 14.30">
      <formula>NOT(ISERROR(SEARCH("08.30 – 14.30",BK71)))</formula>
    </cfRule>
    <cfRule type="containsText" dxfId="27336" priority="48993" operator="containsText" text="09:30 – 18.30">
      <formula>NOT(ISERROR(SEARCH("09:30 – 18.30",BK71)))</formula>
    </cfRule>
    <cfRule type="containsText" dxfId="27335" priority="48994" operator="containsText" text="10.30 – 18.30">
      <formula>NOT(ISERROR(SEARCH("10.30 – 18.30",BK71)))</formula>
    </cfRule>
    <cfRule type="containsText" dxfId="27334" priority="48995" operator="containsText" text="09.30 – 18.30">
      <formula>NOT(ISERROR(SEARCH("09.30 – 18.30",BK71)))</formula>
    </cfRule>
    <cfRule type="containsText" dxfId="27333" priority="48997" operator="containsText" text="09.00 – 13:00">
      <formula>NOT(ISERROR(SEARCH("09.00 – 13:00",BK71)))</formula>
    </cfRule>
    <cfRule type="containsText" dxfId="27332" priority="48998" operator="containsText" text="08.30 – 16.30">
      <formula>NOT(ISERROR(SEARCH("08.30 – 16.30",BK71)))</formula>
    </cfRule>
    <cfRule type="containsText" dxfId="27331" priority="48999" operator="containsText" text="08:30 – 17.30">
      <formula>NOT(ISERROR(SEARCH("08:30 – 17.30",BK71)))</formula>
    </cfRule>
    <cfRule type="containsText" dxfId="27330" priority="49000" operator="containsText" text="08.30 – 17.30">
      <formula>NOT(ISERROR(SEARCH("08.30 – 17.30",BK71)))</formula>
    </cfRule>
    <cfRule type="containsText" dxfId="27329" priority="49001" operator="containsText" text="09.00 – 18.00">
      <formula>NOT(ISERROR(SEARCH("09.00 – 18.00",BK71)))</formula>
    </cfRule>
    <cfRule type="containsText" dxfId="27328" priority="49002" operator="containsText" text="09.00 – 13.00">
      <formula>NOT(ISERROR(SEARCH("09.00 – 13.00",BK71)))</formula>
    </cfRule>
    <cfRule type="containsText" dxfId="27327" priority="49003" operator="containsText" text="11.30 – 19.30">
      <formula>NOT(ISERROR(SEARCH("11.30 – 19.30",BK71)))</formula>
    </cfRule>
    <cfRule type="containsText" dxfId="27326" priority="49004" operator="containsText" text="10.30 – 19.30">
      <formula>NOT(ISERROR(SEARCH("10.30 – 19.30",BK71)))</formula>
    </cfRule>
    <cfRule type="containsText" dxfId="27325" priority="49005" operator="containsText" text="09.00 – 15.00">
      <formula>NOT(ISERROR(SEARCH("09.00 – 15.00",BK71)))</formula>
    </cfRule>
    <cfRule type="containsText" dxfId="27324" priority="49006" operator="containsText" text="1 2 : 3 0">
      <formula>NOT(ISERROR(SEARCH("1 2 : 3 0",BK71)))</formula>
    </cfRule>
    <cfRule type="containsText" dxfId="27323" priority="49007" operator="containsText" text="1 3 : 3 0">
      <formula>NOT(ISERROR(SEARCH("1 3 : 3 0",BK71)))</formula>
    </cfRule>
    <cfRule type="containsText" dxfId="27322" priority="49008" operator="containsText" text="FESTIVITÁ">
      <formula>NOT(ISERROR(SEARCH("FESTIVITÁ",BK71)))</formula>
    </cfRule>
    <cfRule type="cellIs" dxfId="27321" priority="49009" operator="equal">
      <formula>"DOMENICA"</formula>
    </cfRule>
  </conditionalFormatting>
  <conditionalFormatting sqref="BK71:BK78 BR71:BS78">
    <cfRule type="containsText" dxfId="27320" priority="48984" operator="containsText" text="09.00 - 13.00">
      <formula>NOT(ISERROR(SEARCH("09.00 - 13.00",BK71)))</formula>
    </cfRule>
    <cfRule type="containsText" dxfId="27319" priority="48987" operator="containsText" text="09.00 – 15:00">
      <formula>NOT(ISERROR(SEARCH("09.00 – 15:00",BK71)))</formula>
    </cfRule>
    <cfRule type="containsText" dxfId="27318" priority="48988" operator="containsText" text="09.00 – 16.00">
      <formula>NOT(ISERROR(SEARCH("09.00 – 16.00",BK71)))</formula>
    </cfRule>
    <cfRule type="containsText" dxfId="27317" priority="48989" operator="containsText" text="09.00 - 13:00">
      <formula>NOT(ISERROR(SEARCH("09.00 - 13:00",BK71)))</formula>
    </cfRule>
    <cfRule type="containsText" dxfId="27316" priority="48990" operator="containsText" text="08.30 – 16:30 ">
      <formula>NOT(ISERROR(SEARCH("08.30 – 16:30 ",BK71)))</formula>
    </cfRule>
    <cfRule type="containsText" dxfId="27315" priority="48991" operator="containsText" text="08.30 – 17:30 ">
      <formula>NOT(ISERROR(SEARCH("08.30 – 17:30 ",BK71)))</formula>
    </cfRule>
  </conditionalFormatting>
  <conditionalFormatting sqref="BK71:BK78 BR71:BS78">
    <cfRule type="containsText" dxfId="27314" priority="48986" operator="containsText" text="1 3 : 0 0">
      <formula>NOT(ISERROR(SEARCH("1 3 : 0 0",BK71)))</formula>
    </cfRule>
  </conditionalFormatting>
  <conditionalFormatting sqref="BK71 BR71:BS71">
    <cfRule type="containsText" dxfId="27313" priority="48985" operator="containsText" text="13:00">
      <formula>NOT(ISERROR(SEARCH("13:00",BK71)))</formula>
    </cfRule>
  </conditionalFormatting>
  <conditionalFormatting sqref="BK71:BK78 BR71:BS78">
    <cfRule type="containsText" dxfId="27312" priority="48996" operator="containsText" text="09:00 – 13.00 ">
      <formula>NOT(ISERROR(SEARCH("09:00 – 13.00 ",BK71)))</formula>
    </cfRule>
  </conditionalFormatting>
  <conditionalFormatting sqref="BK77 BR77:BS77">
    <cfRule type="containsText" dxfId="27311" priority="48983" operator="containsText" text="09:00 – 13.00 ">
      <formula>NOT(ISERROR(SEARCH("09:00 – 13.00 ",BK77)))</formula>
    </cfRule>
  </conditionalFormatting>
  <conditionalFormatting sqref="BK71:BK78 BR71:BS78">
    <cfRule type="containsText" dxfId="27310" priority="48982" operator="containsText" text="09:00 – 13.00 ">
      <formula>NOT(ISERROR(SEARCH("09:00 – 13.00 ",BK71)))</formula>
    </cfRule>
  </conditionalFormatting>
  <conditionalFormatting sqref="BK77:BK78 BR77:BS78">
    <cfRule type="containsText" dxfId="27309" priority="48981" operator="containsText" text="09:00 – 13.00 ">
      <formula>NOT(ISERROR(SEARCH("09:00 – 13.00 ",BK77)))</formula>
    </cfRule>
  </conditionalFormatting>
  <conditionalFormatting sqref="BK72 BR72:BS72">
    <cfRule type="containsText" dxfId="27308" priority="48978" operator="containsText" text="09.00 -13.00">
      <formula>NOT(ISERROR(SEARCH("09.00 -13.00",BK72)))</formula>
    </cfRule>
    <cfRule type="containsText" dxfId="27307" priority="48979" operator="containsText" text="09.00 -15:00">
      <formula>NOT(ISERROR(SEARCH("09.00 -15:00",BK72)))</formula>
    </cfRule>
    <cfRule type="containsText" dxfId="27306" priority="48980" operator="containsText" text="09.00 -16.00">
      <formula>NOT(ISERROR(SEARCH("09.00 -16.00",BK72)))</formula>
    </cfRule>
  </conditionalFormatting>
  <conditionalFormatting sqref="BK73:BK78 BR73:BS78">
    <cfRule type="containsText" dxfId="27305" priority="48975" operator="containsText" text="09.00 -13.00">
      <formula>NOT(ISERROR(SEARCH("09.00 -13.00",BK73)))</formula>
    </cfRule>
    <cfRule type="containsText" dxfId="27304" priority="48976" operator="containsText" text="09.00 -15:00">
      <formula>NOT(ISERROR(SEARCH("09.00 -15:00",BK73)))</formula>
    </cfRule>
    <cfRule type="containsText" dxfId="27303" priority="48977" operator="containsText" text="09.00 -16.00">
      <formula>NOT(ISERROR(SEARCH("09.00 -16.00",BK73)))</formula>
    </cfRule>
  </conditionalFormatting>
  <conditionalFormatting sqref="BK71 BR71:BS71">
    <cfRule type="containsText" dxfId="27302" priority="48972" operator="containsText" text="09.00 -13.00">
      <formula>NOT(ISERROR(SEARCH("09.00 -13.00",BK71)))</formula>
    </cfRule>
    <cfRule type="containsText" dxfId="27301" priority="48973" operator="containsText" text="09.00 -15:00">
      <formula>NOT(ISERROR(SEARCH("09.00 -15:00",BK71)))</formula>
    </cfRule>
    <cfRule type="containsText" dxfId="27300" priority="48974" operator="containsText" text="09.00 -16.00">
      <formula>NOT(ISERROR(SEARCH("09.00 -16.00",BK71)))</formula>
    </cfRule>
  </conditionalFormatting>
  <conditionalFormatting sqref="BK77 BR77:BS77">
    <cfRule type="containsText" dxfId="27299" priority="48971" operator="containsText" text="09:00 – 13.00 ">
      <formula>NOT(ISERROR(SEARCH("09:00 – 13.00 ",BK77)))</formula>
    </cfRule>
  </conditionalFormatting>
  <conditionalFormatting sqref="BK71:BK78 BR71:BS78">
    <cfRule type="containsText" dxfId="27298" priority="48970" operator="containsText" text="09:00 – 13.00 ">
      <formula>NOT(ISERROR(SEARCH("09:00 – 13.00 ",BK71)))</formula>
    </cfRule>
  </conditionalFormatting>
  <conditionalFormatting sqref="BK77:BK78 BR77:BS78">
    <cfRule type="containsText" dxfId="27297" priority="48969" operator="containsText" text="09:00 – 13.00 ">
      <formula>NOT(ISERROR(SEARCH("09:00 – 13.00 ",BK77)))</formula>
    </cfRule>
  </conditionalFormatting>
  <conditionalFormatting sqref="BK72 BR72:BS72">
    <cfRule type="containsText" dxfId="27296" priority="48966" operator="containsText" text="09.00 -13.00">
      <formula>NOT(ISERROR(SEARCH("09.00 -13.00",BK72)))</formula>
    </cfRule>
    <cfRule type="containsText" dxfId="27295" priority="48967" operator="containsText" text="09.00 -15:00">
      <formula>NOT(ISERROR(SEARCH("09.00 -15:00",BK72)))</formula>
    </cfRule>
    <cfRule type="containsText" dxfId="27294" priority="48968" operator="containsText" text="09.00 -16.00">
      <formula>NOT(ISERROR(SEARCH("09.00 -16.00",BK72)))</formula>
    </cfRule>
  </conditionalFormatting>
  <conditionalFormatting sqref="BK73:BK78 BR73:BS78">
    <cfRule type="containsText" dxfId="27293" priority="48963" operator="containsText" text="09.00 -13.00">
      <formula>NOT(ISERROR(SEARCH("09.00 -13.00",BK73)))</formula>
    </cfRule>
    <cfRule type="containsText" dxfId="27292" priority="48964" operator="containsText" text="09.00 -15:00">
      <formula>NOT(ISERROR(SEARCH("09.00 -15:00",BK73)))</formula>
    </cfRule>
    <cfRule type="containsText" dxfId="27291" priority="48965" operator="containsText" text="09.00 -16.00">
      <formula>NOT(ISERROR(SEARCH("09.00 -16.00",BK73)))</formula>
    </cfRule>
  </conditionalFormatting>
  <conditionalFormatting sqref="BK71 BR71:BS71">
    <cfRule type="containsText" dxfId="27290" priority="48960" operator="containsText" text="09.00 -13.00">
      <formula>NOT(ISERROR(SEARCH("09.00 -13.00",BK71)))</formula>
    </cfRule>
    <cfRule type="containsText" dxfId="27289" priority="48961" operator="containsText" text="09.00 -15:00">
      <formula>NOT(ISERROR(SEARCH("09.00 -15:00",BK71)))</formula>
    </cfRule>
    <cfRule type="containsText" dxfId="27288" priority="48962" operator="containsText" text="09.00 -16.00">
      <formula>NOT(ISERROR(SEARCH("09.00 -16.00",BK71)))</formula>
    </cfRule>
  </conditionalFormatting>
  <conditionalFormatting sqref="BK72 BR72:BS72">
    <cfRule type="containsText" dxfId="27287" priority="48957" operator="containsText" text="09.00 -13:00">
      <formula>NOT(ISERROR(SEARCH("09.00 -13:00",BK72)))</formula>
    </cfRule>
    <cfRule type="containsText" dxfId="27286" priority="48958" operator="containsText" text="08.30 -17.30">
      <formula>NOT(ISERROR(SEARCH("08.30 -17.30",BK72)))</formula>
    </cfRule>
    <cfRule type="containsText" dxfId="27285" priority="48959" operator="containsText" text="08.30 -15:30">
      <formula>NOT(ISERROR(SEARCH("08.30 -15:30",BK72)))</formula>
    </cfRule>
  </conditionalFormatting>
  <conditionalFormatting sqref="BK73:BK78 BR73:BS78">
    <cfRule type="containsText" dxfId="27284" priority="48954" operator="containsText" text="09.00 -13.00">
      <formula>NOT(ISERROR(SEARCH("09.00 -13.00",BK73)))</formula>
    </cfRule>
    <cfRule type="containsText" dxfId="27283" priority="48955" operator="containsText" text="09.00 -15:00">
      <formula>NOT(ISERROR(SEARCH("09.00 -15:00",BK73)))</formula>
    </cfRule>
    <cfRule type="containsText" dxfId="27282" priority="48956" operator="containsText" text="09.00 -16.00">
      <formula>NOT(ISERROR(SEARCH("09.00 -16.00",BK73)))</formula>
    </cfRule>
  </conditionalFormatting>
  <conditionalFormatting sqref="BK73:BK78 BR73:BS78">
    <cfRule type="containsText" dxfId="27281" priority="48951" operator="containsText" text="09.00 -13:00">
      <formula>NOT(ISERROR(SEARCH("09.00 -13:00",BK73)))</formula>
    </cfRule>
    <cfRule type="containsText" dxfId="27280" priority="48952" operator="containsText" text="08.30 -17.30">
      <formula>NOT(ISERROR(SEARCH("08.30 -17.30",BK73)))</formula>
    </cfRule>
    <cfRule type="containsText" dxfId="27279" priority="48953" operator="containsText" text="08.30 -15:30">
      <formula>NOT(ISERROR(SEARCH("08.30 -15:30",BK73)))</formula>
    </cfRule>
  </conditionalFormatting>
  <conditionalFormatting sqref="BK71 BR71:BS71">
    <cfRule type="containsText" dxfId="27278" priority="48948" operator="containsText" text="09.00 -13.00">
      <formula>NOT(ISERROR(SEARCH("09.00 -13.00",BK71)))</formula>
    </cfRule>
    <cfRule type="containsText" dxfId="27277" priority="48949" operator="containsText" text="09.00 -15:00">
      <formula>NOT(ISERROR(SEARCH("09.00 -15:00",BK71)))</formula>
    </cfRule>
    <cfRule type="containsText" dxfId="27276" priority="48950" operator="containsText" text="09.00 -16.00">
      <formula>NOT(ISERROR(SEARCH("09.00 -16.00",BK71)))</formula>
    </cfRule>
  </conditionalFormatting>
  <conditionalFormatting sqref="BK71 BR71:BS71">
    <cfRule type="containsText" dxfId="27275" priority="48945" operator="containsText" text="09.00 -13:00">
      <formula>NOT(ISERROR(SEARCH("09.00 -13:00",BK71)))</formula>
    </cfRule>
    <cfRule type="containsText" dxfId="27274" priority="48946" operator="containsText" text="08.30 -17.30">
      <formula>NOT(ISERROR(SEARCH("08.30 -17.30",BK71)))</formula>
    </cfRule>
    <cfRule type="containsText" dxfId="27273" priority="48947" operator="containsText" text="08.30 -15:30">
      <formula>NOT(ISERROR(SEARCH("08.30 -15:30",BK71)))</formula>
    </cfRule>
  </conditionalFormatting>
  <conditionalFormatting sqref="BU81:AMY88 Q81:S81">
    <cfRule type="containsText" dxfId="27272" priority="48928" operator="containsText" text="08.30 – 14.30">
      <formula>NOT(ISERROR(SEARCH("08.30 – 14.30",Q81)))</formula>
    </cfRule>
    <cfRule type="containsText" dxfId="27271" priority="48929" operator="containsText" text="09:30 – 18.30">
      <formula>NOT(ISERROR(SEARCH("09:30 – 18.30",Q81)))</formula>
    </cfRule>
    <cfRule type="containsText" dxfId="27270" priority="48930" operator="containsText" text="10.30 – 18.30">
      <formula>NOT(ISERROR(SEARCH("10.30 – 18.30",Q81)))</formula>
    </cfRule>
    <cfRule type="containsText" dxfId="27269" priority="48931" operator="containsText" text="09.30 – 18.30">
      <formula>NOT(ISERROR(SEARCH("09.30 – 18.30",Q81)))</formula>
    </cfRule>
    <cfRule type="containsText" dxfId="27268" priority="48932" operator="containsText" text="09.00 – 13:00">
      <formula>NOT(ISERROR(SEARCH("09.00 – 13:00",Q81)))</formula>
    </cfRule>
    <cfRule type="containsText" dxfId="27267" priority="48933" operator="containsText" text="08.30 – 16.30">
      <formula>NOT(ISERROR(SEARCH("08.30 – 16.30",Q81)))</formula>
    </cfRule>
    <cfRule type="containsText" dxfId="27266" priority="48934" operator="containsText" text="08:30 – 17.30">
      <formula>NOT(ISERROR(SEARCH("08:30 – 17.30",Q81)))</formula>
    </cfRule>
    <cfRule type="containsText" dxfId="27265" priority="48935" operator="containsText" text="08.30 – 17.30">
      <formula>NOT(ISERROR(SEARCH("08.30 – 17.30",Q81)))</formula>
    </cfRule>
    <cfRule type="containsText" dxfId="27264" priority="48936" operator="containsText" text="09.00 – 18.00">
      <formula>NOT(ISERROR(SEARCH("09.00 – 18.00",Q81)))</formula>
    </cfRule>
    <cfRule type="containsText" dxfId="27263" priority="48937" operator="containsText" text="09.00 – 13.00">
      <formula>NOT(ISERROR(SEARCH("09.00 – 13.00",Q81)))</formula>
    </cfRule>
    <cfRule type="containsText" dxfId="27262" priority="48938" operator="containsText" text="11.30 – 19.30">
      <formula>NOT(ISERROR(SEARCH("11.30 – 19.30",Q81)))</formula>
    </cfRule>
    <cfRule type="containsText" dxfId="27261" priority="48939" operator="containsText" text="10.30 – 19.30">
      <formula>NOT(ISERROR(SEARCH("10.30 – 19.30",Q81)))</formula>
    </cfRule>
    <cfRule type="containsText" dxfId="27260" priority="48940" operator="containsText" text="09.00 – 15.00">
      <formula>NOT(ISERROR(SEARCH("09.00 – 15.00",Q81)))</formula>
    </cfRule>
    <cfRule type="containsText" dxfId="27259" priority="48941" operator="containsText" text="12:30">
      <formula>NOT(ISERROR(SEARCH("12:30",Q81)))</formula>
    </cfRule>
    <cfRule type="containsText" dxfId="27258" priority="48942" operator="containsText" text="13:30">
      <formula>NOT(ISERROR(SEARCH("13:30",Q81)))</formula>
    </cfRule>
    <cfRule type="containsText" dxfId="27257" priority="48943" operator="containsText" text="FESTIVITÁ">
      <formula>NOT(ISERROR(SEARCH("FESTIVITÁ",Q81)))</formula>
    </cfRule>
    <cfRule type="cellIs" dxfId="27256" priority="48944" operator="equal">
      <formula>"DOMENICA"</formula>
    </cfRule>
  </conditionalFormatting>
  <conditionalFormatting sqref="Q80:S80">
    <cfRule type="cellIs" dxfId="27255" priority="48919" operator="equal">
      <formula>"09.00 – 13.00"</formula>
    </cfRule>
  </conditionalFormatting>
  <conditionalFormatting sqref="U80:V80">
    <cfRule type="cellIs" dxfId="27254" priority="48834" operator="equal">
      <formula>"09.00 – 15.00"</formula>
    </cfRule>
  </conditionalFormatting>
  <conditionalFormatting sqref="Q80:S80">
    <cfRule type="cellIs" dxfId="27253" priority="48920" operator="equal">
      <formula>"09.00 – 15.00"</formula>
    </cfRule>
  </conditionalFormatting>
  <conditionalFormatting sqref="Q80:S80">
    <cfRule type="cellIs" dxfId="27252" priority="48921" operator="equal">
      <formula>"09.00 – 18.00"</formula>
    </cfRule>
  </conditionalFormatting>
  <conditionalFormatting sqref="Q80:S80">
    <cfRule type="cellIs" dxfId="27251" priority="48922" operator="equal">
      <formula>"09.30 – 13.00"</formula>
    </cfRule>
  </conditionalFormatting>
  <conditionalFormatting sqref="Q80:S80">
    <cfRule type="cellIs" dxfId="27250" priority="48923" operator="equal">
      <formula>"10.30 – 19.30"</formula>
    </cfRule>
  </conditionalFormatting>
  <conditionalFormatting sqref="Q80:S80">
    <cfRule type="cellIs" dxfId="27249" priority="48924" operator="equal">
      <formula>"11.30 – 19.30"</formula>
    </cfRule>
  </conditionalFormatting>
  <conditionalFormatting sqref="Q80:S80">
    <cfRule type="cellIs" dxfId="27248" priority="48925" operator="equal">
      <formula>_FV(13,"3")</formula>
    </cfRule>
  </conditionalFormatting>
  <conditionalFormatting sqref="Q80:S80">
    <cfRule type="cellIs" dxfId="27247" priority="48926" operator="equal">
      <formula>_FV(13,"3")</formula>
    </cfRule>
  </conditionalFormatting>
  <conditionalFormatting sqref="Q80:S80">
    <cfRule type="cellIs" dxfId="27246" priority="48927" operator="equal">
      <formula>_FV(13,"3")</formula>
    </cfRule>
  </conditionalFormatting>
  <conditionalFormatting sqref="BU80:XFD80 Q80:S80">
    <cfRule type="containsText" dxfId="27245" priority="48909" operator="containsText" text="DOMENICA">
      <formula>NOT(ISERROR(SEARCH("DOMENICA",Q80)))</formula>
    </cfRule>
    <cfRule type="containsText" dxfId="27244" priority="48910" operator="containsText" text="08.30 – 14.30">
      <formula>NOT(ISERROR(SEARCH("08.30 – 14.30",Q80)))</formula>
    </cfRule>
    <cfRule type="containsText" dxfId="27243" priority="48911" operator="containsText" text="09.30 – 18.30">
      <formula>NOT(ISERROR(SEARCH("09.30 – 18.30",Q80)))</formula>
    </cfRule>
    <cfRule type="containsText" dxfId="27242" priority="48912" operator="containsText" text="08.30 – 16.30">
      <formula>NOT(ISERROR(SEARCH("08.30 – 16.30",Q80)))</formula>
    </cfRule>
    <cfRule type="containsText" dxfId="27241" priority="48913" operator="containsText" text="08.30 – 17.30">
      <formula>NOT(ISERROR(SEARCH("08.30 – 17.30",Q80)))</formula>
    </cfRule>
    <cfRule type="containsText" dxfId="27240" priority="48914" operator="containsText" text="09.00 – 18.00">
      <formula>NOT(ISERROR(SEARCH("09.00 – 18.00",Q80)))</formula>
    </cfRule>
    <cfRule type="containsText" dxfId="27239" priority="48915" operator="containsText" text="09.00 – 15.00">
      <formula>NOT(ISERROR(SEARCH("09.00 – 15.00",Q80)))</formula>
    </cfRule>
    <cfRule type="containsText" dxfId="27238" priority="48916" operator="containsText" text="10.30 – 19.30">
      <formula>NOT(ISERROR(SEARCH("10.30 – 19.30",Q80)))</formula>
    </cfRule>
    <cfRule type="containsText" dxfId="27237" priority="48917" operator="containsText" text="09.00 – 13.00">
      <formula>NOT(ISERROR(SEARCH("09.00 – 13.00",Q80)))</formula>
    </cfRule>
    <cfRule type="containsText" dxfId="27236" priority="48918" operator="containsText" text="11.30 – 19.30">
      <formula>NOT(ISERROR(SEARCH("11.30 – 19.30",Q80)))</formula>
    </cfRule>
  </conditionalFormatting>
  <conditionalFormatting sqref="Q80:S80">
    <cfRule type="cellIs" dxfId="27235" priority="48901" operator="equal">
      <formula>"09.00 – 15.00"</formula>
    </cfRule>
  </conditionalFormatting>
  <conditionalFormatting sqref="Q80:S80">
    <cfRule type="cellIs" dxfId="27234" priority="48902" operator="equal">
      <formula>"09.00 – 18.00"</formula>
    </cfRule>
  </conditionalFormatting>
  <conditionalFormatting sqref="Q80:S80">
    <cfRule type="cellIs" dxfId="27233" priority="48903" operator="equal">
      <formula>"09.30 – 13.00"</formula>
    </cfRule>
  </conditionalFormatting>
  <conditionalFormatting sqref="Q80:S80">
    <cfRule type="cellIs" dxfId="27232" priority="48904" operator="equal">
      <formula>"10.30 – 19.30"</formula>
    </cfRule>
  </conditionalFormatting>
  <conditionalFormatting sqref="Q80:S80">
    <cfRule type="cellIs" dxfId="27231" priority="48905" operator="equal">
      <formula>"11.30 – 19.30"</formula>
    </cfRule>
  </conditionalFormatting>
  <conditionalFormatting sqref="Q80:S80">
    <cfRule type="cellIs" dxfId="27230" priority="48906" operator="equal">
      <formula>_FV(13,"3")</formula>
    </cfRule>
  </conditionalFormatting>
  <conditionalFormatting sqref="Q80:S80">
    <cfRule type="cellIs" dxfId="27229" priority="48907" operator="equal">
      <formula>_FV(13,"3")</formula>
    </cfRule>
  </conditionalFormatting>
  <conditionalFormatting sqref="Q80:S80">
    <cfRule type="cellIs" dxfId="27228" priority="48908" operator="equal">
      <formula>_FV(13,"3")</formula>
    </cfRule>
  </conditionalFormatting>
  <conditionalFormatting sqref="Q80:S80">
    <cfRule type="cellIs" dxfId="27227" priority="48893" operator="equal">
      <formula>"09.00 – 15.00"</formula>
    </cfRule>
  </conditionalFormatting>
  <conditionalFormatting sqref="Q80:S80">
    <cfRule type="cellIs" dxfId="27226" priority="48894" operator="equal">
      <formula>"09.00 – 18.00"</formula>
    </cfRule>
  </conditionalFormatting>
  <conditionalFormatting sqref="Q80:S80">
    <cfRule type="cellIs" dxfId="27225" priority="48895" operator="equal">
      <formula>"09.30 – 13.00"</formula>
    </cfRule>
  </conditionalFormatting>
  <conditionalFormatting sqref="Q80:S80">
    <cfRule type="cellIs" dxfId="27224" priority="48896" operator="equal">
      <formula>"10.30 – 19.30"</formula>
    </cfRule>
  </conditionalFormatting>
  <conditionalFormatting sqref="Q80:S80">
    <cfRule type="cellIs" dxfId="27223" priority="48897" operator="equal">
      <formula>"11.30 – 19.30"</formula>
    </cfRule>
  </conditionalFormatting>
  <conditionalFormatting sqref="Q80:S80">
    <cfRule type="cellIs" dxfId="27222" priority="48898" operator="equal">
      <formula>_FV(13,"3")</formula>
    </cfRule>
  </conditionalFormatting>
  <conditionalFormatting sqref="Q80:S80">
    <cfRule type="cellIs" dxfId="27221" priority="48899" operator="equal">
      <formula>_FV(13,"3")</formula>
    </cfRule>
  </conditionalFormatting>
  <conditionalFormatting sqref="Q80:S80">
    <cfRule type="cellIs" dxfId="27220" priority="48900" operator="equal">
      <formula>_FV(13,"3")</formula>
    </cfRule>
  </conditionalFormatting>
  <conditionalFormatting sqref="AW80:AY88">
    <cfRule type="containsText" dxfId="27219" priority="48876" operator="containsText" text="08.30 – 14.30">
      <formula>NOT(ISERROR(SEARCH("08.30 – 14.30",AW80)))</formula>
    </cfRule>
    <cfRule type="containsText" dxfId="27218" priority="48877" operator="containsText" text="09:30 – 18.30">
      <formula>NOT(ISERROR(SEARCH("09:30 – 18.30",AW80)))</formula>
    </cfRule>
    <cfRule type="containsText" dxfId="27217" priority="48878" operator="containsText" text="10.30 – 18.30">
      <formula>NOT(ISERROR(SEARCH("10.30 – 18.30",AW80)))</formula>
    </cfRule>
    <cfRule type="containsText" dxfId="27216" priority="48879" operator="containsText" text="09.30 – 18.30">
      <formula>NOT(ISERROR(SEARCH("09.30 – 18.30",AW80)))</formula>
    </cfRule>
    <cfRule type="containsText" dxfId="27215" priority="48880" operator="containsText" text="09.00 – 13:00">
      <formula>NOT(ISERROR(SEARCH("09.00 – 13:00",AW80)))</formula>
    </cfRule>
    <cfRule type="containsText" dxfId="27214" priority="48881" operator="containsText" text="08.30 – 16.30">
      <formula>NOT(ISERROR(SEARCH("08.30 – 16.30",AW80)))</formula>
    </cfRule>
    <cfRule type="containsText" dxfId="27213" priority="48882" operator="containsText" text="08:30 – 17.30">
      <formula>NOT(ISERROR(SEARCH("08:30 – 17.30",AW80)))</formula>
    </cfRule>
    <cfRule type="containsText" dxfId="27212" priority="48883" operator="containsText" text="08.30 – 17.30">
      <formula>NOT(ISERROR(SEARCH("08.30 – 17.30",AW80)))</formula>
    </cfRule>
    <cfRule type="containsText" dxfId="27211" priority="48884" operator="containsText" text="09.00 – 18.00">
      <formula>NOT(ISERROR(SEARCH("09.00 – 18.00",AW80)))</formula>
    </cfRule>
    <cfRule type="containsText" dxfId="27210" priority="48885" operator="containsText" text="09.00 – 13.00">
      <formula>NOT(ISERROR(SEARCH("09.00 – 13.00",AW80)))</formula>
    </cfRule>
    <cfRule type="containsText" dxfId="27209" priority="48886" operator="containsText" text="11.30 – 19.30">
      <formula>NOT(ISERROR(SEARCH("11.30 – 19.30",AW80)))</formula>
    </cfRule>
    <cfRule type="containsText" dxfId="27208" priority="48887" operator="containsText" text="10.30 – 19.30">
      <formula>NOT(ISERROR(SEARCH("10.30 – 19.30",AW80)))</formula>
    </cfRule>
    <cfRule type="containsText" dxfId="27207" priority="48888" operator="containsText" text="09.00 – 15.00">
      <formula>NOT(ISERROR(SEARCH("09.00 – 15.00",AW80)))</formula>
    </cfRule>
    <cfRule type="containsText" dxfId="27206" priority="48889" operator="containsText" text="12:30">
      <formula>NOT(ISERROR(SEARCH("12:30",AW80)))</formula>
    </cfRule>
    <cfRule type="containsText" dxfId="27205" priority="48890" operator="containsText" text="13:30">
      <formula>NOT(ISERROR(SEARCH("13:30",AW80)))</formula>
    </cfRule>
    <cfRule type="containsText" dxfId="27204" priority="48891" operator="containsText" text="FESTIVITÁ">
      <formula>NOT(ISERROR(SEARCH("FESTIVITÁ",AW80)))</formula>
    </cfRule>
    <cfRule type="cellIs" dxfId="27203" priority="48892" operator="equal">
      <formula>"DOMENICA"</formula>
    </cfRule>
  </conditionalFormatting>
  <conditionalFormatting sqref="Q82:S88">
    <cfRule type="containsText" dxfId="27202" priority="48859" operator="containsText" text="08.30 – 14.30">
      <formula>NOT(ISERROR(SEARCH("08.30 – 14.30",Q82)))</formula>
    </cfRule>
    <cfRule type="containsText" dxfId="27201" priority="48860" operator="containsText" text="09:30 – 18.30">
      <formula>NOT(ISERROR(SEARCH("09:30 – 18.30",Q82)))</formula>
    </cfRule>
    <cfRule type="containsText" dxfId="27200" priority="48861" operator="containsText" text="10.30 – 18.30">
      <formula>NOT(ISERROR(SEARCH("10.30 – 18.30",Q82)))</formula>
    </cfRule>
    <cfRule type="containsText" dxfId="27199" priority="48862" operator="containsText" text="09.30 – 18.30">
      <formula>NOT(ISERROR(SEARCH("09.30 – 18.30",Q82)))</formula>
    </cfRule>
    <cfRule type="containsText" dxfId="27198" priority="48863" operator="containsText" text="09.00 – 13:00">
      <formula>NOT(ISERROR(SEARCH("09.00 – 13:00",Q82)))</formula>
    </cfRule>
    <cfRule type="containsText" dxfId="27197" priority="48864" operator="containsText" text="08.30 – 16.30">
      <formula>NOT(ISERROR(SEARCH("08.30 – 16.30",Q82)))</formula>
    </cfRule>
    <cfRule type="containsText" dxfId="27196" priority="48865" operator="containsText" text="08:30 – 17.30">
      <formula>NOT(ISERROR(SEARCH("08:30 – 17.30",Q82)))</formula>
    </cfRule>
    <cfRule type="containsText" dxfId="27195" priority="48866" operator="containsText" text="08.30 – 17.30">
      <formula>NOT(ISERROR(SEARCH("08.30 – 17.30",Q82)))</formula>
    </cfRule>
    <cfRule type="containsText" dxfId="27194" priority="48867" operator="containsText" text="09.00 – 18.00">
      <formula>NOT(ISERROR(SEARCH("09.00 – 18.00",Q82)))</formula>
    </cfRule>
    <cfRule type="containsText" dxfId="27193" priority="48868" operator="containsText" text="09.00 – 13.00">
      <formula>NOT(ISERROR(SEARCH("09.00 – 13.00",Q82)))</formula>
    </cfRule>
    <cfRule type="containsText" dxfId="27192" priority="48869" operator="containsText" text="11.30 – 19.30">
      <formula>NOT(ISERROR(SEARCH("11.30 – 19.30",Q82)))</formula>
    </cfRule>
    <cfRule type="containsText" dxfId="27191" priority="48870" operator="containsText" text="10.30 – 19.30">
      <formula>NOT(ISERROR(SEARCH("10.30 – 19.30",Q82)))</formula>
    </cfRule>
    <cfRule type="containsText" dxfId="27190" priority="48871" operator="containsText" text="09.00 – 15.00">
      <formula>NOT(ISERROR(SEARCH("09.00 – 15.00",Q82)))</formula>
    </cfRule>
    <cfRule type="containsText" dxfId="27189" priority="48872" operator="containsText" text="12:30">
      <formula>NOT(ISERROR(SEARCH("12:30",Q82)))</formula>
    </cfRule>
    <cfRule type="containsText" dxfId="27188" priority="48873" operator="containsText" text="13:30">
      <formula>NOT(ISERROR(SEARCH("13:30",Q82)))</formula>
    </cfRule>
    <cfRule type="containsText" dxfId="27187" priority="48874" operator="containsText" text="FESTIVITÁ">
      <formula>NOT(ISERROR(SEARCH("FESTIVITÁ",Q82)))</formula>
    </cfRule>
    <cfRule type="cellIs" dxfId="27186" priority="48875" operator="equal">
      <formula>"DOMENICA"</formula>
    </cfRule>
  </conditionalFormatting>
  <conditionalFormatting sqref="U81:V81 U82:U88">
    <cfRule type="containsText" dxfId="27185" priority="48842" operator="containsText" text="08.30 – 14.30">
      <formula>NOT(ISERROR(SEARCH("08.30 – 14.30",U81)))</formula>
    </cfRule>
    <cfRule type="containsText" dxfId="27184" priority="48843" operator="containsText" text="09:30 – 18.30">
      <formula>NOT(ISERROR(SEARCH("09:30 – 18.30",U81)))</formula>
    </cfRule>
    <cfRule type="containsText" dxfId="27183" priority="48844" operator="containsText" text="10.30 – 18.30">
      <formula>NOT(ISERROR(SEARCH("10.30 – 18.30",U81)))</formula>
    </cfRule>
    <cfRule type="containsText" dxfId="27182" priority="48845" operator="containsText" text="09.30 – 18.30">
      <formula>NOT(ISERROR(SEARCH("09.30 – 18.30",U81)))</formula>
    </cfRule>
    <cfRule type="containsText" dxfId="27181" priority="48846" operator="containsText" text="09.00 – 13:00">
      <formula>NOT(ISERROR(SEARCH("09.00 – 13:00",U81)))</formula>
    </cfRule>
    <cfRule type="containsText" dxfId="27180" priority="48847" operator="containsText" text="08.30 – 16.30">
      <formula>NOT(ISERROR(SEARCH("08.30 – 16.30",U81)))</formula>
    </cfRule>
    <cfRule type="containsText" dxfId="27179" priority="48848" operator="containsText" text="08:30 – 17.30">
      <formula>NOT(ISERROR(SEARCH("08:30 – 17.30",U81)))</formula>
    </cfRule>
    <cfRule type="containsText" dxfId="27178" priority="48849" operator="containsText" text="08.30 – 17.30">
      <formula>NOT(ISERROR(SEARCH("08.30 – 17.30",U81)))</formula>
    </cfRule>
    <cfRule type="containsText" dxfId="27177" priority="48850" operator="containsText" text="09.00 – 18.00">
      <formula>NOT(ISERROR(SEARCH("09.00 – 18.00",U81)))</formula>
    </cfRule>
    <cfRule type="containsText" dxfId="27176" priority="48851" operator="containsText" text="09.00 – 13.00">
      <formula>NOT(ISERROR(SEARCH("09.00 – 13.00",U81)))</formula>
    </cfRule>
    <cfRule type="containsText" dxfId="27175" priority="48852" operator="containsText" text="11.30 – 19.30">
      <formula>NOT(ISERROR(SEARCH("11.30 – 19.30",U81)))</formula>
    </cfRule>
    <cfRule type="containsText" dxfId="27174" priority="48853" operator="containsText" text="10.30 – 19.30">
      <formula>NOT(ISERROR(SEARCH("10.30 – 19.30",U81)))</formula>
    </cfRule>
    <cfRule type="containsText" dxfId="27173" priority="48854" operator="containsText" text="09.00 – 15.00">
      <formula>NOT(ISERROR(SEARCH("09.00 – 15.00",U81)))</formula>
    </cfRule>
    <cfRule type="containsText" dxfId="27172" priority="48855" operator="containsText" text="12:30">
      <formula>NOT(ISERROR(SEARCH("12:30",U81)))</formula>
    </cfRule>
    <cfRule type="containsText" dxfId="27171" priority="48856" operator="containsText" text="13:30">
      <formula>NOT(ISERROR(SEARCH("13:30",U81)))</formula>
    </cfRule>
    <cfRule type="containsText" dxfId="27170" priority="48857" operator="containsText" text="FESTIVITÁ">
      <formula>NOT(ISERROR(SEARCH("FESTIVITÁ",U81)))</formula>
    </cfRule>
    <cfRule type="cellIs" dxfId="27169" priority="48858" operator="equal">
      <formula>"DOMENICA"</formula>
    </cfRule>
  </conditionalFormatting>
  <conditionalFormatting sqref="U80:V80">
    <cfRule type="cellIs" dxfId="27168" priority="48833" stopIfTrue="1" operator="equal">
      <formula>"09.00 – 13.00"</formula>
    </cfRule>
  </conditionalFormatting>
  <conditionalFormatting sqref="U80:V80">
    <cfRule type="cellIs" dxfId="27167" priority="48835" operator="equal">
      <formula>"09.00 – 18.00"</formula>
    </cfRule>
  </conditionalFormatting>
  <conditionalFormatting sqref="U80:V80">
    <cfRule type="cellIs" dxfId="27166" priority="48836" operator="equal">
      <formula>"09.30 – 13.00"</formula>
    </cfRule>
  </conditionalFormatting>
  <conditionalFormatting sqref="U80:V80">
    <cfRule type="cellIs" dxfId="27165" priority="48837" operator="equal">
      <formula>"10.30 – 19.30"</formula>
    </cfRule>
  </conditionalFormatting>
  <conditionalFormatting sqref="U80:V80">
    <cfRule type="cellIs" dxfId="27164" priority="48838" operator="equal">
      <formula>"11.30 – 19.30"</formula>
    </cfRule>
  </conditionalFormatting>
  <conditionalFormatting sqref="U80:V80">
    <cfRule type="cellIs" dxfId="27163" priority="48839" operator="equal">
      <formula>_FV(13,"3")</formula>
    </cfRule>
  </conditionalFormatting>
  <conditionalFormatting sqref="U80:V80">
    <cfRule type="cellIs" dxfId="27162" priority="48840" operator="equal">
      <formula>_FV(13,"3")</formula>
    </cfRule>
  </conditionalFormatting>
  <conditionalFormatting sqref="U80:V80">
    <cfRule type="cellIs" dxfId="27161" priority="48841" operator="equal">
      <formula>_FV(13,"3")</formula>
    </cfRule>
  </conditionalFormatting>
  <conditionalFormatting sqref="U80:V80">
    <cfRule type="containsText" dxfId="27160" priority="48823" operator="containsText" text="DOMENICA">
      <formula>NOT(ISERROR(SEARCH("DOMENICA",U80)))</formula>
    </cfRule>
    <cfRule type="containsText" dxfId="27159" priority="48824" operator="containsText" text="08.30 – 14.30">
      <formula>NOT(ISERROR(SEARCH("08.30 – 14.30",U80)))</formula>
    </cfRule>
    <cfRule type="containsText" dxfId="27158" priority="48825" operator="containsText" text="09.30 – 18.30">
      <formula>NOT(ISERROR(SEARCH("09.30 – 18.30",U80)))</formula>
    </cfRule>
    <cfRule type="containsText" dxfId="27157" priority="48826" operator="containsText" text="08.30 – 16.30">
      <formula>NOT(ISERROR(SEARCH("08.30 – 16.30",U80)))</formula>
    </cfRule>
    <cfRule type="containsText" dxfId="27156" priority="48827" operator="containsText" text="08.30 – 17.30">
      <formula>NOT(ISERROR(SEARCH("08.30 – 17.30",U80)))</formula>
    </cfRule>
    <cfRule type="containsText" dxfId="27155" priority="48828" operator="containsText" text="09.00 – 18.00">
      <formula>NOT(ISERROR(SEARCH("09.00 – 18.00",U80)))</formula>
    </cfRule>
    <cfRule type="containsText" dxfId="27154" priority="48829" operator="containsText" text="09.00 – 15.00">
      <formula>NOT(ISERROR(SEARCH("09.00 – 15.00",U80)))</formula>
    </cfRule>
    <cfRule type="containsText" dxfId="27153" priority="48830" operator="containsText" text="10.30 – 19.30">
      <formula>NOT(ISERROR(SEARCH("10.30 – 19.30",U80)))</formula>
    </cfRule>
    <cfRule type="containsText" dxfId="27152" priority="48831" operator="containsText" text="09.00 – 13.00">
      <formula>NOT(ISERROR(SEARCH("09.00 – 13.00",U80)))</formula>
    </cfRule>
    <cfRule type="containsText" dxfId="27151" priority="48832" operator="containsText" text="11.30 – 19.30">
      <formula>NOT(ISERROR(SEARCH("11.30 – 19.30",U80)))</formula>
    </cfRule>
  </conditionalFormatting>
  <conditionalFormatting sqref="U80:V80">
    <cfRule type="cellIs" dxfId="27150" priority="48815" operator="equal">
      <formula>"09.00 – 15.00"</formula>
    </cfRule>
  </conditionalFormatting>
  <conditionalFormatting sqref="U80:V80">
    <cfRule type="cellIs" dxfId="27149" priority="48816" operator="equal">
      <formula>"09.00 – 18.00"</formula>
    </cfRule>
  </conditionalFormatting>
  <conditionalFormatting sqref="U80:V80">
    <cfRule type="cellIs" dxfId="27148" priority="48817" operator="equal">
      <formula>"09.30 – 13.00"</formula>
    </cfRule>
  </conditionalFormatting>
  <conditionalFormatting sqref="U80:V80">
    <cfRule type="cellIs" dxfId="27147" priority="48818" operator="equal">
      <formula>"10.30 – 19.30"</formula>
    </cfRule>
  </conditionalFormatting>
  <conditionalFormatting sqref="U80:V80">
    <cfRule type="cellIs" dxfId="27146" priority="48819" operator="equal">
      <formula>"11.30 – 19.30"</formula>
    </cfRule>
  </conditionalFormatting>
  <conditionalFormatting sqref="U80:V80">
    <cfRule type="cellIs" dxfId="27145" priority="48820" operator="equal">
      <formula>_FV(13,"3")</formula>
    </cfRule>
  </conditionalFormatting>
  <conditionalFormatting sqref="U80:V80">
    <cfRule type="cellIs" dxfId="27144" priority="48821" operator="equal">
      <formula>_FV(13,"3")</formula>
    </cfRule>
  </conditionalFormatting>
  <conditionalFormatting sqref="U80:V80">
    <cfRule type="cellIs" dxfId="27143" priority="48822" operator="equal">
      <formula>_FV(13,"3")</formula>
    </cfRule>
  </conditionalFormatting>
  <conditionalFormatting sqref="U80:V80">
    <cfRule type="cellIs" dxfId="27142" priority="48807" operator="equal">
      <formula>"09.00 – 15.00"</formula>
    </cfRule>
  </conditionalFormatting>
  <conditionalFormatting sqref="U80:V80">
    <cfRule type="cellIs" dxfId="27141" priority="48808" operator="equal">
      <formula>"09.00 – 18.00"</formula>
    </cfRule>
  </conditionalFormatting>
  <conditionalFormatting sqref="U80:V80">
    <cfRule type="cellIs" dxfId="27140" priority="48809" operator="equal">
      <formula>"09.30 – 13.00"</formula>
    </cfRule>
  </conditionalFormatting>
  <conditionalFormatting sqref="U80:V80">
    <cfRule type="cellIs" dxfId="27139" priority="48810" operator="equal">
      <formula>"10.30 – 19.30"</formula>
    </cfRule>
  </conditionalFormatting>
  <conditionalFormatting sqref="U80:V80">
    <cfRule type="cellIs" dxfId="27138" priority="48811" operator="equal">
      <formula>"11.30 – 19.30"</formula>
    </cfRule>
  </conditionalFormatting>
  <conditionalFormatting sqref="U80:V80">
    <cfRule type="cellIs" dxfId="27137" priority="48812" operator="equal">
      <formula>_FV(13,"3")</formula>
    </cfRule>
  </conditionalFormatting>
  <conditionalFormatting sqref="U80:V80">
    <cfRule type="cellIs" dxfId="27136" priority="48813" operator="equal">
      <formula>_FV(13,"3")</formula>
    </cfRule>
  </conditionalFormatting>
  <conditionalFormatting sqref="U80:V80">
    <cfRule type="cellIs" dxfId="27135" priority="48814" operator="equal">
      <formula>_FV(13,"3")</formula>
    </cfRule>
  </conditionalFormatting>
  <conditionalFormatting sqref="V82:V88">
    <cfRule type="containsText" dxfId="27134" priority="48790" operator="containsText" text="08.30 – 14.30">
      <formula>NOT(ISERROR(SEARCH("08.30 – 14.30",V82)))</formula>
    </cfRule>
    <cfRule type="containsText" dxfId="27133" priority="48791" operator="containsText" text="09:30 – 18.30">
      <formula>NOT(ISERROR(SEARCH("09:30 – 18.30",V82)))</formula>
    </cfRule>
    <cfRule type="containsText" dxfId="27132" priority="48792" operator="containsText" text="10.30 – 18.30">
      <formula>NOT(ISERROR(SEARCH("10.30 – 18.30",V82)))</formula>
    </cfRule>
    <cfRule type="containsText" dxfId="27131" priority="48793" operator="containsText" text="09.30 – 18.30">
      <formula>NOT(ISERROR(SEARCH("09.30 – 18.30",V82)))</formula>
    </cfRule>
    <cfRule type="containsText" dxfId="27130" priority="48794" operator="containsText" text="09.00 – 13:00">
      <formula>NOT(ISERROR(SEARCH("09.00 – 13:00",V82)))</formula>
    </cfRule>
    <cfRule type="containsText" dxfId="27129" priority="48795" operator="containsText" text="08.30 – 16.30">
      <formula>NOT(ISERROR(SEARCH("08.30 – 16.30",V82)))</formula>
    </cfRule>
    <cfRule type="containsText" dxfId="27128" priority="48796" operator="containsText" text="08:30 – 17.30">
      <formula>NOT(ISERROR(SEARCH("08:30 – 17.30",V82)))</formula>
    </cfRule>
    <cfRule type="containsText" dxfId="27127" priority="48797" operator="containsText" text="08.30 – 17.30">
      <formula>NOT(ISERROR(SEARCH("08.30 – 17.30",V82)))</formula>
    </cfRule>
    <cfRule type="containsText" dxfId="27126" priority="48798" operator="containsText" text="09.00 – 18.00">
      <formula>NOT(ISERROR(SEARCH("09.00 – 18.00",V82)))</formula>
    </cfRule>
    <cfRule type="containsText" dxfId="27125" priority="48799" operator="containsText" text="09.00 – 13.00">
      <formula>NOT(ISERROR(SEARCH("09.00 – 13.00",V82)))</formula>
    </cfRule>
    <cfRule type="containsText" dxfId="27124" priority="48800" operator="containsText" text="11.30 – 19.30">
      <formula>NOT(ISERROR(SEARCH("11.30 – 19.30",V82)))</formula>
    </cfRule>
    <cfRule type="containsText" dxfId="27123" priority="48801" operator="containsText" text="10.30 – 19.30">
      <formula>NOT(ISERROR(SEARCH("10.30 – 19.30",V82)))</formula>
    </cfRule>
    <cfRule type="containsText" dxfId="27122" priority="48802" operator="containsText" text="09.00 – 15.00">
      <formula>NOT(ISERROR(SEARCH("09.00 – 15.00",V82)))</formula>
    </cfRule>
    <cfRule type="containsText" dxfId="27121" priority="48803" operator="containsText" text="12:30">
      <formula>NOT(ISERROR(SEARCH("12:30",V82)))</formula>
    </cfRule>
    <cfRule type="containsText" dxfId="27120" priority="48804" operator="containsText" text="13:30">
      <formula>NOT(ISERROR(SEARCH("13:30",V82)))</formula>
    </cfRule>
    <cfRule type="containsText" dxfId="27119" priority="48805" operator="containsText" text="FESTIVITÁ">
      <formula>NOT(ISERROR(SEARCH("FESTIVITÁ",V82)))</formula>
    </cfRule>
    <cfRule type="cellIs" dxfId="27118" priority="48806" operator="equal">
      <formula>"DOMENICA"</formula>
    </cfRule>
  </conditionalFormatting>
  <conditionalFormatting sqref="V82:V88">
    <cfRule type="iconSet" priority="48789">
      <iconSet iconSet="3Symbols2">
        <cfvo type="percent" val="0"/>
        <cfvo type="percent" val="0"/>
        <cfvo type="formula" val="TODAY()" gte="0"/>
      </iconSet>
    </cfRule>
  </conditionalFormatting>
  <conditionalFormatting sqref="BI82:BI88">
    <cfRule type="containsText" dxfId="27117" priority="48772" operator="containsText" text="08.30 – 14.30">
      <formula>NOT(ISERROR(SEARCH("08.30 – 14.30",BI82)))</formula>
    </cfRule>
    <cfRule type="containsText" dxfId="27116" priority="48773" operator="containsText" text="09:30 – 18.30">
      <formula>NOT(ISERROR(SEARCH("09:30 – 18.30",BI82)))</formula>
    </cfRule>
    <cfRule type="containsText" dxfId="27115" priority="48774" operator="containsText" text="10.30 – 18.30">
      <formula>NOT(ISERROR(SEARCH("10.30 – 18.30",BI82)))</formula>
    </cfRule>
    <cfRule type="containsText" dxfId="27114" priority="48775" operator="containsText" text="09.30 – 18.30">
      <formula>NOT(ISERROR(SEARCH("09.30 – 18.30",BI82)))</formula>
    </cfRule>
    <cfRule type="containsText" dxfId="27113" priority="48776" operator="containsText" text="09.00 – 13:00">
      <formula>NOT(ISERROR(SEARCH("09.00 – 13:00",BI82)))</formula>
    </cfRule>
    <cfRule type="containsText" dxfId="27112" priority="48777" operator="containsText" text="08.30 – 16.30">
      <formula>NOT(ISERROR(SEARCH("08.30 – 16.30",BI82)))</formula>
    </cfRule>
    <cfRule type="containsText" dxfId="27111" priority="48778" operator="containsText" text="08:30 – 17.30">
      <formula>NOT(ISERROR(SEARCH("08:30 – 17.30",BI82)))</formula>
    </cfRule>
    <cfRule type="containsText" dxfId="27110" priority="48779" operator="containsText" text="08.30 – 17.30">
      <formula>NOT(ISERROR(SEARCH("08.30 – 17.30",BI82)))</formula>
    </cfRule>
    <cfRule type="containsText" dxfId="27109" priority="48780" operator="containsText" text="09.00 – 18.00">
      <formula>NOT(ISERROR(SEARCH("09.00 – 18.00",BI82)))</formula>
    </cfRule>
    <cfRule type="containsText" dxfId="27108" priority="48781" operator="containsText" text="09.00 – 13.00">
      <formula>NOT(ISERROR(SEARCH("09.00 – 13.00",BI82)))</formula>
    </cfRule>
    <cfRule type="containsText" dxfId="27107" priority="48782" operator="containsText" text="11.30 – 19.30">
      <formula>NOT(ISERROR(SEARCH("11.30 – 19.30",BI82)))</formula>
    </cfRule>
    <cfRule type="containsText" dxfId="27106" priority="48783" operator="containsText" text="10.30 – 19.30">
      <formula>NOT(ISERROR(SEARCH("10.30 – 19.30",BI82)))</formula>
    </cfRule>
    <cfRule type="containsText" dxfId="27105" priority="48784" operator="containsText" text="09.00 – 15.00">
      <formula>NOT(ISERROR(SEARCH("09.00 – 15.00",BI82)))</formula>
    </cfRule>
    <cfRule type="containsText" dxfId="27104" priority="48785" operator="containsText" text="12:30">
      <formula>NOT(ISERROR(SEARCH("12:30",BI82)))</formula>
    </cfRule>
    <cfRule type="containsText" dxfId="27103" priority="48786" operator="containsText" text="13:30">
      <formula>NOT(ISERROR(SEARCH("13:30",BI82)))</formula>
    </cfRule>
    <cfRule type="containsText" dxfId="27102" priority="48787" operator="containsText" text="FESTIVITÁ">
      <formula>NOT(ISERROR(SEARCH("FESTIVITÁ",BI82)))</formula>
    </cfRule>
    <cfRule type="cellIs" dxfId="27101" priority="48788" operator="equal">
      <formula>"DOMENICA"</formula>
    </cfRule>
  </conditionalFormatting>
  <conditionalFormatting sqref="BJ82:BJ88">
    <cfRule type="containsText" dxfId="27100" priority="48755" operator="containsText" text="08.30 – 14.30">
      <formula>NOT(ISERROR(SEARCH("08.30 – 14.30",BJ82)))</formula>
    </cfRule>
    <cfRule type="containsText" dxfId="27099" priority="48756" operator="containsText" text="09:30 – 18.30">
      <formula>NOT(ISERROR(SEARCH("09:30 – 18.30",BJ82)))</formula>
    </cfRule>
    <cfRule type="containsText" dxfId="27098" priority="48757" operator="containsText" text="10.30 – 18.30">
      <formula>NOT(ISERROR(SEARCH("10.30 – 18.30",BJ82)))</formula>
    </cfRule>
    <cfRule type="containsText" dxfId="27097" priority="48758" operator="containsText" text="09.30 – 18.30">
      <formula>NOT(ISERROR(SEARCH("09.30 – 18.30",BJ82)))</formula>
    </cfRule>
    <cfRule type="containsText" dxfId="27096" priority="48759" operator="containsText" text="09.00 – 13:00">
      <formula>NOT(ISERROR(SEARCH("09.00 – 13:00",BJ82)))</formula>
    </cfRule>
    <cfRule type="containsText" dxfId="27095" priority="48760" operator="containsText" text="08.30 – 16.30">
      <formula>NOT(ISERROR(SEARCH("08.30 – 16.30",BJ82)))</formula>
    </cfRule>
    <cfRule type="containsText" dxfId="27094" priority="48761" operator="containsText" text="08:30 – 17.30">
      <formula>NOT(ISERROR(SEARCH("08:30 – 17.30",BJ82)))</formula>
    </cfRule>
    <cfRule type="containsText" dxfId="27093" priority="48762" operator="containsText" text="08.30 – 17.30">
      <formula>NOT(ISERROR(SEARCH("08.30 – 17.30",BJ82)))</formula>
    </cfRule>
    <cfRule type="containsText" dxfId="27092" priority="48763" operator="containsText" text="09.00 – 18.00">
      <formula>NOT(ISERROR(SEARCH("09.00 – 18.00",BJ82)))</formula>
    </cfRule>
    <cfRule type="containsText" dxfId="27091" priority="48764" operator="containsText" text="09.00 – 13.00">
      <formula>NOT(ISERROR(SEARCH("09.00 – 13.00",BJ82)))</formula>
    </cfRule>
    <cfRule type="containsText" dxfId="27090" priority="48765" operator="containsText" text="11.30 – 19.30">
      <formula>NOT(ISERROR(SEARCH("11.30 – 19.30",BJ82)))</formula>
    </cfRule>
    <cfRule type="containsText" dxfId="27089" priority="48766" operator="containsText" text="10.30 – 19.30">
      <formula>NOT(ISERROR(SEARCH("10.30 – 19.30",BJ82)))</formula>
    </cfRule>
    <cfRule type="containsText" dxfId="27088" priority="48767" operator="containsText" text="09.00 – 15.00">
      <formula>NOT(ISERROR(SEARCH("09.00 – 15.00",BJ82)))</formula>
    </cfRule>
    <cfRule type="containsText" dxfId="27087" priority="48768" operator="containsText" text="12:30">
      <formula>NOT(ISERROR(SEARCH("12:30",BJ82)))</formula>
    </cfRule>
    <cfRule type="containsText" dxfId="27086" priority="48769" operator="containsText" text="13:30">
      <formula>NOT(ISERROR(SEARCH("13:30",BJ82)))</formula>
    </cfRule>
    <cfRule type="containsText" dxfId="27085" priority="48770" operator="containsText" text="FESTIVITÁ">
      <formula>NOT(ISERROR(SEARCH("FESTIVITÁ",BJ82)))</formula>
    </cfRule>
    <cfRule type="cellIs" dxfId="27084" priority="48771" operator="equal">
      <formula>"DOMENICA"</formula>
    </cfRule>
  </conditionalFormatting>
  <conditionalFormatting sqref="BJ82:BJ88">
    <cfRule type="iconSet" priority="48754">
      <iconSet iconSet="3Symbols2">
        <cfvo type="percent" val="0"/>
        <cfvo type="percent" val="0"/>
        <cfvo type="formula" val="TODAY()" gte="0"/>
      </iconSet>
    </cfRule>
  </conditionalFormatting>
  <conditionalFormatting sqref="Q80:S88 BU80:XFD88 U80:V88">
    <cfRule type="containsText" dxfId="27083" priority="48748" operator="containsText" text="09.00 - 13.00">
      <formula>NOT(ISERROR(SEARCH("09.00 - 13.00",Q80)))</formula>
    </cfRule>
    <cfRule type="containsText" dxfId="27082" priority="48749" operator="containsText" text="09.00 – 15:00">
      <formula>NOT(ISERROR(SEARCH("09.00 – 15:00",Q80)))</formula>
    </cfRule>
    <cfRule type="containsText" dxfId="27081" priority="48750" operator="containsText" text="09.00 – 16.00">
      <formula>NOT(ISERROR(SEARCH("09.00 – 16.00",Q80)))</formula>
    </cfRule>
    <cfRule type="containsText" dxfId="27080" priority="48751" operator="containsText" text="09.00 - 13:00">
      <formula>NOT(ISERROR(SEARCH("09.00 - 13:00",Q80)))</formula>
    </cfRule>
    <cfRule type="containsText" dxfId="27079" priority="48752" operator="containsText" text="08.30 – 16:30 ">
      <formula>NOT(ISERROR(SEARCH("08.30 – 16:30 ",Q80)))</formula>
    </cfRule>
    <cfRule type="containsText" dxfId="27078" priority="48753" operator="containsText" text="08.30 – 17:30 ">
      <formula>NOT(ISERROR(SEARCH("08.30 – 17:30 ",Q80)))</formula>
    </cfRule>
  </conditionalFormatting>
  <conditionalFormatting sqref="Q80:S80">
    <cfRule type="cellIs" dxfId="27077" priority="48740" operator="equal">
      <formula>"09.00 – 15.00"</formula>
    </cfRule>
  </conditionalFormatting>
  <conditionalFormatting sqref="Q80:S80">
    <cfRule type="cellIs" dxfId="27076" priority="48741" operator="equal">
      <formula>"09.00 – 18.00"</formula>
    </cfRule>
  </conditionalFormatting>
  <conditionalFormatting sqref="Q80:S80">
    <cfRule type="cellIs" dxfId="27075" priority="48742" operator="equal">
      <formula>"09.30 – 13.00"</formula>
    </cfRule>
  </conditionalFormatting>
  <conditionalFormatting sqref="Q80:S80">
    <cfRule type="cellIs" dxfId="27074" priority="48743" operator="equal">
      <formula>"10.30 – 19.30"</formula>
    </cfRule>
  </conditionalFormatting>
  <conditionalFormatting sqref="Q80:S80">
    <cfRule type="cellIs" dxfId="27073" priority="48744" operator="equal">
      <formula>"11.30 – 19.30"</formula>
    </cfRule>
  </conditionalFormatting>
  <conditionalFormatting sqref="Q80:S80">
    <cfRule type="cellIs" dxfId="27072" priority="48745" operator="equal">
      <formula>_FV(13,"3")</formula>
    </cfRule>
  </conditionalFormatting>
  <conditionalFormatting sqref="Q80:S80">
    <cfRule type="cellIs" dxfId="27071" priority="48746" operator="equal">
      <formula>_FV(13,"3")</formula>
    </cfRule>
  </conditionalFormatting>
  <conditionalFormatting sqref="Q80:S80">
    <cfRule type="cellIs" dxfId="27070" priority="48747" operator="equal">
      <formula>_FV(13,"3")</formula>
    </cfRule>
  </conditionalFormatting>
  <conditionalFormatting sqref="Q80:S80">
    <cfRule type="containsText" dxfId="27069" priority="48730" operator="containsText" text="DOMENICA">
      <formula>NOT(ISERROR(SEARCH("DOMENICA",Q80)))</formula>
    </cfRule>
    <cfRule type="containsText" dxfId="27068" priority="48731" operator="containsText" text="08.30 – 14.30">
      <formula>NOT(ISERROR(SEARCH("08.30 – 14.30",Q80)))</formula>
    </cfRule>
    <cfRule type="containsText" dxfId="27067" priority="48732" operator="containsText" text="09.30 – 18.30">
      <formula>NOT(ISERROR(SEARCH("09.30 – 18.30",Q80)))</formula>
    </cfRule>
    <cfRule type="containsText" dxfId="27066" priority="48733" operator="containsText" text="08.30 – 16.30">
      <formula>NOT(ISERROR(SEARCH("08.30 – 16.30",Q80)))</formula>
    </cfRule>
    <cfRule type="containsText" dxfId="27065" priority="48734" operator="containsText" text="08.30 – 17.30">
      <formula>NOT(ISERROR(SEARCH("08.30 – 17.30",Q80)))</formula>
    </cfRule>
    <cfRule type="containsText" dxfId="27064" priority="48735" operator="containsText" text="09.00 – 18.00">
      <formula>NOT(ISERROR(SEARCH("09.00 – 18.00",Q80)))</formula>
    </cfRule>
    <cfRule type="containsText" dxfId="27063" priority="48736" operator="containsText" text="09.00 – 15.00">
      <formula>NOT(ISERROR(SEARCH("09.00 – 15.00",Q80)))</formula>
    </cfRule>
    <cfRule type="containsText" dxfId="27062" priority="48737" operator="containsText" text="10.30 – 19.30">
      <formula>NOT(ISERROR(SEARCH("10.30 – 19.30",Q80)))</formula>
    </cfRule>
    <cfRule type="containsText" dxfId="27061" priority="48738" operator="containsText" text="09.00 – 13.00">
      <formula>NOT(ISERROR(SEARCH("09.00 – 13.00",Q80)))</formula>
    </cfRule>
    <cfRule type="containsText" dxfId="27060" priority="48739" operator="containsText" text="11.30 – 19.30">
      <formula>NOT(ISERROR(SEARCH("11.30 – 19.30",Q80)))</formula>
    </cfRule>
  </conditionalFormatting>
  <conditionalFormatting sqref="Q80:S80">
    <cfRule type="cellIs" dxfId="27059" priority="48723" operator="equal">
      <formula>"09.00 – 18.00"</formula>
    </cfRule>
  </conditionalFormatting>
  <conditionalFormatting sqref="Q80:S80">
    <cfRule type="cellIs" dxfId="27058" priority="48724" operator="equal">
      <formula>"09.30 – 13.00"</formula>
    </cfRule>
  </conditionalFormatting>
  <conditionalFormatting sqref="Q80:S80">
    <cfRule type="cellIs" dxfId="27057" priority="48725" operator="equal">
      <formula>"10.30 – 19.30"</formula>
    </cfRule>
  </conditionalFormatting>
  <conditionalFormatting sqref="Q80:S80">
    <cfRule type="cellIs" dxfId="27056" priority="48726" operator="equal">
      <formula>"11.30 – 19.30"</formula>
    </cfRule>
  </conditionalFormatting>
  <conditionalFormatting sqref="Q80:S80">
    <cfRule type="cellIs" dxfId="27055" priority="48727" operator="equal">
      <formula>_FV(13,"3")</formula>
    </cfRule>
  </conditionalFormatting>
  <conditionalFormatting sqref="Q80:S80">
    <cfRule type="cellIs" dxfId="27054" priority="48728" operator="equal">
      <formula>_FV(13,"3")</formula>
    </cfRule>
  </conditionalFormatting>
  <conditionalFormatting sqref="Q80:S80">
    <cfRule type="cellIs" dxfId="27053" priority="48729" operator="equal">
      <formula>_FV(13,"3")</formula>
    </cfRule>
  </conditionalFormatting>
  <conditionalFormatting sqref="Q80:S80">
    <cfRule type="cellIs" dxfId="27052" priority="48716" operator="equal">
      <formula>"09.00 – 18.00"</formula>
    </cfRule>
  </conditionalFormatting>
  <conditionalFormatting sqref="Q80:S80">
    <cfRule type="cellIs" dxfId="27051" priority="48717" operator="equal">
      <formula>"09.30 – 13.00"</formula>
    </cfRule>
  </conditionalFormatting>
  <conditionalFormatting sqref="Q80:S80">
    <cfRule type="cellIs" dxfId="27050" priority="48718" operator="equal">
      <formula>"10.30 – 19.30"</formula>
    </cfRule>
  </conditionalFormatting>
  <conditionalFormatting sqref="Q80:S80">
    <cfRule type="cellIs" dxfId="27049" priority="48719" operator="equal">
      <formula>"11.30 – 19.30"</formula>
    </cfRule>
  </conditionalFormatting>
  <conditionalFormatting sqref="Q80:S80">
    <cfRule type="cellIs" dxfId="27048" priority="48720" operator="equal">
      <formula>_FV(13,"3")</formula>
    </cfRule>
  </conditionalFormatting>
  <conditionalFormatting sqref="Q80:S80">
    <cfRule type="cellIs" dxfId="27047" priority="48721" operator="equal">
      <formula>_FV(13,"3")</formula>
    </cfRule>
  </conditionalFormatting>
  <conditionalFormatting sqref="Q80:S80">
    <cfRule type="cellIs" dxfId="27046" priority="48722" operator="equal">
      <formula>_FV(13,"3")</formula>
    </cfRule>
  </conditionalFormatting>
  <conditionalFormatting sqref="K80:L80">
    <cfRule type="cellIs" dxfId="27045" priority="48707" operator="equal">
      <formula>"09.00 – 13.00"</formula>
    </cfRule>
  </conditionalFormatting>
  <conditionalFormatting sqref="K80:L80">
    <cfRule type="cellIs" dxfId="27044" priority="48708" operator="equal">
      <formula>"09.00 – 15.00"</formula>
    </cfRule>
  </conditionalFormatting>
  <conditionalFormatting sqref="K80:L80">
    <cfRule type="cellIs" dxfId="27043" priority="48709" operator="equal">
      <formula>"09.00 – 18.00"</formula>
    </cfRule>
  </conditionalFormatting>
  <conditionalFormatting sqref="K80:L80">
    <cfRule type="cellIs" dxfId="27042" priority="48710" operator="equal">
      <formula>"09.30 – 13.00"</formula>
    </cfRule>
  </conditionalFormatting>
  <conditionalFormatting sqref="K80:L80">
    <cfRule type="cellIs" dxfId="27041" priority="48711" operator="equal">
      <formula>"10.30 – 19.30"</formula>
    </cfRule>
  </conditionalFormatting>
  <conditionalFormatting sqref="K80:L80">
    <cfRule type="cellIs" dxfId="27040" priority="48712" operator="equal">
      <formula>"11.30 – 19.30"</formula>
    </cfRule>
  </conditionalFormatting>
  <conditionalFormatting sqref="K80:L80">
    <cfRule type="cellIs" dxfId="27039" priority="48713" operator="equal">
      <formula>_FV(13,"3")</formula>
    </cfRule>
  </conditionalFormatting>
  <conditionalFormatting sqref="K80:L80">
    <cfRule type="cellIs" dxfId="27038" priority="48714" operator="equal">
      <formula>_FV(13,"3")</formula>
    </cfRule>
  </conditionalFormatting>
  <conditionalFormatting sqref="K80:L80">
    <cfRule type="cellIs" dxfId="27037" priority="48715" operator="equal">
      <formula>_FV(13,"3")</formula>
    </cfRule>
  </conditionalFormatting>
  <conditionalFormatting sqref="K80:L80">
    <cfRule type="containsText" dxfId="27036" priority="48697" operator="containsText" text="DOMENICA">
      <formula>NOT(ISERROR(SEARCH("DOMENICA",K80)))</formula>
    </cfRule>
    <cfRule type="containsText" dxfId="27035" priority="48698" operator="containsText" text="08.30 – 14.30">
      <formula>NOT(ISERROR(SEARCH("08.30 – 14.30",K80)))</formula>
    </cfRule>
    <cfRule type="containsText" dxfId="27034" priority="48699" operator="containsText" text="09.30 – 18.30">
      <formula>NOT(ISERROR(SEARCH("09.30 – 18.30",K80)))</formula>
    </cfRule>
    <cfRule type="containsText" dxfId="27033" priority="48700" operator="containsText" text="08.30 – 16.30">
      <formula>NOT(ISERROR(SEARCH("08.30 – 16.30",K80)))</formula>
    </cfRule>
    <cfRule type="containsText" dxfId="27032" priority="48701" operator="containsText" text="08.30 – 17.30">
      <formula>NOT(ISERROR(SEARCH("08.30 – 17.30",K80)))</formula>
    </cfRule>
    <cfRule type="containsText" dxfId="27031" priority="48702" operator="containsText" text="09.00 – 18.00">
      <formula>NOT(ISERROR(SEARCH("09.00 – 18.00",K80)))</formula>
    </cfRule>
    <cfRule type="containsText" dxfId="27030" priority="48703" operator="containsText" text="09.00 – 15.00">
      <formula>NOT(ISERROR(SEARCH("09.00 – 15.00",K80)))</formula>
    </cfRule>
    <cfRule type="containsText" dxfId="27029" priority="48704" operator="containsText" text="10.30 – 19.30">
      <formula>NOT(ISERROR(SEARCH("10.30 – 19.30",K80)))</formula>
    </cfRule>
    <cfRule type="containsText" dxfId="27028" priority="48705" operator="containsText" text="09.00 – 13.00">
      <formula>NOT(ISERROR(SEARCH("09.00 – 13.00",K80)))</formula>
    </cfRule>
    <cfRule type="containsText" dxfId="27027" priority="48706" operator="containsText" text="11.30 – 19.30">
      <formula>NOT(ISERROR(SEARCH("11.30 – 19.30",K80)))</formula>
    </cfRule>
  </conditionalFormatting>
  <conditionalFormatting sqref="K80:L80">
    <cfRule type="cellIs" dxfId="27026" priority="48689" operator="equal">
      <formula>"09.00 – 15.00"</formula>
    </cfRule>
  </conditionalFormatting>
  <conditionalFormatting sqref="K80:L80">
    <cfRule type="cellIs" dxfId="27025" priority="48690" operator="equal">
      <formula>"09.00 – 18.00"</formula>
    </cfRule>
  </conditionalFormatting>
  <conditionalFormatting sqref="K80:L80">
    <cfRule type="cellIs" dxfId="27024" priority="48691" operator="equal">
      <formula>"09.30 – 13.00"</formula>
    </cfRule>
  </conditionalFormatting>
  <conditionalFormatting sqref="K80:L80">
    <cfRule type="cellIs" dxfId="27023" priority="48692" operator="equal">
      <formula>"10.30 – 19.30"</formula>
    </cfRule>
  </conditionalFormatting>
  <conditionalFormatting sqref="K80:L80">
    <cfRule type="cellIs" dxfId="27022" priority="48693" operator="equal">
      <formula>"11.30 – 19.30"</formula>
    </cfRule>
  </conditionalFormatting>
  <conditionalFormatting sqref="K80:L80">
    <cfRule type="cellIs" dxfId="27021" priority="48694" operator="equal">
      <formula>_FV(13,"3")</formula>
    </cfRule>
  </conditionalFormatting>
  <conditionalFormatting sqref="K80:L80">
    <cfRule type="cellIs" dxfId="27020" priority="48695" operator="equal">
      <formula>_FV(13,"3")</formula>
    </cfRule>
  </conditionalFormatting>
  <conditionalFormatting sqref="K80:L80">
    <cfRule type="cellIs" dxfId="27019" priority="48696" operator="equal">
      <formula>_FV(13,"3")</formula>
    </cfRule>
  </conditionalFormatting>
  <conditionalFormatting sqref="K80:L80">
    <cfRule type="cellIs" dxfId="27018" priority="48681" operator="equal">
      <formula>"09.00 – 15.00"</formula>
    </cfRule>
  </conditionalFormatting>
  <conditionalFormatting sqref="K80:L80">
    <cfRule type="cellIs" dxfId="27017" priority="48682" operator="equal">
      <formula>"09.00 – 18.00"</formula>
    </cfRule>
  </conditionalFormatting>
  <conditionalFormatting sqref="K80:L80">
    <cfRule type="cellIs" dxfId="27016" priority="48683" operator="equal">
      <formula>"09.30 – 13.00"</formula>
    </cfRule>
  </conditionalFormatting>
  <conditionalFormatting sqref="K80:L80">
    <cfRule type="cellIs" dxfId="27015" priority="48684" operator="equal">
      <formula>"10.30 – 19.30"</formula>
    </cfRule>
  </conditionalFormatting>
  <conditionalFormatting sqref="K80:L80">
    <cfRule type="cellIs" dxfId="27014" priority="48685" operator="equal">
      <formula>"11.30 – 19.30"</formula>
    </cfRule>
  </conditionalFormatting>
  <conditionalFormatting sqref="K80:L80">
    <cfRule type="cellIs" dxfId="27013" priority="48686" operator="equal">
      <formula>_FV(13,"3")</formula>
    </cfRule>
  </conditionalFormatting>
  <conditionalFormatting sqref="K80:L80">
    <cfRule type="cellIs" dxfId="27012" priority="48687" operator="equal">
      <formula>_FV(13,"3")</formula>
    </cfRule>
  </conditionalFormatting>
  <conditionalFormatting sqref="K80:L80">
    <cfRule type="cellIs" dxfId="27011" priority="48688" operator="equal">
      <formula>_FV(13,"3")</formula>
    </cfRule>
  </conditionalFormatting>
  <conditionalFormatting sqref="A82:B88">
    <cfRule type="containsText" dxfId="27010" priority="48632" operator="containsText" text="08.30 – 14.30">
      <formula>NOT(ISERROR(SEARCH("08.30 – 14.30",A82)))</formula>
    </cfRule>
    <cfRule type="containsText" dxfId="27009" priority="48633" operator="containsText" text="09:30 – 18.30">
      <formula>NOT(ISERROR(SEARCH("09:30 – 18.30",A82)))</formula>
    </cfRule>
    <cfRule type="containsText" dxfId="27008" priority="48634" operator="containsText" text="10.30 – 18.30">
      <formula>NOT(ISERROR(SEARCH("10.30 – 18.30",A82)))</formula>
    </cfRule>
    <cfRule type="containsText" dxfId="27007" priority="48635" operator="containsText" text="09.30 – 18.30">
      <formula>NOT(ISERROR(SEARCH("09.30 – 18.30",A82)))</formula>
    </cfRule>
    <cfRule type="containsText" dxfId="27006" priority="48636" operator="containsText" text="09.00 – 13:00">
      <formula>NOT(ISERROR(SEARCH("09.00 – 13:00",A82)))</formula>
    </cfRule>
    <cfRule type="containsText" dxfId="27005" priority="48637" operator="containsText" text="08.30 – 16.30">
      <formula>NOT(ISERROR(SEARCH("08.30 – 16.30",A82)))</formula>
    </cfRule>
    <cfRule type="containsText" dxfId="27004" priority="48638" operator="containsText" text="08:30 – 17.30">
      <formula>NOT(ISERROR(SEARCH("08:30 – 17.30",A82)))</formula>
    </cfRule>
    <cfRule type="containsText" dxfId="27003" priority="48639" operator="containsText" text="08.30 – 17.30">
      <formula>NOT(ISERROR(SEARCH("08.30 – 17.30",A82)))</formula>
    </cfRule>
    <cfRule type="containsText" dxfId="27002" priority="48640" operator="containsText" text="09.00 – 18.00">
      <formula>NOT(ISERROR(SEARCH("09.00 – 18.00",A82)))</formula>
    </cfRule>
    <cfRule type="containsText" dxfId="27001" priority="48641" operator="containsText" text="09.00 – 13.00">
      <formula>NOT(ISERROR(SEARCH("09.00 – 13.00",A82)))</formula>
    </cfRule>
    <cfRule type="containsText" dxfId="27000" priority="48642" operator="containsText" text="11.30 – 19.30">
      <formula>NOT(ISERROR(SEARCH("11.30 – 19.30",A82)))</formula>
    </cfRule>
    <cfRule type="containsText" dxfId="26999" priority="48643" operator="containsText" text="10.30 – 19.30">
      <formula>NOT(ISERROR(SEARCH("10.30 – 19.30",A82)))</formula>
    </cfRule>
    <cfRule type="containsText" dxfId="26998" priority="48644" operator="containsText" text="09.00 – 15.00">
      <formula>NOT(ISERROR(SEARCH("09.00 – 15.00",A82)))</formula>
    </cfRule>
    <cfRule type="containsText" dxfId="26997" priority="48645" operator="containsText" text="12:30">
      <formula>NOT(ISERROR(SEARCH("12:30",A82)))</formula>
    </cfRule>
    <cfRule type="containsText" dxfId="26996" priority="48646" operator="containsText" text="13:30">
      <formula>NOT(ISERROR(SEARCH("13:30",A82)))</formula>
    </cfRule>
    <cfRule type="containsText" dxfId="26995" priority="48647" operator="containsText" text="FESTIVITÁ">
      <formula>NOT(ISERROR(SEARCH("FESTIVITÁ",A82)))</formula>
    </cfRule>
    <cfRule type="cellIs" dxfId="26994" priority="48648" operator="equal">
      <formula>"DOMENICA"</formula>
    </cfRule>
  </conditionalFormatting>
  <conditionalFormatting sqref="B82:B88">
    <cfRule type="iconSet" priority="48631">
      <iconSet iconSet="3Symbols2">
        <cfvo type="percent" val="0"/>
        <cfvo type="percent" val="0"/>
        <cfvo type="formula" val="TODAY()" gte="0"/>
      </iconSet>
    </cfRule>
  </conditionalFormatting>
  <conditionalFormatting sqref="A81:B81">
    <cfRule type="containsText" dxfId="26993" priority="48614" operator="containsText" text="08.30 – 14.30">
      <formula>NOT(ISERROR(SEARCH("08.30 – 14.30",A81)))</formula>
    </cfRule>
    <cfRule type="containsText" dxfId="26992" priority="48615" operator="containsText" text="09:30 – 18.30">
      <formula>NOT(ISERROR(SEARCH("09:30 – 18.30",A81)))</formula>
    </cfRule>
    <cfRule type="containsText" dxfId="26991" priority="48616" operator="containsText" text="10.30 – 18.30">
      <formula>NOT(ISERROR(SEARCH("10.30 – 18.30",A81)))</formula>
    </cfRule>
    <cfRule type="containsText" dxfId="26990" priority="48617" operator="containsText" text="09.30 – 18.30">
      <formula>NOT(ISERROR(SEARCH("09.30 – 18.30",A81)))</formula>
    </cfRule>
    <cfRule type="containsText" dxfId="26989" priority="48618" operator="containsText" text="09.00 – 13:00">
      <formula>NOT(ISERROR(SEARCH("09.00 – 13:00",A81)))</formula>
    </cfRule>
    <cfRule type="containsText" dxfId="26988" priority="48619" operator="containsText" text="08.30 – 16.30">
      <formula>NOT(ISERROR(SEARCH("08.30 – 16.30",A81)))</formula>
    </cfRule>
    <cfRule type="containsText" dxfId="26987" priority="48620" operator="containsText" text="08:30 – 17.30">
      <formula>NOT(ISERROR(SEARCH("08:30 – 17.30",A81)))</formula>
    </cfRule>
    <cfRule type="containsText" dxfId="26986" priority="48621" operator="containsText" text="08.30 – 17.30">
      <formula>NOT(ISERROR(SEARCH("08.30 – 17.30",A81)))</formula>
    </cfRule>
    <cfRule type="containsText" dxfId="26985" priority="48622" operator="containsText" text="09.00 – 18.00">
      <formula>NOT(ISERROR(SEARCH("09.00 – 18.00",A81)))</formula>
    </cfRule>
    <cfRule type="containsText" dxfId="26984" priority="48623" operator="containsText" text="09.00 – 13.00">
      <formula>NOT(ISERROR(SEARCH("09.00 – 13.00",A81)))</formula>
    </cfRule>
    <cfRule type="containsText" dxfId="26983" priority="48624" operator="containsText" text="11.30 – 19.30">
      <formula>NOT(ISERROR(SEARCH("11.30 – 19.30",A81)))</formula>
    </cfRule>
    <cfRule type="containsText" dxfId="26982" priority="48625" operator="containsText" text="10.30 – 19.30">
      <formula>NOT(ISERROR(SEARCH("10.30 – 19.30",A81)))</formula>
    </cfRule>
    <cfRule type="containsText" dxfId="26981" priority="48626" operator="containsText" text="09.00 – 15.00">
      <formula>NOT(ISERROR(SEARCH("09.00 – 15.00",A81)))</formula>
    </cfRule>
    <cfRule type="containsText" dxfId="26980" priority="48627" operator="containsText" text="12:30">
      <formula>NOT(ISERROR(SEARCH("12:30",A81)))</formula>
    </cfRule>
    <cfRule type="containsText" dxfId="26979" priority="48628" operator="containsText" text="13:30">
      <formula>NOT(ISERROR(SEARCH("13:30",A81)))</formula>
    </cfRule>
    <cfRule type="containsText" dxfId="26978" priority="48629" operator="containsText" text="FESTIVITÁ">
      <formula>NOT(ISERROR(SEARCH("FESTIVITÁ",A81)))</formula>
    </cfRule>
    <cfRule type="cellIs" dxfId="26977" priority="48630" operator="equal">
      <formula>"DOMENICA"</formula>
    </cfRule>
  </conditionalFormatting>
  <conditionalFormatting sqref="A80:B80">
    <cfRule type="cellIs" dxfId="26976" priority="48606" operator="equal">
      <formula>"09.00 – 15.00"</formula>
    </cfRule>
  </conditionalFormatting>
  <conditionalFormatting sqref="A80:B80">
    <cfRule type="cellIs" dxfId="26975" priority="48607" operator="equal">
      <formula>"09.00 – 18.00"</formula>
    </cfRule>
  </conditionalFormatting>
  <conditionalFormatting sqref="A80:B80">
    <cfRule type="cellIs" dxfId="26974" priority="48608" operator="equal">
      <formula>"09.30 – 13.00"</formula>
    </cfRule>
  </conditionalFormatting>
  <conditionalFormatting sqref="A80:B80">
    <cfRule type="cellIs" dxfId="26973" priority="48609" operator="equal">
      <formula>"10.30 – 19.30"</formula>
    </cfRule>
  </conditionalFormatting>
  <conditionalFormatting sqref="A80:B80">
    <cfRule type="cellIs" dxfId="26972" priority="48610" operator="equal">
      <formula>"11.30 – 19.30"</formula>
    </cfRule>
  </conditionalFormatting>
  <conditionalFormatting sqref="A80:B80">
    <cfRule type="cellIs" dxfId="26971" priority="48611" operator="equal">
      <formula>_FV(13,"3")</formula>
    </cfRule>
  </conditionalFormatting>
  <conditionalFormatting sqref="A80:B80">
    <cfRule type="cellIs" dxfId="26970" priority="48612" operator="equal">
      <formula>_FV(13,"3")</formula>
    </cfRule>
  </conditionalFormatting>
  <conditionalFormatting sqref="A80:B80">
    <cfRule type="cellIs" dxfId="26969" priority="48613" operator="equal">
      <formula>_FV(13,"3")</formula>
    </cfRule>
  </conditionalFormatting>
  <conditionalFormatting sqref="A80:B80">
    <cfRule type="containsText" dxfId="26968" priority="48596" operator="containsText" text="DOMENICA">
      <formula>NOT(ISERROR(SEARCH("DOMENICA",A80)))</formula>
    </cfRule>
    <cfRule type="containsText" dxfId="26967" priority="48597" operator="containsText" text="08.30 – 14.30">
      <formula>NOT(ISERROR(SEARCH("08.30 – 14.30",A80)))</formula>
    </cfRule>
    <cfRule type="containsText" dxfId="26966" priority="48598" operator="containsText" text="09.30 – 18.30">
      <formula>NOT(ISERROR(SEARCH("09.30 – 18.30",A80)))</formula>
    </cfRule>
    <cfRule type="containsText" dxfId="26965" priority="48599" operator="containsText" text="08.30 – 16.30">
      <formula>NOT(ISERROR(SEARCH("08.30 – 16.30",A80)))</formula>
    </cfRule>
    <cfRule type="containsText" dxfId="26964" priority="48600" operator="containsText" text="08.30 – 17.30">
      <formula>NOT(ISERROR(SEARCH("08.30 – 17.30",A80)))</formula>
    </cfRule>
    <cfRule type="containsText" dxfId="26963" priority="48601" operator="containsText" text="09.00 – 18.00">
      <formula>NOT(ISERROR(SEARCH("09.00 – 18.00",A80)))</formula>
    </cfRule>
    <cfRule type="containsText" dxfId="26962" priority="48602" operator="containsText" text="09.00 – 15.00">
      <formula>NOT(ISERROR(SEARCH("09.00 – 15.00",A80)))</formula>
    </cfRule>
    <cfRule type="containsText" dxfId="26961" priority="48603" operator="containsText" text="10.30 – 19.30">
      <formula>NOT(ISERROR(SEARCH("10.30 – 19.30",A80)))</formula>
    </cfRule>
    <cfRule type="containsText" dxfId="26960" priority="48604" operator="containsText" text="09.00 – 13.00">
      <formula>NOT(ISERROR(SEARCH("09.00 – 13.00",A80)))</formula>
    </cfRule>
    <cfRule type="containsText" dxfId="26959" priority="48605" operator="containsText" text="11.30 – 19.30">
      <formula>NOT(ISERROR(SEARCH("11.30 – 19.30",A80)))</formula>
    </cfRule>
  </conditionalFormatting>
  <conditionalFormatting sqref="A80:B80">
    <cfRule type="cellIs" dxfId="26958" priority="48588" operator="equal">
      <formula>"09.00 – 15.00"</formula>
    </cfRule>
  </conditionalFormatting>
  <conditionalFormatting sqref="A80:B80">
    <cfRule type="cellIs" dxfId="26957" priority="48589" operator="equal">
      <formula>"09.00 – 18.00"</formula>
    </cfRule>
  </conditionalFormatting>
  <conditionalFormatting sqref="A80:B80">
    <cfRule type="cellIs" dxfId="26956" priority="48590" operator="equal">
      <formula>"09.30 – 13.00"</formula>
    </cfRule>
  </conditionalFormatting>
  <conditionalFormatting sqref="A80:B80">
    <cfRule type="cellIs" dxfId="26955" priority="48591" operator="equal">
      <formula>"10.30 – 19.30"</formula>
    </cfRule>
  </conditionalFormatting>
  <conditionalFormatting sqref="A80:B80">
    <cfRule type="cellIs" dxfId="26954" priority="48592" operator="equal">
      <formula>"11.30 – 19.30"</formula>
    </cfRule>
  </conditionalFormatting>
  <conditionalFormatting sqref="A80:B80">
    <cfRule type="cellIs" dxfId="26953" priority="48593" operator="equal">
      <formula>_FV(13,"3")</formula>
    </cfRule>
  </conditionalFormatting>
  <conditionalFormatting sqref="A80:B80">
    <cfRule type="cellIs" dxfId="26952" priority="48594" operator="equal">
      <formula>_FV(13,"3")</formula>
    </cfRule>
  </conditionalFormatting>
  <conditionalFormatting sqref="A80:B80">
    <cfRule type="cellIs" dxfId="26951" priority="48595" operator="equal">
      <formula>_FV(13,"3")</formula>
    </cfRule>
  </conditionalFormatting>
  <conditionalFormatting sqref="A80:B80">
    <cfRule type="cellIs" dxfId="26950" priority="48580" operator="equal">
      <formula>"09.00 – 15.00"</formula>
    </cfRule>
  </conditionalFormatting>
  <conditionalFormatting sqref="A80:B80">
    <cfRule type="cellIs" dxfId="26949" priority="48581" operator="equal">
      <formula>"09.00 – 18.00"</formula>
    </cfRule>
  </conditionalFormatting>
  <conditionalFormatting sqref="A80:B80">
    <cfRule type="cellIs" dxfId="26948" priority="48582" operator="equal">
      <formula>"09.30 – 13.00"</formula>
    </cfRule>
  </conditionalFormatting>
  <conditionalFormatting sqref="A80:B80">
    <cfRule type="cellIs" dxfId="26947" priority="48583" operator="equal">
      <formula>"10.30 – 19.30"</formula>
    </cfRule>
  </conditionalFormatting>
  <conditionalFormatting sqref="A80:B80">
    <cfRule type="cellIs" dxfId="26946" priority="48584" operator="equal">
      <formula>"11.30 – 19.30"</formula>
    </cfRule>
  </conditionalFormatting>
  <conditionalFormatting sqref="A80:B80">
    <cfRule type="cellIs" dxfId="26945" priority="48585" operator="equal">
      <formula>_FV(13,"3")</formula>
    </cfRule>
  </conditionalFormatting>
  <conditionalFormatting sqref="A80:B80">
    <cfRule type="cellIs" dxfId="26944" priority="48586" operator="equal">
      <formula>_FV(13,"3")</formula>
    </cfRule>
  </conditionalFormatting>
  <conditionalFormatting sqref="A80:B80">
    <cfRule type="cellIs" dxfId="26943" priority="48587" operator="equal">
      <formula>_FV(13,"3")</formula>
    </cfRule>
  </conditionalFormatting>
  <conditionalFormatting sqref="A80:B88 K80:L80">
    <cfRule type="containsText" dxfId="26942" priority="48574" operator="containsText" text="09.00 - 13.00">
      <formula>NOT(ISERROR(SEARCH("09.00 - 13.00",A80)))</formula>
    </cfRule>
    <cfRule type="containsText" dxfId="26941" priority="48575" operator="containsText" text="09.00 – 15:00">
      <formula>NOT(ISERROR(SEARCH("09.00 – 15:00",A80)))</formula>
    </cfRule>
    <cfRule type="containsText" dxfId="26940" priority="48576" operator="containsText" text="09.00 – 16.00">
      <formula>NOT(ISERROR(SEARCH("09.00 – 16.00",A80)))</formula>
    </cfRule>
    <cfRule type="containsText" dxfId="26939" priority="48577" operator="containsText" text="09.00 - 13:00">
      <formula>NOT(ISERROR(SEARCH("09.00 - 13:00",A80)))</formula>
    </cfRule>
    <cfRule type="containsText" dxfId="26938" priority="48578" operator="containsText" text="08.30 – 16:30 ">
      <formula>NOT(ISERROR(SEARCH("08.30 – 16:30 ",A80)))</formula>
    </cfRule>
    <cfRule type="containsText" dxfId="26937" priority="48579" operator="containsText" text="08.30 – 17:30 ">
      <formula>NOT(ISERROR(SEARCH("08.30 – 17:30 ",A80)))</formula>
    </cfRule>
  </conditionalFormatting>
  <conditionalFormatting sqref="K80:L80">
    <cfRule type="cellIs" dxfId="26936" priority="48566" operator="equal">
      <formula>"09.00 – 15.00"</formula>
    </cfRule>
  </conditionalFormatting>
  <conditionalFormatting sqref="K80:L80">
    <cfRule type="cellIs" dxfId="26935" priority="48567" operator="equal">
      <formula>"09.00 – 18.00"</formula>
    </cfRule>
  </conditionalFormatting>
  <conditionalFormatting sqref="K80:L80">
    <cfRule type="cellIs" dxfId="26934" priority="48568" operator="equal">
      <formula>"09.30 – 13.00"</formula>
    </cfRule>
  </conditionalFormatting>
  <conditionalFormatting sqref="K80:L80">
    <cfRule type="cellIs" dxfId="26933" priority="48569" operator="equal">
      <formula>"10.30 – 19.30"</formula>
    </cfRule>
  </conditionalFormatting>
  <conditionalFormatting sqref="K80:L80">
    <cfRule type="cellIs" dxfId="26932" priority="48570" operator="equal">
      <formula>"11.30 – 19.30"</formula>
    </cfRule>
  </conditionalFormatting>
  <conditionalFormatting sqref="K80:L80">
    <cfRule type="cellIs" dxfId="26931" priority="48571" operator="equal">
      <formula>_FV(13,"3")</formula>
    </cfRule>
  </conditionalFormatting>
  <conditionalFormatting sqref="K80:L80">
    <cfRule type="cellIs" dxfId="26930" priority="48572" operator="equal">
      <formula>_FV(13,"3")</formula>
    </cfRule>
  </conditionalFormatting>
  <conditionalFormatting sqref="K80:L80">
    <cfRule type="cellIs" dxfId="26929" priority="48573" operator="equal">
      <formula>_FV(13,"3")</formula>
    </cfRule>
  </conditionalFormatting>
  <conditionalFormatting sqref="K80:L80">
    <cfRule type="containsText" dxfId="26928" priority="48556" operator="containsText" text="DOMENICA">
      <formula>NOT(ISERROR(SEARCH("DOMENICA",K80)))</formula>
    </cfRule>
    <cfRule type="containsText" dxfId="26927" priority="48557" operator="containsText" text="08.30 – 14.30">
      <formula>NOT(ISERROR(SEARCH("08.30 – 14.30",K80)))</formula>
    </cfRule>
    <cfRule type="containsText" dxfId="26926" priority="48558" operator="containsText" text="09.30 – 18.30">
      <formula>NOT(ISERROR(SEARCH("09.30 – 18.30",K80)))</formula>
    </cfRule>
    <cfRule type="containsText" dxfId="26925" priority="48559" operator="containsText" text="08.30 – 16.30">
      <formula>NOT(ISERROR(SEARCH("08.30 – 16.30",K80)))</formula>
    </cfRule>
    <cfRule type="containsText" dxfId="26924" priority="48560" operator="containsText" text="08.30 – 17.30">
      <formula>NOT(ISERROR(SEARCH("08.30 – 17.30",K80)))</formula>
    </cfRule>
    <cfRule type="containsText" dxfId="26923" priority="48561" operator="containsText" text="09.00 – 18.00">
      <formula>NOT(ISERROR(SEARCH("09.00 – 18.00",K80)))</formula>
    </cfRule>
    <cfRule type="containsText" dxfId="26922" priority="48562" operator="containsText" text="09.00 – 15.00">
      <formula>NOT(ISERROR(SEARCH("09.00 – 15.00",K80)))</formula>
    </cfRule>
    <cfRule type="containsText" dxfId="26921" priority="48563" operator="containsText" text="10.30 – 19.30">
      <formula>NOT(ISERROR(SEARCH("10.30 – 19.30",K80)))</formula>
    </cfRule>
    <cfRule type="containsText" dxfId="26920" priority="48564" operator="containsText" text="09.00 – 13.00">
      <formula>NOT(ISERROR(SEARCH("09.00 – 13.00",K80)))</formula>
    </cfRule>
    <cfRule type="containsText" dxfId="26919" priority="48565" operator="containsText" text="11.30 – 19.30">
      <formula>NOT(ISERROR(SEARCH("11.30 – 19.30",K80)))</formula>
    </cfRule>
  </conditionalFormatting>
  <conditionalFormatting sqref="K80:L80">
    <cfRule type="cellIs" dxfId="26918" priority="48549" operator="equal">
      <formula>"09.00 – 18.00"</formula>
    </cfRule>
  </conditionalFormatting>
  <conditionalFormatting sqref="K80:L80">
    <cfRule type="cellIs" dxfId="26917" priority="48550" operator="equal">
      <formula>"09.30 – 13.00"</formula>
    </cfRule>
  </conditionalFormatting>
  <conditionalFormatting sqref="K80:L80">
    <cfRule type="cellIs" dxfId="26916" priority="48551" operator="equal">
      <formula>"10.30 – 19.30"</formula>
    </cfRule>
  </conditionalFormatting>
  <conditionalFormatting sqref="K80:L80">
    <cfRule type="cellIs" dxfId="26915" priority="48552" operator="equal">
      <formula>"11.30 – 19.30"</formula>
    </cfRule>
  </conditionalFormatting>
  <conditionalFormatting sqref="K80:L80">
    <cfRule type="cellIs" dxfId="26914" priority="48553" operator="equal">
      <formula>_FV(13,"3")</formula>
    </cfRule>
  </conditionalFormatting>
  <conditionalFormatting sqref="K80:L80">
    <cfRule type="cellIs" dxfId="26913" priority="48554" operator="equal">
      <formula>_FV(13,"3")</formula>
    </cfRule>
  </conditionalFormatting>
  <conditionalFormatting sqref="K80:L80">
    <cfRule type="cellIs" dxfId="26912" priority="48555" operator="equal">
      <formula>_FV(13,"3")</formula>
    </cfRule>
  </conditionalFormatting>
  <conditionalFormatting sqref="K80:L80">
    <cfRule type="cellIs" dxfId="26911" priority="48542" operator="equal">
      <formula>"09.00 – 18.00"</formula>
    </cfRule>
  </conditionalFormatting>
  <conditionalFormatting sqref="K80:L80">
    <cfRule type="cellIs" dxfId="26910" priority="48543" operator="equal">
      <formula>"09.30 – 13.00"</formula>
    </cfRule>
  </conditionalFormatting>
  <conditionalFormatting sqref="K80:L80">
    <cfRule type="cellIs" dxfId="26909" priority="48544" operator="equal">
      <formula>"10.30 – 19.30"</formula>
    </cfRule>
  </conditionalFormatting>
  <conditionalFormatting sqref="K80:L80">
    <cfRule type="cellIs" dxfId="26908" priority="48545" operator="equal">
      <formula>"11.30 – 19.30"</formula>
    </cfRule>
  </conditionalFormatting>
  <conditionalFormatting sqref="K80:L80">
    <cfRule type="cellIs" dxfId="26907" priority="48546" operator="equal">
      <formula>_FV(13,"3")</formula>
    </cfRule>
  </conditionalFormatting>
  <conditionalFormatting sqref="K80:L80">
    <cfRule type="cellIs" dxfId="26906" priority="48547" operator="equal">
      <formula>_FV(13,"3")</formula>
    </cfRule>
  </conditionalFormatting>
  <conditionalFormatting sqref="K80:L80">
    <cfRule type="cellIs" dxfId="26905" priority="48548" operator="equal">
      <formula>_FV(13,"3")</formula>
    </cfRule>
  </conditionalFormatting>
  <conditionalFormatting sqref="C81:P88">
    <cfRule type="containsText" dxfId="26904" priority="48492" operator="containsText" text="08.30 – 14.30">
      <formula>NOT(ISERROR(SEARCH("08.30 – 14.30",C81)))</formula>
    </cfRule>
    <cfRule type="containsText" dxfId="26903" priority="48493" operator="containsText" text="09:30 – 18.30">
      <formula>NOT(ISERROR(SEARCH("09:30 – 18.30",C81)))</formula>
    </cfRule>
    <cfRule type="containsText" dxfId="26902" priority="48494" operator="containsText" text="10.30 – 18.30">
      <formula>NOT(ISERROR(SEARCH("10.30 – 18.30",C81)))</formula>
    </cfRule>
    <cfRule type="containsText" dxfId="26901" priority="48495" operator="containsText" text="09.30 – 18.30">
      <formula>NOT(ISERROR(SEARCH("09.30 – 18.30",C81)))</formula>
    </cfRule>
    <cfRule type="containsText" dxfId="26900" priority="48497" operator="containsText" text="09.00 – 13:00">
      <formula>NOT(ISERROR(SEARCH("09.00 – 13:00",C81)))</formula>
    </cfRule>
    <cfRule type="containsText" dxfId="26899" priority="48498" operator="containsText" text="08.30 – 16.30">
      <formula>NOT(ISERROR(SEARCH("08.30 – 16.30",C81)))</formula>
    </cfRule>
    <cfRule type="containsText" dxfId="26898" priority="48499" operator="containsText" text="08:30 – 17.30">
      <formula>NOT(ISERROR(SEARCH("08:30 – 17.30",C81)))</formula>
    </cfRule>
    <cfRule type="containsText" dxfId="26897" priority="48500" operator="containsText" text="08.30 – 17.30">
      <formula>NOT(ISERROR(SEARCH("08.30 – 17.30",C81)))</formula>
    </cfRule>
    <cfRule type="containsText" dxfId="26896" priority="48501" operator="containsText" text="09.00 – 18.00">
      <formula>NOT(ISERROR(SEARCH("09.00 – 18.00",C81)))</formula>
    </cfRule>
    <cfRule type="containsText" dxfId="26895" priority="48502" operator="containsText" text="09.00 – 13.00">
      <formula>NOT(ISERROR(SEARCH("09.00 – 13.00",C81)))</formula>
    </cfRule>
    <cfRule type="containsText" dxfId="26894" priority="48503" operator="containsText" text="11.30 – 19.30">
      <formula>NOT(ISERROR(SEARCH("11.30 – 19.30",C81)))</formula>
    </cfRule>
    <cfRule type="containsText" dxfId="26893" priority="48504" operator="containsText" text="10.30 – 19.30">
      <formula>NOT(ISERROR(SEARCH("10.30 – 19.30",C81)))</formula>
    </cfRule>
    <cfRule type="containsText" dxfId="26892" priority="48505" operator="containsText" text="09.00 – 15.00">
      <formula>NOT(ISERROR(SEARCH("09.00 – 15.00",C81)))</formula>
    </cfRule>
    <cfRule type="containsText" dxfId="26891" priority="48506" operator="containsText" text="1 2 : 3 0">
      <formula>NOT(ISERROR(SEARCH("1 2 : 3 0",C81)))</formula>
    </cfRule>
    <cfRule type="containsText" dxfId="26890" priority="48507" operator="containsText" text="1 3 : 3 0">
      <formula>NOT(ISERROR(SEARCH("1 3 : 3 0",C81)))</formula>
    </cfRule>
    <cfRule type="containsText" dxfId="26889" priority="48508" operator="containsText" text="FESTIVITÁ">
      <formula>NOT(ISERROR(SEARCH("FESTIVITÁ",C81)))</formula>
    </cfRule>
    <cfRule type="cellIs" dxfId="26888" priority="48509" operator="equal">
      <formula>"DOMENICA"</formula>
    </cfRule>
  </conditionalFormatting>
  <conditionalFormatting sqref="C81:P88">
    <cfRule type="containsText" dxfId="26887" priority="48484" operator="containsText" text="09.00 - 13.00">
      <formula>NOT(ISERROR(SEARCH("09.00 - 13.00",C81)))</formula>
    </cfRule>
    <cfRule type="containsText" dxfId="26886" priority="48487" operator="containsText" text="09.00 – 15:00">
      <formula>NOT(ISERROR(SEARCH("09.00 – 15:00",C81)))</formula>
    </cfRule>
    <cfRule type="containsText" dxfId="26885" priority="48488" operator="containsText" text="09.00 – 16.00">
      <formula>NOT(ISERROR(SEARCH("09.00 – 16.00",C81)))</formula>
    </cfRule>
    <cfRule type="containsText" dxfId="26884" priority="48489" operator="containsText" text="09.00 - 13:00">
      <formula>NOT(ISERROR(SEARCH("09.00 - 13:00",C81)))</formula>
    </cfRule>
    <cfRule type="containsText" dxfId="26883" priority="48490" operator="containsText" text="08.30 – 16:30 ">
      <formula>NOT(ISERROR(SEARCH("08.30 – 16:30 ",C81)))</formula>
    </cfRule>
    <cfRule type="containsText" dxfId="26882" priority="48491" operator="containsText" text="08.30 – 17:30 ">
      <formula>NOT(ISERROR(SEARCH("08.30 – 17:30 ",C81)))</formula>
    </cfRule>
  </conditionalFormatting>
  <conditionalFormatting sqref="C81:P88">
    <cfRule type="containsText" dxfId="26881" priority="48486" operator="containsText" text="1 3 : 0 0">
      <formula>NOT(ISERROR(SEARCH("1 3 : 0 0",C81)))</formula>
    </cfRule>
  </conditionalFormatting>
  <conditionalFormatting sqref="C81:P81">
    <cfRule type="containsText" dxfId="26880" priority="48485" operator="containsText" text="13:00">
      <formula>NOT(ISERROR(SEARCH("13:00",C81)))</formula>
    </cfRule>
  </conditionalFormatting>
  <conditionalFormatting sqref="C81:P88">
    <cfRule type="containsText" dxfId="26879" priority="48496" operator="containsText" text="09:00 – 13.00 ">
      <formula>NOT(ISERROR(SEARCH("09:00 – 13.00 ",C81)))</formula>
    </cfRule>
  </conditionalFormatting>
  <conditionalFormatting sqref="C87:P87">
    <cfRule type="containsText" dxfId="26878" priority="48483" operator="containsText" text="09:00 – 13.00 ">
      <formula>NOT(ISERROR(SEARCH("09:00 – 13.00 ",C87)))</formula>
    </cfRule>
  </conditionalFormatting>
  <conditionalFormatting sqref="C81:P88">
    <cfRule type="containsText" dxfId="26877" priority="48482" operator="containsText" text="09:00 – 13.00 ">
      <formula>NOT(ISERROR(SEARCH("09:00 – 13.00 ",C81)))</formula>
    </cfRule>
  </conditionalFormatting>
  <conditionalFormatting sqref="C87:P88">
    <cfRule type="containsText" dxfId="26876" priority="48481" operator="containsText" text="09:00 – 13.00 ">
      <formula>NOT(ISERROR(SEARCH("09:00 – 13.00 ",C87)))</formula>
    </cfRule>
  </conditionalFormatting>
  <conditionalFormatting sqref="C82:P82">
    <cfRule type="containsText" dxfId="26875" priority="48478" operator="containsText" text="09.00 -13.00">
      <formula>NOT(ISERROR(SEARCH("09.00 -13.00",C82)))</formula>
    </cfRule>
    <cfRule type="containsText" dxfId="26874" priority="48479" operator="containsText" text="09.00 -15:00">
      <formula>NOT(ISERROR(SEARCH("09.00 -15:00",C82)))</formula>
    </cfRule>
    <cfRule type="containsText" dxfId="26873" priority="48480" operator="containsText" text="09.00 -16.00">
      <formula>NOT(ISERROR(SEARCH("09.00 -16.00",C82)))</formula>
    </cfRule>
  </conditionalFormatting>
  <conditionalFormatting sqref="C83:P88">
    <cfRule type="containsText" dxfId="26872" priority="48475" operator="containsText" text="09.00 -13.00">
      <formula>NOT(ISERROR(SEARCH("09.00 -13.00",C83)))</formula>
    </cfRule>
    <cfRule type="containsText" dxfId="26871" priority="48476" operator="containsText" text="09.00 -15:00">
      <formula>NOT(ISERROR(SEARCH("09.00 -15:00",C83)))</formula>
    </cfRule>
    <cfRule type="containsText" dxfId="26870" priority="48477" operator="containsText" text="09.00 -16.00">
      <formula>NOT(ISERROR(SEARCH("09.00 -16.00",C83)))</formula>
    </cfRule>
  </conditionalFormatting>
  <conditionalFormatting sqref="C81:P81">
    <cfRule type="containsText" dxfId="26869" priority="48472" operator="containsText" text="09.00 -13.00">
      <formula>NOT(ISERROR(SEARCH("09.00 -13.00",C81)))</formula>
    </cfRule>
    <cfRule type="containsText" dxfId="26868" priority="48473" operator="containsText" text="09.00 -15:00">
      <formula>NOT(ISERROR(SEARCH("09.00 -15:00",C81)))</formula>
    </cfRule>
    <cfRule type="containsText" dxfId="26867" priority="48474" operator="containsText" text="09.00 -16.00">
      <formula>NOT(ISERROR(SEARCH("09.00 -16.00",C81)))</formula>
    </cfRule>
  </conditionalFormatting>
  <conditionalFormatting sqref="C87:P87">
    <cfRule type="containsText" dxfId="26866" priority="48471" operator="containsText" text="09:00 – 13.00 ">
      <formula>NOT(ISERROR(SEARCH("09:00 – 13.00 ",C87)))</formula>
    </cfRule>
  </conditionalFormatting>
  <conditionalFormatting sqref="C81:P88">
    <cfRule type="containsText" dxfId="26865" priority="48470" operator="containsText" text="09:00 – 13.00 ">
      <formula>NOT(ISERROR(SEARCH("09:00 – 13.00 ",C81)))</formula>
    </cfRule>
  </conditionalFormatting>
  <conditionalFormatting sqref="C87:P88">
    <cfRule type="containsText" dxfId="26864" priority="48469" operator="containsText" text="09:00 – 13.00 ">
      <formula>NOT(ISERROR(SEARCH("09:00 – 13.00 ",C87)))</formula>
    </cfRule>
  </conditionalFormatting>
  <conditionalFormatting sqref="C82:P82">
    <cfRule type="containsText" dxfId="26863" priority="48466" operator="containsText" text="09.00 -13.00">
      <formula>NOT(ISERROR(SEARCH("09.00 -13.00",C82)))</formula>
    </cfRule>
    <cfRule type="containsText" dxfId="26862" priority="48467" operator="containsText" text="09.00 -15:00">
      <formula>NOT(ISERROR(SEARCH("09.00 -15:00",C82)))</formula>
    </cfRule>
    <cfRule type="containsText" dxfId="26861" priority="48468" operator="containsText" text="09.00 -16.00">
      <formula>NOT(ISERROR(SEARCH("09.00 -16.00",C82)))</formula>
    </cfRule>
  </conditionalFormatting>
  <conditionalFormatting sqref="C83:P88">
    <cfRule type="containsText" dxfId="26860" priority="48463" operator="containsText" text="09.00 -13.00">
      <formula>NOT(ISERROR(SEARCH("09.00 -13.00",C83)))</formula>
    </cfRule>
    <cfRule type="containsText" dxfId="26859" priority="48464" operator="containsText" text="09.00 -15:00">
      <formula>NOT(ISERROR(SEARCH("09.00 -15:00",C83)))</formula>
    </cfRule>
    <cfRule type="containsText" dxfId="26858" priority="48465" operator="containsText" text="09.00 -16.00">
      <formula>NOT(ISERROR(SEARCH("09.00 -16.00",C83)))</formula>
    </cfRule>
  </conditionalFormatting>
  <conditionalFormatting sqref="C81:P81">
    <cfRule type="containsText" dxfId="26857" priority="48460" operator="containsText" text="09.00 -13.00">
      <formula>NOT(ISERROR(SEARCH("09.00 -13.00",C81)))</formula>
    </cfRule>
    <cfRule type="containsText" dxfId="26856" priority="48461" operator="containsText" text="09.00 -15:00">
      <formula>NOT(ISERROR(SEARCH("09.00 -15:00",C81)))</formula>
    </cfRule>
    <cfRule type="containsText" dxfId="26855" priority="48462" operator="containsText" text="09.00 -16.00">
      <formula>NOT(ISERROR(SEARCH("09.00 -16.00",C81)))</formula>
    </cfRule>
  </conditionalFormatting>
  <conditionalFormatting sqref="C82:P82">
    <cfRule type="containsText" dxfId="26854" priority="48457" operator="containsText" text="09.00 -13:00">
      <formula>NOT(ISERROR(SEARCH("09.00 -13:00",C82)))</formula>
    </cfRule>
    <cfRule type="containsText" dxfId="26853" priority="48458" operator="containsText" text="08.30 -17.30">
      <formula>NOT(ISERROR(SEARCH("08.30 -17.30",C82)))</formula>
    </cfRule>
    <cfRule type="containsText" dxfId="26852" priority="48459" operator="containsText" text="08.30 -15:30">
      <formula>NOT(ISERROR(SEARCH("08.30 -15:30",C82)))</formula>
    </cfRule>
  </conditionalFormatting>
  <conditionalFormatting sqref="C83:P88">
    <cfRule type="containsText" dxfId="26851" priority="48454" operator="containsText" text="09.00 -13.00">
      <formula>NOT(ISERROR(SEARCH("09.00 -13.00",C83)))</formula>
    </cfRule>
    <cfRule type="containsText" dxfId="26850" priority="48455" operator="containsText" text="09.00 -15:00">
      <formula>NOT(ISERROR(SEARCH("09.00 -15:00",C83)))</formula>
    </cfRule>
    <cfRule type="containsText" dxfId="26849" priority="48456" operator="containsText" text="09.00 -16.00">
      <formula>NOT(ISERROR(SEARCH("09.00 -16.00",C83)))</formula>
    </cfRule>
  </conditionalFormatting>
  <conditionalFormatting sqref="C83:P88">
    <cfRule type="containsText" dxfId="26848" priority="48451" operator="containsText" text="09.00 -13:00">
      <formula>NOT(ISERROR(SEARCH("09.00 -13:00",C83)))</formula>
    </cfRule>
    <cfRule type="containsText" dxfId="26847" priority="48452" operator="containsText" text="08.30 -17.30">
      <formula>NOT(ISERROR(SEARCH("08.30 -17.30",C83)))</formula>
    </cfRule>
    <cfRule type="containsText" dxfId="26846" priority="48453" operator="containsText" text="08.30 -15:30">
      <formula>NOT(ISERROR(SEARCH("08.30 -15:30",C83)))</formula>
    </cfRule>
  </conditionalFormatting>
  <conditionalFormatting sqref="C81:P81">
    <cfRule type="containsText" dxfId="26845" priority="48448" operator="containsText" text="09.00 -13.00">
      <formula>NOT(ISERROR(SEARCH("09.00 -13.00",C81)))</formula>
    </cfRule>
    <cfRule type="containsText" dxfId="26844" priority="48449" operator="containsText" text="09.00 -15:00">
      <formula>NOT(ISERROR(SEARCH("09.00 -15:00",C81)))</formula>
    </cfRule>
    <cfRule type="containsText" dxfId="26843" priority="48450" operator="containsText" text="09.00 -16.00">
      <formula>NOT(ISERROR(SEARCH("09.00 -16.00",C81)))</formula>
    </cfRule>
  </conditionalFormatting>
  <conditionalFormatting sqref="C81:P81">
    <cfRule type="containsText" dxfId="26842" priority="48445" operator="containsText" text="09.00 -13:00">
      <formula>NOT(ISERROR(SEARCH("09.00 -13:00",C81)))</formula>
    </cfRule>
    <cfRule type="containsText" dxfId="26841" priority="48446" operator="containsText" text="08.30 -17.30">
      <formula>NOT(ISERROR(SEARCH("08.30 -17.30",C81)))</formula>
    </cfRule>
    <cfRule type="containsText" dxfId="26840" priority="48447" operator="containsText" text="08.30 -15:30">
      <formula>NOT(ISERROR(SEARCH("08.30 -15:30",C81)))</formula>
    </cfRule>
  </conditionalFormatting>
  <conditionalFormatting sqref="W81:W88">
    <cfRule type="containsText" dxfId="26839" priority="48354" operator="containsText" text="08.30 – 14.30">
      <formula>NOT(ISERROR(SEARCH("08.30 – 14.30",W81)))</formula>
    </cfRule>
    <cfRule type="containsText" dxfId="26838" priority="48355" operator="containsText" text="09:30 – 18.30">
      <formula>NOT(ISERROR(SEARCH("09:30 – 18.30",W81)))</formula>
    </cfRule>
    <cfRule type="containsText" dxfId="26837" priority="48356" operator="containsText" text="10.30 – 18.30">
      <formula>NOT(ISERROR(SEARCH("10.30 – 18.30",W81)))</formula>
    </cfRule>
    <cfRule type="containsText" dxfId="26836" priority="48357" operator="containsText" text="09.30 – 18.30">
      <formula>NOT(ISERROR(SEARCH("09.30 – 18.30",W81)))</formula>
    </cfRule>
    <cfRule type="containsText" dxfId="26835" priority="48359" operator="containsText" text="09.00 – 13:00">
      <formula>NOT(ISERROR(SEARCH("09.00 – 13:00",W81)))</formula>
    </cfRule>
    <cfRule type="containsText" dxfId="26834" priority="48360" operator="containsText" text="08.30 – 16.30">
      <formula>NOT(ISERROR(SEARCH("08.30 – 16.30",W81)))</formula>
    </cfRule>
    <cfRule type="containsText" dxfId="26833" priority="48361" operator="containsText" text="08:30 – 17.30">
      <formula>NOT(ISERROR(SEARCH("08:30 – 17.30",W81)))</formula>
    </cfRule>
    <cfRule type="containsText" dxfId="26832" priority="48362" operator="containsText" text="08.30 – 17.30">
      <formula>NOT(ISERROR(SEARCH("08.30 – 17.30",W81)))</formula>
    </cfRule>
    <cfRule type="containsText" dxfId="26831" priority="48363" operator="containsText" text="09.00 – 18.00">
      <formula>NOT(ISERROR(SEARCH("09.00 – 18.00",W81)))</formula>
    </cfRule>
    <cfRule type="containsText" dxfId="26830" priority="48364" operator="containsText" text="09.00 – 13.00">
      <formula>NOT(ISERROR(SEARCH("09.00 – 13.00",W81)))</formula>
    </cfRule>
    <cfRule type="containsText" dxfId="26829" priority="48365" operator="containsText" text="11.30 – 19.30">
      <formula>NOT(ISERROR(SEARCH("11.30 – 19.30",W81)))</formula>
    </cfRule>
    <cfRule type="containsText" dxfId="26828" priority="48366" operator="containsText" text="10.30 – 19.30">
      <formula>NOT(ISERROR(SEARCH("10.30 – 19.30",W81)))</formula>
    </cfRule>
    <cfRule type="containsText" dxfId="26827" priority="48367" operator="containsText" text="09.00 – 15.00">
      <formula>NOT(ISERROR(SEARCH("09.00 – 15.00",W81)))</formula>
    </cfRule>
    <cfRule type="containsText" dxfId="26826" priority="48368" operator="containsText" text="1 2 : 3 0">
      <formula>NOT(ISERROR(SEARCH("1 2 : 3 0",W81)))</formula>
    </cfRule>
    <cfRule type="containsText" dxfId="26825" priority="48369" operator="containsText" text="1 3 : 3 0">
      <formula>NOT(ISERROR(SEARCH("1 3 : 3 0",W81)))</formula>
    </cfRule>
    <cfRule type="containsText" dxfId="26824" priority="48370" operator="containsText" text="FESTIVITÁ">
      <formula>NOT(ISERROR(SEARCH("FESTIVITÁ",W81)))</formula>
    </cfRule>
    <cfRule type="cellIs" dxfId="26823" priority="48371" operator="equal">
      <formula>"DOMENICA"</formula>
    </cfRule>
  </conditionalFormatting>
  <conditionalFormatting sqref="W81:W88">
    <cfRule type="containsText" dxfId="26822" priority="48346" operator="containsText" text="09.00 - 13.00">
      <formula>NOT(ISERROR(SEARCH("09.00 - 13.00",W81)))</formula>
    </cfRule>
    <cfRule type="containsText" dxfId="26821" priority="48349" operator="containsText" text="09.00 – 15:00">
      <formula>NOT(ISERROR(SEARCH("09.00 – 15:00",W81)))</formula>
    </cfRule>
    <cfRule type="containsText" dxfId="26820" priority="48350" operator="containsText" text="09.00 – 16.00">
      <formula>NOT(ISERROR(SEARCH("09.00 – 16.00",W81)))</formula>
    </cfRule>
    <cfRule type="containsText" dxfId="26819" priority="48351" operator="containsText" text="09.00 - 13:00">
      <formula>NOT(ISERROR(SEARCH("09.00 - 13:00",W81)))</formula>
    </cfRule>
    <cfRule type="containsText" dxfId="26818" priority="48352" operator="containsText" text="08.30 – 16:30 ">
      <formula>NOT(ISERROR(SEARCH("08.30 – 16:30 ",W81)))</formula>
    </cfRule>
    <cfRule type="containsText" dxfId="26817" priority="48353" operator="containsText" text="08.30 – 17:30 ">
      <formula>NOT(ISERROR(SEARCH("08.30 – 17:30 ",W81)))</formula>
    </cfRule>
  </conditionalFormatting>
  <conditionalFormatting sqref="W81:W88">
    <cfRule type="containsText" dxfId="26816" priority="48348" operator="containsText" text="1 3 : 0 0">
      <formula>NOT(ISERROR(SEARCH("1 3 : 0 0",W81)))</formula>
    </cfRule>
  </conditionalFormatting>
  <conditionalFormatting sqref="W81">
    <cfRule type="containsText" dxfId="26815" priority="48347" operator="containsText" text="13:00">
      <formula>NOT(ISERROR(SEARCH("13:00",W81)))</formula>
    </cfRule>
  </conditionalFormatting>
  <conditionalFormatting sqref="W81:W88">
    <cfRule type="containsText" dxfId="26814" priority="48358" operator="containsText" text="09:00 – 13.00 ">
      <formula>NOT(ISERROR(SEARCH("09:00 – 13.00 ",W81)))</formula>
    </cfRule>
  </conditionalFormatting>
  <conditionalFormatting sqref="W87">
    <cfRule type="containsText" dxfId="26813" priority="48345" operator="containsText" text="09:00 – 13.00 ">
      <formula>NOT(ISERROR(SEARCH("09:00 – 13.00 ",W87)))</formula>
    </cfRule>
  </conditionalFormatting>
  <conditionalFormatting sqref="W81:W88">
    <cfRule type="containsText" dxfId="26812" priority="48344" operator="containsText" text="09:00 – 13.00 ">
      <formula>NOT(ISERROR(SEARCH("09:00 – 13.00 ",W81)))</formula>
    </cfRule>
  </conditionalFormatting>
  <conditionalFormatting sqref="W87:W88">
    <cfRule type="containsText" dxfId="26811" priority="48343" operator="containsText" text="09:00 – 13.00 ">
      <formula>NOT(ISERROR(SEARCH("09:00 – 13.00 ",W87)))</formula>
    </cfRule>
  </conditionalFormatting>
  <conditionalFormatting sqref="W82">
    <cfRule type="containsText" dxfId="26810" priority="48340" operator="containsText" text="09.00 -13.00">
      <formula>NOT(ISERROR(SEARCH("09.00 -13.00",W82)))</formula>
    </cfRule>
    <cfRule type="containsText" dxfId="26809" priority="48341" operator="containsText" text="09.00 -15:00">
      <formula>NOT(ISERROR(SEARCH("09.00 -15:00",W82)))</formula>
    </cfRule>
    <cfRule type="containsText" dxfId="26808" priority="48342" operator="containsText" text="09.00 -16.00">
      <formula>NOT(ISERROR(SEARCH("09.00 -16.00",W82)))</formula>
    </cfRule>
  </conditionalFormatting>
  <conditionalFormatting sqref="W83:W88">
    <cfRule type="containsText" dxfId="26807" priority="48337" operator="containsText" text="09.00 -13.00">
      <formula>NOT(ISERROR(SEARCH("09.00 -13.00",W83)))</formula>
    </cfRule>
    <cfRule type="containsText" dxfId="26806" priority="48338" operator="containsText" text="09.00 -15:00">
      <formula>NOT(ISERROR(SEARCH("09.00 -15:00",W83)))</formula>
    </cfRule>
    <cfRule type="containsText" dxfId="26805" priority="48339" operator="containsText" text="09.00 -16.00">
      <formula>NOT(ISERROR(SEARCH("09.00 -16.00",W83)))</formula>
    </cfRule>
  </conditionalFormatting>
  <conditionalFormatting sqref="W81">
    <cfRule type="containsText" dxfId="26804" priority="48334" operator="containsText" text="09.00 -13.00">
      <formula>NOT(ISERROR(SEARCH("09.00 -13.00",W81)))</formula>
    </cfRule>
    <cfRule type="containsText" dxfId="26803" priority="48335" operator="containsText" text="09.00 -15:00">
      <formula>NOT(ISERROR(SEARCH("09.00 -15:00",W81)))</formula>
    </cfRule>
    <cfRule type="containsText" dxfId="26802" priority="48336" operator="containsText" text="09.00 -16.00">
      <formula>NOT(ISERROR(SEARCH("09.00 -16.00",W81)))</formula>
    </cfRule>
  </conditionalFormatting>
  <conditionalFormatting sqref="W87">
    <cfRule type="containsText" dxfId="26801" priority="48333" operator="containsText" text="09:00 – 13.00 ">
      <formula>NOT(ISERROR(SEARCH("09:00 – 13.00 ",W87)))</formula>
    </cfRule>
  </conditionalFormatting>
  <conditionalFormatting sqref="W81:W88">
    <cfRule type="containsText" dxfId="26800" priority="48332" operator="containsText" text="09:00 – 13.00 ">
      <formula>NOT(ISERROR(SEARCH("09:00 – 13.00 ",W81)))</formula>
    </cfRule>
  </conditionalFormatting>
  <conditionalFormatting sqref="W87:W88">
    <cfRule type="containsText" dxfId="26799" priority="48331" operator="containsText" text="09:00 – 13.00 ">
      <formula>NOT(ISERROR(SEARCH("09:00 – 13.00 ",W87)))</formula>
    </cfRule>
  </conditionalFormatting>
  <conditionalFormatting sqref="W82">
    <cfRule type="containsText" dxfId="26798" priority="48328" operator="containsText" text="09.00 -13.00">
      <formula>NOT(ISERROR(SEARCH("09.00 -13.00",W82)))</formula>
    </cfRule>
    <cfRule type="containsText" dxfId="26797" priority="48329" operator="containsText" text="09.00 -15:00">
      <formula>NOT(ISERROR(SEARCH("09.00 -15:00",W82)))</formula>
    </cfRule>
    <cfRule type="containsText" dxfId="26796" priority="48330" operator="containsText" text="09.00 -16.00">
      <formula>NOT(ISERROR(SEARCH("09.00 -16.00",W82)))</formula>
    </cfRule>
  </conditionalFormatting>
  <conditionalFormatting sqref="W83:W88">
    <cfRule type="containsText" dxfId="26795" priority="48325" operator="containsText" text="09.00 -13.00">
      <formula>NOT(ISERROR(SEARCH("09.00 -13.00",W83)))</formula>
    </cfRule>
    <cfRule type="containsText" dxfId="26794" priority="48326" operator="containsText" text="09.00 -15:00">
      <formula>NOT(ISERROR(SEARCH("09.00 -15:00",W83)))</formula>
    </cfRule>
    <cfRule type="containsText" dxfId="26793" priority="48327" operator="containsText" text="09.00 -16.00">
      <formula>NOT(ISERROR(SEARCH("09.00 -16.00",W83)))</formula>
    </cfRule>
  </conditionalFormatting>
  <conditionalFormatting sqref="W81">
    <cfRule type="containsText" dxfId="26792" priority="48322" operator="containsText" text="09.00 -13.00">
      <formula>NOT(ISERROR(SEARCH("09.00 -13.00",W81)))</formula>
    </cfRule>
    <cfRule type="containsText" dxfId="26791" priority="48323" operator="containsText" text="09.00 -15:00">
      <formula>NOT(ISERROR(SEARCH("09.00 -15:00",W81)))</formula>
    </cfRule>
    <cfRule type="containsText" dxfId="26790" priority="48324" operator="containsText" text="09.00 -16.00">
      <formula>NOT(ISERROR(SEARCH("09.00 -16.00",W81)))</formula>
    </cfRule>
  </conditionalFormatting>
  <conditionalFormatting sqref="W82">
    <cfRule type="containsText" dxfId="26789" priority="48319" operator="containsText" text="09.00 -13:00">
      <formula>NOT(ISERROR(SEARCH("09.00 -13:00",W82)))</formula>
    </cfRule>
    <cfRule type="containsText" dxfId="26788" priority="48320" operator="containsText" text="08.30 -17.30">
      <formula>NOT(ISERROR(SEARCH("08.30 -17.30",W82)))</formula>
    </cfRule>
    <cfRule type="containsText" dxfId="26787" priority="48321" operator="containsText" text="08.30 -15:30">
      <formula>NOT(ISERROR(SEARCH("08.30 -15:30",W82)))</formula>
    </cfRule>
  </conditionalFormatting>
  <conditionalFormatting sqref="W83:W88">
    <cfRule type="containsText" dxfId="26786" priority="48316" operator="containsText" text="09.00 -13.00">
      <formula>NOT(ISERROR(SEARCH("09.00 -13.00",W83)))</formula>
    </cfRule>
    <cfRule type="containsText" dxfId="26785" priority="48317" operator="containsText" text="09.00 -15:00">
      <formula>NOT(ISERROR(SEARCH("09.00 -15:00",W83)))</formula>
    </cfRule>
    <cfRule type="containsText" dxfId="26784" priority="48318" operator="containsText" text="09.00 -16.00">
      <formula>NOT(ISERROR(SEARCH("09.00 -16.00",W83)))</formula>
    </cfRule>
  </conditionalFormatting>
  <conditionalFormatting sqref="W83:W88">
    <cfRule type="containsText" dxfId="26783" priority="48313" operator="containsText" text="09.00 -13:00">
      <formula>NOT(ISERROR(SEARCH("09.00 -13:00",W83)))</formula>
    </cfRule>
    <cfRule type="containsText" dxfId="26782" priority="48314" operator="containsText" text="08.30 -17.30">
      <formula>NOT(ISERROR(SEARCH("08.30 -17.30",W83)))</formula>
    </cfRule>
    <cfRule type="containsText" dxfId="26781" priority="48315" operator="containsText" text="08.30 -15:30">
      <formula>NOT(ISERROR(SEARCH("08.30 -15:30",W83)))</formula>
    </cfRule>
  </conditionalFormatting>
  <conditionalFormatting sqref="W81">
    <cfRule type="containsText" dxfId="26780" priority="48310" operator="containsText" text="09.00 -13.00">
      <formula>NOT(ISERROR(SEARCH("09.00 -13.00",W81)))</formula>
    </cfRule>
    <cfRule type="containsText" dxfId="26779" priority="48311" operator="containsText" text="09.00 -15:00">
      <formula>NOT(ISERROR(SEARCH("09.00 -15:00",W81)))</formula>
    </cfRule>
    <cfRule type="containsText" dxfId="26778" priority="48312" operator="containsText" text="09.00 -16.00">
      <formula>NOT(ISERROR(SEARCH("09.00 -16.00",W81)))</formula>
    </cfRule>
  </conditionalFormatting>
  <conditionalFormatting sqref="W81">
    <cfRule type="containsText" dxfId="26777" priority="48307" operator="containsText" text="09.00 -13:00">
      <formula>NOT(ISERROR(SEARCH("09.00 -13:00",W81)))</formula>
    </cfRule>
    <cfRule type="containsText" dxfId="26776" priority="48308" operator="containsText" text="08.30 -17.30">
      <formula>NOT(ISERROR(SEARCH("08.30 -17.30",W81)))</formula>
    </cfRule>
    <cfRule type="containsText" dxfId="26775" priority="48309" operator="containsText" text="08.30 -15:30">
      <formula>NOT(ISERROR(SEARCH("08.30 -15:30",W81)))</formula>
    </cfRule>
  </conditionalFormatting>
  <conditionalFormatting sqref="BK80 BR80:BS80">
    <cfRule type="cellIs" dxfId="26774" priority="48298" operator="equal">
      <formula>"09.00 – 13.00"</formula>
    </cfRule>
  </conditionalFormatting>
  <conditionalFormatting sqref="BK80 BR80:BS80">
    <cfRule type="cellIs" dxfId="26773" priority="48299" operator="equal">
      <formula>"09.00 – 15.00"</formula>
    </cfRule>
  </conditionalFormatting>
  <conditionalFormatting sqref="BK80 BR80:BS80">
    <cfRule type="cellIs" dxfId="26772" priority="48300" operator="equal">
      <formula>"09.00 – 18.00"</formula>
    </cfRule>
  </conditionalFormatting>
  <conditionalFormatting sqref="BK80 BR80:BS80">
    <cfRule type="cellIs" dxfId="26771" priority="48301" operator="equal">
      <formula>"09.30 – 13.00"</formula>
    </cfRule>
  </conditionalFormatting>
  <conditionalFormatting sqref="BK80 BR80:BS80">
    <cfRule type="cellIs" dxfId="26770" priority="48302" operator="equal">
      <formula>"10.30 – 19.30"</formula>
    </cfRule>
  </conditionalFormatting>
  <conditionalFormatting sqref="BK80 BR80:BS80">
    <cfRule type="cellIs" dxfId="26769" priority="48303" operator="equal">
      <formula>"11.30 – 19.30"</formula>
    </cfRule>
  </conditionalFormatting>
  <conditionalFormatting sqref="BK80 BR80:BS80">
    <cfRule type="cellIs" dxfId="26768" priority="48304" operator="equal">
      <formula>_FV(13,"3")</formula>
    </cfRule>
  </conditionalFormatting>
  <conditionalFormatting sqref="BK80 BR80:BS80">
    <cfRule type="cellIs" dxfId="26767" priority="48305" operator="equal">
      <formula>_FV(13,"3")</formula>
    </cfRule>
  </conditionalFormatting>
  <conditionalFormatting sqref="BK80 BR80:BS80">
    <cfRule type="cellIs" dxfId="26766" priority="48306" operator="equal">
      <formula>_FV(13,"3")</formula>
    </cfRule>
  </conditionalFormatting>
  <conditionalFormatting sqref="BK80 BR80:BS80">
    <cfRule type="containsText" dxfId="26765" priority="48288" operator="containsText" text="DOMENICA">
      <formula>NOT(ISERROR(SEARCH("DOMENICA",BK80)))</formula>
    </cfRule>
    <cfRule type="containsText" dxfId="26764" priority="48289" operator="containsText" text="08.30 – 14.30">
      <formula>NOT(ISERROR(SEARCH("08.30 – 14.30",BK80)))</formula>
    </cfRule>
    <cfRule type="containsText" dxfId="26763" priority="48290" operator="containsText" text="09.30 – 18.30">
      <formula>NOT(ISERROR(SEARCH("09.30 – 18.30",BK80)))</formula>
    </cfRule>
    <cfRule type="containsText" dxfId="26762" priority="48291" operator="containsText" text="08.30 – 16.30">
      <formula>NOT(ISERROR(SEARCH("08.30 – 16.30",BK80)))</formula>
    </cfRule>
    <cfRule type="containsText" dxfId="26761" priority="48292" operator="containsText" text="08.30 – 17.30">
      <formula>NOT(ISERROR(SEARCH("08.30 – 17.30",BK80)))</formula>
    </cfRule>
    <cfRule type="containsText" dxfId="26760" priority="48293" operator="containsText" text="09.00 – 18.00">
      <formula>NOT(ISERROR(SEARCH("09.00 – 18.00",BK80)))</formula>
    </cfRule>
    <cfRule type="containsText" dxfId="26759" priority="48294" operator="containsText" text="09.00 – 15.00">
      <formula>NOT(ISERROR(SEARCH("09.00 – 15.00",BK80)))</formula>
    </cfRule>
    <cfRule type="containsText" dxfId="26758" priority="48295" operator="containsText" text="10.30 – 19.30">
      <formula>NOT(ISERROR(SEARCH("10.30 – 19.30",BK80)))</formula>
    </cfRule>
    <cfRule type="containsText" dxfId="26757" priority="48296" operator="containsText" text="09.00 – 13.00">
      <formula>NOT(ISERROR(SEARCH("09.00 – 13.00",BK80)))</formula>
    </cfRule>
    <cfRule type="containsText" dxfId="26756" priority="48297" operator="containsText" text="11.30 – 19.30">
      <formula>NOT(ISERROR(SEARCH("11.30 – 19.30",BK80)))</formula>
    </cfRule>
  </conditionalFormatting>
  <conditionalFormatting sqref="BK80 BR80:BS80">
    <cfRule type="cellIs" dxfId="26755" priority="48280" operator="equal">
      <formula>"09.00 – 15.00"</formula>
    </cfRule>
  </conditionalFormatting>
  <conditionalFormatting sqref="BK80 BR80:BS80">
    <cfRule type="cellIs" dxfId="26754" priority="48281" operator="equal">
      <formula>"09.00 – 18.00"</formula>
    </cfRule>
  </conditionalFormatting>
  <conditionalFormatting sqref="BK80 BR80:BS80">
    <cfRule type="cellIs" dxfId="26753" priority="48282" operator="equal">
      <formula>"09.30 – 13.00"</formula>
    </cfRule>
  </conditionalFormatting>
  <conditionalFormatting sqref="BK80 BR80:BS80">
    <cfRule type="cellIs" dxfId="26752" priority="48283" operator="equal">
      <formula>"10.30 – 19.30"</formula>
    </cfRule>
  </conditionalFormatting>
  <conditionalFormatting sqref="BK80 BR80:BS80">
    <cfRule type="cellIs" dxfId="26751" priority="48284" operator="equal">
      <formula>"11.30 – 19.30"</formula>
    </cfRule>
  </conditionalFormatting>
  <conditionalFormatting sqref="BK80 BR80:BS80">
    <cfRule type="cellIs" dxfId="26750" priority="48285" operator="equal">
      <formula>_FV(13,"3")</formula>
    </cfRule>
  </conditionalFormatting>
  <conditionalFormatting sqref="BK80 BR80:BS80">
    <cfRule type="cellIs" dxfId="26749" priority="48286" operator="equal">
      <formula>_FV(13,"3")</formula>
    </cfRule>
  </conditionalFormatting>
  <conditionalFormatting sqref="BK80 BR80:BS80">
    <cfRule type="cellIs" dxfId="26748" priority="48287" operator="equal">
      <formula>_FV(13,"3")</formula>
    </cfRule>
  </conditionalFormatting>
  <conditionalFormatting sqref="BK80 BR80:BS80">
    <cfRule type="cellIs" dxfId="26747" priority="48272" operator="equal">
      <formula>"09.00 – 15.00"</formula>
    </cfRule>
  </conditionalFormatting>
  <conditionalFormatting sqref="BK80 BR80:BS80">
    <cfRule type="cellIs" dxfId="26746" priority="48273" operator="equal">
      <formula>"09.00 – 18.00"</formula>
    </cfRule>
  </conditionalFormatting>
  <conditionalFormatting sqref="BK80 BR80:BS80">
    <cfRule type="cellIs" dxfId="26745" priority="48274" operator="equal">
      <formula>"09.30 – 13.00"</formula>
    </cfRule>
  </conditionalFormatting>
  <conditionalFormatting sqref="BK80 BR80:BS80">
    <cfRule type="cellIs" dxfId="26744" priority="48275" operator="equal">
      <formula>"10.30 – 19.30"</formula>
    </cfRule>
  </conditionalFormatting>
  <conditionalFormatting sqref="BK80 BR80:BS80">
    <cfRule type="cellIs" dxfId="26743" priority="48276" operator="equal">
      <formula>"11.30 – 19.30"</formula>
    </cfRule>
  </conditionalFormatting>
  <conditionalFormatting sqref="BK80 BR80:BS80">
    <cfRule type="cellIs" dxfId="26742" priority="48277" operator="equal">
      <formula>_FV(13,"3")</formula>
    </cfRule>
  </conditionalFormatting>
  <conditionalFormatting sqref="BK80 BR80:BS80">
    <cfRule type="cellIs" dxfId="26741" priority="48278" operator="equal">
      <formula>_FV(13,"3")</formula>
    </cfRule>
  </conditionalFormatting>
  <conditionalFormatting sqref="BK80 BR80:BS80">
    <cfRule type="cellIs" dxfId="26740" priority="48279" operator="equal">
      <formula>_FV(13,"3")</formula>
    </cfRule>
  </conditionalFormatting>
  <conditionalFormatting sqref="BK80 BR80:BS80">
    <cfRule type="containsText" dxfId="26739" priority="48266" operator="containsText" text="09.00 - 13.00">
      <formula>NOT(ISERROR(SEARCH("09.00 - 13.00",BK80)))</formula>
    </cfRule>
    <cfRule type="containsText" dxfId="26738" priority="48267" operator="containsText" text="09.00 – 15:00">
      <formula>NOT(ISERROR(SEARCH("09.00 – 15:00",BK80)))</formula>
    </cfRule>
    <cfRule type="containsText" dxfId="26737" priority="48268" operator="containsText" text="09.00 – 16.00">
      <formula>NOT(ISERROR(SEARCH("09.00 – 16.00",BK80)))</formula>
    </cfRule>
    <cfRule type="containsText" dxfId="26736" priority="48269" operator="containsText" text="09.00 - 13:00">
      <formula>NOT(ISERROR(SEARCH("09.00 - 13:00",BK80)))</formula>
    </cfRule>
    <cfRule type="containsText" dxfId="26735" priority="48270" operator="containsText" text="08.30 – 16:30 ">
      <formula>NOT(ISERROR(SEARCH("08.30 – 16:30 ",BK80)))</formula>
    </cfRule>
    <cfRule type="containsText" dxfId="26734" priority="48271" operator="containsText" text="08.30 – 17:30 ">
      <formula>NOT(ISERROR(SEARCH("08.30 – 17:30 ",BK80)))</formula>
    </cfRule>
  </conditionalFormatting>
  <conditionalFormatting sqref="BK80 BR80:BS80">
    <cfRule type="cellIs" dxfId="26733" priority="48258" operator="equal">
      <formula>"09.00 – 15.00"</formula>
    </cfRule>
  </conditionalFormatting>
  <conditionalFormatting sqref="BK80 BR80:BS80">
    <cfRule type="cellIs" dxfId="26732" priority="48259" operator="equal">
      <formula>"09.00 – 18.00"</formula>
    </cfRule>
  </conditionalFormatting>
  <conditionalFormatting sqref="BK80 BR80:BS80">
    <cfRule type="cellIs" dxfId="26731" priority="48260" operator="equal">
      <formula>"09.30 – 13.00"</formula>
    </cfRule>
  </conditionalFormatting>
  <conditionalFormatting sqref="BK80 BR80:BS80">
    <cfRule type="cellIs" dxfId="26730" priority="48261" operator="equal">
      <formula>"10.30 – 19.30"</formula>
    </cfRule>
  </conditionalFormatting>
  <conditionalFormatting sqref="BK80 BR80:BS80">
    <cfRule type="cellIs" dxfId="26729" priority="48262" operator="equal">
      <formula>"11.30 – 19.30"</formula>
    </cfRule>
  </conditionalFormatting>
  <conditionalFormatting sqref="BK80 BR80:BS80">
    <cfRule type="cellIs" dxfId="26728" priority="48263" operator="equal">
      <formula>_FV(13,"3")</formula>
    </cfRule>
  </conditionalFormatting>
  <conditionalFormatting sqref="BK80 BR80:BS80">
    <cfRule type="cellIs" dxfId="26727" priority="48264" operator="equal">
      <formula>_FV(13,"3")</formula>
    </cfRule>
  </conditionalFormatting>
  <conditionalFormatting sqref="BK80 BR80:BS80">
    <cfRule type="cellIs" dxfId="26726" priority="48265" operator="equal">
      <formula>_FV(13,"3")</formula>
    </cfRule>
  </conditionalFormatting>
  <conditionalFormatting sqref="BK80 BR80:BS80">
    <cfRule type="containsText" dxfId="26725" priority="48248" operator="containsText" text="DOMENICA">
      <formula>NOT(ISERROR(SEARCH("DOMENICA",BK80)))</formula>
    </cfRule>
    <cfRule type="containsText" dxfId="26724" priority="48249" operator="containsText" text="08.30 – 14.30">
      <formula>NOT(ISERROR(SEARCH("08.30 – 14.30",BK80)))</formula>
    </cfRule>
    <cfRule type="containsText" dxfId="26723" priority="48250" operator="containsText" text="09.30 – 18.30">
      <formula>NOT(ISERROR(SEARCH("09.30 – 18.30",BK80)))</formula>
    </cfRule>
    <cfRule type="containsText" dxfId="26722" priority="48251" operator="containsText" text="08.30 – 16.30">
      <formula>NOT(ISERROR(SEARCH("08.30 – 16.30",BK80)))</formula>
    </cfRule>
    <cfRule type="containsText" dxfId="26721" priority="48252" operator="containsText" text="08.30 – 17.30">
      <formula>NOT(ISERROR(SEARCH("08.30 – 17.30",BK80)))</formula>
    </cfRule>
    <cfRule type="containsText" dxfId="26720" priority="48253" operator="containsText" text="09.00 – 18.00">
      <formula>NOT(ISERROR(SEARCH("09.00 – 18.00",BK80)))</formula>
    </cfRule>
    <cfRule type="containsText" dxfId="26719" priority="48254" operator="containsText" text="09.00 – 15.00">
      <formula>NOT(ISERROR(SEARCH("09.00 – 15.00",BK80)))</formula>
    </cfRule>
    <cfRule type="containsText" dxfId="26718" priority="48255" operator="containsText" text="10.30 – 19.30">
      <formula>NOT(ISERROR(SEARCH("10.30 – 19.30",BK80)))</formula>
    </cfRule>
    <cfRule type="containsText" dxfId="26717" priority="48256" operator="containsText" text="09.00 – 13.00">
      <formula>NOT(ISERROR(SEARCH("09.00 – 13.00",BK80)))</formula>
    </cfRule>
    <cfRule type="containsText" dxfId="26716" priority="48257" operator="containsText" text="11.30 – 19.30">
      <formula>NOT(ISERROR(SEARCH("11.30 – 19.30",BK80)))</formula>
    </cfRule>
  </conditionalFormatting>
  <conditionalFormatting sqref="BK80 BR80:BS80">
    <cfRule type="cellIs" dxfId="26715" priority="48241" operator="equal">
      <formula>"09.00 – 18.00"</formula>
    </cfRule>
  </conditionalFormatting>
  <conditionalFormatting sqref="BK80 BR80:BS80">
    <cfRule type="cellIs" dxfId="26714" priority="48242" operator="equal">
      <formula>"09.30 – 13.00"</formula>
    </cfRule>
  </conditionalFormatting>
  <conditionalFormatting sqref="BK80 BR80:BS80">
    <cfRule type="cellIs" dxfId="26713" priority="48243" operator="equal">
      <formula>"10.30 – 19.30"</formula>
    </cfRule>
  </conditionalFormatting>
  <conditionalFormatting sqref="BK80 BR80:BS80">
    <cfRule type="cellIs" dxfId="26712" priority="48244" operator="equal">
      <formula>"11.30 – 19.30"</formula>
    </cfRule>
  </conditionalFormatting>
  <conditionalFormatting sqref="BK80 BR80:BS80">
    <cfRule type="cellIs" dxfId="26711" priority="48245" operator="equal">
      <formula>_FV(13,"3")</formula>
    </cfRule>
  </conditionalFormatting>
  <conditionalFormatting sqref="BK80 BR80:BS80">
    <cfRule type="cellIs" dxfId="26710" priority="48246" operator="equal">
      <formula>_FV(13,"3")</formula>
    </cfRule>
  </conditionalFormatting>
  <conditionalFormatting sqref="BK80 BR80:BS80">
    <cfRule type="cellIs" dxfId="26709" priority="48247" operator="equal">
      <formula>_FV(13,"3")</formula>
    </cfRule>
  </conditionalFormatting>
  <conditionalFormatting sqref="BK80 BR80:BS80">
    <cfRule type="cellIs" dxfId="26708" priority="48234" operator="equal">
      <formula>"09.00 – 18.00"</formula>
    </cfRule>
  </conditionalFormatting>
  <conditionalFormatting sqref="BK80 BR80:BS80">
    <cfRule type="cellIs" dxfId="26707" priority="48235" operator="equal">
      <formula>"09.30 – 13.00"</formula>
    </cfRule>
  </conditionalFormatting>
  <conditionalFormatting sqref="BK80 BR80:BS80">
    <cfRule type="cellIs" dxfId="26706" priority="48236" operator="equal">
      <formula>"10.30 – 19.30"</formula>
    </cfRule>
  </conditionalFormatting>
  <conditionalFormatting sqref="BK80 BR80:BS80">
    <cfRule type="cellIs" dxfId="26705" priority="48237" operator="equal">
      <formula>"11.30 – 19.30"</formula>
    </cfRule>
  </conditionalFormatting>
  <conditionalFormatting sqref="BK80 BR80:BS80">
    <cfRule type="cellIs" dxfId="26704" priority="48238" operator="equal">
      <formula>_FV(13,"3")</formula>
    </cfRule>
  </conditionalFormatting>
  <conditionalFormatting sqref="BK80 BR80:BS80">
    <cfRule type="cellIs" dxfId="26703" priority="48239" operator="equal">
      <formula>_FV(13,"3")</formula>
    </cfRule>
  </conditionalFormatting>
  <conditionalFormatting sqref="BK80 BR80:BS80">
    <cfRule type="cellIs" dxfId="26702" priority="48240" operator="equal">
      <formula>_FV(13,"3")</formula>
    </cfRule>
  </conditionalFormatting>
  <conditionalFormatting sqref="BK81:BK88 BR81:BS88">
    <cfRule type="containsText" dxfId="26701" priority="48216" operator="containsText" text="08.30 – 14.30">
      <formula>NOT(ISERROR(SEARCH("08.30 – 14.30",BK81)))</formula>
    </cfRule>
    <cfRule type="containsText" dxfId="26700" priority="48217" operator="containsText" text="09:30 – 18.30">
      <formula>NOT(ISERROR(SEARCH("09:30 – 18.30",BK81)))</formula>
    </cfRule>
    <cfRule type="containsText" dxfId="26699" priority="48218" operator="containsText" text="10.30 – 18.30">
      <formula>NOT(ISERROR(SEARCH("10.30 – 18.30",BK81)))</formula>
    </cfRule>
    <cfRule type="containsText" dxfId="26698" priority="48219" operator="containsText" text="09.30 – 18.30">
      <formula>NOT(ISERROR(SEARCH("09.30 – 18.30",BK81)))</formula>
    </cfRule>
    <cfRule type="containsText" dxfId="26697" priority="48221" operator="containsText" text="09.00 – 13:00">
      <formula>NOT(ISERROR(SEARCH("09.00 – 13:00",BK81)))</formula>
    </cfRule>
    <cfRule type="containsText" dxfId="26696" priority="48222" operator="containsText" text="08.30 – 16.30">
      <formula>NOT(ISERROR(SEARCH("08.30 – 16.30",BK81)))</formula>
    </cfRule>
    <cfRule type="containsText" dxfId="26695" priority="48223" operator="containsText" text="08:30 – 17.30">
      <formula>NOT(ISERROR(SEARCH("08:30 – 17.30",BK81)))</formula>
    </cfRule>
    <cfRule type="containsText" dxfId="26694" priority="48224" operator="containsText" text="08.30 – 17.30">
      <formula>NOT(ISERROR(SEARCH("08.30 – 17.30",BK81)))</formula>
    </cfRule>
    <cfRule type="containsText" dxfId="26693" priority="48225" operator="containsText" text="09.00 – 18.00">
      <formula>NOT(ISERROR(SEARCH("09.00 – 18.00",BK81)))</formula>
    </cfRule>
    <cfRule type="containsText" dxfId="26692" priority="48226" operator="containsText" text="09.00 – 13.00">
      <formula>NOT(ISERROR(SEARCH("09.00 – 13.00",BK81)))</formula>
    </cfRule>
    <cfRule type="containsText" dxfId="26691" priority="48227" operator="containsText" text="11.30 – 19.30">
      <formula>NOT(ISERROR(SEARCH("11.30 – 19.30",BK81)))</formula>
    </cfRule>
    <cfRule type="containsText" dxfId="26690" priority="48228" operator="containsText" text="10.30 – 19.30">
      <formula>NOT(ISERROR(SEARCH("10.30 – 19.30",BK81)))</formula>
    </cfRule>
    <cfRule type="containsText" dxfId="26689" priority="48229" operator="containsText" text="09.00 – 15.00">
      <formula>NOT(ISERROR(SEARCH("09.00 – 15.00",BK81)))</formula>
    </cfRule>
    <cfRule type="containsText" dxfId="26688" priority="48230" operator="containsText" text="1 2 : 3 0">
      <formula>NOT(ISERROR(SEARCH("1 2 : 3 0",BK81)))</formula>
    </cfRule>
    <cfRule type="containsText" dxfId="26687" priority="48231" operator="containsText" text="1 3 : 3 0">
      <formula>NOT(ISERROR(SEARCH("1 3 : 3 0",BK81)))</formula>
    </cfRule>
    <cfRule type="containsText" dxfId="26686" priority="48232" operator="containsText" text="FESTIVITÁ">
      <formula>NOT(ISERROR(SEARCH("FESTIVITÁ",BK81)))</formula>
    </cfRule>
    <cfRule type="cellIs" dxfId="26685" priority="48233" operator="equal">
      <formula>"DOMENICA"</formula>
    </cfRule>
  </conditionalFormatting>
  <conditionalFormatting sqref="BK81:BK88 BR81:BS88">
    <cfRule type="containsText" dxfId="26684" priority="48208" operator="containsText" text="09.00 - 13.00">
      <formula>NOT(ISERROR(SEARCH("09.00 - 13.00",BK81)))</formula>
    </cfRule>
    <cfRule type="containsText" dxfId="26683" priority="48211" operator="containsText" text="09.00 – 15:00">
      <formula>NOT(ISERROR(SEARCH("09.00 – 15:00",BK81)))</formula>
    </cfRule>
    <cfRule type="containsText" dxfId="26682" priority="48212" operator="containsText" text="09.00 – 16.00">
      <formula>NOT(ISERROR(SEARCH("09.00 – 16.00",BK81)))</formula>
    </cfRule>
    <cfRule type="containsText" dxfId="26681" priority="48213" operator="containsText" text="09.00 - 13:00">
      <formula>NOT(ISERROR(SEARCH("09.00 - 13:00",BK81)))</formula>
    </cfRule>
    <cfRule type="containsText" dxfId="26680" priority="48214" operator="containsText" text="08.30 – 16:30 ">
      <formula>NOT(ISERROR(SEARCH("08.30 – 16:30 ",BK81)))</formula>
    </cfRule>
    <cfRule type="containsText" dxfId="26679" priority="48215" operator="containsText" text="08.30 – 17:30 ">
      <formula>NOT(ISERROR(SEARCH("08.30 – 17:30 ",BK81)))</formula>
    </cfRule>
  </conditionalFormatting>
  <conditionalFormatting sqref="BK81:BK88 BR81:BS88">
    <cfRule type="containsText" dxfId="26678" priority="48210" operator="containsText" text="1 3 : 0 0">
      <formula>NOT(ISERROR(SEARCH("1 3 : 0 0",BK81)))</formula>
    </cfRule>
  </conditionalFormatting>
  <conditionalFormatting sqref="BK81 BR81:BS81">
    <cfRule type="containsText" dxfId="26677" priority="48209" operator="containsText" text="13:00">
      <formula>NOT(ISERROR(SEARCH("13:00",BK81)))</formula>
    </cfRule>
  </conditionalFormatting>
  <conditionalFormatting sqref="BK81:BK88 BR81:BS88">
    <cfRule type="containsText" dxfId="26676" priority="48220" operator="containsText" text="09:00 – 13.00 ">
      <formula>NOT(ISERROR(SEARCH("09:00 – 13.00 ",BK81)))</formula>
    </cfRule>
  </conditionalFormatting>
  <conditionalFormatting sqref="BK87 BR87:BS87">
    <cfRule type="containsText" dxfId="26675" priority="48207" operator="containsText" text="09:00 – 13.00 ">
      <formula>NOT(ISERROR(SEARCH("09:00 – 13.00 ",BK87)))</formula>
    </cfRule>
  </conditionalFormatting>
  <conditionalFormatting sqref="BK81:BK88 BR81:BS88">
    <cfRule type="containsText" dxfId="26674" priority="48206" operator="containsText" text="09:00 – 13.00 ">
      <formula>NOT(ISERROR(SEARCH("09:00 – 13.00 ",BK81)))</formula>
    </cfRule>
  </conditionalFormatting>
  <conditionalFormatting sqref="BK87:BK88 BR87:BS88">
    <cfRule type="containsText" dxfId="26673" priority="48205" operator="containsText" text="09:00 – 13.00 ">
      <formula>NOT(ISERROR(SEARCH("09:00 – 13.00 ",BK87)))</formula>
    </cfRule>
  </conditionalFormatting>
  <conditionalFormatting sqref="BK82 BR82:BS82">
    <cfRule type="containsText" dxfId="26672" priority="48202" operator="containsText" text="09.00 -13.00">
      <formula>NOT(ISERROR(SEARCH("09.00 -13.00",BK82)))</formula>
    </cfRule>
    <cfRule type="containsText" dxfId="26671" priority="48203" operator="containsText" text="09.00 -15:00">
      <formula>NOT(ISERROR(SEARCH("09.00 -15:00",BK82)))</formula>
    </cfRule>
    <cfRule type="containsText" dxfId="26670" priority="48204" operator="containsText" text="09.00 -16.00">
      <formula>NOT(ISERROR(SEARCH("09.00 -16.00",BK82)))</formula>
    </cfRule>
  </conditionalFormatting>
  <conditionalFormatting sqref="BK83:BK88 BR83:BS88">
    <cfRule type="containsText" dxfId="26669" priority="48199" operator="containsText" text="09.00 -13.00">
      <formula>NOT(ISERROR(SEARCH("09.00 -13.00",BK83)))</formula>
    </cfRule>
    <cfRule type="containsText" dxfId="26668" priority="48200" operator="containsText" text="09.00 -15:00">
      <formula>NOT(ISERROR(SEARCH("09.00 -15:00",BK83)))</formula>
    </cfRule>
    <cfRule type="containsText" dxfId="26667" priority="48201" operator="containsText" text="09.00 -16.00">
      <formula>NOT(ISERROR(SEARCH("09.00 -16.00",BK83)))</formula>
    </cfRule>
  </conditionalFormatting>
  <conditionalFormatting sqref="BK81 BR81:BS81">
    <cfRule type="containsText" dxfId="26666" priority="48196" operator="containsText" text="09.00 -13.00">
      <formula>NOT(ISERROR(SEARCH("09.00 -13.00",BK81)))</formula>
    </cfRule>
    <cfRule type="containsText" dxfId="26665" priority="48197" operator="containsText" text="09.00 -15:00">
      <formula>NOT(ISERROR(SEARCH("09.00 -15:00",BK81)))</formula>
    </cfRule>
    <cfRule type="containsText" dxfId="26664" priority="48198" operator="containsText" text="09.00 -16.00">
      <formula>NOT(ISERROR(SEARCH("09.00 -16.00",BK81)))</formula>
    </cfRule>
  </conditionalFormatting>
  <conditionalFormatting sqref="BK87 BR87:BS87">
    <cfRule type="containsText" dxfId="26663" priority="48195" operator="containsText" text="09:00 – 13.00 ">
      <formula>NOT(ISERROR(SEARCH("09:00 – 13.00 ",BK87)))</formula>
    </cfRule>
  </conditionalFormatting>
  <conditionalFormatting sqref="BK81:BK88 BR81:BS88">
    <cfRule type="containsText" dxfId="26662" priority="48194" operator="containsText" text="09:00 – 13.00 ">
      <formula>NOT(ISERROR(SEARCH("09:00 – 13.00 ",BK81)))</formula>
    </cfRule>
  </conditionalFormatting>
  <conditionalFormatting sqref="BK87:BK88 BR87:BS88">
    <cfRule type="containsText" dxfId="26661" priority="48193" operator="containsText" text="09:00 – 13.00 ">
      <formula>NOT(ISERROR(SEARCH("09:00 – 13.00 ",BK87)))</formula>
    </cfRule>
  </conditionalFormatting>
  <conditionalFormatting sqref="BK82 BR82:BS82">
    <cfRule type="containsText" dxfId="26660" priority="48190" operator="containsText" text="09.00 -13.00">
      <formula>NOT(ISERROR(SEARCH("09.00 -13.00",BK82)))</formula>
    </cfRule>
    <cfRule type="containsText" dxfId="26659" priority="48191" operator="containsText" text="09.00 -15:00">
      <formula>NOT(ISERROR(SEARCH("09.00 -15:00",BK82)))</formula>
    </cfRule>
    <cfRule type="containsText" dxfId="26658" priority="48192" operator="containsText" text="09.00 -16.00">
      <formula>NOT(ISERROR(SEARCH("09.00 -16.00",BK82)))</formula>
    </cfRule>
  </conditionalFormatting>
  <conditionalFormatting sqref="BK83:BK88 BR83:BS88">
    <cfRule type="containsText" dxfId="26657" priority="48187" operator="containsText" text="09.00 -13.00">
      <formula>NOT(ISERROR(SEARCH("09.00 -13.00",BK83)))</formula>
    </cfRule>
    <cfRule type="containsText" dxfId="26656" priority="48188" operator="containsText" text="09.00 -15:00">
      <formula>NOT(ISERROR(SEARCH("09.00 -15:00",BK83)))</formula>
    </cfRule>
    <cfRule type="containsText" dxfId="26655" priority="48189" operator="containsText" text="09.00 -16.00">
      <formula>NOT(ISERROR(SEARCH("09.00 -16.00",BK83)))</formula>
    </cfRule>
  </conditionalFormatting>
  <conditionalFormatting sqref="BK81 BR81:BS81">
    <cfRule type="containsText" dxfId="26654" priority="48184" operator="containsText" text="09.00 -13.00">
      <formula>NOT(ISERROR(SEARCH("09.00 -13.00",BK81)))</formula>
    </cfRule>
    <cfRule type="containsText" dxfId="26653" priority="48185" operator="containsText" text="09.00 -15:00">
      <formula>NOT(ISERROR(SEARCH("09.00 -15:00",BK81)))</formula>
    </cfRule>
    <cfRule type="containsText" dxfId="26652" priority="48186" operator="containsText" text="09.00 -16.00">
      <formula>NOT(ISERROR(SEARCH("09.00 -16.00",BK81)))</formula>
    </cfRule>
  </conditionalFormatting>
  <conditionalFormatting sqref="BK82 BR82:BS82">
    <cfRule type="containsText" dxfId="26651" priority="48181" operator="containsText" text="09.00 -13:00">
      <formula>NOT(ISERROR(SEARCH("09.00 -13:00",BK82)))</formula>
    </cfRule>
    <cfRule type="containsText" dxfId="26650" priority="48182" operator="containsText" text="08.30 -17.30">
      <formula>NOT(ISERROR(SEARCH("08.30 -17.30",BK82)))</formula>
    </cfRule>
    <cfRule type="containsText" dxfId="26649" priority="48183" operator="containsText" text="08.30 -15:30">
      <formula>NOT(ISERROR(SEARCH("08.30 -15:30",BK82)))</formula>
    </cfRule>
  </conditionalFormatting>
  <conditionalFormatting sqref="BK83:BK88 BR83:BS88">
    <cfRule type="containsText" dxfId="26648" priority="48178" operator="containsText" text="09.00 -13.00">
      <formula>NOT(ISERROR(SEARCH("09.00 -13.00",BK83)))</formula>
    </cfRule>
    <cfRule type="containsText" dxfId="26647" priority="48179" operator="containsText" text="09.00 -15:00">
      <formula>NOT(ISERROR(SEARCH("09.00 -15:00",BK83)))</formula>
    </cfRule>
    <cfRule type="containsText" dxfId="26646" priority="48180" operator="containsText" text="09.00 -16.00">
      <formula>NOT(ISERROR(SEARCH("09.00 -16.00",BK83)))</formula>
    </cfRule>
  </conditionalFormatting>
  <conditionalFormatting sqref="BK83:BK88 BR83:BS88">
    <cfRule type="containsText" dxfId="26645" priority="48175" operator="containsText" text="09.00 -13:00">
      <formula>NOT(ISERROR(SEARCH("09.00 -13:00",BK83)))</formula>
    </cfRule>
    <cfRule type="containsText" dxfId="26644" priority="48176" operator="containsText" text="08.30 -17.30">
      <formula>NOT(ISERROR(SEARCH("08.30 -17.30",BK83)))</formula>
    </cfRule>
    <cfRule type="containsText" dxfId="26643" priority="48177" operator="containsText" text="08.30 -15:30">
      <formula>NOT(ISERROR(SEARCH("08.30 -15:30",BK83)))</formula>
    </cfRule>
  </conditionalFormatting>
  <conditionalFormatting sqref="BK81 BR81:BS81">
    <cfRule type="containsText" dxfId="26642" priority="48172" operator="containsText" text="09.00 -13.00">
      <formula>NOT(ISERROR(SEARCH("09.00 -13.00",BK81)))</formula>
    </cfRule>
    <cfRule type="containsText" dxfId="26641" priority="48173" operator="containsText" text="09.00 -15:00">
      <formula>NOT(ISERROR(SEARCH("09.00 -15:00",BK81)))</formula>
    </cfRule>
    <cfRule type="containsText" dxfId="26640" priority="48174" operator="containsText" text="09.00 -16.00">
      <formula>NOT(ISERROR(SEARCH("09.00 -16.00",BK81)))</formula>
    </cfRule>
  </conditionalFormatting>
  <conditionalFormatting sqref="BK81 BR81:BS81">
    <cfRule type="containsText" dxfId="26639" priority="48169" operator="containsText" text="09.00 -13:00">
      <formula>NOT(ISERROR(SEARCH("09.00 -13:00",BK81)))</formula>
    </cfRule>
    <cfRule type="containsText" dxfId="26638" priority="48170" operator="containsText" text="08.30 -17.30">
      <formula>NOT(ISERROR(SEARCH("08.30 -17.30",BK81)))</formula>
    </cfRule>
    <cfRule type="containsText" dxfId="26637" priority="48171" operator="containsText" text="08.30 -15:30">
      <formula>NOT(ISERROR(SEARCH("08.30 -15:30",BK81)))</formula>
    </cfRule>
  </conditionalFormatting>
  <conditionalFormatting sqref="BU91:AMY98 Q91:S91">
    <cfRule type="containsText" dxfId="26636" priority="48152" operator="containsText" text="08.30 – 14.30">
      <formula>NOT(ISERROR(SEARCH("08.30 – 14.30",Q91)))</formula>
    </cfRule>
    <cfRule type="containsText" dxfId="26635" priority="48153" operator="containsText" text="09:30 – 18.30">
      <formula>NOT(ISERROR(SEARCH("09:30 – 18.30",Q91)))</formula>
    </cfRule>
    <cfRule type="containsText" dxfId="26634" priority="48154" operator="containsText" text="10.30 – 18.30">
      <formula>NOT(ISERROR(SEARCH("10.30 – 18.30",Q91)))</formula>
    </cfRule>
    <cfRule type="containsText" dxfId="26633" priority="48155" operator="containsText" text="09.30 – 18.30">
      <formula>NOT(ISERROR(SEARCH("09.30 – 18.30",Q91)))</formula>
    </cfRule>
    <cfRule type="containsText" dxfId="26632" priority="48156" operator="containsText" text="09.00 – 13:00">
      <formula>NOT(ISERROR(SEARCH("09.00 – 13:00",Q91)))</formula>
    </cfRule>
    <cfRule type="containsText" dxfId="26631" priority="48157" operator="containsText" text="08.30 – 16.30">
      <formula>NOT(ISERROR(SEARCH("08.30 – 16.30",Q91)))</formula>
    </cfRule>
    <cfRule type="containsText" dxfId="26630" priority="48158" operator="containsText" text="08:30 – 17.30">
      <formula>NOT(ISERROR(SEARCH("08:30 – 17.30",Q91)))</formula>
    </cfRule>
    <cfRule type="containsText" dxfId="26629" priority="48159" operator="containsText" text="08.30 – 17.30">
      <formula>NOT(ISERROR(SEARCH("08.30 – 17.30",Q91)))</formula>
    </cfRule>
    <cfRule type="containsText" dxfId="26628" priority="48160" operator="containsText" text="09.00 – 18.00">
      <formula>NOT(ISERROR(SEARCH("09.00 – 18.00",Q91)))</formula>
    </cfRule>
    <cfRule type="containsText" dxfId="26627" priority="48161" operator="containsText" text="09.00 – 13.00">
      <formula>NOT(ISERROR(SEARCH("09.00 – 13.00",Q91)))</formula>
    </cfRule>
    <cfRule type="containsText" dxfId="26626" priority="48162" operator="containsText" text="11.30 – 19.30">
      <formula>NOT(ISERROR(SEARCH("11.30 – 19.30",Q91)))</formula>
    </cfRule>
    <cfRule type="containsText" dxfId="26625" priority="48163" operator="containsText" text="10.30 – 19.30">
      <formula>NOT(ISERROR(SEARCH("10.30 – 19.30",Q91)))</formula>
    </cfRule>
    <cfRule type="containsText" dxfId="26624" priority="48164" operator="containsText" text="09.00 – 15.00">
      <formula>NOT(ISERROR(SEARCH("09.00 – 15.00",Q91)))</formula>
    </cfRule>
    <cfRule type="containsText" dxfId="26623" priority="48165" operator="containsText" text="12:30">
      <formula>NOT(ISERROR(SEARCH("12:30",Q91)))</formula>
    </cfRule>
    <cfRule type="containsText" dxfId="26622" priority="48166" operator="containsText" text="13:30">
      <formula>NOT(ISERROR(SEARCH("13:30",Q91)))</formula>
    </cfRule>
    <cfRule type="containsText" dxfId="26621" priority="48167" operator="containsText" text="FESTIVITÁ">
      <formula>NOT(ISERROR(SEARCH("FESTIVITÁ",Q91)))</formula>
    </cfRule>
    <cfRule type="cellIs" dxfId="26620" priority="48168" operator="equal">
      <formula>"DOMENICA"</formula>
    </cfRule>
  </conditionalFormatting>
  <conditionalFormatting sqref="AW91:AY98">
    <cfRule type="containsText" dxfId="26619" priority="48100" operator="containsText" text="08.30 – 14.30">
      <formula>NOT(ISERROR(SEARCH("08.30 – 14.30",AW91)))</formula>
    </cfRule>
    <cfRule type="containsText" dxfId="26618" priority="48101" operator="containsText" text="09:30 – 18.30">
      <formula>NOT(ISERROR(SEARCH("09:30 – 18.30",AW91)))</formula>
    </cfRule>
    <cfRule type="containsText" dxfId="26617" priority="48102" operator="containsText" text="10.30 – 18.30">
      <formula>NOT(ISERROR(SEARCH("10.30 – 18.30",AW91)))</formula>
    </cfRule>
    <cfRule type="containsText" dxfId="26616" priority="48103" operator="containsText" text="09.30 – 18.30">
      <formula>NOT(ISERROR(SEARCH("09.30 – 18.30",AW91)))</formula>
    </cfRule>
    <cfRule type="containsText" dxfId="26615" priority="48104" operator="containsText" text="09.00 – 13:00">
      <formula>NOT(ISERROR(SEARCH("09.00 – 13:00",AW91)))</formula>
    </cfRule>
    <cfRule type="containsText" dxfId="26614" priority="48105" operator="containsText" text="08.30 – 16.30">
      <formula>NOT(ISERROR(SEARCH("08.30 – 16.30",AW91)))</formula>
    </cfRule>
    <cfRule type="containsText" dxfId="26613" priority="48106" operator="containsText" text="08:30 – 17.30">
      <formula>NOT(ISERROR(SEARCH("08:30 – 17.30",AW91)))</formula>
    </cfRule>
    <cfRule type="containsText" dxfId="26612" priority="48107" operator="containsText" text="08.30 – 17.30">
      <formula>NOT(ISERROR(SEARCH("08.30 – 17.30",AW91)))</formula>
    </cfRule>
    <cfRule type="containsText" dxfId="26611" priority="48108" operator="containsText" text="09.00 – 18.00">
      <formula>NOT(ISERROR(SEARCH("09.00 – 18.00",AW91)))</formula>
    </cfRule>
    <cfRule type="containsText" dxfId="26610" priority="48109" operator="containsText" text="09.00 – 13.00">
      <formula>NOT(ISERROR(SEARCH("09.00 – 13.00",AW91)))</formula>
    </cfRule>
    <cfRule type="containsText" dxfId="26609" priority="48110" operator="containsText" text="11.30 – 19.30">
      <formula>NOT(ISERROR(SEARCH("11.30 – 19.30",AW91)))</formula>
    </cfRule>
    <cfRule type="containsText" dxfId="26608" priority="48111" operator="containsText" text="10.30 – 19.30">
      <formula>NOT(ISERROR(SEARCH("10.30 – 19.30",AW91)))</formula>
    </cfRule>
    <cfRule type="containsText" dxfId="26607" priority="48112" operator="containsText" text="09.00 – 15.00">
      <formula>NOT(ISERROR(SEARCH("09.00 – 15.00",AW91)))</formula>
    </cfRule>
    <cfRule type="containsText" dxfId="26606" priority="48113" operator="containsText" text="12:30">
      <formula>NOT(ISERROR(SEARCH("12:30",AW91)))</formula>
    </cfRule>
    <cfRule type="containsText" dxfId="26605" priority="48114" operator="containsText" text="13:30">
      <formula>NOT(ISERROR(SEARCH("13:30",AW91)))</formula>
    </cfRule>
    <cfRule type="containsText" dxfId="26604" priority="48115" operator="containsText" text="FESTIVITÁ">
      <formula>NOT(ISERROR(SEARCH("FESTIVITÁ",AW91)))</formula>
    </cfRule>
    <cfRule type="cellIs" dxfId="26603" priority="48116" operator="equal">
      <formula>"DOMENICA"</formula>
    </cfRule>
  </conditionalFormatting>
  <conditionalFormatting sqref="Q92:S98">
    <cfRule type="containsText" dxfId="26602" priority="48083" operator="containsText" text="08.30 – 14.30">
      <formula>NOT(ISERROR(SEARCH("08.30 – 14.30",Q92)))</formula>
    </cfRule>
    <cfRule type="containsText" dxfId="26601" priority="48084" operator="containsText" text="09:30 – 18.30">
      <formula>NOT(ISERROR(SEARCH("09:30 – 18.30",Q92)))</formula>
    </cfRule>
    <cfRule type="containsText" dxfId="26600" priority="48085" operator="containsText" text="10.30 – 18.30">
      <formula>NOT(ISERROR(SEARCH("10.30 – 18.30",Q92)))</formula>
    </cfRule>
    <cfRule type="containsText" dxfId="26599" priority="48086" operator="containsText" text="09.30 – 18.30">
      <formula>NOT(ISERROR(SEARCH("09.30 – 18.30",Q92)))</formula>
    </cfRule>
    <cfRule type="containsText" dxfId="26598" priority="48087" operator="containsText" text="09.00 – 13:00">
      <formula>NOT(ISERROR(SEARCH("09.00 – 13:00",Q92)))</formula>
    </cfRule>
    <cfRule type="containsText" dxfId="26597" priority="48088" operator="containsText" text="08.30 – 16.30">
      <formula>NOT(ISERROR(SEARCH("08.30 – 16.30",Q92)))</formula>
    </cfRule>
    <cfRule type="containsText" dxfId="26596" priority="48089" operator="containsText" text="08:30 – 17.30">
      <formula>NOT(ISERROR(SEARCH("08:30 – 17.30",Q92)))</formula>
    </cfRule>
    <cfRule type="containsText" dxfId="26595" priority="48090" operator="containsText" text="08.30 – 17.30">
      <formula>NOT(ISERROR(SEARCH("08.30 – 17.30",Q92)))</formula>
    </cfRule>
    <cfRule type="containsText" dxfId="26594" priority="48091" operator="containsText" text="09.00 – 18.00">
      <formula>NOT(ISERROR(SEARCH("09.00 – 18.00",Q92)))</formula>
    </cfRule>
    <cfRule type="containsText" dxfId="26593" priority="48092" operator="containsText" text="09.00 – 13.00">
      <formula>NOT(ISERROR(SEARCH("09.00 – 13.00",Q92)))</formula>
    </cfRule>
    <cfRule type="containsText" dxfId="26592" priority="48093" operator="containsText" text="11.30 – 19.30">
      <formula>NOT(ISERROR(SEARCH("11.30 – 19.30",Q92)))</formula>
    </cfRule>
    <cfRule type="containsText" dxfId="26591" priority="48094" operator="containsText" text="10.30 – 19.30">
      <formula>NOT(ISERROR(SEARCH("10.30 – 19.30",Q92)))</formula>
    </cfRule>
    <cfRule type="containsText" dxfId="26590" priority="48095" operator="containsText" text="09.00 – 15.00">
      <formula>NOT(ISERROR(SEARCH("09.00 – 15.00",Q92)))</formula>
    </cfRule>
    <cfRule type="containsText" dxfId="26589" priority="48096" operator="containsText" text="12:30">
      <formula>NOT(ISERROR(SEARCH("12:30",Q92)))</formula>
    </cfRule>
    <cfRule type="containsText" dxfId="26588" priority="48097" operator="containsText" text="13:30">
      <formula>NOT(ISERROR(SEARCH("13:30",Q92)))</formula>
    </cfRule>
    <cfRule type="containsText" dxfId="26587" priority="48098" operator="containsText" text="FESTIVITÁ">
      <formula>NOT(ISERROR(SEARCH("FESTIVITÁ",Q92)))</formula>
    </cfRule>
    <cfRule type="cellIs" dxfId="26586" priority="48099" operator="equal">
      <formula>"DOMENICA"</formula>
    </cfRule>
  </conditionalFormatting>
  <conditionalFormatting sqref="U91:V91 U92:U98">
    <cfRule type="containsText" dxfId="26585" priority="48066" operator="containsText" text="08.30 – 14.30">
      <formula>NOT(ISERROR(SEARCH("08.30 – 14.30",U91)))</formula>
    </cfRule>
    <cfRule type="containsText" dxfId="26584" priority="48067" operator="containsText" text="09:30 – 18.30">
      <formula>NOT(ISERROR(SEARCH("09:30 – 18.30",U91)))</formula>
    </cfRule>
    <cfRule type="containsText" dxfId="26583" priority="48068" operator="containsText" text="10.30 – 18.30">
      <formula>NOT(ISERROR(SEARCH("10.30 – 18.30",U91)))</formula>
    </cfRule>
    <cfRule type="containsText" dxfId="26582" priority="48069" operator="containsText" text="09.30 – 18.30">
      <formula>NOT(ISERROR(SEARCH("09.30 – 18.30",U91)))</formula>
    </cfRule>
    <cfRule type="containsText" dxfId="26581" priority="48070" operator="containsText" text="09.00 – 13:00">
      <formula>NOT(ISERROR(SEARCH("09.00 – 13:00",U91)))</formula>
    </cfRule>
    <cfRule type="containsText" dxfId="26580" priority="48071" operator="containsText" text="08.30 – 16.30">
      <formula>NOT(ISERROR(SEARCH("08.30 – 16.30",U91)))</formula>
    </cfRule>
    <cfRule type="containsText" dxfId="26579" priority="48072" operator="containsText" text="08:30 – 17.30">
      <formula>NOT(ISERROR(SEARCH("08:30 – 17.30",U91)))</formula>
    </cfRule>
    <cfRule type="containsText" dxfId="26578" priority="48073" operator="containsText" text="08.30 – 17.30">
      <formula>NOT(ISERROR(SEARCH("08.30 – 17.30",U91)))</formula>
    </cfRule>
    <cfRule type="containsText" dxfId="26577" priority="48074" operator="containsText" text="09.00 – 18.00">
      <formula>NOT(ISERROR(SEARCH("09.00 – 18.00",U91)))</formula>
    </cfRule>
    <cfRule type="containsText" dxfId="26576" priority="48075" operator="containsText" text="09.00 – 13.00">
      <formula>NOT(ISERROR(SEARCH("09.00 – 13.00",U91)))</formula>
    </cfRule>
    <cfRule type="containsText" dxfId="26575" priority="48076" operator="containsText" text="11.30 – 19.30">
      <formula>NOT(ISERROR(SEARCH("11.30 – 19.30",U91)))</formula>
    </cfRule>
    <cfRule type="containsText" dxfId="26574" priority="48077" operator="containsText" text="10.30 – 19.30">
      <formula>NOT(ISERROR(SEARCH("10.30 – 19.30",U91)))</formula>
    </cfRule>
    <cfRule type="containsText" dxfId="26573" priority="48078" operator="containsText" text="09.00 – 15.00">
      <formula>NOT(ISERROR(SEARCH("09.00 – 15.00",U91)))</formula>
    </cfRule>
    <cfRule type="containsText" dxfId="26572" priority="48079" operator="containsText" text="12:30">
      <formula>NOT(ISERROR(SEARCH("12:30",U91)))</formula>
    </cfRule>
    <cfRule type="containsText" dxfId="26571" priority="48080" operator="containsText" text="13:30">
      <formula>NOT(ISERROR(SEARCH("13:30",U91)))</formula>
    </cfRule>
    <cfRule type="containsText" dxfId="26570" priority="48081" operator="containsText" text="FESTIVITÁ">
      <formula>NOT(ISERROR(SEARCH("FESTIVITÁ",U91)))</formula>
    </cfRule>
    <cfRule type="cellIs" dxfId="26569" priority="48082" operator="equal">
      <formula>"DOMENICA"</formula>
    </cfRule>
  </conditionalFormatting>
  <conditionalFormatting sqref="V92:V98">
    <cfRule type="containsText" dxfId="26568" priority="48014" operator="containsText" text="08.30 – 14.30">
      <formula>NOT(ISERROR(SEARCH("08.30 – 14.30",V92)))</formula>
    </cfRule>
    <cfRule type="containsText" dxfId="26567" priority="48015" operator="containsText" text="09:30 – 18.30">
      <formula>NOT(ISERROR(SEARCH("09:30 – 18.30",V92)))</formula>
    </cfRule>
    <cfRule type="containsText" dxfId="26566" priority="48016" operator="containsText" text="10.30 – 18.30">
      <formula>NOT(ISERROR(SEARCH("10.30 – 18.30",V92)))</formula>
    </cfRule>
    <cfRule type="containsText" dxfId="26565" priority="48017" operator="containsText" text="09.30 – 18.30">
      <formula>NOT(ISERROR(SEARCH("09.30 – 18.30",V92)))</formula>
    </cfRule>
    <cfRule type="containsText" dxfId="26564" priority="48018" operator="containsText" text="09.00 – 13:00">
      <formula>NOT(ISERROR(SEARCH("09.00 – 13:00",V92)))</formula>
    </cfRule>
    <cfRule type="containsText" dxfId="26563" priority="48019" operator="containsText" text="08.30 – 16.30">
      <formula>NOT(ISERROR(SEARCH("08.30 – 16.30",V92)))</formula>
    </cfRule>
    <cfRule type="containsText" dxfId="26562" priority="48020" operator="containsText" text="08:30 – 17.30">
      <formula>NOT(ISERROR(SEARCH("08:30 – 17.30",V92)))</formula>
    </cfRule>
    <cfRule type="containsText" dxfId="26561" priority="48021" operator="containsText" text="08.30 – 17.30">
      <formula>NOT(ISERROR(SEARCH("08.30 – 17.30",V92)))</formula>
    </cfRule>
    <cfRule type="containsText" dxfId="26560" priority="48022" operator="containsText" text="09.00 – 18.00">
      <formula>NOT(ISERROR(SEARCH("09.00 – 18.00",V92)))</formula>
    </cfRule>
    <cfRule type="containsText" dxfId="26559" priority="48023" operator="containsText" text="09.00 – 13.00">
      <formula>NOT(ISERROR(SEARCH("09.00 – 13.00",V92)))</formula>
    </cfRule>
    <cfRule type="containsText" dxfId="26558" priority="48024" operator="containsText" text="11.30 – 19.30">
      <formula>NOT(ISERROR(SEARCH("11.30 – 19.30",V92)))</formula>
    </cfRule>
    <cfRule type="containsText" dxfId="26557" priority="48025" operator="containsText" text="10.30 – 19.30">
      <formula>NOT(ISERROR(SEARCH("10.30 – 19.30",V92)))</formula>
    </cfRule>
    <cfRule type="containsText" dxfId="26556" priority="48026" operator="containsText" text="09.00 – 15.00">
      <formula>NOT(ISERROR(SEARCH("09.00 – 15.00",V92)))</formula>
    </cfRule>
    <cfRule type="containsText" dxfId="26555" priority="48027" operator="containsText" text="12:30">
      <formula>NOT(ISERROR(SEARCH("12:30",V92)))</formula>
    </cfRule>
    <cfRule type="containsText" dxfId="26554" priority="48028" operator="containsText" text="13:30">
      <formula>NOT(ISERROR(SEARCH("13:30",V92)))</formula>
    </cfRule>
    <cfRule type="containsText" dxfId="26553" priority="48029" operator="containsText" text="FESTIVITÁ">
      <formula>NOT(ISERROR(SEARCH("FESTIVITÁ",V92)))</formula>
    </cfRule>
    <cfRule type="cellIs" dxfId="26552" priority="48030" operator="equal">
      <formula>"DOMENICA"</formula>
    </cfRule>
  </conditionalFormatting>
  <conditionalFormatting sqref="V92:V98">
    <cfRule type="iconSet" priority="48013">
      <iconSet iconSet="3Symbols2">
        <cfvo type="percent" val="0"/>
        <cfvo type="percent" val="0"/>
        <cfvo type="formula" val="TODAY()" gte="0"/>
      </iconSet>
    </cfRule>
  </conditionalFormatting>
  <conditionalFormatting sqref="BI92:BI98">
    <cfRule type="containsText" dxfId="26551" priority="47996" operator="containsText" text="08.30 – 14.30">
      <formula>NOT(ISERROR(SEARCH("08.30 – 14.30",BI92)))</formula>
    </cfRule>
    <cfRule type="containsText" dxfId="26550" priority="47997" operator="containsText" text="09:30 – 18.30">
      <formula>NOT(ISERROR(SEARCH("09:30 – 18.30",BI92)))</formula>
    </cfRule>
    <cfRule type="containsText" dxfId="26549" priority="47998" operator="containsText" text="10.30 – 18.30">
      <formula>NOT(ISERROR(SEARCH("10.30 – 18.30",BI92)))</formula>
    </cfRule>
    <cfRule type="containsText" dxfId="26548" priority="47999" operator="containsText" text="09.30 – 18.30">
      <formula>NOT(ISERROR(SEARCH("09.30 – 18.30",BI92)))</formula>
    </cfRule>
    <cfRule type="containsText" dxfId="26547" priority="48000" operator="containsText" text="09.00 – 13:00">
      <formula>NOT(ISERROR(SEARCH("09.00 – 13:00",BI92)))</formula>
    </cfRule>
    <cfRule type="containsText" dxfId="26546" priority="48001" operator="containsText" text="08.30 – 16.30">
      <formula>NOT(ISERROR(SEARCH("08.30 – 16.30",BI92)))</formula>
    </cfRule>
    <cfRule type="containsText" dxfId="26545" priority="48002" operator="containsText" text="08:30 – 17.30">
      <formula>NOT(ISERROR(SEARCH("08:30 – 17.30",BI92)))</formula>
    </cfRule>
    <cfRule type="containsText" dxfId="26544" priority="48003" operator="containsText" text="08.30 – 17.30">
      <formula>NOT(ISERROR(SEARCH("08.30 – 17.30",BI92)))</formula>
    </cfRule>
    <cfRule type="containsText" dxfId="26543" priority="48004" operator="containsText" text="09.00 – 18.00">
      <formula>NOT(ISERROR(SEARCH("09.00 – 18.00",BI92)))</formula>
    </cfRule>
    <cfRule type="containsText" dxfId="26542" priority="48005" operator="containsText" text="09.00 – 13.00">
      <formula>NOT(ISERROR(SEARCH("09.00 – 13.00",BI92)))</formula>
    </cfRule>
    <cfRule type="containsText" dxfId="26541" priority="48006" operator="containsText" text="11.30 – 19.30">
      <formula>NOT(ISERROR(SEARCH("11.30 – 19.30",BI92)))</formula>
    </cfRule>
    <cfRule type="containsText" dxfId="26540" priority="48007" operator="containsText" text="10.30 – 19.30">
      <formula>NOT(ISERROR(SEARCH("10.30 – 19.30",BI92)))</formula>
    </cfRule>
    <cfRule type="containsText" dxfId="26539" priority="48008" operator="containsText" text="09.00 – 15.00">
      <formula>NOT(ISERROR(SEARCH("09.00 – 15.00",BI92)))</formula>
    </cfRule>
    <cfRule type="containsText" dxfId="26538" priority="48009" operator="containsText" text="12:30">
      <formula>NOT(ISERROR(SEARCH("12:30",BI92)))</formula>
    </cfRule>
    <cfRule type="containsText" dxfId="26537" priority="48010" operator="containsText" text="13:30">
      <formula>NOT(ISERROR(SEARCH("13:30",BI92)))</formula>
    </cfRule>
    <cfRule type="containsText" dxfId="26536" priority="48011" operator="containsText" text="FESTIVITÁ">
      <formula>NOT(ISERROR(SEARCH("FESTIVITÁ",BI92)))</formula>
    </cfRule>
    <cfRule type="cellIs" dxfId="26535" priority="48012" operator="equal">
      <formula>"DOMENICA"</formula>
    </cfRule>
  </conditionalFormatting>
  <conditionalFormatting sqref="BJ92:BJ98">
    <cfRule type="containsText" dxfId="26534" priority="47979" operator="containsText" text="08.30 – 14.30">
      <formula>NOT(ISERROR(SEARCH("08.30 – 14.30",BJ92)))</formula>
    </cfRule>
    <cfRule type="containsText" dxfId="26533" priority="47980" operator="containsText" text="09:30 – 18.30">
      <formula>NOT(ISERROR(SEARCH("09:30 – 18.30",BJ92)))</formula>
    </cfRule>
    <cfRule type="containsText" dxfId="26532" priority="47981" operator="containsText" text="10.30 – 18.30">
      <formula>NOT(ISERROR(SEARCH("10.30 – 18.30",BJ92)))</formula>
    </cfRule>
    <cfRule type="containsText" dxfId="26531" priority="47982" operator="containsText" text="09.30 – 18.30">
      <formula>NOT(ISERROR(SEARCH("09.30 – 18.30",BJ92)))</formula>
    </cfRule>
    <cfRule type="containsText" dxfId="26530" priority="47983" operator="containsText" text="09.00 – 13:00">
      <formula>NOT(ISERROR(SEARCH("09.00 – 13:00",BJ92)))</formula>
    </cfRule>
    <cfRule type="containsText" dxfId="26529" priority="47984" operator="containsText" text="08.30 – 16.30">
      <formula>NOT(ISERROR(SEARCH("08.30 – 16.30",BJ92)))</formula>
    </cfRule>
    <cfRule type="containsText" dxfId="26528" priority="47985" operator="containsText" text="08:30 – 17.30">
      <formula>NOT(ISERROR(SEARCH("08:30 – 17.30",BJ92)))</formula>
    </cfRule>
    <cfRule type="containsText" dxfId="26527" priority="47986" operator="containsText" text="08.30 – 17.30">
      <formula>NOT(ISERROR(SEARCH("08.30 – 17.30",BJ92)))</formula>
    </cfRule>
    <cfRule type="containsText" dxfId="26526" priority="47987" operator="containsText" text="09.00 – 18.00">
      <formula>NOT(ISERROR(SEARCH("09.00 – 18.00",BJ92)))</formula>
    </cfRule>
    <cfRule type="containsText" dxfId="26525" priority="47988" operator="containsText" text="09.00 – 13.00">
      <formula>NOT(ISERROR(SEARCH("09.00 – 13.00",BJ92)))</formula>
    </cfRule>
    <cfRule type="containsText" dxfId="26524" priority="47989" operator="containsText" text="11.30 – 19.30">
      <formula>NOT(ISERROR(SEARCH("11.30 – 19.30",BJ92)))</formula>
    </cfRule>
    <cfRule type="containsText" dxfId="26523" priority="47990" operator="containsText" text="10.30 – 19.30">
      <formula>NOT(ISERROR(SEARCH("10.30 – 19.30",BJ92)))</formula>
    </cfRule>
    <cfRule type="containsText" dxfId="26522" priority="47991" operator="containsText" text="09.00 – 15.00">
      <formula>NOT(ISERROR(SEARCH("09.00 – 15.00",BJ92)))</formula>
    </cfRule>
    <cfRule type="containsText" dxfId="26521" priority="47992" operator="containsText" text="12:30">
      <formula>NOT(ISERROR(SEARCH("12:30",BJ92)))</formula>
    </cfRule>
    <cfRule type="containsText" dxfId="26520" priority="47993" operator="containsText" text="13:30">
      <formula>NOT(ISERROR(SEARCH("13:30",BJ92)))</formula>
    </cfRule>
    <cfRule type="containsText" dxfId="26519" priority="47994" operator="containsText" text="FESTIVITÁ">
      <formula>NOT(ISERROR(SEARCH("FESTIVITÁ",BJ92)))</formula>
    </cfRule>
    <cfRule type="cellIs" dxfId="26518" priority="47995" operator="equal">
      <formula>"DOMENICA"</formula>
    </cfRule>
  </conditionalFormatting>
  <conditionalFormatting sqref="BJ92:BJ98">
    <cfRule type="iconSet" priority="47978">
      <iconSet iconSet="3Symbols2">
        <cfvo type="percent" val="0"/>
        <cfvo type="percent" val="0"/>
        <cfvo type="formula" val="TODAY()" gte="0"/>
      </iconSet>
    </cfRule>
  </conditionalFormatting>
  <conditionalFormatting sqref="Q91:S98 BU91:XFD98 U91:V98">
    <cfRule type="containsText" dxfId="26517" priority="47972" operator="containsText" text="09.00 - 13.00">
      <formula>NOT(ISERROR(SEARCH("09.00 - 13.00",Q91)))</formula>
    </cfRule>
    <cfRule type="containsText" dxfId="26516" priority="47973" operator="containsText" text="09.00 – 15:00">
      <formula>NOT(ISERROR(SEARCH("09.00 – 15:00",Q91)))</formula>
    </cfRule>
    <cfRule type="containsText" dxfId="26515" priority="47974" operator="containsText" text="09.00 – 16.00">
      <formula>NOT(ISERROR(SEARCH("09.00 – 16.00",Q91)))</formula>
    </cfRule>
    <cfRule type="containsText" dxfId="26514" priority="47975" operator="containsText" text="09.00 - 13:00">
      <formula>NOT(ISERROR(SEARCH("09.00 - 13:00",Q91)))</formula>
    </cfRule>
    <cfRule type="containsText" dxfId="26513" priority="47976" operator="containsText" text="08.30 – 16:30 ">
      <formula>NOT(ISERROR(SEARCH("08.30 – 16:30 ",Q91)))</formula>
    </cfRule>
    <cfRule type="containsText" dxfId="26512" priority="47977" operator="containsText" text="08.30 – 17:30 ">
      <formula>NOT(ISERROR(SEARCH("08.30 – 17:30 ",Q91)))</formula>
    </cfRule>
  </conditionalFormatting>
  <conditionalFormatting sqref="A92:B98">
    <cfRule type="containsText" dxfId="26511" priority="47856" operator="containsText" text="08.30 – 14.30">
      <formula>NOT(ISERROR(SEARCH("08.30 – 14.30",A92)))</formula>
    </cfRule>
    <cfRule type="containsText" dxfId="26510" priority="47857" operator="containsText" text="09:30 – 18.30">
      <formula>NOT(ISERROR(SEARCH("09:30 – 18.30",A92)))</formula>
    </cfRule>
    <cfRule type="containsText" dxfId="26509" priority="47858" operator="containsText" text="10.30 – 18.30">
      <formula>NOT(ISERROR(SEARCH("10.30 – 18.30",A92)))</formula>
    </cfRule>
    <cfRule type="containsText" dxfId="26508" priority="47859" operator="containsText" text="09.30 – 18.30">
      <formula>NOT(ISERROR(SEARCH("09.30 – 18.30",A92)))</formula>
    </cfRule>
    <cfRule type="containsText" dxfId="26507" priority="47860" operator="containsText" text="09.00 – 13:00">
      <formula>NOT(ISERROR(SEARCH("09.00 – 13:00",A92)))</formula>
    </cfRule>
    <cfRule type="containsText" dxfId="26506" priority="47861" operator="containsText" text="08.30 – 16.30">
      <formula>NOT(ISERROR(SEARCH("08.30 – 16.30",A92)))</formula>
    </cfRule>
    <cfRule type="containsText" dxfId="26505" priority="47862" operator="containsText" text="08:30 – 17.30">
      <formula>NOT(ISERROR(SEARCH("08:30 – 17.30",A92)))</formula>
    </cfRule>
    <cfRule type="containsText" dxfId="26504" priority="47863" operator="containsText" text="08.30 – 17.30">
      <formula>NOT(ISERROR(SEARCH("08.30 – 17.30",A92)))</formula>
    </cfRule>
    <cfRule type="containsText" dxfId="26503" priority="47864" operator="containsText" text="09.00 – 18.00">
      <formula>NOT(ISERROR(SEARCH("09.00 – 18.00",A92)))</formula>
    </cfRule>
    <cfRule type="containsText" dxfId="26502" priority="47865" operator="containsText" text="09.00 – 13.00">
      <formula>NOT(ISERROR(SEARCH("09.00 – 13.00",A92)))</formula>
    </cfRule>
    <cfRule type="containsText" dxfId="26501" priority="47866" operator="containsText" text="11.30 – 19.30">
      <formula>NOT(ISERROR(SEARCH("11.30 – 19.30",A92)))</formula>
    </cfRule>
    <cfRule type="containsText" dxfId="26500" priority="47867" operator="containsText" text="10.30 – 19.30">
      <formula>NOT(ISERROR(SEARCH("10.30 – 19.30",A92)))</formula>
    </cfRule>
    <cfRule type="containsText" dxfId="26499" priority="47868" operator="containsText" text="09.00 – 15.00">
      <formula>NOT(ISERROR(SEARCH("09.00 – 15.00",A92)))</formula>
    </cfRule>
    <cfRule type="containsText" dxfId="26498" priority="47869" operator="containsText" text="12:30">
      <formula>NOT(ISERROR(SEARCH("12:30",A92)))</formula>
    </cfRule>
    <cfRule type="containsText" dxfId="26497" priority="47870" operator="containsText" text="13:30">
      <formula>NOT(ISERROR(SEARCH("13:30",A92)))</formula>
    </cfRule>
    <cfRule type="containsText" dxfId="26496" priority="47871" operator="containsText" text="FESTIVITÁ">
      <formula>NOT(ISERROR(SEARCH("FESTIVITÁ",A92)))</formula>
    </cfRule>
    <cfRule type="cellIs" dxfId="26495" priority="47872" operator="equal">
      <formula>"DOMENICA"</formula>
    </cfRule>
  </conditionalFormatting>
  <conditionalFormatting sqref="B92:B98">
    <cfRule type="iconSet" priority="47855">
      <iconSet iconSet="3Symbols2">
        <cfvo type="percent" val="0"/>
        <cfvo type="percent" val="0"/>
        <cfvo type="formula" val="TODAY()" gte="0"/>
      </iconSet>
    </cfRule>
  </conditionalFormatting>
  <conditionalFormatting sqref="A91:B91">
    <cfRule type="containsText" dxfId="26494" priority="47838" operator="containsText" text="08.30 – 14.30">
      <formula>NOT(ISERROR(SEARCH("08.30 – 14.30",A91)))</formula>
    </cfRule>
    <cfRule type="containsText" dxfId="26493" priority="47839" operator="containsText" text="09:30 – 18.30">
      <formula>NOT(ISERROR(SEARCH("09:30 – 18.30",A91)))</formula>
    </cfRule>
    <cfRule type="containsText" dxfId="26492" priority="47840" operator="containsText" text="10.30 – 18.30">
      <formula>NOT(ISERROR(SEARCH("10.30 – 18.30",A91)))</formula>
    </cfRule>
    <cfRule type="containsText" dxfId="26491" priority="47841" operator="containsText" text="09.30 – 18.30">
      <formula>NOT(ISERROR(SEARCH("09.30 – 18.30",A91)))</formula>
    </cfRule>
    <cfRule type="containsText" dxfId="26490" priority="47842" operator="containsText" text="09.00 – 13:00">
      <formula>NOT(ISERROR(SEARCH("09.00 – 13:00",A91)))</formula>
    </cfRule>
    <cfRule type="containsText" dxfId="26489" priority="47843" operator="containsText" text="08.30 – 16.30">
      <formula>NOT(ISERROR(SEARCH("08.30 – 16.30",A91)))</formula>
    </cfRule>
    <cfRule type="containsText" dxfId="26488" priority="47844" operator="containsText" text="08:30 – 17.30">
      <formula>NOT(ISERROR(SEARCH("08:30 – 17.30",A91)))</formula>
    </cfRule>
    <cfRule type="containsText" dxfId="26487" priority="47845" operator="containsText" text="08.30 – 17.30">
      <formula>NOT(ISERROR(SEARCH("08.30 – 17.30",A91)))</formula>
    </cfRule>
    <cfRule type="containsText" dxfId="26486" priority="47846" operator="containsText" text="09.00 – 18.00">
      <formula>NOT(ISERROR(SEARCH("09.00 – 18.00",A91)))</formula>
    </cfRule>
    <cfRule type="containsText" dxfId="26485" priority="47847" operator="containsText" text="09.00 – 13.00">
      <formula>NOT(ISERROR(SEARCH("09.00 – 13.00",A91)))</formula>
    </cfRule>
    <cfRule type="containsText" dxfId="26484" priority="47848" operator="containsText" text="11.30 – 19.30">
      <formula>NOT(ISERROR(SEARCH("11.30 – 19.30",A91)))</formula>
    </cfRule>
    <cfRule type="containsText" dxfId="26483" priority="47849" operator="containsText" text="10.30 – 19.30">
      <formula>NOT(ISERROR(SEARCH("10.30 – 19.30",A91)))</formula>
    </cfRule>
    <cfRule type="containsText" dxfId="26482" priority="47850" operator="containsText" text="09.00 – 15.00">
      <formula>NOT(ISERROR(SEARCH("09.00 – 15.00",A91)))</formula>
    </cfRule>
    <cfRule type="containsText" dxfId="26481" priority="47851" operator="containsText" text="12:30">
      <formula>NOT(ISERROR(SEARCH("12:30",A91)))</formula>
    </cfRule>
    <cfRule type="containsText" dxfId="26480" priority="47852" operator="containsText" text="13:30">
      <formula>NOT(ISERROR(SEARCH("13:30",A91)))</formula>
    </cfRule>
    <cfRule type="containsText" dxfId="26479" priority="47853" operator="containsText" text="FESTIVITÁ">
      <formula>NOT(ISERROR(SEARCH("FESTIVITÁ",A91)))</formula>
    </cfRule>
    <cfRule type="cellIs" dxfId="26478" priority="47854" operator="equal">
      <formula>"DOMENICA"</formula>
    </cfRule>
  </conditionalFormatting>
  <conditionalFormatting sqref="A91:B98">
    <cfRule type="containsText" dxfId="26477" priority="47798" operator="containsText" text="09.00 - 13.00">
      <formula>NOT(ISERROR(SEARCH("09.00 - 13.00",A91)))</formula>
    </cfRule>
    <cfRule type="containsText" dxfId="26476" priority="47799" operator="containsText" text="09.00 – 15:00">
      <formula>NOT(ISERROR(SEARCH("09.00 – 15:00",A91)))</formula>
    </cfRule>
    <cfRule type="containsText" dxfId="26475" priority="47800" operator="containsText" text="09.00 – 16.00">
      <formula>NOT(ISERROR(SEARCH("09.00 – 16.00",A91)))</formula>
    </cfRule>
    <cfRule type="containsText" dxfId="26474" priority="47801" operator="containsText" text="09.00 - 13:00">
      <formula>NOT(ISERROR(SEARCH("09.00 - 13:00",A91)))</formula>
    </cfRule>
    <cfRule type="containsText" dxfId="26473" priority="47802" operator="containsText" text="08.30 – 16:30 ">
      <formula>NOT(ISERROR(SEARCH("08.30 – 16:30 ",A91)))</formula>
    </cfRule>
    <cfRule type="containsText" dxfId="26472" priority="47803" operator="containsText" text="08.30 – 17:30 ">
      <formula>NOT(ISERROR(SEARCH("08.30 – 17:30 ",A91)))</formula>
    </cfRule>
  </conditionalFormatting>
  <conditionalFormatting sqref="C91:P98">
    <cfRule type="containsText" dxfId="26471" priority="47716" operator="containsText" text="08.30 – 14.30">
      <formula>NOT(ISERROR(SEARCH("08.30 – 14.30",C91)))</formula>
    </cfRule>
    <cfRule type="containsText" dxfId="26470" priority="47717" operator="containsText" text="09:30 – 18.30">
      <formula>NOT(ISERROR(SEARCH("09:30 – 18.30",C91)))</formula>
    </cfRule>
    <cfRule type="containsText" dxfId="26469" priority="47718" operator="containsText" text="10.30 – 18.30">
      <formula>NOT(ISERROR(SEARCH("10.30 – 18.30",C91)))</formula>
    </cfRule>
    <cfRule type="containsText" dxfId="26468" priority="47719" operator="containsText" text="09.30 – 18.30">
      <formula>NOT(ISERROR(SEARCH("09.30 – 18.30",C91)))</formula>
    </cfRule>
    <cfRule type="containsText" dxfId="26467" priority="47721" operator="containsText" text="09.00 – 13:00">
      <formula>NOT(ISERROR(SEARCH("09.00 – 13:00",C91)))</formula>
    </cfRule>
    <cfRule type="containsText" dxfId="26466" priority="47722" operator="containsText" text="08.30 – 16.30">
      <formula>NOT(ISERROR(SEARCH("08.30 – 16.30",C91)))</formula>
    </cfRule>
    <cfRule type="containsText" dxfId="26465" priority="47723" operator="containsText" text="08:30 – 17.30">
      <formula>NOT(ISERROR(SEARCH("08:30 – 17.30",C91)))</formula>
    </cfRule>
    <cfRule type="containsText" dxfId="26464" priority="47724" operator="containsText" text="08.30 – 17.30">
      <formula>NOT(ISERROR(SEARCH("08.30 – 17.30",C91)))</formula>
    </cfRule>
    <cfRule type="containsText" dxfId="26463" priority="47725" operator="containsText" text="09.00 – 18.00">
      <formula>NOT(ISERROR(SEARCH("09.00 – 18.00",C91)))</formula>
    </cfRule>
    <cfRule type="containsText" dxfId="26462" priority="47726" operator="containsText" text="09.00 – 13.00">
      <formula>NOT(ISERROR(SEARCH("09.00 – 13.00",C91)))</formula>
    </cfRule>
    <cfRule type="containsText" dxfId="26461" priority="47727" operator="containsText" text="11.30 – 19.30">
      <formula>NOT(ISERROR(SEARCH("11.30 – 19.30",C91)))</formula>
    </cfRule>
    <cfRule type="containsText" dxfId="26460" priority="47728" operator="containsText" text="10.30 – 19.30">
      <formula>NOT(ISERROR(SEARCH("10.30 – 19.30",C91)))</formula>
    </cfRule>
    <cfRule type="containsText" dxfId="26459" priority="47729" operator="containsText" text="09.00 – 15.00">
      <formula>NOT(ISERROR(SEARCH("09.00 – 15.00",C91)))</formula>
    </cfRule>
    <cfRule type="containsText" dxfId="26458" priority="47730" operator="containsText" text="1 2 : 3 0">
      <formula>NOT(ISERROR(SEARCH("1 2 : 3 0",C91)))</formula>
    </cfRule>
    <cfRule type="containsText" dxfId="26457" priority="47731" operator="containsText" text="1 3 : 3 0">
      <formula>NOT(ISERROR(SEARCH("1 3 : 3 0",C91)))</formula>
    </cfRule>
    <cfRule type="containsText" dxfId="26456" priority="47732" operator="containsText" text="FESTIVITÁ">
      <formula>NOT(ISERROR(SEARCH("FESTIVITÁ",C91)))</formula>
    </cfRule>
    <cfRule type="cellIs" dxfId="26455" priority="47733" operator="equal">
      <formula>"DOMENICA"</formula>
    </cfRule>
  </conditionalFormatting>
  <conditionalFormatting sqref="C91:P98">
    <cfRule type="containsText" dxfId="26454" priority="47708" operator="containsText" text="09.00 - 13.00">
      <formula>NOT(ISERROR(SEARCH("09.00 - 13.00",C91)))</formula>
    </cfRule>
    <cfRule type="containsText" dxfId="26453" priority="47711" operator="containsText" text="09.00 – 15:00">
      <formula>NOT(ISERROR(SEARCH("09.00 – 15:00",C91)))</formula>
    </cfRule>
    <cfRule type="containsText" dxfId="26452" priority="47712" operator="containsText" text="09.00 – 16.00">
      <formula>NOT(ISERROR(SEARCH("09.00 – 16.00",C91)))</formula>
    </cfRule>
    <cfRule type="containsText" dxfId="26451" priority="47713" operator="containsText" text="09.00 - 13:00">
      <formula>NOT(ISERROR(SEARCH("09.00 - 13:00",C91)))</formula>
    </cfRule>
    <cfRule type="containsText" dxfId="26450" priority="47714" operator="containsText" text="08.30 – 16:30 ">
      <formula>NOT(ISERROR(SEARCH("08.30 – 16:30 ",C91)))</formula>
    </cfRule>
    <cfRule type="containsText" dxfId="26449" priority="47715" operator="containsText" text="08.30 – 17:30 ">
      <formula>NOT(ISERROR(SEARCH("08.30 – 17:30 ",C91)))</formula>
    </cfRule>
  </conditionalFormatting>
  <conditionalFormatting sqref="C91:P98">
    <cfRule type="containsText" dxfId="26448" priority="47710" operator="containsText" text="1 3 : 0 0">
      <formula>NOT(ISERROR(SEARCH("1 3 : 0 0",C91)))</formula>
    </cfRule>
  </conditionalFormatting>
  <conditionalFormatting sqref="C91:P91">
    <cfRule type="containsText" dxfId="26447" priority="47709" operator="containsText" text="13:00">
      <formula>NOT(ISERROR(SEARCH("13:00",C91)))</formula>
    </cfRule>
  </conditionalFormatting>
  <conditionalFormatting sqref="C91:P98">
    <cfRule type="containsText" dxfId="26446" priority="47720" operator="containsText" text="09:00 – 13.00 ">
      <formula>NOT(ISERROR(SEARCH("09:00 – 13.00 ",C91)))</formula>
    </cfRule>
  </conditionalFormatting>
  <conditionalFormatting sqref="C97:P97">
    <cfRule type="containsText" dxfId="26445" priority="47707" operator="containsText" text="09:00 – 13.00 ">
      <formula>NOT(ISERROR(SEARCH("09:00 – 13.00 ",C97)))</formula>
    </cfRule>
  </conditionalFormatting>
  <conditionalFormatting sqref="C91:P98">
    <cfRule type="containsText" dxfId="26444" priority="47706" operator="containsText" text="09:00 – 13.00 ">
      <formula>NOT(ISERROR(SEARCH("09:00 – 13.00 ",C91)))</formula>
    </cfRule>
  </conditionalFormatting>
  <conditionalFormatting sqref="C97:P98">
    <cfRule type="containsText" dxfId="26443" priority="47705" operator="containsText" text="09:00 – 13.00 ">
      <formula>NOT(ISERROR(SEARCH("09:00 – 13.00 ",C97)))</formula>
    </cfRule>
  </conditionalFormatting>
  <conditionalFormatting sqref="C92:P92">
    <cfRule type="containsText" dxfId="26442" priority="47702" operator="containsText" text="09.00 -13.00">
      <formula>NOT(ISERROR(SEARCH("09.00 -13.00",C92)))</formula>
    </cfRule>
    <cfRule type="containsText" dxfId="26441" priority="47703" operator="containsText" text="09.00 -15:00">
      <formula>NOT(ISERROR(SEARCH("09.00 -15:00",C92)))</formula>
    </cfRule>
    <cfRule type="containsText" dxfId="26440" priority="47704" operator="containsText" text="09.00 -16.00">
      <formula>NOT(ISERROR(SEARCH("09.00 -16.00",C92)))</formula>
    </cfRule>
  </conditionalFormatting>
  <conditionalFormatting sqref="C93:P98">
    <cfRule type="containsText" dxfId="26439" priority="47699" operator="containsText" text="09.00 -13.00">
      <formula>NOT(ISERROR(SEARCH("09.00 -13.00",C93)))</formula>
    </cfRule>
    <cfRule type="containsText" dxfId="26438" priority="47700" operator="containsText" text="09.00 -15:00">
      <formula>NOT(ISERROR(SEARCH("09.00 -15:00",C93)))</formula>
    </cfRule>
    <cfRule type="containsText" dxfId="26437" priority="47701" operator="containsText" text="09.00 -16.00">
      <formula>NOT(ISERROR(SEARCH("09.00 -16.00",C93)))</formula>
    </cfRule>
  </conditionalFormatting>
  <conditionalFormatting sqref="C91:P91">
    <cfRule type="containsText" dxfId="26436" priority="47696" operator="containsText" text="09.00 -13.00">
      <formula>NOT(ISERROR(SEARCH("09.00 -13.00",C91)))</formula>
    </cfRule>
    <cfRule type="containsText" dxfId="26435" priority="47697" operator="containsText" text="09.00 -15:00">
      <formula>NOT(ISERROR(SEARCH("09.00 -15:00",C91)))</formula>
    </cfRule>
    <cfRule type="containsText" dxfId="26434" priority="47698" operator="containsText" text="09.00 -16.00">
      <formula>NOT(ISERROR(SEARCH("09.00 -16.00",C91)))</formula>
    </cfRule>
  </conditionalFormatting>
  <conditionalFormatting sqref="C97:P97">
    <cfRule type="containsText" dxfId="26433" priority="47695" operator="containsText" text="09:00 – 13.00 ">
      <formula>NOT(ISERROR(SEARCH("09:00 – 13.00 ",C97)))</formula>
    </cfRule>
  </conditionalFormatting>
  <conditionalFormatting sqref="C91:P98">
    <cfRule type="containsText" dxfId="26432" priority="47694" operator="containsText" text="09:00 – 13.00 ">
      <formula>NOT(ISERROR(SEARCH("09:00 – 13.00 ",C91)))</formula>
    </cfRule>
  </conditionalFormatting>
  <conditionalFormatting sqref="C97:P98">
    <cfRule type="containsText" dxfId="26431" priority="47693" operator="containsText" text="09:00 – 13.00 ">
      <formula>NOT(ISERROR(SEARCH("09:00 – 13.00 ",C97)))</formula>
    </cfRule>
  </conditionalFormatting>
  <conditionalFormatting sqref="C92:P92">
    <cfRule type="containsText" dxfId="26430" priority="47690" operator="containsText" text="09.00 -13.00">
      <formula>NOT(ISERROR(SEARCH("09.00 -13.00",C92)))</formula>
    </cfRule>
    <cfRule type="containsText" dxfId="26429" priority="47691" operator="containsText" text="09.00 -15:00">
      <formula>NOT(ISERROR(SEARCH("09.00 -15:00",C92)))</formula>
    </cfRule>
    <cfRule type="containsText" dxfId="26428" priority="47692" operator="containsText" text="09.00 -16.00">
      <formula>NOT(ISERROR(SEARCH("09.00 -16.00",C92)))</formula>
    </cfRule>
  </conditionalFormatting>
  <conditionalFormatting sqref="C93:P98">
    <cfRule type="containsText" dxfId="26427" priority="47687" operator="containsText" text="09.00 -13.00">
      <formula>NOT(ISERROR(SEARCH("09.00 -13.00",C93)))</formula>
    </cfRule>
    <cfRule type="containsText" dxfId="26426" priority="47688" operator="containsText" text="09.00 -15:00">
      <formula>NOT(ISERROR(SEARCH("09.00 -15:00",C93)))</formula>
    </cfRule>
    <cfRule type="containsText" dxfId="26425" priority="47689" operator="containsText" text="09.00 -16.00">
      <formula>NOT(ISERROR(SEARCH("09.00 -16.00",C93)))</formula>
    </cfRule>
  </conditionalFormatting>
  <conditionalFormatting sqref="C91:P91">
    <cfRule type="containsText" dxfId="26424" priority="47684" operator="containsText" text="09.00 -13.00">
      <formula>NOT(ISERROR(SEARCH("09.00 -13.00",C91)))</formula>
    </cfRule>
    <cfRule type="containsText" dxfId="26423" priority="47685" operator="containsText" text="09.00 -15:00">
      <formula>NOT(ISERROR(SEARCH("09.00 -15:00",C91)))</formula>
    </cfRule>
    <cfRule type="containsText" dxfId="26422" priority="47686" operator="containsText" text="09.00 -16.00">
      <formula>NOT(ISERROR(SEARCH("09.00 -16.00",C91)))</formula>
    </cfRule>
  </conditionalFormatting>
  <conditionalFormatting sqref="C92:P92">
    <cfRule type="containsText" dxfId="26421" priority="47681" operator="containsText" text="09.00 -13:00">
      <formula>NOT(ISERROR(SEARCH("09.00 -13:00",C92)))</formula>
    </cfRule>
    <cfRule type="containsText" dxfId="26420" priority="47682" operator="containsText" text="08.30 -17.30">
      <formula>NOT(ISERROR(SEARCH("08.30 -17.30",C92)))</formula>
    </cfRule>
    <cfRule type="containsText" dxfId="26419" priority="47683" operator="containsText" text="08.30 -15:30">
      <formula>NOT(ISERROR(SEARCH("08.30 -15:30",C92)))</formula>
    </cfRule>
  </conditionalFormatting>
  <conditionalFormatting sqref="C93:P98">
    <cfRule type="containsText" dxfId="26418" priority="47678" operator="containsText" text="09.00 -13.00">
      <formula>NOT(ISERROR(SEARCH("09.00 -13.00",C93)))</formula>
    </cfRule>
    <cfRule type="containsText" dxfId="26417" priority="47679" operator="containsText" text="09.00 -15:00">
      <formula>NOT(ISERROR(SEARCH("09.00 -15:00",C93)))</formula>
    </cfRule>
    <cfRule type="containsText" dxfId="26416" priority="47680" operator="containsText" text="09.00 -16.00">
      <formula>NOT(ISERROR(SEARCH("09.00 -16.00",C93)))</formula>
    </cfRule>
  </conditionalFormatting>
  <conditionalFormatting sqref="C93:P98">
    <cfRule type="containsText" dxfId="26415" priority="47675" operator="containsText" text="09.00 -13:00">
      <formula>NOT(ISERROR(SEARCH("09.00 -13:00",C93)))</formula>
    </cfRule>
    <cfRule type="containsText" dxfId="26414" priority="47676" operator="containsText" text="08.30 -17.30">
      <formula>NOT(ISERROR(SEARCH("08.30 -17.30",C93)))</formula>
    </cfRule>
    <cfRule type="containsText" dxfId="26413" priority="47677" operator="containsText" text="08.30 -15:30">
      <formula>NOT(ISERROR(SEARCH("08.30 -15:30",C93)))</formula>
    </cfRule>
  </conditionalFormatting>
  <conditionalFormatting sqref="C91:P91">
    <cfRule type="containsText" dxfId="26412" priority="47672" operator="containsText" text="09.00 -13.00">
      <formula>NOT(ISERROR(SEARCH("09.00 -13.00",C91)))</formula>
    </cfRule>
    <cfRule type="containsText" dxfId="26411" priority="47673" operator="containsText" text="09.00 -15:00">
      <formula>NOT(ISERROR(SEARCH("09.00 -15:00",C91)))</formula>
    </cfRule>
    <cfRule type="containsText" dxfId="26410" priority="47674" operator="containsText" text="09.00 -16.00">
      <formula>NOT(ISERROR(SEARCH("09.00 -16.00",C91)))</formula>
    </cfRule>
  </conditionalFormatting>
  <conditionalFormatting sqref="C91:P91">
    <cfRule type="containsText" dxfId="26409" priority="47669" operator="containsText" text="09.00 -13:00">
      <formula>NOT(ISERROR(SEARCH("09.00 -13:00",C91)))</formula>
    </cfRule>
    <cfRule type="containsText" dxfId="26408" priority="47670" operator="containsText" text="08.30 -17.30">
      <formula>NOT(ISERROR(SEARCH("08.30 -17.30",C91)))</formula>
    </cfRule>
    <cfRule type="containsText" dxfId="26407" priority="47671" operator="containsText" text="08.30 -15:30">
      <formula>NOT(ISERROR(SEARCH("08.30 -15:30",C91)))</formula>
    </cfRule>
  </conditionalFormatting>
  <conditionalFormatting sqref="W91:W98">
    <cfRule type="containsText" dxfId="26406" priority="47578" operator="containsText" text="08.30 – 14.30">
      <formula>NOT(ISERROR(SEARCH("08.30 – 14.30",W91)))</formula>
    </cfRule>
    <cfRule type="containsText" dxfId="26405" priority="47579" operator="containsText" text="09:30 – 18.30">
      <formula>NOT(ISERROR(SEARCH("09:30 – 18.30",W91)))</formula>
    </cfRule>
    <cfRule type="containsText" dxfId="26404" priority="47580" operator="containsText" text="10.30 – 18.30">
      <formula>NOT(ISERROR(SEARCH("10.30 – 18.30",W91)))</formula>
    </cfRule>
    <cfRule type="containsText" dxfId="26403" priority="47581" operator="containsText" text="09.30 – 18.30">
      <formula>NOT(ISERROR(SEARCH("09.30 – 18.30",W91)))</formula>
    </cfRule>
    <cfRule type="containsText" dxfId="26402" priority="47583" operator="containsText" text="09.00 – 13:00">
      <formula>NOT(ISERROR(SEARCH("09.00 – 13:00",W91)))</formula>
    </cfRule>
    <cfRule type="containsText" dxfId="26401" priority="47584" operator="containsText" text="08.30 – 16.30">
      <formula>NOT(ISERROR(SEARCH("08.30 – 16.30",W91)))</formula>
    </cfRule>
    <cfRule type="containsText" dxfId="26400" priority="47585" operator="containsText" text="08:30 – 17.30">
      <formula>NOT(ISERROR(SEARCH("08:30 – 17.30",W91)))</formula>
    </cfRule>
    <cfRule type="containsText" dxfId="26399" priority="47586" operator="containsText" text="08.30 – 17.30">
      <formula>NOT(ISERROR(SEARCH("08.30 – 17.30",W91)))</formula>
    </cfRule>
    <cfRule type="containsText" dxfId="26398" priority="47587" operator="containsText" text="09.00 – 18.00">
      <formula>NOT(ISERROR(SEARCH("09.00 – 18.00",W91)))</formula>
    </cfRule>
    <cfRule type="containsText" dxfId="26397" priority="47588" operator="containsText" text="09.00 – 13.00">
      <formula>NOT(ISERROR(SEARCH("09.00 – 13.00",W91)))</formula>
    </cfRule>
    <cfRule type="containsText" dxfId="26396" priority="47589" operator="containsText" text="11.30 – 19.30">
      <formula>NOT(ISERROR(SEARCH("11.30 – 19.30",W91)))</formula>
    </cfRule>
    <cfRule type="containsText" dxfId="26395" priority="47590" operator="containsText" text="10.30 – 19.30">
      <formula>NOT(ISERROR(SEARCH("10.30 – 19.30",W91)))</formula>
    </cfRule>
    <cfRule type="containsText" dxfId="26394" priority="47591" operator="containsText" text="09.00 – 15.00">
      <formula>NOT(ISERROR(SEARCH("09.00 – 15.00",W91)))</formula>
    </cfRule>
    <cfRule type="containsText" dxfId="26393" priority="47592" operator="containsText" text="1 2 : 3 0">
      <formula>NOT(ISERROR(SEARCH("1 2 : 3 0",W91)))</formula>
    </cfRule>
    <cfRule type="containsText" dxfId="26392" priority="47593" operator="containsText" text="1 3 : 3 0">
      <formula>NOT(ISERROR(SEARCH("1 3 : 3 0",W91)))</formula>
    </cfRule>
    <cfRule type="containsText" dxfId="26391" priority="47594" operator="containsText" text="FESTIVITÁ">
      <formula>NOT(ISERROR(SEARCH("FESTIVITÁ",W91)))</formula>
    </cfRule>
    <cfRule type="cellIs" dxfId="26390" priority="47595" operator="equal">
      <formula>"DOMENICA"</formula>
    </cfRule>
  </conditionalFormatting>
  <conditionalFormatting sqref="W91:W98">
    <cfRule type="containsText" dxfId="26389" priority="47570" operator="containsText" text="09.00 - 13.00">
      <formula>NOT(ISERROR(SEARCH("09.00 - 13.00",W91)))</formula>
    </cfRule>
    <cfRule type="containsText" dxfId="26388" priority="47573" operator="containsText" text="09.00 – 15:00">
      <formula>NOT(ISERROR(SEARCH("09.00 – 15:00",W91)))</formula>
    </cfRule>
    <cfRule type="containsText" dxfId="26387" priority="47574" operator="containsText" text="09.00 – 16.00">
      <formula>NOT(ISERROR(SEARCH("09.00 – 16.00",W91)))</formula>
    </cfRule>
    <cfRule type="containsText" dxfId="26386" priority="47575" operator="containsText" text="09.00 - 13:00">
      <formula>NOT(ISERROR(SEARCH("09.00 - 13:00",W91)))</formula>
    </cfRule>
    <cfRule type="containsText" dxfId="26385" priority="47576" operator="containsText" text="08.30 – 16:30 ">
      <formula>NOT(ISERROR(SEARCH("08.30 – 16:30 ",W91)))</formula>
    </cfRule>
    <cfRule type="containsText" dxfId="26384" priority="47577" operator="containsText" text="08.30 – 17:30 ">
      <formula>NOT(ISERROR(SEARCH("08.30 – 17:30 ",W91)))</formula>
    </cfRule>
  </conditionalFormatting>
  <conditionalFormatting sqref="W91:W98">
    <cfRule type="containsText" dxfId="26383" priority="47572" operator="containsText" text="1 3 : 0 0">
      <formula>NOT(ISERROR(SEARCH("1 3 : 0 0",W91)))</formula>
    </cfRule>
  </conditionalFormatting>
  <conditionalFormatting sqref="W91">
    <cfRule type="containsText" dxfId="26382" priority="47571" operator="containsText" text="13:00">
      <formula>NOT(ISERROR(SEARCH("13:00",W91)))</formula>
    </cfRule>
  </conditionalFormatting>
  <conditionalFormatting sqref="W91:W98">
    <cfRule type="containsText" dxfId="26381" priority="47582" operator="containsText" text="09:00 – 13.00 ">
      <formula>NOT(ISERROR(SEARCH("09:00 – 13.00 ",W91)))</formula>
    </cfRule>
  </conditionalFormatting>
  <conditionalFormatting sqref="W97">
    <cfRule type="containsText" dxfId="26380" priority="47569" operator="containsText" text="09:00 – 13.00 ">
      <formula>NOT(ISERROR(SEARCH("09:00 – 13.00 ",W97)))</formula>
    </cfRule>
  </conditionalFormatting>
  <conditionalFormatting sqref="W91:W98">
    <cfRule type="containsText" dxfId="26379" priority="47568" operator="containsText" text="09:00 – 13.00 ">
      <formula>NOT(ISERROR(SEARCH("09:00 – 13.00 ",W91)))</formula>
    </cfRule>
  </conditionalFormatting>
  <conditionalFormatting sqref="W97:W98">
    <cfRule type="containsText" dxfId="26378" priority="47567" operator="containsText" text="09:00 – 13.00 ">
      <formula>NOT(ISERROR(SEARCH("09:00 – 13.00 ",W97)))</formula>
    </cfRule>
  </conditionalFormatting>
  <conditionalFormatting sqref="W92">
    <cfRule type="containsText" dxfId="26377" priority="47564" operator="containsText" text="09.00 -13.00">
      <formula>NOT(ISERROR(SEARCH("09.00 -13.00",W92)))</formula>
    </cfRule>
    <cfRule type="containsText" dxfId="26376" priority="47565" operator="containsText" text="09.00 -15:00">
      <formula>NOT(ISERROR(SEARCH("09.00 -15:00",W92)))</formula>
    </cfRule>
    <cfRule type="containsText" dxfId="26375" priority="47566" operator="containsText" text="09.00 -16.00">
      <formula>NOT(ISERROR(SEARCH("09.00 -16.00",W92)))</formula>
    </cfRule>
  </conditionalFormatting>
  <conditionalFormatting sqref="W93:W98">
    <cfRule type="containsText" dxfId="26374" priority="47561" operator="containsText" text="09.00 -13.00">
      <formula>NOT(ISERROR(SEARCH("09.00 -13.00",W93)))</formula>
    </cfRule>
    <cfRule type="containsText" dxfId="26373" priority="47562" operator="containsText" text="09.00 -15:00">
      <formula>NOT(ISERROR(SEARCH("09.00 -15:00",W93)))</formula>
    </cfRule>
    <cfRule type="containsText" dxfId="26372" priority="47563" operator="containsText" text="09.00 -16.00">
      <formula>NOT(ISERROR(SEARCH("09.00 -16.00",W93)))</formula>
    </cfRule>
  </conditionalFormatting>
  <conditionalFormatting sqref="W91">
    <cfRule type="containsText" dxfId="26371" priority="47558" operator="containsText" text="09.00 -13.00">
      <formula>NOT(ISERROR(SEARCH("09.00 -13.00",W91)))</formula>
    </cfRule>
    <cfRule type="containsText" dxfId="26370" priority="47559" operator="containsText" text="09.00 -15:00">
      <formula>NOT(ISERROR(SEARCH("09.00 -15:00",W91)))</formula>
    </cfRule>
    <cfRule type="containsText" dxfId="26369" priority="47560" operator="containsText" text="09.00 -16.00">
      <formula>NOT(ISERROR(SEARCH("09.00 -16.00",W91)))</formula>
    </cfRule>
  </conditionalFormatting>
  <conditionalFormatting sqref="W97">
    <cfRule type="containsText" dxfId="26368" priority="47557" operator="containsText" text="09:00 – 13.00 ">
      <formula>NOT(ISERROR(SEARCH("09:00 – 13.00 ",W97)))</formula>
    </cfRule>
  </conditionalFormatting>
  <conditionalFormatting sqref="W91:W98">
    <cfRule type="containsText" dxfId="26367" priority="47556" operator="containsText" text="09:00 – 13.00 ">
      <formula>NOT(ISERROR(SEARCH("09:00 – 13.00 ",W91)))</formula>
    </cfRule>
  </conditionalFormatting>
  <conditionalFormatting sqref="W97:W98">
    <cfRule type="containsText" dxfId="26366" priority="47555" operator="containsText" text="09:00 – 13.00 ">
      <formula>NOT(ISERROR(SEARCH("09:00 – 13.00 ",W97)))</formula>
    </cfRule>
  </conditionalFormatting>
  <conditionalFormatting sqref="W92">
    <cfRule type="containsText" dxfId="26365" priority="47552" operator="containsText" text="09.00 -13.00">
      <formula>NOT(ISERROR(SEARCH("09.00 -13.00",W92)))</formula>
    </cfRule>
    <cfRule type="containsText" dxfId="26364" priority="47553" operator="containsText" text="09.00 -15:00">
      <formula>NOT(ISERROR(SEARCH("09.00 -15:00",W92)))</formula>
    </cfRule>
    <cfRule type="containsText" dxfId="26363" priority="47554" operator="containsText" text="09.00 -16.00">
      <formula>NOT(ISERROR(SEARCH("09.00 -16.00",W92)))</formula>
    </cfRule>
  </conditionalFormatting>
  <conditionalFormatting sqref="W93:W98">
    <cfRule type="containsText" dxfId="26362" priority="47549" operator="containsText" text="09.00 -13.00">
      <formula>NOT(ISERROR(SEARCH("09.00 -13.00",W93)))</formula>
    </cfRule>
    <cfRule type="containsText" dxfId="26361" priority="47550" operator="containsText" text="09.00 -15:00">
      <formula>NOT(ISERROR(SEARCH("09.00 -15:00",W93)))</formula>
    </cfRule>
    <cfRule type="containsText" dxfId="26360" priority="47551" operator="containsText" text="09.00 -16.00">
      <formula>NOT(ISERROR(SEARCH("09.00 -16.00",W93)))</formula>
    </cfRule>
  </conditionalFormatting>
  <conditionalFormatting sqref="W91">
    <cfRule type="containsText" dxfId="26359" priority="47546" operator="containsText" text="09.00 -13.00">
      <formula>NOT(ISERROR(SEARCH("09.00 -13.00",W91)))</formula>
    </cfRule>
    <cfRule type="containsText" dxfId="26358" priority="47547" operator="containsText" text="09.00 -15:00">
      <formula>NOT(ISERROR(SEARCH("09.00 -15:00",W91)))</formula>
    </cfRule>
    <cfRule type="containsText" dxfId="26357" priority="47548" operator="containsText" text="09.00 -16.00">
      <formula>NOT(ISERROR(SEARCH("09.00 -16.00",W91)))</formula>
    </cfRule>
  </conditionalFormatting>
  <conditionalFormatting sqref="W92">
    <cfRule type="containsText" dxfId="26356" priority="47543" operator="containsText" text="09.00 -13:00">
      <formula>NOT(ISERROR(SEARCH("09.00 -13:00",W92)))</formula>
    </cfRule>
    <cfRule type="containsText" dxfId="26355" priority="47544" operator="containsText" text="08.30 -17.30">
      <formula>NOT(ISERROR(SEARCH("08.30 -17.30",W92)))</formula>
    </cfRule>
    <cfRule type="containsText" dxfId="26354" priority="47545" operator="containsText" text="08.30 -15:30">
      <formula>NOT(ISERROR(SEARCH("08.30 -15:30",W92)))</formula>
    </cfRule>
  </conditionalFormatting>
  <conditionalFormatting sqref="W93:W98">
    <cfRule type="containsText" dxfId="26353" priority="47540" operator="containsText" text="09.00 -13.00">
      <formula>NOT(ISERROR(SEARCH("09.00 -13.00",W93)))</formula>
    </cfRule>
    <cfRule type="containsText" dxfId="26352" priority="47541" operator="containsText" text="09.00 -15:00">
      <formula>NOT(ISERROR(SEARCH("09.00 -15:00",W93)))</formula>
    </cfRule>
    <cfRule type="containsText" dxfId="26351" priority="47542" operator="containsText" text="09.00 -16.00">
      <formula>NOT(ISERROR(SEARCH("09.00 -16.00",W93)))</formula>
    </cfRule>
  </conditionalFormatting>
  <conditionalFormatting sqref="W93:W98">
    <cfRule type="containsText" dxfId="26350" priority="47537" operator="containsText" text="09.00 -13:00">
      <formula>NOT(ISERROR(SEARCH("09.00 -13:00",W93)))</formula>
    </cfRule>
    <cfRule type="containsText" dxfId="26349" priority="47538" operator="containsText" text="08.30 -17.30">
      <formula>NOT(ISERROR(SEARCH("08.30 -17.30",W93)))</formula>
    </cfRule>
    <cfRule type="containsText" dxfId="26348" priority="47539" operator="containsText" text="08.30 -15:30">
      <formula>NOT(ISERROR(SEARCH("08.30 -15:30",W93)))</formula>
    </cfRule>
  </conditionalFormatting>
  <conditionalFormatting sqref="W91">
    <cfRule type="containsText" dxfId="26347" priority="47534" operator="containsText" text="09.00 -13.00">
      <formula>NOT(ISERROR(SEARCH("09.00 -13.00",W91)))</formula>
    </cfRule>
    <cfRule type="containsText" dxfId="26346" priority="47535" operator="containsText" text="09.00 -15:00">
      <formula>NOT(ISERROR(SEARCH("09.00 -15:00",W91)))</formula>
    </cfRule>
    <cfRule type="containsText" dxfId="26345" priority="47536" operator="containsText" text="09.00 -16.00">
      <formula>NOT(ISERROR(SEARCH("09.00 -16.00",W91)))</formula>
    </cfRule>
  </conditionalFormatting>
  <conditionalFormatting sqref="W91">
    <cfRule type="containsText" dxfId="26344" priority="47531" operator="containsText" text="09.00 -13:00">
      <formula>NOT(ISERROR(SEARCH("09.00 -13:00",W91)))</formula>
    </cfRule>
    <cfRule type="containsText" dxfId="26343" priority="47532" operator="containsText" text="08.30 -17.30">
      <formula>NOT(ISERROR(SEARCH("08.30 -17.30",W91)))</formula>
    </cfRule>
    <cfRule type="containsText" dxfId="26342" priority="47533" operator="containsText" text="08.30 -15:30">
      <formula>NOT(ISERROR(SEARCH("08.30 -15:30",W91)))</formula>
    </cfRule>
  </conditionalFormatting>
  <conditionalFormatting sqref="BK91:BK98 BR91:BS98">
    <cfRule type="containsText" dxfId="26341" priority="47440" operator="containsText" text="08.30 – 14.30">
      <formula>NOT(ISERROR(SEARCH("08.30 – 14.30",BK91)))</formula>
    </cfRule>
    <cfRule type="containsText" dxfId="26340" priority="47441" operator="containsText" text="09:30 – 18.30">
      <formula>NOT(ISERROR(SEARCH("09:30 – 18.30",BK91)))</formula>
    </cfRule>
    <cfRule type="containsText" dxfId="26339" priority="47442" operator="containsText" text="10.30 – 18.30">
      <formula>NOT(ISERROR(SEARCH("10.30 – 18.30",BK91)))</formula>
    </cfRule>
    <cfRule type="containsText" dxfId="26338" priority="47443" operator="containsText" text="09.30 – 18.30">
      <formula>NOT(ISERROR(SEARCH("09.30 – 18.30",BK91)))</formula>
    </cfRule>
    <cfRule type="containsText" dxfId="26337" priority="47445" operator="containsText" text="09.00 – 13:00">
      <formula>NOT(ISERROR(SEARCH("09.00 – 13:00",BK91)))</formula>
    </cfRule>
    <cfRule type="containsText" dxfId="26336" priority="47446" operator="containsText" text="08.30 – 16.30">
      <formula>NOT(ISERROR(SEARCH("08.30 – 16.30",BK91)))</formula>
    </cfRule>
    <cfRule type="containsText" dxfId="26335" priority="47447" operator="containsText" text="08:30 – 17.30">
      <formula>NOT(ISERROR(SEARCH("08:30 – 17.30",BK91)))</formula>
    </cfRule>
    <cfRule type="containsText" dxfId="26334" priority="47448" operator="containsText" text="08.30 – 17.30">
      <formula>NOT(ISERROR(SEARCH("08.30 – 17.30",BK91)))</formula>
    </cfRule>
    <cfRule type="containsText" dxfId="26333" priority="47449" operator="containsText" text="09.00 – 18.00">
      <formula>NOT(ISERROR(SEARCH("09.00 – 18.00",BK91)))</formula>
    </cfRule>
    <cfRule type="containsText" dxfId="26332" priority="47450" operator="containsText" text="09.00 – 13.00">
      <formula>NOT(ISERROR(SEARCH("09.00 – 13.00",BK91)))</formula>
    </cfRule>
    <cfRule type="containsText" dxfId="26331" priority="47451" operator="containsText" text="11.30 – 19.30">
      <formula>NOT(ISERROR(SEARCH("11.30 – 19.30",BK91)))</formula>
    </cfRule>
    <cfRule type="containsText" dxfId="26330" priority="47452" operator="containsText" text="10.30 – 19.30">
      <formula>NOT(ISERROR(SEARCH("10.30 – 19.30",BK91)))</formula>
    </cfRule>
    <cfRule type="containsText" dxfId="26329" priority="47453" operator="containsText" text="09.00 – 15.00">
      <formula>NOT(ISERROR(SEARCH("09.00 – 15.00",BK91)))</formula>
    </cfRule>
    <cfRule type="containsText" dxfId="26328" priority="47454" operator="containsText" text="1 2 : 3 0">
      <formula>NOT(ISERROR(SEARCH("1 2 : 3 0",BK91)))</formula>
    </cfRule>
    <cfRule type="containsText" dxfId="26327" priority="47455" operator="containsText" text="1 3 : 3 0">
      <formula>NOT(ISERROR(SEARCH("1 3 : 3 0",BK91)))</formula>
    </cfRule>
    <cfRule type="containsText" dxfId="26326" priority="47456" operator="containsText" text="FESTIVITÁ">
      <formula>NOT(ISERROR(SEARCH("FESTIVITÁ",BK91)))</formula>
    </cfRule>
    <cfRule type="cellIs" dxfId="26325" priority="47457" operator="equal">
      <formula>"DOMENICA"</formula>
    </cfRule>
  </conditionalFormatting>
  <conditionalFormatting sqref="BK91:BK98 BR91:BS98">
    <cfRule type="containsText" dxfId="26324" priority="47432" operator="containsText" text="09.00 - 13.00">
      <formula>NOT(ISERROR(SEARCH("09.00 - 13.00",BK91)))</formula>
    </cfRule>
    <cfRule type="containsText" dxfId="26323" priority="47435" operator="containsText" text="09.00 – 15:00">
      <formula>NOT(ISERROR(SEARCH("09.00 – 15:00",BK91)))</formula>
    </cfRule>
    <cfRule type="containsText" dxfId="26322" priority="47436" operator="containsText" text="09.00 – 16.00">
      <formula>NOT(ISERROR(SEARCH("09.00 – 16.00",BK91)))</formula>
    </cfRule>
    <cfRule type="containsText" dxfId="26321" priority="47437" operator="containsText" text="09.00 - 13:00">
      <formula>NOT(ISERROR(SEARCH("09.00 - 13:00",BK91)))</formula>
    </cfRule>
    <cfRule type="containsText" dxfId="26320" priority="47438" operator="containsText" text="08.30 – 16:30 ">
      <formula>NOT(ISERROR(SEARCH("08.30 – 16:30 ",BK91)))</formula>
    </cfRule>
    <cfRule type="containsText" dxfId="26319" priority="47439" operator="containsText" text="08.30 – 17:30 ">
      <formula>NOT(ISERROR(SEARCH("08.30 – 17:30 ",BK91)))</formula>
    </cfRule>
  </conditionalFormatting>
  <conditionalFormatting sqref="BK91:BK98 BR91:BS98">
    <cfRule type="containsText" dxfId="26318" priority="47434" operator="containsText" text="1 3 : 0 0">
      <formula>NOT(ISERROR(SEARCH("1 3 : 0 0",BK91)))</formula>
    </cfRule>
  </conditionalFormatting>
  <conditionalFormatting sqref="BK91 BR91:BS91">
    <cfRule type="containsText" dxfId="26317" priority="47433" operator="containsText" text="13:00">
      <formula>NOT(ISERROR(SEARCH("13:00",BK91)))</formula>
    </cfRule>
  </conditionalFormatting>
  <conditionalFormatting sqref="BK91:BK98 BR91:BS98">
    <cfRule type="containsText" dxfId="26316" priority="47444" operator="containsText" text="09:00 – 13.00 ">
      <formula>NOT(ISERROR(SEARCH("09:00 – 13.00 ",BK91)))</formula>
    </cfRule>
  </conditionalFormatting>
  <conditionalFormatting sqref="BK97 BR97:BS97">
    <cfRule type="containsText" dxfId="26315" priority="47431" operator="containsText" text="09:00 – 13.00 ">
      <formula>NOT(ISERROR(SEARCH("09:00 – 13.00 ",BK97)))</formula>
    </cfRule>
  </conditionalFormatting>
  <conditionalFormatting sqref="BK91:BK98 BR91:BS98">
    <cfRule type="containsText" dxfId="26314" priority="47430" operator="containsText" text="09:00 – 13.00 ">
      <formula>NOT(ISERROR(SEARCH("09:00 – 13.00 ",BK91)))</formula>
    </cfRule>
  </conditionalFormatting>
  <conditionalFormatting sqref="BK97:BK98 BR97:BS98">
    <cfRule type="containsText" dxfId="26313" priority="47429" operator="containsText" text="09:00 – 13.00 ">
      <formula>NOT(ISERROR(SEARCH("09:00 – 13.00 ",BK97)))</formula>
    </cfRule>
  </conditionalFormatting>
  <conditionalFormatting sqref="BK92 BR92:BS92">
    <cfRule type="containsText" dxfId="26312" priority="47426" operator="containsText" text="09.00 -13.00">
      <formula>NOT(ISERROR(SEARCH("09.00 -13.00",BK92)))</formula>
    </cfRule>
    <cfRule type="containsText" dxfId="26311" priority="47427" operator="containsText" text="09.00 -15:00">
      <formula>NOT(ISERROR(SEARCH("09.00 -15:00",BK92)))</formula>
    </cfRule>
    <cfRule type="containsText" dxfId="26310" priority="47428" operator="containsText" text="09.00 -16.00">
      <formula>NOT(ISERROR(SEARCH("09.00 -16.00",BK92)))</formula>
    </cfRule>
  </conditionalFormatting>
  <conditionalFormatting sqref="BK93:BK98 BR93:BS98">
    <cfRule type="containsText" dxfId="26309" priority="47423" operator="containsText" text="09.00 -13.00">
      <formula>NOT(ISERROR(SEARCH("09.00 -13.00",BK93)))</formula>
    </cfRule>
    <cfRule type="containsText" dxfId="26308" priority="47424" operator="containsText" text="09.00 -15:00">
      <formula>NOT(ISERROR(SEARCH("09.00 -15:00",BK93)))</formula>
    </cfRule>
    <cfRule type="containsText" dxfId="26307" priority="47425" operator="containsText" text="09.00 -16.00">
      <formula>NOT(ISERROR(SEARCH("09.00 -16.00",BK93)))</formula>
    </cfRule>
  </conditionalFormatting>
  <conditionalFormatting sqref="BK91 BR91:BS91">
    <cfRule type="containsText" dxfId="26306" priority="47420" operator="containsText" text="09.00 -13.00">
      <formula>NOT(ISERROR(SEARCH("09.00 -13.00",BK91)))</formula>
    </cfRule>
    <cfRule type="containsText" dxfId="26305" priority="47421" operator="containsText" text="09.00 -15:00">
      <formula>NOT(ISERROR(SEARCH("09.00 -15:00",BK91)))</formula>
    </cfRule>
    <cfRule type="containsText" dxfId="26304" priority="47422" operator="containsText" text="09.00 -16.00">
      <formula>NOT(ISERROR(SEARCH("09.00 -16.00",BK91)))</formula>
    </cfRule>
  </conditionalFormatting>
  <conditionalFormatting sqref="BK97 BR97:BS97">
    <cfRule type="containsText" dxfId="26303" priority="47419" operator="containsText" text="09:00 – 13.00 ">
      <formula>NOT(ISERROR(SEARCH("09:00 – 13.00 ",BK97)))</formula>
    </cfRule>
  </conditionalFormatting>
  <conditionalFormatting sqref="BK91:BK98 BR91:BS98">
    <cfRule type="containsText" dxfId="26302" priority="47418" operator="containsText" text="09:00 – 13.00 ">
      <formula>NOT(ISERROR(SEARCH("09:00 – 13.00 ",BK91)))</formula>
    </cfRule>
  </conditionalFormatting>
  <conditionalFormatting sqref="BK97:BK98 BR97:BS98">
    <cfRule type="containsText" dxfId="26301" priority="47417" operator="containsText" text="09:00 – 13.00 ">
      <formula>NOT(ISERROR(SEARCH("09:00 – 13.00 ",BK97)))</formula>
    </cfRule>
  </conditionalFormatting>
  <conditionalFormatting sqref="BK92 BR92:BS92">
    <cfRule type="containsText" dxfId="26300" priority="47414" operator="containsText" text="09.00 -13.00">
      <formula>NOT(ISERROR(SEARCH("09.00 -13.00",BK92)))</formula>
    </cfRule>
    <cfRule type="containsText" dxfId="26299" priority="47415" operator="containsText" text="09.00 -15:00">
      <formula>NOT(ISERROR(SEARCH("09.00 -15:00",BK92)))</formula>
    </cfRule>
    <cfRule type="containsText" dxfId="26298" priority="47416" operator="containsText" text="09.00 -16.00">
      <formula>NOT(ISERROR(SEARCH("09.00 -16.00",BK92)))</formula>
    </cfRule>
  </conditionalFormatting>
  <conditionalFormatting sqref="BK93:BK98 BR93:BS98">
    <cfRule type="containsText" dxfId="26297" priority="47411" operator="containsText" text="09.00 -13.00">
      <formula>NOT(ISERROR(SEARCH("09.00 -13.00",BK93)))</formula>
    </cfRule>
    <cfRule type="containsText" dxfId="26296" priority="47412" operator="containsText" text="09.00 -15:00">
      <formula>NOT(ISERROR(SEARCH("09.00 -15:00",BK93)))</formula>
    </cfRule>
    <cfRule type="containsText" dxfId="26295" priority="47413" operator="containsText" text="09.00 -16.00">
      <formula>NOT(ISERROR(SEARCH("09.00 -16.00",BK93)))</formula>
    </cfRule>
  </conditionalFormatting>
  <conditionalFormatting sqref="BK91 BR91:BS91">
    <cfRule type="containsText" dxfId="26294" priority="47408" operator="containsText" text="09.00 -13.00">
      <formula>NOT(ISERROR(SEARCH("09.00 -13.00",BK91)))</formula>
    </cfRule>
    <cfRule type="containsText" dxfId="26293" priority="47409" operator="containsText" text="09.00 -15:00">
      <formula>NOT(ISERROR(SEARCH("09.00 -15:00",BK91)))</formula>
    </cfRule>
    <cfRule type="containsText" dxfId="26292" priority="47410" operator="containsText" text="09.00 -16.00">
      <formula>NOT(ISERROR(SEARCH("09.00 -16.00",BK91)))</formula>
    </cfRule>
  </conditionalFormatting>
  <conditionalFormatting sqref="BK92 BR92:BS92">
    <cfRule type="containsText" dxfId="26291" priority="47405" operator="containsText" text="09.00 -13:00">
      <formula>NOT(ISERROR(SEARCH("09.00 -13:00",BK92)))</formula>
    </cfRule>
    <cfRule type="containsText" dxfId="26290" priority="47406" operator="containsText" text="08.30 -17.30">
      <formula>NOT(ISERROR(SEARCH("08.30 -17.30",BK92)))</formula>
    </cfRule>
    <cfRule type="containsText" dxfId="26289" priority="47407" operator="containsText" text="08.30 -15:30">
      <formula>NOT(ISERROR(SEARCH("08.30 -15:30",BK92)))</formula>
    </cfRule>
  </conditionalFormatting>
  <conditionalFormatting sqref="BK93:BK98 BR93:BS98">
    <cfRule type="containsText" dxfId="26288" priority="47402" operator="containsText" text="09.00 -13.00">
      <formula>NOT(ISERROR(SEARCH("09.00 -13.00",BK93)))</formula>
    </cfRule>
    <cfRule type="containsText" dxfId="26287" priority="47403" operator="containsText" text="09.00 -15:00">
      <formula>NOT(ISERROR(SEARCH("09.00 -15:00",BK93)))</formula>
    </cfRule>
    <cfRule type="containsText" dxfId="26286" priority="47404" operator="containsText" text="09.00 -16.00">
      <formula>NOT(ISERROR(SEARCH("09.00 -16.00",BK93)))</formula>
    </cfRule>
  </conditionalFormatting>
  <conditionalFormatting sqref="BK93:BK98 BR93:BS98">
    <cfRule type="containsText" dxfId="26285" priority="47399" operator="containsText" text="09.00 -13:00">
      <formula>NOT(ISERROR(SEARCH("09.00 -13:00",BK93)))</formula>
    </cfRule>
    <cfRule type="containsText" dxfId="26284" priority="47400" operator="containsText" text="08.30 -17.30">
      <formula>NOT(ISERROR(SEARCH("08.30 -17.30",BK93)))</formula>
    </cfRule>
    <cfRule type="containsText" dxfId="26283" priority="47401" operator="containsText" text="08.30 -15:30">
      <formula>NOT(ISERROR(SEARCH("08.30 -15:30",BK93)))</formula>
    </cfRule>
  </conditionalFormatting>
  <conditionalFormatting sqref="BK91 BR91:BS91">
    <cfRule type="containsText" dxfId="26282" priority="47396" operator="containsText" text="09.00 -13.00">
      <formula>NOT(ISERROR(SEARCH("09.00 -13.00",BK91)))</formula>
    </cfRule>
    <cfRule type="containsText" dxfId="26281" priority="47397" operator="containsText" text="09.00 -15:00">
      <formula>NOT(ISERROR(SEARCH("09.00 -15:00",BK91)))</formula>
    </cfRule>
    <cfRule type="containsText" dxfId="26280" priority="47398" operator="containsText" text="09.00 -16.00">
      <formula>NOT(ISERROR(SEARCH("09.00 -16.00",BK91)))</formula>
    </cfRule>
  </conditionalFormatting>
  <conditionalFormatting sqref="BK91 BR91:BS91">
    <cfRule type="containsText" dxfId="26279" priority="47393" operator="containsText" text="09.00 -13:00">
      <formula>NOT(ISERROR(SEARCH("09.00 -13:00",BK91)))</formula>
    </cfRule>
    <cfRule type="containsText" dxfId="26278" priority="47394" operator="containsText" text="08.30 -17.30">
      <formula>NOT(ISERROR(SEARCH("08.30 -17.30",BK91)))</formula>
    </cfRule>
    <cfRule type="containsText" dxfId="26277" priority="47395" operator="containsText" text="08.30 -15:30">
      <formula>NOT(ISERROR(SEARCH("08.30 -15:30",BK91)))</formula>
    </cfRule>
  </conditionalFormatting>
  <conditionalFormatting sqref="BU101:AMY108 Q101:S101">
    <cfRule type="containsText" dxfId="26276" priority="47376" operator="containsText" text="08.30 – 14.30">
      <formula>NOT(ISERROR(SEARCH("08.30 – 14.30",Q101)))</formula>
    </cfRule>
    <cfRule type="containsText" dxfId="26275" priority="47377" operator="containsText" text="09:30 – 18.30">
      <formula>NOT(ISERROR(SEARCH("09:30 – 18.30",Q101)))</formula>
    </cfRule>
    <cfRule type="containsText" dxfId="26274" priority="47378" operator="containsText" text="10.30 – 18.30">
      <formula>NOT(ISERROR(SEARCH("10.30 – 18.30",Q101)))</formula>
    </cfRule>
    <cfRule type="containsText" dxfId="26273" priority="47379" operator="containsText" text="09.30 – 18.30">
      <formula>NOT(ISERROR(SEARCH("09.30 – 18.30",Q101)))</formula>
    </cfRule>
    <cfRule type="containsText" dxfId="26272" priority="47380" operator="containsText" text="09.00 – 13:00">
      <formula>NOT(ISERROR(SEARCH("09.00 – 13:00",Q101)))</formula>
    </cfRule>
    <cfRule type="containsText" dxfId="26271" priority="47381" operator="containsText" text="08.30 – 16.30">
      <formula>NOT(ISERROR(SEARCH("08.30 – 16.30",Q101)))</formula>
    </cfRule>
    <cfRule type="containsText" dxfId="26270" priority="47382" operator="containsText" text="08:30 – 17.30">
      <formula>NOT(ISERROR(SEARCH("08:30 – 17.30",Q101)))</formula>
    </cfRule>
    <cfRule type="containsText" dxfId="26269" priority="47383" operator="containsText" text="08.30 – 17.30">
      <formula>NOT(ISERROR(SEARCH("08.30 – 17.30",Q101)))</formula>
    </cfRule>
    <cfRule type="containsText" dxfId="26268" priority="47384" operator="containsText" text="09.00 – 18.00">
      <formula>NOT(ISERROR(SEARCH("09.00 – 18.00",Q101)))</formula>
    </cfRule>
    <cfRule type="containsText" dxfId="26267" priority="47385" operator="containsText" text="09.00 – 13.00">
      <formula>NOT(ISERROR(SEARCH("09.00 – 13.00",Q101)))</formula>
    </cfRule>
    <cfRule type="containsText" dxfId="26266" priority="47386" operator="containsText" text="11.30 – 19.30">
      <formula>NOT(ISERROR(SEARCH("11.30 – 19.30",Q101)))</formula>
    </cfRule>
    <cfRule type="containsText" dxfId="26265" priority="47387" operator="containsText" text="10.30 – 19.30">
      <formula>NOT(ISERROR(SEARCH("10.30 – 19.30",Q101)))</formula>
    </cfRule>
    <cfRule type="containsText" dxfId="26264" priority="47388" operator="containsText" text="09.00 – 15.00">
      <formula>NOT(ISERROR(SEARCH("09.00 – 15.00",Q101)))</formula>
    </cfRule>
    <cfRule type="containsText" dxfId="26263" priority="47389" operator="containsText" text="12:30">
      <formula>NOT(ISERROR(SEARCH("12:30",Q101)))</formula>
    </cfRule>
    <cfRule type="containsText" dxfId="26262" priority="47390" operator="containsText" text="13:30">
      <formula>NOT(ISERROR(SEARCH("13:30",Q101)))</formula>
    </cfRule>
    <cfRule type="containsText" dxfId="26261" priority="47391" operator="containsText" text="FESTIVITÁ">
      <formula>NOT(ISERROR(SEARCH("FESTIVITÁ",Q101)))</formula>
    </cfRule>
    <cfRule type="cellIs" dxfId="26260" priority="47392" operator="equal">
      <formula>"DOMENICA"</formula>
    </cfRule>
  </conditionalFormatting>
  <conditionalFormatting sqref="Q100:S100">
    <cfRule type="cellIs" dxfId="26259" priority="47367" operator="equal">
      <formula>"09.00 – 13.00"</formula>
    </cfRule>
  </conditionalFormatting>
  <conditionalFormatting sqref="U100:V100">
    <cfRule type="cellIs" dxfId="26258" priority="47282" operator="equal">
      <formula>"09.00 – 15.00"</formula>
    </cfRule>
  </conditionalFormatting>
  <conditionalFormatting sqref="Q100:S100">
    <cfRule type="cellIs" dxfId="26257" priority="47368" operator="equal">
      <formula>"09.00 – 15.00"</formula>
    </cfRule>
  </conditionalFormatting>
  <conditionalFormatting sqref="Q100:S100">
    <cfRule type="cellIs" dxfId="26256" priority="47369" operator="equal">
      <formula>"09.00 – 18.00"</formula>
    </cfRule>
  </conditionalFormatting>
  <conditionalFormatting sqref="Q100:S100">
    <cfRule type="cellIs" dxfId="26255" priority="47370" operator="equal">
      <formula>"09.30 – 13.00"</formula>
    </cfRule>
  </conditionalFormatting>
  <conditionalFormatting sqref="Q100:S100">
    <cfRule type="cellIs" dxfId="26254" priority="47371" operator="equal">
      <formula>"10.30 – 19.30"</formula>
    </cfRule>
  </conditionalFormatting>
  <conditionalFormatting sqref="Q100:S100">
    <cfRule type="cellIs" dxfId="26253" priority="47372" operator="equal">
      <formula>"11.30 – 19.30"</formula>
    </cfRule>
  </conditionalFormatting>
  <conditionalFormatting sqref="Q100:S100">
    <cfRule type="cellIs" dxfId="26252" priority="47373" operator="equal">
      <formula>_FV(13,"3")</formula>
    </cfRule>
  </conditionalFormatting>
  <conditionalFormatting sqref="Q100:S100">
    <cfRule type="cellIs" dxfId="26251" priority="47374" operator="equal">
      <formula>_FV(13,"3")</formula>
    </cfRule>
  </conditionalFormatting>
  <conditionalFormatting sqref="Q100:S100">
    <cfRule type="cellIs" dxfId="26250" priority="47375" operator="equal">
      <formula>_FV(13,"3")</formula>
    </cfRule>
  </conditionalFormatting>
  <conditionalFormatting sqref="BU100:XFD100 Q100:S100">
    <cfRule type="containsText" dxfId="26249" priority="47357" operator="containsText" text="DOMENICA">
      <formula>NOT(ISERROR(SEARCH("DOMENICA",Q100)))</formula>
    </cfRule>
    <cfRule type="containsText" dxfId="26248" priority="47358" operator="containsText" text="08.30 – 14.30">
      <formula>NOT(ISERROR(SEARCH("08.30 – 14.30",Q100)))</formula>
    </cfRule>
    <cfRule type="containsText" dxfId="26247" priority="47359" operator="containsText" text="09.30 – 18.30">
      <formula>NOT(ISERROR(SEARCH("09.30 – 18.30",Q100)))</formula>
    </cfRule>
    <cfRule type="containsText" dxfId="26246" priority="47360" operator="containsText" text="08.30 – 16.30">
      <formula>NOT(ISERROR(SEARCH("08.30 – 16.30",Q100)))</formula>
    </cfRule>
    <cfRule type="containsText" dxfId="26245" priority="47361" operator="containsText" text="08.30 – 17.30">
      <formula>NOT(ISERROR(SEARCH("08.30 – 17.30",Q100)))</formula>
    </cfRule>
    <cfRule type="containsText" dxfId="26244" priority="47362" operator="containsText" text="09.00 – 18.00">
      <formula>NOT(ISERROR(SEARCH("09.00 – 18.00",Q100)))</formula>
    </cfRule>
    <cfRule type="containsText" dxfId="26243" priority="47363" operator="containsText" text="09.00 – 15.00">
      <formula>NOT(ISERROR(SEARCH("09.00 – 15.00",Q100)))</formula>
    </cfRule>
    <cfRule type="containsText" dxfId="26242" priority="47364" operator="containsText" text="10.30 – 19.30">
      <formula>NOT(ISERROR(SEARCH("10.30 – 19.30",Q100)))</formula>
    </cfRule>
    <cfRule type="containsText" dxfId="26241" priority="47365" operator="containsText" text="09.00 – 13.00">
      <formula>NOT(ISERROR(SEARCH("09.00 – 13.00",Q100)))</formula>
    </cfRule>
    <cfRule type="containsText" dxfId="26240" priority="47366" operator="containsText" text="11.30 – 19.30">
      <formula>NOT(ISERROR(SEARCH("11.30 – 19.30",Q100)))</formula>
    </cfRule>
  </conditionalFormatting>
  <conditionalFormatting sqref="Q100:S100">
    <cfRule type="cellIs" dxfId="26239" priority="47349" operator="equal">
      <formula>"09.00 – 15.00"</formula>
    </cfRule>
  </conditionalFormatting>
  <conditionalFormatting sqref="Q100:S100">
    <cfRule type="cellIs" dxfId="26238" priority="47350" operator="equal">
      <formula>"09.00 – 18.00"</formula>
    </cfRule>
  </conditionalFormatting>
  <conditionalFormatting sqref="Q100:S100">
    <cfRule type="cellIs" dxfId="26237" priority="47351" operator="equal">
      <formula>"09.30 – 13.00"</formula>
    </cfRule>
  </conditionalFormatting>
  <conditionalFormatting sqref="Q100:S100">
    <cfRule type="cellIs" dxfId="26236" priority="47352" operator="equal">
      <formula>"10.30 – 19.30"</formula>
    </cfRule>
  </conditionalFormatting>
  <conditionalFormatting sqref="Q100:S100">
    <cfRule type="cellIs" dxfId="26235" priority="47353" operator="equal">
      <formula>"11.30 – 19.30"</formula>
    </cfRule>
  </conditionalFormatting>
  <conditionalFormatting sqref="Q100:S100">
    <cfRule type="cellIs" dxfId="26234" priority="47354" operator="equal">
      <formula>_FV(13,"3")</formula>
    </cfRule>
  </conditionalFormatting>
  <conditionalFormatting sqref="Q100:S100">
    <cfRule type="cellIs" dxfId="26233" priority="47355" operator="equal">
      <formula>_FV(13,"3")</formula>
    </cfRule>
  </conditionalFormatting>
  <conditionalFormatting sqref="Q100:S100">
    <cfRule type="cellIs" dxfId="26232" priority="47356" operator="equal">
      <formula>_FV(13,"3")</formula>
    </cfRule>
  </conditionalFormatting>
  <conditionalFormatting sqref="Q100:S100">
    <cfRule type="cellIs" dxfId="26231" priority="47341" operator="equal">
      <formula>"09.00 – 15.00"</formula>
    </cfRule>
  </conditionalFormatting>
  <conditionalFormatting sqref="Q100:S100">
    <cfRule type="cellIs" dxfId="26230" priority="47342" operator="equal">
      <formula>"09.00 – 18.00"</formula>
    </cfRule>
  </conditionalFormatting>
  <conditionalFormatting sqref="Q100:S100">
    <cfRule type="cellIs" dxfId="26229" priority="47343" operator="equal">
      <formula>"09.30 – 13.00"</formula>
    </cfRule>
  </conditionalFormatting>
  <conditionalFormatting sqref="Q100:S100">
    <cfRule type="cellIs" dxfId="26228" priority="47344" operator="equal">
      <formula>"10.30 – 19.30"</formula>
    </cfRule>
  </conditionalFormatting>
  <conditionalFormatting sqref="Q100:S100">
    <cfRule type="cellIs" dxfId="26227" priority="47345" operator="equal">
      <formula>"11.30 – 19.30"</formula>
    </cfRule>
  </conditionalFormatting>
  <conditionalFormatting sqref="Q100:S100">
    <cfRule type="cellIs" dxfId="26226" priority="47346" operator="equal">
      <formula>_FV(13,"3")</formula>
    </cfRule>
  </conditionalFormatting>
  <conditionalFormatting sqref="Q100:S100">
    <cfRule type="cellIs" dxfId="26225" priority="47347" operator="equal">
      <formula>_FV(13,"3")</formula>
    </cfRule>
  </conditionalFormatting>
  <conditionalFormatting sqref="Q100:S100">
    <cfRule type="cellIs" dxfId="26224" priority="47348" operator="equal">
      <formula>_FV(13,"3")</formula>
    </cfRule>
  </conditionalFormatting>
  <conditionalFormatting sqref="AW100:AY108">
    <cfRule type="containsText" dxfId="26223" priority="47324" operator="containsText" text="08.30 – 14.30">
      <formula>NOT(ISERROR(SEARCH("08.30 – 14.30",AW100)))</formula>
    </cfRule>
    <cfRule type="containsText" dxfId="26222" priority="47325" operator="containsText" text="09:30 – 18.30">
      <formula>NOT(ISERROR(SEARCH("09:30 – 18.30",AW100)))</formula>
    </cfRule>
    <cfRule type="containsText" dxfId="26221" priority="47326" operator="containsText" text="10.30 – 18.30">
      <formula>NOT(ISERROR(SEARCH("10.30 – 18.30",AW100)))</formula>
    </cfRule>
    <cfRule type="containsText" dxfId="26220" priority="47327" operator="containsText" text="09.30 – 18.30">
      <formula>NOT(ISERROR(SEARCH("09.30 – 18.30",AW100)))</formula>
    </cfRule>
    <cfRule type="containsText" dxfId="26219" priority="47328" operator="containsText" text="09.00 – 13:00">
      <formula>NOT(ISERROR(SEARCH("09.00 – 13:00",AW100)))</formula>
    </cfRule>
    <cfRule type="containsText" dxfId="26218" priority="47329" operator="containsText" text="08.30 – 16.30">
      <formula>NOT(ISERROR(SEARCH("08.30 – 16.30",AW100)))</formula>
    </cfRule>
    <cfRule type="containsText" dxfId="26217" priority="47330" operator="containsText" text="08:30 – 17.30">
      <formula>NOT(ISERROR(SEARCH("08:30 – 17.30",AW100)))</formula>
    </cfRule>
    <cfRule type="containsText" dxfId="26216" priority="47331" operator="containsText" text="08.30 – 17.30">
      <formula>NOT(ISERROR(SEARCH("08.30 – 17.30",AW100)))</formula>
    </cfRule>
    <cfRule type="containsText" dxfId="26215" priority="47332" operator="containsText" text="09.00 – 18.00">
      <formula>NOT(ISERROR(SEARCH("09.00 – 18.00",AW100)))</formula>
    </cfRule>
    <cfRule type="containsText" dxfId="26214" priority="47333" operator="containsText" text="09.00 – 13.00">
      <formula>NOT(ISERROR(SEARCH("09.00 – 13.00",AW100)))</formula>
    </cfRule>
    <cfRule type="containsText" dxfId="26213" priority="47334" operator="containsText" text="11.30 – 19.30">
      <formula>NOT(ISERROR(SEARCH("11.30 – 19.30",AW100)))</formula>
    </cfRule>
    <cfRule type="containsText" dxfId="26212" priority="47335" operator="containsText" text="10.30 – 19.30">
      <formula>NOT(ISERROR(SEARCH("10.30 – 19.30",AW100)))</formula>
    </cfRule>
    <cfRule type="containsText" dxfId="26211" priority="47336" operator="containsText" text="09.00 – 15.00">
      <formula>NOT(ISERROR(SEARCH("09.00 – 15.00",AW100)))</formula>
    </cfRule>
    <cfRule type="containsText" dxfId="26210" priority="47337" operator="containsText" text="12:30">
      <formula>NOT(ISERROR(SEARCH("12:30",AW100)))</formula>
    </cfRule>
    <cfRule type="containsText" dxfId="26209" priority="47338" operator="containsText" text="13:30">
      <formula>NOT(ISERROR(SEARCH("13:30",AW100)))</formula>
    </cfRule>
    <cfRule type="containsText" dxfId="26208" priority="47339" operator="containsText" text="FESTIVITÁ">
      <formula>NOT(ISERROR(SEARCH("FESTIVITÁ",AW100)))</formula>
    </cfRule>
    <cfRule type="cellIs" dxfId="26207" priority="47340" operator="equal">
      <formula>"DOMENICA"</formula>
    </cfRule>
  </conditionalFormatting>
  <conditionalFormatting sqref="Q102:S108">
    <cfRule type="containsText" dxfId="26206" priority="47307" operator="containsText" text="08.30 – 14.30">
      <formula>NOT(ISERROR(SEARCH("08.30 – 14.30",Q102)))</formula>
    </cfRule>
    <cfRule type="containsText" dxfId="26205" priority="47308" operator="containsText" text="09:30 – 18.30">
      <formula>NOT(ISERROR(SEARCH("09:30 – 18.30",Q102)))</formula>
    </cfRule>
    <cfRule type="containsText" dxfId="26204" priority="47309" operator="containsText" text="10.30 – 18.30">
      <formula>NOT(ISERROR(SEARCH("10.30 – 18.30",Q102)))</formula>
    </cfRule>
    <cfRule type="containsText" dxfId="26203" priority="47310" operator="containsText" text="09.30 – 18.30">
      <formula>NOT(ISERROR(SEARCH("09.30 – 18.30",Q102)))</formula>
    </cfRule>
    <cfRule type="containsText" dxfId="26202" priority="47311" operator="containsText" text="09.00 – 13:00">
      <formula>NOT(ISERROR(SEARCH("09.00 – 13:00",Q102)))</formula>
    </cfRule>
    <cfRule type="containsText" dxfId="26201" priority="47312" operator="containsText" text="08.30 – 16.30">
      <formula>NOT(ISERROR(SEARCH("08.30 – 16.30",Q102)))</formula>
    </cfRule>
    <cfRule type="containsText" dxfId="26200" priority="47313" operator="containsText" text="08:30 – 17.30">
      <formula>NOT(ISERROR(SEARCH("08:30 – 17.30",Q102)))</formula>
    </cfRule>
    <cfRule type="containsText" dxfId="26199" priority="47314" operator="containsText" text="08.30 – 17.30">
      <formula>NOT(ISERROR(SEARCH("08.30 – 17.30",Q102)))</formula>
    </cfRule>
    <cfRule type="containsText" dxfId="26198" priority="47315" operator="containsText" text="09.00 – 18.00">
      <formula>NOT(ISERROR(SEARCH("09.00 – 18.00",Q102)))</formula>
    </cfRule>
    <cfRule type="containsText" dxfId="26197" priority="47316" operator="containsText" text="09.00 – 13.00">
      <formula>NOT(ISERROR(SEARCH("09.00 – 13.00",Q102)))</formula>
    </cfRule>
    <cfRule type="containsText" dxfId="26196" priority="47317" operator="containsText" text="11.30 – 19.30">
      <formula>NOT(ISERROR(SEARCH("11.30 – 19.30",Q102)))</formula>
    </cfRule>
    <cfRule type="containsText" dxfId="26195" priority="47318" operator="containsText" text="10.30 – 19.30">
      <formula>NOT(ISERROR(SEARCH("10.30 – 19.30",Q102)))</formula>
    </cfRule>
    <cfRule type="containsText" dxfId="26194" priority="47319" operator="containsText" text="09.00 – 15.00">
      <formula>NOT(ISERROR(SEARCH("09.00 – 15.00",Q102)))</formula>
    </cfRule>
    <cfRule type="containsText" dxfId="26193" priority="47320" operator="containsText" text="12:30">
      <formula>NOT(ISERROR(SEARCH("12:30",Q102)))</formula>
    </cfRule>
    <cfRule type="containsText" dxfId="26192" priority="47321" operator="containsText" text="13:30">
      <formula>NOT(ISERROR(SEARCH("13:30",Q102)))</formula>
    </cfRule>
    <cfRule type="containsText" dxfId="26191" priority="47322" operator="containsText" text="FESTIVITÁ">
      <formula>NOT(ISERROR(SEARCH("FESTIVITÁ",Q102)))</formula>
    </cfRule>
    <cfRule type="cellIs" dxfId="26190" priority="47323" operator="equal">
      <formula>"DOMENICA"</formula>
    </cfRule>
  </conditionalFormatting>
  <conditionalFormatting sqref="U101:V101 U102:U108">
    <cfRule type="containsText" dxfId="26189" priority="47290" operator="containsText" text="08.30 – 14.30">
      <formula>NOT(ISERROR(SEARCH("08.30 – 14.30",U101)))</formula>
    </cfRule>
    <cfRule type="containsText" dxfId="26188" priority="47291" operator="containsText" text="09:30 – 18.30">
      <formula>NOT(ISERROR(SEARCH("09:30 – 18.30",U101)))</formula>
    </cfRule>
    <cfRule type="containsText" dxfId="26187" priority="47292" operator="containsText" text="10.30 – 18.30">
      <formula>NOT(ISERROR(SEARCH("10.30 – 18.30",U101)))</formula>
    </cfRule>
    <cfRule type="containsText" dxfId="26186" priority="47293" operator="containsText" text="09.30 – 18.30">
      <formula>NOT(ISERROR(SEARCH("09.30 – 18.30",U101)))</formula>
    </cfRule>
    <cfRule type="containsText" dxfId="26185" priority="47294" operator="containsText" text="09.00 – 13:00">
      <formula>NOT(ISERROR(SEARCH("09.00 – 13:00",U101)))</formula>
    </cfRule>
    <cfRule type="containsText" dxfId="26184" priority="47295" operator="containsText" text="08.30 – 16.30">
      <formula>NOT(ISERROR(SEARCH("08.30 – 16.30",U101)))</formula>
    </cfRule>
    <cfRule type="containsText" dxfId="26183" priority="47296" operator="containsText" text="08:30 – 17.30">
      <formula>NOT(ISERROR(SEARCH("08:30 – 17.30",U101)))</formula>
    </cfRule>
    <cfRule type="containsText" dxfId="26182" priority="47297" operator="containsText" text="08.30 – 17.30">
      <formula>NOT(ISERROR(SEARCH("08.30 – 17.30",U101)))</formula>
    </cfRule>
    <cfRule type="containsText" dxfId="26181" priority="47298" operator="containsText" text="09.00 – 18.00">
      <formula>NOT(ISERROR(SEARCH("09.00 – 18.00",U101)))</formula>
    </cfRule>
    <cfRule type="containsText" dxfId="26180" priority="47299" operator="containsText" text="09.00 – 13.00">
      <formula>NOT(ISERROR(SEARCH("09.00 – 13.00",U101)))</formula>
    </cfRule>
    <cfRule type="containsText" dxfId="26179" priority="47300" operator="containsText" text="11.30 – 19.30">
      <formula>NOT(ISERROR(SEARCH("11.30 – 19.30",U101)))</formula>
    </cfRule>
    <cfRule type="containsText" dxfId="26178" priority="47301" operator="containsText" text="10.30 – 19.30">
      <formula>NOT(ISERROR(SEARCH("10.30 – 19.30",U101)))</formula>
    </cfRule>
    <cfRule type="containsText" dxfId="26177" priority="47302" operator="containsText" text="09.00 – 15.00">
      <formula>NOT(ISERROR(SEARCH("09.00 – 15.00",U101)))</formula>
    </cfRule>
    <cfRule type="containsText" dxfId="26176" priority="47303" operator="containsText" text="12:30">
      <formula>NOT(ISERROR(SEARCH("12:30",U101)))</formula>
    </cfRule>
    <cfRule type="containsText" dxfId="26175" priority="47304" operator="containsText" text="13:30">
      <formula>NOT(ISERROR(SEARCH("13:30",U101)))</formula>
    </cfRule>
    <cfRule type="containsText" dxfId="26174" priority="47305" operator="containsText" text="FESTIVITÁ">
      <formula>NOT(ISERROR(SEARCH("FESTIVITÁ",U101)))</formula>
    </cfRule>
    <cfRule type="cellIs" dxfId="26173" priority="47306" operator="equal">
      <formula>"DOMENICA"</formula>
    </cfRule>
  </conditionalFormatting>
  <conditionalFormatting sqref="U100:V100">
    <cfRule type="cellIs" dxfId="26172" priority="47281" stopIfTrue="1" operator="equal">
      <formula>"09.00 – 13.00"</formula>
    </cfRule>
  </conditionalFormatting>
  <conditionalFormatting sqref="U100:V100">
    <cfRule type="cellIs" dxfId="26171" priority="47283" operator="equal">
      <formula>"09.00 – 18.00"</formula>
    </cfRule>
  </conditionalFormatting>
  <conditionalFormatting sqref="U100:V100">
    <cfRule type="cellIs" dxfId="26170" priority="47284" operator="equal">
      <formula>"09.30 – 13.00"</formula>
    </cfRule>
  </conditionalFormatting>
  <conditionalFormatting sqref="U100:V100">
    <cfRule type="cellIs" dxfId="26169" priority="47285" operator="equal">
      <formula>"10.30 – 19.30"</formula>
    </cfRule>
  </conditionalFormatting>
  <conditionalFormatting sqref="U100:V100">
    <cfRule type="cellIs" dxfId="26168" priority="47286" operator="equal">
      <formula>"11.30 – 19.30"</formula>
    </cfRule>
  </conditionalFormatting>
  <conditionalFormatting sqref="U100:V100">
    <cfRule type="cellIs" dxfId="26167" priority="47287" operator="equal">
      <formula>_FV(13,"3")</formula>
    </cfRule>
  </conditionalFormatting>
  <conditionalFormatting sqref="U100:V100">
    <cfRule type="cellIs" dxfId="26166" priority="47288" operator="equal">
      <formula>_FV(13,"3")</formula>
    </cfRule>
  </conditionalFormatting>
  <conditionalFormatting sqref="U100:V100">
    <cfRule type="cellIs" dxfId="26165" priority="47289" operator="equal">
      <formula>_FV(13,"3")</formula>
    </cfRule>
  </conditionalFormatting>
  <conditionalFormatting sqref="U100:V100">
    <cfRule type="containsText" dxfId="26164" priority="47271" operator="containsText" text="DOMENICA">
      <formula>NOT(ISERROR(SEARCH("DOMENICA",U100)))</formula>
    </cfRule>
    <cfRule type="containsText" dxfId="26163" priority="47272" operator="containsText" text="08.30 – 14.30">
      <formula>NOT(ISERROR(SEARCH("08.30 – 14.30",U100)))</formula>
    </cfRule>
    <cfRule type="containsText" dxfId="26162" priority="47273" operator="containsText" text="09.30 – 18.30">
      <formula>NOT(ISERROR(SEARCH("09.30 – 18.30",U100)))</formula>
    </cfRule>
    <cfRule type="containsText" dxfId="26161" priority="47274" operator="containsText" text="08.30 – 16.30">
      <formula>NOT(ISERROR(SEARCH("08.30 – 16.30",U100)))</formula>
    </cfRule>
    <cfRule type="containsText" dxfId="26160" priority="47275" operator="containsText" text="08.30 – 17.30">
      <formula>NOT(ISERROR(SEARCH("08.30 – 17.30",U100)))</formula>
    </cfRule>
    <cfRule type="containsText" dxfId="26159" priority="47276" operator="containsText" text="09.00 – 18.00">
      <formula>NOT(ISERROR(SEARCH("09.00 – 18.00",U100)))</formula>
    </cfRule>
    <cfRule type="containsText" dxfId="26158" priority="47277" operator="containsText" text="09.00 – 15.00">
      <formula>NOT(ISERROR(SEARCH("09.00 – 15.00",U100)))</formula>
    </cfRule>
    <cfRule type="containsText" dxfId="26157" priority="47278" operator="containsText" text="10.30 – 19.30">
      <formula>NOT(ISERROR(SEARCH("10.30 – 19.30",U100)))</formula>
    </cfRule>
    <cfRule type="containsText" dxfId="26156" priority="47279" operator="containsText" text="09.00 – 13.00">
      <formula>NOT(ISERROR(SEARCH("09.00 – 13.00",U100)))</formula>
    </cfRule>
    <cfRule type="containsText" dxfId="26155" priority="47280" operator="containsText" text="11.30 – 19.30">
      <formula>NOT(ISERROR(SEARCH("11.30 – 19.30",U100)))</formula>
    </cfRule>
  </conditionalFormatting>
  <conditionalFormatting sqref="U100:V100">
    <cfRule type="cellIs" dxfId="26154" priority="47263" operator="equal">
      <formula>"09.00 – 15.00"</formula>
    </cfRule>
  </conditionalFormatting>
  <conditionalFormatting sqref="U100:V100">
    <cfRule type="cellIs" dxfId="26153" priority="47264" operator="equal">
      <formula>"09.00 – 18.00"</formula>
    </cfRule>
  </conditionalFormatting>
  <conditionalFormatting sqref="U100:V100">
    <cfRule type="cellIs" dxfId="26152" priority="47265" operator="equal">
      <formula>"09.30 – 13.00"</formula>
    </cfRule>
  </conditionalFormatting>
  <conditionalFormatting sqref="U100:V100">
    <cfRule type="cellIs" dxfId="26151" priority="47266" operator="equal">
      <formula>"10.30 – 19.30"</formula>
    </cfRule>
  </conditionalFormatting>
  <conditionalFormatting sqref="U100:V100">
    <cfRule type="cellIs" dxfId="26150" priority="47267" operator="equal">
      <formula>"11.30 – 19.30"</formula>
    </cfRule>
  </conditionalFormatting>
  <conditionalFormatting sqref="U100:V100">
    <cfRule type="cellIs" dxfId="26149" priority="47268" operator="equal">
      <formula>_FV(13,"3")</formula>
    </cfRule>
  </conditionalFormatting>
  <conditionalFormatting sqref="U100:V100">
    <cfRule type="cellIs" dxfId="26148" priority="47269" operator="equal">
      <formula>_FV(13,"3")</formula>
    </cfRule>
  </conditionalFormatting>
  <conditionalFormatting sqref="U100:V100">
    <cfRule type="cellIs" dxfId="26147" priority="47270" operator="equal">
      <formula>_FV(13,"3")</formula>
    </cfRule>
  </conditionalFormatting>
  <conditionalFormatting sqref="U100:V100">
    <cfRule type="cellIs" dxfId="26146" priority="47255" operator="equal">
      <formula>"09.00 – 15.00"</formula>
    </cfRule>
  </conditionalFormatting>
  <conditionalFormatting sqref="U100:V100">
    <cfRule type="cellIs" dxfId="26145" priority="47256" operator="equal">
      <formula>"09.00 – 18.00"</formula>
    </cfRule>
  </conditionalFormatting>
  <conditionalFormatting sqref="U100:V100">
    <cfRule type="cellIs" dxfId="26144" priority="47257" operator="equal">
      <formula>"09.30 – 13.00"</formula>
    </cfRule>
  </conditionalFormatting>
  <conditionalFormatting sqref="U100:V100">
    <cfRule type="cellIs" dxfId="26143" priority="47258" operator="equal">
      <formula>"10.30 – 19.30"</formula>
    </cfRule>
  </conditionalFormatting>
  <conditionalFormatting sqref="U100:V100">
    <cfRule type="cellIs" dxfId="26142" priority="47259" operator="equal">
      <formula>"11.30 – 19.30"</formula>
    </cfRule>
  </conditionalFormatting>
  <conditionalFormatting sqref="U100:V100">
    <cfRule type="cellIs" dxfId="26141" priority="47260" operator="equal">
      <formula>_FV(13,"3")</formula>
    </cfRule>
  </conditionalFormatting>
  <conditionalFormatting sqref="U100:V100">
    <cfRule type="cellIs" dxfId="26140" priority="47261" operator="equal">
      <formula>_FV(13,"3")</formula>
    </cfRule>
  </conditionalFormatting>
  <conditionalFormatting sqref="U100:V100">
    <cfRule type="cellIs" dxfId="26139" priority="47262" operator="equal">
      <formula>_FV(13,"3")</formula>
    </cfRule>
  </conditionalFormatting>
  <conditionalFormatting sqref="V102:V108">
    <cfRule type="containsText" dxfId="26138" priority="47238" operator="containsText" text="08.30 – 14.30">
      <formula>NOT(ISERROR(SEARCH("08.30 – 14.30",V102)))</formula>
    </cfRule>
    <cfRule type="containsText" dxfId="26137" priority="47239" operator="containsText" text="09:30 – 18.30">
      <formula>NOT(ISERROR(SEARCH("09:30 – 18.30",V102)))</formula>
    </cfRule>
    <cfRule type="containsText" dxfId="26136" priority="47240" operator="containsText" text="10.30 – 18.30">
      <formula>NOT(ISERROR(SEARCH("10.30 – 18.30",V102)))</formula>
    </cfRule>
    <cfRule type="containsText" dxfId="26135" priority="47241" operator="containsText" text="09.30 – 18.30">
      <formula>NOT(ISERROR(SEARCH("09.30 – 18.30",V102)))</formula>
    </cfRule>
    <cfRule type="containsText" dxfId="26134" priority="47242" operator="containsText" text="09.00 – 13:00">
      <formula>NOT(ISERROR(SEARCH("09.00 – 13:00",V102)))</formula>
    </cfRule>
    <cfRule type="containsText" dxfId="26133" priority="47243" operator="containsText" text="08.30 – 16.30">
      <formula>NOT(ISERROR(SEARCH("08.30 – 16.30",V102)))</formula>
    </cfRule>
    <cfRule type="containsText" dxfId="26132" priority="47244" operator="containsText" text="08:30 – 17.30">
      <formula>NOT(ISERROR(SEARCH("08:30 – 17.30",V102)))</formula>
    </cfRule>
    <cfRule type="containsText" dxfId="26131" priority="47245" operator="containsText" text="08.30 – 17.30">
      <formula>NOT(ISERROR(SEARCH("08.30 – 17.30",V102)))</formula>
    </cfRule>
    <cfRule type="containsText" dxfId="26130" priority="47246" operator="containsText" text="09.00 – 18.00">
      <formula>NOT(ISERROR(SEARCH("09.00 – 18.00",V102)))</formula>
    </cfRule>
    <cfRule type="containsText" dxfId="26129" priority="47247" operator="containsText" text="09.00 – 13.00">
      <formula>NOT(ISERROR(SEARCH("09.00 – 13.00",V102)))</formula>
    </cfRule>
    <cfRule type="containsText" dxfId="26128" priority="47248" operator="containsText" text="11.30 – 19.30">
      <formula>NOT(ISERROR(SEARCH("11.30 – 19.30",V102)))</formula>
    </cfRule>
    <cfRule type="containsText" dxfId="26127" priority="47249" operator="containsText" text="10.30 – 19.30">
      <formula>NOT(ISERROR(SEARCH("10.30 – 19.30",V102)))</formula>
    </cfRule>
    <cfRule type="containsText" dxfId="26126" priority="47250" operator="containsText" text="09.00 – 15.00">
      <formula>NOT(ISERROR(SEARCH("09.00 – 15.00",V102)))</formula>
    </cfRule>
    <cfRule type="containsText" dxfId="26125" priority="47251" operator="containsText" text="12:30">
      <formula>NOT(ISERROR(SEARCH("12:30",V102)))</formula>
    </cfRule>
    <cfRule type="containsText" dxfId="26124" priority="47252" operator="containsText" text="13:30">
      <formula>NOT(ISERROR(SEARCH("13:30",V102)))</formula>
    </cfRule>
    <cfRule type="containsText" dxfId="26123" priority="47253" operator="containsText" text="FESTIVITÁ">
      <formula>NOT(ISERROR(SEARCH("FESTIVITÁ",V102)))</formula>
    </cfRule>
    <cfRule type="cellIs" dxfId="26122" priority="47254" operator="equal">
      <formula>"DOMENICA"</formula>
    </cfRule>
  </conditionalFormatting>
  <conditionalFormatting sqref="V102:V108">
    <cfRule type="iconSet" priority="47237">
      <iconSet iconSet="3Symbols2">
        <cfvo type="percent" val="0"/>
        <cfvo type="percent" val="0"/>
        <cfvo type="formula" val="TODAY()" gte="0"/>
      </iconSet>
    </cfRule>
  </conditionalFormatting>
  <conditionalFormatting sqref="BI102:BI108">
    <cfRule type="containsText" dxfId="26121" priority="47220" operator="containsText" text="08.30 – 14.30">
      <formula>NOT(ISERROR(SEARCH("08.30 – 14.30",BI102)))</formula>
    </cfRule>
    <cfRule type="containsText" dxfId="26120" priority="47221" operator="containsText" text="09:30 – 18.30">
      <formula>NOT(ISERROR(SEARCH("09:30 – 18.30",BI102)))</formula>
    </cfRule>
    <cfRule type="containsText" dxfId="26119" priority="47222" operator="containsText" text="10.30 – 18.30">
      <formula>NOT(ISERROR(SEARCH("10.30 – 18.30",BI102)))</formula>
    </cfRule>
    <cfRule type="containsText" dxfId="26118" priority="47223" operator="containsText" text="09.30 – 18.30">
      <formula>NOT(ISERROR(SEARCH("09.30 – 18.30",BI102)))</formula>
    </cfRule>
    <cfRule type="containsText" dxfId="26117" priority="47224" operator="containsText" text="09.00 – 13:00">
      <formula>NOT(ISERROR(SEARCH("09.00 – 13:00",BI102)))</formula>
    </cfRule>
    <cfRule type="containsText" dxfId="26116" priority="47225" operator="containsText" text="08.30 – 16.30">
      <formula>NOT(ISERROR(SEARCH("08.30 – 16.30",BI102)))</formula>
    </cfRule>
    <cfRule type="containsText" dxfId="26115" priority="47226" operator="containsText" text="08:30 – 17.30">
      <formula>NOT(ISERROR(SEARCH("08:30 – 17.30",BI102)))</formula>
    </cfRule>
    <cfRule type="containsText" dxfId="26114" priority="47227" operator="containsText" text="08.30 – 17.30">
      <formula>NOT(ISERROR(SEARCH("08.30 – 17.30",BI102)))</formula>
    </cfRule>
    <cfRule type="containsText" dxfId="26113" priority="47228" operator="containsText" text="09.00 – 18.00">
      <formula>NOT(ISERROR(SEARCH("09.00 – 18.00",BI102)))</formula>
    </cfRule>
    <cfRule type="containsText" dxfId="26112" priority="47229" operator="containsText" text="09.00 – 13.00">
      <formula>NOT(ISERROR(SEARCH("09.00 – 13.00",BI102)))</formula>
    </cfRule>
    <cfRule type="containsText" dxfId="26111" priority="47230" operator="containsText" text="11.30 – 19.30">
      <formula>NOT(ISERROR(SEARCH("11.30 – 19.30",BI102)))</formula>
    </cfRule>
    <cfRule type="containsText" dxfId="26110" priority="47231" operator="containsText" text="10.30 – 19.30">
      <formula>NOT(ISERROR(SEARCH("10.30 – 19.30",BI102)))</formula>
    </cfRule>
    <cfRule type="containsText" dxfId="26109" priority="47232" operator="containsText" text="09.00 – 15.00">
      <formula>NOT(ISERROR(SEARCH("09.00 – 15.00",BI102)))</formula>
    </cfRule>
    <cfRule type="containsText" dxfId="26108" priority="47233" operator="containsText" text="12:30">
      <formula>NOT(ISERROR(SEARCH("12:30",BI102)))</formula>
    </cfRule>
    <cfRule type="containsText" dxfId="26107" priority="47234" operator="containsText" text="13:30">
      <formula>NOT(ISERROR(SEARCH("13:30",BI102)))</formula>
    </cfRule>
    <cfRule type="containsText" dxfId="26106" priority="47235" operator="containsText" text="FESTIVITÁ">
      <formula>NOT(ISERROR(SEARCH("FESTIVITÁ",BI102)))</formula>
    </cfRule>
    <cfRule type="cellIs" dxfId="26105" priority="47236" operator="equal">
      <formula>"DOMENICA"</formula>
    </cfRule>
  </conditionalFormatting>
  <conditionalFormatting sqref="BJ102:BJ108">
    <cfRule type="containsText" dxfId="26104" priority="47203" operator="containsText" text="08.30 – 14.30">
      <formula>NOT(ISERROR(SEARCH("08.30 – 14.30",BJ102)))</formula>
    </cfRule>
    <cfRule type="containsText" dxfId="26103" priority="47204" operator="containsText" text="09:30 – 18.30">
      <formula>NOT(ISERROR(SEARCH("09:30 – 18.30",BJ102)))</formula>
    </cfRule>
    <cfRule type="containsText" dxfId="26102" priority="47205" operator="containsText" text="10.30 – 18.30">
      <formula>NOT(ISERROR(SEARCH("10.30 – 18.30",BJ102)))</formula>
    </cfRule>
    <cfRule type="containsText" dxfId="26101" priority="47206" operator="containsText" text="09.30 – 18.30">
      <formula>NOT(ISERROR(SEARCH("09.30 – 18.30",BJ102)))</formula>
    </cfRule>
    <cfRule type="containsText" dxfId="26100" priority="47207" operator="containsText" text="09.00 – 13:00">
      <formula>NOT(ISERROR(SEARCH("09.00 – 13:00",BJ102)))</formula>
    </cfRule>
    <cfRule type="containsText" dxfId="26099" priority="47208" operator="containsText" text="08.30 – 16.30">
      <formula>NOT(ISERROR(SEARCH("08.30 – 16.30",BJ102)))</formula>
    </cfRule>
    <cfRule type="containsText" dxfId="26098" priority="47209" operator="containsText" text="08:30 – 17.30">
      <formula>NOT(ISERROR(SEARCH("08:30 – 17.30",BJ102)))</formula>
    </cfRule>
    <cfRule type="containsText" dxfId="26097" priority="47210" operator="containsText" text="08.30 – 17.30">
      <formula>NOT(ISERROR(SEARCH("08.30 – 17.30",BJ102)))</formula>
    </cfRule>
    <cfRule type="containsText" dxfId="26096" priority="47211" operator="containsText" text="09.00 – 18.00">
      <formula>NOT(ISERROR(SEARCH("09.00 – 18.00",BJ102)))</formula>
    </cfRule>
    <cfRule type="containsText" dxfId="26095" priority="47212" operator="containsText" text="09.00 – 13.00">
      <formula>NOT(ISERROR(SEARCH("09.00 – 13.00",BJ102)))</formula>
    </cfRule>
    <cfRule type="containsText" dxfId="26094" priority="47213" operator="containsText" text="11.30 – 19.30">
      <formula>NOT(ISERROR(SEARCH("11.30 – 19.30",BJ102)))</formula>
    </cfRule>
    <cfRule type="containsText" dxfId="26093" priority="47214" operator="containsText" text="10.30 – 19.30">
      <formula>NOT(ISERROR(SEARCH("10.30 – 19.30",BJ102)))</formula>
    </cfRule>
    <cfRule type="containsText" dxfId="26092" priority="47215" operator="containsText" text="09.00 – 15.00">
      <formula>NOT(ISERROR(SEARCH("09.00 – 15.00",BJ102)))</formula>
    </cfRule>
    <cfRule type="containsText" dxfId="26091" priority="47216" operator="containsText" text="12:30">
      <formula>NOT(ISERROR(SEARCH("12:30",BJ102)))</formula>
    </cfRule>
    <cfRule type="containsText" dxfId="26090" priority="47217" operator="containsText" text="13:30">
      <formula>NOT(ISERROR(SEARCH("13:30",BJ102)))</formula>
    </cfRule>
    <cfRule type="containsText" dxfId="26089" priority="47218" operator="containsText" text="FESTIVITÁ">
      <formula>NOT(ISERROR(SEARCH("FESTIVITÁ",BJ102)))</formula>
    </cfRule>
    <cfRule type="cellIs" dxfId="26088" priority="47219" operator="equal">
      <formula>"DOMENICA"</formula>
    </cfRule>
  </conditionalFormatting>
  <conditionalFormatting sqref="BJ102:BJ108">
    <cfRule type="iconSet" priority="47202">
      <iconSet iconSet="3Symbols2">
        <cfvo type="percent" val="0"/>
        <cfvo type="percent" val="0"/>
        <cfvo type="formula" val="TODAY()" gte="0"/>
      </iconSet>
    </cfRule>
  </conditionalFormatting>
  <conditionalFormatting sqref="Q100:S108 BU100:XFD108 U100:V108">
    <cfRule type="containsText" dxfId="26087" priority="47196" operator="containsText" text="09.00 - 13.00">
      <formula>NOT(ISERROR(SEARCH("09.00 - 13.00",Q100)))</formula>
    </cfRule>
    <cfRule type="containsText" dxfId="26086" priority="47197" operator="containsText" text="09.00 – 15:00">
      <formula>NOT(ISERROR(SEARCH("09.00 – 15:00",Q100)))</formula>
    </cfRule>
    <cfRule type="containsText" dxfId="26085" priority="47198" operator="containsText" text="09.00 – 16.00">
      <formula>NOT(ISERROR(SEARCH("09.00 – 16.00",Q100)))</formula>
    </cfRule>
    <cfRule type="containsText" dxfId="26084" priority="47199" operator="containsText" text="09.00 - 13:00">
      <formula>NOT(ISERROR(SEARCH("09.00 - 13:00",Q100)))</formula>
    </cfRule>
    <cfRule type="containsText" dxfId="26083" priority="47200" operator="containsText" text="08.30 – 16:30 ">
      <formula>NOT(ISERROR(SEARCH("08.30 – 16:30 ",Q100)))</formula>
    </cfRule>
    <cfRule type="containsText" dxfId="26082" priority="47201" operator="containsText" text="08.30 – 17:30 ">
      <formula>NOT(ISERROR(SEARCH("08.30 – 17:30 ",Q100)))</formula>
    </cfRule>
  </conditionalFormatting>
  <conditionalFormatting sqref="Q100:S100">
    <cfRule type="cellIs" dxfId="26081" priority="47188" operator="equal">
      <formula>"09.00 – 15.00"</formula>
    </cfRule>
  </conditionalFormatting>
  <conditionalFormatting sqref="Q100:S100">
    <cfRule type="cellIs" dxfId="26080" priority="47192" operator="equal">
      <formula>"11.30 – 19.30"</formula>
    </cfRule>
  </conditionalFormatting>
  <conditionalFormatting sqref="Q100:S100">
    <cfRule type="cellIs" dxfId="26079" priority="47193" operator="equal">
      <formula>_FV(13,"3")</formula>
    </cfRule>
  </conditionalFormatting>
  <conditionalFormatting sqref="Q100:S100">
    <cfRule type="cellIs" dxfId="26078" priority="47194" operator="equal">
      <formula>_FV(13,"3")</formula>
    </cfRule>
  </conditionalFormatting>
  <conditionalFormatting sqref="Q100:S100">
    <cfRule type="cellIs" dxfId="26077" priority="47195" operator="equal">
      <formula>_FV(13,"3")</formula>
    </cfRule>
  </conditionalFormatting>
  <conditionalFormatting sqref="Q100:S100">
    <cfRule type="containsText" dxfId="26076" priority="47178" operator="containsText" text="DOMENICA">
      <formula>NOT(ISERROR(SEARCH("DOMENICA",Q100)))</formula>
    </cfRule>
    <cfRule type="containsText" dxfId="26075" priority="47179" operator="containsText" text="08.30 – 14.30">
      <formula>NOT(ISERROR(SEARCH("08.30 – 14.30",Q100)))</formula>
    </cfRule>
    <cfRule type="containsText" dxfId="26074" priority="47180" operator="containsText" text="09.30 – 18.30">
      <formula>NOT(ISERROR(SEARCH("09.30 – 18.30",Q100)))</formula>
    </cfRule>
    <cfRule type="containsText" dxfId="26073" priority="47181" operator="containsText" text="08.30 – 16.30">
      <formula>NOT(ISERROR(SEARCH("08.30 – 16.30",Q100)))</formula>
    </cfRule>
    <cfRule type="containsText" dxfId="26072" priority="47182" operator="containsText" text="08.30 – 17.30">
      <formula>NOT(ISERROR(SEARCH("08.30 – 17.30",Q100)))</formula>
    </cfRule>
    <cfRule type="containsText" dxfId="26071" priority="47183" operator="containsText" text="09.00 – 18.00">
      <formula>NOT(ISERROR(SEARCH("09.00 – 18.00",Q100)))</formula>
    </cfRule>
    <cfRule type="containsText" dxfId="26070" priority="47184" operator="containsText" text="09.00 – 15.00">
      <formula>NOT(ISERROR(SEARCH("09.00 – 15.00",Q100)))</formula>
    </cfRule>
    <cfRule type="containsText" dxfId="26069" priority="47185" operator="containsText" text="10.30 – 19.30">
      <formula>NOT(ISERROR(SEARCH("10.30 – 19.30",Q100)))</formula>
    </cfRule>
    <cfRule type="containsText" dxfId="26068" priority="47186" operator="containsText" text="09.00 – 13.00">
      <formula>NOT(ISERROR(SEARCH("09.00 – 13.00",Q100)))</formula>
    </cfRule>
    <cfRule type="containsText" dxfId="26067" priority="47187" operator="containsText" text="11.30 – 19.30">
      <formula>NOT(ISERROR(SEARCH("11.30 – 19.30",Q100)))</formula>
    </cfRule>
  </conditionalFormatting>
  <conditionalFormatting sqref="Q100:S100">
    <cfRule type="cellIs" dxfId="26066" priority="47171" operator="equal">
      <formula>"09.00 – 18.00"</formula>
    </cfRule>
  </conditionalFormatting>
  <conditionalFormatting sqref="Q100:S100">
    <cfRule type="cellIs" dxfId="26065" priority="47172" operator="equal">
      <formula>"09.30 – 13.00"</formula>
    </cfRule>
  </conditionalFormatting>
  <conditionalFormatting sqref="Q100:S100">
    <cfRule type="cellIs" dxfId="26064" priority="47173" operator="equal">
      <formula>"10.30 – 19.30"</formula>
    </cfRule>
  </conditionalFormatting>
  <conditionalFormatting sqref="Q100:S100">
    <cfRule type="cellIs" dxfId="26063" priority="47174" operator="equal">
      <formula>"11.30 – 19.30"</formula>
    </cfRule>
  </conditionalFormatting>
  <conditionalFormatting sqref="Q100:S100">
    <cfRule type="cellIs" dxfId="26062" priority="47175" operator="equal">
      <formula>_FV(13,"3")</formula>
    </cfRule>
  </conditionalFormatting>
  <conditionalFormatting sqref="Q100:S100">
    <cfRule type="cellIs" dxfId="26061" priority="47176" operator="equal">
      <formula>_FV(13,"3")</formula>
    </cfRule>
  </conditionalFormatting>
  <conditionalFormatting sqref="Q100:S100">
    <cfRule type="cellIs" dxfId="26060" priority="47177" operator="equal">
      <formula>_FV(13,"3")</formula>
    </cfRule>
  </conditionalFormatting>
  <conditionalFormatting sqref="C100:G100 I100:P100">
    <cfRule type="cellIs" dxfId="26059" priority="47155" operator="equal">
      <formula>"09.00 – 13.00"</formula>
    </cfRule>
  </conditionalFormatting>
  <conditionalFormatting sqref="C100:G100 I100:P100">
    <cfRule type="cellIs" dxfId="26058" priority="47156" operator="equal">
      <formula>"09.00 – 15.00"</formula>
    </cfRule>
  </conditionalFormatting>
  <conditionalFormatting sqref="C100:G100 I100:P100">
    <cfRule type="cellIs" dxfId="26057" priority="47158" operator="equal">
      <formula>"09.30 – 13.00"</formula>
    </cfRule>
  </conditionalFormatting>
  <conditionalFormatting sqref="C100:G100 I100:P100">
    <cfRule type="cellIs" dxfId="26056" priority="47159" operator="equal">
      <formula>"10.30 – 19.30"</formula>
    </cfRule>
  </conditionalFormatting>
  <conditionalFormatting sqref="C100:G100 I100:P100">
    <cfRule type="cellIs" dxfId="26055" priority="47160" operator="equal">
      <formula>"11.30 – 19.30"</formula>
    </cfRule>
  </conditionalFormatting>
  <conditionalFormatting sqref="C100:G100 I100:P100">
    <cfRule type="cellIs" dxfId="26054" priority="47161" operator="equal">
      <formula>_FV(13,"3")</formula>
    </cfRule>
  </conditionalFormatting>
  <conditionalFormatting sqref="C100:G100 I100:P100">
    <cfRule type="cellIs" dxfId="26053" priority="47162" operator="equal">
      <formula>_FV(13,"3")</formula>
    </cfRule>
  </conditionalFormatting>
  <conditionalFormatting sqref="C100:G100 I100:P100">
    <cfRule type="cellIs" dxfId="26052" priority="47163" operator="equal">
      <formula>_FV(13,"3")</formula>
    </cfRule>
  </conditionalFormatting>
  <conditionalFormatting sqref="C100:G100 I100:P100">
    <cfRule type="containsText" dxfId="26051" priority="47145" operator="containsText" text="DOMENICA">
      <formula>NOT(ISERROR(SEARCH("DOMENICA",C100)))</formula>
    </cfRule>
    <cfRule type="containsText" dxfId="26050" priority="47146" operator="containsText" text="08.30 – 14.30">
      <formula>NOT(ISERROR(SEARCH("08.30 – 14.30",C100)))</formula>
    </cfRule>
    <cfRule type="containsText" dxfId="26049" priority="47147" operator="containsText" text="09.30 – 18.30">
      <formula>NOT(ISERROR(SEARCH("09.30 – 18.30",C100)))</formula>
    </cfRule>
    <cfRule type="containsText" dxfId="26048" priority="47148" operator="containsText" text="08.30 – 16.30">
      <formula>NOT(ISERROR(SEARCH("08.30 – 16.30",C100)))</formula>
    </cfRule>
    <cfRule type="containsText" dxfId="26047" priority="47149" operator="containsText" text="08.30 – 17.30">
      <formula>NOT(ISERROR(SEARCH("08.30 – 17.30",C100)))</formula>
    </cfRule>
    <cfRule type="containsText" dxfId="26046" priority="47150" operator="containsText" text="09.00 – 18.00">
      <formula>NOT(ISERROR(SEARCH("09.00 – 18.00",C100)))</formula>
    </cfRule>
    <cfRule type="containsText" dxfId="26045" priority="47151" operator="containsText" text="09.00 – 15.00">
      <formula>NOT(ISERROR(SEARCH("09.00 – 15.00",C100)))</formula>
    </cfRule>
    <cfRule type="containsText" dxfId="26044" priority="47152" operator="containsText" text="10.30 – 19.30">
      <formula>NOT(ISERROR(SEARCH("10.30 – 19.30",C100)))</formula>
    </cfRule>
    <cfRule type="containsText" dxfId="26043" priority="47153" operator="containsText" text="09.00 – 13.00">
      <formula>NOT(ISERROR(SEARCH("09.00 – 13.00",C100)))</formula>
    </cfRule>
    <cfRule type="containsText" dxfId="26042" priority="47154" operator="containsText" text="11.30 – 19.30">
      <formula>NOT(ISERROR(SEARCH("11.30 – 19.30",C100)))</formula>
    </cfRule>
  </conditionalFormatting>
  <conditionalFormatting sqref="C100:G100 I100:P100">
    <cfRule type="cellIs" dxfId="26041" priority="47137" operator="equal">
      <formula>"09.00 – 15.00"</formula>
    </cfRule>
  </conditionalFormatting>
  <conditionalFormatting sqref="C100:G100 I100:P100">
    <cfRule type="cellIs" dxfId="26040" priority="47138" operator="equal">
      <formula>"09.00 – 18.00"</formula>
    </cfRule>
  </conditionalFormatting>
  <conditionalFormatting sqref="C100:G100 I100:P100">
    <cfRule type="cellIs" dxfId="26039" priority="47139" operator="equal">
      <formula>"09.30 – 13.00"</formula>
    </cfRule>
  </conditionalFormatting>
  <conditionalFormatting sqref="C100:G100 I100:P100">
    <cfRule type="cellIs" dxfId="26038" priority="47140" operator="equal">
      <formula>"10.30 – 19.30"</formula>
    </cfRule>
  </conditionalFormatting>
  <conditionalFormatting sqref="C100:G100 I100:P100">
    <cfRule type="cellIs" dxfId="26037" priority="47141" operator="equal">
      <formula>"11.30 – 19.30"</formula>
    </cfRule>
  </conditionalFormatting>
  <conditionalFormatting sqref="C100:G100 I100:P100">
    <cfRule type="cellIs" dxfId="26036" priority="47142" operator="equal">
      <formula>_FV(13,"3")</formula>
    </cfRule>
  </conditionalFormatting>
  <conditionalFormatting sqref="C100:G100 I100:P100">
    <cfRule type="cellIs" dxfId="26035" priority="47143" operator="equal">
      <formula>_FV(13,"3")</formula>
    </cfRule>
  </conditionalFormatting>
  <conditionalFormatting sqref="C100:G100 I100:P100">
    <cfRule type="cellIs" dxfId="26034" priority="47144" operator="equal">
      <formula>_FV(13,"3")</formula>
    </cfRule>
  </conditionalFormatting>
  <conditionalFormatting sqref="C100:G100 I100:P100">
    <cfRule type="cellIs" dxfId="26033" priority="47129" operator="equal">
      <formula>"09.00 – 15.00"</formula>
    </cfRule>
  </conditionalFormatting>
  <conditionalFormatting sqref="C100:G100 I100:P100">
    <cfRule type="cellIs" dxfId="26032" priority="47130" operator="equal">
      <formula>"09.00 – 18.00"</formula>
    </cfRule>
  </conditionalFormatting>
  <conditionalFormatting sqref="C100:G100 I100:P100">
    <cfRule type="cellIs" dxfId="26031" priority="47131" operator="equal">
      <formula>"09.30 – 13.00"</formula>
    </cfRule>
  </conditionalFormatting>
  <conditionalFormatting sqref="C100:G100 I100:P100">
    <cfRule type="cellIs" dxfId="26030" priority="47132" operator="equal">
      <formula>"10.30 – 19.30"</formula>
    </cfRule>
  </conditionalFormatting>
  <conditionalFormatting sqref="C100:G100 I100:P100">
    <cfRule type="cellIs" dxfId="26029" priority="47133" operator="equal">
      <formula>"11.30 – 19.30"</formula>
    </cfRule>
  </conditionalFormatting>
  <conditionalFormatting sqref="C100:G100 I100:P100">
    <cfRule type="cellIs" dxfId="26028" priority="47134" operator="equal">
      <formula>_FV(13,"3")</formula>
    </cfRule>
  </conditionalFormatting>
  <conditionalFormatting sqref="C100:G100 I100:P100">
    <cfRule type="cellIs" dxfId="26027" priority="47135" operator="equal">
      <formula>_FV(13,"3")</formula>
    </cfRule>
  </conditionalFormatting>
  <conditionalFormatting sqref="C100:G100 I100:P100">
    <cfRule type="cellIs" dxfId="26026" priority="47136" operator="equal">
      <formula>_FV(13,"3")</formula>
    </cfRule>
  </conditionalFormatting>
  <conditionalFormatting sqref="H100">
    <cfRule type="cellIs" dxfId="26025" priority="47121" operator="equal">
      <formula>"09.00 – 15.00"</formula>
    </cfRule>
  </conditionalFormatting>
  <conditionalFormatting sqref="H100">
    <cfRule type="cellIs" dxfId="26024" priority="47122" operator="equal">
      <formula>"09.00 – 18.00"</formula>
    </cfRule>
  </conditionalFormatting>
  <conditionalFormatting sqref="H100">
    <cfRule type="cellIs" dxfId="26023" priority="47123" operator="equal">
      <formula>"09.30 – 13.00"</formula>
    </cfRule>
  </conditionalFormatting>
  <conditionalFormatting sqref="H100">
    <cfRule type="cellIs" dxfId="26022" priority="47124" operator="equal">
      <formula>"10.30 – 19.30"</formula>
    </cfRule>
  </conditionalFormatting>
  <conditionalFormatting sqref="H100">
    <cfRule type="cellIs" dxfId="26021" priority="47125" operator="equal">
      <formula>"11.30 – 19.30"</formula>
    </cfRule>
  </conditionalFormatting>
  <conditionalFormatting sqref="H100">
    <cfRule type="cellIs" dxfId="26020" priority="47126" operator="equal">
      <formula>_FV(13,"3")</formula>
    </cfRule>
  </conditionalFormatting>
  <conditionalFormatting sqref="H100">
    <cfRule type="cellIs" dxfId="26019" priority="47127" operator="equal">
      <formula>_FV(13,"3")</formula>
    </cfRule>
  </conditionalFormatting>
  <conditionalFormatting sqref="H100">
    <cfRule type="cellIs" dxfId="26018" priority="47128" operator="equal">
      <formula>_FV(13,"3")</formula>
    </cfRule>
  </conditionalFormatting>
  <conditionalFormatting sqref="H100">
    <cfRule type="containsText" dxfId="26017" priority="47111" operator="containsText" text="DOMENICA">
      <formula>NOT(ISERROR(SEARCH("DOMENICA",H100)))</formula>
    </cfRule>
    <cfRule type="containsText" dxfId="26016" priority="47112" operator="containsText" text="08.30 – 14.30">
      <formula>NOT(ISERROR(SEARCH("08.30 – 14.30",H100)))</formula>
    </cfRule>
    <cfRule type="containsText" dxfId="26015" priority="47113" operator="containsText" text="09.30 – 18.30">
      <formula>NOT(ISERROR(SEARCH("09.30 – 18.30",H100)))</formula>
    </cfRule>
    <cfRule type="containsText" dxfId="26014" priority="47114" operator="containsText" text="08.30 – 16.30">
      <formula>NOT(ISERROR(SEARCH("08.30 – 16.30",H100)))</formula>
    </cfRule>
    <cfRule type="containsText" dxfId="26013" priority="47115" operator="containsText" text="08.30 – 17.30">
      <formula>NOT(ISERROR(SEARCH("08.30 – 17.30",H100)))</formula>
    </cfRule>
    <cfRule type="containsText" dxfId="26012" priority="47116" operator="containsText" text="09.00 – 18.00">
      <formula>NOT(ISERROR(SEARCH("09.00 – 18.00",H100)))</formula>
    </cfRule>
    <cfRule type="containsText" dxfId="26011" priority="47117" operator="containsText" text="09.00 – 15.00">
      <formula>NOT(ISERROR(SEARCH("09.00 – 15.00",H100)))</formula>
    </cfRule>
    <cfRule type="containsText" dxfId="26010" priority="47118" operator="containsText" text="10.30 – 19.30">
      <formula>NOT(ISERROR(SEARCH("10.30 – 19.30",H100)))</formula>
    </cfRule>
    <cfRule type="containsText" dxfId="26009" priority="47119" operator="containsText" text="09.00 – 13.00">
      <formula>NOT(ISERROR(SEARCH("09.00 – 13.00",H100)))</formula>
    </cfRule>
    <cfRule type="containsText" dxfId="26008" priority="47120" operator="containsText" text="11.30 – 19.30">
      <formula>NOT(ISERROR(SEARCH("11.30 – 19.30",H100)))</formula>
    </cfRule>
  </conditionalFormatting>
  <conditionalFormatting sqref="H100">
    <cfRule type="cellIs" dxfId="26007" priority="47104" operator="equal">
      <formula>"09.00 – 18.00"</formula>
    </cfRule>
  </conditionalFormatting>
  <conditionalFormatting sqref="H100">
    <cfRule type="cellIs" dxfId="26006" priority="47105" operator="equal">
      <formula>"09.30 – 13.00"</formula>
    </cfRule>
  </conditionalFormatting>
  <conditionalFormatting sqref="H100">
    <cfRule type="cellIs" dxfId="26005" priority="47106" operator="equal">
      <formula>"10.30 – 19.30"</formula>
    </cfRule>
  </conditionalFormatting>
  <conditionalFormatting sqref="H100">
    <cfRule type="cellIs" dxfId="26004" priority="47107" operator="equal">
      <formula>"11.30 – 19.30"</formula>
    </cfRule>
  </conditionalFormatting>
  <conditionalFormatting sqref="H100">
    <cfRule type="cellIs" dxfId="26003" priority="47108" operator="equal">
      <formula>_FV(13,"3")</formula>
    </cfRule>
  </conditionalFormatting>
  <conditionalFormatting sqref="H100">
    <cfRule type="cellIs" dxfId="26002" priority="47109" operator="equal">
      <formula>_FV(13,"3")</formula>
    </cfRule>
  </conditionalFormatting>
  <conditionalFormatting sqref="H100">
    <cfRule type="cellIs" dxfId="26001" priority="47110" operator="equal">
      <formula>_FV(13,"3")</formula>
    </cfRule>
  </conditionalFormatting>
  <conditionalFormatting sqref="H100">
    <cfRule type="cellIs" dxfId="26000" priority="47097" operator="equal">
      <formula>"09.00 – 18.00"</formula>
    </cfRule>
  </conditionalFormatting>
  <conditionalFormatting sqref="H100">
    <cfRule type="cellIs" dxfId="25999" priority="47098" operator="equal">
      <formula>"09.30 – 13.00"</formula>
    </cfRule>
  </conditionalFormatting>
  <conditionalFormatting sqref="H100">
    <cfRule type="cellIs" dxfId="25998" priority="47099" operator="equal">
      <formula>"10.30 – 19.30"</formula>
    </cfRule>
  </conditionalFormatting>
  <conditionalFormatting sqref="H100">
    <cfRule type="cellIs" dxfId="25997" priority="47100" operator="equal">
      <formula>"11.30 – 19.30"</formula>
    </cfRule>
  </conditionalFormatting>
  <conditionalFormatting sqref="H100">
    <cfRule type="cellIs" dxfId="25996" priority="47101" operator="equal">
      <formula>_FV(13,"3")</formula>
    </cfRule>
  </conditionalFormatting>
  <conditionalFormatting sqref="H100">
    <cfRule type="cellIs" dxfId="25995" priority="47102" operator="equal">
      <formula>_FV(13,"3")</formula>
    </cfRule>
  </conditionalFormatting>
  <conditionalFormatting sqref="H100">
    <cfRule type="cellIs" dxfId="25994" priority="47103" operator="equal">
      <formula>_FV(13,"3")</formula>
    </cfRule>
  </conditionalFormatting>
  <conditionalFormatting sqref="A102:B108">
    <cfRule type="containsText" dxfId="25993" priority="47080" operator="containsText" text="08.30 – 14.30">
      <formula>NOT(ISERROR(SEARCH("08.30 – 14.30",A102)))</formula>
    </cfRule>
    <cfRule type="containsText" dxfId="25992" priority="47081" operator="containsText" text="09:30 – 18.30">
      <formula>NOT(ISERROR(SEARCH("09:30 – 18.30",A102)))</formula>
    </cfRule>
    <cfRule type="containsText" dxfId="25991" priority="47082" operator="containsText" text="10.30 – 18.30">
      <formula>NOT(ISERROR(SEARCH("10.30 – 18.30",A102)))</formula>
    </cfRule>
    <cfRule type="containsText" dxfId="25990" priority="47083" operator="containsText" text="09.30 – 18.30">
      <formula>NOT(ISERROR(SEARCH("09.30 – 18.30",A102)))</formula>
    </cfRule>
    <cfRule type="containsText" dxfId="25989" priority="47084" operator="containsText" text="09.00 – 13:00">
      <formula>NOT(ISERROR(SEARCH("09.00 – 13:00",A102)))</formula>
    </cfRule>
    <cfRule type="containsText" dxfId="25988" priority="47085" operator="containsText" text="08.30 – 16.30">
      <formula>NOT(ISERROR(SEARCH("08.30 – 16.30",A102)))</formula>
    </cfRule>
    <cfRule type="containsText" dxfId="25987" priority="47086" operator="containsText" text="08:30 – 17.30">
      <formula>NOT(ISERROR(SEARCH("08:30 – 17.30",A102)))</formula>
    </cfRule>
    <cfRule type="containsText" dxfId="25986" priority="47087" operator="containsText" text="08.30 – 17.30">
      <formula>NOT(ISERROR(SEARCH("08.30 – 17.30",A102)))</formula>
    </cfRule>
    <cfRule type="containsText" dxfId="25985" priority="47088" operator="containsText" text="09.00 – 18.00">
      <formula>NOT(ISERROR(SEARCH("09.00 – 18.00",A102)))</formula>
    </cfRule>
    <cfRule type="containsText" dxfId="25984" priority="47089" operator="containsText" text="09.00 – 13.00">
      <formula>NOT(ISERROR(SEARCH("09.00 – 13.00",A102)))</formula>
    </cfRule>
    <cfRule type="containsText" dxfId="25983" priority="47090" operator="containsText" text="11.30 – 19.30">
      <formula>NOT(ISERROR(SEARCH("11.30 – 19.30",A102)))</formula>
    </cfRule>
    <cfRule type="containsText" dxfId="25982" priority="47091" operator="containsText" text="10.30 – 19.30">
      <formula>NOT(ISERROR(SEARCH("10.30 – 19.30",A102)))</formula>
    </cfRule>
    <cfRule type="containsText" dxfId="25981" priority="47092" operator="containsText" text="09.00 – 15.00">
      <formula>NOT(ISERROR(SEARCH("09.00 – 15.00",A102)))</formula>
    </cfRule>
    <cfRule type="containsText" dxfId="25980" priority="47093" operator="containsText" text="12:30">
      <formula>NOT(ISERROR(SEARCH("12:30",A102)))</formula>
    </cfRule>
    <cfRule type="containsText" dxfId="25979" priority="47094" operator="containsText" text="13:30">
      <formula>NOT(ISERROR(SEARCH("13:30",A102)))</formula>
    </cfRule>
    <cfRule type="containsText" dxfId="25978" priority="47095" operator="containsText" text="FESTIVITÁ">
      <formula>NOT(ISERROR(SEARCH("FESTIVITÁ",A102)))</formula>
    </cfRule>
    <cfRule type="cellIs" dxfId="25977" priority="47096" operator="equal">
      <formula>"DOMENICA"</formula>
    </cfRule>
  </conditionalFormatting>
  <conditionalFormatting sqref="B102:B108">
    <cfRule type="iconSet" priority="47079">
      <iconSet iconSet="3Symbols2">
        <cfvo type="percent" val="0"/>
        <cfvo type="percent" val="0"/>
        <cfvo type="formula" val="TODAY()" gte="0"/>
      </iconSet>
    </cfRule>
  </conditionalFormatting>
  <conditionalFormatting sqref="A101:B101">
    <cfRule type="containsText" dxfId="25976" priority="47062" operator="containsText" text="08.30 – 14.30">
      <formula>NOT(ISERROR(SEARCH("08.30 – 14.30",A101)))</formula>
    </cfRule>
    <cfRule type="containsText" dxfId="25975" priority="47063" operator="containsText" text="09:30 – 18.30">
      <formula>NOT(ISERROR(SEARCH("09:30 – 18.30",A101)))</formula>
    </cfRule>
    <cfRule type="containsText" dxfId="25974" priority="47064" operator="containsText" text="10.30 – 18.30">
      <formula>NOT(ISERROR(SEARCH("10.30 – 18.30",A101)))</formula>
    </cfRule>
    <cfRule type="containsText" dxfId="25973" priority="47065" operator="containsText" text="09.30 – 18.30">
      <formula>NOT(ISERROR(SEARCH("09.30 – 18.30",A101)))</formula>
    </cfRule>
    <cfRule type="containsText" dxfId="25972" priority="47066" operator="containsText" text="09.00 – 13:00">
      <formula>NOT(ISERROR(SEARCH("09.00 – 13:00",A101)))</formula>
    </cfRule>
    <cfRule type="containsText" dxfId="25971" priority="47067" operator="containsText" text="08.30 – 16.30">
      <formula>NOT(ISERROR(SEARCH("08.30 – 16.30",A101)))</formula>
    </cfRule>
    <cfRule type="containsText" dxfId="25970" priority="47068" operator="containsText" text="08:30 – 17.30">
      <formula>NOT(ISERROR(SEARCH("08:30 – 17.30",A101)))</formula>
    </cfRule>
    <cfRule type="containsText" dxfId="25969" priority="47069" operator="containsText" text="08.30 – 17.30">
      <formula>NOT(ISERROR(SEARCH("08.30 – 17.30",A101)))</formula>
    </cfRule>
    <cfRule type="containsText" dxfId="25968" priority="47070" operator="containsText" text="09.00 – 18.00">
      <formula>NOT(ISERROR(SEARCH("09.00 – 18.00",A101)))</formula>
    </cfRule>
    <cfRule type="containsText" dxfId="25967" priority="47071" operator="containsText" text="09.00 – 13.00">
      <formula>NOT(ISERROR(SEARCH("09.00 – 13.00",A101)))</formula>
    </cfRule>
    <cfRule type="containsText" dxfId="25966" priority="47072" operator="containsText" text="11.30 – 19.30">
      <formula>NOT(ISERROR(SEARCH("11.30 – 19.30",A101)))</formula>
    </cfRule>
    <cfRule type="containsText" dxfId="25965" priority="47073" operator="containsText" text="10.30 – 19.30">
      <formula>NOT(ISERROR(SEARCH("10.30 – 19.30",A101)))</formula>
    </cfRule>
    <cfRule type="containsText" dxfId="25964" priority="47074" operator="containsText" text="09.00 – 15.00">
      <formula>NOT(ISERROR(SEARCH("09.00 – 15.00",A101)))</formula>
    </cfRule>
    <cfRule type="containsText" dxfId="25963" priority="47075" operator="containsText" text="12:30">
      <formula>NOT(ISERROR(SEARCH("12:30",A101)))</formula>
    </cfRule>
    <cfRule type="containsText" dxfId="25962" priority="47076" operator="containsText" text="13:30">
      <formula>NOT(ISERROR(SEARCH("13:30",A101)))</formula>
    </cfRule>
    <cfRule type="containsText" dxfId="25961" priority="47077" operator="containsText" text="FESTIVITÁ">
      <formula>NOT(ISERROR(SEARCH("FESTIVITÁ",A101)))</formula>
    </cfRule>
    <cfRule type="cellIs" dxfId="25960" priority="47078" operator="equal">
      <formula>"DOMENICA"</formula>
    </cfRule>
  </conditionalFormatting>
  <conditionalFormatting sqref="A100:B100">
    <cfRule type="cellIs" dxfId="25959" priority="47054" operator="equal">
      <formula>"09.00 – 15.00"</formula>
    </cfRule>
  </conditionalFormatting>
  <conditionalFormatting sqref="A100:B100">
    <cfRule type="cellIs" dxfId="25958" priority="47055" operator="equal">
      <formula>"09.00 – 18.00"</formula>
    </cfRule>
  </conditionalFormatting>
  <conditionalFormatting sqref="A100:B100">
    <cfRule type="cellIs" dxfId="25957" priority="47056" operator="equal">
      <formula>"09.30 – 13.00"</formula>
    </cfRule>
  </conditionalFormatting>
  <conditionalFormatting sqref="A100:B100">
    <cfRule type="cellIs" dxfId="25956" priority="47057" operator="equal">
      <formula>"10.30 – 19.30"</formula>
    </cfRule>
  </conditionalFormatting>
  <conditionalFormatting sqref="A100:B100">
    <cfRule type="cellIs" dxfId="25955" priority="47058" operator="equal">
      <formula>"11.30 – 19.30"</formula>
    </cfRule>
  </conditionalFormatting>
  <conditionalFormatting sqref="A100:B100">
    <cfRule type="cellIs" dxfId="25954" priority="47059" operator="equal">
      <formula>_FV(13,"3")</formula>
    </cfRule>
  </conditionalFormatting>
  <conditionalFormatting sqref="A100:B100">
    <cfRule type="cellIs" dxfId="25953" priority="47060" operator="equal">
      <formula>_FV(13,"3")</formula>
    </cfRule>
  </conditionalFormatting>
  <conditionalFormatting sqref="A100:B100">
    <cfRule type="cellIs" dxfId="25952" priority="47061" operator="equal">
      <formula>_FV(13,"3")</formula>
    </cfRule>
  </conditionalFormatting>
  <conditionalFormatting sqref="A100:B100">
    <cfRule type="containsText" dxfId="25951" priority="47044" operator="containsText" text="DOMENICA">
      <formula>NOT(ISERROR(SEARCH("DOMENICA",A100)))</formula>
    </cfRule>
    <cfRule type="containsText" dxfId="25950" priority="47045" operator="containsText" text="08.30 – 14.30">
      <formula>NOT(ISERROR(SEARCH("08.30 – 14.30",A100)))</formula>
    </cfRule>
    <cfRule type="containsText" dxfId="25949" priority="47046" operator="containsText" text="09.30 – 18.30">
      <formula>NOT(ISERROR(SEARCH("09.30 – 18.30",A100)))</formula>
    </cfRule>
    <cfRule type="containsText" dxfId="25948" priority="47047" operator="containsText" text="08.30 – 16.30">
      <formula>NOT(ISERROR(SEARCH("08.30 – 16.30",A100)))</formula>
    </cfRule>
    <cfRule type="containsText" dxfId="25947" priority="47048" operator="containsText" text="08.30 – 17.30">
      <formula>NOT(ISERROR(SEARCH("08.30 – 17.30",A100)))</formula>
    </cfRule>
    <cfRule type="containsText" dxfId="25946" priority="47049" operator="containsText" text="09.00 – 18.00">
      <formula>NOT(ISERROR(SEARCH("09.00 – 18.00",A100)))</formula>
    </cfRule>
    <cfRule type="containsText" dxfId="25945" priority="47050" operator="containsText" text="09.00 – 15.00">
      <formula>NOT(ISERROR(SEARCH("09.00 – 15.00",A100)))</formula>
    </cfRule>
    <cfRule type="containsText" dxfId="25944" priority="47051" operator="containsText" text="10.30 – 19.30">
      <formula>NOT(ISERROR(SEARCH("10.30 – 19.30",A100)))</formula>
    </cfRule>
    <cfRule type="containsText" dxfId="25943" priority="47052" operator="containsText" text="09.00 – 13.00">
      <formula>NOT(ISERROR(SEARCH("09.00 – 13.00",A100)))</formula>
    </cfRule>
    <cfRule type="containsText" dxfId="25942" priority="47053" operator="containsText" text="11.30 – 19.30">
      <formula>NOT(ISERROR(SEARCH("11.30 – 19.30",A100)))</formula>
    </cfRule>
  </conditionalFormatting>
  <conditionalFormatting sqref="A100:B100">
    <cfRule type="cellIs" dxfId="25941" priority="47036" operator="equal">
      <formula>"09.00 – 15.00"</formula>
    </cfRule>
  </conditionalFormatting>
  <conditionalFormatting sqref="A100:B100">
    <cfRule type="cellIs" dxfId="25940" priority="47037" operator="equal">
      <formula>"09.00 – 18.00"</formula>
    </cfRule>
  </conditionalFormatting>
  <conditionalFormatting sqref="A100:B100">
    <cfRule type="cellIs" dxfId="25939" priority="47038" operator="equal">
      <formula>"09.30 – 13.00"</formula>
    </cfRule>
  </conditionalFormatting>
  <conditionalFormatting sqref="A100:B100">
    <cfRule type="cellIs" dxfId="25938" priority="47039" operator="equal">
      <formula>"10.30 – 19.30"</formula>
    </cfRule>
  </conditionalFormatting>
  <conditionalFormatting sqref="A100:B100">
    <cfRule type="cellIs" dxfId="25937" priority="47040" operator="equal">
      <formula>"11.30 – 19.30"</formula>
    </cfRule>
  </conditionalFormatting>
  <conditionalFormatting sqref="A100:B100">
    <cfRule type="cellIs" dxfId="25936" priority="47041" operator="equal">
      <formula>_FV(13,"3")</formula>
    </cfRule>
  </conditionalFormatting>
  <conditionalFormatting sqref="A100:B100">
    <cfRule type="cellIs" dxfId="25935" priority="47042" operator="equal">
      <formula>_FV(13,"3")</formula>
    </cfRule>
  </conditionalFormatting>
  <conditionalFormatting sqref="A100:B100">
    <cfRule type="cellIs" dxfId="25934" priority="47043" operator="equal">
      <formula>_FV(13,"3")</formula>
    </cfRule>
  </conditionalFormatting>
  <conditionalFormatting sqref="A100:B100">
    <cfRule type="cellIs" dxfId="25933" priority="47028" operator="equal">
      <formula>"09.00 – 15.00"</formula>
    </cfRule>
  </conditionalFormatting>
  <conditionalFormatting sqref="A100:B100">
    <cfRule type="cellIs" dxfId="25932" priority="47029" operator="equal">
      <formula>"09.00 – 18.00"</formula>
    </cfRule>
  </conditionalFormatting>
  <conditionalFormatting sqref="A100:B100">
    <cfRule type="cellIs" dxfId="25931" priority="47030" operator="equal">
      <formula>"09.30 – 13.00"</formula>
    </cfRule>
  </conditionalFormatting>
  <conditionalFormatting sqref="A100:B100">
    <cfRule type="cellIs" dxfId="25930" priority="47031" operator="equal">
      <formula>"10.30 – 19.30"</formula>
    </cfRule>
  </conditionalFormatting>
  <conditionalFormatting sqref="A100:B100">
    <cfRule type="cellIs" dxfId="25929" priority="47032" operator="equal">
      <formula>"11.30 – 19.30"</formula>
    </cfRule>
  </conditionalFormatting>
  <conditionalFormatting sqref="A100:B100">
    <cfRule type="cellIs" dxfId="25928" priority="47033" operator="equal">
      <formula>_FV(13,"3")</formula>
    </cfRule>
  </conditionalFormatting>
  <conditionalFormatting sqref="A100:B100">
    <cfRule type="cellIs" dxfId="25927" priority="47034" operator="equal">
      <formula>_FV(13,"3")</formula>
    </cfRule>
  </conditionalFormatting>
  <conditionalFormatting sqref="A100:B100">
    <cfRule type="cellIs" dxfId="25926" priority="47035" operator="equal">
      <formula>_FV(13,"3")</formula>
    </cfRule>
  </conditionalFormatting>
  <conditionalFormatting sqref="A100:P100 A101:B108">
    <cfRule type="containsText" dxfId="25925" priority="47022" operator="containsText" text="09.00 - 13.00">
      <formula>NOT(ISERROR(SEARCH("09.00 - 13.00",A100)))</formula>
    </cfRule>
    <cfRule type="containsText" dxfId="25924" priority="47023" operator="containsText" text="09.00 – 15:00">
      <formula>NOT(ISERROR(SEARCH("09.00 – 15:00",A100)))</formula>
    </cfRule>
    <cfRule type="containsText" dxfId="25923" priority="47024" operator="containsText" text="09.00 – 16.00">
      <formula>NOT(ISERROR(SEARCH("09.00 – 16.00",A100)))</formula>
    </cfRule>
    <cfRule type="containsText" dxfId="25922" priority="47025" operator="containsText" text="09.00 - 13:00">
      <formula>NOT(ISERROR(SEARCH("09.00 - 13:00",A100)))</formula>
    </cfRule>
    <cfRule type="containsText" dxfId="25921" priority="47026" operator="containsText" text="08.30 – 16:30 ">
      <formula>NOT(ISERROR(SEARCH("08.30 – 16:30 ",A100)))</formula>
    </cfRule>
    <cfRule type="containsText" dxfId="25920" priority="47027" operator="containsText" text="08.30 – 17:30 ">
      <formula>NOT(ISERROR(SEARCH("08.30 – 17:30 ",A100)))</formula>
    </cfRule>
  </conditionalFormatting>
  <conditionalFormatting sqref="C100:P100">
    <cfRule type="cellIs" dxfId="25919" priority="47014" operator="equal">
      <formula>"09.00 – 15.00"</formula>
    </cfRule>
  </conditionalFormatting>
  <conditionalFormatting sqref="C100:P100">
    <cfRule type="cellIs" dxfId="25918" priority="47015" operator="equal">
      <formula>"09.00 – 18.00"</formula>
    </cfRule>
  </conditionalFormatting>
  <conditionalFormatting sqref="C100:P100">
    <cfRule type="cellIs" dxfId="25917" priority="47016" operator="equal">
      <formula>"09.30 – 13.00"</formula>
    </cfRule>
  </conditionalFormatting>
  <conditionalFormatting sqref="C100:P100">
    <cfRule type="cellIs" dxfId="25916" priority="47017" operator="equal">
      <formula>"10.30 – 19.30"</formula>
    </cfRule>
  </conditionalFormatting>
  <conditionalFormatting sqref="C100:P100">
    <cfRule type="cellIs" dxfId="25915" priority="47018" operator="equal">
      <formula>"11.30 – 19.30"</formula>
    </cfRule>
  </conditionalFormatting>
  <conditionalFormatting sqref="C100:P100">
    <cfRule type="cellIs" dxfId="25914" priority="47019" operator="equal">
      <formula>_FV(13,"3")</formula>
    </cfRule>
  </conditionalFormatting>
  <conditionalFormatting sqref="C100:P100">
    <cfRule type="cellIs" dxfId="25913" priority="47020" operator="equal">
      <formula>_FV(13,"3")</formula>
    </cfRule>
  </conditionalFormatting>
  <conditionalFormatting sqref="C100:P100">
    <cfRule type="cellIs" dxfId="25912" priority="47021" operator="equal">
      <formula>_FV(13,"3")</formula>
    </cfRule>
  </conditionalFormatting>
  <conditionalFormatting sqref="C100:P100">
    <cfRule type="containsText" dxfId="25911" priority="47004" operator="containsText" text="DOMENICA">
      <formula>NOT(ISERROR(SEARCH("DOMENICA",C100)))</formula>
    </cfRule>
    <cfRule type="containsText" dxfId="25910" priority="47005" operator="containsText" text="08.30 – 14.30">
      <formula>NOT(ISERROR(SEARCH("08.30 – 14.30",C100)))</formula>
    </cfRule>
    <cfRule type="containsText" dxfId="25909" priority="47006" operator="containsText" text="09.30 – 18.30">
      <formula>NOT(ISERROR(SEARCH("09.30 – 18.30",C100)))</formula>
    </cfRule>
    <cfRule type="containsText" dxfId="25908" priority="47007" operator="containsText" text="08.30 – 16.30">
      <formula>NOT(ISERROR(SEARCH("08.30 – 16.30",C100)))</formula>
    </cfRule>
    <cfRule type="containsText" dxfId="25907" priority="47008" operator="containsText" text="08.30 – 17.30">
      <formula>NOT(ISERROR(SEARCH("08.30 – 17.30",C100)))</formula>
    </cfRule>
    <cfRule type="containsText" dxfId="25906" priority="47009" operator="containsText" text="09.00 – 18.00">
      <formula>NOT(ISERROR(SEARCH("09.00 – 18.00",C100)))</formula>
    </cfRule>
    <cfRule type="containsText" dxfId="25905" priority="47010" operator="containsText" text="09.00 – 15.00">
      <formula>NOT(ISERROR(SEARCH("09.00 – 15.00",C100)))</formula>
    </cfRule>
    <cfRule type="containsText" dxfId="25904" priority="47011" operator="containsText" text="10.30 – 19.30">
      <formula>NOT(ISERROR(SEARCH("10.30 – 19.30",C100)))</formula>
    </cfRule>
    <cfRule type="containsText" dxfId="25903" priority="47012" operator="containsText" text="09.00 – 13.00">
      <formula>NOT(ISERROR(SEARCH("09.00 – 13.00",C100)))</formula>
    </cfRule>
    <cfRule type="containsText" dxfId="25902" priority="47013" operator="containsText" text="11.30 – 19.30">
      <formula>NOT(ISERROR(SEARCH("11.30 – 19.30",C100)))</formula>
    </cfRule>
  </conditionalFormatting>
  <conditionalFormatting sqref="C100:P100">
    <cfRule type="cellIs" dxfId="25901" priority="46997" operator="equal">
      <formula>"09.00 – 18.00"</formula>
    </cfRule>
  </conditionalFormatting>
  <conditionalFormatting sqref="C100:P100">
    <cfRule type="cellIs" dxfId="25900" priority="46998" operator="equal">
      <formula>"09.30 – 13.00"</formula>
    </cfRule>
  </conditionalFormatting>
  <conditionalFormatting sqref="C100:P100">
    <cfRule type="cellIs" dxfId="25899" priority="46999" operator="equal">
      <formula>"10.30 – 19.30"</formula>
    </cfRule>
  </conditionalFormatting>
  <conditionalFormatting sqref="C100:P100">
    <cfRule type="cellIs" dxfId="25898" priority="47000" operator="equal">
      <formula>"11.30 – 19.30"</formula>
    </cfRule>
  </conditionalFormatting>
  <conditionalFormatting sqref="C100:P100">
    <cfRule type="cellIs" dxfId="25897" priority="47001" operator="equal">
      <formula>_FV(13,"3")</formula>
    </cfRule>
  </conditionalFormatting>
  <conditionalFormatting sqref="C100:P100">
    <cfRule type="cellIs" dxfId="25896" priority="47002" operator="equal">
      <formula>_FV(13,"3")</formula>
    </cfRule>
  </conditionalFormatting>
  <conditionalFormatting sqref="C100:P100">
    <cfRule type="cellIs" dxfId="25895" priority="47003" operator="equal">
      <formula>_FV(13,"3")</formula>
    </cfRule>
  </conditionalFormatting>
  <conditionalFormatting sqref="C100:P100">
    <cfRule type="cellIs" dxfId="25894" priority="46990" operator="equal">
      <formula>"09.00 – 18.00"</formula>
    </cfRule>
  </conditionalFormatting>
  <conditionalFormatting sqref="C100:P100">
    <cfRule type="cellIs" dxfId="25893" priority="46991" operator="equal">
      <formula>"09.30 – 13.00"</formula>
    </cfRule>
  </conditionalFormatting>
  <conditionalFormatting sqref="C100:P100">
    <cfRule type="cellIs" dxfId="25892" priority="46992" operator="equal">
      <formula>"10.30 – 19.30"</formula>
    </cfRule>
  </conditionalFormatting>
  <conditionalFormatting sqref="C100:P100">
    <cfRule type="cellIs" dxfId="25891" priority="46993" operator="equal">
      <formula>"11.30 – 19.30"</formula>
    </cfRule>
  </conditionalFormatting>
  <conditionalFormatting sqref="C100:P100">
    <cfRule type="cellIs" dxfId="25890" priority="46994" operator="equal">
      <formula>_FV(13,"3")</formula>
    </cfRule>
  </conditionalFormatting>
  <conditionalFormatting sqref="C100:P100">
    <cfRule type="cellIs" dxfId="25889" priority="46995" operator="equal">
      <formula>_FV(13,"3")</formula>
    </cfRule>
  </conditionalFormatting>
  <conditionalFormatting sqref="C100:P100">
    <cfRule type="cellIs" dxfId="25888" priority="46996" operator="equal">
      <formula>_FV(13,"3")</formula>
    </cfRule>
  </conditionalFormatting>
  <conditionalFormatting sqref="H100">
    <cfRule type="cellIs" dxfId="25887" priority="46982" operator="equal">
      <formula>"09.00 – 15.00"</formula>
    </cfRule>
  </conditionalFormatting>
  <conditionalFormatting sqref="H100">
    <cfRule type="cellIs" dxfId="25886" priority="46983" operator="equal">
      <formula>"09.00 – 18.00"</formula>
    </cfRule>
  </conditionalFormatting>
  <conditionalFormatting sqref="H100">
    <cfRule type="cellIs" dxfId="25885" priority="46984" operator="equal">
      <formula>"09.30 – 13.00"</formula>
    </cfRule>
  </conditionalFormatting>
  <conditionalFormatting sqref="H100">
    <cfRule type="cellIs" dxfId="25884" priority="46985" operator="equal">
      <formula>"10.30 – 19.30"</formula>
    </cfRule>
  </conditionalFormatting>
  <conditionalFormatting sqref="H100">
    <cfRule type="cellIs" dxfId="25883" priority="46986" operator="equal">
      <formula>"11.30 – 19.30"</formula>
    </cfRule>
  </conditionalFormatting>
  <conditionalFormatting sqref="H100">
    <cfRule type="cellIs" dxfId="25882" priority="46987" operator="equal">
      <formula>_FV(13,"3")</formula>
    </cfRule>
  </conditionalFormatting>
  <conditionalFormatting sqref="H100">
    <cfRule type="cellIs" dxfId="25881" priority="46988" operator="equal">
      <formula>_FV(13,"3")</formula>
    </cfRule>
  </conditionalFormatting>
  <conditionalFormatting sqref="H100">
    <cfRule type="cellIs" dxfId="25880" priority="46989" operator="equal">
      <formula>_FV(13,"3")</formula>
    </cfRule>
  </conditionalFormatting>
  <conditionalFormatting sqref="H100">
    <cfRule type="containsText" dxfId="25879" priority="46972" operator="containsText" text="DOMENICA">
      <formula>NOT(ISERROR(SEARCH("DOMENICA",H100)))</formula>
    </cfRule>
    <cfRule type="containsText" dxfId="25878" priority="46973" operator="containsText" text="08.30 – 14.30">
      <formula>NOT(ISERROR(SEARCH("08.30 – 14.30",H100)))</formula>
    </cfRule>
    <cfRule type="containsText" dxfId="25877" priority="46974" operator="containsText" text="09.30 – 18.30">
      <formula>NOT(ISERROR(SEARCH("09.30 – 18.30",H100)))</formula>
    </cfRule>
    <cfRule type="containsText" dxfId="25876" priority="46975" operator="containsText" text="08.30 – 16.30">
      <formula>NOT(ISERROR(SEARCH("08.30 – 16.30",H100)))</formula>
    </cfRule>
    <cfRule type="containsText" dxfId="25875" priority="46976" operator="containsText" text="08.30 – 17.30">
      <formula>NOT(ISERROR(SEARCH("08.30 – 17.30",H100)))</formula>
    </cfRule>
    <cfRule type="containsText" dxfId="25874" priority="46977" operator="containsText" text="09.00 – 18.00">
      <formula>NOT(ISERROR(SEARCH("09.00 – 18.00",H100)))</formula>
    </cfRule>
    <cfRule type="containsText" dxfId="25873" priority="46978" operator="containsText" text="09.00 – 15.00">
      <formula>NOT(ISERROR(SEARCH("09.00 – 15.00",H100)))</formula>
    </cfRule>
    <cfRule type="containsText" dxfId="25872" priority="46979" operator="containsText" text="10.30 – 19.30">
      <formula>NOT(ISERROR(SEARCH("10.30 – 19.30",H100)))</formula>
    </cfRule>
    <cfRule type="containsText" dxfId="25871" priority="46980" operator="containsText" text="09.00 – 13.00">
      <formula>NOT(ISERROR(SEARCH("09.00 – 13.00",H100)))</formula>
    </cfRule>
    <cfRule type="containsText" dxfId="25870" priority="46981" operator="containsText" text="11.30 – 19.30">
      <formula>NOT(ISERROR(SEARCH("11.30 – 19.30",H100)))</formula>
    </cfRule>
  </conditionalFormatting>
  <conditionalFormatting sqref="H100">
    <cfRule type="cellIs" dxfId="25869" priority="46965" operator="equal">
      <formula>"09.00 – 18.00"</formula>
    </cfRule>
  </conditionalFormatting>
  <conditionalFormatting sqref="H100">
    <cfRule type="cellIs" dxfId="25868" priority="46966" operator="equal">
      <formula>"09.30 – 13.00"</formula>
    </cfRule>
  </conditionalFormatting>
  <conditionalFormatting sqref="H100">
    <cfRule type="cellIs" dxfId="25867" priority="46967" operator="equal">
      <formula>"10.30 – 19.30"</formula>
    </cfRule>
  </conditionalFormatting>
  <conditionalFormatting sqref="H100">
    <cfRule type="cellIs" dxfId="25866" priority="46968" operator="equal">
      <formula>"11.30 – 19.30"</formula>
    </cfRule>
  </conditionalFormatting>
  <conditionalFormatting sqref="H100">
    <cfRule type="cellIs" dxfId="25865" priority="46969" operator="equal">
      <formula>_FV(13,"3")</formula>
    </cfRule>
  </conditionalFormatting>
  <conditionalFormatting sqref="H100">
    <cfRule type="cellIs" dxfId="25864" priority="46970" operator="equal">
      <formula>_FV(13,"3")</formula>
    </cfRule>
  </conditionalFormatting>
  <conditionalFormatting sqref="H100">
    <cfRule type="cellIs" dxfId="25863" priority="46971" operator="equal">
      <formula>_FV(13,"3")</formula>
    </cfRule>
  </conditionalFormatting>
  <conditionalFormatting sqref="H100">
    <cfRule type="cellIs" dxfId="25862" priority="46958" operator="equal">
      <formula>"09.00 – 18.00"</formula>
    </cfRule>
  </conditionalFormatting>
  <conditionalFormatting sqref="H100">
    <cfRule type="cellIs" dxfId="25861" priority="46959" operator="equal">
      <formula>"09.30 – 13.00"</formula>
    </cfRule>
  </conditionalFormatting>
  <conditionalFormatting sqref="H100">
    <cfRule type="cellIs" dxfId="25860" priority="46960" operator="equal">
      <formula>"10.30 – 19.30"</formula>
    </cfRule>
  </conditionalFormatting>
  <conditionalFormatting sqref="H100">
    <cfRule type="cellIs" dxfId="25859" priority="46961" operator="equal">
      <formula>"11.30 – 19.30"</formula>
    </cfRule>
  </conditionalFormatting>
  <conditionalFormatting sqref="H100">
    <cfRule type="cellIs" dxfId="25858" priority="46962" operator="equal">
      <formula>_FV(13,"3")</formula>
    </cfRule>
  </conditionalFormatting>
  <conditionalFormatting sqref="H100">
    <cfRule type="cellIs" dxfId="25857" priority="46963" operator="equal">
      <formula>_FV(13,"3")</formula>
    </cfRule>
  </conditionalFormatting>
  <conditionalFormatting sqref="H100">
    <cfRule type="cellIs" dxfId="25856" priority="46964" operator="equal">
      <formula>_FV(13,"3")</formula>
    </cfRule>
  </conditionalFormatting>
  <conditionalFormatting sqref="C101:P108">
    <cfRule type="containsText" dxfId="25855" priority="46940" operator="containsText" text="08.30 – 14.30">
      <formula>NOT(ISERROR(SEARCH("08.30 – 14.30",C101)))</formula>
    </cfRule>
    <cfRule type="containsText" dxfId="25854" priority="46941" operator="containsText" text="09:30 – 18.30">
      <formula>NOT(ISERROR(SEARCH("09:30 – 18.30",C101)))</formula>
    </cfRule>
    <cfRule type="containsText" dxfId="25853" priority="46942" operator="containsText" text="10.30 – 18.30">
      <formula>NOT(ISERROR(SEARCH("10.30 – 18.30",C101)))</formula>
    </cfRule>
    <cfRule type="containsText" dxfId="25852" priority="46943" operator="containsText" text="09.30 – 18.30">
      <formula>NOT(ISERROR(SEARCH("09.30 – 18.30",C101)))</formula>
    </cfRule>
    <cfRule type="containsText" dxfId="25851" priority="46945" operator="containsText" text="09.00 – 13:00">
      <formula>NOT(ISERROR(SEARCH("09.00 – 13:00",C101)))</formula>
    </cfRule>
    <cfRule type="containsText" dxfId="25850" priority="46946" operator="containsText" text="08.30 – 16.30">
      <formula>NOT(ISERROR(SEARCH("08.30 – 16.30",C101)))</formula>
    </cfRule>
    <cfRule type="containsText" dxfId="25849" priority="46947" operator="containsText" text="08:30 – 17.30">
      <formula>NOT(ISERROR(SEARCH("08:30 – 17.30",C101)))</formula>
    </cfRule>
    <cfRule type="containsText" dxfId="25848" priority="46948" operator="containsText" text="08.30 – 17.30">
      <formula>NOT(ISERROR(SEARCH("08.30 – 17.30",C101)))</formula>
    </cfRule>
    <cfRule type="containsText" dxfId="25847" priority="46949" operator="containsText" text="09.00 – 18.00">
      <formula>NOT(ISERROR(SEARCH("09.00 – 18.00",C101)))</formula>
    </cfRule>
    <cfRule type="containsText" dxfId="25846" priority="46950" operator="containsText" text="09.00 – 13.00">
      <formula>NOT(ISERROR(SEARCH("09.00 – 13.00",C101)))</formula>
    </cfRule>
    <cfRule type="containsText" dxfId="25845" priority="46951" operator="containsText" text="11.30 – 19.30">
      <formula>NOT(ISERROR(SEARCH("11.30 – 19.30",C101)))</formula>
    </cfRule>
    <cfRule type="containsText" dxfId="25844" priority="46952" operator="containsText" text="10.30 – 19.30">
      <formula>NOT(ISERROR(SEARCH("10.30 – 19.30",C101)))</formula>
    </cfRule>
    <cfRule type="containsText" dxfId="25843" priority="46953" operator="containsText" text="09.00 – 15.00">
      <formula>NOT(ISERROR(SEARCH("09.00 – 15.00",C101)))</formula>
    </cfRule>
    <cfRule type="containsText" dxfId="25842" priority="46954" operator="containsText" text="1 2 : 3 0">
      <formula>NOT(ISERROR(SEARCH("1 2 : 3 0",C101)))</formula>
    </cfRule>
    <cfRule type="containsText" dxfId="25841" priority="46955" operator="containsText" text="1 3 : 3 0">
      <formula>NOT(ISERROR(SEARCH("1 3 : 3 0",C101)))</formula>
    </cfRule>
    <cfRule type="containsText" dxfId="25840" priority="46956" operator="containsText" text="FESTIVITÁ">
      <formula>NOT(ISERROR(SEARCH("FESTIVITÁ",C101)))</formula>
    </cfRule>
    <cfRule type="cellIs" dxfId="25839" priority="46957" operator="equal">
      <formula>"DOMENICA"</formula>
    </cfRule>
  </conditionalFormatting>
  <conditionalFormatting sqref="C101:P108">
    <cfRule type="containsText" dxfId="25838" priority="46932" operator="containsText" text="09.00 - 13.00">
      <formula>NOT(ISERROR(SEARCH("09.00 - 13.00",C101)))</formula>
    </cfRule>
    <cfRule type="containsText" dxfId="25837" priority="46935" operator="containsText" text="09.00 – 15:00">
      <formula>NOT(ISERROR(SEARCH("09.00 – 15:00",C101)))</formula>
    </cfRule>
    <cfRule type="containsText" dxfId="25836" priority="46936" operator="containsText" text="09.00 – 16.00">
      <formula>NOT(ISERROR(SEARCH("09.00 – 16.00",C101)))</formula>
    </cfRule>
    <cfRule type="containsText" dxfId="25835" priority="46937" operator="containsText" text="09.00 - 13:00">
      <formula>NOT(ISERROR(SEARCH("09.00 - 13:00",C101)))</formula>
    </cfRule>
    <cfRule type="containsText" dxfId="25834" priority="46938" operator="containsText" text="08.30 – 16:30 ">
      <formula>NOT(ISERROR(SEARCH("08.30 – 16:30 ",C101)))</formula>
    </cfRule>
    <cfRule type="containsText" dxfId="25833" priority="46939" operator="containsText" text="08.30 – 17:30 ">
      <formula>NOT(ISERROR(SEARCH("08.30 – 17:30 ",C101)))</formula>
    </cfRule>
  </conditionalFormatting>
  <conditionalFormatting sqref="C101:P108">
    <cfRule type="containsText" dxfId="25832" priority="46934" operator="containsText" text="1 3 : 0 0">
      <formula>NOT(ISERROR(SEARCH("1 3 : 0 0",C101)))</formula>
    </cfRule>
  </conditionalFormatting>
  <conditionalFormatting sqref="C101:P101">
    <cfRule type="containsText" dxfId="25831" priority="46933" operator="containsText" text="13:00">
      <formula>NOT(ISERROR(SEARCH("13:00",C101)))</formula>
    </cfRule>
  </conditionalFormatting>
  <conditionalFormatting sqref="C101:P108">
    <cfRule type="containsText" dxfId="25830" priority="46944" operator="containsText" text="09:00 – 13.00 ">
      <formula>NOT(ISERROR(SEARCH("09:00 – 13.00 ",C101)))</formula>
    </cfRule>
  </conditionalFormatting>
  <conditionalFormatting sqref="C107:P107">
    <cfRule type="containsText" dxfId="25829" priority="46931" operator="containsText" text="09:00 – 13.00 ">
      <formula>NOT(ISERROR(SEARCH("09:00 – 13.00 ",C107)))</formula>
    </cfRule>
  </conditionalFormatting>
  <conditionalFormatting sqref="C101:P108">
    <cfRule type="containsText" dxfId="25828" priority="46930" operator="containsText" text="09:00 – 13.00 ">
      <formula>NOT(ISERROR(SEARCH("09:00 – 13.00 ",C101)))</formula>
    </cfRule>
  </conditionalFormatting>
  <conditionalFormatting sqref="C107:P108">
    <cfRule type="containsText" dxfId="25827" priority="46929" operator="containsText" text="09:00 – 13.00 ">
      <formula>NOT(ISERROR(SEARCH("09:00 – 13.00 ",C107)))</formula>
    </cfRule>
  </conditionalFormatting>
  <conditionalFormatting sqref="C102:P102">
    <cfRule type="containsText" dxfId="25826" priority="46926" operator="containsText" text="09.00 -13.00">
      <formula>NOT(ISERROR(SEARCH("09.00 -13.00",C102)))</formula>
    </cfRule>
    <cfRule type="containsText" dxfId="25825" priority="46927" operator="containsText" text="09.00 -15:00">
      <formula>NOT(ISERROR(SEARCH("09.00 -15:00",C102)))</formula>
    </cfRule>
    <cfRule type="containsText" dxfId="25824" priority="46928" operator="containsText" text="09.00 -16.00">
      <formula>NOT(ISERROR(SEARCH("09.00 -16.00",C102)))</formula>
    </cfRule>
  </conditionalFormatting>
  <conditionalFormatting sqref="C103:P108">
    <cfRule type="containsText" dxfId="25823" priority="46923" operator="containsText" text="09.00 -13.00">
      <formula>NOT(ISERROR(SEARCH("09.00 -13.00",C103)))</formula>
    </cfRule>
    <cfRule type="containsText" dxfId="25822" priority="46924" operator="containsText" text="09.00 -15:00">
      <formula>NOT(ISERROR(SEARCH("09.00 -15:00",C103)))</formula>
    </cfRule>
    <cfRule type="containsText" dxfId="25821" priority="46925" operator="containsText" text="09.00 -16.00">
      <formula>NOT(ISERROR(SEARCH("09.00 -16.00",C103)))</formula>
    </cfRule>
  </conditionalFormatting>
  <conditionalFormatting sqref="C101:P101">
    <cfRule type="containsText" dxfId="25820" priority="46920" operator="containsText" text="09.00 -13.00">
      <formula>NOT(ISERROR(SEARCH("09.00 -13.00",C101)))</formula>
    </cfRule>
    <cfRule type="containsText" dxfId="25819" priority="46921" operator="containsText" text="09.00 -15:00">
      <formula>NOT(ISERROR(SEARCH("09.00 -15:00",C101)))</formula>
    </cfRule>
    <cfRule type="containsText" dxfId="25818" priority="46922" operator="containsText" text="09.00 -16.00">
      <formula>NOT(ISERROR(SEARCH("09.00 -16.00",C101)))</formula>
    </cfRule>
  </conditionalFormatting>
  <conditionalFormatting sqref="C107:P107">
    <cfRule type="containsText" dxfId="25817" priority="46919" operator="containsText" text="09:00 – 13.00 ">
      <formula>NOT(ISERROR(SEARCH("09:00 – 13.00 ",C107)))</formula>
    </cfRule>
  </conditionalFormatting>
  <conditionalFormatting sqref="C101:P108">
    <cfRule type="containsText" dxfId="25816" priority="46918" operator="containsText" text="09:00 – 13.00 ">
      <formula>NOT(ISERROR(SEARCH("09:00 – 13.00 ",C101)))</formula>
    </cfRule>
  </conditionalFormatting>
  <conditionalFormatting sqref="C107:P108">
    <cfRule type="containsText" dxfId="25815" priority="46917" operator="containsText" text="09:00 – 13.00 ">
      <formula>NOT(ISERROR(SEARCH("09:00 – 13.00 ",C107)))</formula>
    </cfRule>
  </conditionalFormatting>
  <conditionalFormatting sqref="C102:P102">
    <cfRule type="containsText" dxfId="25814" priority="46914" operator="containsText" text="09.00 -13.00">
      <formula>NOT(ISERROR(SEARCH("09.00 -13.00",C102)))</formula>
    </cfRule>
    <cfRule type="containsText" dxfId="25813" priority="46915" operator="containsText" text="09.00 -15:00">
      <formula>NOT(ISERROR(SEARCH("09.00 -15:00",C102)))</formula>
    </cfRule>
    <cfRule type="containsText" dxfId="25812" priority="46916" operator="containsText" text="09.00 -16.00">
      <formula>NOT(ISERROR(SEARCH("09.00 -16.00",C102)))</formula>
    </cfRule>
  </conditionalFormatting>
  <conditionalFormatting sqref="C103:P108">
    <cfRule type="containsText" dxfId="25811" priority="46911" operator="containsText" text="09.00 -13.00">
      <formula>NOT(ISERROR(SEARCH("09.00 -13.00",C103)))</formula>
    </cfRule>
    <cfRule type="containsText" dxfId="25810" priority="46912" operator="containsText" text="09.00 -15:00">
      <formula>NOT(ISERROR(SEARCH("09.00 -15:00",C103)))</formula>
    </cfRule>
    <cfRule type="containsText" dxfId="25809" priority="46913" operator="containsText" text="09.00 -16.00">
      <formula>NOT(ISERROR(SEARCH("09.00 -16.00",C103)))</formula>
    </cfRule>
  </conditionalFormatting>
  <conditionalFormatting sqref="C101:P101">
    <cfRule type="containsText" dxfId="25808" priority="46908" operator="containsText" text="09.00 -13.00">
      <formula>NOT(ISERROR(SEARCH("09.00 -13.00",C101)))</formula>
    </cfRule>
    <cfRule type="containsText" dxfId="25807" priority="46909" operator="containsText" text="09.00 -15:00">
      <formula>NOT(ISERROR(SEARCH("09.00 -15:00",C101)))</formula>
    </cfRule>
    <cfRule type="containsText" dxfId="25806" priority="46910" operator="containsText" text="09.00 -16.00">
      <formula>NOT(ISERROR(SEARCH("09.00 -16.00",C101)))</formula>
    </cfRule>
  </conditionalFormatting>
  <conditionalFormatting sqref="C102:P102">
    <cfRule type="containsText" dxfId="25805" priority="46905" operator="containsText" text="09.00 -13:00">
      <formula>NOT(ISERROR(SEARCH("09.00 -13:00",C102)))</formula>
    </cfRule>
    <cfRule type="containsText" dxfId="25804" priority="46906" operator="containsText" text="08.30 -17.30">
      <formula>NOT(ISERROR(SEARCH("08.30 -17.30",C102)))</formula>
    </cfRule>
    <cfRule type="containsText" dxfId="25803" priority="46907" operator="containsText" text="08.30 -15:30">
      <formula>NOT(ISERROR(SEARCH("08.30 -15:30",C102)))</formula>
    </cfRule>
  </conditionalFormatting>
  <conditionalFormatting sqref="C103:P108">
    <cfRule type="containsText" dxfId="25802" priority="46902" operator="containsText" text="09.00 -13.00">
      <formula>NOT(ISERROR(SEARCH("09.00 -13.00",C103)))</formula>
    </cfRule>
    <cfRule type="containsText" dxfId="25801" priority="46903" operator="containsText" text="09.00 -15:00">
      <formula>NOT(ISERROR(SEARCH("09.00 -15:00",C103)))</formula>
    </cfRule>
    <cfRule type="containsText" dxfId="25800" priority="46904" operator="containsText" text="09.00 -16.00">
      <formula>NOT(ISERROR(SEARCH("09.00 -16.00",C103)))</formula>
    </cfRule>
  </conditionalFormatting>
  <conditionalFormatting sqref="C103:P108">
    <cfRule type="containsText" dxfId="25799" priority="46899" operator="containsText" text="09.00 -13:00">
      <formula>NOT(ISERROR(SEARCH("09.00 -13:00",C103)))</formula>
    </cfRule>
    <cfRule type="containsText" dxfId="25798" priority="46900" operator="containsText" text="08.30 -17.30">
      <formula>NOT(ISERROR(SEARCH("08.30 -17.30",C103)))</formula>
    </cfRule>
    <cfRule type="containsText" dxfId="25797" priority="46901" operator="containsText" text="08.30 -15:30">
      <formula>NOT(ISERROR(SEARCH("08.30 -15:30",C103)))</formula>
    </cfRule>
  </conditionalFormatting>
  <conditionalFormatting sqref="C101:P101">
    <cfRule type="containsText" dxfId="25796" priority="46896" operator="containsText" text="09.00 -13.00">
      <formula>NOT(ISERROR(SEARCH("09.00 -13.00",C101)))</formula>
    </cfRule>
    <cfRule type="containsText" dxfId="25795" priority="46897" operator="containsText" text="09.00 -15:00">
      <formula>NOT(ISERROR(SEARCH("09.00 -15:00",C101)))</formula>
    </cfRule>
    <cfRule type="containsText" dxfId="25794" priority="46898" operator="containsText" text="09.00 -16.00">
      <formula>NOT(ISERROR(SEARCH("09.00 -16.00",C101)))</formula>
    </cfRule>
  </conditionalFormatting>
  <conditionalFormatting sqref="C101:P101">
    <cfRule type="containsText" dxfId="25793" priority="46893" operator="containsText" text="09.00 -13:00">
      <formula>NOT(ISERROR(SEARCH("09.00 -13:00",C101)))</formula>
    </cfRule>
    <cfRule type="containsText" dxfId="25792" priority="46894" operator="containsText" text="08.30 -17.30">
      <formula>NOT(ISERROR(SEARCH("08.30 -17.30",C101)))</formula>
    </cfRule>
    <cfRule type="containsText" dxfId="25791" priority="46895" operator="containsText" text="08.30 -15:30">
      <formula>NOT(ISERROR(SEARCH("08.30 -15:30",C101)))</formula>
    </cfRule>
  </conditionalFormatting>
  <conditionalFormatting sqref="W100:X100 AC100:AS100">
    <cfRule type="cellIs" dxfId="25790" priority="46884" operator="equal">
      <formula>"09.00 – 13.00"</formula>
    </cfRule>
  </conditionalFormatting>
  <conditionalFormatting sqref="W100:X100 AC100:AS100">
    <cfRule type="cellIs" dxfId="25789" priority="46885" operator="equal">
      <formula>"09.00 – 15.00"</formula>
    </cfRule>
  </conditionalFormatting>
  <conditionalFormatting sqref="W100:X100 AC100:AS100">
    <cfRule type="cellIs" dxfId="25788" priority="46886" operator="equal">
      <formula>"09.00 – 18.00"</formula>
    </cfRule>
  </conditionalFormatting>
  <conditionalFormatting sqref="W100:X100 AC100:AS100">
    <cfRule type="cellIs" dxfId="25787" priority="46887" operator="equal">
      <formula>"09.30 – 13.00"</formula>
    </cfRule>
  </conditionalFormatting>
  <conditionalFormatting sqref="W100:X100 AC100:AS100">
    <cfRule type="cellIs" dxfId="25786" priority="46888" operator="equal">
      <formula>"10.30 – 19.30"</formula>
    </cfRule>
  </conditionalFormatting>
  <conditionalFormatting sqref="W100:X100 AC100:AS100">
    <cfRule type="cellIs" dxfId="25785" priority="46889" operator="equal">
      <formula>"11.30 – 19.30"</formula>
    </cfRule>
  </conditionalFormatting>
  <conditionalFormatting sqref="W100:X100 AC100:AS100">
    <cfRule type="cellIs" dxfId="25784" priority="46890" operator="equal">
      <formula>_FV(13,"3")</formula>
    </cfRule>
  </conditionalFormatting>
  <conditionalFormatting sqref="W100:X100 AC100:AS100">
    <cfRule type="cellIs" dxfId="25783" priority="46891" operator="equal">
      <formula>_FV(13,"3")</formula>
    </cfRule>
  </conditionalFormatting>
  <conditionalFormatting sqref="W100:X100 AC100:AS100">
    <cfRule type="cellIs" dxfId="25782" priority="46892" operator="equal">
      <formula>_FV(13,"3")</formula>
    </cfRule>
  </conditionalFormatting>
  <conditionalFormatting sqref="W100:X100 AC100:AS100">
    <cfRule type="containsText" dxfId="25781" priority="46874" operator="containsText" text="DOMENICA">
      <formula>NOT(ISERROR(SEARCH("DOMENICA",W100)))</formula>
    </cfRule>
    <cfRule type="containsText" dxfId="25780" priority="46875" operator="containsText" text="08.30 – 14.30">
      <formula>NOT(ISERROR(SEARCH("08.30 – 14.30",W100)))</formula>
    </cfRule>
    <cfRule type="containsText" dxfId="25779" priority="46876" operator="containsText" text="09.30 – 18.30">
      <formula>NOT(ISERROR(SEARCH("09.30 – 18.30",W100)))</formula>
    </cfRule>
    <cfRule type="containsText" dxfId="25778" priority="46877" operator="containsText" text="08.30 – 16.30">
      <formula>NOT(ISERROR(SEARCH("08.30 – 16.30",W100)))</formula>
    </cfRule>
    <cfRule type="containsText" dxfId="25777" priority="46878" operator="containsText" text="08.30 – 17.30">
      <formula>NOT(ISERROR(SEARCH("08.30 – 17.30",W100)))</formula>
    </cfRule>
    <cfRule type="containsText" dxfId="25776" priority="46879" operator="containsText" text="09.00 – 18.00">
      <formula>NOT(ISERROR(SEARCH("09.00 – 18.00",W100)))</formula>
    </cfRule>
    <cfRule type="containsText" dxfId="25775" priority="46880" operator="containsText" text="09.00 – 15.00">
      <formula>NOT(ISERROR(SEARCH("09.00 – 15.00",W100)))</formula>
    </cfRule>
    <cfRule type="containsText" dxfId="25774" priority="46881" operator="containsText" text="10.30 – 19.30">
      <formula>NOT(ISERROR(SEARCH("10.30 – 19.30",W100)))</formula>
    </cfRule>
    <cfRule type="containsText" dxfId="25773" priority="46882" operator="containsText" text="09.00 – 13.00">
      <formula>NOT(ISERROR(SEARCH("09.00 – 13.00",W100)))</formula>
    </cfRule>
    <cfRule type="containsText" dxfId="25772" priority="46883" operator="containsText" text="11.30 – 19.30">
      <formula>NOT(ISERROR(SEARCH("11.30 – 19.30",W100)))</formula>
    </cfRule>
  </conditionalFormatting>
  <conditionalFormatting sqref="W100:X100 AC100:AS100">
    <cfRule type="cellIs" dxfId="25771" priority="46866" operator="equal">
      <formula>"09.00 – 15.00"</formula>
    </cfRule>
  </conditionalFormatting>
  <conditionalFormatting sqref="W100:X100 AC100:AS100">
    <cfRule type="cellIs" dxfId="25770" priority="46867" operator="equal">
      <formula>"09.00 – 18.00"</formula>
    </cfRule>
  </conditionalFormatting>
  <conditionalFormatting sqref="W100:X100 AC100:AS100">
    <cfRule type="cellIs" dxfId="25769" priority="46868" operator="equal">
      <formula>"09.30 – 13.00"</formula>
    </cfRule>
  </conditionalFormatting>
  <conditionalFormatting sqref="W100:X100 AC100:AS100">
    <cfRule type="cellIs" dxfId="25768" priority="46869" operator="equal">
      <formula>"10.30 – 19.30"</formula>
    </cfRule>
  </conditionalFormatting>
  <conditionalFormatting sqref="W100:X100 AC100:AS100">
    <cfRule type="cellIs" dxfId="25767" priority="46870" operator="equal">
      <formula>"11.30 – 19.30"</formula>
    </cfRule>
  </conditionalFormatting>
  <conditionalFormatting sqref="W100:X100 AC100:AS100">
    <cfRule type="cellIs" dxfId="25766" priority="46871" operator="equal">
      <formula>_FV(13,"3")</formula>
    </cfRule>
  </conditionalFormatting>
  <conditionalFormatting sqref="W100:X100 AC100:AS100">
    <cfRule type="cellIs" dxfId="25765" priority="46872" operator="equal">
      <formula>_FV(13,"3")</formula>
    </cfRule>
  </conditionalFormatting>
  <conditionalFormatting sqref="W100:X100 AC100:AS100">
    <cfRule type="cellIs" dxfId="25764" priority="46873" operator="equal">
      <formula>_FV(13,"3")</formula>
    </cfRule>
  </conditionalFormatting>
  <conditionalFormatting sqref="W100:X100 AC100:AS100">
    <cfRule type="cellIs" dxfId="25763" priority="46858" operator="equal">
      <formula>"09.00 – 15.00"</formula>
    </cfRule>
  </conditionalFormatting>
  <conditionalFormatting sqref="W100:X100 AC100:AS100">
    <cfRule type="cellIs" dxfId="25762" priority="46859" operator="equal">
      <formula>"09.00 – 18.00"</formula>
    </cfRule>
  </conditionalFormatting>
  <conditionalFormatting sqref="W100:X100 AC100:AS100">
    <cfRule type="cellIs" dxfId="25761" priority="46860" operator="equal">
      <formula>"09.30 – 13.00"</formula>
    </cfRule>
  </conditionalFormatting>
  <conditionalFormatting sqref="W100:X100 AC100:AS100">
    <cfRule type="cellIs" dxfId="25760" priority="46861" operator="equal">
      <formula>"10.30 – 19.30"</formula>
    </cfRule>
  </conditionalFormatting>
  <conditionalFormatting sqref="W100:X100 AC100:AS100">
    <cfRule type="cellIs" dxfId="25759" priority="46862" operator="equal">
      <formula>"11.30 – 19.30"</formula>
    </cfRule>
  </conditionalFormatting>
  <conditionalFormatting sqref="W100:X100 AC100:AS100">
    <cfRule type="cellIs" dxfId="25758" priority="46863" operator="equal">
      <formula>_FV(13,"3")</formula>
    </cfRule>
  </conditionalFormatting>
  <conditionalFormatting sqref="W100:X100 AC100:AS100">
    <cfRule type="cellIs" dxfId="25757" priority="46864" operator="equal">
      <formula>_FV(13,"3")</formula>
    </cfRule>
  </conditionalFormatting>
  <conditionalFormatting sqref="W100:X100 AC100:AS100">
    <cfRule type="cellIs" dxfId="25756" priority="46865" operator="equal">
      <formula>_FV(13,"3")</formula>
    </cfRule>
  </conditionalFormatting>
  <conditionalFormatting sqref="W100:X100 AC100:AS100">
    <cfRule type="containsText" dxfId="25755" priority="46852" operator="containsText" text="09.00 - 13.00">
      <formula>NOT(ISERROR(SEARCH("09.00 - 13.00",W100)))</formula>
    </cfRule>
    <cfRule type="containsText" dxfId="25754" priority="46853" operator="containsText" text="09.00 – 15:00">
      <formula>NOT(ISERROR(SEARCH("09.00 – 15:00",W100)))</formula>
    </cfRule>
    <cfRule type="containsText" dxfId="25753" priority="46854" operator="containsText" text="09.00 – 16.00">
      <formula>NOT(ISERROR(SEARCH("09.00 – 16.00",W100)))</formula>
    </cfRule>
    <cfRule type="containsText" dxfId="25752" priority="46855" operator="containsText" text="09.00 - 13:00">
      <formula>NOT(ISERROR(SEARCH("09.00 - 13:00",W100)))</formula>
    </cfRule>
    <cfRule type="containsText" dxfId="25751" priority="46856" operator="containsText" text="08.30 – 16:30 ">
      <formula>NOT(ISERROR(SEARCH("08.30 – 16:30 ",W100)))</formula>
    </cfRule>
    <cfRule type="containsText" dxfId="25750" priority="46857" operator="containsText" text="08.30 – 17:30 ">
      <formula>NOT(ISERROR(SEARCH("08.30 – 17:30 ",W100)))</formula>
    </cfRule>
  </conditionalFormatting>
  <conditionalFormatting sqref="W100:X100 AC100:AS100">
    <cfRule type="cellIs" dxfId="25749" priority="46844" operator="equal">
      <formula>"09.00 – 15.00"</formula>
    </cfRule>
  </conditionalFormatting>
  <conditionalFormatting sqref="W100:X100 AC100:AS100">
    <cfRule type="cellIs" dxfId="25748" priority="46845" operator="equal">
      <formula>"09.00 – 18.00"</formula>
    </cfRule>
  </conditionalFormatting>
  <conditionalFormatting sqref="W100:X100 AC100:AS100">
    <cfRule type="cellIs" dxfId="25747" priority="46846" operator="equal">
      <formula>"09.30 – 13.00"</formula>
    </cfRule>
  </conditionalFormatting>
  <conditionalFormatting sqref="W100:X100 AC100:AS100">
    <cfRule type="cellIs" dxfId="25746" priority="46847" operator="equal">
      <formula>"10.30 – 19.30"</formula>
    </cfRule>
  </conditionalFormatting>
  <conditionalFormatting sqref="W100:X100 AC100:AS100">
    <cfRule type="cellIs" dxfId="25745" priority="46848" operator="equal">
      <formula>"11.30 – 19.30"</formula>
    </cfRule>
  </conditionalFormatting>
  <conditionalFormatting sqref="W100:X100 AC100:AS100">
    <cfRule type="cellIs" dxfId="25744" priority="46849" operator="equal">
      <formula>_FV(13,"3")</formula>
    </cfRule>
  </conditionalFormatting>
  <conditionalFormatting sqref="W100:X100 AC100:AS100">
    <cfRule type="cellIs" dxfId="25743" priority="46850" operator="equal">
      <formula>_FV(13,"3")</formula>
    </cfRule>
  </conditionalFormatting>
  <conditionalFormatting sqref="W100:X100 AC100:AS100">
    <cfRule type="cellIs" dxfId="25742" priority="46851" operator="equal">
      <formula>_FV(13,"3")</formula>
    </cfRule>
  </conditionalFormatting>
  <conditionalFormatting sqref="W100:X100 AC100:AS100">
    <cfRule type="containsText" dxfId="25741" priority="46834" operator="containsText" text="DOMENICA">
      <formula>NOT(ISERROR(SEARCH("DOMENICA",W100)))</formula>
    </cfRule>
    <cfRule type="containsText" dxfId="25740" priority="46835" operator="containsText" text="08.30 – 14.30">
      <formula>NOT(ISERROR(SEARCH("08.30 – 14.30",W100)))</formula>
    </cfRule>
    <cfRule type="containsText" dxfId="25739" priority="46836" operator="containsText" text="09.30 – 18.30">
      <formula>NOT(ISERROR(SEARCH("09.30 – 18.30",W100)))</formula>
    </cfRule>
    <cfRule type="containsText" dxfId="25738" priority="46837" operator="containsText" text="08.30 – 16.30">
      <formula>NOT(ISERROR(SEARCH("08.30 – 16.30",W100)))</formula>
    </cfRule>
    <cfRule type="containsText" dxfId="25737" priority="46838" operator="containsText" text="08.30 – 17.30">
      <formula>NOT(ISERROR(SEARCH("08.30 – 17.30",W100)))</formula>
    </cfRule>
    <cfRule type="containsText" dxfId="25736" priority="46839" operator="containsText" text="09.00 – 18.00">
      <formula>NOT(ISERROR(SEARCH("09.00 – 18.00",W100)))</formula>
    </cfRule>
    <cfRule type="containsText" dxfId="25735" priority="46840" operator="containsText" text="09.00 – 15.00">
      <formula>NOT(ISERROR(SEARCH("09.00 – 15.00",W100)))</formula>
    </cfRule>
    <cfRule type="containsText" dxfId="25734" priority="46841" operator="containsText" text="10.30 – 19.30">
      <formula>NOT(ISERROR(SEARCH("10.30 – 19.30",W100)))</formula>
    </cfRule>
    <cfRule type="containsText" dxfId="25733" priority="46842" operator="containsText" text="09.00 – 13.00">
      <formula>NOT(ISERROR(SEARCH("09.00 – 13.00",W100)))</formula>
    </cfRule>
    <cfRule type="containsText" dxfId="25732" priority="46843" operator="containsText" text="11.30 – 19.30">
      <formula>NOT(ISERROR(SEARCH("11.30 – 19.30",W100)))</formula>
    </cfRule>
  </conditionalFormatting>
  <conditionalFormatting sqref="W100:X100 AC100:AS100">
    <cfRule type="cellIs" dxfId="25731" priority="46827" operator="equal">
      <formula>"09.00 – 18.00"</formula>
    </cfRule>
  </conditionalFormatting>
  <conditionalFormatting sqref="W100:X100 AC100:AS100">
    <cfRule type="cellIs" dxfId="25730" priority="46828" operator="equal">
      <formula>"09.30 – 13.00"</formula>
    </cfRule>
  </conditionalFormatting>
  <conditionalFormatting sqref="W100:X100 AC100:AS100">
    <cfRule type="cellIs" dxfId="25729" priority="46829" operator="equal">
      <formula>"10.30 – 19.30"</formula>
    </cfRule>
  </conditionalFormatting>
  <conditionalFormatting sqref="W100:X100 AC100:AS100">
    <cfRule type="cellIs" dxfId="25728" priority="46830" operator="equal">
      <formula>"11.30 – 19.30"</formula>
    </cfRule>
  </conditionalFormatting>
  <conditionalFormatting sqref="W100:X100 AC100:AS100">
    <cfRule type="cellIs" dxfId="25727" priority="46831" operator="equal">
      <formula>_FV(13,"3")</formula>
    </cfRule>
  </conditionalFormatting>
  <conditionalFormatting sqref="W100:X100 AC100:AS100">
    <cfRule type="cellIs" dxfId="25726" priority="46832" operator="equal">
      <formula>_FV(13,"3")</formula>
    </cfRule>
  </conditionalFormatting>
  <conditionalFormatting sqref="W100:X100 AC100:AS100">
    <cfRule type="cellIs" dxfId="25725" priority="46833" operator="equal">
      <formula>_FV(13,"3")</formula>
    </cfRule>
  </conditionalFormatting>
  <conditionalFormatting sqref="W100:X100 AC100:AS100">
    <cfRule type="cellIs" dxfId="25724" priority="46820" operator="equal">
      <formula>"09.00 – 18.00"</formula>
    </cfRule>
  </conditionalFormatting>
  <conditionalFormatting sqref="W100:X100 AC100:AS100">
    <cfRule type="cellIs" dxfId="25723" priority="46821" operator="equal">
      <formula>"09.30 – 13.00"</formula>
    </cfRule>
  </conditionalFormatting>
  <conditionalFormatting sqref="W100:X100 AC100:AS100">
    <cfRule type="cellIs" dxfId="25722" priority="46822" operator="equal">
      <formula>"10.30 – 19.30"</formula>
    </cfRule>
  </conditionalFormatting>
  <conditionalFormatting sqref="W100:X100 AC100:AS100">
    <cfRule type="cellIs" dxfId="25721" priority="46823" operator="equal">
      <formula>"11.30 – 19.30"</formula>
    </cfRule>
  </conditionalFormatting>
  <conditionalFormatting sqref="W100:X100 AC100:AS100">
    <cfRule type="cellIs" dxfId="25720" priority="46824" operator="equal">
      <formula>_FV(13,"3")</formula>
    </cfRule>
  </conditionalFormatting>
  <conditionalFormatting sqref="W100:X100 AC100:AS100">
    <cfRule type="cellIs" dxfId="25719" priority="46825" operator="equal">
      <formula>_FV(13,"3")</formula>
    </cfRule>
  </conditionalFormatting>
  <conditionalFormatting sqref="W100:X100 AC100:AS100">
    <cfRule type="cellIs" dxfId="25718" priority="46826" operator="equal">
      <formula>_FV(13,"3")</formula>
    </cfRule>
  </conditionalFormatting>
  <conditionalFormatting sqref="W101:X108 AC101:AT108">
    <cfRule type="containsText" dxfId="25717" priority="46802" operator="containsText" text="08.30 – 14.30">
      <formula>NOT(ISERROR(SEARCH("08.30 – 14.30",W101)))</formula>
    </cfRule>
    <cfRule type="containsText" dxfId="25716" priority="46803" operator="containsText" text="09:30 – 18.30">
      <formula>NOT(ISERROR(SEARCH("09:30 – 18.30",W101)))</formula>
    </cfRule>
    <cfRule type="containsText" dxfId="25715" priority="46804" operator="containsText" text="10.30 – 18.30">
      <formula>NOT(ISERROR(SEARCH("10.30 – 18.30",W101)))</formula>
    </cfRule>
    <cfRule type="containsText" dxfId="25714" priority="46805" operator="containsText" text="09.30 – 18.30">
      <formula>NOT(ISERROR(SEARCH("09.30 – 18.30",W101)))</formula>
    </cfRule>
    <cfRule type="containsText" dxfId="25713" priority="46807" operator="containsText" text="09.00 – 13:00">
      <formula>NOT(ISERROR(SEARCH("09.00 – 13:00",W101)))</formula>
    </cfRule>
    <cfRule type="containsText" dxfId="25712" priority="46808" operator="containsText" text="08.30 – 16.30">
      <formula>NOT(ISERROR(SEARCH("08.30 – 16.30",W101)))</formula>
    </cfRule>
    <cfRule type="containsText" dxfId="25711" priority="46809" operator="containsText" text="08:30 – 17.30">
      <formula>NOT(ISERROR(SEARCH("08:30 – 17.30",W101)))</formula>
    </cfRule>
    <cfRule type="containsText" dxfId="25710" priority="46810" operator="containsText" text="08.30 – 17.30">
      <formula>NOT(ISERROR(SEARCH("08.30 – 17.30",W101)))</formula>
    </cfRule>
    <cfRule type="containsText" dxfId="25709" priority="46811" operator="containsText" text="09.00 – 18.00">
      <formula>NOT(ISERROR(SEARCH("09.00 – 18.00",W101)))</formula>
    </cfRule>
    <cfRule type="containsText" dxfId="25708" priority="46812" operator="containsText" text="09.00 – 13.00">
      <formula>NOT(ISERROR(SEARCH("09.00 – 13.00",W101)))</formula>
    </cfRule>
    <cfRule type="containsText" dxfId="25707" priority="46813" operator="containsText" text="11.30 – 19.30">
      <formula>NOT(ISERROR(SEARCH("11.30 – 19.30",W101)))</formula>
    </cfRule>
    <cfRule type="containsText" dxfId="25706" priority="46814" operator="containsText" text="10.30 – 19.30">
      <formula>NOT(ISERROR(SEARCH("10.30 – 19.30",W101)))</formula>
    </cfRule>
    <cfRule type="containsText" dxfId="25705" priority="46815" operator="containsText" text="09.00 – 15.00">
      <formula>NOT(ISERROR(SEARCH("09.00 – 15.00",W101)))</formula>
    </cfRule>
    <cfRule type="containsText" dxfId="25704" priority="46816" operator="containsText" text="1 2 : 3 0">
      <formula>NOT(ISERROR(SEARCH("1 2 : 3 0",W101)))</formula>
    </cfRule>
    <cfRule type="containsText" dxfId="25703" priority="46817" operator="containsText" text="1 3 : 3 0">
      <formula>NOT(ISERROR(SEARCH("1 3 : 3 0",W101)))</formula>
    </cfRule>
    <cfRule type="containsText" dxfId="25702" priority="46818" operator="containsText" text="FESTIVITÁ">
      <formula>NOT(ISERROR(SEARCH("FESTIVITÁ",W101)))</formula>
    </cfRule>
    <cfRule type="cellIs" dxfId="25701" priority="46819" operator="equal">
      <formula>"DOMENICA"</formula>
    </cfRule>
  </conditionalFormatting>
  <conditionalFormatting sqref="W101:X108 AC101:AT108">
    <cfRule type="containsText" dxfId="25700" priority="46794" operator="containsText" text="09.00 - 13.00">
      <formula>NOT(ISERROR(SEARCH("09.00 - 13.00",W101)))</formula>
    </cfRule>
    <cfRule type="containsText" dxfId="25699" priority="46797" operator="containsText" text="09.00 – 15:00">
      <formula>NOT(ISERROR(SEARCH("09.00 – 15:00",W101)))</formula>
    </cfRule>
    <cfRule type="containsText" dxfId="25698" priority="46798" operator="containsText" text="09.00 – 16.00">
      <formula>NOT(ISERROR(SEARCH("09.00 – 16.00",W101)))</formula>
    </cfRule>
    <cfRule type="containsText" dxfId="25697" priority="46799" operator="containsText" text="09.00 - 13:00">
      <formula>NOT(ISERROR(SEARCH("09.00 - 13:00",W101)))</formula>
    </cfRule>
    <cfRule type="containsText" dxfId="25696" priority="46800" operator="containsText" text="08.30 – 16:30 ">
      <formula>NOT(ISERROR(SEARCH("08.30 – 16:30 ",W101)))</formula>
    </cfRule>
    <cfRule type="containsText" dxfId="25695" priority="46801" operator="containsText" text="08.30 – 17:30 ">
      <formula>NOT(ISERROR(SEARCH("08.30 – 17:30 ",W101)))</formula>
    </cfRule>
  </conditionalFormatting>
  <conditionalFormatting sqref="W101:X108 AC101:AT108">
    <cfRule type="containsText" dxfId="25694" priority="46796" operator="containsText" text="1 3 : 0 0">
      <formula>NOT(ISERROR(SEARCH("1 3 : 0 0",W101)))</formula>
    </cfRule>
  </conditionalFormatting>
  <conditionalFormatting sqref="W101:X101 AC101:AT101">
    <cfRule type="containsText" dxfId="25693" priority="46795" operator="containsText" text="13:00">
      <formula>NOT(ISERROR(SEARCH("13:00",W101)))</formula>
    </cfRule>
  </conditionalFormatting>
  <conditionalFormatting sqref="W101:X108 AC101:AT108">
    <cfRule type="containsText" dxfId="25692" priority="46806" operator="containsText" text="09:00 – 13.00 ">
      <formula>NOT(ISERROR(SEARCH("09:00 – 13.00 ",W101)))</formula>
    </cfRule>
  </conditionalFormatting>
  <conditionalFormatting sqref="W107:X107 AC107:AT107">
    <cfRule type="containsText" dxfId="25691" priority="46793" operator="containsText" text="09:00 – 13.00 ">
      <formula>NOT(ISERROR(SEARCH("09:00 – 13.00 ",W107)))</formula>
    </cfRule>
  </conditionalFormatting>
  <conditionalFormatting sqref="W101:X108 AC101:AT108">
    <cfRule type="containsText" dxfId="25690" priority="46792" operator="containsText" text="09:00 – 13.00 ">
      <formula>NOT(ISERROR(SEARCH("09:00 – 13.00 ",W101)))</formula>
    </cfRule>
  </conditionalFormatting>
  <conditionalFormatting sqref="W107:X108 AC107:AT108">
    <cfRule type="containsText" dxfId="25689" priority="46791" operator="containsText" text="09:00 – 13.00 ">
      <formula>NOT(ISERROR(SEARCH("09:00 – 13.00 ",W107)))</formula>
    </cfRule>
  </conditionalFormatting>
  <conditionalFormatting sqref="W102:X102 AC102:AT102">
    <cfRule type="containsText" dxfId="25688" priority="46788" operator="containsText" text="09.00 -13.00">
      <formula>NOT(ISERROR(SEARCH("09.00 -13.00",W102)))</formula>
    </cfRule>
    <cfRule type="containsText" dxfId="25687" priority="46789" operator="containsText" text="09.00 -15:00">
      <formula>NOT(ISERROR(SEARCH("09.00 -15:00",W102)))</formula>
    </cfRule>
    <cfRule type="containsText" dxfId="25686" priority="46790" operator="containsText" text="09.00 -16.00">
      <formula>NOT(ISERROR(SEARCH("09.00 -16.00",W102)))</formula>
    </cfRule>
  </conditionalFormatting>
  <conditionalFormatting sqref="W103:X108 AC103:AT108">
    <cfRule type="containsText" dxfId="25685" priority="46785" operator="containsText" text="09.00 -13.00">
      <formula>NOT(ISERROR(SEARCH("09.00 -13.00",W103)))</formula>
    </cfRule>
    <cfRule type="containsText" dxfId="25684" priority="46786" operator="containsText" text="09.00 -15:00">
      <formula>NOT(ISERROR(SEARCH("09.00 -15:00",W103)))</formula>
    </cfRule>
    <cfRule type="containsText" dxfId="25683" priority="46787" operator="containsText" text="09.00 -16.00">
      <formula>NOT(ISERROR(SEARCH("09.00 -16.00",W103)))</formula>
    </cfRule>
  </conditionalFormatting>
  <conditionalFormatting sqref="W101:X101 AC101:AT101">
    <cfRule type="containsText" dxfId="25682" priority="46782" operator="containsText" text="09.00 -13.00">
      <formula>NOT(ISERROR(SEARCH("09.00 -13.00",W101)))</formula>
    </cfRule>
    <cfRule type="containsText" dxfId="25681" priority="46783" operator="containsText" text="09.00 -15:00">
      <formula>NOT(ISERROR(SEARCH("09.00 -15:00",W101)))</formula>
    </cfRule>
    <cfRule type="containsText" dxfId="25680" priority="46784" operator="containsText" text="09.00 -16.00">
      <formula>NOT(ISERROR(SEARCH("09.00 -16.00",W101)))</formula>
    </cfRule>
  </conditionalFormatting>
  <conditionalFormatting sqref="W107:X107 AC107:AT107">
    <cfRule type="containsText" dxfId="25679" priority="46781" operator="containsText" text="09:00 – 13.00 ">
      <formula>NOT(ISERROR(SEARCH("09:00 – 13.00 ",W107)))</formula>
    </cfRule>
  </conditionalFormatting>
  <conditionalFormatting sqref="W101:X108 AC101:AT108">
    <cfRule type="containsText" dxfId="25678" priority="46780" operator="containsText" text="09:00 – 13.00 ">
      <formula>NOT(ISERROR(SEARCH("09:00 – 13.00 ",W101)))</formula>
    </cfRule>
  </conditionalFormatting>
  <conditionalFormatting sqref="W107:X108 AC107:AT108">
    <cfRule type="containsText" dxfId="25677" priority="46779" operator="containsText" text="09:00 – 13.00 ">
      <formula>NOT(ISERROR(SEARCH("09:00 – 13.00 ",W107)))</formula>
    </cfRule>
  </conditionalFormatting>
  <conditionalFormatting sqref="W102:X102 AC102:AT102">
    <cfRule type="containsText" dxfId="25676" priority="46776" operator="containsText" text="09.00 -13.00">
      <formula>NOT(ISERROR(SEARCH("09.00 -13.00",W102)))</formula>
    </cfRule>
    <cfRule type="containsText" dxfId="25675" priority="46777" operator="containsText" text="09.00 -15:00">
      <formula>NOT(ISERROR(SEARCH("09.00 -15:00",W102)))</formula>
    </cfRule>
    <cfRule type="containsText" dxfId="25674" priority="46778" operator="containsText" text="09.00 -16.00">
      <formula>NOT(ISERROR(SEARCH("09.00 -16.00",W102)))</formula>
    </cfRule>
  </conditionalFormatting>
  <conditionalFormatting sqref="W103:X108 AC103:AT108">
    <cfRule type="containsText" dxfId="25673" priority="46773" operator="containsText" text="09.00 -13.00">
      <formula>NOT(ISERROR(SEARCH("09.00 -13.00",W103)))</formula>
    </cfRule>
    <cfRule type="containsText" dxfId="25672" priority="46774" operator="containsText" text="09.00 -15:00">
      <formula>NOT(ISERROR(SEARCH("09.00 -15:00",W103)))</formula>
    </cfRule>
    <cfRule type="containsText" dxfId="25671" priority="46775" operator="containsText" text="09.00 -16.00">
      <formula>NOT(ISERROR(SEARCH("09.00 -16.00",W103)))</formula>
    </cfRule>
  </conditionalFormatting>
  <conditionalFormatting sqref="W101:X101 AC101:AT101">
    <cfRule type="containsText" dxfId="25670" priority="46770" operator="containsText" text="09.00 -13.00">
      <formula>NOT(ISERROR(SEARCH("09.00 -13.00",W101)))</formula>
    </cfRule>
    <cfRule type="containsText" dxfId="25669" priority="46771" operator="containsText" text="09.00 -15:00">
      <formula>NOT(ISERROR(SEARCH("09.00 -15:00",W101)))</formula>
    </cfRule>
    <cfRule type="containsText" dxfId="25668" priority="46772" operator="containsText" text="09.00 -16.00">
      <formula>NOT(ISERROR(SEARCH("09.00 -16.00",W101)))</formula>
    </cfRule>
  </conditionalFormatting>
  <conditionalFormatting sqref="W102:X102 AC102:AT102">
    <cfRule type="containsText" dxfId="25667" priority="46767" operator="containsText" text="09.00 -13:00">
      <formula>NOT(ISERROR(SEARCH("09.00 -13:00",W102)))</formula>
    </cfRule>
    <cfRule type="containsText" dxfId="25666" priority="46768" operator="containsText" text="08.30 -17.30">
      <formula>NOT(ISERROR(SEARCH("08.30 -17.30",W102)))</formula>
    </cfRule>
    <cfRule type="containsText" dxfId="25665" priority="46769" operator="containsText" text="08.30 -15:30">
      <formula>NOT(ISERROR(SEARCH("08.30 -15:30",W102)))</formula>
    </cfRule>
  </conditionalFormatting>
  <conditionalFormatting sqref="W103:X108 AC103:AT108">
    <cfRule type="containsText" dxfId="25664" priority="46764" operator="containsText" text="09.00 -13.00">
      <formula>NOT(ISERROR(SEARCH("09.00 -13.00",W103)))</formula>
    </cfRule>
    <cfRule type="containsText" dxfId="25663" priority="46765" operator="containsText" text="09.00 -15:00">
      <formula>NOT(ISERROR(SEARCH("09.00 -15:00",W103)))</formula>
    </cfRule>
    <cfRule type="containsText" dxfId="25662" priority="46766" operator="containsText" text="09.00 -16.00">
      <formula>NOT(ISERROR(SEARCH("09.00 -16.00",W103)))</formula>
    </cfRule>
  </conditionalFormatting>
  <conditionalFormatting sqref="W103:X108 AC103:AT108">
    <cfRule type="containsText" dxfId="25661" priority="46761" operator="containsText" text="09.00 -13:00">
      <formula>NOT(ISERROR(SEARCH("09.00 -13:00",W103)))</formula>
    </cfRule>
    <cfRule type="containsText" dxfId="25660" priority="46762" operator="containsText" text="08.30 -17.30">
      <formula>NOT(ISERROR(SEARCH("08.30 -17.30",W103)))</formula>
    </cfRule>
    <cfRule type="containsText" dxfId="25659" priority="46763" operator="containsText" text="08.30 -15:30">
      <formula>NOT(ISERROR(SEARCH("08.30 -15:30",W103)))</formula>
    </cfRule>
  </conditionalFormatting>
  <conditionalFormatting sqref="W101:X101 AC101:AT101">
    <cfRule type="containsText" dxfId="25658" priority="46758" operator="containsText" text="09.00 -13.00">
      <formula>NOT(ISERROR(SEARCH("09.00 -13.00",W101)))</formula>
    </cfRule>
    <cfRule type="containsText" dxfId="25657" priority="46759" operator="containsText" text="09.00 -15:00">
      <formula>NOT(ISERROR(SEARCH("09.00 -15:00",W101)))</formula>
    </cfRule>
    <cfRule type="containsText" dxfId="25656" priority="46760" operator="containsText" text="09.00 -16.00">
      <formula>NOT(ISERROR(SEARCH("09.00 -16.00",W101)))</formula>
    </cfRule>
  </conditionalFormatting>
  <conditionalFormatting sqref="W101:X101 AC101:AT101">
    <cfRule type="containsText" dxfId="25655" priority="46755" operator="containsText" text="09.00 -13:00">
      <formula>NOT(ISERROR(SEARCH("09.00 -13:00",W101)))</formula>
    </cfRule>
    <cfRule type="containsText" dxfId="25654" priority="46756" operator="containsText" text="08.30 -17.30">
      <formula>NOT(ISERROR(SEARCH("08.30 -17.30",W101)))</formula>
    </cfRule>
    <cfRule type="containsText" dxfId="25653" priority="46757" operator="containsText" text="08.30 -15:30">
      <formula>NOT(ISERROR(SEARCH("08.30 -15:30",W101)))</formula>
    </cfRule>
  </conditionalFormatting>
  <conditionalFormatting sqref="BK100 BM100:BS100">
    <cfRule type="cellIs" dxfId="25652" priority="46746" operator="equal">
      <formula>"09.00 – 13.00"</formula>
    </cfRule>
  </conditionalFormatting>
  <conditionalFormatting sqref="BK100 BM100:BS100">
    <cfRule type="cellIs" dxfId="25651" priority="46747" operator="equal">
      <formula>"09.00 – 15.00"</formula>
    </cfRule>
  </conditionalFormatting>
  <conditionalFormatting sqref="BK100 BM100:BS100">
    <cfRule type="cellIs" dxfId="25650" priority="46748" operator="equal">
      <formula>"09.00 – 18.00"</formula>
    </cfRule>
  </conditionalFormatting>
  <conditionalFormatting sqref="BK100 BM100:BS100">
    <cfRule type="cellIs" dxfId="25649" priority="46749" operator="equal">
      <formula>"09.30 – 13.00"</formula>
    </cfRule>
  </conditionalFormatting>
  <conditionalFormatting sqref="BK100 BM100:BS100">
    <cfRule type="cellIs" dxfId="25648" priority="46750" operator="equal">
      <formula>"10.30 – 19.30"</formula>
    </cfRule>
  </conditionalFormatting>
  <conditionalFormatting sqref="BK100 BM100:BS100">
    <cfRule type="cellIs" dxfId="25647" priority="46751" operator="equal">
      <formula>"11.30 – 19.30"</formula>
    </cfRule>
  </conditionalFormatting>
  <conditionalFormatting sqref="BK100 BM100:BS100">
    <cfRule type="cellIs" dxfId="25646" priority="46752" operator="equal">
      <formula>_FV(13,"3")</formula>
    </cfRule>
  </conditionalFormatting>
  <conditionalFormatting sqref="BK100 BM100:BS100">
    <cfRule type="cellIs" dxfId="25645" priority="46753" operator="equal">
      <formula>_FV(13,"3")</formula>
    </cfRule>
  </conditionalFormatting>
  <conditionalFormatting sqref="BK100 BM100:BS100">
    <cfRule type="cellIs" dxfId="25644" priority="46754" operator="equal">
      <formula>_FV(13,"3")</formula>
    </cfRule>
  </conditionalFormatting>
  <conditionalFormatting sqref="BK100 BM100:BS100">
    <cfRule type="containsText" dxfId="25643" priority="46736" operator="containsText" text="DOMENICA">
      <formula>NOT(ISERROR(SEARCH("DOMENICA",BK100)))</formula>
    </cfRule>
    <cfRule type="containsText" dxfId="25642" priority="46737" operator="containsText" text="08.30 – 14.30">
      <formula>NOT(ISERROR(SEARCH("08.30 – 14.30",BK100)))</formula>
    </cfRule>
    <cfRule type="containsText" dxfId="25641" priority="46738" operator="containsText" text="09.30 – 18.30">
      <formula>NOT(ISERROR(SEARCH("09.30 – 18.30",BK100)))</formula>
    </cfRule>
    <cfRule type="containsText" dxfId="25640" priority="46739" operator="containsText" text="08.30 – 16.30">
      <formula>NOT(ISERROR(SEARCH("08.30 – 16.30",BK100)))</formula>
    </cfRule>
    <cfRule type="containsText" dxfId="25639" priority="46740" operator="containsText" text="08.30 – 17.30">
      <formula>NOT(ISERROR(SEARCH("08.30 – 17.30",BK100)))</formula>
    </cfRule>
    <cfRule type="containsText" dxfId="25638" priority="46741" operator="containsText" text="09.00 – 18.00">
      <formula>NOT(ISERROR(SEARCH("09.00 – 18.00",BK100)))</formula>
    </cfRule>
    <cfRule type="containsText" dxfId="25637" priority="46742" operator="containsText" text="09.00 – 15.00">
      <formula>NOT(ISERROR(SEARCH("09.00 – 15.00",BK100)))</formula>
    </cfRule>
    <cfRule type="containsText" dxfId="25636" priority="46743" operator="containsText" text="10.30 – 19.30">
      <formula>NOT(ISERROR(SEARCH("10.30 – 19.30",BK100)))</formula>
    </cfRule>
    <cfRule type="containsText" dxfId="25635" priority="46744" operator="containsText" text="09.00 – 13.00">
      <formula>NOT(ISERROR(SEARCH("09.00 – 13.00",BK100)))</formula>
    </cfRule>
    <cfRule type="containsText" dxfId="25634" priority="46745" operator="containsText" text="11.30 – 19.30">
      <formula>NOT(ISERROR(SEARCH("11.30 – 19.30",BK100)))</formula>
    </cfRule>
  </conditionalFormatting>
  <conditionalFormatting sqref="BK100 BM100:BS100">
    <cfRule type="cellIs" dxfId="25633" priority="46728" operator="equal">
      <formula>"09.00 – 15.00"</formula>
    </cfRule>
  </conditionalFormatting>
  <conditionalFormatting sqref="BK100 BM100:BS100">
    <cfRule type="cellIs" dxfId="25632" priority="46729" operator="equal">
      <formula>"09.00 – 18.00"</formula>
    </cfRule>
  </conditionalFormatting>
  <conditionalFormatting sqref="BK100 BM100:BS100">
    <cfRule type="cellIs" dxfId="25631" priority="46730" operator="equal">
      <formula>"09.30 – 13.00"</formula>
    </cfRule>
  </conditionalFormatting>
  <conditionalFormatting sqref="BK100 BM100:BS100">
    <cfRule type="cellIs" dxfId="25630" priority="46731" operator="equal">
      <formula>"10.30 – 19.30"</formula>
    </cfRule>
  </conditionalFormatting>
  <conditionalFormatting sqref="BK100 BM100:BS100">
    <cfRule type="cellIs" dxfId="25629" priority="46732" operator="equal">
      <formula>"11.30 – 19.30"</formula>
    </cfRule>
  </conditionalFormatting>
  <conditionalFormatting sqref="BK100 BM100:BS100">
    <cfRule type="cellIs" dxfId="25628" priority="46733" operator="equal">
      <formula>_FV(13,"3")</formula>
    </cfRule>
  </conditionalFormatting>
  <conditionalFormatting sqref="BK100 BM100:BS100">
    <cfRule type="cellIs" dxfId="25627" priority="46734" operator="equal">
      <formula>_FV(13,"3")</formula>
    </cfRule>
  </conditionalFormatting>
  <conditionalFormatting sqref="BK100 BM100:BS100">
    <cfRule type="cellIs" dxfId="25626" priority="46735" operator="equal">
      <formula>_FV(13,"3")</formula>
    </cfRule>
  </conditionalFormatting>
  <conditionalFormatting sqref="BK100 BM100:BS100">
    <cfRule type="cellIs" dxfId="25625" priority="46720" operator="equal">
      <formula>"09.00 – 15.00"</formula>
    </cfRule>
  </conditionalFormatting>
  <conditionalFormatting sqref="BK100 BM100:BS100">
    <cfRule type="cellIs" dxfId="25624" priority="46721" operator="equal">
      <formula>"09.00 – 18.00"</formula>
    </cfRule>
  </conditionalFormatting>
  <conditionalFormatting sqref="BK100 BM100:BS100">
    <cfRule type="cellIs" dxfId="25623" priority="46722" operator="equal">
      <formula>"09.30 – 13.00"</formula>
    </cfRule>
  </conditionalFormatting>
  <conditionalFormatting sqref="BK100 BM100:BS100">
    <cfRule type="cellIs" dxfId="25622" priority="46723" operator="equal">
      <formula>"10.30 – 19.30"</formula>
    </cfRule>
  </conditionalFormatting>
  <conditionalFormatting sqref="BK100 BM100:BS100">
    <cfRule type="cellIs" dxfId="25621" priority="46724" operator="equal">
      <formula>"11.30 – 19.30"</formula>
    </cfRule>
  </conditionalFormatting>
  <conditionalFormatting sqref="BK100 BM100:BS100">
    <cfRule type="cellIs" dxfId="25620" priority="46725" operator="equal">
      <formula>_FV(13,"3")</formula>
    </cfRule>
  </conditionalFormatting>
  <conditionalFormatting sqref="BK100 BM100:BS100">
    <cfRule type="cellIs" dxfId="25619" priority="46726" operator="equal">
      <formula>_FV(13,"3")</formula>
    </cfRule>
  </conditionalFormatting>
  <conditionalFormatting sqref="BK100 BM100:BS100">
    <cfRule type="cellIs" dxfId="25618" priority="46727" operator="equal">
      <formula>_FV(13,"3")</formula>
    </cfRule>
  </conditionalFormatting>
  <conditionalFormatting sqref="BK100 BM100:BS100">
    <cfRule type="containsText" dxfId="25617" priority="46714" operator="containsText" text="09.00 - 13.00">
      <formula>NOT(ISERROR(SEARCH("09.00 - 13.00",BK100)))</formula>
    </cfRule>
    <cfRule type="containsText" dxfId="25616" priority="46715" operator="containsText" text="09.00 – 15:00">
      <formula>NOT(ISERROR(SEARCH("09.00 – 15:00",BK100)))</formula>
    </cfRule>
    <cfRule type="containsText" dxfId="25615" priority="46716" operator="containsText" text="09.00 – 16.00">
      <formula>NOT(ISERROR(SEARCH("09.00 – 16.00",BK100)))</formula>
    </cfRule>
    <cfRule type="containsText" dxfId="25614" priority="46717" operator="containsText" text="09.00 - 13:00">
      <formula>NOT(ISERROR(SEARCH("09.00 - 13:00",BK100)))</formula>
    </cfRule>
    <cfRule type="containsText" dxfId="25613" priority="46718" operator="containsText" text="08.30 – 16:30 ">
      <formula>NOT(ISERROR(SEARCH("08.30 – 16:30 ",BK100)))</formula>
    </cfRule>
    <cfRule type="containsText" dxfId="25612" priority="46719" operator="containsText" text="08.30 – 17:30 ">
      <formula>NOT(ISERROR(SEARCH("08.30 – 17:30 ",BK100)))</formula>
    </cfRule>
  </conditionalFormatting>
  <conditionalFormatting sqref="BK100 BM100:BS100">
    <cfRule type="cellIs" dxfId="25611" priority="46706" operator="equal">
      <formula>"09.00 – 15.00"</formula>
    </cfRule>
  </conditionalFormatting>
  <conditionalFormatting sqref="BK100 BM100:BS100">
    <cfRule type="cellIs" dxfId="25610" priority="46707" operator="equal">
      <formula>"09.00 – 18.00"</formula>
    </cfRule>
  </conditionalFormatting>
  <conditionalFormatting sqref="BK100 BM100:BS100">
    <cfRule type="cellIs" dxfId="25609" priority="46708" operator="equal">
      <formula>"09.30 – 13.00"</formula>
    </cfRule>
  </conditionalFormatting>
  <conditionalFormatting sqref="BK100 BM100:BS100">
    <cfRule type="cellIs" dxfId="25608" priority="46709" operator="equal">
      <formula>"10.30 – 19.30"</formula>
    </cfRule>
  </conditionalFormatting>
  <conditionalFormatting sqref="BK100 BM100:BS100">
    <cfRule type="cellIs" dxfId="25607" priority="46710" operator="equal">
      <formula>"11.30 – 19.30"</formula>
    </cfRule>
  </conditionalFormatting>
  <conditionalFormatting sqref="BK100 BM100:BS100">
    <cfRule type="cellIs" dxfId="25606" priority="46711" operator="equal">
      <formula>_FV(13,"3")</formula>
    </cfRule>
  </conditionalFormatting>
  <conditionalFormatting sqref="BK100 BM100:BS100">
    <cfRule type="cellIs" dxfId="25605" priority="46712" operator="equal">
      <formula>_FV(13,"3")</formula>
    </cfRule>
  </conditionalFormatting>
  <conditionalFormatting sqref="BK100 BM100:BS100">
    <cfRule type="cellIs" dxfId="25604" priority="46713" operator="equal">
      <formula>_FV(13,"3")</formula>
    </cfRule>
  </conditionalFormatting>
  <conditionalFormatting sqref="BK100 BM100:BS100">
    <cfRule type="containsText" dxfId="25603" priority="46696" operator="containsText" text="DOMENICA">
      <formula>NOT(ISERROR(SEARCH("DOMENICA",BK100)))</formula>
    </cfRule>
    <cfRule type="containsText" dxfId="25602" priority="46697" operator="containsText" text="08.30 – 14.30">
      <formula>NOT(ISERROR(SEARCH("08.30 – 14.30",BK100)))</formula>
    </cfRule>
    <cfRule type="containsText" dxfId="25601" priority="46698" operator="containsText" text="09.30 – 18.30">
      <formula>NOT(ISERROR(SEARCH("09.30 – 18.30",BK100)))</formula>
    </cfRule>
    <cfRule type="containsText" dxfId="25600" priority="46699" operator="containsText" text="08.30 – 16.30">
      <formula>NOT(ISERROR(SEARCH("08.30 – 16.30",BK100)))</formula>
    </cfRule>
    <cfRule type="containsText" dxfId="25599" priority="46700" operator="containsText" text="08.30 – 17.30">
      <formula>NOT(ISERROR(SEARCH("08.30 – 17.30",BK100)))</formula>
    </cfRule>
    <cfRule type="containsText" dxfId="25598" priority="46701" operator="containsText" text="09.00 – 18.00">
      <formula>NOT(ISERROR(SEARCH("09.00 – 18.00",BK100)))</formula>
    </cfRule>
    <cfRule type="containsText" dxfId="25597" priority="46702" operator="containsText" text="09.00 – 15.00">
      <formula>NOT(ISERROR(SEARCH("09.00 – 15.00",BK100)))</formula>
    </cfRule>
    <cfRule type="containsText" dxfId="25596" priority="46703" operator="containsText" text="10.30 – 19.30">
      <formula>NOT(ISERROR(SEARCH("10.30 – 19.30",BK100)))</formula>
    </cfRule>
    <cfRule type="containsText" dxfId="25595" priority="46704" operator="containsText" text="09.00 – 13.00">
      <formula>NOT(ISERROR(SEARCH("09.00 – 13.00",BK100)))</formula>
    </cfRule>
    <cfRule type="containsText" dxfId="25594" priority="46705" operator="containsText" text="11.30 – 19.30">
      <formula>NOT(ISERROR(SEARCH("11.30 – 19.30",BK100)))</formula>
    </cfRule>
  </conditionalFormatting>
  <conditionalFormatting sqref="BK100 BM100:BS100">
    <cfRule type="cellIs" dxfId="25593" priority="46689" operator="equal">
      <formula>"09.00 – 18.00"</formula>
    </cfRule>
  </conditionalFormatting>
  <conditionalFormatting sqref="BK100 BM100:BS100">
    <cfRule type="cellIs" dxfId="25592" priority="46690" operator="equal">
      <formula>"09.30 – 13.00"</formula>
    </cfRule>
  </conditionalFormatting>
  <conditionalFormatting sqref="BK100 BM100:BS100">
    <cfRule type="cellIs" dxfId="25591" priority="46691" operator="equal">
      <formula>"10.30 – 19.30"</formula>
    </cfRule>
  </conditionalFormatting>
  <conditionalFormatting sqref="BK100 BM100:BS100">
    <cfRule type="cellIs" dxfId="25590" priority="46692" operator="equal">
      <formula>"11.30 – 19.30"</formula>
    </cfRule>
  </conditionalFormatting>
  <conditionalFormatting sqref="BK100 BM100:BS100">
    <cfRule type="cellIs" dxfId="25589" priority="46693" operator="equal">
      <formula>_FV(13,"3")</formula>
    </cfRule>
  </conditionalFormatting>
  <conditionalFormatting sqref="BK100 BM100:BS100">
    <cfRule type="cellIs" dxfId="25588" priority="46694" operator="equal">
      <formula>_FV(13,"3")</formula>
    </cfRule>
  </conditionalFormatting>
  <conditionalFormatting sqref="BK100 BM100:BS100">
    <cfRule type="cellIs" dxfId="25587" priority="46695" operator="equal">
      <formula>_FV(13,"3")</formula>
    </cfRule>
  </conditionalFormatting>
  <conditionalFormatting sqref="BK100 BM100:BS100">
    <cfRule type="cellIs" dxfId="25586" priority="46682" operator="equal">
      <formula>"09.00 – 18.00"</formula>
    </cfRule>
  </conditionalFormatting>
  <conditionalFormatting sqref="BK100 BM100:BS100">
    <cfRule type="cellIs" dxfId="25585" priority="46683" operator="equal">
      <formula>"09.30 – 13.00"</formula>
    </cfRule>
  </conditionalFormatting>
  <conditionalFormatting sqref="BK100 BM100:BS100">
    <cfRule type="cellIs" dxfId="25584" priority="46684" operator="equal">
      <formula>"10.30 – 19.30"</formula>
    </cfRule>
  </conditionalFormatting>
  <conditionalFormatting sqref="BK100 BM100:BS100">
    <cfRule type="cellIs" dxfId="25583" priority="46685" operator="equal">
      <formula>"11.30 – 19.30"</formula>
    </cfRule>
  </conditionalFormatting>
  <conditionalFormatting sqref="BK100 BM100:BS100">
    <cfRule type="cellIs" dxfId="25582" priority="46686" operator="equal">
      <formula>_FV(13,"3")</formula>
    </cfRule>
  </conditionalFormatting>
  <conditionalFormatting sqref="BK100 BM100:BS100">
    <cfRule type="cellIs" dxfId="25581" priority="46687" operator="equal">
      <formula>_FV(13,"3")</formula>
    </cfRule>
  </conditionalFormatting>
  <conditionalFormatting sqref="BK100 BM100:BS100">
    <cfRule type="cellIs" dxfId="25580" priority="46688" operator="equal">
      <formula>_FV(13,"3")</formula>
    </cfRule>
  </conditionalFormatting>
  <conditionalFormatting sqref="BK101:BK108 BM101:BS108">
    <cfRule type="containsText" dxfId="25579" priority="46664" operator="containsText" text="08.30 – 14.30">
      <formula>NOT(ISERROR(SEARCH("08.30 – 14.30",BK101)))</formula>
    </cfRule>
    <cfRule type="containsText" dxfId="25578" priority="46665" operator="containsText" text="09:30 – 18.30">
      <formula>NOT(ISERROR(SEARCH("09:30 – 18.30",BK101)))</formula>
    </cfRule>
    <cfRule type="containsText" dxfId="25577" priority="46666" operator="containsText" text="10.30 – 18.30">
      <formula>NOT(ISERROR(SEARCH("10.30 – 18.30",BK101)))</formula>
    </cfRule>
    <cfRule type="containsText" dxfId="25576" priority="46667" operator="containsText" text="09.30 – 18.30">
      <formula>NOT(ISERROR(SEARCH("09.30 – 18.30",BK101)))</formula>
    </cfRule>
    <cfRule type="containsText" dxfId="25575" priority="46669" operator="containsText" text="09.00 – 13:00">
      <formula>NOT(ISERROR(SEARCH("09.00 – 13:00",BK101)))</formula>
    </cfRule>
    <cfRule type="containsText" dxfId="25574" priority="46670" operator="containsText" text="08.30 – 16.30">
      <formula>NOT(ISERROR(SEARCH("08.30 – 16.30",BK101)))</formula>
    </cfRule>
    <cfRule type="containsText" dxfId="25573" priority="46671" operator="containsText" text="08:30 – 17.30">
      <formula>NOT(ISERROR(SEARCH("08:30 – 17.30",BK101)))</formula>
    </cfRule>
    <cfRule type="containsText" dxfId="25572" priority="46672" operator="containsText" text="08.30 – 17.30">
      <formula>NOT(ISERROR(SEARCH("08.30 – 17.30",BK101)))</formula>
    </cfRule>
    <cfRule type="containsText" dxfId="25571" priority="46673" operator="containsText" text="09.00 – 18.00">
      <formula>NOT(ISERROR(SEARCH("09.00 – 18.00",BK101)))</formula>
    </cfRule>
    <cfRule type="containsText" dxfId="25570" priority="46674" operator="containsText" text="09.00 – 13.00">
      <formula>NOT(ISERROR(SEARCH("09.00 – 13.00",BK101)))</formula>
    </cfRule>
    <cfRule type="containsText" dxfId="25569" priority="46675" operator="containsText" text="11.30 – 19.30">
      <formula>NOT(ISERROR(SEARCH("11.30 – 19.30",BK101)))</formula>
    </cfRule>
    <cfRule type="containsText" dxfId="25568" priority="46676" operator="containsText" text="10.30 – 19.30">
      <formula>NOT(ISERROR(SEARCH("10.30 – 19.30",BK101)))</formula>
    </cfRule>
    <cfRule type="containsText" dxfId="25567" priority="46677" operator="containsText" text="09.00 – 15.00">
      <formula>NOT(ISERROR(SEARCH("09.00 – 15.00",BK101)))</formula>
    </cfRule>
    <cfRule type="containsText" dxfId="25566" priority="46678" operator="containsText" text="1 2 : 3 0">
      <formula>NOT(ISERROR(SEARCH("1 2 : 3 0",BK101)))</formula>
    </cfRule>
    <cfRule type="containsText" dxfId="25565" priority="46679" operator="containsText" text="1 3 : 3 0">
      <formula>NOT(ISERROR(SEARCH("1 3 : 3 0",BK101)))</formula>
    </cfRule>
    <cfRule type="containsText" dxfId="25564" priority="46680" operator="containsText" text="FESTIVITÁ">
      <formula>NOT(ISERROR(SEARCH("FESTIVITÁ",BK101)))</formula>
    </cfRule>
    <cfRule type="cellIs" dxfId="25563" priority="46681" operator="equal">
      <formula>"DOMENICA"</formula>
    </cfRule>
  </conditionalFormatting>
  <conditionalFormatting sqref="BK101:BK108 BM101:BS108">
    <cfRule type="containsText" dxfId="25562" priority="46656" operator="containsText" text="09.00 - 13.00">
      <formula>NOT(ISERROR(SEARCH("09.00 - 13.00",BK101)))</formula>
    </cfRule>
    <cfRule type="containsText" dxfId="25561" priority="46659" operator="containsText" text="09.00 – 15:00">
      <formula>NOT(ISERROR(SEARCH("09.00 – 15:00",BK101)))</formula>
    </cfRule>
    <cfRule type="containsText" dxfId="25560" priority="46660" operator="containsText" text="09.00 – 16.00">
      <formula>NOT(ISERROR(SEARCH("09.00 – 16.00",BK101)))</formula>
    </cfRule>
    <cfRule type="containsText" dxfId="25559" priority="46661" operator="containsText" text="09.00 - 13:00">
      <formula>NOT(ISERROR(SEARCH("09.00 - 13:00",BK101)))</formula>
    </cfRule>
    <cfRule type="containsText" dxfId="25558" priority="46662" operator="containsText" text="08.30 – 16:30 ">
      <formula>NOT(ISERROR(SEARCH("08.30 – 16:30 ",BK101)))</formula>
    </cfRule>
    <cfRule type="containsText" dxfId="25557" priority="46663" operator="containsText" text="08.30 – 17:30 ">
      <formula>NOT(ISERROR(SEARCH("08.30 – 17:30 ",BK101)))</formula>
    </cfRule>
  </conditionalFormatting>
  <conditionalFormatting sqref="BK101:BK108 BM101:BS108">
    <cfRule type="containsText" dxfId="25556" priority="46658" operator="containsText" text="1 3 : 0 0">
      <formula>NOT(ISERROR(SEARCH("1 3 : 0 0",BK101)))</formula>
    </cfRule>
  </conditionalFormatting>
  <conditionalFormatting sqref="BK101 BM101:BS101">
    <cfRule type="containsText" dxfId="25555" priority="46657" operator="containsText" text="13:00">
      <formula>NOT(ISERROR(SEARCH("13:00",BK101)))</formula>
    </cfRule>
  </conditionalFormatting>
  <conditionalFormatting sqref="BK101:BK108 BM101:BS108">
    <cfRule type="containsText" dxfId="25554" priority="46668" operator="containsText" text="09:00 – 13.00 ">
      <formula>NOT(ISERROR(SEARCH("09:00 – 13.00 ",BK101)))</formula>
    </cfRule>
  </conditionalFormatting>
  <conditionalFormatting sqref="BK107 BM107:BS107">
    <cfRule type="containsText" dxfId="25553" priority="46655" operator="containsText" text="09:00 – 13.00 ">
      <formula>NOT(ISERROR(SEARCH("09:00 – 13.00 ",BK107)))</formula>
    </cfRule>
  </conditionalFormatting>
  <conditionalFormatting sqref="BK101:BK108 BM101:BS108">
    <cfRule type="containsText" dxfId="25552" priority="46654" operator="containsText" text="09:00 – 13.00 ">
      <formula>NOT(ISERROR(SEARCH("09:00 – 13.00 ",BK101)))</formula>
    </cfRule>
  </conditionalFormatting>
  <conditionalFormatting sqref="BK107:BK108 BM107:BS108">
    <cfRule type="containsText" dxfId="25551" priority="46653" operator="containsText" text="09:00 – 13.00 ">
      <formula>NOT(ISERROR(SEARCH("09:00 – 13.00 ",BK107)))</formula>
    </cfRule>
  </conditionalFormatting>
  <conditionalFormatting sqref="BK102 BM102:BS102">
    <cfRule type="containsText" dxfId="25550" priority="46650" operator="containsText" text="09.00 -13.00">
      <formula>NOT(ISERROR(SEARCH("09.00 -13.00",BK102)))</formula>
    </cfRule>
    <cfRule type="containsText" dxfId="25549" priority="46651" operator="containsText" text="09.00 -15:00">
      <formula>NOT(ISERROR(SEARCH("09.00 -15:00",BK102)))</formula>
    </cfRule>
    <cfRule type="containsText" dxfId="25548" priority="46652" operator="containsText" text="09.00 -16.00">
      <formula>NOT(ISERROR(SEARCH("09.00 -16.00",BK102)))</formula>
    </cfRule>
  </conditionalFormatting>
  <conditionalFormatting sqref="BK103:BK108 BM103:BS108">
    <cfRule type="containsText" dxfId="25547" priority="46647" operator="containsText" text="09.00 -13.00">
      <formula>NOT(ISERROR(SEARCH("09.00 -13.00",BK103)))</formula>
    </cfRule>
    <cfRule type="containsText" dxfId="25546" priority="46648" operator="containsText" text="09.00 -15:00">
      <formula>NOT(ISERROR(SEARCH("09.00 -15:00",BK103)))</formula>
    </cfRule>
    <cfRule type="containsText" dxfId="25545" priority="46649" operator="containsText" text="09.00 -16.00">
      <formula>NOT(ISERROR(SEARCH("09.00 -16.00",BK103)))</formula>
    </cfRule>
  </conditionalFormatting>
  <conditionalFormatting sqref="BK101 BM101:BS101">
    <cfRule type="containsText" dxfId="25544" priority="46644" operator="containsText" text="09.00 -13.00">
      <formula>NOT(ISERROR(SEARCH("09.00 -13.00",BK101)))</formula>
    </cfRule>
    <cfRule type="containsText" dxfId="25543" priority="46645" operator="containsText" text="09.00 -15:00">
      <formula>NOT(ISERROR(SEARCH("09.00 -15:00",BK101)))</formula>
    </cfRule>
    <cfRule type="containsText" dxfId="25542" priority="46646" operator="containsText" text="09.00 -16.00">
      <formula>NOT(ISERROR(SEARCH("09.00 -16.00",BK101)))</formula>
    </cfRule>
  </conditionalFormatting>
  <conditionalFormatting sqref="BK107 BM107:BS107">
    <cfRule type="containsText" dxfId="25541" priority="46643" operator="containsText" text="09:00 – 13.00 ">
      <formula>NOT(ISERROR(SEARCH("09:00 – 13.00 ",BK107)))</formula>
    </cfRule>
  </conditionalFormatting>
  <conditionalFormatting sqref="BK101:BK108 BM101:BS108">
    <cfRule type="containsText" dxfId="25540" priority="46642" operator="containsText" text="09:00 – 13.00 ">
      <formula>NOT(ISERROR(SEARCH("09:00 – 13.00 ",BK101)))</formula>
    </cfRule>
  </conditionalFormatting>
  <conditionalFormatting sqref="BK107:BK108 BM107:BS108">
    <cfRule type="containsText" dxfId="25539" priority="46641" operator="containsText" text="09:00 – 13.00 ">
      <formula>NOT(ISERROR(SEARCH("09:00 – 13.00 ",BK107)))</formula>
    </cfRule>
  </conditionalFormatting>
  <conditionalFormatting sqref="BK102 BM102:BS102">
    <cfRule type="containsText" dxfId="25538" priority="46638" operator="containsText" text="09.00 -13.00">
      <formula>NOT(ISERROR(SEARCH("09.00 -13.00",BK102)))</formula>
    </cfRule>
    <cfRule type="containsText" dxfId="25537" priority="46639" operator="containsText" text="09.00 -15:00">
      <formula>NOT(ISERROR(SEARCH("09.00 -15:00",BK102)))</formula>
    </cfRule>
    <cfRule type="containsText" dxfId="25536" priority="46640" operator="containsText" text="09.00 -16.00">
      <formula>NOT(ISERROR(SEARCH("09.00 -16.00",BK102)))</formula>
    </cfRule>
  </conditionalFormatting>
  <conditionalFormatting sqref="BK103:BK108 BM103:BS108">
    <cfRule type="containsText" dxfId="25535" priority="46635" operator="containsText" text="09.00 -13.00">
      <formula>NOT(ISERROR(SEARCH("09.00 -13.00",BK103)))</formula>
    </cfRule>
    <cfRule type="containsText" dxfId="25534" priority="46636" operator="containsText" text="09.00 -15:00">
      <formula>NOT(ISERROR(SEARCH("09.00 -15:00",BK103)))</formula>
    </cfRule>
    <cfRule type="containsText" dxfId="25533" priority="46637" operator="containsText" text="09.00 -16.00">
      <formula>NOT(ISERROR(SEARCH("09.00 -16.00",BK103)))</formula>
    </cfRule>
  </conditionalFormatting>
  <conditionalFormatting sqref="BK101 BM101:BS101">
    <cfRule type="containsText" dxfId="25532" priority="46632" operator="containsText" text="09.00 -13.00">
      <formula>NOT(ISERROR(SEARCH("09.00 -13.00",BK101)))</formula>
    </cfRule>
    <cfRule type="containsText" dxfId="25531" priority="46633" operator="containsText" text="09.00 -15:00">
      <formula>NOT(ISERROR(SEARCH("09.00 -15:00",BK101)))</formula>
    </cfRule>
    <cfRule type="containsText" dxfId="25530" priority="46634" operator="containsText" text="09.00 -16.00">
      <formula>NOT(ISERROR(SEARCH("09.00 -16.00",BK101)))</formula>
    </cfRule>
  </conditionalFormatting>
  <conditionalFormatting sqref="BK102 BM102:BS102">
    <cfRule type="containsText" dxfId="25529" priority="46629" operator="containsText" text="09.00 -13:00">
      <formula>NOT(ISERROR(SEARCH("09.00 -13:00",BK102)))</formula>
    </cfRule>
    <cfRule type="containsText" dxfId="25528" priority="46630" operator="containsText" text="08.30 -17.30">
      <formula>NOT(ISERROR(SEARCH("08.30 -17.30",BK102)))</formula>
    </cfRule>
    <cfRule type="containsText" dxfId="25527" priority="46631" operator="containsText" text="08.30 -15:30">
      <formula>NOT(ISERROR(SEARCH("08.30 -15:30",BK102)))</formula>
    </cfRule>
  </conditionalFormatting>
  <conditionalFormatting sqref="BK103:BK108 BM103:BS108">
    <cfRule type="containsText" dxfId="25526" priority="46626" operator="containsText" text="09.00 -13.00">
      <formula>NOT(ISERROR(SEARCH("09.00 -13.00",BK103)))</formula>
    </cfRule>
    <cfRule type="containsText" dxfId="25525" priority="46627" operator="containsText" text="09.00 -15:00">
      <formula>NOT(ISERROR(SEARCH("09.00 -15:00",BK103)))</formula>
    </cfRule>
    <cfRule type="containsText" dxfId="25524" priority="46628" operator="containsText" text="09.00 -16.00">
      <formula>NOT(ISERROR(SEARCH("09.00 -16.00",BK103)))</formula>
    </cfRule>
  </conditionalFormatting>
  <conditionalFormatting sqref="BK103:BK108 BM103:BS108">
    <cfRule type="containsText" dxfId="25523" priority="46623" operator="containsText" text="09.00 -13:00">
      <formula>NOT(ISERROR(SEARCH("09.00 -13:00",BK103)))</formula>
    </cfRule>
    <cfRule type="containsText" dxfId="25522" priority="46624" operator="containsText" text="08.30 -17.30">
      <formula>NOT(ISERROR(SEARCH("08.30 -17.30",BK103)))</formula>
    </cfRule>
    <cfRule type="containsText" dxfId="25521" priority="46625" operator="containsText" text="08.30 -15:30">
      <formula>NOT(ISERROR(SEARCH("08.30 -15:30",BK103)))</formula>
    </cfRule>
  </conditionalFormatting>
  <conditionalFormatting sqref="BK101 BM101:BS101">
    <cfRule type="containsText" dxfId="25520" priority="46620" operator="containsText" text="09.00 -13.00">
      <formula>NOT(ISERROR(SEARCH("09.00 -13.00",BK101)))</formula>
    </cfRule>
    <cfRule type="containsText" dxfId="25519" priority="46621" operator="containsText" text="09.00 -15:00">
      <formula>NOT(ISERROR(SEARCH("09.00 -15:00",BK101)))</formula>
    </cfRule>
    <cfRule type="containsText" dxfId="25518" priority="46622" operator="containsText" text="09.00 -16.00">
      <formula>NOT(ISERROR(SEARCH("09.00 -16.00",BK101)))</formula>
    </cfRule>
  </conditionalFormatting>
  <conditionalFormatting sqref="BK101 BM101:BS101">
    <cfRule type="containsText" dxfId="25517" priority="46617" operator="containsText" text="09.00 -13:00">
      <formula>NOT(ISERROR(SEARCH("09.00 -13:00",BK101)))</formula>
    </cfRule>
    <cfRule type="containsText" dxfId="25516" priority="46618" operator="containsText" text="08.30 -17.30">
      <formula>NOT(ISERROR(SEARCH("08.30 -17.30",BK101)))</formula>
    </cfRule>
    <cfRule type="containsText" dxfId="25515" priority="46619" operator="containsText" text="08.30 -15:30">
      <formula>NOT(ISERROR(SEARCH("08.30 -15:30",BK101)))</formula>
    </cfRule>
  </conditionalFormatting>
  <conditionalFormatting sqref="Q114:S114">
    <cfRule type="cellIs" dxfId="25514" priority="46062" operator="equal">
      <formula>"09.00 – 13.00"</formula>
    </cfRule>
  </conditionalFormatting>
  <conditionalFormatting sqref="U114:V114">
    <cfRule type="cellIs" dxfId="25513" priority="46011" operator="equal">
      <formula>"09.00 – 15.00"</formula>
    </cfRule>
  </conditionalFormatting>
  <conditionalFormatting sqref="Q114:S114">
    <cfRule type="cellIs" dxfId="25512" priority="46063" operator="equal">
      <formula>"09.00 – 15.00"</formula>
    </cfRule>
  </conditionalFormatting>
  <conditionalFormatting sqref="Q114:S114">
    <cfRule type="cellIs" dxfId="25511" priority="46064" operator="equal">
      <formula>"09.00 – 18.00"</formula>
    </cfRule>
  </conditionalFormatting>
  <conditionalFormatting sqref="Q114:S114">
    <cfRule type="cellIs" dxfId="25510" priority="46065" operator="equal">
      <formula>"09.30 – 13.00"</formula>
    </cfRule>
  </conditionalFormatting>
  <conditionalFormatting sqref="Q114:S114">
    <cfRule type="cellIs" dxfId="25509" priority="46066" operator="equal">
      <formula>"10.30 – 19.30"</formula>
    </cfRule>
  </conditionalFormatting>
  <conditionalFormatting sqref="Q114:S114">
    <cfRule type="cellIs" dxfId="25508" priority="46067" operator="equal">
      <formula>"11.30 – 19.30"</formula>
    </cfRule>
  </conditionalFormatting>
  <conditionalFormatting sqref="Q114:S114">
    <cfRule type="cellIs" dxfId="25507" priority="46068" operator="equal">
      <formula>_FV(13,"3")</formula>
    </cfRule>
  </conditionalFormatting>
  <conditionalFormatting sqref="Q114:S114">
    <cfRule type="cellIs" dxfId="25506" priority="46069" operator="equal">
      <formula>_FV(13,"3")</formula>
    </cfRule>
  </conditionalFormatting>
  <conditionalFormatting sqref="Q114:S114">
    <cfRule type="cellIs" dxfId="25505" priority="46070" operator="equal">
      <formula>_FV(13,"3")</formula>
    </cfRule>
  </conditionalFormatting>
  <conditionalFormatting sqref="BU114:XFD114 Q114:S114">
    <cfRule type="containsText" dxfId="25504" priority="46052" operator="containsText" text="DOMENICA">
      <formula>NOT(ISERROR(SEARCH("DOMENICA",Q114)))</formula>
    </cfRule>
    <cfRule type="containsText" dxfId="25503" priority="46053" operator="containsText" text="08.30 – 14.30">
      <formula>NOT(ISERROR(SEARCH("08.30 – 14.30",Q114)))</formula>
    </cfRule>
    <cfRule type="containsText" dxfId="25502" priority="46054" operator="containsText" text="09.30 – 18.30">
      <formula>NOT(ISERROR(SEARCH("09.30 – 18.30",Q114)))</formula>
    </cfRule>
    <cfRule type="containsText" dxfId="25501" priority="46055" operator="containsText" text="08.30 – 16.30">
      <formula>NOT(ISERROR(SEARCH("08.30 – 16.30",Q114)))</formula>
    </cfRule>
    <cfRule type="containsText" dxfId="25500" priority="46056" operator="containsText" text="08.30 – 17.30">
      <formula>NOT(ISERROR(SEARCH("08.30 – 17.30",Q114)))</formula>
    </cfRule>
    <cfRule type="containsText" dxfId="25499" priority="46057" operator="containsText" text="09.00 – 18.00">
      <formula>NOT(ISERROR(SEARCH("09.00 – 18.00",Q114)))</formula>
    </cfRule>
    <cfRule type="containsText" dxfId="25498" priority="46058" operator="containsText" text="09.00 – 15.00">
      <formula>NOT(ISERROR(SEARCH("09.00 – 15.00",Q114)))</formula>
    </cfRule>
    <cfRule type="containsText" dxfId="25497" priority="46059" operator="containsText" text="10.30 – 19.30">
      <formula>NOT(ISERROR(SEARCH("10.30 – 19.30",Q114)))</formula>
    </cfRule>
    <cfRule type="containsText" dxfId="25496" priority="46060" operator="containsText" text="09.00 – 13.00">
      <formula>NOT(ISERROR(SEARCH("09.00 – 13.00",Q114)))</formula>
    </cfRule>
    <cfRule type="containsText" dxfId="25495" priority="46061" operator="containsText" text="11.30 – 19.30">
      <formula>NOT(ISERROR(SEARCH("11.30 – 19.30",Q114)))</formula>
    </cfRule>
  </conditionalFormatting>
  <conditionalFormatting sqref="Q114:S114">
    <cfRule type="cellIs" dxfId="25494" priority="46044" operator="equal">
      <formula>"09.00 – 15.00"</formula>
    </cfRule>
  </conditionalFormatting>
  <conditionalFormatting sqref="Q114:S114">
    <cfRule type="cellIs" dxfId="25493" priority="46045" operator="equal">
      <formula>"09.00 – 18.00"</formula>
    </cfRule>
  </conditionalFormatting>
  <conditionalFormatting sqref="Q114:S114">
    <cfRule type="cellIs" dxfId="25492" priority="46046" operator="equal">
      <formula>"09.30 – 13.00"</formula>
    </cfRule>
  </conditionalFormatting>
  <conditionalFormatting sqref="Q114:S114">
    <cfRule type="cellIs" dxfId="25491" priority="46047" operator="equal">
      <formula>"10.30 – 19.30"</formula>
    </cfRule>
  </conditionalFormatting>
  <conditionalFormatting sqref="Q114:S114">
    <cfRule type="cellIs" dxfId="25490" priority="46048" operator="equal">
      <formula>"11.30 – 19.30"</formula>
    </cfRule>
  </conditionalFormatting>
  <conditionalFormatting sqref="Q114:S114">
    <cfRule type="cellIs" dxfId="25489" priority="46049" operator="equal">
      <formula>_FV(13,"3")</formula>
    </cfRule>
  </conditionalFormatting>
  <conditionalFormatting sqref="Q114:S114">
    <cfRule type="cellIs" dxfId="25488" priority="46050" operator="equal">
      <formula>_FV(13,"3")</formula>
    </cfRule>
  </conditionalFormatting>
  <conditionalFormatting sqref="Q114:S114">
    <cfRule type="cellIs" dxfId="25487" priority="46051" operator="equal">
      <formula>_FV(13,"3")</formula>
    </cfRule>
  </conditionalFormatting>
  <conditionalFormatting sqref="Q114:S114">
    <cfRule type="cellIs" dxfId="25486" priority="46036" operator="equal">
      <formula>"09.00 – 15.00"</formula>
    </cfRule>
  </conditionalFormatting>
  <conditionalFormatting sqref="Q114:S114">
    <cfRule type="cellIs" dxfId="25485" priority="46037" operator="equal">
      <formula>"09.00 – 18.00"</formula>
    </cfRule>
  </conditionalFormatting>
  <conditionalFormatting sqref="Q114:S114">
    <cfRule type="cellIs" dxfId="25484" priority="46038" operator="equal">
      <formula>"09.30 – 13.00"</formula>
    </cfRule>
  </conditionalFormatting>
  <conditionalFormatting sqref="Q114:S114">
    <cfRule type="cellIs" dxfId="25483" priority="46039" operator="equal">
      <formula>"10.30 – 19.30"</formula>
    </cfRule>
  </conditionalFormatting>
  <conditionalFormatting sqref="Q114:S114">
    <cfRule type="cellIs" dxfId="25482" priority="46040" operator="equal">
      <formula>"11.30 – 19.30"</formula>
    </cfRule>
  </conditionalFormatting>
  <conditionalFormatting sqref="Q114:S114">
    <cfRule type="cellIs" dxfId="25481" priority="46041" operator="equal">
      <formula>_FV(13,"3")</formula>
    </cfRule>
  </conditionalFormatting>
  <conditionalFormatting sqref="Q114:S114">
    <cfRule type="cellIs" dxfId="25480" priority="46042" operator="equal">
      <formula>_FV(13,"3")</formula>
    </cfRule>
  </conditionalFormatting>
  <conditionalFormatting sqref="Q114:S114">
    <cfRule type="cellIs" dxfId="25479" priority="46043" operator="equal">
      <formula>_FV(13,"3")</formula>
    </cfRule>
  </conditionalFormatting>
  <conditionalFormatting sqref="AW114:AY114">
    <cfRule type="containsText" dxfId="25478" priority="46019" operator="containsText" text="08.30 – 14.30">
      <formula>NOT(ISERROR(SEARCH("08.30 – 14.30",AW114)))</formula>
    </cfRule>
    <cfRule type="containsText" dxfId="25477" priority="46020" operator="containsText" text="09:30 – 18.30">
      <formula>NOT(ISERROR(SEARCH("09:30 – 18.30",AW114)))</formula>
    </cfRule>
    <cfRule type="containsText" dxfId="25476" priority="46021" operator="containsText" text="10.30 – 18.30">
      <formula>NOT(ISERROR(SEARCH("10.30 – 18.30",AW114)))</formula>
    </cfRule>
    <cfRule type="containsText" dxfId="25475" priority="46022" operator="containsText" text="09.30 – 18.30">
      <formula>NOT(ISERROR(SEARCH("09.30 – 18.30",AW114)))</formula>
    </cfRule>
    <cfRule type="containsText" dxfId="25474" priority="46023" operator="containsText" text="09.00 – 13:00">
      <formula>NOT(ISERROR(SEARCH("09.00 – 13:00",AW114)))</formula>
    </cfRule>
    <cfRule type="containsText" dxfId="25473" priority="46024" operator="containsText" text="08.30 – 16.30">
      <formula>NOT(ISERROR(SEARCH("08.30 – 16.30",AW114)))</formula>
    </cfRule>
    <cfRule type="containsText" dxfId="25472" priority="46025" operator="containsText" text="08:30 – 17.30">
      <formula>NOT(ISERROR(SEARCH("08:30 – 17.30",AW114)))</formula>
    </cfRule>
    <cfRule type="containsText" dxfId="25471" priority="46026" operator="containsText" text="08.30 – 17.30">
      <formula>NOT(ISERROR(SEARCH("08.30 – 17.30",AW114)))</formula>
    </cfRule>
    <cfRule type="containsText" dxfId="25470" priority="46027" operator="containsText" text="09.00 – 18.00">
      <formula>NOT(ISERROR(SEARCH("09.00 – 18.00",AW114)))</formula>
    </cfRule>
    <cfRule type="containsText" dxfId="25469" priority="46028" operator="containsText" text="09.00 – 13.00">
      <formula>NOT(ISERROR(SEARCH("09.00 – 13.00",AW114)))</formula>
    </cfRule>
    <cfRule type="containsText" dxfId="25468" priority="46029" operator="containsText" text="11.30 – 19.30">
      <formula>NOT(ISERROR(SEARCH("11.30 – 19.30",AW114)))</formula>
    </cfRule>
    <cfRule type="containsText" dxfId="25467" priority="46030" operator="containsText" text="10.30 – 19.30">
      <formula>NOT(ISERROR(SEARCH("10.30 – 19.30",AW114)))</formula>
    </cfRule>
    <cfRule type="containsText" dxfId="25466" priority="46031" operator="containsText" text="09.00 – 15.00">
      <formula>NOT(ISERROR(SEARCH("09.00 – 15.00",AW114)))</formula>
    </cfRule>
    <cfRule type="containsText" dxfId="25465" priority="46032" operator="containsText" text="12:30">
      <formula>NOT(ISERROR(SEARCH("12:30",AW114)))</formula>
    </cfRule>
    <cfRule type="containsText" dxfId="25464" priority="46033" operator="containsText" text="13:30">
      <formula>NOT(ISERROR(SEARCH("13:30",AW114)))</formula>
    </cfRule>
    <cfRule type="containsText" dxfId="25463" priority="46034" operator="containsText" text="FESTIVITÁ">
      <formula>NOT(ISERROR(SEARCH("FESTIVITÁ",AW114)))</formula>
    </cfRule>
    <cfRule type="cellIs" dxfId="25462" priority="46035" operator="equal">
      <formula>"DOMENICA"</formula>
    </cfRule>
  </conditionalFormatting>
  <conditionalFormatting sqref="U114:V114">
    <cfRule type="cellIs" dxfId="25461" priority="46010" stopIfTrue="1" operator="equal">
      <formula>"09.00 – 13.00"</formula>
    </cfRule>
  </conditionalFormatting>
  <conditionalFormatting sqref="U114:V114">
    <cfRule type="cellIs" dxfId="25460" priority="46012" operator="equal">
      <formula>"09.00 – 18.00"</formula>
    </cfRule>
  </conditionalFormatting>
  <conditionalFormatting sqref="U114:V114">
    <cfRule type="cellIs" dxfId="25459" priority="46013" operator="equal">
      <formula>"09.30 – 13.00"</formula>
    </cfRule>
  </conditionalFormatting>
  <conditionalFormatting sqref="U114:V114">
    <cfRule type="cellIs" dxfId="25458" priority="46014" operator="equal">
      <formula>"10.30 – 19.30"</formula>
    </cfRule>
  </conditionalFormatting>
  <conditionalFormatting sqref="U114:V114">
    <cfRule type="cellIs" dxfId="25457" priority="46015" operator="equal">
      <formula>"11.30 – 19.30"</formula>
    </cfRule>
  </conditionalFormatting>
  <conditionalFormatting sqref="U114:V114">
    <cfRule type="cellIs" dxfId="25456" priority="46016" operator="equal">
      <formula>_FV(13,"3")</formula>
    </cfRule>
  </conditionalFormatting>
  <conditionalFormatting sqref="U114:V114">
    <cfRule type="cellIs" dxfId="25455" priority="46017" operator="equal">
      <formula>_FV(13,"3")</formula>
    </cfRule>
  </conditionalFormatting>
  <conditionalFormatting sqref="U114:V114">
    <cfRule type="cellIs" dxfId="25454" priority="46018" operator="equal">
      <formula>_FV(13,"3")</formula>
    </cfRule>
  </conditionalFormatting>
  <conditionalFormatting sqref="U114:V114">
    <cfRule type="containsText" dxfId="25453" priority="46000" operator="containsText" text="DOMENICA">
      <formula>NOT(ISERROR(SEARCH("DOMENICA",U114)))</formula>
    </cfRule>
    <cfRule type="containsText" dxfId="25452" priority="46001" operator="containsText" text="08.30 – 14.30">
      <formula>NOT(ISERROR(SEARCH("08.30 – 14.30",U114)))</formula>
    </cfRule>
    <cfRule type="containsText" dxfId="25451" priority="46002" operator="containsText" text="09.30 – 18.30">
      <formula>NOT(ISERROR(SEARCH("09.30 – 18.30",U114)))</formula>
    </cfRule>
    <cfRule type="containsText" dxfId="25450" priority="46003" operator="containsText" text="08.30 – 16.30">
      <formula>NOT(ISERROR(SEARCH("08.30 – 16.30",U114)))</formula>
    </cfRule>
    <cfRule type="containsText" dxfId="25449" priority="46004" operator="containsText" text="08.30 – 17.30">
      <formula>NOT(ISERROR(SEARCH("08.30 – 17.30",U114)))</formula>
    </cfRule>
    <cfRule type="containsText" dxfId="25448" priority="46005" operator="containsText" text="09.00 – 18.00">
      <formula>NOT(ISERROR(SEARCH("09.00 – 18.00",U114)))</formula>
    </cfRule>
    <cfRule type="containsText" dxfId="25447" priority="46006" operator="containsText" text="09.00 – 15.00">
      <formula>NOT(ISERROR(SEARCH("09.00 – 15.00",U114)))</formula>
    </cfRule>
    <cfRule type="containsText" dxfId="25446" priority="46007" operator="containsText" text="10.30 – 19.30">
      <formula>NOT(ISERROR(SEARCH("10.30 – 19.30",U114)))</formula>
    </cfRule>
    <cfRule type="containsText" dxfId="25445" priority="46008" operator="containsText" text="09.00 – 13.00">
      <formula>NOT(ISERROR(SEARCH("09.00 – 13.00",U114)))</formula>
    </cfRule>
    <cfRule type="containsText" dxfId="25444" priority="46009" operator="containsText" text="11.30 – 19.30">
      <formula>NOT(ISERROR(SEARCH("11.30 – 19.30",U114)))</formula>
    </cfRule>
  </conditionalFormatting>
  <conditionalFormatting sqref="U114:V114">
    <cfRule type="cellIs" dxfId="25443" priority="45992" operator="equal">
      <formula>"09.00 – 15.00"</formula>
    </cfRule>
  </conditionalFormatting>
  <conditionalFormatting sqref="U114:V114">
    <cfRule type="cellIs" dxfId="25442" priority="45993" operator="equal">
      <formula>"09.00 – 18.00"</formula>
    </cfRule>
  </conditionalFormatting>
  <conditionalFormatting sqref="U114:V114">
    <cfRule type="cellIs" dxfId="25441" priority="45994" operator="equal">
      <formula>"09.30 – 13.00"</formula>
    </cfRule>
  </conditionalFormatting>
  <conditionalFormatting sqref="U114:V114">
    <cfRule type="cellIs" dxfId="25440" priority="45995" operator="equal">
      <formula>"10.30 – 19.30"</formula>
    </cfRule>
  </conditionalFormatting>
  <conditionalFormatting sqref="U114:V114">
    <cfRule type="cellIs" dxfId="25439" priority="45996" operator="equal">
      <formula>"11.30 – 19.30"</formula>
    </cfRule>
  </conditionalFormatting>
  <conditionalFormatting sqref="U114:V114">
    <cfRule type="cellIs" dxfId="25438" priority="45997" operator="equal">
      <formula>_FV(13,"3")</formula>
    </cfRule>
  </conditionalFormatting>
  <conditionalFormatting sqref="U114:V114">
    <cfRule type="cellIs" dxfId="25437" priority="45998" operator="equal">
      <formula>_FV(13,"3")</formula>
    </cfRule>
  </conditionalFormatting>
  <conditionalFormatting sqref="U114:V114">
    <cfRule type="cellIs" dxfId="25436" priority="45999" operator="equal">
      <formula>_FV(13,"3")</formula>
    </cfRule>
  </conditionalFormatting>
  <conditionalFormatting sqref="U114:V114">
    <cfRule type="cellIs" dxfId="25435" priority="45984" operator="equal">
      <formula>"09.00 – 15.00"</formula>
    </cfRule>
  </conditionalFormatting>
  <conditionalFormatting sqref="U114:V114">
    <cfRule type="cellIs" dxfId="25434" priority="45985" operator="equal">
      <formula>"09.00 – 18.00"</formula>
    </cfRule>
  </conditionalFormatting>
  <conditionalFormatting sqref="U114:V114">
    <cfRule type="cellIs" dxfId="25433" priority="45986" operator="equal">
      <formula>"09.30 – 13.00"</formula>
    </cfRule>
  </conditionalFormatting>
  <conditionalFormatting sqref="U114:V114">
    <cfRule type="cellIs" dxfId="25432" priority="45987" operator="equal">
      <formula>"10.30 – 19.30"</formula>
    </cfRule>
  </conditionalFormatting>
  <conditionalFormatting sqref="U114:V114">
    <cfRule type="cellIs" dxfId="25431" priority="45988" operator="equal">
      <formula>"11.30 – 19.30"</formula>
    </cfRule>
  </conditionalFormatting>
  <conditionalFormatting sqref="U114:V114">
    <cfRule type="cellIs" dxfId="25430" priority="45989" operator="equal">
      <formula>_FV(13,"3")</formula>
    </cfRule>
  </conditionalFormatting>
  <conditionalFormatting sqref="U114:V114">
    <cfRule type="cellIs" dxfId="25429" priority="45990" operator="equal">
      <formula>_FV(13,"3")</formula>
    </cfRule>
  </conditionalFormatting>
  <conditionalFormatting sqref="U114:V114">
    <cfRule type="cellIs" dxfId="25428" priority="45991" operator="equal">
      <formula>_FV(13,"3")</formula>
    </cfRule>
  </conditionalFormatting>
  <conditionalFormatting sqref="Q114:S114 BU114:XFD114 U114:V114">
    <cfRule type="containsText" dxfId="25427" priority="45978" operator="containsText" text="09.00 - 13.00">
      <formula>NOT(ISERROR(SEARCH("09.00 - 13.00",Q114)))</formula>
    </cfRule>
    <cfRule type="containsText" dxfId="25426" priority="45979" operator="containsText" text="09.00 – 15:00">
      <formula>NOT(ISERROR(SEARCH("09.00 – 15:00",Q114)))</formula>
    </cfRule>
    <cfRule type="containsText" dxfId="25425" priority="45980" operator="containsText" text="09.00 – 16.00">
      <formula>NOT(ISERROR(SEARCH("09.00 – 16.00",Q114)))</formula>
    </cfRule>
    <cfRule type="containsText" dxfId="25424" priority="45981" operator="containsText" text="09.00 - 13:00">
      <formula>NOT(ISERROR(SEARCH("09.00 - 13:00",Q114)))</formula>
    </cfRule>
    <cfRule type="containsText" dxfId="25423" priority="45982" operator="containsText" text="08.30 – 16:30 ">
      <formula>NOT(ISERROR(SEARCH("08.30 – 16:30 ",Q114)))</formula>
    </cfRule>
    <cfRule type="containsText" dxfId="25422" priority="45983" operator="containsText" text="08.30 – 17:30 ">
      <formula>NOT(ISERROR(SEARCH("08.30 – 17:30 ",Q114)))</formula>
    </cfRule>
  </conditionalFormatting>
  <conditionalFormatting sqref="Q114:S114">
    <cfRule type="cellIs" dxfId="25421" priority="45970" operator="equal">
      <formula>"09.00 – 15.00"</formula>
    </cfRule>
  </conditionalFormatting>
  <conditionalFormatting sqref="Q114:S114">
    <cfRule type="cellIs" dxfId="25420" priority="45971" operator="equal">
      <formula>"09.00 – 18.00"</formula>
    </cfRule>
  </conditionalFormatting>
  <conditionalFormatting sqref="Q114:S114">
    <cfRule type="cellIs" dxfId="25419" priority="45972" operator="equal">
      <formula>"09.30 – 13.00"</formula>
    </cfRule>
  </conditionalFormatting>
  <conditionalFormatting sqref="Q114:S114">
    <cfRule type="cellIs" dxfId="25418" priority="45973" operator="equal">
      <formula>"10.30 – 19.30"</formula>
    </cfRule>
  </conditionalFormatting>
  <conditionalFormatting sqref="Q114:S114">
    <cfRule type="cellIs" dxfId="25417" priority="45974" operator="equal">
      <formula>"11.30 – 19.30"</formula>
    </cfRule>
  </conditionalFormatting>
  <conditionalFormatting sqref="Q114:S114">
    <cfRule type="cellIs" dxfId="25416" priority="45975" operator="equal">
      <formula>_FV(13,"3")</formula>
    </cfRule>
  </conditionalFormatting>
  <conditionalFormatting sqref="Q114:S114">
    <cfRule type="cellIs" dxfId="25415" priority="45976" operator="equal">
      <formula>_FV(13,"3")</formula>
    </cfRule>
  </conditionalFormatting>
  <conditionalFormatting sqref="Q114:S114">
    <cfRule type="cellIs" dxfId="25414" priority="45977" operator="equal">
      <formula>_FV(13,"3")</formula>
    </cfRule>
  </conditionalFormatting>
  <conditionalFormatting sqref="Q114:S114">
    <cfRule type="containsText" dxfId="25413" priority="45960" operator="containsText" text="DOMENICA">
      <formula>NOT(ISERROR(SEARCH("DOMENICA",Q114)))</formula>
    </cfRule>
    <cfRule type="containsText" dxfId="25412" priority="45961" operator="containsText" text="08.30 – 14.30">
      <formula>NOT(ISERROR(SEARCH("08.30 – 14.30",Q114)))</formula>
    </cfRule>
    <cfRule type="containsText" dxfId="25411" priority="45962" operator="containsText" text="09.30 – 18.30">
      <formula>NOT(ISERROR(SEARCH("09.30 – 18.30",Q114)))</formula>
    </cfRule>
    <cfRule type="containsText" dxfId="25410" priority="45963" operator="containsText" text="08.30 – 16.30">
      <formula>NOT(ISERROR(SEARCH("08.30 – 16.30",Q114)))</formula>
    </cfRule>
    <cfRule type="containsText" dxfId="25409" priority="45964" operator="containsText" text="08.30 – 17.30">
      <formula>NOT(ISERROR(SEARCH("08.30 – 17.30",Q114)))</formula>
    </cfRule>
    <cfRule type="containsText" dxfId="25408" priority="45965" operator="containsText" text="09.00 – 18.00">
      <formula>NOT(ISERROR(SEARCH("09.00 – 18.00",Q114)))</formula>
    </cfRule>
    <cfRule type="containsText" dxfId="25407" priority="45966" operator="containsText" text="09.00 – 15.00">
      <formula>NOT(ISERROR(SEARCH("09.00 – 15.00",Q114)))</formula>
    </cfRule>
    <cfRule type="containsText" dxfId="25406" priority="45967" operator="containsText" text="10.30 – 19.30">
      <formula>NOT(ISERROR(SEARCH("10.30 – 19.30",Q114)))</formula>
    </cfRule>
    <cfRule type="containsText" dxfId="25405" priority="45968" operator="containsText" text="09.00 – 13.00">
      <formula>NOT(ISERROR(SEARCH("09.00 – 13.00",Q114)))</formula>
    </cfRule>
    <cfRule type="containsText" dxfId="25404" priority="45969" operator="containsText" text="11.30 – 19.30">
      <formula>NOT(ISERROR(SEARCH("11.30 – 19.30",Q114)))</formula>
    </cfRule>
  </conditionalFormatting>
  <conditionalFormatting sqref="Q114:S114">
    <cfRule type="cellIs" dxfId="25403" priority="45953" operator="equal">
      <formula>"09.00 – 18.00"</formula>
    </cfRule>
  </conditionalFormatting>
  <conditionalFormatting sqref="Q114:S114">
    <cfRule type="cellIs" dxfId="25402" priority="45954" operator="equal">
      <formula>"09.30 – 13.00"</formula>
    </cfRule>
  </conditionalFormatting>
  <conditionalFormatting sqref="Q114:S114">
    <cfRule type="cellIs" dxfId="25401" priority="45955" operator="equal">
      <formula>"10.30 – 19.30"</formula>
    </cfRule>
  </conditionalFormatting>
  <conditionalFormatting sqref="Q114:S114">
    <cfRule type="cellIs" dxfId="25400" priority="45956" operator="equal">
      <formula>"11.30 – 19.30"</formula>
    </cfRule>
  </conditionalFormatting>
  <conditionalFormatting sqref="Q114:S114">
    <cfRule type="cellIs" dxfId="25399" priority="45957" operator="equal">
      <formula>_FV(13,"3")</formula>
    </cfRule>
  </conditionalFormatting>
  <conditionalFormatting sqref="Q114:S114">
    <cfRule type="cellIs" dxfId="25398" priority="45958" operator="equal">
      <formula>_FV(13,"3")</formula>
    </cfRule>
  </conditionalFormatting>
  <conditionalFormatting sqref="Q114:S114">
    <cfRule type="cellIs" dxfId="25397" priority="45959" operator="equal">
      <formula>_FV(13,"3")</formula>
    </cfRule>
  </conditionalFormatting>
  <conditionalFormatting sqref="Q114:S114">
    <cfRule type="cellIs" dxfId="25396" priority="45946" operator="equal">
      <formula>"09.00 – 18.00"</formula>
    </cfRule>
  </conditionalFormatting>
  <conditionalFormatting sqref="Q114:S114">
    <cfRule type="cellIs" dxfId="25395" priority="45947" operator="equal">
      <formula>"09.30 – 13.00"</formula>
    </cfRule>
  </conditionalFormatting>
  <conditionalFormatting sqref="Q114:S114">
    <cfRule type="cellIs" dxfId="25394" priority="45948" operator="equal">
      <formula>"10.30 – 19.30"</formula>
    </cfRule>
  </conditionalFormatting>
  <conditionalFormatting sqref="Q114:S114">
    <cfRule type="cellIs" dxfId="25393" priority="45949" operator="equal">
      <formula>"11.30 – 19.30"</formula>
    </cfRule>
  </conditionalFormatting>
  <conditionalFormatting sqref="Q114:S114">
    <cfRule type="cellIs" dxfId="25392" priority="45950" operator="equal">
      <formula>_FV(13,"3")</formula>
    </cfRule>
  </conditionalFormatting>
  <conditionalFormatting sqref="Q114:S114">
    <cfRule type="cellIs" dxfId="25391" priority="45951" operator="equal">
      <formula>_FV(13,"3")</formula>
    </cfRule>
  </conditionalFormatting>
  <conditionalFormatting sqref="Q114:S114">
    <cfRule type="cellIs" dxfId="25390" priority="45952" operator="equal">
      <formula>_FV(13,"3")</formula>
    </cfRule>
  </conditionalFormatting>
  <conditionalFormatting sqref="C114:G114 I114:J114 M114:P114">
    <cfRule type="cellIs" dxfId="25389" priority="45937" operator="equal">
      <formula>"09.00 – 13.00"</formula>
    </cfRule>
  </conditionalFormatting>
  <conditionalFormatting sqref="C114:G114 I114:J114 M114:P114">
    <cfRule type="cellIs" dxfId="25388" priority="45938" operator="equal">
      <formula>"09.00 – 15.00"</formula>
    </cfRule>
  </conditionalFormatting>
  <conditionalFormatting sqref="C114:G114 I114:J114 M114:P114">
    <cfRule type="cellIs" dxfId="25387" priority="45939" operator="equal">
      <formula>"09.00 – 18.00"</formula>
    </cfRule>
  </conditionalFormatting>
  <conditionalFormatting sqref="C114:G114 I114:J114 M114:P114">
    <cfRule type="cellIs" dxfId="25386" priority="45940" operator="equal">
      <formula>"09.30 – 13.00"</formula>
    </cfRule>
  </conditionalFormatting>
  <conditionalFormatting sqref="C114:G114 I114:J114 M114:P114">
    <cfRule type="cellIs" dxfId="25385" priority="45941" operator="equal">
      <formula>"10.30 – 19.30"</formula>
    </cfRule>
  </conditionalFormatting>
  <conditionalFormatting sqref="C114:G114 I114:J114 M114:P114">
    <cfRule type="cellIs" dxfId="25384" priority="45942" operator="equal">
      <formula>"11.30 – 19.30"</formula>
    </cfRule>
  </conditionalFormatting>
  <conditionalFormatting sqref="C114:G114 I114:J114 M114:P114">
    <cfRule type="cellIs" dxfId="25383" priority="45943" operator="equal">
      <formula>_FV(13,"3")</formula>
    </cfRule>
  </conditionalFormatting>
  <conditionalFormatting sqref="C114:G114 I114:J114 M114:P114">
    <cfRule type="cellIs" dxfId="25382" priority="45944" operator="equal">
      <formula>_FV(13,"3")</formula>
    </cfRule>
  </conditionalFormatting>
  <conditionalFormatting sqref="C114:G114 I114:J114 M114:P114">
    <cfRule type="cellIs" dxfId="25381" priority="45945" operator="equal">
      <formula>_FV(13,"3")</formula>
    </cfRule>
  </conditionalFormatting>
  <conditionalFormatting sqref="C114:G114 I114:J114 M114:P114">
    <cfRule type="containsText" dxfId="25380" priority="45927" operator="containsText" text="DOMENICA">
      <formula>NOT(ISERROR(SEARCH("DOMENICA",C114)))</formula>
    </cfRule>
    <cfRule type="containsText" dxfId="25379" priority="45928" operator="containsText" text="08.30 – 14.30">
      <formula>NOT(ISERROR(SEARCH("08.30 – 14.30",C114)))</formula>
    </cfRule>
    <cfRule type="containsText" dxfId="25378" priority="45929" operator="containsText" text="09.30 – 18.30">
      <formula>NOT(ISERROR(SEARCH("09.30 – 18.30",C114)))</formula>
    </cfRule>
    <cfRule type="containsText" dxfId="25377" priority="45930" operator="containsText" text="08.30 – 16.30">
      <formula>NOT(ISERROR(SEARCH("08.30 – 16.30",C114)))</formula>
    </cfRule>
    <cfRule type="containsText" dxfId="25376" priority="45931" operator="containsText" text="08.30 – 17.30">
      <formula>NOT(ISERROR(SEARCH("08.30 – 17.30",C114)))</formula>
    </cfRule>
    <cfRule type="containsText" dxfId="25375" priority="45932" operator="containsText" text="09.00 – 18.00">
      <formula>NOT(ISERROR(SEARCH("09.00 – 18.00",C114)))</formula>
    </cfRule>
    <cfRule type="containsText" dxfId="25374" priority="45933" operator="containsText" text="09.00 – 15.00">
      <formula>NOT(ISERROR(SEARCH("09.00 – 15.00",C114)))</formula>
    </cfRule>
    <cfRule type="containsText" dxfId="25373" priority="45934" operator="containsText" text="10.30 – 19.30">
      <formula>NOT(ISERROR(SEARCH("10.30 – 19.30",C114)))</formula>
    </cfRule>
    <cfRule type="containsText" dxfId="25372" priority="45935" operator="containsText" text="09.00 – 13.00">
      <formula>NOT(ISERROR(SEARCH("09.00 – 13.00",C114)))</formula>
    </cfRule>
    <cfRule type="containsText" dxfId="25371" priority="45936" operator="containsText" text="11.30 – 19.30">
      <formula>NOT(ISERROR(SEARCH("11.30 – 19.30",C114)))</formula>
    </cfRule>
  </conditionalFormatting>
  <conditionalFormatting sqref="C114:G114 I114:J114 M114:P114">
    <cfRule type="cellIs" dxfId="25370" priority="45919" operator="equal">
      <formula>"09.00 – 15.00"</formula>
    </cfRule>
  </conditionalFormatting>
  <conditionalFormatting sqref="C114:G114 I114:J114 M114:P114">
    <cfRule type="cellIs" dxfId="25369" priority="45920" operator="equal">
      <formula>"09.00 – 18.00"</formula>
    </cfRule>
  </conditionalFormatting>
  <conditionalFormatting sqref="C114:G114 I114:J114 M114:P114">
    <cfRule type="cellIs" dxfId="25368" priority="45921" operator="equal">
      <formula>"09.30 – 13.00"</formula>
    </cfRule>
  </conditionalFormatting>
  <conditionalFormatting sqref="C114:G114 I114:J114 M114:P114">
    <cfRule type="cellIs" dxfId="25367" priority="45922" operator="equal">
      <formula>"10.30 – 19.30"</formula>
    </cfRule>
  </conditionalFormatting>
  <conditionalFormatting sqref="C114:G114 I114:J114 M114:P114">
    <cfRule type="cellIs" dxfId="25366" priority="45923" operator="equal">
      <formula>"11.30 – 19.30"</formula>
    </cfRule>
  </conditionalFormatting>
  <conditionalFormatting sqref="C114:G114 I114:J114 M114:P114">
    <cfRule type="cellIs" dxfId="25365" priority="45924" operator="equal">
      <formula>_FV(13,"3")</formula>
    </cfRule>
  </conditionalFormatting>
  <conditionalFormatting sqref="C114:G114 I114:J114 M114:P114">
    <cfRule type="cellIs" dxfId="25364" priority="45925" operator="equal">
      <formula>_FV(13,"3")</formula>
    </cfRule>
  </conditionalFormatting>
  <conditionalFormatting sqref="C114:G114 I114:J114 M114:P114">
    <cfRule type="cellIs" dxfId="25363" priority="45926" operator="equal">
      <formula>_FV(13,"3")</formula>
    </cfRule>
  </conditionalFormatting>
  <conditionalFormatting sqref="C114:G114 I114:J114 M114:P114">
    <cfRule type="cellIs" dxfId="25362" priority="45911" operator="equal">
      <formula>"09.00 – 15.00"</formula>
    </cfRule>
  </conditionalFormatting>
  <conditionalFormatting sqref="C114:G114 I114:J114 M114:P114">
    <cfRule type="cellIs" dxfId="25361" priority="45912" operator="equal">
      <formula>"09.00 – 18.00"</formula>
    </cfRule>
  </conditionalFormatting>
  <conditionalFormatting sqref="C114:G114 I114:J114 M114:P114">
    <cfRule type="cellIs" dxfId="25360" priority="45913" operator="equal">
      <formula>"09.30 – 13.00"</formula>
    </cfRule>
  </conditionalFormatting>
  <conditionalFormatting sqref="C114:G114 I114:J114 M114:P114">
    <cfRule type="cellIs" dxfId="25359" priority="45914" operator="equal">
      <formula>"10.30 – 19.30"</formula>
    </cfRule>
  </conditionalFormatting>
  <conditionalFormatting sqref="C114:G114 I114:J114 M114:P114">
    <cfRule type="cellIs" dxfId="25358" priority="45915" operator="equal">
      <formula>"11.30 – 19.30"</formula>
    </cfRule>
  </conditionalFormatting>
  <conditionalFormatting sqref="C114:G114 I114:J114 M114:P114">
    <cfRule type="cellIs" dxfId="25357" priority="45916" operator="equal">
      <formula>_FV(13,"3")</formula>
    </cfRule>
  </conditionalFormatting>
  <conditionalFormatting sqref="C114:G114 I114:J114 M114:P114">
    <cfRule type="cellIs" dxfId="25356" priority="45917" operator="equal">
      <formula>_FV(13,"3")</formula>
    </cfRule>
  </conditionalFormatting>
  <conditionalFormatting sqref="C114:G114 I114:J114 M114:P114">
    <cfRule type="cellIs" dxfId="25355" priority="45918" operator="equal">
      <formula>_FV(13,"3")</formula>
    </cfRule>
  </conditionalFormatting>
  <conditionalFormatting sqref="H114">
    <cfRule type="cellIs" dxfId="25354" priority="45903" operator="equal">
      <formula>"09.00 – 15.00"</formula>
    </cfRule>
  </conditionalFormatting>
  <conditionalFormatting sqref="H114">
    <cfRule type="cellIs" dxfId="25353" priority="45904" operator="equal">
      <formula>"09.00 – 18.00"</formula>
    </cfRule>
  </conditionalFormatting>
  <conditionalFormatting sqref="H114">
    <cfRule type="cellIs" dxfId="25352" priority="45905" operator="equal">
      <formula>"09.30 – 13.00"</formula>
    </cfRule>
  </conditionalFormatting>
  <conditionalFormatting sqref="H114">
    <cfRule type="cellIs" dxfId="25351" priority="45906" operator="equal">
      <formula>"10.30 – 19.30"</formula>
    </cfRule>
  </conditionalFormatting>
  <conditionalFormatting sqref="H114">
    <cfRule type="cellIs" dxfId="25350" priority="45907" operator="equal">
      <formula>"11.30 – 19.30"</formula>
    </cfRule>
  </conditionalFormatting>
  <conditionalFormatting sqref="H114">
    <cfRule type="cellIs" dxfId="25349" priority="45908" operator="equal">
      <formula>_FV(13,"3")</formula>
    </cfRule>
  </conditionalFormatting>
  <conditionalFormatting sqref="H114">
    <cfRule type="cellIs" dxfId="25348" priority="45909" operator="equal">
      <formula>_FV(13,"3")</formula>
    </cfRule>
  </conditionalFormatting>
  <conditionalFormatting sqref="H114">
    <cfRule type="cellIs" dxfId="25347" priority="45910" operator="equal">
      <formula>_FV(13,"3")</formula>
    </cfRule>
  </conditionalFormatting>
  <conditionalFormatting sqref="H114">
    <cfRule type="containsText" dxfId="25346" priority="45893" operator="containsText" text="DOMENICA">
      <formula>NOT(ISERROR(SEARCH("DOMENICA",H114)))</formula>
    </cfRule>
    <cfRule type="containsText" dxfId="25345" priority="45894" operator="containsText" text="08.30 – 14.30">
      <formula>NOT(ISERROR(SEARCH("08.30 – 14.30",H114)))</formula>
    </cfRule>
    <cfRule type="containsText" dxfId="25344" priority="45895" operator="containsText" text="09.30 – 18.30">
      <formula>NOT(ISERROR(SEARCH("09.30 – 18.30",H114)))</formula>
    </cfRule>
    <cfRule type="containsText" dxfId="25343" priority="45896" operator="containsText" text="08.30 – 16.30">
      <formula>NOT(ISERROR(SEARCH("08.30 – 16.30",H114)))</formula>
    </cfRule>
    <cfRule type="containsText" dxfId="25342" priority="45897" operator="containsText" text="08.30 – 17.30">
      <formula>NOT(ISERROR(SEARCH("08.30 – 17.30",H114)))</formula>
    </cfRule>
    <cfRule type="containsText" dxfId="25341" priority="45898" operator="containsText" text="09.00 – 18.00">
      <formula>NOT(ISERROR(SEARCH("09.00 – 18.00",H114)))</formula>
    </cfRule>
    <cfRule type="containsText" dxfId="25340" priority="45899" operator="containsText" text="09.00 – 15.00">
      <formula>NOT(ISERROR(SEARCH("09.00 – 15.00",H114)))</formula>
    </cfRule>
    <cfRule type="containsText" dxfId="25339" priority="45900" operator="containsText" text="10.30 – 19.30">
      <formula>NOT(ISERROR(SEARCH("10.30 – 19.30",H114)))</formula>
    </cfRule>
    <cfRule type="containsText" dxfId="25338" priority="45901" operator="containsText" text="09.00 – 13.00">
      <formula>NOT(ISERROR(SEARCH("09.00 – 13.00",H114)))</formula>
    </cfRule>
    <cfRule type="containsText" dxfId="25337" priority="45902" operator="containsText" text="11.30 – 19.30">
      <formula>NOT(ISERROR(SEARCH("11.30 – 19.30",H114)))</formula>
    </cfRule>
  </conditionalFormatting>
  <conditionalFormatting sqref="H114">
    <cfRule type="cellIs" dxfId="25336" priority="45886" operator="equal">
      <formula>"09.00 – 18.00"</formula>
    </cfRule>
  </conditionalFormatting>
  <conditionalFormatting sqref="H114">
    <cfRule type="cellIs" dxfId="25335" priority="45887" operator="equal">
      <formula>"09.30 – 13.00"</formula>
    </cfRule>
  </conditionalFormatting>
  <conditionalFormatting sqref="H114">
    <cfRule type="cellIs" dxfId="25334" priority="45888" operator="equal">
      <formula>"10.30 – 19.30"</formula>
    </cfRule>
  </conditionalFormatting>
  <conditionalFormatting sqref="H114">
    <cfRule type="cellIs" dxfId="25333" priority="45889" operator="equal">
      <formula>"11.30 – 19.30"</formula>
    </cfRule>
  </conditionalFormatting>
  <conditionalFormatting sqref="H114">
    <cfRule type="cellIs" dxfId="25332" priority="45890" operator="equal">
      <formula>_FV(13,"3")</formula>
    </cfRule>
  </conditionalFormatting>
  <conditionalFormatting sqref="H114">
    <cfRule type="cellIs" dxfId="25331" priority="45891" operator="equal">
      <formula>_FV(13,"3")</formula>
    </cfRule>
  </conditionalFormatting>
  <conditionalFormatting sqref="H114">
    <cfRule type="cellIs" dxfId="25330" priority="45892" operator="equal">
      <formula>_FV(13,"3")</formula>
    </cfRule>
  </conditionalFormatting>
  <conditionalFormatting sqref="H114">
    <cfRule type="cellIs" dxfId="25329" priority="45879" operator="equal">
      <formula>"09.00 – 18.00"</formula>
    </cfRule>
  </conditionalFormatting>
  <conditionalFormatting sqref="H114">
    <cfRule type="cellIs" dxfId="25328" priority="45880" operator="equal">
      <formula>"09.30 – 13.00"</formula>
    </cfRule>
  </conditionalFormatting>
  <conditionalFormatting sqref="H114">
    <cfRule type="cellIs" dxfId="25327" priority="45881" operator="equal">
      <formula>"10.30 – 19.30"</formula>
    </cfRule>
  </conditionalFormatting>
  <conditionalFormatting sqref="H114">
    <cfRule type="cellIs" dxfId="25326" priority="45882" operator="equal">
      <formula>"11.30 – 19.30"</formula>
    </cfRule>
  </conditionalFormatting>
  <conditionalFormatting sqref="H114">
    <cfRule type="cellIs" dxfId="25325" priority="45883" operator="equal">
      <formula>_FV(13,"3")</formula>
    </cfRule>
  </conditionalFormatting>
  <conditionalFormatting sqref="H114">
    <cfRule type="cellIs" dxfId="25324" priority="45884" operator="equal">
      <formula>_FV(13,"3")</formula>
    </cfRule>
  </conditionalFormatting>
  <conditionalFormatting sqref="H114">
    <cfRule type="cellIs" dxfId="25323" priority="45885" operator="equal">
      <formula>_FV(13,"3")</formula>
    </cfRule>
  </conditionalFormatting>
  <conditionalFormatting sqref="A114:B114">
    <cfRule type="cellIs" dxfId="25322" priority="45871" operator="equal">
      <formula>"09.00 – 15.00"</formula>
    </cfRule>
  </conditionalFormatting>
  <conditionalFormatting sqref="A114:B114">
    <cfRule type="cellIs" dxfId="25321" priority="45872" operator="equal">
      <formula>"09.00 – 18.00"</formula>
    </cfRule>
  </conditionalFormatting>
  <conditionalFormatting sqref="A114:B114">
    <cfRule type="cellIs" dxfId="25320" priority="45873" operator="equal">
      <formula>"09.30 – 13.00"</formula>
    </cfRule>
  </conditionalFormatting>
  <conditionalFormatting sqref="A114:B114">
    <cfRule type="cellIs" dxfId="25319" priority="45874" operator="equal">
      <formula>"10.30 – 19.30"</formula>
    </cfRule>
  </conditionalFormatting>
  <conditionalFormatting sqref="A114:B114">
    <cfRule type="cellIs" dxfId="25318" priority="45875" operator="equal">
      <formula>"11.30 – 19.30"</formula>
    </cfRule>
  </conditionalFormatting>
  <conditionalFormatting sqref="A114:B114">
    <cfRule type="cellIs" dxfId="25317" priority="45876" operator="equal">
      <formula>_FV(13,"3")</formula>
    </cfRule>
  </conditionalFormatting>
  <conditionalFormatting sqref="A114:B114">
    <cfRule type="cellIs" dxfId="25316" priority="45877" operator="equal">
      <formula>_FV(13,"3")</formula>
    </cfRule>
  </conditionalFormatting>
  <conditionalFormatting sqref="A114:B114">
    <cfRule type="cellIs" dxfId="25315" priority="45878" operator="equal">
      <formula>_FV(13,"3")</formula>
    </cfRule>
  </conditionalFormatting>
  <conditionalFormatting sqref="A114:B114">
    <cfRule type="containsText" dxfId="25314" priority="45861" operator="containsText" text="DOMENICA">
      <formula>NOT(ISERROR(SEARCH("DOMENICA",A114)))</formula>
    </cfRule>
    <cfRule type="containsText" dxfId="25313" priority="45862" operator="containsText" text="08.30 – 14.30">
      <formula>NOT(ISERROR(SEARCH("08.30 – 14.30",A114)))</formula>
    </cfRule>
    <cfRule type="containsText" dxfId="25312" priority="45863" operator="containsText" text="09.30 – 18.30">
      <formula>NOT(ISERROR(SEARCH("09.30 – 18.30",A114)))</formula>
    </cfRule>
    <cfRule type="containsText" dxfId="25311" priority="45864" operator="containsText" text="08.30 – 16.30">
      <formula>NOT(ISERROR(SEARCH("08.30 – 16.30",A114)))</formula>
    </cfRule>
    <cfRule type="containsText" dxfId="25310" priority="45865" operator="containsText" text="08.30 – 17.30">
      <formula>NOT(ISERROR(SEARCH("08.30 – 17.30",A114)))</formula>
    </cfRule>
    <cfRule type="containsText" dxfId="25309" priority="45866" operator="containsText" text="09.00 – 18.00">
      <formula>NOT(ISERROR(SEARCH("09.00 – 18.00",A114)))</formula>
    </cfRule>
    <cfRule type="containsText" dxfId="25308" priority="45867" operator="containsText" text="09.00 – 15.00">
      <formula>NOT(ISERROR(SEARCH("09.00 – 15.00",A114)))</formula>
    </cfRule>
    <cfRule type="containsText" dxfId="25307" priority="45868" operator="containsText" text="10.30 – 19.30">
      <formula>NOT(ISERROR(SEARCH("10.30 – 19.30",A114)))</formula>
    </cfRule>
    <cfRule type="containsText" dxfId="25306" priority="45869" operator="containsText" text="09.00 – 13.00">
      <formula>NOT(ISERROR(SEARCH("09.00 – 13.00",A114)))</formula>
    </cfRule>
    <cfRule type="containsText" dxfId="25305" priority="45870" operator="containsText" text="11.30 – 19.30">
      <formula>NOT(ISERROR(SEARCH("11.30 – 19.30",A114)))</formula>
    </cfRule>
  </conditionalFormatting>
  <conditionalFormatting sqref="A114:B114">
    <cfRule type="cellIs" dxfId="25304" priority="45853" operator="equal">
      <formula>"09.00 – 15.00"</formula>
    </cfRule>
  </conditionalFormatting>
  <conditionalFormatting sqref="A114:B114">
    <cfRule type="cellIs" dxfId="25303" priority="45854" operator="equal">
      <formula>"09.00 – 18.00"</formula>
    </cfRule>
  </conditionalFormatting>
  <conditionalFormatting sqref="A114:B114">
    <cfRule type="cellIs" dxfId="25302" priority="45855" operator="equal">
      <formula>"09.30 – 13.00"</formula>
    </cfRule>
  </conditionalFormatting>
  <conditionalFormatting sqref="A114:B114">
    <cfRule type="cellIs" dxfId="25301" priority="45856" operator="equal">
      <formula>"10.30 – 19.30"</formula>
    </cfRule>
  </conditionalFormatting>
  <conditionalFormatting sqref="A114:B114">
    <cfRule type="cellIs" dxfId="25300" priority="45857" operator="equal">
      <formula>"11.30 – 19.30"</formula>
    </cfRule>
  </conditionalFormatting>
  <conditionalFormatting sqref="A114:B114">
    <cfRule type="cellIs" dxfId="25299" priority="45858" operator="equal">
      <formula>_FV(13,"3")</formula>
    </cfRule>
  </conditionalFormatting>
  <conditionalFormatting sqref="A114:B114">
    <cfRule type="cellIs" dxfId="25298" priority="45859" operator="equal">
      <formula>_FV(13,"3")</formula>
    </cfRule>
  </conditionalFormatting>
  <conditionalFormatting sqref="A114:B114">
    <cfRule type="cellIs" dxfId="25297" priority="45860" operator="equal">
      <formula>_FV(13,"3")</formula>
    </cfRule>
  </conditionalFormatting>
  <conditionalFormatting sqref="A114:B114">
    <cfRule type="cellIs" dxfId="25296" priority="45845" operator="equal">
      <formula>"09.00 – 15.00"</formula>
    </cfRule>
  </conditionalFormatting>
  <conditionalFormatting sqref="A114:B114">
    <cfRule type="cellIs" dxfId="25295" priority="45846" operator="equal">
      <formula>"09.00 – 18.00"</formula>
    </cfRule>
  </conditionalFormatting>
  <conditionalFormatting sqref="A114:B114">
    <cfRule type="cellIs" dxfId="25294" priority="45847" operator="equal">
      <formula>"09.30 – 13.00"</formula>
    </cfRule>
  </conditionalFormatting>
  <conditionalFormatting sqref="A114:B114">
    <cfRule type="cellIs" dxfId="25293" priority="45848" operator="equal">
      <formula>"10.30 – 19.30"</formula>
    </cfRule>
  </conditionalFormatting>
  <conditionalFormatting sqref="A114:B114">
    <cfRule type="cellIs" dxfId="25292" priority="45849" operator="equal">
      <formula>"11.30 – 19.30"</formula>
    </cfRule>
  </conditionalFormatting>
  <conditionalFormatting sqref="A114:B114">
    <cfRule type="cellIs" dxfId="25291" priority="45850" operator="equal">
      <formula>_FV(13,"3")</formula>
    </cfRule>
  </conditionalFormatting>
  <conditionalFormatting sqref="A114:B114">
    <cfRule type="cellIs" dxfId="25290" priority="45851" operator="equal">
      <formula>_FV(13,"3")</formula>
    </cfRule>
  </conditionalFormatting>
  <conditionalFormatting sqref="A114:B114">
    <cfRule type="cellIs" dxfId="25289" priority="45852" operator="equal">
      <formula>_FV(13,"3")</formula>
    </cfRule>
  </conditionalFormatting>
  <conditionalFormatting sqref="A114:J114 M114:P114">
    <cfRule type="containsText" dxfId="25288" priority="45839" operator="containsText" text="09.00 - 13.00">
      <formula>NOT(ISERROR(SEARCH("09.00 - 13.00",A114)))</formula>
    </cfRule>
    <cfRule type="containsText" dxfId="25287" priority="45840" operator="containsText" text="09.00 – 15:00">
      <formula>NOT(ISERROR(SEARCH("09.00 – 15:00",A114)))</formula>
    </cfRule>
    <cfRule type="containsText" dxfId="25286" priority="45841" operator="containsText" text="09.00 – 16.00">
      <formula>NOT(ISERROR(SEARCH("09.00 – 16.00",A114)))</formula>
    </cfRule>
    <cfRule type="containsText" dxfId="25285" priority="45842" operator="containsText" text="09.00 - 13:00">
      <formula>NOT(ISERROR(SEARCH("09.00 - 13:00",A114)))</formula>
    </cfRule>
    <cfRule type="containsText" dxfId="25284" priority="45843" operator="containsText" text="08.30 – 16:30 ">
      <formula>NOT(ISERROR(SEARCH("08.30 – 16:30 ",A114)))</formula>
    </cfRule>
    <cfRule type="containsText" dxfId="25283" priority="45844" operator="containsText" text="08.30 – 17:30 ">
      <formula>NOT(ISERROR(SEARCH("08.30 – 17:30 ",A114)))</formula>
    </cfRule>
  </conditionalFormatting>
  <conditionalFormatting sqref="C114:J114 M114:P114">
    <cfRule type="cellIs" dxfId="25282" priority="45831" operator="equal">
      <formula>"09.00 – 15.00"</formula>
    </cfRule>
  </conditionalFormatting>
  <conditionalFormatting sqref="C114:J114 M114:P114">
    <cfRule type="cellIs" dxfId="25281" priority="45832" operator="equal">
      <formula>"09.00 – 18.00"</formula>
    </cfRule>
  </conditionalFormatting>
  <conditionalFormatting sqref="C114:J114 M114:P114">
    <cfRule type="cellIs" dxfId="25280" priority="45833" operator="equal">
      <formula>"09.30 – 13.00"</formula>
    </cfRule>
  </conditionalFormatting>
  <conditionalFormatting sqref="C114:J114 M114:P114">
    <cfRule type="cellIs" dxfId="25279" priority="45834" operator="equal">
      <formula>"10.30 – 19.30"</formula>
    </cfRule>
  </conditionalFormatting>
  <conditionalFormatting sqref="C114:J114 M114:P114">
    <cfRule type="cellIs" dxfId="25278" priority="45835" operator="equal">
      <formula>"11.30 – 19.30"</formula>
    </cfRule>
  </conditionalFormatting>
  <conditionalFormatting sqref="C114:J114 M114:P114">
    <cfRule type="cellIs" dxfId="25277" priority="45836" operator="equal">
      <formula>_FV(13,"3")</formula>
    </cfRule>
  </conditionalFormatting>
  <conditionalFormatting sqref="C114:J114 M114:P114">
    <cfRule type="cellIs" dxfId="25276" priority="45837" operator="equal">
      <formula>_FV(13,"3")</formula>
    </cfRule>
  </conditionalFormatting>
  <conditionalFormatting sqref="C114:J114 M114:P114">
    <cfRule type="cellIs" dxfId="25275" priority="45838" operator="equal">
      <formula>_FV(13,"3")</formula>
    </cfRule>
  </conditionalFormatting>
  <conditionalFormatting sqref="C114:J114 M114:P114">
    <cfRule type="containsText" dxfId="25274" priority="45821" operator="containsText" text="DOMENICA">
      <formula>NOT(ISERROR(SEARCH("DOMENICA",C114)))</formula>
    </cfRule>
    <cfRule type="containsText" dxfId="25273" priority="45822" operator="containsText" text="08.30 – 14.30">
      <formula>NOT(ISERROR(SEARCH("08.30 – 14.30",C114)))</formula>
    </cfRule>
    <cfRule type="containsText" dxfId="25272" priority="45823" operator="containsText" text="09.30 – 18.30">
      <formula>NOT(ISERROR(SEARCH("09.30 – 18.30",C114)))</formula>
    </cfRule>
    <cfRule type="containsText" dxfId="25271" priority="45824" operator="containsText" text="08.30 – 16.30">
      <formula>NOT(ISERROR(SEARCH("08.30 – 16.30",C114)))</formula>
    </cfRule>
    <cfRule type="containsText" dxfId="25270" priority="45825" operator="containsText" text="08.30 – 17.30">
      <formula>NOT(ISERROR(SEARCH("08.30 – 17.30",C114)))</formula>
    </cfRule>
    <cfRule type="containsText" dxfId="25269" priority="45826" operator="containsText" text="09.00 – 18.00">
      <formula>NOT(ISERROR(SEARCH("09.00 – 18.00",C114)))</formula>
    </cfRule>
    <cfRule type="containsText" dxfId="25268" priority="45827" operator="containsText" text="09.00 – 15.00">
      <formula>NOT(ISERROR(SEARCH("09.00 – 15.00",C114)))</formula>
    </cfRule>
    <cfRule type="containsText" dxfId="25267" priority="45828" operator="containsText" text="10.30 – 19.30">
      <formula>NOT(ISERROR(SEARCH("10.30 – 19.30",C114)))</formula>
    </cfRule>
    <cfRule type="containsText" dxfId="25266" priority="45829" operator="containsText" text="09.00 – 13.00">
      <formula>NOT(ISERROR(SEARCH("09.00 – 13.00",C114)))</formula>
    </cfRule>
    <cfRule type="containsText" dxfId="25265" priority="45830" operator="containsText" text="11.30 – 19.30">
      <formula>NOT(ISERROR(SEARCH("11.30 – 19.30",C114)))</formula>
    </cfRule>
  </conditionalFormatting>
  <conditionalFormatting sqref="C114:J114 M114:P114">
    <cfRule type="cellIs" dxfId="25264" priority="45814" operator="equal">
      <formula>"09.00 – 18.00"</formula>
    </cfRule>
  </conditionalFormatting>
  <conditionalFormatting sqref="C114:J114 M114:P114">
    <cfRule type="cellIs" dxfId="25263" priority="45815" operator="equal">
      <formula>"09.30 – 13.00"</formula>
    </cfRule>
  </conditionalFormatting>
  <conditionalFormatting sqref="C114:J114 M114:P114">
    <cfRule type="cellIs" dxfId="25262" priority="45816" operator="equal">
      <formula>"10.30 – 19.30"</formula>
    </cfRule>
  </conditionalFormatting>
  <conditionalFormatting sqref="C114:J114 M114:P114">
    <cfRule type="cellIs" dxfId="25261" priority="45817" operator="equal">
      <formula>"11.30 – 19.30"</formula>
    </cfRule>
  </conditionalFormatting>
  <conditionalFormatting sqref="C114:J114 M114:P114">
    <cfRule type="cellIs" dxfId="25260" priority="45818" operator="equal">
      <formula>_FV(13,"3")</formula>
    </cfRule>
  </conditionalFormatting>
  <conditionalFormatting sqref="C114:J114 M114:P114">
    <cfRule type="cellIs" dxfId="25259" priority="45819" operator="equal">
      <formula>_FV(13,"3")</formula>
    </cfRule>
  </conditionalFormatting>
  <conditionalFormatting sqref="C114:J114 M114:P114">
    <cfRule type="cellIs" dxfId="25258" priority="45820" operator="equal">
      <formula>_FV(13,"3")</formula>
    </cfRule>
  </conditionalFormatting>
  <conditionalFormatting sqref="C114:J114 M114:P114">
    <cfRule type="cellIs" dxfId="25257" priority="45807" operator="equal">
      <formula>"09.00 – 18.00"</formula>
    </cfRule>
  </conditionalFormatting>
  <conditionalFormatting sqref="C114:J114 M114:P114">
    <cfRule type="cellIs" dxfId="25256" priority="45808" operator="equal">
      <formula>"09.30 – 13.00"</formula>
    </cfRule>
  </conditionalFormatting>
  <conditionalFormatting sqref="C114:J114 M114:P114">
    <cfRule type="cellIs" dxfId="25255" priority="45809" operator="equal">
      <formula>"10.30 – 19.30"</formula>
    </cfRule>
  </conditionalFormatting>
  <conditionalFormatting sqref="C114:J114 M114:P114">
    <cfRule type="cellIs" dxfId="25254" priority="45810" operator="equal">
      <formula>"11.30 – 19.30"</formula>
    </cfRule>
  </conditionalFormatting>
  <conditionalFormatting sqref="C114:J114 M114:P114">
    <cfRule type="cellIs" dxfId="25253" priority="45811" operator="equal">
      <formula>_FV(13,"3")</formula>
    </cfRule>
  </conditionalFormatting>
  <conditionalFormatting sqref="C114:J114 M114:P114">
    <cfRule type="cellIs" dxfId="25252" priority="45812" operator="equal">
      <formula>_FV(13,"3")</formula>
    </cfRule>
  </conditionalFormatting>
  <conditionalFormatting sqref="C114:J114 M114:P114">
    <cfRule type="cellIs" dxfId="25251" priority="45813" operator="equal">
      <formula>_FV(13,"3")</formula>
    </cfRule>
  </conditionalFormatting>
  <conditionalFormatting sqref="H114">
    <cfRule type="cellIs" dxfId="25250" priority="45799" operator="equal">
      <formula>"09.00 – 15.00"</formula>
    </cfRule>
  </conditionalFormatting>
  <conditionalFormatting sqref="H114">
    <cfRule type="cellIs" dxfId="25249" priority="45800" operator="equal">
      <formula>"09.00 – 18.00"</formula>
    </cfRule>
  </conditionalFormatting>
  <conditionalFormatting sqref="H114">
    <cfRule type="cellIs" dxfId="25248" priority="45801" operator="equal">
      <formula>"09.30 – 13.00"</formula>
    </cfRule>
  </conditionalFormatting>
  <conditionalFormatting sqref="H114">
    <cfRule type="cellIs" dxfId="25247" priority="45802" operator="equal">
      <formula>"10.30 – 19.30"</formula>
    </cfRule>
  </conditionalFormatting>
  <conditionalFormatting sqref="H114">
    <cfRule type="cellIs" dxfId="25246" priority="45803" operator="equal">
      <formula>"11.30 – 19.30"</formula>
    </cfRule>
  </conditionalFormatting>
  <conditionalFormatting sqref="H114">
    <cfRule type="cellIs" dxfId="25245" priority="45804" operator="equal">
      <formula>_FV(13,"3")</formula>
    </cfRule>
  </conditionalFormatting>
  <conditionalFormatting sqref="H114">
    <cfRule type="cellIs" dxfId="25244" priority="45805" operator="equal">
      <formula>_FV(13,"3")</formula>
    </cfRule>
  </conditionalFormatting>
  <conditionalFormatting sqref="H114">
    <cfRule type="cellIs" dxfId="25243" priority="45806" operator="equal">
      <formula>_FV(13,"3")</formula>
    </cfRule>
  </conditionalFormatting>
  <conditionalFormatting sqref="H114">
    <cfRule type="containsText" dxfId="25242" priority="45789" operator="containsText" text="DOMENICA">
      <formula>NOT(ISERROR(SEARCH("DOMENICA",H114)))</formula>
    </cfRule>
    <cfRule type="containsText" dxfId="25241" priority="45790" operator="containsText" text="08.30 – 14.30">
      <formula>NOT(ISERROR(SEARCH("08.30 – 14.30",H114)))</formula>
    </cfRule>
    <cfRule type="containsText" dxfId="25240" priority="45791" operator="containsText" text="09.30 – 18.30">
      <formula>NOT(ISERROR(SEARCH("09.30 – 18.30",H114)))</formula>
    </cfRule>
    <cfRule type="containsText" dxfId="25239" priority="45792" operator="containsText" text="08.30 – 16.30">
      <formula>NOT(ISERROR(SEARCH("08.30 – 16.30",H114)))</formula>
    </cfRule>
    <cfRule type="containsText" dxfId="25238" priority="45793" operator="containsText" text="08.30 – 17.30">
      <formula>NOT(ISERROR(SEARCH("08.30 – 17.30",H114)))</formula>
    </cfRule>
    <cfRule type="containsText" dxfId="25237" priority="45794" operator="containsText" text="09.00 – 18.00">
      <formula>NOT(ISERROR(SEARCH("09.00 – 18.00",H114)))</formula>
    </cfRule>
    <cfRule type="containsText" dxfId="25236" priority="45795" operator="containsText" text="09.00 – 15.00">
      <formula>NOT(ISERROR(SEARCH("09.00 – 15.00",H114)))</formula>
    </cfRule>
    <cfRule type="containsText" dxfId="25235" priority="45796" operator="containsText" text="10.30 – 19.30">
      <formula>NOT(ISERROR(SEARCH("10.30 – 19.30",H114)))</formula>
    </cfRule>
    <cfRule type="containsText" dxfId="25234" priority="45797" operator="containsText" text="09.00 – 13.00">
      <formula>NOT(ISERROR(SEARCH("09.00 – 13.00",H114)))</formula>
    </cfRule>
    <cfRule type="containsText" dxfId="25233" priority="45798" operator="containsText" text="11.30 – 19.30">
      <formula>NOT(ISERROR(SEARCH("11.30 – 19.30",H114)))</formula>
    </cfRule>
  </conditionalFormatting>
  <conditionalFormatting sqref="H114">
    <cfRule type="cellIs" dxfId="25232" priority="45782" operator="equal">
      <formula>"09.00 – 18.00"</formula>
    </cfRule>
  </conditionalFormatting>
  <conditionalFormatting sqref="H114">
    <cfRule type="cellIs" dxfId="25231" priority="45783" operator="equal">
      <formula>"09.30 – 13.00"</formula>
    </cfRule>
  </conditionalFormatting>
  <conditionalFormatting sqref="H114">
    <cfRule type="cellIs" dxfId="25230" priority="45784" operator="equal">
      <formula>"10.30 – 19.30"</formula>
    </cfRule>
  </conditionalFormatting>
  <conditionalFormatting sqref="H114">
    <cfRule type="cellIs" dxfId="25229" priority="45785" operator="equal">
      <formula>"11.30 – 19.30"</formula>
    </cfRule>
  </conditionalFormatting>
  <conditionalFormatting sqref="H114">
    <cfRule type="cellIs" dxfId="25228" priority="45786" operator="equal">
      <formula>_FV(13,"3")</formula>
    </cfRule>
  </conditionalFormatting>
  <conditionalFormatting sqref="H114">
    <cfRule type="cellIs" dxfId="25227" priority="45787" operator="equal">
      <formula>_FV(13,"3")</formula>
    </cfRule>
  </conditionalFormatting>
  <conditionalFormatting sqref="H114">
    <cfRule type="cellIs" dxfId="25226" priority="45788" operator="equal">
      <formula>_FV(13,"3")</formula>
    </cfRule>
  </conditionalFormatting>
  <conditionalFormatting sqref="H114">
    <cfRule type="cellIs" dxfId="25225" priority="45775" operator="equal">
      <formula>"09.00 – 18.00"</formula>
    </cfRule>
  </conditionalFormatting>
  <conditionalFormatting sqref="H114">
    <cfRule type="cellIs" dxfId="25224" priority="45776" operator="equal">
      <formula>"09.30 – 13.00"</formula>
    </cfRule>
  </conditionalFormatting>
  <conditionalFormatting sqref="H114">
    <cfRule type="cellIs" dxfId="25223" priority="45777" operator="equal">
      <formula>"10.30 – 19.30"</formula>
    </cfRule>
  </conditionalFormatting>
  <conditionalFormatting sqref="H114">
    <cfRule type="cellIs" dxfId="25222" priority="45778" operator="equal">
      <formula>"11.30 – 19.30"</formula>
    </cfRule>
  </conditionalFormatting>
  <conditionalFormatting sqref="H114">
    <cfRule type="cellIs" dxfId="25221" priority="45779" operator="equal">
      <formula>_FV(13,"3")</formula>
    </cfRule>
  </conditionalFormatting>
  <conditionalFormatting sqref="H114">
    <cfRule type="cellIs" dxfId="25220" priority="45780" operator="equal">
      <formula>_FV(13,"3")</formula>
    </cfRule>
  </conditionalFormatting>
  <conditionalFormatting sqref="H114">
    <cfRule type="cellIs" dxfId="25219" priority="45781" operator="equal">
      <formula>_FV(13,"3")</formula>
    </cfRule>
  </conditionalFormatting>
  <conditionalFormatting sqref="W114">
    <cfRule type="cellIs" dxfId="25218" priority="45766" operator="equal">
      <formula>"09.00 – 13.00"</formula>
    </cfRule>
  </conditionalFormatting>
  <conditionalFormatting sqref="W114">
    <cfRule type="cellIs" dxfId="25217" priority="45767" operator="equal">
      <formula>"09.00 – 15.00"</formula>
    </cfRule>
  </conditionalFormatting>
  <conditionalFormatting sqref="W114">
    <cfRule type="cellIs" dxfId="25216" priority="45768" operator="equal">
      <formula>"09.00 – 18.00"</formula>
    </cfRule>
  </conditionalFormatting>
  <conditionalFormatting sqref="W114">
    <cfRule type="cellIs" dxfId="25215" priority="45769" operator="equal">
      <formula>"09.30 – 13.00"</formula>
    </cfRule>
  </conditionalFormatting>
  <conditionalFormatting sqref="W114">
    <cfRule type="cellIs" dxfId="25214" priority="45770" operator="equal">
      <formula>"10.30 – 19.30"</formula>
    </cfRule>
  </conditionalFormatting>
  <conditionalFormatting sqref="W114">
    <cfRule type="cellIs" dxfId="25213" priority="45771" operator="equal">
      <formula>"11.30 – 19.30"</formula>
    </cfRule>
  </conditionalFormatting>
  <conditionalFormatting sqref="W114">
    <cfRule type="cellIs" dxfId="25212" priority="45772" operator="equal">
      <formula>_FV(13,"3")</formula>
    </cfRule>
  </conditionalFormatting>
  <conditionalFormatting sqref="W114">
    <cfRule type="cellIs" dxfId="25211" priority="45773" operator="equal">
      <formula>_FV(13,"3")</formula>
    </cfRule>
  </conditionalFormatting>
  <conditionalFormatting sqref="W114">
    <cfRule type="cellIs" dxfId="25210" priority="45774" operator="equal">
      <formula>_FV(13,"3")</formula>
    </cfRule>
  </conditionalFormatting>
  <conditionalFormatting sqref="W114">
    <cfRule type="containsText" dxfId="25209" priority="45756" operator="containsText" text="DOMENICA">
      <formula>NOT(ISERROR(SEARCH("DOMENICA",W114)))</formula>
    </cfRule>
    <cfRule type="containsText" dxfId="25208" priority="45757" operator="containsText" text="08.30 – 14.30">
      <formula>NOT(ISERROR(SEARCH("08.30 – 14.30",W114)))</formula>
    </cfRule>
    <cfRule type="containsText" dxfId="25207" priority="45758" operator="containsText" text="09.30 – 18.30">
      <formula>NOT(ISERROR(SEARCH("09.30 – 18.30",W114)))</formula>
    </cfRule>
    <cfRule type="containsText" dxfId="25206" priority="45759" operator="containsText" text="08.30 – 16.30">
      <formula>NOT(ISERROR(SEARCH("08.30 – 16.30",W114)))</formula>
    </cfRule>
    <cfRule type="containsText" dxfId="25205" priority="45760" operator="containsText" text="08.30 – 17.30">
      <formula>NOT(ISERROR(SEARCH("08.30 – 17.30",W114)))</formula>
    </cfRule>
    <cfRule type="containsText" dxfId="25204" priority="45761" operator="containsText" text="09.00 – 18.00">
      <formula>NOT(ISERROR(SEARCH("09.00 – 18.00",W114)))</formula>
    </cfRule>
    <cfRule type="containsText" dxfId="25203" priority="45762" operator="containsText" text="09.00 – 15.00">
      <formula>NOT(ISERROR(SEARCH("09.00 – 15.00",W114)))</formula>
    </cfRule>
    <cfRule type="containsText" dxfId="25202" priority="45763" operator="containsText" text="10.30 – 19.30">
      <formula>NOT(ISERROR(SEARCH("10.30 – 19.30",W114)))</formula>
    </cfRule>
    <cfRule type="containsText" dxfId="25201" priority="45764" operator="containsText" text="09.00 – 13.00">
      <formula>NOT(ISERROR(SEARCH("09.00 – 13.00",W114)))</formula>
    </cfRule>
    <cfRule type="containsText" dxfId="25200" priority="45765" operator="containsText" text="11.30 – 19.30">
      <formula>NOT(ISERROR(SEARCH("11.30 – 19.30",W114)))</formula>
    </cfRule>
  </conditionalFormatting>
  <conditionalFormatting sqref="W114">
    <cfRule type="cellIs" dxfId="25199" priority="45748" operator="equal">
      <formula>"09.00 – 15.00"</formula>
    </cfRule>
  </conditionalFormatting>
  <conditionalFormatting sqref="W114">
    <cfRule type="cellIs" dxfId="25198" priority="45749" operator="equal">
      <formula>"09.00 – 18.00"</formula>
    </cfRule>
  </conditionalFormatting>
  <conditionalFormatting sqref="W114">
    <cfRule type="cellIs" dxfId="25197" priority="45750" operator="equal">
      <formula>"09.30 – 13.00"</formula>
    </cfRule>
  </conditionalFormatting>
  <conditionalFormatting sqref="W114">
    <cfRule type="cellIs" dxfId="25196" priority="45751" operator="equal">
      <formula>"10.30 – 19.30"</formula>
    </cfRule>
  </conditionalFormatting>
  <conditionalFormatting sqref="W114">
    <cfRule type="cellIs" dxfId="25195" priority="45752" operator="equal">
      <formula>"11.30 – 19.30"</formula>
    </cfRule>
  </conditionalFormatting>
  <conditionalFormatting sqref="W114">
    <cfRule type="cellIs" dxfId="25194" priority="45753" operator="equal">
      <formula>_FV(13,"3")</formula>
    </cfRule>
  </conditionalFormatting>
  <conditionalFormatting sqref="W114">
    <cfRule type="cellIs" dxfId="25193" priority="45754" operator="equal">
      <formula>_FV(13,"3")</formula>
    </cfRule>
  </conditionalFormatting>
  <conditionalFormatting sqref="W114">
    <cfRule type="cellIs" dxfId="25192" priority="45755" operator="equal">
      <formula>_FV(13,"3")</formula>
    </cfRule>
  </conditionalFormatting>
  <conditionalFormatting sqref="W114">
    <cfRule type="cellIs" dxfId="25191" priority="45740" operator="equal">
      <formula>"09.00 – 15.00"</formula>
    </cfRule>
  </conditionalFormatting>
  <conditionalFormatting sqref="W114">
    <cfRule type="cellIs" dxfId="25190" priority="45741" operator="equal">
      <formula>"09.00 – 18.00"</formula>
    </cfRule>
  </conditionalFormatting>
  <conditionalFormatting sqref="W114">
    <cfRule type="cellIs" dxfId="25189" priority="45742" operator="equal">
      <formula>"09.30 – 13.00"</formula>
    </cfRule>
  </conditionalFormatting>
  <conditionalFormatting sqref="W114">
    <cfRule type="cellIs" dxfId="25188" priority="45743" operator="equal">
      <formula>"10.30 – 19.30"</formula>
    </cfRule>
  </conditionalFormatting>
  <conditionalFormatting sqref="W114">
    <cfRule type="cellIs" dxfId="25187" priority="45744" operator="equal">
      <formula>"11.30 – 19.30"</formula>
    </cfRule>
  </conditionalFormatting>
  <conditionalFormatting sqref="W114">
    <cfRule type="cellIs" dxfId="25186" priority="45745" operator="equal">
      <formula>_FV(13,"3")</formula>
    </cfRule>
  </conditionalFormatting>
  <conditionalFormatting sqref="W114">
    <cfRule type="cellIs" dxfId="25185" priority="45746" operator="equal">
      <formula>_FV(13,"3")</formula>
    </cfRule>
  </conditionalFormatting>
  <conditionalFormatting sqref="W114">
    <cfRule type="cellIs" dxfId="25184" priority="45747" operator="equal">
      <formula>_FV(13,"3")</formula>
    </cfRule>
  </conditionalFormatting>
  <conditionalFormatting sqref="W114">
    <cfRule type="containsText" dxfId="25183" priority="45734" operator="containsText" text="09.00 - 13.00">
      <formula>NOT(ISERROR(SEARCH("09.00 - 13.00",W114)))</formula>
    </cfRule>
    <cfRule type="containsText" dxfId="25182" priority="45735" operator="containsText" text="09.00 – 15:00">
      <formula>NOT(ISERROR(SEARCH("09.00 – 15:00",W114)))</formula>
    </cfRule>
    <cfRule type="containsText" dxfId="25181" priority="45736" operator="containsText" text="09.00 – 16.00">
      <formula>NOT(ISERROR(SEARCH("09.00 – 16.00",W114)))</formula>
    </cfRule>
    <cfRule type="containsText" dxfId="25180" priority="45737" operator="containsText" text="09.00 - 13:00">
      <formula>NOT(ISERROR(SEARCH("09.00 - 13:00",W114)))</formula>
    </cfRule>
    <cfRule type="containsText" dxfId="25179" priority="45738" operator="containsText" text="08.30 – 16:30 ">
      <formula>NOT(ISERROR(SEARCH("08.30 – 16:30 ",W114)))</formula>
    </cfRule>
    <cfRule type="containsText" dxfId="25178" priority="45739" operator="containsText" text="08.30 – 17:30 ">
      <formula>NOT(ISERROR(SEARCH("08.30 – 17:30 ",W114)))</formula>
    </cfRule>
  </conditionalFormatting>
  <conditionalFormatting sqref="W114">
    <cfRule type="cellIs" dxfId="25177" priority="45726" operator="equal">
      <formula>"09.00 – 15.00"</formula>
    </cfRule>
  </conditionalFormatting>
  <conditionalFormatting sqref="W114">
    <cfRule type="cellIs" dxfId="25176" priority="45727" operator="equal">
      <formula>"09.00 – 18.00"</formula>
    </cfRule>
  </conditionalFormatting>
  <conditionalFormatting sqref="W114">
    <cfRule type="cellIs" dxfId="25175" priority="45728" operator="equal">
      <formula>"09.30 – 13.00"</formula>
    </cfRule>
  </conditionalFormatting>
  <conditionalFormatting sqref="W114">
    <cfRule type="cellIs" dxfId="25174" priority="45729" operator="equal">
      <formula>"10.30 – 19.30"</formula>
    </cfRule>
  </conditionalFormatting>
  <conditionalFormatting sqref="W114">
    <cfRule type="cellIs" dxfId="25173" priority="45730" operator="equal">
      <formula>"11.30 – 19.30"</formula>
    </cfRule>
  </conditionalFormatting>
  <conditionalFormatting sqref="W114">
    <cfRule type="cellIs" dxfId="25172" priority="45731" operator="equal">
      <formula>_FV(13,"3")</formula>
    </cfRule>
  </conditionalFormatting>
  <conditionalFormatting sqref="W114">
    <cfRule type="cellIs" dxfId="25171" priority="45732" operator="equal">
      <formula>_FV(13,"3")</formula>
    </cfRule>
  </conditionalFormatting>
  <conditionalFormatting sqref="W114">
    <cfRule type="cellIs" dxfId="25170" priority="45733" operator="equal">
      <formula>_FV(13,"3")</formula>
    </cfRule>
  </conditionalFormatting>
  <conditionalFormatting sqref="W114">
    <cfRule type="containsText" dxfId="25169" priority="45716" operator="containsText" text="DOMENICA">
      <formula>NOT(ISERROR(SEARCH("DOMENICA",W114)))</formula>
    </cfRule>
    <cfRule type="containsText" dxfId="25168" priority="45717" operator="containsText" text="08.30 – 14.30">
      <formula>NOT(ISERROR(SEARCH("08.30 – 14.30",W114)))</formula>
    </cfRule>
    <cfRule type="containsText" dxfId="25167" priority="45718" operator="containsText" text="09.30 – 18.30">
      <formula>NOT(ISERROR(SEARCH("09.30 – 18.30",W114)))</formula>
    </cfRule>
    <cfRule type="containsText" dxfId="25166" priority="45719" operator="containsText" text="08.30 – 16.30">
      <formula>NOT(ISERROR(SEARCH("08.30 – 16.30",W114)))</formula>
    </cfRule>
    <cfRule type="containsText" dxfId="25165" priority="45720" operator="containsText" text="08.30 – 17.30">
      <formula>NOT(ISERROR(SEARCH("08.30 – 17.30",W114)))</formula>
    </cfRule>
    <cfRule type="containsText" dxfId="25164" priority="45721" operator="containsText" text="09.00 – 18.00">
      <formula>NOT(ISERROR(SEARCH("09.00 – 18.00",W114)))</formula>
    </cfRule>
    <cfRule type="containsText" dxfId="25163" priority="45722" operator="containsText" text="09.00 – 15.00">
      <formula>NOT(ISERROR(SEARCH("09.00 – 15.00",W114)))</formula>
    </cfRule>
    <cfRule type="containsText" dxfId="25162" priority="45723" operator="containsText" text="10.30 – 19.30">
      <formula>NOT(ISERROR(SEARCH("10.30 – 19.30",W114)))</formula>
    </cfRule>
    <cfRule type="containsText" dxfId="25161" priority="45724" operator="containsText" text="09.00 – 13.00">
      <formula>NOT(ISERROR(SEARCH("09.00 – 13.00",W114)))</formula>
    </cfRule>
    <cfRule type="containsText" dxfId="25160" priority="45725" operator="containsText" text="11.30 – 19.30">
      <formula>NOT(ISERROR(SEARCH("11.30 – 19.30",W114)))</formula>
    </cfRule>
  </conditionalFormatting>
  <conditionalFormatting sqref="W114">
    <cfRule type="cellIs" dxfId="25159" priority="45709" operator="equal">
      <formula>"09.00 – 18.00"</formula>
    </cfRule>
  </conditionalFormatting>
  <conditionalFormatting sqref="W114">
    <cfRule type="cellIs" dxfId="25158" priority="45710" operator="equal">
      <formula>"09.30 – 13.00"</formula>
    </cfRule>
  </conditionalFormatting>
  <conditionalFormatting sqref="W114">
    <cfRule type="cellIs" dxfId="25157" priority="45711" operator="equal">
      <formula>"10.30 – 19.30"</formula>
    </cfRule>
  </conditionalFormatting>
  <conditionalFormatting sqref="W114">
    <cfRule type="cellIs" dxfId="25156" priority="45712" operator="equal">
      <formula>"11.30 – 19.30"</formula>
    </cfRule>
  </conditionalFormatting>
  <conditionalFormatting sqref="W114">
    <cfRule type="cellIs" dxfId="25155" priority="45713" operator="equal">
      <formula>_FV(13,"3")</formula>
    </cfRule>
  </conditionalFormatting>
  <conditionalFormatting sqref="W114">
    <cfRule type="cellIs" dxfId="25154" priority="45714" operator="equal">
      <formula>_FV(13,"3")</formula>
    </cfRule>
  </conditionalFormatting>
  <conditionalFormatting sqref="W114">
    <cfRule type="cellIs" dxfId="25153" priority="45715" operator="equal">
      <formula>_FV(13,"3")</formula>
    </cfRule>
  </conditionalFormatting>
  <conditionalFormatting sqref="W114">
    <cfRule type="cellIs" dxfId="25152" priority="45702" operator="equal">
      <formula>"09.00 – 18.00"</formula>
    </cfRule>
  </conditionalFormatting>
  <conditionalFormatting sqref="W114">
    <cfRule type="cellIs" dxfId="25151" priority="45703" operator="equal">
      <formula>"09.30 – 13.00"</formula>
    </cfRule>
  </conditionalFormatting>
  <conditionalFormatting sqref="W114">
    <cfRule type="cellIs" dxfId="25150" priority="45704" operator="equal">
      <formula>"10.30 – 19.30"</formula>
    </cfRule>
  </conditionalFormatting>
  <conditionalFormatting sqref="W114">
    <cfRule type="cellIs" dxfId="25149" priority="45705" operator="equal">
      <formula>"11.30 – 19.30"</formula>
    </cfRule>
  </conditionalFormatting>
  <conditionalFormatting sqref="W114">
    <cfRule type="cellIs" dxfId="25148" priority="45706" operator="equal">
      <formula>_FV(13,"3")</formula>
    </cfRule>
  </conditionalFormatting>
  <conditionalFormatting sqref="W114">
    <cfRule type="cellIs" dxfId="25147" priority="45707" operator="equal">
      <formula>_FV(13,"3")</formula>
    </cfRule>
  </conditionalFormatting>
  <conditionalFormatting sqref="W114">
    <cfRule type="cellIs" dxfId="25146" priority="45708" operator="equal">
      <formula>_FV(13,"3")</formula>
    </cfRule>
  </conditionalFormatting>
  <conditionalFormatting sqref="BK114 BR114:BS114">
    <cfRule type="cellIs" dxfId="25145" priority="45693" operator="equal">
      <formula>"09.00 – 13.00"</formula>
    </cfRule>
  </conditionalFormatting>
  <conditionalFormatting sqref="BK114 BR114:BS114">
    <cfRule type="cellIs" dxfId="25144" priority="45694" operator="equal">
      <formula>"09.00 – 15.00"</formula>
    </cfRule>
  </conditionalFormatting>
  <conditionalFormatting sqref="BK114 BR114:BS114">
    <cfRule type="cellIs" dxfId="25143" priority="45695" operator="equal">
      <formula>"09.00 – 18.00"</formula>
    </cfRule>
  </conditionalFormatting>
  <conditionalFormatting sqref="BK114 BR114:BS114">
    <cfRule type="cellIs" dxfId="25142" priority="45696" operator="equal">
      <formula>"09.30 – 13.00"</formula>
    </cfRule>
  </conditionalFormatting>
  <conditionalFormatting sqref="BK114 BR114:BS114">
    <cfRule type="cellIs" dxfId="25141" priority="45697" operator="equal">
      <formula>"10.30 – 19.30"</formula>
    </cfRule>
  </conditionalFormatting>
  <conditionalFormatting sqref="BK114 BR114:BS114">
    <cfRule type="cellIs" dxfId="25140" priority="45698" operator="equal">
      <formula>"11.30 – 19.30"</formula>
    </cfRule>
  </conditionalFormatting>
  <conditionalFormatting sqref="BK114 BR114:BS114">
    <cfRule type="cellIs" dxfId="25139" priority="45699" operator="equal">
      <formula>_FV(13,"3")</formula>
    </cfRule>
  </conditionalFormatting>
  <conditionalFormatting sqref="BK114 BR114:BS114">
    <cfRule type="cellIs" dxfId="25138" priority="45700" operator="equal">
      <formula>_FV(13,"3")</formula>
    </cfRule>
  </conditionalFormatting>
  <conditionalFormatting sqref="BK114 BR114:BS114">
    <cfRule type="cellIs" dxfId="25137" priority="45701" operator="equal">
      <formula>_FV(13,"3")</formula>
    </cfRule>
  </conditionalFormatting>
  <conditionalFormatting sqref="BK114 BR114:BS114">
    <cfRule type="containsText" dxfId="25136" priority="45683" operator="containsText" text="DOMENICA">
      <formula>NOT(ISERROR(SEARCH("DOMENICA",BK114)))</formula>
    </cfRule>
    <cfRule type="containsText" dxfId="25135" priority="45684" operator="containsText" text="08.30 – 14.30">
      <formula>NOT(ISERROR(SEARCH("08.30 – 14.30",BK114)))</formula>
    </cfRule>
    <cfRule type="containsText" dxfId="25134" priority="45685" operator="containsText" text="09.30 – 18.30">
      <formula>NOT(ISERROR(SEARCH("09.30 – 18.30",BK114)))</formula>
    </cfRule>
    <cfRule type="containsText" dxfId="25133" priority="45686" operator="containsText" text="08.30 – 16.30">
      <formula>NOT(ISERROR(SEARCH("08.30 – 16.30",BK114)))</formula>
    </cfRule>
    <cfRule type="containsText" dxfId="25132" priority="45687" operator="containsText" text="08.30 – 17.30">
      <formula>NOT(ISERROR(SEARCH("08.30 – 17.30",BK114)))</formula>
    </cfRule>
    <cfRule type="containsText" dxfId="25131" priority="45688" operator="containsText" text="09.00 – 18.00">
      <formula>NOT(ISERROR(SEARCH("09.00 – 18.00",BK114)))</formula>
    </cfRule>
    <cfRule type="containsText" dxfId="25130" priority="45689" operator="containsText" text="09.00 – 15.00">
      <formula>NOT(ISERROR(SEARCH("09.00 – 15.00",BK114)))</formula>
    </cfRule>
    <cfRule type="containsText" dxfId="25129" priority="45690" operator="containsText" text="10.30 – 19.30">
      <formula>NOT(ISERROR(SEARCH("10.30 – 19.30",BK114)))</formula>
    </cfRule>
    <cfRule type="containsText" dxfId="25128" priority="45691" operator="containsText" text="09.00 – 13.00">
      <formula>NOT(ISERROR(SEARCH("09.00 – 13.00",BK114)))</formula>
    </cfRule>
    <cfRule type="containsText" dxfId="25127" priority="45692" operator="containsText" text="11.30 – 19.30">
      <formula>NOT(ISERROR(SEARCH("11.30 – 19.30",BK114)))</formula>
    </cfRule>
  </conditionalFormatting>
  <conditionalFormatting sqref="BK114 BR114:BS114">
    <cfRule type="cellIs" dxfId="25126" priority="45675" operator="equal">
      <formula>"09.00 – 15.00"</formula>
    </cfRule>
  </conditionalFormatting>
  <conditionalFormatting sqref="BK114 BR114:BS114">
    <cfRule type="cellIs" dxfId="25125" priority="45676" operator="equal">
      <formula>"09.00 – 18.00"</formula>
    </cfRule>
  </conditionalFormatting>
  <conditionalFormatting sqref="BK114 BR114:BS114">
    <cfRule type="cellIs" dxfId="25124" priority="45677" operator="equal">
      <formula>"09.30 – 13.00"</formula>
    </cfRule>
  </conditionalFormatting>
  <conditionalFormatting sqref="BK114 BR114:BS114">
    <cfRule type="cellIs" dxfId="25123" priority="45678" operator="equal">
      <formula>"10.30 – 19.30"</formula>
    </cfRule>
  </conditionalFormatting>
  <conditionalFormatting sqref="BK114 BR114:BS114">
    <cfRule type="cellIs" dxfId="25122" priority="45679" operator="equal">
      <formula>"11.30 – 19.30"</formula>
    </cfRule>
  </conditionalFormatting>
  <conditionalFormatting sqref="BK114 BR114:BS114">
    <cfRule type="cellIs" dxfId="25121" priority="45680" operator="equal">
      <formula>_FV(13,"3")</formula>
    </cfRule>
  </conditionalFormatting>
  <conditionalFormatting sqref="BK114 BR114:BS114">
    <cfRule type="cellIs" dxfId="25120" priority="45681" operator="equal">
      <formula>_FV(13,"3")</formula>
    </cfRule>
  </conditionalFormatting>
  <conditionalFormatting sqref="BK114 BR114:BS114">
    <cfRule type="cellIs" dxfId="25119" priority="45682" operator="equal">
      <formula>_FV(13,"3")</formula>
    </cfRule>
  </conditionalFormatting>
  <conditionalFormatting sqref="BK114 BR114:BS114">
    <cfRule type="cellIs" dxfId="25118" priority="45667" operator="equal">
      <formula>"09.00 – 15.00"</formula>
    </cfRule>
  </conditionalFormatting>
  <conditionalFormatting sqref="BK114 BR114:BS114">
    <cfRule type="cellIs" dxfId="25117" priority="45668" operator="equal">
      <formula>"09.00 – 18.00"</formula>
    </cfRule>
  </conditionalFormatting>
  <conditionalFormatting sqref="BK114 BR114:BS114">
    <cfRule type="cellIs" dxfId="25116" priority="45669" operator="equal">
      <formula>"09.30 – 13.00"</formula>
    </cfRule>
  </conditionalFormatting>
  <conditionalFormatting sqref="BK114 BR114:BS114">
    <cfRule type="cellIs" dxfId="25115" priority="45670" operator="equal">
      <formula>"10.30 – 19.30"</formula>
    </cfRule>
  </conditionalFormatting>
  <conditionalFormatting sqref="BK114 BR114:BS114">
    <cfRule type="cellIs" dxfId="25114" priority="45671" operator="equal">
      <formula>"11.30 – 19.30"</formula>
    </cfRule>
  </conditionalFormatting>
  <conditionalFormatting sqref="BK114 BR114:BS114">
    <cfRule type="cellIs" dxfId="25113" priority="45672" operator="equal">
      <formula>_FV(13,"3")</formula>
    </cfRule>
  </conditionalFormatting>
  <conditionalFormatting sqref="BK114 BR114:BS114">
    <cfRule type="cellIs" dxfId="25112" priority="45673" operator="equal">
      <formula>_FV(13,"3")</formula>
    </cfRule>
  </conditionalFormatting>
  <conditionalFormatting sqref="BK114 BR114:BS114">
    <cfRule type="cellIs" dxfId="25111" priority="45674" operator="equal">
      <formula>_FV(13,"3")</formula>
    </cfRule>
  </conditionalFormatting>
  <conditionalFormatting sqref="BK114 BR114:BS114">
    <cfRule type="containsText" dxfId="25110" priority="45661" operator="containsText" text="09.00 - 13.00">
      <formula>NOT(ISERROR(SEARCH("09.00 - 13.00",BK114)))</formula>
    </cfRule>
    <cfRule type="containsText" dxfId="25109" priority="45662" operator="containsText" text="09.00 – 15:00">
      <formula>NOT(ISERROR(SEARCH("09.00 – 15:00",BK114)))</formula>
    </cfRule>
    <cfRule type="containsText" dxfId="25108" priority="45663" operator="containsText" text="09.00 – 16.00">
      <formula>NOT(ISERROR(SEARCH("09.00 – 16.00",BK114)))</formula>
    </cfRule>
    <cfRule type="containsText" dxfId="25107" priority="45664" operator="containsText" text="09.00 - 13:00">
      <formula>NOT(ISERROR(SEARCH("09.00 - 13:00",BK114)))</formula>
    </cfRule>
    <cfRule type="containsText" dxfId="25106" priority="45665" operator="containsText" text="08.30 – 16:30 ">
      <formula>NOT(ISERROR(SEARCH("08.30 – 16:30 ",BK114)))</formula>
    </cfRule>
    <cfRule type="containsText" dxfId="25105" priority="45666" operator="containsText" text="08.30 – 17:30 ">
      <formula>NOT(ISERROR(SEARCH("08.30 – 17:30 ",BK114)))</formula>
    </cfRule>
  </conditionalFormatting>
  <conditionalFormatting sqref="BK114 BR114:BS114">
    <cfRule type="cellIs" dxfId="25104" priority="45653" operator="equal">
      <formula>"09.00 – 15.00"</formula>
    </cfRule>
  </conditionalFormatting>
  <conditionalFormatting sqref="BK114 BR114:BS114">
    <cfRule type="cellIs" dxfId="25103" priority="45654" operator="equal">
      <formula>"09.00 – 18.00"</formula>
    </cfRule>
  </conditionalFormatting>
  <conditionalFormatting sqref="BK114 BR114:BS114">
    <cfRule type="cellIs" dxfId="25102" priority="45655" operator="equal">
      <formula>"09.30 – 13.00"</formula>
    </cfRule>
  </conditionalFormatting>
  <conditionalFormatting sqref="BK114 BR114:BS114">
    <cfRule type="cellIs" dxfId="25101" priority="45656" operator="equal">
      <formula>"10.30 – 19.30"</formula>
    </cfRule>
  </conditionalFormatting>
  <conditionalFormatting sqref="BK114 BR114:BS114">
    <cfRule type="cellIs" dxfId="25100" priority="45657" operator="equal">
      <formula>"11.30 – 19.30"</formula>
    </cfRule>
  </conditionalFormatting>
  <conditionalFormatting sqref="BK114 BR114:BS114">
    <cfRule type="cellIs" dxfId="25099" priority="45658" operator="equal">
      <formula>_FV(13,"3")</formula>
    </cfRule>
  </conditionalFormatting>
  <conditionalFormatting sqref="BK114 BR114:BS114">
    <cfRule type="cellIs" dxfId="25098" priority="45659" operator="equal">
      <formula>_FV(13,"3")</formula>
    </cfRule>
  </conditionalFormatting>
  <conditionalFormatting sqref="BK114 BR114:BS114">
    <cfRule type="cellIs" dxfId="25097" priority="45660" operator="equal">
      <formula>_FV(13,"3")</formula>
    </cfRule>
  </conditionalFormatting>
  <conditionalFormatting sqref="BK114 BR114:BS114">
    <cfRule type="containsText" dxfId="25096" priority="45643" operator="containsText" text="DOMENICA">
      <formula>NOT(ISERROR(SEARCH("DOMENICA",BK114)))</formula>
    </cfRule>
    <cfRule type="containsText" dxfId="25095" priority="45644" operator="containsText" text="08.30 – 14.30">
      <formula>NOT(ISERROR(SEARCH("08.30 – 14.30",BK114)))</formula>
    </cfRule>
    <cfRule type="containsText" dxfId="25094" priority="45645" operator="containsText" text="09.30 – 18.30">
      <formula>NOT(ISERROR(SEARCH("09.30 – 18.30",BK114)))</formula>
    </cfRule>
    <cfRule type="containsText" dxfId="25093" priority="45646" operator="containsText" text="08.30 – 16.30">
      <formula>NOT(ISERROR(SEARCH("08.30 – 16.30",BK114)))</formula>
    </cfRule>
    <cfRule type="containsText" dxfId="25092" priority="45647" operator="containsText" text="08.30 – 17.30">
      <formula>NOT(ISERROR(SEARCH("08.30 – 17.30",BK114)))</formula>
    </cfRule>
    <cfRule type="containsText" dxfId="25091" priority="45648" operator="containsText" text="09.00 – 18.00">
      <formula>NOT(ISERROR(SEARCH("09.00 – 18.00",BK114)))</formula>
    </cfRule>
    <cfRule type="containsText" dxfId="25090" priority="45649" operator="containsText" text="09.00 – 15.00">
      <formula>NOT(ISERROR(SEARCH("09.00 – 15.00",BK114)))</formula>
    </cfRule>
    <cfRule type="containsText" dxfId="25089" priority="45650" operator="containsText" text="10.30 – 19.30">
      <formula>NOT(ISERROR(SEARCH("10.30 – 19.30",BK114)))</formula>
    </cfRule>
    <cfRule type="containsText" dxfId="25088" priority="45651" operator="containsText" text="09.00 – 13.00">
      <formula>NOT(ISERROR(SEARCH("09.00 – 13.00",BK114)))</formula>
    </cfRule>
    <cfRule type="containsText" dxfId="25087" priority="45652" operator="containsText" text="11.30 – 19.30">
      <formula>NOT(ISERROR(SEARCH("11.30 – 19.30",BK114)))</formula>
    </cfRule>
  </conditionalFormatting>
  <conditionalFormatting sqref="BK114 BR114:BS114">
    <cfRule type="cellIs" dxfId="25086" priority="45636" operator="equal">
      <formula>"09.00 – 18.00"</formula>
    </cfRule>
  </conditionalFormatting>
  <conditionalFormatting sqref="BK114 BR114:BS114">
    <cfRule type="cellIs" dxfId="25085" priority="45637" operator="equal">
      <formula>"09.30 – 13.00"</formula>
    </cfRule>
  </conditionalFormatting>
  <conditionalFormatting sqref="BK114 BR114:BS114">
    <cfRule type="cellIs" dxfId="25084" priority="45638" operator="equal">
      <formula>"10.30 – 19.30"</formula>
    </cfRule>
  </conditionalFormatting>
  <conditionalFormatting sqref="BK114 BR114:BS114">
    <cfRule type="cellIs" dxfId="25083" priority="45639" operator="equal">
      <formula>"11.30 – 19.30"</formula>
    </cfRule>
  </conditionalFormatting>
  <conditionalFormatting sqref="BK114 BR114:BS114">
    <cfRule type="cellIs" dxfId="25082" priority="45640" operator="equal">
      <formula>_FV(13,"3")</formula>
    </cfRule>
  </conditionalFormatting>
  <conditionalFormatting sqref="BK114 BR114:BS114">
    <cfRule type="cellIs" dxfId="25081" priority="45641" operator="equal">
      <formula>_FV(13,"3")</formula>
    </cfRule>
  </conditionalFormatting>
  <conditionalFormatting sqref="BK114 BR114:BS114">
    <cfRule type="cellIs" dxfId="25080" priority="45642" operator="equal">
      <formula>_FV(13,"3")</formula>
    </cfRule>
  </conditionalFormatting>
  <conditionalFormatting sqref="BK114 BR114:BS114">
    <cfRule type="cellIs" dxfId="25079" priority="45629" operator="equal">
      <formula>"09.00 – 18.00"</formula>
    </cfRule>
  </conditionalFormatting>
  <conditionalFormatting sqref="BK114 BR114:BS114">
    <cfRule type="cellIs" dxfId="25078" priority="45630" operator="equal">
      <formula>"09.30 – 13.00"</formula>
    </cfRule>
  </conditionalFormatting>
  <conditionalFormatting sqref="BK114 BR114:BS114">
    <cfRule type="cellIs" dxfId="25077" priority="45631" operator="equal">
      <formula>"10.30 – 19.30"</formula>
    </cfRule>
  </conditionalFormatting>
  <conditionalFormatting sqref="BK114 BR114:BS114">
    <cfRule type="cellIs" dxfId="25076" priority="45632" operator="equal">
      <formula>"11.30 – 19.30"</formula>
    </cfRule>
  </conditionalFormatting>
  <conditionalFormatting sqref="BK114 BR114:BS114">
    <cfRule type="cellIs" dxfId="25075" priority="45633" operator="equal">
      <formula>_FV(13,"3")</formula>
    </cfRule>
  </conditionalFormatting>
  <conditionalFormatting sqref="BK114 BR114:BS114">
    <cfRule type="cellIs" dxfId="25074" priority="45634" operator="equal">
      <formula>_FV(13,"3")</formula>
    </cfRule>
  </conditionalFormatting>
  <conditionalFormatting sqref="BK114 BR114:BS114">
    <cfRule type="cellIs" dxfId="25073" priority="45635" operator="equal">
      <formula>_FV(13,"3")</formula>
    </cfRule>
  </conditionalFormatting>
  <conditionalFormatting sqref="BU115:AMY122 Q115:S115">
    <cfRule type="containsText" dxfId="25072" priority="45612" operator="containsText" text="08.30 – 14.30">
      <formula>NOT(ISERROR(SEARCH("08.30 – 14.30",Q115)))</formula>
    </cfRule>
    <cfRule type="containsText" dxfId="25071" priority="45613" operator="containsText" text="09:30 – 18.30">
      <formula>NOT(ISERROR(SEARCH("09:30 – 18.30",Q115)))</formula>
    </cfRule>
    <cfRule type="containsText" dxfId="25070" priority="45614" operator="containsText" text="10.30 – 18.30">
      <formula>NOT(ISERROR(SEARCH("10.30 – 18.30",Q115)))</formula>
    </cfRule>
    <cfRule type="containsText" dxfId="25069" priority="45615" operator="containsText" text="09.30 – 18.30">
      <formula>NOT(ISERROR(SEARCH("09.30 – 18.30",Q115)))</formula>
    </cfRule>
    <cfRule type="containsText" dxfId="25068" priority="45616" operator="containsText" text="09.00 – 13:00">
      <formula>NOT(ISERROR(SEARCH("09.00 – 13:00",Q115)))</formula>
    </cfRule>
    <cfRule type="containsText" dxfId="25067" priority="45617" operator="containsText" text="08.30 – 16.30">
      <formula>NOT(ISERROR(SEARCH("08.30 – 16.30",Q115)))</formula>
    </cfRule>
    <cfRule type="containsText" dxfId="25066" priority="45618" operator="containsText" text="08:30 – 17.30">
      <formula>NOT(ISERROR(SEARCH("08:30 – 17.30",Q115)))</formula>
    </cfRule>
    <cfRule type="containsText" dxfId="25065" priority="45619" operator="containsText" text="08.30 – 17.30">
      <formula>NOT(ISERROR(SEARCH("08.30 – 17.30",Q115)))</formula>
    </cfRule>
    <cfRule type="containsText" dxfId="25064" priority="45620" operator="containsText" text="09.00 – 18.00">
      <formula>NOT(ISERROR(SEARCH("09.00 – 18.00",Q115)))</formula>
    </cfRule>
    <cfRule type="containsText" dxfId="25063" priority="45621" operator="containsText" text="09.00 – 13.00">
      <formula>NOT(ISERROR(SEARCH("09.00 – 13.00",Q115)))</formula>
    </cfRule>
    <cfRule type="containsText" dxfId="25062" priority="45622" operator="containsText" text="11.30 – 19.30">
      <formula>NOT(ISERROR(SEARCH("11.30 – 19.30",Q115)))</formula>
    </cfRule>
    <cfRule type="containsText" dxfId="25061" priority="45623" operator="containsText" text="10.30 – 19.30">
      <formula>NOT(ISERROR(SEARCH("10.30 – 19.30",Q115)))</formula>
    </cfRule>
    <cfRule type="containsText" dxfId="25060" priority="45624" operator="containsText" text="09.00 – 15.00">
      <formula>NOT(ISERROR(SEARCH("09.00 – 15.00",Q115)))</formula>
    </cfRule>
    <cfRule type="containsText" dxfId="25059" priority="45625" operator="containsText" text="12:30">
      <formula>NOT(ISERROR(SEARCH("12:30",Q115)))</formula>
    </cfRule>
    <cfRule type="containsText" dxfId="25058" priority="45626" operator="containsText" text="13:30">
      <formula>NOT(ISERROR(SEARCH("13:30",Q115)))</formula>
    </cfRule>
    <cfRule type="containsText" dxfId="25057" priority="45627" operator="containsText" text="FESTIVITÁ">
      <formula>NOT(ISERROR(SEARCH("FESTIVITÁ",Q115)))</formula>
    </cfRule>
    <cfRule type="cellIs" dxfId="25056" priority="45628" operator="equal">
      <formula>"DOMENICA"</formula>
    </cfRule>
  </conditionalFormatting>
  <conditionalFormatting sqref="AW115:AY122">
    <cfRule type="containsText" dxfId="25055" priority="45595" operator="containsText" text="08.30 – 14.30">
      <formula>NOT(ISERROR(SEARCH("08.30 – 14.30",AW115)))</formula>
    </cfRule>
    <cfRule type="containsText" dxfId="25054" priority="45596" operator="containsText" text="09:30 – 18.30">
      <formula>NOT(ISERROR(SEARCH("09:30 – 18.30",AW115)))</formula>
    </cfRule>
    <cfRule type="containsText" dxfId="25053" priority="45597" operator="containsText" text="10.30 – 18.30">
      <formula>NOT(ISERROR(SEARCH("10.30 – 18.30",AW115)))</formula>
    </cfRule>
    <cfRule type="containsText" dxfId="25052" priority="45598" operator="containsText" text="09.30 – 18.30">
      <formula>NOT(ISERROR(SEARCH("09.30 – 18.30",AW115)))</formula>
    </cfRule>
    <cfRule type="containsText" dxfId="25051" priority="45599" operator="containsText" text="09.00 – 13:00">
      <formula>NOT(ISERROR(SEARCH("09.00 – 13:00",AW115)))</formula>
    </cfRule>
    <cfRule type="containsText" dxfId="25050" priority="45600" operator="containsText" text="08.30 – 16.30">
      <formula>NOT(ISERROR(SEARCH("08.30 – 16.30",AW115)))</formula>
    </cfRule>
    <cfRule type="containsText" dxfId="25049" priority="45601" operator="containsText" text="08:30 – 17.30">
      <formula>NOT(ISERROR(SEARCH("08:30 – 17.30",AW115)))</formula>
    </cfRule>
    <cfRule type="containsText" dxfId="25048" priority="45602" operator="containsText" text="08.30 – 17.30">
      <formula>NOT(ISERROR(SEARCH("08.30 – 17.30",AW115)))</formula>
    </cfRule>
    <cfRule type="containsText" dxfId="25047" priority="45603" operator="containsText" text="09.00 – 18.00">
      <formula>NOT(ISERROR(SEARCH("09.00 – 18.00",AW115)))</formula>
    </cfRule>
    <cfRule type="containsText" dxfId="25046" priority="45604" operator="containsText" text="09.00 – 13.00">
      <formula>NOT(ISERROR(SEARCH("09.00 – 13.00",AW115)))</formula>
    </cfRule>
    <cfRule type="containsText" dxfId="25045" priority="45605" operator="containsText" text="11.30 – 19.30">
      <formula>NOT(ISERROR(SEARCH("11.30 – 19.30",AW115)))</formula>
    </cfRule>
    <cfRule type="containsText" dxfId="25044" priority="45606" operator="containsText" text="10.30 – 19.30">
      <formula>NOT(ISERROR(SEARCH("10.30 – 19.30",AW115)))</formula>
    </cfRule>
    <cfRule type="containsText" dxfId="25043" priority="45607" operator="containsText" text="09.00 – 15.00">
      <formula>NOT(ISERROR(SEARCH("09.00 – 15.00",AW115)))</formula>
    </cfRule>
    <cfRule type="containsText" dxfId="25042" priority="45608" operator="containsText" text="12:30">
      <formula>NOT(ISERROR(SEARCH("12:30",AW115)))</formula>
    </cfRule>
    <cfRule type="containsText" dxfId="25041" priority="45609" operator="containsText" text="13:30">
      <formula>NOT(ISERROR(SEARCH("13:30",AW115)))</formula>
    </cfRule>
    <cfRule type="containsText" dxfId="25040" priority="45610" operator="containsText" text="FESTIVITÁ">
      <formula>NOT(ISERROR(SEARCH("FESTIVITÁ",AW115)))</formula>
    </cfRule>
    <cfRule type="cellIs" dxfId="25039" priority="45611" operator="equal">
      <formula>"DOMENICA"</formula>
    </cfRule>
  </conditionalFormatting>
  <conditionalFormatting sqref="Q116:S122">
    <cfRule type="containsText" dxfId="25038" priority="45578" operator="containsText" text="08.30 – 14.30">
      <formula>NOT(ISERROR(SEARCH("08.30 – 14.30",Q116)))</formula>
    </cfRule>
    <cfRule type="containsText" dxfId="25037" priority="45579" operator="containsText" text="09:30 – 18.30">
      <formula>NOT(ISERROR(SEARCH("09:30 – 18.30",Q116)))</formula>
    </cfRule>
    <cfRule type="containsText" dxfId="25036" priority="45580" operator="containsText" text="10.30 – 18.30">
      <formula>NOT(ISERROR(SEARCH("10.30 – 18.30",Q116)))</formula>
    </cfRule>
    <cfRule type="containsText" dxfId="25035" priority="45581" operator="containsText" text="09.30 – 18.30">
      <formula>NOT(ISERROR(SEARCH("09.30 – 18.30",Q116)))</formula>
    </cfRule>
    <cfRule type="containsText" dxfId="25034" priority="45582" operator="containsText" text="09.00 – 13:00">
      <formula>NOT(ISERROR(SEARCH("09.00 – 13:00",Q116)))</formula>
    </cfRule>
    <cfRule type="containsText" dxfId="25033" priority="45583" operator="containsText" text="08.30 – 16.30">
      <formula>NOT(ISERROR(SEARCH("08.30 – 16.30",Q116)))</formula>
    </cfRule>
    <cfRule type="containsText" dxfId="25032" priority="45584" operator="containsText" text="08:30 – 17.30">
      <formula>NOT(ISERROR(SEARCH("08:30 – 17.30",Q116)))</formula>
    </cfRule>
    <cfRule type="containsText" dxfId="25031" priority="45585" operator="containsText" text="08.30 – 17.30">
      <formula>NOT(ISERROR(SEARCH("08.30 – 17.30",Q116)))</formula>
    </cfRule>
    <cfRule type="containsText" dxfId="25030" priority="45586" operator="containsText" text="09.00 – 18.00">
      <formula>NOT(ISERROR(SEARCH("09.00 – 18.00",Q116)))</formula>
    </cfRule>
    <cfRule type="containsText" dxfId="25029" priority="45587" operator="containsText" text="09.00 – 13.00">
      <formula>NOT(ISERROR(SEARCH("09.00 – 13.00",Q116)))</formula>
    </cfRule>
    <cfRule type="containsText" dxfId="25028" priority="45588" operator="containsText" text="11.30 – 19.30">
      <formula>NOT(ISERROR(SEARCH("11.30 – 19.30",Q116)))</formula>
    </cfRule>
    <cfRule type="containsText" dxfId="25027" priority="45589" operator="containsText" text="10.30 – 19.30">
      <formula>NOT(ISERROR(SEARCH("10.30 – 19.30",Q116)))</formula>
    </cfRule>
    <cfRule type="containsText" dxfId="25026" priority="45590" operator="containsText" text="09.00 – 15.00">
      <formula>NOT(ISERROR(SEARCH("09.00 – 15.00",Q116)))</formula>
    </cfRule>
    <cfRule type="containsText" dxfId="25025" priority="45591" operator="containsText" text="12:30">
      <formula>NOT(ISERROR(SEARCH("12:30",Q116)))</formula>
    </cfRule>
    <cfRule type="containsText" dxfId="25024" priority="45592" operator="containsText" text="13:30">
      <formula>NOT(ISERROR(SEARCH("13:30",Q116)))</formula>
    </cfRule>
    <cfRule type="containsText" dxfId="25023" priority="45593" operator="containsText" text="FESTIVITÁ">
      <formula>NOT(ISERROR(SEARCH("FESTIVITÁ",Q116)))</formula>
    </cfRule>
    <cfRule type="cellIs" dxfId="25022" priority="45594" operator="equal">
      <formula>"DOMENICA"</formula>
    </cfRule>
  </conditionalFormatting>
  <conditionalFormatting sqref="U115:V115 U116:U122">
    <cfRule type="containsText" dxfId="25021" priority="45561" operator="containsText" text="08.30 – 14.30">
      <formula>NOT(ISERROR(SEARCH("08.30 – 14.30",U115)))</formula>
    </cfRule>
    <cfRule type="containsText" dxfId="25020" priority="45562" operator="containsText" text="09:30 – 18.30">
      <formula>NOT(ISERROR(SEARCH("09:30 – 18.30",U115)))</formula>
    </cfRule>
    <cfRule type="containsText" dxfId="25019" priority="45563" operator="containsText" text="10.30 – 18.30">
      <formula>NOT(ISERROR(SEARCH("10.30 – 18.30",U115)))</formula>
    </cfRule>
    <cfRule type="containsText" dxfId="25018" priority="45564" operator="containsText" text="09.30 – 18.30">
      <formula>NOT(ISERROR(SEARCH("09.30 – 18.30",U115)))</formula>
    </cfRule>
    <cfRule type="containsText" dxfId="25017" priority="45565" operator="containsText" text="09.00 – 13:00">
      <formula>NOT(ISERROR(SEARCH("09.00 – 13:00",U115)))</formula>
    </cfRule>
    <cfRule type="containsText" dxfId="25016" priority="45566" operator="containsText" text="08.30 – 16.30">
      <formula>NOT(ISERROR(SEARCH("08.30 – 16.30",U115)))</formula>
    </cfRule>
    <cfRule type="containsText" dxfId="25015" priority="45567" operator="containsText" text="08:30 – 17.30">
      <formula>NOT(ISERROR(SEARCH("08:30 – 17.30",U115)))</formula>
    </cfRule>
    <cfRule type="containsText" dxfId="25014" priority="45568" operator="containsText" text="08.30 – 17.30">
      <formula>NOT(ISERROR(SEARCH("08.30 – 17.30",U115)))</formula>
    </cfRule>
    <cfRule type="containsText" dxfId="25013" priority="45569" operator="containsText" text="09.00 – 18.00">
      <formula>NOT(ISERROR(SEARCH("09.00 – 18.00",U115)))</formula>
    </cfRule>
    <cfRule type="containsText" dxfId="25012" priority="45570" operator="containsText" text="09.00 – 13.00">
      <formula>NOT(ISERROR(SEARCH("09.00 – 13.00",U115)))</formula>
    </cfRule>
    <cfRule type="containsText" dxfId="25011" priority="45571" operator="containsText" text="11.30 – 19.30">
      <formula>NOT(ISERROR(SEARCH("11.30 – 19.30",U115)))</formula>
    </cfRule>
    <cfRule type="containsText" dxfId="25010" priority="45572" operator="containsText" text="10.30 – 19.30">
      <formula>NOT(ISERROR(SEARCH("10.30 – 19.30",U115)))</formula>
    </cfRule>
    <cfRule type="containsText" dxfId="25009" priority="45573" operator="containsText" text="09.00 – 15.00">
      <formula>NOT(ISERROR(SEARCH("09.00 – 15.00",U115)))</formula>
    </cfRule>
    <cfRule type="containsText" dxfId="25008" priority="45574" operator="containsText" text="12:30">
      <formula>NOT(ISERROR(SEARCH("12:30",U115)))</formula>
    </cfRule>
    <cfRule type="containsText" dxfId="25007" priority="45575" operator="containsText" text="13:30">
      <formula>NOT(ISERROR(SEARCH("13:30",U115)))</formula>
    </cfRule>
    <cfRule type="containsText" dxfId="25006" priority="45576" operator="containsText" text="FESTIVITÁ">
      <formula>NOT(ISERROR(SEARCH("FESTIVITÁ",U115)))</formula>
    </cfRule>
    <cfRule type="cellIs" dxfId="25005" priority="45577" operator="equal">
      <formula>"DOMENICA"</formula>
    </cfRule>
  </conditionalFormatting>
  <conditionalFormatting sqref="V116:V122">
    <cfRule type="containsText" dxfId="25004" priority="45544" operator="containsText" text="08.30 – 14.30">
      <formula>NOT(ISERROR(SEARCH("08.30 – 14.30",V116)))</formula>
    </cfRule>
    <cfRule type="containsText" dxfId="25003" priority="45545" operator="containsText" text="09:30 – 18.30">
      <formula>NOT(ISERROR(SEARCH("09:30 – 18.30",V116)))</formula>
    </cfRule>
    <cfRule type="containsText" dxfId="25002" priority="45546" operator="containsText" text="10.30 – 18.30">
      <formula>NOT(ISERROR(SEARCH("10.30 – 18.30",V116)))</formula>
    </cfRule>
    <cfRule type="containsText" dxfId="25001" priority="45547" operator="containsText" text="09.30 – 18.30">
      <formula>NOT(ISERROR(SEARCH("09.30 – 18.30",V116)))</formula>
    </cfRule>
    <cfRule type="containsText" dxfId="25000" priority="45548" operator="containsText" text="09.00 – 13:00">
      <formula>NOT(ISERROR(SEARCH("09.00 – 13:00",V116)))</formula>
    </cfRule>
    <cfRule type="containsText" dxfId="24999" priority="45549" operator="containsText" text="08.30 – 16.30">
      <formula>NOT(ISERROR(SEARCH("08.30 – 16.30",V116)))</formula>
    </cfRule>
    <cfRule type="containsText" dxfId="24998" priority="45550" operator="containsText" text="08:30 – 17.30">
      <formula>NOT(ISERROR(SEARCH("08:30 – 17.30",V116)))</formula>
    </cfRule>
    <cfRule type="containsText" dxfId="24997" priority="45551" operator="containsText" text="08.30 – 17.30">
      <formula>NOT(ISERROR(SEARCH("08.30 – 17.30",V116)))</formula>
    </cfRule>
    <cfRule type="containsText" dxfId="24996" priority="45552" operator="containsText" text="09.00 – 18.00">
      <formula>NOT(ISERROR(SEARCH("09.00 – 18.00",V116)))</formula>
    </cfRule>
    <cfRule type="containsText" dxfId="24995" priority="45553" operator="containsText" text="09.00 – 13.00">
      <formula>NOT(ISERROR(SEARCH("09.00 – 13.00",V116)))</formula>
    </cfRule>
    <cfRule type="containsText" dxfId="24994" priority="45554" operator="containsText" text="11.30 – 19.30">
      <formula>NOT(ISERROR(SEARCH("11.30 – 19.30",V116)))</formula>
    </cfRule>
    <cfRule type="containsText" dxfId="24993" priority="45555" operator="containsText" text="10.30 – 19.30">
      <formula>NOT(ISERROR(SEARCH("10.30 – 19.30",V116)))</formula>
    </cfRule>
    <cfRule type="containsText" dxfId="24992" priority="45556" operator="containsText" text="09.00 – 15.00">
      <formula>NOT(ISERROR(SEARCH("09.00 – 15.00",V116)))</formula>
    </cfRule>
    <cfRule type="containsText" dxfId="24991" priority="45557" operator="containsText" text="12:30">
      <formula>NOT(ISERROR(SEARCH("12:30",V116)))</formula>
    </cfRule>
    <cfRule type="containsText" dxfId="24990" priority="45558" operator="containsText" text="13:30">
      <formula>NOT(ISERROR(SEARCH("13:30",V116)))</formula>
    </cfRule>
    <cfRule type="containsText" dxfId="24989" priority="45559" operator="containsText" text="FESTIVITÁ">
      <formula>NOT(ISERROR(SEARCH("FESTIVITÁ",V116)))</formula>
    </cfRule>
    <cfRule type="cellIs" dxfId="24988" priority="45560" operator="equal">
      <formula>"DOMENICA"</formula>
    </cfRule>
  </conditionalFormatting>
  <conditionalFormatting sqref="V116:V122">
    <cfRule type="iconSet" priority="45543">
      <iconSet iconSet="3Symbols2">
        <cfvo type="percent" val="0"/>
        <cfvo type="percent" val="0"/>
        <cfvo type="formula" val="TODAY()" gte="0"/>
      </iconSet>
    </cfRule>
  </conditionalFormatting>
  <conditionalFormatting sqref="BI116:BI122">
    <cfRule type="containsText" dxfId="24987" priority="45526" operator="containsText" text="08.30 – 14.30">
      <formula>NOT(ISERROR(SEARCH("08.30 – 14.30",BI116)))</formula>
    </cfRule>
    <cfRule type="containsText" dxfId="24986" priority="45527" operator="containsText" text="09:30 – 18.30">
      <formula>NOT(ISERROR(SEARCH("09:30 – 18.30",BI116)))</formula>
    </cfRule>
    <cfRule type="containsText" dxfId="24985" priority="45528" operator="containsText" text="10.30 – 18.30">
      <formula>NOT(ISERROR(SEARCH("10.30 – 18.30",BI116)))</formula>
    </cfRule>
    <cfRule type="containsText" dxfId="24984" priority="45529" operator="containsText" text="09.30 – 18.30">
      <formula>NOT(ISERROR(SEARCH("09.30 – 18.30",BI116)))</formula>
    </cfRule>
    <cfRule type="containsText" dxfId="24983" priority="45530" operator="containsText" text="09.00 – 13:00">
      <formula>NOT(ISERROR(SEARCH("09.00 – 13:00",BI116)))</formula>
    </cfRule>
    <cfRule type="containsText" dxfId="24982" priority="45531" operator="containsText" text="08.30 – 16.30">
      <formula>NOT(ISERROR(SEARCH("08.30 – 16.30",BI116)))</formula>
    </cfRule>
    <cfRule type="containsText" dxfId="24981" priority="45532" operator="containsText" text="08:30 – 17.30">
      <formula>NOT(ISERROR(SEARCH("08:30 – 17.30",BI116)))</formula>
    </cfRule>
    <cfRule type="containsText" dxfId="24980" priority="45533" operator="containsText" text="08.30 – 17.30">
      <formula>NOT(ISERROR(SEARCH("08.30 – 17.30",BI116)))</formula>
    </cfRule>
    <cfRule type="containsText" dxfId="24979" priority="45534" operator="containsText" text="09.00 – 18.00">
      <formula>NOT(ISERROR(SEARCH("09.00 – 18.00",BI116)))</formula>
    </cfRule>
    <cfRule type="containsText" dxfId="24978" priority="45535" operator="containsText" text="09.00 – 13.00">
      <formula>NOT(ISERROR(SEARCH("09.00 – 13.00",BI116)))</formula>
    </cfRule>
    <cfRule type="containsText" dxfId="24977" priority="45536" operator="containsText" text="11.30 – 19.30">
      <formula>NOT(ISERROR(SEARCH("11.30 – 19.30",BI116)))</formula>
    </cfRule>
    <cfRule type="containsText" dxfId="24976" priority="45537" operator="containsText" text="10.30 – 19.30">
      <formula>NOT(ISERROR(SEARCH("10.30 – 19.30",BI116)))</formula>
    </cfRule>
    <cfRule type="containsText" dxfId="24975" priority="45538" operator="containsText" text="09.00 – 15.00">
      <formula>NOT(ISERROR(SEARCH("09.00 – 15.00",BI116)))</formula>
    </cfRule>
    <cfRule type="containsText" dxfId="24974" priority="45539" operator="containsText" text="12:30">
      <formula>NOT(ISERROR(SEARCH("12:30",BI116)))</formula>
    </cfRule>
    <cfRule type="containsText" dxfId="24973" priority="45540" operator="containsText" text="13:30">
      <formula>NOT(ISERROR(SEARCH("13:30",BI116)))</formula>
    </cfRule>
    <cfRule type="containsText" dxfId="24972" priority="45541" operator="containsText" text="FESTIVITÁ">
      <formula>NOT(ISERROR(SEARCH("FESTIVITÁ",BI116)))</formula>
    </cfRule>
    <cfRule type="cellIs" dxfId="24971" priority="45542" operator="equal">
      <formula>"DOMENICA"</formula>
    </cfRule>
  </conditionalFormatting>
  <conditionalFormatting sqref="BJ116:BJ122">
    <cfRule type="containsText" dxfId="24970" priority="45509" operator="containsText" text="08.30 – 14.30">
      <formula>NOT(ISERROR(SEARCH("08.30 – 14.30",BJ116)))</formula>
    </cfRule>
    <cfRule type="containsText" dxfId="24969" priority="45510" operator="containsText" text="09:30 – 18.30">
      <formula>NOT(ISERROR(SEARCH("09:30 – 18.30",BJ116)))</formula>
    </cfRule>
    <cfRule type="containsText" dxfId="24968" priority="45511" operator="containsText" text="10.30 – 18.30">
      <formula>NOT(ISERROR(SEARCH("10.30 – 18.30",BJ116)))</formula>
    </cfRule>
    <cfRule type="containsText" dxfId="24967" priority="45512" operator="containsText" text="09.30 – 18.30">
      <formula>NOT(ISERROR(SEARCH("09.30 – 18.30",BJ116)))</formula>
    </cfRule>
    <cfRule type="containsText" dxfId="24966" priority="45513" operator="containsText" text="09.00 – 13:00">
      <formula>NOT(ISERROR(SEARCH("09.00 – 13:00",BJ116)))</formula>
    </cfRule>
    <cfRule type="containsText" dxfId="24965" priority="45514" operator="containsText" text="08.30 – 16.30">
      <formula>NOT(ISERROR(SEARCH("08.30 – 16.30",BJ116)))</formula>
    </cfRule>
    <cfRule type="containsText" dxfId="24964" priority="45515" operator="containsText" text="08:30 – 17.30">
      <formula>NOT(ISERROR(SEARCH("08:30 – 17.30",BJ116)))</formula>
    </cfRule>
    <cfRule type="containsText" dxfId="24963" priority="45516" operator="containsText" text="08.30 – 17.30">
      <formula>NOT(ISERROR(SEARCH("08.30 – 17.30",BJ116)))</formula>
    </cfRule>
    <cfRule type="containsText" dxfId="24962" priority="45517" operator="containsText" text="09.00 – 18.00">
      <formula>NOT(ISERROR(SEARCH("09.00 – 18.00",BJ116)))</formula>
    </cfRule>
    <cfRule type="containsText" dxfId="24961" priority="45518" operator="containsText" text="09.00 – 13.00">
      <formula>NOT(ISERROR(SEARCH("09.00 – 13.00",BJ116)))</formula>
    </cfRule>
    <cfRule type="containsText" dxfId="24960" priority="45519" operator="containsText" text="11.30 – 19.30">
      <formula>NOT(ISERROR(SEARCH("11.30 – 19.30",BJ116)))</formula>
    </cfRule>
    <cfRule type="containsText" dxfId="24959" priority="45520" operator="containsText" text="10.30 – 19.30">
      <formula>NOT(ISERROR(SEARCH("10.30 – 19.30",BJ116)))</formula>
    </cfRule>
    <cfRule type="containsText" dxfId="24958" priority="45521" operator="containsText" text="09.00 – 15.00">
      <formula>NOT(ISERROR(SEARCH("09.00 – 15.00",BJ116)))</formula>
    </cfRule>
    <cfRule type="containsText" dxfId="24957" priority="45522" operator="containsText" text="12:30">
      <formula>NOT(ISERROR(SEARCH("12:30",BJ116)))</formula>
    </cfRule>
    <cfRule type="containsText" dxfId="24956" priority="45523" operator="containsText" text="13:30">
      <formula>NOT(ISERROR(SEARCH("13:30",BJ116)))</formula>
    </cfRule>
    <cfRule type="containsText" dxfId="24955" priority="45524" operator="containsText" text="FESTIVITÁ">
      <formula>NOT(ISERROR(SEARCH("FESTIVITÁ",BJ116)))</formula>
    </cfRule>
    <cfRule type="cellIs" dxfId="24954" priority="45525" operator="equal">
      <formula>"DOMENICA"</formula>
    </cfRule>
  </conditionalFormatting>
  <conditionalFormatting sqref="BJ116:BJ122">
    <cfRule type="iconSet" priority="45508">
      <iconSet iconSet="3Symbols2">
        <cfvo type="percent" val="0"/>
        <cfvo type="percent" val="0"/>
        <cfvo type="formula" val="TODAY()" gte="0"/>
      </iconSet>
    </cfRule>
  </conditionalFormatting>
  <conditionalFormatting sqref="Q115:S122 BU115:XFD122 U115:V122">
    <cfRule type="containsText" dxfId="24953" priority="45502" operator="containsText" text="09.00 - 13.00">
      <formula>NOT(ISERROR(SEARCH("09.00 - 13.00",Q115)))</formula>
    </cfRule>
    <cfRule type="containsText" dxfId="24952" priority="45503" operator="containsText" text="09.00 – 15:00">
      <formula>NOT(ISERROR(SEARCH("09.00 – 15:00",Q115)))</formula>
    </cfRule>
    <cfRule type="containsText" dxfId="24951" priority="45504" operator="containsText" text="09.00 – 16.00">
      <formula>NOT(ISERROR(SEARCH("09.00 – 16.00",Q115)))</formula>
    </cfRule>
    <cfRule type="containsText" dxfId="24950" priority="45505" operator="containsText" text="09.00 - 13:00">
      <formula>NOT(ISERROR(SEARCH("09.00 - 13:00",Q115)))</formula>
    </cfRule>
    <cfRule type="containsText" dxfId="24949" priority="45506" operator="containsText" text="08.30 – 16:30 ">
      <formula>NOT(ISERROR(SEARCH("08.30 – 16:30 ",Q115)))</formula>
    </cfRule>
    <cfRule type="containsText" dxfId="24948" priority="45507" operator="containsText" text="08.30 – 17:30 ">
      <formula>NOT(ISERROR(SEARCH("08.30 – 17:30 ",Q115)))</formula>
    </cfRule>
  </conditionalFormatting>
  <conditionalFormatting sqref="A115:B115">
    <cfRule type="containsText" dxfId="24947" priority="45467" operator="containsText" text="08.30 – 14.30">
      <formula>NOT(ISERROR(SEARCH("08.30 – 14.30",A115)))</formula>
    </cfRule>
    <cfRule type="containsText" dxfId="24946" priority="45468" operator="containsText" text="09:30 – 18.30">
      <formula>NOT(ISERROR(SEARCH("09:30 – 18.30",A115)))</formula>
    </cfRule>
    <cfRule type="containsText" dxfId="24945" priority="45469" operator="containsText" text="10.30 – 18.30">
      <formula>NOT(ISERROR(SEARCH("10.30 – 18.30",A115)))</formula>
    </cfRule>
    <cfRule type="containsText" dxfId="24944" priority="45470" operator="containsText" text="09.30 – 18.30">
      <formula>NOT(ISERROR(SEARCH("09.30 – 18.30",A115)))</formula>
    </cfRule>
    <cfRule type="containsText" dxfId="24943" priority="45471" operator="containsText" text="09.00 – 13:00">
      <formula>NOT(ISERROR(SEARCH("09.00 – 13:00",A115)))</formula>
    </cfRule>
    <cfRule type="containsText" dxfId="24942" priority="45472" operator="containsText" text="08.30 – 16.30">
      <formula>NOT(ISERROR(SEARCH("08.30 – 16.30",A115)))</formula>
    </cfRule>
    <cfRule type="containsText" dxfId="24941" priority="45473" operator="containsText" text="08:30 – 17.30">
      <formula>NOT(ISERROR(SEARCH("08:30 – 17.30",A115)))</formula>
    </cfRule>
    <cfRule type="containsText" dxfId="24940" priority="45474" operator="containsText" text="08.30 – 17.30">
      <formula>NOT(ISERROR(SEARCH("08.30 – 17.30",A115)))</formula>
    </cfRule>
    <cfRule type="containsText" dxfId="24939" priority="45475" operator="containsText" text="09.00 – 18.00">
      <formula>NOT(ISERROR(SEARCH("09.00 – 18.00",A115)))</formula>
    </cfRule>
    <cfRule type="containsText" dxfId="24938" priority="45476" operator="containsText" text="09.00 – 13.00">
      <formula>NOT(ISERROR(SEARCH("09.00 – 13.00",A115)))</formula>
    </cfRule>
    <cfRule type="containsText" dxfId="24937" priority="45477" operator="containsText" text="11.30 – 19.30">
      <formula>NOT(ISERROR(SEARCH("11.30 – 19.30",A115)))</formula>
    </cfRule>
    <cfRule type="containsText" dxfId="24936" priority="45478" operator="containsText" text="10.30 – 19.30">
      <formula>NOT(ISERROR(SEARCH("10.30 – 19.30",A115)))</formula>
    </cfRule>
    <cfRule type="containsText" dxfId="24935" priority="45479" operator="containsText" text="09.00 – 15.00">
      <formula>NOT(ISERROR(SEARCH("09.00 – 15.00",A115)))</formula>
    </cfRule>
    <cfRule type="containsText" dxfId="24934" priority="45480" operator="containsText" text="12:30">
      <formula>NOT(ISERROR(SEARCH("12:30",A115)))</formula>
    </cfRule>
    <cfRule type="containsText" dxfId="24933" priority="45481" operator="containsText" text="13:30">
      <formula>NOT(ISERROR(SEARCH("13:30",A115)))</formula>
    </cfRule>
    <cfRule type="containsText" dxfId="24932" priority="45482" operator="containsText" text="FESTIVITÁ">
      <formula>NOT(ISERROR(SEARCH("FESTIVITÁ",A115)))</formula>
    </cfRule>
    <cfRule type="cellIs" dxfId="24931" priority="45483" operator="equal">
      <formula>"DOMENICA"</formula>
    </cfRule>
  </conditionalFormatting>
  <conditionalFormatting sqref="A115:B115">
    <cfRule type="containsText" dxfId="24930" priority="45461" operator="containsText" text="09.00 - 13.00">
      <formula>NOT(ISERROR(SEARCH("09.00 - 13.00",A115)))</formula>
    </cfRule>
    <cfRule type="containsText" dxfId="24929" priority="45462" operator="containsText" text="09.00 – 15:00">
      <formula>NOT(ISERROR(SEARCH("09.00 – 15:00",A115)))</formula>
    </cfRule>
    <cfRule type="containsText" dxfId="24928" priority="45463" operator="containsText" text="09.00 – 16.00">
      <formula>NOT(ISERROR(SEARCH("09.00 – 16.00",A115)))</formula>
    </cfRule>
    <cfRule type="containsText" dxfId="24927" priority="45464" operator="containsText" text="09.00 - 13:00">
      <formula>NOT(ISERROR(SEARCH("09.00 - 13:00",A115)))</formula>
    </cfRule>
    <cfRule type="containsText" dxfId="24926" priority="45465" operator="containsText" text="08.30 – 16:30 ">
      <formula>NOT(ISERROR(SEARCH("08.30 – 16:30 ",A115)))</formula>
    </cfRule>
    <cfRule type="containsText" dxfId="24925" priority="45466" operator="containsText" text="08.30 – 17:30 ">
      <formula>NOT(ISERROR(SEARCH("08.30 – 17:30 ",A115)))</formula>
    </cfRule>
  </conditionalFormatting>
  <conditionalFormatting sqref="C115:P122">
    <cfRule type="containsText" dxfId="24924" priority="45443" operator="containsText" text="08.30 – 14.30">
      <formula>NOT(ISERROR(SEARCH("08.30 – 14.30",C115)))</formula>
    </cfRule>
    <cfRule type="containsText" dxfId="24923" priority="45444" operator="containsText" text="09:30 – 18.30">
      <formula>NOT(ISERROR(SEARCH("09:30 – 18.30",C115)))</formula>
    </cfRule>
    <cfRule type="containsText" dxfId="24922" priority="45445" operator="containsText" text="10.30 – 18.30">
      <formula>NOT(ISERROR(SEARCH("10.30 – 18.30",C115)))</formula>
    </cfRule>
    <cfRule type="containsText" dxfId="24921" priority="45446" operator="containsText" text="09.30 – 18.30">
      <formula>NOT(ISERROR(SEARCH("09.30 – 18.30",C115)))</formula>
    </cfRule>
    <cfRule type="containsText" dxfId="24920" priority="45448" operator="containsText" text="09.00 – 13:00">
      <formula>NOT(ISERROR(SEARCH("09.00 – 13:00",C115)))</formula>
    </cfRule>
    <cfRule type="containsText" dxfId="24919" priority="45449" operator="containsText" text="08.30 – 16.30">
      <formula>NOT(ISERROR(SEARCH("08.30 – 16.30",C115)))</formula>
    </cfRule>
    <cfRule type="containsText" dxfId="24918" priority="45450" operator="containsText" text="08:30 – 17.30">
      <formula>NOT(ISERROR(SEARCH("08:30 – 17.30",C115)))</formula>
    </cfRule>
    <cfRule type="containsText" dxfId="24917" priority="45451" operator="containsText" text="08.30 – 17.30">
      <formula>NOT(ISERROR(SEARCH("08.30 – 17.30",C115)))</formula>
    </cfRule>
    <cfRule type="containsText" dxfId="24916" priority="45452" operator="containsText" text="09.00 – 18.00">
      <formula>NOT(ISERROR(SEARCH("09.00 – 18.00",C115)))</formula>
    </cfRule>
    <cfRule type="containsText" dxfId="24915" priority="45453" operator="containsText" text="09.00 – 13.00">
      <formula>NOT(ISERROR(SEARCH("09.00 – 13.00",C115)))</formula>
    </cfRule>
    <cfRule type="containsText" dxfId="24914" priority="45454" operator="containsText" text="11.30 – 19.30">
      <formula>NOT(ISERROR(SEARCH("11.30 – 19.30",C115)))</formula>
    </cfRule>
    <cfRule type="containsText" dxfId="24913" priority="45455" operator="containsText" text="10.30 – 19.30">
      <formula>NOT(ISERROR(SEARCH("10.30 – 19.30",C115)))</formula>
    </cfRule>
    <cfRule type="containsText" dxfId="24912" priority="45456" operator="containsText" text="09.00 – 15.00">
      <formula>NOT(ISERROR(SEARCH("09.00 – 15.00",C115)))</formula>
    </cfRule>
    <cfRule type="containsText" dxfId="24911" priority="45457" operator="containsText" text="1 2 : 3 0">
      <formula>NOT(ISERROR(SEARCH("1 2 : 3 0",C115)))</formula>
    </cfRule>
    <cfRule type="containsText" dxfId="24910" priority="45458" operator="containsText" text="1 3 : 3 0">
      <formula>NOT(ISERROR(SEARCH("1 3 : 3 0",C115)))</formula>
    </cfRule>
    <cfRule type="containsText" dxfId="24909" priority="45459" operator="containsText" text="FESTIVITÁ">
      <formula>NOT(ISERROR(SEARCH("FESTIVITÁ",C115)))</formula>
    </cfRule>
    <cfRule type="cellIs" dxfId="24908" priority="45460" operator="equal">
      <formula>"DOMENICA"</formula>
    </cfRule>
  </conditionalFormatting>
  <conditionalFormatting sqref="C115:P122">
    <cfRule type="containsText" dxfId="24907" priority="45435" operator="containsText" text="09.00 - 13.00">
      <formula>NOT(ISERROR(SEARCH("09.00 - 13.00",C115)))</formula>
    </cfRule>
    <cfRule type="containsText" dxfId="24906" priority="45438" operator="containsText" text="09.00 – 15:00">
      <formula>NOT(ISERROR(SEARCH("09.00 – 15:00",C115)))</formula>
    </cfRule>
    <cfRule type="containsText" dxfId="24905" priority="45439" operator="containsText" text="09.00 – 16.00">
      <formula>NOT(ISERROR(SEARCH("09.00 – 16.00",C115)))</formula>
    </cfRule>
    <cfRule type="containsText" dxfId="24904" priority="45440" operator="containsText" text="09.00 - 13:00">
      <formula>NOT(ISERROR(SEARCH("09.00 - 13:00",C115)))</formula>
    </cfRule>
    <cfRule type="containsText" dxfId="24903" priority="45441" operator="containsText" text="08.30 – 16:30 ">
      <formula>NOT(ISERROR(SEARCH("08.30 – 16:30 ",C115)))</formula>
    </cfRule>
    <cfRule type="containsText" dxfId="24902" priority="45442" operator="containsText" text="08.30 – 17:30 ">
      <formula>NOT(ISERROR(SEARCH("08.30 – 17:30 ",C115)))</formula>
    </cfRule>
  </conditionalFormatting>
  <conditionalFormatting sqref="C115:P122">
    <cfRule type="containsText" dxfId="24901" priority="45437" operator="containsText" text="1 3 : 0 0">
      <formula>NOT(ISERROR(SEARCH("1 3 : 0 0",C115)))</formula>
    </cfRule>
  </conditionalFormatting>
  <conditionalFormatting sqref="C115:P115">
    <cfRule type="containsText" dxfId="24900" priority="45436" operator="containsText" text="13:00">
      <formula>NOT(ISERROR(SEARCH("13:00",C115)))</formula>
    </cfRule>
  </conditionalFormatting>
  <conditionalFormatting sqref="C115:P122">
    <cfRule type="containsText" dxfId="24899" priority="45447" operator="containsText" text="09:00 – 13.00 ">
      <formula>NOT(ISERROR(SEARCH("09:00 – 13.00 ",C115)))</formula>
    </cfRule>
  </conditionalFormatting>
  <conditionalFormatting sqref="C121:P121">
    <cfRule type="containsText" dxfId="24898" priority="45434" operator="containsText" text="09:00 – 13.00 ">
      <formula>NOT(ISERROR(SEARCH("09:00 – 13.00 ",C121)))</formula>
    </cfRule>
  </conditionalFormatting>
  <conditionalFormatting sqref="C115:P122">
    <cfRule type="containsText" dxfId="24897" priority="45433" operator="containsText" text="09:00 – 13.00 ">
      <formula>NOT(ISERROR(SEARCH("09:00 – 13.00 ",C115)))</formula>
    </cfRule>
  </conditionalFormatting>
  <conditionalFormatting sqref="C121:P122">
    <cfRule type="containsText" dxfId="24896" priority="45432" operator="containsText" text="09:00 – 13.00 ">
      <formula>NOT(ISERROR(SEARCH("09:00 – 13.00 ",C121)))</formula>
    </cfRule>
  </conditionalFormatting>
  <conditionalFormatting sqref="C116:P116">
    <cfRule type="containsText" dxfId="24895" priority="45429" operator="containsText" text="09.00 -13.00">
      <formula>NOT(ISERROR(SEARCH("09.00 -13.00",C116)))</formula>
    </cfRule>
    <cfRule type="containsText" dxfId="24894" priority="45430" operator="containsText" text="09.00 -15:00">
      <formula>NOT(ISERROR(SEARCH("09.00 -15:00",C116)))</formula>
    </cfRule>
    <cfRule type="containsText" dxfId="24893" priority="45431" operator="containsText" text="09.00 -16.00">
      <formula>NOT(ISERROR(SEARCH("09.00 -16.00",C116)))</formula>
    </cfRule>
  </conditionalFormatting>
  <conditionalFormatting sqref="C117:P122">
    <cfRule type="containsText" dxfId="24892" priority="45426" operator="containsText" text="09.00 -13.00">
      <formula>NOT(ISERROR(SEARCH("09.00 -13.00",C117)))</formula>
    </cfRule>
    <cfRule type="containsText" dxfId="24891" priority="45427" operator="containsText" text="09.00 -15:00">
      <formula>NOT(ISERROR(SEARCH("09.00 -15:00",C117)))</formula>
    </cfRule>
    <cfRule type="containsText" dxfId="24890" priority="45428" operator="containsText" text="09.00 -16.00">
      <formula>NOT(ISERROR(SEARCH("09.00 -16.00",C117)))</formula>
    </cfRule>
  </conditionalFormatting>
  <conditionalFormatting sqref="C115:P115">
    <cfRule type="containsText" dxfId="24889" priority="45423" operator="containsText" text="09.00 -13.00">
      <formula>NOT(ISERROR(SEARCH("09.00 -13.00",C115)))</formula>
    </cfRule>
    <cfRule type="containsText" dxfId="24888" priority="45424" operator="containsText" text="09.00 -15:00">
      <formula>NOT(ISERROR(SEARCH("09.00 -15:00",C115)))</formula>
    </cfRule>
    <cfRule type="containsText" dxfId="24887" priority="45425" operator="containsText" text="09.00 -16.00">
      <formula>NOT(ISERROR(SEARCH("09.00 -16.00",C115)))</formula>
    </cfRule>
  </conditionalFormatting>
  <conditionalFormatting sqref="C121:P121">
    <cfRule type="containsText" dxfId="24886" priority="45422" operator="containsText" text="09:00 – 13.00 ">
      <formula>NOT(ISERROR(SEARCH("09:00 – 13.00 ",C121)))</formula>
    </cfRule>
  </conditionalFormatting>
  <conditionalFormatting sqref="C115:P122">
    <cfRule type="containsText" dxfId="24885" priority="45421" operator="containsText" text="09:00 – 13.00 ">
      <formula>NOT(ISERROR(SEARCH("09:00 – 13.00 ",C115)))</formula>
    </cfRule>
  </conditionalFormatting>
  <conditionalFormatting sqref="C121:P122">
    <cfRule type="containsText" dxfId="24884" priority="45420" operator="containsText" text="09:00 – 13.00 ">
      <formula>NOT(ISERROR(SEARCH("09:00 – 13.00 ",C121)))</formula>
    </cfRule>
  </conditionalFormatting>
  <conditionalFormatting sqref="C116:P116">
    <cfRule type="containsText" dxfId="24883" priority="45417" operator="containsText" text="09.00 -13.00">
      <formula>NOT(ISERROR(SEARCH("09.00 -13.00",C116)))</formula>
    </cfRule>
    <cfRule type="containsText" dxfId="24882" priority="45418" operator="containsText" text="09.00 -15:00">
      <formula>NOT(ISERROR(SEARCH("09.00 -15:00",C116)))</formula>
    </cfRule>
    <cfRule type="containsText" dxfId="24881" priority="45419" operator="containsText" text="09.00 -16.00">
      <formula>NOT(ISERROR(SEARCH("09.00 -16.00",C116)))</formula>
    </cfRule>
  </conditionalFormatting>
  <conditionalFormatting sqref="C117:P122">
    <cfRule type="containsText" dxfId="24880" priority="45414" operator="containsText" text="09.00 -13.00">
      <formula>NOT(ISERROR(SEARCH("09.00 -13.00",C117)))</formula>
    </cfRule>
    <cfRule type="containsText" dxfId="24879" priority="45415" operator="containsText" text="09.00 -15:00">
      <formula>NOT(ISERROR(SEARCH("09.00 -15:00",C117)))</formula>
    </cfRule>
    <cfRule type="containsText" dxfId="24878" priority="45416" operator="containsText" text="09.00 -16.00">
      <formula>NOT(ISERROR(SEARCH("09.00 -16.00",C117)))</formula>
    </cfRule>
  </conditionalFormatting>
  <conditionalFormatting sqref="C115:P115">
    <cfRule type="containsText" dxfId="24877" priority="45411" operator="containsText" text="09.00 -13.00">
      <formula>NOT(ISERROR(SEARCH("09.00 -13.00",C115)))</formula>
    </cfRule>
    <cfRule type="containsText" dxfId="24876" priority="45412" operator="containsText" text="09.00 -15:00">
      <formula>NOT(ISERROR(SEARCH("09.00 -15:00",C115)))</formula>
    </cfRule>
    <cfRule type="containsText" dxfId="24875" priority="45413" operator="containsText" text="09.00 -16.00">
      <formula>NOT(ISERROR(SEARCH("09.00 -16.00",C115)))</formula>
    </cfRule>
  </conditionalFormatting>
  <conditionalFormatting sqref="C116:P116">
    <cfRule type="containsText" dxfId="24874" priority="45408" operator="containsText" text="09.00 -13:00">
      <formula>NOT(ISERROR(SEARCH("09.00 -13:00",C116)))</formula>
    </cfRule>
    <cfRule type="containsText" dxfId="24873" priority="45409" operator="containsText" text="08.30 -17.30">
      <formula>NOT(ISERROR(SEARCH("08.30 -17.30",C116)))</formula>
    </cfRule>
    <cfRule type="containsText" dxfId="24872" priority="45410" operator="containsText" text="08.30 -15:30">
      <formula>NOT(ISERROR(SEARCH("08.30 -15:30",C116)))</formula>
    </cfRule>
  </conditionalFormatting>
  <conditionalFormatting sqref="C117:P122">
    <cfRule type="containsText" dxfId="24871" priority="45405" operator="containsText" text="09.00 -13.00">
      <formula>NOT(ISERROR(SEARCH("09.00 -13.00",C117)))</formula>
    </cfRule>
    <cfRule type="containsText" dxfId="24870" priority="45406" operator="containsText" text="09.00 -15:00">
      <formula>NOT(ISERROR(SEARCH("09.00 -15:00",C117)))</formula>
    </cfRule>
    <cfRule type="containsText" dxfId="24869" priority="45407" operator="containsText" text="09.00 -16.00">
      <formula>NOT(ISERROR(SEARCH("09.00 -16.00",C117)))</formula>
    </cfRule>
  </conditionalFormatting>
  <conditionalFormatting sqref="C117:P122">
    <cfRule type="containsText" dxfId="24868" priority="45402" operator="containsText" text="09.00 -13:00">
      <formula>NOT(ISERROR(SEARCH("09.00 -13:00",C117)))</formula>
    </cfRule>
    <cfRule type="containsText" dxfId="24867" priority="45403" operator="containsText" text="08.30 -17.30">
      <formula>NOT(ISERROR(SEARCH("08.30 -17.30",C117)))</formula>
    </cfRule>
    <cfRule type="containsText" dxfId="24866" priority="45404" operator="containsText" text="08.30 -15:30">
      <formula>NOT(ISERROR(SEARCH("08.30 -15:30",C117)))</formula>
    </cfRule>
  </conditionalFormatting>
  <conditionalFormatting sqref="C115:P115">
    <cfRule type="containsText" dxfId="24865" priority="45399" operator="containsText" text="09.00 -13.00">
      <formula>NOT(ISERROR(SEARCH("09.00 -13.00",C115)))</formula>
    </cfRule>
    <cfRule type="containsText" dxfId="24864" priority="45400" operator="containsText" text="09.00 -15:00">
      <formula>NOT(ISERROR(SEARCH("09.00 -15:00",C115)))</formula>
    </cfRule>
    <cfRule type="containsText" dxfId="24863" priority="45401" operator="containsText" text="09.00 -16.00">
      <formula>NOT(ISERROR(SEARCH("09.00 -16.00",C115)))</formula>
    </cfRule>
  </conditionalFormatting>
  <conditionalFormatting sqref="C115:P115">
    <cfRule type="containsText" dxfId="24862" priority="45396" operator="containsText" text="09.00 -13:00">
      <formula>NOT(ISERROR(SEARCH("09.00 -13:00",C115)))</formula>
    </cfRule>
    <cfRule type="containsText" dxfId="24861" priority="45397" operator="containsText" text="08.30 -17.30">
      <formula>NOT(ISERROR(SEARCH("08.30 -17.30",C115)))</formula>
    </cfRule>
    <cfRule type="containsText" dxfId="24860" priority="45398" operator="containsText" text="08.30 -15:30">
      <formula>NOT(ISERROR(SEARCH("08.30 -15:30",C115)))</formula>
    </cfRule>
  </conditionalFormatting>
  <conditionalFormatting sqref="W115:W122">
    <cfRule type="containsText" dxfId="24859" priority="45378" operator="containsText" text="08.30 – 14.30">
      <formula>NOT(ISERROR(SEARCH("08.30 – 14.30",W115)))</formula>
    </cfRule>
    <cfRule type="containsText" dxfId="24858" priority="45379" operator="containsText" text="09:30 – 18.30">
      <formula>NOT(ISERROR(SEARCH("09:30 – 18.30",W115)))</formula>
    </cfRule>
    <cfRule type="containsText" dxfId="24857" priority="45380" operator="containsText" text="10.30 – 18.30">
      <formula>NOT(ISERROR(SEARCH("10.30 – 18.30",W115)))</formula>
    </cfRule>
    <cfRule type="containsText" dxfId="24856" priority="45381" operator="containsText" text="09.30 – 18.30">
      <formula>NOT(ISERROR(SEARCH("09.30 – 18.30",W115)))</formula>
    </cfRule>
    <cfRule type="containsText" dxfId="24855" priority="45383" operator="containsText" text="09.00 – 13:00">
      <formula>NOT(ISERROR(SEARCH("09.00 – 13:00",W115)))</formula>
    </cfRule>
    <cfRule type="containsText" dxfId="24854" priority="45384" operator="containsText" text="08.30 – 16.30">
      <formula>NOT(ISERROR(SEARCH("08.30 – 16.30",W115)))</formula>
    </cfRule>
    <cfRule type="containsText" dxfId="24853" priority="45385" operator="containsText" text="08:30 – 17.30">
      <formula>NOT(ISERROR(SEARCH("08:30 – 17.30",W115)))</formula>
    </cfRule>
    <cfRule type="containsText" dxfId="24852" priority="45386" operator="containsText" text="08.30 – 17.30">
      <formula>NOT(ISERROR(SEARCH("08.30 – 17.30",W115)))</formula>
    </cfRule>
    <cfRule type="containsText" dxfId="24851" priority="45387" operator="containsText" text="09.00 – 18.00">
      <formula>NOT(ISERROR(SEARCH("09.00 – 18.00",W115)))</formula>
    </cfRule>
    <cfRule type="containsText" dxfId="24850" priority="45388" operator="containsText" text="09.00 – 13.00">
      <formula>NOT(ISERROR(SEARCH("09.00 – 13.00",W115)))</formula>
    </cfRule>
    <cfRule type="containsText" dxfId="24849" priority="45389" operator="containsText" text="11.30 – 19.30">
      <formula>NOT(ISERROR(SEARCH("11.30 – 19.30",W115)))</formula>
    </cfRule>
    <cfRule type="containsText" dxfId="24848" priority="45390" operator="containsText" text="10.30 – 19.30">
      <formula>NOT(ISERROR(SEARCH("10.30 – 19.30",W115)))</formula>
    </cfRule>
    <cfRule type="containsText" dxfId="24847" priority="45391" operator="containsText" text="09.00 – 15.00">
      <formula>NOT(ISERROR(SEARCH("09.00 – 15.00",W115)))</formula>
    </cfRule>
    <cfRule type="containsText" dxfId="24846" priority="45392" operator="containsText" text="1 2 : 3 0">
      <formula>NOT(ISERROR(SEARCH("1 2 : 3 0",W115)))</formula>
    </cfRule>
    <cfRule type="containsText" dxfId="24845" priority="45393" operator="containsText" text="1 3 : 3 0">
      <formula>NOT(ISERROR(SEARCH("1 3 : 3 0",W115)))</formula>
    </cfRule>
    <cfRule type="containsText" dxfId="24844" priority="45394" operator="containsText" text="FESTIVITÁ">
      <formula>NOT(ISERROR(SEARCH("FESTIVITÁ",W115)))</formula>
    </cfRule>
    <cfRule type="cellIs" dxfId="24843" priority="45395" operator="equal">
      <formula>"DOMENICA"</formula>
    </cfRule>
  </conditionalFormatting>
  <conditionalFormatting sqref="W115:W122">
    <cfRule type="containsText" dxfId="24842" priority="45370" operator="containsText" text="09.00 - 13.00">
      <formula>NOT(ISERROR(SEARCH("09.00 - 13.00",W115)))</formula>
    </cfRule>
    <cfRule type="containsText" dxfId="24841" priority="45373" operator="containsText" text="09.00 – 15:00">
      <formula>NOT(ISERROR(SEARCH("09.00 – 15:00",W115)))</formula>
    </cfRule>
    <cfRule type="containsText" dxfId="24840" priority="45374" operator="containsText" text="09.00 – 16.00">
      <formula>NOT(ISERROR(SEARCH("09.00 – 16.00",W115)))</formula>
    </cfRule>
    <cfRule type="containsText" dxfId="24839" priority="45375" operator="containsText" text="09.00 - 13:00">
      <formula>NOT(ISERROR(SEARCH("09.00 - 13:00",W115)))</formula>
    </cfRule>
    <cfRule type="containsText" dxfId="24838" priority="45376" operator="containsText" text="08.30 – 16:30 ">
      <formula>NOT(ISERROR(SEARCH("08.30 – 16:30 ",W115)))</formula>
    </cfRule>
    <cfRule type="containsText" dxfId="24837" priority="45377" operator="containsText" text="08.30 – 17:30 ">
      <formula>NOT(ISERROR(SEARCH("08.30 – 17:30 ",W115)))</formula>
    </cfRule>
  </conditionalFormatting>
  <conditionalFormatting sqref="W115:W122">
    <cfRule type="containsText" dxfId="24836" priority="45372" operator="containsText" text="1 3 : 0 0">
      <formula>NOT(ISERROR(SEARCH("1 3 : 0 0",W115)))</formula>
    </cfRule>
  </conditionalFormatting>
  <conditionalFormatting sqref="W115">
    <cfRule type="containsText" dxfId="24835" priority="45371" operator="containsText" text="13:00">
      <formula>NOT(ISERROR(SEARCH("13:00",W115)))</formula>
    </cfRule>
  </conditionalFormatting>
  <conditionalFormatting sqref="W115:W122">
    <cfRule type="containsText" dxfId="24834" priority="45382" operator="containsText" text="09:00 – 13.00 ">
      <formula>NOT(ISERROR(SEARCH("09:00 – 13.00 ",W115)))</formula>
    </cfRule>
  </conditionalFormatting>
  <conditionalFormatting sqref="W121">
    <cfRule type="containsText" dxfId="24833" priority="45369" operator="containsText" text="09:00 – 13.00 ">
      <formula>NOT(ISERROR(SEARCH("09:00 – 13.00 ",W121)))</formula>
    </cfRule>
  </conditionalFormatting>
  <conditionalFormatting sqref="W115:W122">
    <cfRule type="containsText" dxfId="24832" priority="45368" operator="containsText" text="09:00 – 13.00 ">
      <formula>NOT(ISERROR(SEARCH("09:00 – 13.00 ",W115)))</formula>
    </cfRule>
  </conditionalFormatting>
  <conditionalFormatting sqref="W121:W122">
    <cfRule type="containsText" dxfId="24831" priority="45367" operator="containsText" text="09:00 – 13.00 ">
      <formula>NOT(ISERROR(SEARCH("09:00 – 13.00 ",W121)))</formula>
    </cfRule>
  </conditionalFormatting>
  <conditionalFormatting sqref="W116">
    <cfRule type="containsText" dxfId="24830" priority="45364" operator="containsText" text="09.00 -13.00">
      <formula>NOT(ISERROR(SEARCH("09.00 -13.00",W116)))</formula>
    </cfRule>
    <cfRule type="containsText" dxfId="24829" priority="45365" operator="containsText" text="09.00 -15:00">
      <formula>NOT(ISERROR(SEARCH("09.00 -15:00",W116)))</formula>
    </cfRule>
    <cfRule type="containsText" dxfId="24828" priority="45366" operator="containsText" text="09.00 -16.00">
      <formula>NOT(ISERROR(SEARCH("09.00 -16.00",W116)))</formula>
    </cfRule>
  </conditionalFormatting>
  <conditionalFormatting sqref="W117:W122">
    <cfRule type="containsText" dxfId="24827" priority="45361" operator="containsText" text="09.00 -13.00">
      <formula>NOT(ISERROR(SEARCH("09.00 -13.00",W117)))</formula>
    </cfRule>
    <cfRule type="containsText" dxfId="24826" priority="45362" operator="containsText" text="09.00 -15:00">
      <formula>NOT(ISERROR(SEARCH("09.00 -15:00",W117)))</formula>
    </cfRule>
    <cfRule type="containsText" dxfId="24825" priority="45363" operator="containsText" text="09.00 -16.00">
      <formula>NOT(ISERROR(SEARCH("09.00 -16.00",W117)))</formula>
    </cfRule>
  </conditionalFormatting>
  <conditionalFormatting sqref="W115">
    <cfRule type="containsText" dxfId="24824" priority="45358" operator="containsText" text="09.00 -13.00">
      <formula>NOT(ISERROR(SEARCH("09.00 -13.00",W115)))</formula>
    </cfRule>
    <cfRule type="containsText" dxfId="24823" priority="45359" operator="containsText" text="09.00 -15:00">
      <formula>NOT(ISERROR(SEARCH("09.00 -15:00",W115)))</formula>
    </cfRule>
    <cfRule type="containsText" dxfId="24822" priority="45360" operator="containsText" text="09.00 -16.00">
      <formula>NOT(ISERROR(SEARCH("09.00 -16.00",W115)))</formula>
    </cfRule>
  </conditionalFormatting>
  <conditionalFormatting sqref="W121">
    <cfRule type="containsText" dxfId="24821" priority="45357" operator="containsText" text="09:00 – 13.00 ">
      <formula>NOT(ISERROR(SEARCH("09:00 – 13.00 ",W121)))</formula>
    </cfRule>
  </conditionalFormatting>
  <conditionalFormatting sqref="W115:W122">
    <cfRule type="containsText" dxfId="24820" priority="45356" operator="containsText" text="09:00 – 13.00 ">
      <formula>NOT(ISERROR(SEARCH("09:00 – 13.00 ",W115)))</formula>
    </cfRule>
  </conditionalFormatting>
  <conditionalFormatting sqref="W121:W122">
    <cfRule type="containsText" dxfId="24819" priority="45355" operator="containsText" text="09:00 – 13.00 ">
      <formula>NOT(ISERROR(SEARCH("09:00 – 13.00 ",W121)))</formula>
    </cfRule>
  </conditionalFormatting>
  <conditionalFormatting sqref="W116">
    <cfRule type="containsText" dxfId="24818" priority="45352" operator="containsText" text="09.00 -13.00">
      <formula>NOT(ISERROR(SEARCH("09.00 -13.00",W116)))</formula>
    </cfRule>
    <cfRule type="containsText" dxfId="24817" priority="45353" operator="containsText" text="09.00 -15:00">
      <formula>NOT(ISERROR(SEARCH("09.00 -15:00",W116)))</formula>
    </cfRule>
    <cfRule type="containsText" dxfId="24816" priority="45354" operator="containsText" text="09.00 -16.00">
      <formula>NOT(ISERROR(SEARCH("09.00 -16.00",W116)))</formula>
    </cfRule>
  </conditionalFormatting>
  <conditionalFormatting sqref="W117:W122">
    <cfRule type="containsText" dxfId="24815" priority="45349" operator="containsText" text="09.00 -13.00">
      <formula>NOT(ISERROR(SEARCH("09.00 -13.00",W117)))</formula>
    </cfRule>
    <cfRule type="containsText" dxfId="24814" priority="45350" operator="containsText" text="09.00 -15:00">
      <formula>NOT(ISERROR(SEARCH("09.00 -15:00",W117)))</formula>
    </cfRule>
    <cfRule type="containsText" dxfId="24813" priority="45351" operator="containsText" text="09.00 -16.00">
      <formula>NOT(ISERROR(SEARCH("09.00 -16.00",W117)))</formula>
    </cfRule>
  </conditionalFormatting>
  <conditionalFormatting sqref="W115">
    <cfRule type="containsText" dxfId="24812" priority="45346" operator="containsText" text="09.00 -13.00">
      <formula>NOT(ISERROR(SEARCH("09.00 -13.00",W115)))</formula>
    </cfRule>
    <cfRule type="containsText" dxfId="24811" priority="45347" operator="containsText" text="09.00 -15:00">
      <formula>NOT(ISERROR(SEARCH("09.00 -15:00",W115)))</formula>
    </cfRule>
    <cfRule type="containsText" dxfId="24810" priority="45348" operator="containsText" text="09.00 -16.00">
      <formula>NOT(ISERROR(SEARCH("09.00 -16.00",W115)))</formula>
    </cfRule>
  </conditionalFormatting>
  <conditionalFormatting sqref="W116">
    <cfRule type="containsText" dxfId="24809" priority="45343" operator="containsText" text="09.00 -13:00">
      <formula>NOT(ISERROR(SEARCH("09.00 -13:00",W116)))</formula>
    </cfRule>
    <cfRule type="containsText" dxfId="24808" priority="45344" operator="containsText" text="08.30 -17.30">
      <formula>NOT(ISERROR(SEARCH("08.30 -17.30",W116)))</formula>
    </cfRule>
    <cfRule type="containsText" dxfId="24807" priority="45345" operator="containsText" text="08.30 -15:30">
      <formula>NOT(ISERROR(SEARCH("08.30 -15:30",W116)))</formula>
    </cfRule>
  </conditionalFormatting>
  <conditionalFormatting sqref="W117:W122">
    <cfRule type="containsText" dxfId="24806" priority="45340" operator="containsText" text="09.00 -13.00">
      <formula>NOT(ISERROR(SEARCH("09.00 -13.00",W117)))</formula>
    </cfRule>
    <cfRule type="containsText" dxfId="24805" priority="45341" operator="containsText" text="09.00 -15:00">
      <formula>NOT(ISERROR(SEARCH("09.00 -15:00",W117)))</formula>
    </cfRule>
    <cfRule type="containsText" dxfId="24804" priority="45342" operator="containsText" text="09.00 -16.00">
      <formula>NOT(ISERROR(SEARCH("09.00 -16.00",W117)))</formula>
    </cfRule>
  </conditionalFormatting>
  <conditionalFormatting sqref="W117:W122">
    <cfRule type="containsText" dxfId="24803" priority="45337" operator="containsText" text="09.00 -13:00">
      <formula>NOT(ISERROR(SEARCH("09.00 -13:00",W117)))</formula>
    </cfRule>
    <cfRule type="containsText" dxfId="24802" priority="45338" operator="containsText" text="08.30 -17.30">
      <formula>NOT(ISERROR(SEARCH("08.30 -17.30",W117)))</formula>
    </cfRule>
    <cfRule type="containsText" dxfId="24801" priority="45339" operator="containsText" text="08.30 -15:30">
      <formula>NOT(ISERROR(SEARCH("08.30 -15:30",W117)))</formula>
    </cfRule>
  </conditionalFormatting>
  <conditionalFormatting sqref="W115">
    <cfRule type="containsText" dxfId="24800" priority="45334" operator="containsText" text="09.00 -13.00">
      <formula>NOT(ISERROR(SEARCH("09.00 -13.00",W115)))</formula>
    </cfRule>
    <cfRule type="containsText" dxfId="24799" priority="45335" operator="containsText" text="09.00 -15:00">
      <formula>NOT(ISERROR(SEARCH("09.00 -15:00",W115)))</formula>
    </cfRule>
    <cfRule type="containsText" dxfId="24798" priority="45336" operator="containsText" text="09.00 -16.00">
      <formula>NOT(ISERROR(SEARCH("09.00 -16.00",W115)))</formula>
    </cfRule>
  </conditionalFormatting>
  <conditionalFormatting sqref="W115">
    <cfRule type="containsText" dxfId="24797" priority="45331" operator="containsText" text="09.00 -13:00">
      <formula>NOT(ISERROR(SEARCH("09.00 -13:00",W115)))</formula>
    </cfRule>
    <cfRule type="containsText" dxfId="24796" priority="45332" operator="containsText" text="08.30 -17.30">
      <formula>NOT(ISERROR(SEARCH("08.30 -17.30",W115)))</formula>
    </cfRule>
    <cfRule type="containsText" dxfId="24795" priority="45333" operator="containsText" text="08.30 -15:30">
      <formula>NOT(ISERROR(SEARCH("08.30 -15:30",W115)))</formula>
    </cfRule>
  </conditionalFormatting>
  <conditionalFormatting sqref="BK115:BK122 BR115:BS122">
    <cfRule type="containsText" dxfId="24794" priority="45313" operator="containsText" text="08.30 – 14.30">
      <formula>NOT(ISERROR(SEARCH("08.30 – 14.30",BK115)))</formula>
    </cfRule>
    <cfRule type="containsText" dxfId="24793" priority="45314" operator="containsText" text="09:30 – 18.30">
      <formula>NOT(ISERROR(SEARCH("09:30 – 18.30",BK115)))</formula>
    </cfRule>
    <cfRule type="containsText" dxfId="24792" priority="45315" operator="containsText" text="10.30 – 18.30">
      <formula>NOT(ISERROR(SEARCH("10.30 – 18.30",BK115)))</formula>
    </cfRule>
    <cfRule type="containsText" dxfId="24791" priority="45316" operator="containsText" text="09.30 – 18.30">
      <formula>NOT(ISERROR(SEARCH("09.30 – 18.30",BK115)))</formula>
    </cfRule>
    <cfRule type="containsText" dxfId="24790" priority="45318" operator="containsText" text="09.00 – 13:00">
      <formula>NOT(ISERROR(SEARCH("09.00 – 13:00",BK115)))</formula>
    </cfRule>
    <cfRule type="containsText" dxfId="24789" priority="45319" operator="containsText" text="08.30 – 16.30">
      <formula>NOT(ISERROR(SEARCH("08.30 – 16.30",BK115)))</formula>
    </cfRule>
    <cfRule type="containsText" dxfId="24788" priority="45320" operator="containsText" text="08:30 – 17.30">
      <formula>NOT(ISERROR(SEARCH("08:30 – 17.30",BK115)))</formula>
    </cfRule>
    <cfRule type="containsText" dxfId="24787" priority="45321" operator="containsText" text="08.30 – 17.30">
      <formula>NOT(ISERROR(SEARCH("08.30 – 17.30",BK115)))</formula>
    </cfRule>
    <cfRule type="containsText" dxfId="24786" priority="45322" operator="containsText" text="09.00 – 18.00">
      <formula>NOT(ISERROR(SEARCH("09.00 – 18.00",BK115)))</formula>
    </cfRule>
    <cfRule type="containsText" dxfId="24785" priority="45323" operator="containsText" text="09.00 – 13.00">
      <formula>NOT(ISERROR(SEARCH("09.00 – 13.00",BK115)))</formula>
    </cfRule>
    <cfRule type="containsText" dxfId="24784" priority="45324" operator="containsText" text="11.30 – 19.30">
      <formula>NOT(ISERROR(SEARCH("11.30 – 19.30",BK115)))</formula>
    </cfRule>
    <cfRule type="containsText" dxfId="24783" priority="45325" operator="containsText" text="10.30 – 19.30">
      <formula>NOT(ISERROR(SEARCH("10.30 – 19.30",BK115)))</formula>
    </cfRule>
    <cfRule type="containsText" dxfId="24782" priority="45326" operator="containsText" text="09.00 – 15.00">
      <formula>NOT(ISERROR(SEARCH("09.00 – 15.00",BK115)))</formula>
    </cfRule>
    <cfRule type="containsText" dxfId="24781" priority="45327" operator="containsText" text="1 2 : 3 0">
      <formula>NOT(ISERROR(SEARCH("1 2 : 3 0",BK115)))</formula>
    </cfRule>
    <cfRule type="containsText" dxfId="24780" priority="45328" operator="containsText" text="1 3 : 3 0">
      <formula>NOT(ISERROR(SEARCH("1 3 : 3 0",BK115)))</formula>
    </cfRule>
    <cfRule type="containsText" dxfId="24779" priority="45329" operator="containsText" text="FESTIVITÁ">
      <formula>NOT(ISERROR(SEARCH("FESTIVITÁ",BK115)))</formula>
    </cfRule>
    <cfRule type="cellIs" dxfId="24778" priority="45330" operator="equal">
      <formula>"DOMENICA"</formula>
    </cfRule>
  </conditionalFormatting>
  <conditionalFormatting sqref="BK115:BK122 BR115:BS122">
    <cfRule type="containsText" dxfId="24777" priority="45305" operator="containsText" text="09.00 - 13.00">
      <formula>NOT(ISERROR(SEARCH("09.00 - 13.00",BK115)))</formula>
    </cfRule>
    <cfRule type="containsText" dxfId="24776" priority="45308" operator="containsText" text="09.00 – 15:00">
      <formula>NOT(ISERROR(SEARCH("09.00 – 15:00",BK115)))</formula>
    </cfRule>
    <cfRule type="containsText" dxfId="24775" priority="45309" operator="containsText" text="09.00 – 16.00">
      <formula>NOT(ISERROR(SEARCH("09.00 – 16.00",BK115)))</formula>
    </cfRule>
    <cfRule type="containsText" dxfId="24774" priority="45310" operator="containsText" text="09.00 - 13:00">
      <formula>NOT(ISERROR(SEARCH("09.00 - 13:00",BK115)))</formula>
    </cfRule>
    <cfRule type="containsText" dxfId="24773" priority="45311" operator="containsText" text="08.30 – 16:30 ">
      <formula>NOT(ISERROR(SEARCH("08.30 – 16:30 ",BK115)))</formula>
    </cfRule>
    <cfRule type="containsText" dxfId="24772" priority="45312" operator="containsText" text="08.30 – 17:30 ">
      <formula>NOT(ISERROR(SEARCH("08.30 – 17:30 ",BK115)))</formula>
    </cfRule>
  </conditionalFormatting>
  <conditionalFormatting sqref="BK115:BK122 BR115:BS122">
    <cfRule type="containsText" dxfId="24771" priority="45307" operator="containsText" text="1 3 : 0 0">
      <formula>NOT(ISERROR(SEARCH("1 3 : 0 0",BK115)))</formula>
    </cfRule>
  </conditionalFormatting>
  <conditionalFormatting sqref="BK115 BR115:BS115">
    <cfRule type="containsText" dxfId="24770" priority="45306" operator="containsText" text="13:00">
      <formula>NOT(ISERROR(SEARCH("13:00",BK115)))</formula>
    </cfRule>
  </conditionalFormatting>
  <conditionalFormatting sqref="BK115:BK122 BR115:BS122">
    <cfRule type="containsText" dxfId="24769" priority="45317" operator="containsText" text="09:00 – 13.00 ">
      <formula>NOT(ISERROR(SEARCH("09:00 – 13.00 ",BK115)))</formula>
    </cfRule>
  </conditionalFormatting>
  <conditionalFormatting sqref="BK121 BR121:BS121">
    <cfRule type="containsText" dxfId="24768" priority="45304" operator="containsText" text="09:00 – 13.00 ">
      <formula>NOT(ISERROR(SEARCH("09:00 – 13.00 ",BK121)))</formula>
    </cfRule>
  </conditionalFormatting>
  <conditionalFormatting sqref="BK115:BK122 BR115:BS122">
    <cfRule type="containsText" dxfId="24767" priority="45303" operator="containsText" text="09:00 – 13.00 ">
      <formula>NOT(ISERROR(SEARCH("09:00 – 13.00 ",BK115)))</formula>
    </cfRule>
  </conditionalFormatting>
  <conditionalFormatting sqref="BK121:BK122 BR121:BS122">
    <cfRule type="containsText" dxfId="24766" priority="45302" operator="containsText" text="09:00 – 13.00 ">
      <formula>NOT(ISERROR(SEARCH("09:00 – 13.00 ",BK121)))</formula>
    </cfRule>
  </conditionalFormatting>
  <conditionalFormatting sqref="BK116 BR116:BS116">
    <cfRule type="containsText" dxfId="24765" priority="45299" operator="containsText" text="09.00 -13.00">
      <formula>NOT(ISERROR(SEARCH("09.00 -13.00",BK116)))</formula>
    </cfRule>
    <cfRule type="containsText" dxfId="24764" priority="45300" operator="containsText" text="09.00 -15:00">
      <formula>NOT(ISERROR(SEARCH("09.00 -15:00",BK116)))</formula>
    </cfRule>
    <cfRule type="containsText" dxfId="24763" priority="45301" operator="containsText" text="09.00 -16.00">
      <formula>NOT(ISERROR(SEARCH("09.00 -16.00",BK116)))</formula>
    </cfRule>
  </conditionalFormatting>
  <conditionalFormatting sqref="BK117:BK122 BR117:BS122">
    <cfRule type="containsText" dxfId="24762" priority="45296" operator="containsText" text="09.00 -13.00">
      <formula>NOT(ISERROR(SEARCH("09.00 -13.00",BK117)))</formula>
    </cfRule>
    <cfRule type="containsText" dxfId="24761" priority="45297" operator="containsText" text="09.00 -15:00">
      <formula>NOT(ISERROR(SEARCH("09.00 -15:00",BK117)))</formula>
    </cfRule>
    <cfRule type="containsText" dxfId="24760" priority="45298" operator="containsText" text="09.00 -16.00">
      <formula>NOT(ISERROR(SEARCH("09.00 -16.00",BK117)))</formula>
    </cfRule>
  </conditionalFormatting>
  <conditionalFormatting sqref="BK115 BR115:BS115">
    <cfRule type="containsText" dxfId="24759" priority="45293" operator="containsText" text="09.00 -13.00">
      <formula>NOT(ISERROR(SEARCH("09.00 -13.00",BK115)))</formula>
    </cfRule>
    <cfRule type="containsText" dxfId="24758" priority="45294" operator="containsText" text="09.00 -15:00">
      <formula>NOT(ISERROR(SEARCH("09.00 -15:00",BK115)))</formula>
    </cfRule>
    <cfRule type="containsText" dxfId="24757" priority="45295" operator="containsText" text="09.00 -16.00">
      <formula>NOT(ISERROR(SEARCH("09.00 -16.00",BK115)))</formula>
    </cfRule>
  </conditionalFormatting>
  <conditionalFormatting sqref="BK121 BR121:BS121">
    <cfRule type="containsText" dxfId="24756" priority="45292" operator="containsText" text="09:00 – 13.00 ">
      <formula>NOT(ISERROR(SEARCH("09:00 – 13.00 ",BK121)))</formula>
    </cfRule>
  </conditionalFormatting>
  <conditionalFormatting sqref="BK115:BK122 BR115:BS122">
    <cfRule type="containsText" dxfId="24755" priority="45291" operator="containsText" text="09:00 – 13.00 ">
      <formula>NOT(ISERROR(SEARCH("09:00 – 13.00 ",BK115)))</formula>
    </cfRule>
  </conditionalFormatting>
  <conditionalFormatting sqref="BK121:BK122 BR121:BS122">
    <cfRule type="containsText" dxfId="24754" priority="45290" operator="containsText" text="09:00 – 13.00 ">
      <formula>NOT(ISERROR(SEARCH("09:00 – 13.00 ",BK121)))</formula>
    </cfRule>
  </conditionalFormatting>
  <conditionalFormatting sqref="BK116 BR116:BS116">
    <cfRule type="containsText" dxfId="24753" priority="45287" operator="containsText" text="09.00 -13.00">
      <formula>NOT(ISERROR(SEARCH("09.00 -13.00",BK116)))</formula>
    </cfRule>
    <cfRule type="containsText" dxfId="24752" priority="45288" operator="containsText" text="09.00 -15:00">
      <formula>NOT(ISERROR(SEARCH("09.00 -15:00",BK116)))</formula>
    </cfRule>
    <cfRule type="containsText" dxfId="24751" priority="45289" operator="containsText" text="09.00 -16.00">
      <formula>NOT(ISERROR(SEARCH("09.00 -16.00",BK116)))</formula>
    </cfRule>
  </conditionalFormatting>
  <conditionalFormatting sqref="BK117:BK122 BR117:BS122">
    <cfRule type="containsText" dxfId="24750" priority="45284" operator="containsText" text="09.00 -13.00">
      <formula>NOT(ISERROR(SEARCH("09.00 -13.00",BK117)))</formula>
    </cfRule>
    <cfRule type="containsText" dxfId="24749" priority="45285" operator="containsText" text="09.00 -15:00">
      <formula>NOT(ISERROR(SEARCH("09.00 -15:00",BK117)))</formula>
    </cfRule>
    <cfRule type="containsText" dxfId="24748" priority="45286" operator="containsText" text="09.00 -16.00">
      <formula>NOT(ISERROR(SEARCH("09.00 -16.00",BK117)))</formula>
    </cfRule>
  </conditionalFormatting>
  <conditionalFormatting sqref="BK115 BR115:BS115">
    <cfRule type="containsText" dxfId="24747" priority="45281" operator="containsText" text="09.00 -13.00">
      <formula>NOT(ISERROR(SEARCH("09.00 -13.00",BK115)))</formula>
    </cfRule>
    <cfRule type="containsText" dxfId="24746" priority="45282" operator="containsText" text="09.00 -15:00">
      <formula>NOT(ISERROR(SEARCH("09.00 -15:00",BK115)))</formula>
    </cfRule>
    <cfRule type="containsText" dxfId="24745" priority="45283" operator="containsText" text="09.00 -16.00">
      <formula>NOT(ISERROR(SEARCH("09.00 -16.00",BK115)))</formula>
    </cfRule>
  </conditionalFormatting>
  <conditionalFormatting sqref="BK116 BR116:BS116">
    <cfRule type="containsText" dxfId="24744" priority="45278" operator="containsText" text="09.00 -13:00">
      <formula>NOT(ISERROR(SEARCH("09.00 -13:00",BK116)))</formula>
    </cfRule>
    <cfRule type="containsText" dxfId="24743" priority="45279" operator="containsText" text="08.30 -17.30">
      <formula>NOT(ISERROR(SEARCH("08.30 -17.30",BK116)))</formula>
    </cfRule>
    <cfRule type="containsText" dxfId="24742" priority="45280" operator="containsText" text="08.30 -15:30">
      <formula>NOT(ISERROR(SEARCH("08.30 -15:30",BK116)))</formula>
    </cfRule>
  </conditionalFormatting>
  <conditionalFormatting sqref="BK117:BK122 BR117:BS122">
    <cfRule type="containsText" dxfId="24741" priority="45275" operator="containsText" text="09.00 -13.00">
      <formula>NOT(ISERROR(SEARCH("09.00 -13.00",BK117)))</formula>
    </cfRule>
    <cfRule type="containsText" dxfId="24740" priority="45276" operator="containsText" text="09.00 -15:00">
      <formula>NOT(ISERROR(SEARCH("09.00 -15:00",BK117)))</formula>
    </cfRule>
    <cfRule type="containsText" dxfId="24739" priority="45277" operator="containsText" text="09.00 -16.00">
      <formula>NOT(ISERROR(SEARCH("09.00 -16.00",BK117)))</formula>
    </cfRule>
  </conditionalFormatting>
  <conditionalFormatting sqref="BK117:BK122 BR117:BS122">
    <cfRule type="containsText" dxfId="24738" priority="45272" operator="containsText" text="09.00 -13:00">
      <formula>NOT(ISERROR(SEARCH("09.00 -13:00",BK117)))</formula>
    </cfRule>
    <cfRule type="containsText" dxfId="24737" priority="45273" operator="containsText" text="08.30 -17.30">
      <formula>NOT(ISERROR(SEARCH("08.30 -17.30",BK117)))</formula>
    </cfRule>
    <cfRule type="containsText" dxfId="24736" priority="45274" operator="containsText" text="08.30 -15:30">
      <formula>NOT(ISERROR(SEARCH("08.30 -15:30",BK117)))</formula>
    </cfRule>
  </conditionalFormatting>
  <conditionalFormatting sqref="BK115 BR115:BS115">
    <cfRule type="containsText" dxfId="24735" priority="45269" operator="containsText" text="09.00 -13.00">
      <formula>NOT(ISERROR(SEARCH("09.00 -13.00",BK115)))</formula>
    </cfRule>
    <cfRule type="containsText" dxfId="24734" priority="45270" operator="containsText" text="09.00 -15:00">
      <formula>NOT(ISERROR(SEARCH("09.00 -15:00",BK115)))</formula>
    </cfRule>
    <cfRule type="containsText" dxfId="24733" priority="45271" operator="containsText" text="09.00 -16.00">
      <formula>NOT(ISERROR(SEARCH("09.00 -16.00",BK115)))</formula>
    </cfRule>
  </conditionalFormatting>
  <conditionalFormatting sqref="BK115 BR115:BS115">
    <cfRule type="containsText" dxfId="24732" priority="45266" operator="containsText" text="09.00 -13:00">
      <formula>NOT(ISERROR(SEARCH("09.00 -13:00",BK115)))</formula>
    </cfRule>
    <cfRule type="containsText" dxfId="24731" priority="45267" operator="containsText" text="08.30 -17.30">
      <formula>NOT(ISERROR(SEARCH("08.30 -17.30",BK115)))</formula>
    </cfRule>
    <cfRule type="containsText" dxfId="24730" priority="45268" operator="containsText" text="08.30 -15:30">
      <formula>NOT(ISERROR(SEARCH("08.30 -15:30",BK115)))</formula>
    </cfRule>
  </conditionalFormatting>
  <conditionalFormatting sqref="BU125:AMY132 Q125:S125">
    <cfRule type="containsText" dxfId="24729" priority="45249" operator="containsText" text="08.30 – 14.30">
      <formula>NOT(ISERROR(SEARCH("08.30 – 14.30",Q125)))</formula>
    </cfRule>
    <cfRule type="containsText" dxfId="24728" priority="45250" operator="containsText" text="09:30 – 18.30">
      <formula>NOT(ISERROR(SEARCH("09:30 – 18.30",Q125)))</formula>
    </cfRule>
    <cfRule type="containsText" dxfId="24727" priority="45251" operator="containsText" text="10.30 – 18.30">
      <formula>NOT(ISERROR(SEARCH("10.30 – 18.30",Q125)))</formula>
    </cfRule>
    <cfRule type="containsText" dxfId="24726" priority="45252" operator="containsText" text="09.30 – 18.30">
      <formula>NOT(ISERROR(SEARCH("09.30 – 18.30",Q125)))</formula>
    </cfRule>
    <cfRule type="containsText" dxfId="24725" priority="45253" operator="containsText" text="09.00 – 13:00">
      <formula>NOT(ISERROR(SEARCH("09.00 – 13:00",Q125)))</formula>
    </cfRule>
    <cfRule type="containsText" dxfId="24724" priority="45254" operator="containsText" text="08.30 – 16.30">
      <formula>NOT(ISERROR(SEARCH("08.30 – 16.30",Q125)))</formula>
    </cfRule>
    <cfRule type="containsText" dxfId="24723" priority="45255" operator="containsText" text="08:30 – 17.30">
      <formula>NOT(ISERROR(SEARCH("08:30 – 17.30",Q125)))</formula>
    </cfRule>
    <cfRule type="containsText" dxfId="24722" priority="45256" operator="containsText" text="08.30 – 17.30">
      <formula>NOT(ISERROR(SEARCH("08.30 – 17.30",Q125)))</formula>
    </cfRule>
    <cfRule type="containsText" dxfId="24721" priority="45257" operator="containsText" text="09.00 – 18.00">
      <formula>NOT(ISERROR(SEARCH("09.00 – 18.00",Q125)))</formula>
    </cfRule>
    <cfRule type="containsText" dxfId="24720" priority="45258" operator="containsText" text="09.00 – 13.00">
      <formula>NOT(ISERROR(SEARCH("09.00 – 13.00",Q125)))</formula>
    </cfRule>
    <cfRule type="containsText" dxfId="24719" priority="45259" operator="containsText" text="11.30 – 19.30">
      <formula>NOT(ISERROR(SEARCH("11.30 – 19.30",Q125)))</formula>
    </cfRule>
    <cfRule type="containsText" dxfId="24718" priority="45260" operator="containsText" text="10.30 – 19.30">
      <formula>NOT(ISERROR(SEARCH("10.30 – 19.30",Q125)))</formula>
    </cfRule>
    <cfRule type="containsText" dxfId="24717" priority="45261" operator="containsText" text="09.00 – 15.00">
      <formula>NOT(ISERROR(SEARCH("09.00 – 15.00",Q125)))</formula>
    </cfRule>
    <cfRule type="containsText" dxfId="24716" priority="45262" operator="containsText" text="12:30">
      <formula>NOT(ISERROR(SEARCH("12:30",Q125)))</formula>
    </cfRule>
    <cfRule type="containsText" dxfId="24715" priority="45263" operator="containsText" text="13:30">
      <formula>NOT(ISERROR(SEARCH("13:30",Q125)))</formula>
    </cfRule>
    <cfRule type="containsText" dxfId="24714" priority="45264" operator="containsText" text="FESTIVITÁ">
      <formula>NOT(ISERROR(SEARCH("FESTIVITÁ",Q125)))</formula>
    </cfRule>
    <cfRule type="cellIs" dxfId="24713" priority="45265" operator="equal">
      <formula>"DOMENICA"</formula>
    </cfRule>
  </conditionalFormatting>
  <conditionalFormatting sqref="AW125:AY132">
    <cfRule type="containsText" dxfId="24712" priority="45232" operator="containsText" text="08.30 – 14.30">
      <formula>NOT(ISERROR(SEARCH("08.30 – 14.30",AW125)))</formula>
    </cfRule>
    <cfRule type="containsText" dxfId="24711" priority="45233" operator="containsText" text="09:30 – 18.30">
      <formula>NOT(ISERROR(SEARCH("09:30 – 18.30",AW125)))</formula>
    </cfRule>
    <cfRule type="containsText" dxfId="24710" priority="45234" operator="containsText" text="10.30 – 18.30">
      <formula>NOT(ISERROR(SEARCH("10.30 – 18.30",AW125)))</formula>
    </cfRule>
    <cfRule type="containsText" dxfId="24709" priority="45235" operator="containsText" text="09.30 – 18.30">
      <formula>NOT(ISERROR(SEARCH("09.30 – 18.30",AW125)))</formula>
    </cfRule>
    <cfRule type="containsText" dxfId="24708" priority="45236" operator="containsText" text="09.00 – 13:00">
      <formula>NOT(ISERROR(SEARCH("09.00 – 13:00",AW125)))</formula>
    </cfRule>
    <cfRule type="containsText" dxfId="24707" priority="45237" operator="containsText" text="08.30 – 16.30">
      <formula>NOT(ISERROR(SEARCH("08.30 – 16.30",AW125)))</formula>
    </cfRule>
    <cfRule type="containsText" dxfId="24706" priority="45238" operator="containsText" text="08:30 – 17.30">
      <formula>NOT(ISERROR(SEARCH("08:30 – 17.30",AW125)))</formula>
    </cfRule>
    <cfRule type="containsText" dxfId="24705" priority="45239" operator="containsText" text="08.30 – 17.30">
      <formula>NOT(ISERROR(SEARCH("08.30 – 17.30",AW125)))</formula>
    </cfRule>
    <cfRule type="containsText" dxfId="24704" priority="45240" operator="containsText" text="09.00 – 18.00">
      <formula>NOT(ISERROR(SEARCH("09.00 – 18.00",AW125)))</formula>
    </cfRule>
    <cfRule type="containsText" dxfId="24703" priority="45241" operator="containsText" text="09.00 – 13.00">
      <formula>NOT(ISERROR(SEARCH("09.00 – 13.00",AW125)))</formula>
    </cfRule>
    <cfRule type="containsText" dxfId="24702" priority="45242" operator="containsText" text="11.30 – 19.30">
      <formula>NOT(ISERROR(SEARCH("11.30 – 19.30",AW125)))</formula>
    </cfRule>
    <cfRule type="containsText" dxfId="24701" priority="45243" operator="containsText" text="10.30 – 19.30">
      <formula>NOT(ISERROR(SEARCH("10.30 – 19.30",AW125)))</formula>
    </cfRule>
    <cfRule type="containsText" dxfId="24700" priority="45244" operator="containsText" text="09.00 – 15.00">
      <formula>NOT(ISERROR(SEARCH("09.00 – 15.00",AW125)))</formula>
    </cfRule>
    <cfRule type="containsText" dxfId="24699" priority="45245" operator="containsText" text="12:30">
      <formula>NOT(ISERROR(SEARCH("12:30",AW125)))</formula>
    </cfRule>
    <cfRule type="containsText" dxfId="24698" priority="45246" operator="containsText" text="13:30">
      <formula>NOT(ISERROR(SEARCH("13:30",AW125)))</formula>
    </cfRule>
    <cfRule type="containsText" dxfId="24697" priority="45247" operator="containsText" text="FESTIVITÁ">
      <formula>NOT(ISERROR(SEARCH("FESTIVITÁ",AW125)))</formula>
    </cfRule>
    <cfRule type="cellIs" dxfId="24696" priority="45248" operator="equal">
      <formula>"DOMENICA"</formula>
    </cfRule>
  </conditionalFormatting>
  <conditionalFormatting sqref="Q126:S132">
    <cfRule type="containsText" dxfId="24695" priority="45215" operator="containsText" text="08.30 – 14.30">
      <formula>NOT(ISERROR(SEARCH("08.30 – 14.30",Q126)))</formula>
    </cfRule>
    <cfRule type="containsText" dxfId="24694" priority="45216" operator="containsText" text="09:30 – 18.30">
      <formula>NOT(ISERROR(SEARCH("09:30 – 18.30",Q126)))</formula>
    </cfRule>
    <cfRule type="containsText" dxfId="24693" priority="45217" operator="containsText" text="10.30 – 18.30">
      <formula>NOT(ISERROR(SEARCH("10.30 – 18.30",Q126)))</formula>
    </cfRule>
    <cfRule type="containsText" dxfId="24692" priority="45218" operator="containsText" text="09.30 – 18.30">
      <formula>NOT(ISERROR(SEARCH("09.30 – 18.30",Q126)))</formula>
    </cfRule>
    <cfRule type="containsText" dxfId="24691" priority="45219" operator="containsText" text="09.00 – 13:00">
      <formula>NOT(ISERROR(SEARCH("09.00 – 13:00",Q126)))</formula>
    </cfRule>
    <cfRule type="containsText" dxfId="24690" priority="45220" operator="containsText" text="08.30 – 16.30">
      <formula>NOT(ISERROR(SEARCH("08.30 – 16.30",Q126)))</formula>
    </cfRule>
    <cfRule type="containsText" dxfId="24689" priority="45221" operator="containsText" text="08:30 – 17.30">
      <formula>NOT(ISERROR(SEARCH("08:30 – 17.30",Q126)))</formula>
    </cfRule>
    <cfRule type="containsText" dxfId="24688" priority="45222" operator="containsText" text="08.30 – 17.30">
      <formula>NOT(ISERROR(SEARCH("08.30 – 17.30",Q126)))</formula>
    </cfRule>
    <cfRule type="containsText" dxfId="24687" priority="45223" operator="containsText" text="09.00 – 18.00">
      <formula>NOT(ISERROR(SEARCH("09.00 – 18.00",Q126)))</formula>
    </cfRule>
    <cfRule type="containsText" dxfId="24686" priority="45224" operator="containsText" text="09.00 – 13.00">
      <formula>NOT(ISERROR(SEARCH("09.00 – 13.00",Q126)))</formula>
    </cfRule>
    <cfRule type="containsText" dxfId="24685" priority="45225" operator="containsText" text="11.30 – 19.30">
      <formula>NOT(ISERROR(SEARCH("11.30 – 19.30",Q126)))</formula>
    </cfRule>
    <cfRule type="containsText" dxfId="24684" priority="45226" operator="containsText" text="10.30 – 19.30">
      <formula>NOT(ISERROR(SEARCH("10.30 – 19.30",Q126)))</formula>
    </cfRule>
    <cfRule type="containsText" dxfId="24683" priority="45227" operator="containsText" text="09.00 – 15.00">
      <formula>NOT(ISERROR(SEARCH("09.00 – 15.00",Q126)))</formula>
    </cfRule>
    <cfRule type="containsText" dxfId="24682" priority="45228" operator="containsText" text="12:30">
      <formula>NOT(ISERROR(SEARCH("12:30",Q126)))</formula>
    </cfRule>
    <cfRule type="containsText" dxfId="24681" priority="45229" operator="containsText" text="13:30">
      <formula>NOT(ISERROR(SEARCH("13:30",Q126)))</formula>
    </cfRule>
    <cfRule type="containsText" dxfId="24680" priority="45230" operator="containsText" text="FESTIVITÁ">
      <formula>NOT(ISERROR(SEARCH("FESTIVITÁ",Q126)))</formula>
    </cfRule>
    <cfRule type="cellIs" dxfId="24679" priority="45231" operator="equal">
      <formula>"DOMENICA"</formula>
    </cfRule>
  </conditionalFormatting>
  <conditionalFormatting sqref="U125:V125 U126:U132">
    <cfRule type="containsText" dxfId="24678" priority="45198" operator="containsText" text="08.30 – 14.30">
      <formula>NOT(ISERROR(SEARCH("08.30 – 14.30",U125)))</formula>
    </cfRule>
    <cfRule type="containsText" dxfId="24677" priority="45199" operator="containsText" text="09:30 – 18.30">
      <formula>NOT(ISERROR(SEARCH("09:30 – 18.30",U125)))</formula>
    </cfRule>
    <cfRule type="containsText" dxfId="24676" priority="45200" operator="containsText" text="10.30 – 18.30">
      <formula>NOT(ISERROR(SEARCH("10.30 – 18.30",U125)))</formula>
    </cfRule>
    <cfRule type="containsText" dxfId="24675" priority="45201" operator="containsText" text="09.30 – 18.30">
      <formula>NOT(ISERROR(SEARCH("09.30 – 18.30",U125)))</formula>
    </cfRule>
    <cfRule type="containsText" dxfId="24674" priority="45202" operator="containsText" text="09.00 – 13:00">
      <formula>NOT(ISERROR(SEARCH("09.00 – 13:00",U125)))</formula>
    </cfRule>
    <cfRule type="containsText" dxfId="24673" priority="45203" operator="containsText" text="08.30 – 16.30">
      <formula>NOT(ISERROR(SEARCH("08.30 – 16.30",U125)))</formula>
    </cfRule>
    <cfRule type="containsText" dxfId="24672" priority="45204" operator="containsText" text="08:30 – 17.30">
      <formula>NOT(ISERROR(SEARCH("08:30 – 17.30",U125)))</formula>
    </cfRule>
    <cfRule type="containsText" dxfId="24671" priority="45205" operator="containsText" text="08.30 – 17.30">
      <formula>NOT(ISERROR(SEARCH("08.30 – 17.30",U125)))</formula>
    </cfRule>
    <cfRule type="containsText" dxfId="24670" priority="45206" operator="containsText" text="09.00 – 18.00">
      <formula>NOT(ISERROR(SEARCH("09.00 – 18.00",U125)))</formula>
    </cfRule>
    <cfRule type="containsText" dxfId="24669" priority="45207" operator="containsText" text="09.00 – 13.00">
      <formula>NOT(ISERROR(SEARCH("09.00 – 13.00",U125)))</formula>
    </cfRule>
    <cfRule type="containsText" dxfId="24668" priority="45208" operator="containsText" text="11.30 – 19.30">
      <formula>NOT(ISERROR(SEARCH("11.30 – 19.30",U125)))</formula>
    </cfRule>
    <cfRule type="containsText" dxfId="24667" priority="45209" operator="containsText" text="10.30 – 19.30">
      <formula>NOT(ISERROR(SEARCH("10.30 – 19.30",U125)))</formula>
    </cfRule>
    <cfRule type="containsText" dxfId="24666" priority="45210" operator="containsText" text="09.00 – 15.00">
      <formula>NOT(ISERROR(SEARCH("09.00 – 15.00",U125)))</formula>
    </cfRule>
    <cfRule type="containsText" dxfId="24665" priority="45211" operator="containsText" text="12:30">
      <formula>NOT(ISERROR(SEARCH("12:30",U125)))</formula>
    </cfRule>
    <cfRule type="containsText" dxfId="24664" priority="45212" operator="containsText" text="13:30">
      <formula>NOT(ISERROR(SEARCH("13:30",U125)))</formula>
    </cfRule>
    <cfRule type="containsText" dxfId="24663" priority="45213" operator="containsText" text="FESTIVITÁ">
      <formula>NOT(ISERROR(SEARCH("FESTIVITÁ",U125)))</formula>
    </cfRule>
    <cfRule type="cellIs" dxfId="24662" priority="45214" operator="equal">
      <formula>"DOMENICA"</formula>
    </cfRule>
  </conditionalFormatting>
  <conditionalFormatting sqref="V126:V132">
    <cfRule type="containsText" dxfId="24661" priority="45181" operator="containsText" text="08.30 – 14.30">
      <formula>NOT(ISERROR(SEARCH("08.30 – 14.30",V126)))</formula>
    </cfRule>
    <cfRule type="containsText" dxfId="24660" priority="45182" operator="containsText" text="09:30 – 18.30">
      <formula>NOT(ISERROR(SEARCH("09:30 – 18.30",V126)))</formula>
    </cfRule>
    <cfRule type="containsText" dxfId="24659" priority="45183" operator="containsText" text="10.30 – 18.30">
      <formula>NOT(ISERROR(SEARCH("10.30 – 18.30",V126)))</formula>
    </cfRule>
    <cfRule type="containsText" dxfId="24658" priority="45184" operator="containsText" text="09.30 – 18.30">
      <formula>NOT(ISERROR(SEARCH("09.30 – 18.30",V126)))</formula>
    </cfRule>
    <cfRule type="containsText" dxfId="24657" priority="45185" operator="containsText" text="09.00 – 13:00">
      <formula>NOT(ISERROR(SEARCH("09.00 – 13:00",V126)))</formula>
    </cfRule>
    <cfRule type="containsText" dxfId="24656" priority="45186" operator="containsText" text="08.30 – 16.30">
      <formula>NOT(ISERROR(SEARCH("08.30 – 16.30",V126)))</formula>
    </cfRule>
    <cfRule type="containsText" dxfId="24655" priority="45187" operator="containsText" text="08:30 – 17.30">
      <formula>NOT(ISERROR(SEARCH("08:30 – 17.30",V126)))</formula>
    </cfRule>
    <cfRule type="containsText" dxfId="24654" priority="45188" operator="containsText" text="08.30 – 17.30">
      <formula>NOT(ISERROR(SEARCH("08.30 – 17.30",V126)))</formula>
    </cfRule>
    <cfRule type="containsText" dxfId="24653" priority="45189" operator="containsText" text="09.00 – 18.00">
      <formula>NOT(ISERROR(SEARCH("09.00 – 18.00",V126)))</formula>
    </cfRule>
    <cfRule type="containsText" dxfId="24652" priority="45190" operator="containsText" text="09.00 – 13.00">
      <formula>NOT(ISERROR(SEARCH("09.00 – 13.00",V126)))</formula>
    </cfRule>
    <cfRule type="containsText" dxfId="24651" priority="45191" operator="containsText" text="11.30 – 19.30">
      <formula>NOT(ISERROR(SEARCH("11.30 – 19.30",V126)))</formula>
    </cfRule>
    <cfRule type="containsText" dxfId="24650" priority="45192" operator="containsText" text="10.30 – 19.30">
      <formula>NOT(ISERROR(SEARCH("10.30 – 19.30",V126)))</formula>
    </cfRule>
    <cfRule type="containsText" dxfId="24649" priority="45193" operator="containsText" text="09.00 – 15.00">
      <formula>NOT(ISERROR(SEARCH("09.00 – 15.00",V126)))</formula>
    </cfRule>
    <cfRule type="containsText" dxfId="24648" priority="45194" operator="containsText" text="12:30">
      <formula>NOT(ISERROR(SEARCH("12:30",V126)))</formula>
    </cfRule>
    <cfRule type="containsText" dxfId="24647" priority="45195" operator="containsText" text="13:30">
      <formula>NOT(ISERROR(SEARCH("13:30",V126)))</formula>
    </cfRule>
    <cfRule type="containsText" dxfId="24646" priority="45196" operator="containsText" text="FESTIVITÁ">
      <formula>NOT(ISERROR(SEARCH("FESTIVITÁ",V126)))</formula>
    </cfRule>
    <cfRule type="cellIs" dxfId="24645" priority="45197" operator="equal">
      <formula>"DOMENICA"</formula>
    </cfRule>
  </conditionalFormatting>
  <conditionalFormatting sqref="V126:V132">
    <cfRule type="iconSet" priority="45180">
      <iconSet iconSet="3Symbols2">
        <cfvo type="percent" val="0"/>
        <cfvo type="percent" val="0"/>
        <cfvo type="formula" val="TODAY()" gte="0"/>
      </iconSet>
    </cfRule>
  </conditionalFormatting>
  <conditionalFormatting sqref="BI126:BI132">
    <cfRule type="containsText" dxfId="24644" priority="45163" operator="containsText" text="08.30 – 14.30">
      <formula>NOT(ISERROR(SEARCH("08.30 – 14.30",BI126)))</formula>
    </cfRule>
    <cfRule type="containsText" dxfId="24643" priority="45164" operator="containsText" text="09:30 – 18.30">
      <formula>NOT(ISERROR(SEARCH("09:30 – 18.30",BI126)))</formula>
    </cfRule>
    <cfRule type="containsText" dxfId="24642" priority="45165" operator="containsText" text="10.30 – 18.30">
      <formula>NOT(ISERROR(SEARCH("10.30 – 18.30",BI126)))</formula>
    </cfRule>
    <cfRule type="containsText" dxfId="24641" priority="45166" operator="containsText" text="09.30 – 18.30">
      <formula>NOT(ISERROR(SEARCH("09.30 – 18.30",BI126)))</formula>
    </cfRule>
    <cfRule type="containsText" dxfId="24640" priority="45167" operator="containsText" text="09.00 – 13:00">
      <formula>NOT(ISERROR(SEARCH("09.00 – 13:00",BI126)))</formula>
    </cfRule>
    <cfRule type="containsText" dxfId="24639" priority="45168" operator="containsText" text="08.30 – 16.30">
      <formula>NOT(ISERROR(SEARCH("08.30 – 16.30",BI126)))</formula>
    </cfRule>
    <cfRule type="containsText" dxfId="24638" priority="45169" operator="containsText" text="08:30 – 17.30">
      <formula>NOT(ISERROR(SEARCH("08:30 – 17.30",BI126)))</formula>
    </cfRule>
    <cfRule type="containsText" dxfId="24637" priority="45170" operator="containsText" text="08.30 – 17.30">
      <formula>NOT(ISERROR(SEARCH("08.30 – 17.30",BI126)))</formula>
    </cfRule>
    <cfRule type="containsText" dxfId="24636" priority="45171" operator="containsText" text="09.00 – 18.00">
      <formula>NOT(ISERROR(SEARCH("09.00 – 18.00",BI126)))</formula>
    </cfRule>
    <cfRule type="containsText" dxfId="24635" priority="45172" operator="containsText" text="09.00 – 13.00">
      <formula>NOT(ISERROR(SEARCH("09.00 – 13.00",BI126)))</formula>
    </cfRule>
    <cfRule type="containsText" dxfId="24634" priority="45173" operator="containsText" text="11.30 – 19.30">
      <formula>NOT(ISERROR(SEARCH("11.30 – 19.30",BI126)))</formula>
    </cfRule>
    <cfRule type="containsText" dxfId="24633" priority="45174" operator="containsText" text="10.30 – 19.30">
      <formula>NOT(ISERROR(SEARCH("10.30 – 19.30",BI126)))</formula>
    </cfRule>
    <cfRule type="containsText" dxfId="24632" priority="45175" operator="containsText" text="09.00 – 15.00">
      <formula>NOT(ISERROR(SEARCH("09.00 – 15.00",BI126)))</formula>
    </cfRule>
    <cfRule type="containsText" dxfId="24631" priority="45176" operator="containsText" text="12:30">
      <formula>NOT(ISERROR(SEARCH("12:30",BI126)))</formula>
    </cfRule>
    <cfRule type="containsText" dxfId="24630" priority="45177" operator="containsText" text="13:30">
      <formula>NOT(ISERROR(SEARCH("13:30",BI126)))</formula>
    </cfRule>
    <cfRule type="containsText" dxfId="24629" priority="45178" operator="containsText" text="FESTIVITÁ">
      <formula>NOT(ISERROR(SEARCH("FESTIVITÁ",BI126)))</formula>
    </cfRule>
    <cfRule type="cellIs" dxfId="24628" priority="45179" operator="equal">
      <formula>"DOMENICA"</formula>
    </cfRule>
  </conditionalFormatting>
  <conditionalFormatting sqref="BJ126:BJ132">
    <cfRule type="containsText" dxfId="24627" priority="45146" operator="containsText" text="08.30 – 14.30">
      <formula>NOT(ISERROR(SEARCH("08.30 – 14.30",BJ126)))</formula>
    </cfRule>
    <cfRule type="containsText" dxfId="24626" priority="45147" operator="containsText" text="09:30 – 18.30">
      <formula>NOT(ISERROR(SEARCH("09:30 – 18.30",BJ126)))</formula>
    </cfRule>
    <cfRule type="containsText" dxfId="24625" priority="45148" operator="containsText" text="10.30 – 18.30">
      <formula>NOT(ISERROR(SEARCH("10.30 – 18.30",BJ126)))</formula>
    </cfRule>
    <cfRule type="containsText" dxfId="24624" priority="45149" operator="containsText" text="09.30 – 18.30">
      <formula>NOT(ISERROR(SEARCH("09.30 – 18.30",BJ126)))</formula>
    </cfRule>
    <cfRule type="containsText" dxfId="24623" priority="45150" operator="containsText" text="09.00 – 13:00">
      <formula>NOT(ISERROR(SEARCH("09.00 – 13:00",BJ126)))</formula>
    </cfRule>
    <cfRule type="containsText" dxfId="24622" priority="45151" operator="containsText" text="08.30 – 16.30">
      <formula>NOT(ISERROR(SEARCH("08.30 – 16.30",BJ126)))</formula>
    </cfRule>
    <cfRule type="containsText" dxfId="24621" priority="45152" operator="containsText" text="08:30 – 17.30">
      <formula>NOT(ISERROR(SEARCH("08:30 – 17.30",BJ126)))</formula>
    </cfRule>
    <cfRule type="containsText" dxfId="24620" priority="45153" operator="containsText" text="08.30 – 17.30">
      <formula>NOT(ISERROR(SEARCH("08.30 – 17.30",BJ126)))</formula>
    </cfRule>
    <cfRule type="containsText" dxfId="24619" priority="45154" operator="containsText" text="09.00 – 18.00">
      <formula>NOT(ISERROR(SEARCH("09.00 – 18.00",BJ126)))</formula>
    </cfRule>
    <cfRule type="containsText" dxfId="24618" priority="45155" operator="containsText" text="09.00 – 13.00">
      <formula>NOT(ISERROR(SEARCH("09.00 – 13.00",BJ126)))</formula>
    </cfRule>
    <cfRule type="containsText" dxfId="24617" priority="45156" operator="containsText" text="11.30 – 19.30">
      <formula>NOT(ISERROR(SEARCH("11.30 – 19.30",BJ126)))</formula>
    </cfRule>
    <cfRule type="containsText" dxfId="24616" priority="45157" operator="containsText" text="10.30 – 19.30">
      <formula>NOT(ISERROR(SEARCH("10.30 – 19.30",BJ126)))</formula>
    </cfRule>
    <cfRule type="containsText" dxfId="24615" priority="45158" operator="containsText" text="09.00 – 15.00">
      <formula>NOT(ISERROR(SEARCH("09.00 – 15.00",BJ126)))</formula>
    </cfRule>
    <cfRule type="containsText" dxfId="24614" priority="45159" operator="containsText" text="12:30">
      <formula>NOT(ISERROR(SEARCH("12:30",BJ126)))</formula>
    </cfRule>
    <cfRule type="containsText" dxfId="24613" priority="45160" operator="containsText" text="13:30">
      <formula>NOT(ISERROR(SEARCH("13:30",BJ126)))</formula>
    </cfRule>
    <cfRule type="containsText" dxfId="24612" priority="45161" operator="containsText" text="FESTIVITÁ">
      <formula>NOT(ISERROR(SEARCH("FESTIVITÁ",BJ126)))</formula>
    </cfRule>
    <cfRule type="cellIs" dxfId="24611" priority="45162" operator="equal">
      <formula>"DOMENICA"</formula>
    </cfRule>
  </conditionalFormatting>
  <conditionalFormatting sqref="BJ126:BJ132">
    <cfRule type="iconSet" priority="45145">
      <iconSet iconSet="3Symbols2">
        <cfvo type="percent" val="0"/>
        <cfvo type="percent" val="0"/>
        <cfvo type="formula" val="TODAY()" gte="0"/>
      </iconSet>
    </cfRule>
  </conditionalFormatting>
  <conditionalFormatting sqref="Q125:S132 BU125:XFD132 U125:V132">
    <cfRule type="containsText" dxfId="24610" priority="45139" operator="containsText" text="09.00 - 13.00">
      <formula>NOT(ISERROR(SEARCH("09.00 - 13.00",Q125)))</formula>
    </cfRule>
    <cfRule type="containsText" dxfId="24609" priority="45140" operator="containsText" text="09.00 – 15:00">
      <formula>NOT(ISERROR(SEARCH("09.00 – 15:00",Q125)))</formula>
    </cfRule>
    <cfRule type="containsText" dxfId="24608" priority="45141" operator="containsText" text="09.00 – 16.00">
      <formula>NOT(ISERROR(SEARCH("09.00 – 16.00",Q125)))</formula>
    </cfRule>
    <cfRule type="containsText" dxfId="24607" priority="45142" operator="containsText" text="09.00 - 13:00">
      <formula>NOT(ISERROR(SEARCH("09.00 - 13:00",Q125)))</formula>
    </cfRule>
    <cfRule type="containsText" dxfId="24606" priority="45143" operator="containsText" text="08.30 – 16:30 ">
      <formula>NOT(ISERROR(SEARCH("08.30 – 16:30 ",Q125)))</formula>
    </cfRule>
    <cfRule type="containsText" dxfId="24605" priority="45144" operator="containsText" text="08.30 – 17:30 ">
      <formula>NOT(ISERROR(SEARCH("08.30 – 17:30 ",Q125)))</formula>
    </cfRule>
  </conditionalFormatting>
  <conditionalFormatting sqref="A125:B125">
    <cfRule type="containsText" dxfId="24604" priority="45104" operator="containsText" text="08.30 – 14.30">
      <formula>NOT(ISERROR(SEARCH("08.30 – 14.30",A125)))</formula>
    </cfRule>
    <cfRule type="containsText" dxfId="24603" priority="45105" operator="containsText" text="09:30 – 18.30">
      <formula>NOT(ISERROR(SEARCH("09:30 – 18.30",A125)))</formula>
    </cfRule>
    <cfRule type="containsText" dxfId="24602" priority="45106" operator="containsText" text="10.30 – 18.30">
      <formula>NOT(ISERROR(SEARCH("10.30 – 18.30",A125)))</formula>
    </cfRule>
    <cfRule type="containsText" dxfId="24601" priority="45107" operator="containsText" text="09.30 – 18.30">
      <formula>NOT(ISERROR(SEARCH("09.30 – 18.30",A125)))</formula>
    </cfRule>
    <cfRule type="containsText" dxfId="24600" priority="45108" operator="containsText" text="09.00 – 13:00">
      <formula>NOT(ISERROR(SEARCH("09.00 – 13:00",A125)))</formula>
    </cfRule>
    <cfRule type="containsText" dxfId="24599" priority="45109" operator="containsText" text="08.30 – 16.30">
      <formula>NOT(ISERROR(SEARCH("08.30 – 16.30",A125)))</formula>
    </cfRule>
    <cfRule type="containsText" dxfId="24598" priority="45110" operator="containsText" text="08:30 – 17.30">
      <formula>NOT(ISERROR(SEARCH("08:30 – 17.30",A125)))</formula>
    </cfRule>
    <cfRule type="containsText" dxfId="24597" priority="45111" operator="containsText" text="08.30 – 17.30">
      <formula>NOT(ISERROR(SEARCH("08.30 – 17.30",A125)))</formula>
    </cfRule>
    <cfRule type="containsText" dxfId="24596" priority="45112" operator="containsText" text="09.00 – 18.00">
      <formula>NOT(ISERROR(SEARCH("09.00 – 18.00",A125)))</formula>
    </cfRule>
    <cfRule type="containsText" dxfId="24595" priority="45113" operator="containsText" text="09.00 – 13.00">
      <formula>NOT(ISERROR(SEARCH("09.00 – 13.00",A125)))</formula>
    </cfRule>
    <cfRule type="containsText" dxfId="24594" priority="45114" operator="containsText" text="11.30 – 19.30">
      <formula>NOT(ISERROR(SEARCH("11.30 – 19.30",A125)))</formula>
    </cfRule>
    <cfRule type="containsText" dxfId="24593" priority="45115" operator="containsText" text="10.30 – 19.30">
      <formula>NOT(ISERROR(SEARCH("10.30 – 19.30",A125)))</formula>
    </cfRule>
    <cfRule type="containsText" dxfId="24592" priority="45116" operator="containsText" text="09.00 – 15.00">
      <formula>NOT(ISERROR(SEARCH("09.00 – 15.00",A125)))</formula>
    </cfRule>
    <cfRule type="containsText" dxfId="24591" priority="45117" operator="containsText" text="12:30">
      <formula>NOT(ISERROR(SEARCH("12:30",A125)))</formula>
    </cfRule>
    <cfRule type="containsText" dxfId="24590" priority="45118" operator="containsText" text="13:30">
      <formula>NOT(ISERROR(SEARCH("13:30",A125)))</formula>
    </cfRule>
    <cfRule type="containsText" dxfId="24589" priority="45119" operator="containsText" text="FESTIVITÁ">
      <formula>NOT(ISERROR(SEARCH("FESTIVITÁ",A125)))</formula>
    </cfRule>
    <cfRule type="cellIs" dxfId="24588" priority="45120" operator="equal">
      <formula>"DOMENICA"</formula>
    </cfRule>
  </conditionalFormatting>
  <conditionalFormatting sqref="A125:B125">
    <cfRule type="containsText" dxfId="24587" priority="45098" operator="containsText" text="09.00 - 13.00">
      <formula>NOT(ISERROR(SEARCH("09.00 - 13.00",A125)))</formula>
    </cfRule>
    <cfRule type="containsText" dxfId="24586" priority="45099" operator="containsText" text="09.00 – 15:00">
      <formula>NOT(ISERROR(SEARCH("09.00 – 15:00",A125)))</formula>
    </cfRule>
    <cfRule type="containsText" dxfId="24585" priority="45100" operator="containsText" text="09.00 – 16.00">
      <formula>NOT(ISERROR(SEARCH("09.00 – 16.00",A125)))</formula>
    </cfRule>
    <cfRule type="containsText" dxfId="24584" priority="45101" operator="containsText" text="09.00 - 13:00">
      <formula>NOT(ISERROR(SEARCH("09.00 - 13:00",A125)))</formula>
    </cfRule>
    <cfRule type="containsText" dxfId="24583" priority="45102" operator="containsText" text="08.30 – 16:30 ">
      <formula>NOT(ISERROR(SEARCH("08.30 – 16:30 ",A125)))</formula>
    </cfRule>
    <cfRule type="containsText" dxfId="24582" priority="45103" operator="containsText" text="08.30 – 17:30 ">
      <formula>NOT(ISERROR(SEARCH("08.30 – 17:30 ",A125)))</formula>
    </cfRule>
  </conditionalFormatting>
  <conditionalFormatting sqref="C125:P132">
    <cfRule type="containsText" dxfId="24581" priority="45080" operator="containsText" text="08.30 – 14.30">
      <formula>NOT(ISERROR(SEARCH("08.30 – 14.30",C125)))</formula>
    </cfRule>
    <cfRule type="containsText" dxfId="24580" priority="45081" operator="containsText" text="09:30 – 18.30">
      <formula>NOT(ISERROR(SEARCH("09:30 – 18.30",C125)))</formula>
    </cfRule>
    <cfRule type="containsText" dxfId="24579" priority="45082" operator="containsText" text="10.30 – 18.30">
      <formula>NOT(ISERROR(SEARCH("10.30 – 18.30",C125)))</formula>
    </cfRule>
    <cfRule type="containsText" dxfId="24578" priority="45083" operator="containsText" text="09.30 – 18.30">
      <formula>NOT(ISERROR(SEARCH("09.30 – 18.30",C125)))</formula>
    </cfRule>
    <cfRule type="containsText" dxfId="24577" priority="45085" operator="containsText" text="09.00 – 13:00">
      <formula>NOT(ISERROR(SEARCH("09.00 – 13:00",C125)))</formula>
    </cfRule>
    <cfRule type="containsText" dxfId="24576" priority="45086" operator="containsText" text="08.30 – 16.30">
      <formula>NOT(ISERROR(SEARCH("08.30 – 16.30",C125)))</formula>
    </cfRule>
    <cfRule type="containsText" dxfId="24575" priority="45087" operator="containsText" text="08:30 – 17.30">
      <formula>NOT(ISERROR(SEARCH("08:30 – 17.30",C125)))</formula>
    </cfRule>
    <cfRule type="containsText" dxfId="24574" priority="45088" operator="containsText" text="08.30 – 17.30">
      <formula>NOT(ISERROR(SEARCH("08.30 – 17.30",C125)))</formula>
    </cfRule>
    <cfRule type="containsText" dxfId="24573" priority="45089" operator="containsText" text="09.00 – 18.00">
      <formula>NOT(ISERROR(SEARCH("09.00 – 18.00",C125)))</formula>
    </cfRule>
    <cfRule type="containsText" dxfId="24572" priority="45090" operator="containsText" text="09.00 – 13.00">
      <formula>NOT(ISERROR(SEARCH("09.00 – 13.00",C125)))</formula>
    </cfRule>
    <cfRule type="containsText" dxfId="24571" priority="45091" operator="containsText" text="11.30 – 19.30">
      <formula>NOT(ISERROR(SEARCH("11.30 – 19.30",C125)))</formula>
    </cfRule>
    <cfRule type="containsText" dxfId="24570" priority="45092" operator="containsText" text="10.30 – 19.30">
      <formula>NOT(ISERROR(SEARCH("10.30 – 19.30",C125)))</formula>
    </cfRule>
    <cfRule type="containsText" dxfId="24569" priority="45093" operator="containsText" text="09.00 – 15.00">
      <formula>NOT(ISERROR(SEARCH("09.00 – 15.00",C125)))</formula>
    </cfRule>
    <cfRule type="containsText" dxfId="24568" priority="45094" operator="containsText" text="1 2 : 3 0">
      <formula>NOT(ISERROR(SEARCH("1 2 : 3 0",C125)))</formula>
    </cfRule>
    <cfRule type="containsText" dxfId="24567" priority="45095" operator="containsText" text="1 3 : 3 0">
      <formula>NOT(ISERROR(SEARCH("1 3 : 3 0",C125)))</formula>
    </cfRule>
    <cfRule type="containsText" dxfId="24566" priority="45096" operator="containsText" text="FESTIVITÁ">
      <formula>NOT(ISERROR(SEARCH("FESTIVITÁ",C125)))</formula>
    </cfRule>
    <cfRule type="cellIs" dxfId="24565" priority="45097" operator="equal">
      <formula>"DOMENICA"</formula>
    </cfRule>
  </conditionalFormatting>
  <conditionalFormatting sqref="C125:P132">
    <cfRule type="containsText" dxfId="24564" priority="45072" operator="containsText" text="09.00 - 13.00">
      <formula>NOT(ISERROR(SEARCH("09.00 - 13.00",C125)))</formula>
    </cfRule>
    <cfRule type="containsText" dxfId="24563" priority="45075" operator="containsText" text="09.00 – 15:00">
      <formula>NOT(ISERROR(SEARCH("09.00 – 15:00",C125)))</formula>
    </cfRule>
    <cfRule type="containsText" dxfId="24562" priority="45076" operator="containsText" text="09.00 – 16.00">
      <formula>NOT(ISERROR(SEARCH("09.00 – 16.00",C125)))</formula>
    </cfRule>
    <cfRule type="containsText" dxfId="24561" priority="45077" operator="containsText" text="09.00 - 13:00">
      <formula>NOT(ISERROR(SEARCH("09.00 - 13:00",C125)))</formula>
    </cfRule>
    <cfRule type="containsText" dxfId="24560" priority="45078" operator="containsText" text="08.30 – 16:30 ">
      <formula>NOT(ISERROR(SEARCH("08.30 – 16:30 ",C125)))</formula>
    </cfRule>
    <cfRule type="containsText" dxfId="24559" priority="45079" operator="containsText" text="08.30 – 17:30 ">
      <formula>NOT(ISERROR(SEARCH("08.30 – 17:30 ",C125)))</formula>
    </cfRule>
  </conditionalFormatting>
  <conditionalFormatting sqref="C125:P132">
    <cfRule type="containsText" dxfId="24558" priority="45074" operator="containsText" text="1 3 : 0 0">
      <formula>NOT(ISERROR(SEARCH("1 3 : 0 0",C125)))</formula>
    </cfRule>
  </conditionalFormatting>
  <conditionalFormatting sqref="C125:P125">
    <cfRule type="containsText" dxfId="24557" priority="45073" operator="containsText" text="13:00">
      <formula>NOT(ISERROR(SEARCH("13:00",C125)))</formula>
    </cfRule>
  </conditionalFormatting>
  <conditionalFormatting sqref="C125:P132">
    <cfRule type="containsText" dxfId="24556" priority="45084" operator="containsText" text="09:00 – 13.00 ">
      <formula>NOT(ISERROR(SEARCH("09:00 – 13.00 ",C125)))</formula>
    </cfRule>
  </conditionalFormatting>
  <conditionalFormatting sqref="C131:P131">
    <cfRule type="containsText" dxfId="24555" priority="45071" operator="containsText" text="09:00 – 13.00 ">
      <formula>NOT(ISERROR(SEARCH("09:00 – 13.00 ",C131)))</formula>
    </cfRule>
  </conditionalFormatting>
  <conditionalFormatting sqref="C125:P132">
    <cfRule type="containsText" dxfId="24554" priority="45070" operator="containsText" text="09:00 – 13.00 ">
      <formula>NOT(ISERROR(SEARCH("09:00 – 13.00 ",C125)))</formula>
    </cfRule>
  </conditionalFormatting>
  <conditionalFormatting sqref="C131:P132">
    <cfRule type="containsText" dxfId="24553" priority="45069" operator="containsText" text="09:00 – 13.00 ">
      <formula>NOT(ISERROR(SEARCH("09:00 – 13.00 ",C131)))</formula>
    </cfRule>
  </conditionalFormatting>
  <conditionalFormatting sqref="C126:P126">
    <cfRule type="containsText" dxfId="24552" priority="45066" operator="containsText" text="09.00 -13.00">
      <formula>NOT(ISERROR(SEARCH("09.00 -13.00",C126)))</formula>
    </cfRule>
    <cfRule type="containsText" dxfId="24551" priority="45067" operator="containsText" text="09.00 -15:00">
      <formula>NOT(ISERROR(SEARCH("09.00 -15:00",C126)))</formula>
    </cfRule>
    <cfRule type="containsText" dxfId="24550" priority="45068" operator="containsText" text="09.00 -16.00">
      <formula>NOT(ISERROR(SEARCH("09.00 -16.00",C126)))</formula>
    </cfRule>
  </conditionalFormatting>
  <conditionalFormatting sqref="C127:P132">
    <cfRule type="containsText" dxfId="24549" priority="45063" operator="containsText" text="09.00 -13.00">
      <formula>NOT(ISERROR(SEARCH("09.00 -13.00",C127)))</formula>
    </cfRule>
    <cfRule type="containsText" dxfId="24548" priority="45064" operator="containsText" text="09.00 -15:00">
      <formula>NOT(ISERROR(SEARCH("09.00 -15:00",C127)))</formula>
    </cfRule>
    <cfRule type="containsText" dxfId="24547" priority="45065" operator="containsText" text="09.00 -16.00">
      <formula>NOT(ISERROR(SEARCH("09.00 -16.00",C127)))</formula>
    </cfRule>
  </conditionalFormatting>
  <conditionalFormatting sqref="C125:P125">
    <cfRule type="containsText" dxfId="24546" priority="45060" operator="containsText" text="09.00 -13.00">
      <formula>NOT(ISERROR(SEARCH("09.00 -13.00",C125)))</formula>
    </cfRule>
    <cfRule type="containsText" dxfId="24545" priority="45061" operator="containsText" text="09.00 -15:00">
      <formula>NOT(ISERROR(SEARCH("09.00 -15:00",C125)))</formula>
    </cfRule>
    <cfRule type="containsText" dxfId="24544" priority="45062" operator="containsText" text="09.00 -16.00">
      <formula>NOT(ISERROR(SEARCH("09.00 -16.00",C125)))</formula>
    </cfRule>
  </conditionalFormatting>
  <conditionalFormatting sqref="C131:P131">
    <cfRule type="containsText" dxfId="24543" priority="45059" operator="containsText" text="09:00 – 13.00 ">
      <formula>NOT(ISERROR(SEARCH("09:00 – 13.00 ",C131)))</formula>
    </cfRule>
  </conditionalFormatting>
  <conditionalFormatting sqref="C125:P132">
    <cfRule type="containsText" dxfId="24542" priority="45058" operator="containsText" text="09:00 – 13.00 ">
      <formula>NOT(ISERROR(SEARCH("09:00 – 13.00 ",C125)))</formula>
    </cfRule>
  </conditionalFormatting>
  <conditionalFormatting sqref="C131:P132">
    <cfRule type="containsText" dxfId="24541" priority="45057" operator="containsText" text="09:00 – 13.00 ">
      <formula>NOT(ISERROR(SEARCH("09:00 – 13.00 ",C131)))</formula>
    </cfRule>
  </conditionalFormatting>
  <conditionalFormatting sqref="C126:P126">
    <cfRule type="containsText" dxfId="24540" priority="45054" operator="containsText" text="09.00 -13.00">
      <formula>NOT(ISERROR(SEARCH("09.00 -13.00",C126)))</formula>
    </cfRule>
    <cfRule type="containsText" dxfId="24539" priority="45055" operator="containsText" text="09.00 -15:00">
      <formula>NOT(ISERROR(SEARCH("09.00 -15:00",C126)))</formula>
    </cfRule>
    <cfRule type="containsText" dxfId="24538" priority="45056" operator="containsText" text="09.00 -16.00">
      <formula>NOT(ISERROR(SEARCH("09.00 -16.00",C126)))</formula>
    </cfRule>
  </conditionalFormatting>
  <conditionalFormatting sqref="C127:P132">
    <cfRule type="containsText" dxfId="24537" priority="45051" operator="containsText" text="09.00 -13.00">
      <formula>NOT(ISERROR(SEARCH("09.00 -13.00",C127)))</formula>
    </cfRule>
    <cfRule type="containsText" dxfId="24536" priority="45052" operator="containsText" text="09.00 -15:00">
      <formula>NOT(ISERROR(SEARCH("09.00 -15:00",C127)))</formula>
    </cfRule>
    <cfRule type="containsText" dxfId="24535" priority="45053" operator="containsText" text="09.00 -16.00">
      <formula>NOT(ISERROR(SEARCH("09.00 -16.00",C127)))</formula>
    </cfRule>
  </conditionalFormatting>
  <conditionalFormatting sqref="C125:P125">
    <cfRule type="containsText" dxfId="24534" priority="45048" operator="containsText" text="09.00 -13.00">
      <formula>NOT(ISERROR(SEARCH("09.00 -13.00",C125)))</formula>
    </cfRule>
    <cfRule type="containsText" dxfId="24533" priority="45049" operator="containsText" text="09.00 -15:00">
      <formula>NOT(ISERROR(SEARCH("09.00 -15:00",C125)))</formula>
    </cfRule>
    <cfRule type="containsText" dxfId="24532" priority="45050" operator="containsText" text="09.00 -16.00">
      <formula>NOT(ISERROR(SEARCH("09.00 -16.00",C125)))</formula>
    </cfRule>
  </conditionalFormatting>
  <conditionalFormatting sqref="C126:P126">
    <cfRule type="containsText" dxfId="24531" priority="45045" operator="containsText" text="09.00 -13:00">
      <formula>NOT(ISERROR(SEARCH("09.00 -13:00",C126)))</formula>
    </cfRule>
    <cfRule type="containsText" dxfId="24530" priority="45046" operator="containsText" text="08.30 -17.30">
      <formula>NOT(ISERROR(SEARCH("08.30 -17.30",C126)))</formula>
    </cfRule>
    <cfRule type="containsText" dxfId="24529" priority="45047" operator="containsText" text="08.30 -15:30">
      <formula>NOT(ISERROR(SEARCH("08.30 -15:30",C126)))</formula>
    </cfRule>
  </conditionalFormatting>
  <conditionalFormatting sqref="C127:P132">
    <cfRule type="containsText" dxfId="24528" priority="45042" operator="containsText" text="09.00 -13.00">
      <formula>NOT(ISERROR(SEARCH("09.00 -13.00",C127)))</formula>
    </cfRule>
    <cfRule type="containsText" dxfId="24527" priority="45043" operator="containsText" text="09.00 -15:00">
      <formula>NOT(ISERROR(SEARCH("09.00 -15:00",C127)))</formula>
    </cfRule>
    <cfRule type="containsText" dxfId="24526" priority="45044" operator="containsText" text="09.00 -16.00">
      <formula>NOT(ISERROR(SEARCH("09.00 -16.00",C127)))</formula>
    </cfRule>
  </conditionalFormatting>
  <conditionalFormatting sqref="C127:P132">
    <cfRule type="containsText" dxfId="24525" priority="45039" operator="containsText" text="09.00 -13:00">
      <formula>NOT(ISERROR(SEARCH("09.00 -13:00",C127)))</formula>
    </cfRule>
    <cfRule type="containsText" dxfId="24524" priority="45040" operator="containsText" text="08.30 -17.30">
      <formula>NOT(ISERROR(SEARCH("08.30 -17.30",C127)))</formula>
    </cfRule>
    <cfRule type="containsText" dxfId="24523" priority="45041" operator="containsText" text="08.30 -15:30">
      <formula>NOT(ISERROR(SEARCH("08.30 -15:30",C127)))</formula>
    </cfRule>
  </conditionalFormatting>
  <conditionalFormatting sqref="C125:P125">
    <cfRule type="containsText" dxfId="24522" priority="45036" operator="containsText" text="09.00 -13.00">
      <formula>NOT(ISERROR(SEARCH("09.00 -13.00",C125)))</formula>
    </cfRule>
    <cfRule type="containsText" dxfId="24521" priority="45037" operator="containsText" text="09.00 -15:00">
      <formula>NOT(ISERROR(SEARCH("09.00 -15:00",C125)))</formula>
    </cfRule>
    <cfRule type="containsText" dxfId="24520" priority="45038" operator="containsText" text="09.00 -16.00">
      <formula>NOT(ISERROR(SEARCH("09.00 -16.00",C125)))</formula>
    </cfRule>
  </conditionalFormatting>
  <conditionalFormatting sqref="C125:P125">
    <cfRule type="containsText" dxfId="24519" priority="45033" operator="containsText" text="09.00 -13:00">
      <formula>NOT(ISERROR(SEARCH("09.00 -13:00",C125)))</formula>
    </cfRule>
    <cfRule type="containsText" dxfId="24518" priority="45034" operator="containsText" text="08.30 -17.30">
      <formula>NOT(ISERROR(SEARCH("08.30 -17.30",C125)))</formula>
    </cfRule>
    <cfRule type="containsText" dxfId="24517" priority="45035" operator="containsText" text="08.30 -15:30">
      <formula>NOT(ISERROR(SEARCH("08.30 -15:30",C125)))</formula>
    </cfRule>
  </conditionalFormatting>
  <conditionalFormatting sqref="W125:W132">
    <cfRule type="containsText" dxfId="24516" priority="45015" operator="containsText" text="08.30 – 14.30">
      <formula>NOT(ISERROR(SEARCH("08.30 – 14.30",W125)))</formula>
    </cfRule>
    <cfRule type="containsText" dxfId="24515" priority="45016" operator="containsText" text="09:30 – 18.30">
      <formula>NOT(ISERROR(SEARCH("09:30 – 18.30",W125)))</formula>
    </cfRule>
    <cfRule type="containsText" dxfId="24514" priority="45017" operator="containsText" text="10.30 – 18.30">
      <formula>NOT(ISERROR(SEARCH("10.30 – 18.30",W125)))</formula>
    </cfRule>
    <cfRule type="containsText" dxfId="24513" priority="45018" operator="containsText" text="09.30 – 18.30">
      <formula>NOT(ISERROR(SEARCH("09.30 – 18.30",W125)))</formula>
    </cfRule>
    <cfRule type="containsText" dxfId="24512" priority="45020" operator="containsText" text="09.00 – 13:00">
      <formula>NOT(ISERROR(SEARCH("09.00 – 13:00",W125)))</formula>
    </cfRule>
    <cfRule type="containsText" dxfId="24511" priority="45021" operator="containsText" text="08.30 – 16.30">
      <formula>NOT(ISERROR(SEARCH("08.30 – 16.30",W125)))</formula>
    </cfRule>
    <cfRule type="containsText" dxfId="24510" priority="45022" operator="containsText" text="08:30 – 17.30">
      <formula>NOT(ISERROR(SEARCH("08:30 – 17.30",W125)))</formula>
    </cfRule>
    <cfRule type="containsText" dxfId="24509" priority="45023" operator="containsText" text="08.30 – 17.30">
      <formula>NOT(ISERROR(SEARCH("08.30 – 17.30",W125)))</formula>
    </cfRule>
    <cfRule type="containsText" dxfId="24508" priority="45024" operator="containsText" text="09.00 – 18.00">
      <formula>NOT(ISERROR(SEARCH("09.00 – 18.00",W125)))</formula>
    </cfRule>
    <cfRule type="containsText" dxfId="24507" priority="45025" operator="containsText" text="09.00 – 13.00">
      <formula>NOT(ISERROR(SEARCH("09.00 – 13.00",W125)))</formula>
    </cfRule>
    <cfRule type="containsText" dxfId="24506" priority="45026" operator="containsText" text="11.30 – 19.30">
      <formula>NOT(ISERROR(SEARCH("11.30 – 19.30",W125)))</formula>
    </cfRule>
    <cfRule type="containsText" dxfId="24505" priority="45027" operator="containsText" text="10.30 – 19.30">
      <formula>NOT(ISERROR(SEARCH("10.30 – 19.30",W125)))</formula>
    </cfRule>
    <cfRule type="containsText" dxfId="24504" priority="45028" operator="containsText" text="09.00 – 15.00">
      <formula>NOT(ISERROR(SEARCH("09.00 – 15.00",W125)))</formula>
    </cfRule>
    <cfRule type="containsText" dxfId="24503" priority="45029" operator="containsText" text="1 2 : 3 0">
      <formula>NOT(ISERROR(SEARCH("1 2 : 3 0",W125)))</formula>
    </cfRule>
    <cfRule type="containsText" dxfId="24502" priority="45030" operator="containsText" text="1 3 : 3 0">
      <formula>NOT(ISERROR(SEARCH("1 3 : 3 0",W125)))</formula>
    </cfRule>
    <cfRule type="containsText" dxfId="24501" priority="45031" operator="containsText" text="FESTIVITÁ">
      <formula>NOT(ISERROR(SEARCH("FESTIVITÁ",W125)))</formula>
    </cfRule>
    <cfRule type="cellIs" dxfId="24500" priority="45032" operator="equal">
      <formula>"DOMENICA"</formula>
    </cfRule>
  </conditionalFormatting>
  <conditionalFormatting sqref="W125:W132">
    <cfRule type="containsText" dxfId="24499" priority="45007" operator="containsText" text="09.00 - 13.00">
      <formula>NOT(ISERROR(SEARCH("09.00 - 13.00",W125)))</formula>
    </cfRule>
    <cfRule type="containsText" dxfId="24498" priority="45010" operator="containsText" text="09.00 – 15:00">
      <formula>NOT(ISERROR(SEARCH("09.00 – 15:00",W125)))</formula>
    </cfRule>
    <cfRule type="containsText" dxfId="24497" priority="45011" operator="containsText" text="09.00 – 16.00">
      <formula>NOT(ISERROR(SEARCH("09.00 – 16.00",W125)))</formula>
    </cfRule>
    <cfRule type="containsText" dxfId="24496" priority="45012" operator="containsText" text="09.00 - 13:00">
      <formula>NOT(ISERROR(SEARCH("09.00 - 13:00",W125)))</formula>
    </cfRule>
    <cfRule type="containsText" dxfId="24495" priority="45013" operator="containsText" text="08.30 – 16:30 ">
      <formula>NOT(ISERROR(SEARCH("08.30 – 16:30 ",W125)))</formula>
    </cfRule>
    <cfRule type="containsText" dxfId="24494" priority="45014" operator="containsText" text="08.30 – 17:30 ">
      <formula>NOT(ISERROR(SEARCH("08.30 – 17:30 ",W125)))</formula>
    </cfRule>
  </conditionalFormatting>
  <conditionalFormatting sqref="W125:W132">
    <cfRule type="containsText" dxfId="24493" priority="45009" operator="containsText" text="1 3 : 0 0">
      <formula>NOT(ISERROR(SEARCH("1 3 : 0 0",W125)))</formula>
    </cfRule>
  </conditionalFormatting>
  <conditionalFormatting sqref="W125">
    <cfRule type="containsText" dxfId="24492" priority="45008" operator="containsText" text="13:00">
      <formula>NOT(ISERROR(SEARCH("13:00",W125)))</formula>
    </cfRule>
  </conditionalFormatting>
  <conditionalFormatting sqref="W125:W132">
    <cfRule type="containsText" dxfId="24491" priority="45019" operator="containsText" text="09:00 – 13.00 ">
      <formula>NOT(ISERROR(SEARCH("09:00 – 13.00 ",W125)))</formula>
    </cfRule>
  </conditionalFormatting>
  <conditionalFormatting sqref="W131">
    <cfRule type="containsText" dxfId="24490" priority="45006" operator="containsText" text="09:00 – 13.00 ">
      <formula>NOT(ISERROR(SEARCH("09:00 – 13.00 ",W131)))</formula>
    </cfRule>
  </conditionalFormatting>
  <conditionalFormatting sqref="W125:W132">
    <cfRule type="containsText" dxfId="24489" priority="45005" operator="containsText" text="09:00 – 13.00 ">
      <formula>NOT(ISERROR(SEARCH("09:00 – 13.00 ",W125)))</formula>
    </cfRule>
  </conditionalFormatting>
  <conditionalFormatting sqref="W131:W132">
    <cfRule type="containsText" dxfId="24488" priority="45004" operator="containsText" text="09:00 – 13.00 ">
      <formula>NOT(ISERROR(SEARCH("09:00 – 13.00 ",W131)))</formula>
    </cfRule>
  </conditionalFormatting>
  <conditionalFormatting sqref="W126">
    <cfRule type="containsText" dxfId="24487" priority="45001" operator="containsText" text="09.00 -13.00">
      <formula>NOT(ISERROR(SEARCH("09.00 -13.00",W126)))</formula>
    </cfRule>
    <cfRule type="containsText" dxfId="24486" priority="45002" operator="containsText" text="09.00 -15:00">
      <formula>NOT(ISERROR(SEARCH("09.00 -15:00",W126)))</formula>
    </cfRule>
    <cfRule type="containsText" dxfId="24485" priority="45003" operator="containsText" text="09.00 -16.00">
      <formula>NOT(ISERROR(SEARCH("09.00 -16.00",W126)))</formula>
    </cfRule>
  </conditionalFormatting>
  <conditionalFormatting sqref="W127:W132">
    <cfRule type="containsText" dxfId="24484" priority="44998" operator="containsText" text="09.00 -13.00">
      <formula>NOT(ISERROR(SEARCH("09.00 -13.00",W127)))</formula>
    </cfRule>
    <cfRule type="containsText" dxfId="24483" priority="44999" operator="containsText" text="09.00 -15:00">
      <formula>NOT(ISERROR(SEARCH("09.00 -15:00",W127)))</formula>
    </cfRule>
    <cfRule type="containsText" dxfId="24482" priority="45000" operator="containsText" text="09.00 -16.00">
      <formula>NOT(ISERROR(SEARCH("09.00 -16.00",W127)))</formula>
    </cfRule>
  </conditionalFormatting>
  <conditionalFormatting sqref="W125">
    <cfRule type="containsText" dxfId="24481" priority="44995" operator="containsText" text="09.00 -13.00">
      <formula>NOT(ISERROR(SEARCH("09.00 -13.00",W125)))</formula>
    </cfRule>
    <cfRule type="containsText" dxfId="24480" priority="44996" operator="containsText" text="09.00 -15:00">
      <formula>NOT(ISERROR(SEARCH("09.00 -15:00",W125)))</formula>
    </cfRule>
    <cfRule type="containsText" dxfId="24479" priority="44997" operator="containsText" text="09.00 -16.00">
      <formula>NOT(ISERROR(SEARCH("09.00 -16.00",W125)))</formula>
    </cfRule>
  </conditionalFormatting>
  <conditionalFormatting sqref="W131">
    <cfRule type="containsText" dxfId="24478" priority="44994" operator="containsText" text="09:00 – 13.00 ">
      <formula>NOT(ISERROR(SEARCH("09:00 – 13.00 ",W131)))</formula>
    </cfRule>
  </conditionalFormatting>
  <conditionalFormatting sqref="W125:W132">
    <cfRule type="containsText" dxfId="24477" priority="44993" operator="containsText" text="09:00 – 13.00 ">
      <formula>NOT(ISERROR(SEARCH("09:00 – 13.00 ",W125)))</formula>
    </cfRule>
  </conditionalFormatting>
  <conditionalFormatting sqref="W131:W132">
    <cfRule type="containsText" dxfId="24476" priority="44992" operator="containsText" text="09:00 – 13.00 ">
      <formula>NOT(ISERROR(SEARCH("09:00 – 13.00 ",W131)))</formula>
    </cfRule>
  </conditionalFormatting>
  <conditionalFormatting sqref="W126">
    <cfRule type="containsText" dxfId="24475" priority="44989" operator="containsText" text="09.00 -13.00">
      <formula>NOT(ISERROR(SEARCH("09.00 -13.00",W126)))</formula>
    </cfRule>
    <cfRule type="containsText" dxfId="24474" priority="44990" operator="containsText" text="09.00 -15:00">
      <formula>NOT(ISERROR(SEARCH("09.00 -15:00",W126)))</formula>
    </cfRule>
    <cfRule type="containsText" dxfId="24473" priority="44991" operator="containsText" text="09.00 -16.00">
      <formula>NOT(ISERROR(SEARCH("09.00 -16.00",W126)))</formula>
    </cfRule>
  </conditionalFormatting>
  <conditionalFormatting sqref="W127:W132">
    <cfRule type="containsText" dxfId="24472" priority="44986" operator="containsText" text="09.00 -13.00">
      <formula>NOT(ISERROR(SEARCH("09.00 -13.00",W127)))</formula>
    </cfRule>
    <cfRule type="containsText" dxfId="24471" priority="44987" operator="containsText" text="09.00 -15:00">
      <formula>NOT(ISERROR(SEARCH("09.00 -15:00",W127)))</formula>
    </cfRule>
    <cfRule type="containsText" dxfId="24470" priority="44988" operator="containsText" text="09.00 -16.00">
      <formula>NOT(ISERROR(SEARCH("09.00 -16.00",W127)))</formula>
    </cfRule>
  </conditionalFormatting>
  <conditionalFormatting sqref="W125">
    <cfRule type="containsText" dxfId="24469" priority="44983" operator="containsText" text="09.00 -13.00">
      <formula>NOT(ISERROR(SEARCH("09.00 -13.00",W125)))</formula>
    </cfRule>
    <cfRule type="containsText" dxfId="24468" priority="44984" operator="containsText" text="09.00 -15:00">
      <formula>NOT(ISERROR(SEARCH("09.00 -15:00",W125)))</formula>
    </cfRule>
    <cfRule type="containsText" dxfId="24467" priority="44985" operator="containsText" text="09.00 -16.00">
      <formula>NOT(ISERROR(SEARCH("09.00 -16.00",W125)))</formula>
    </cfRule>
  </conditionalFormatting>
  <conditionalFormatting sqref="W126">
    <cfRule type="containsText" dxfId="24466" priority="44980" operator="containsText" text="09.00 -13:00">
      <formula>NOT(ISERROR(SEARCH("09.00 -13:00",W126)))</formula>
    </cfRule>
    <cfRule type="containsText" dxfId="24465" priority="44981" operator="containsText" text="08.30 -17.30">
      <formula>NOT(ISERROR(SEARCH("08.30 -17.30",W126)))</formula>
    </cfRule>
    <cfRule type="containsText" dxfId="24464" priority="44982" operator="containsText" text="08.30 -15:30">
      <formula>NOT(ISERROR(SEARCH("08.30 -15:30",W126)))</formula>
    </cfRule>
  </conditionalFormatting>
  <conditionalFormatting sqref="W127:W132">
    <cfRule type="containsText" dxfId="24463" priority="44977" operator="containsText" text="09.00 -13.00">
      <formula>NOT(ISERROR(SEARCH("09.00 -13.00",W127)))</formula>
    </cfRule>
    <cfRule type="containsText" dxfId="24462" priority="44978" operator="containsText" text="09.00 -15:00">
      <formula>NOT(ISERROR(SEARCH("09.00 -15:00",W127)))</formula>
    </cfRule>
    <cfRule type="containsText" dxfId="24461" priority="44979" operator="containsText" text="09.00 -16.00">
      <formula>NOT(ISERROR(SEARCH("09.00 -16.00",W127)))</formula>
    </cfRule>
  </conditionalFormatting>
  <conditionalFormatting sqref="W127:W132">
    <cfRule type="containsText" dxfId="24460" priority="44974" operator="containsText" text="09.00 -13:00">
      <formula>NOT(ISERROR(SEARCH("09.00 -13:00",W127)))</formula>
    </cfRule>
    <cfRule type="containsText" dxfId="24459" priority="44975" operator="containsText" text="08.30 -17.30">
      <formula>NOT(ISERROR(SEARCH("08.30 -17.30",W127)))</formula>
    </cfRule>
    <cfRule type="containsText" dxfId="24458" priority="44976" operator="containsText" text="08.30 -15:30">
      <formula>NOT(ISERROR(SEARCH("08.30 -15:30",W127)))</formula>
    </cfRule>
  </conditionalFormatting>
  <conditionalFormatting sqref="W125">
    <cfRule type="containsText" dxfId="24457" priority="44971" operator="containsText" text="09.00 -13.00">
      <formula>NOT(ISERROR(SEARCH("09.00 -13.00",W125)))</formula>
    </cfRule>
    <cfRule type="containsText" dxfId="24456" priority="44972" operator="containsText" text="09.00 -15:00">
      <formula>NOT(ISERROR(SEARCH("09.00 -15:00",W125)))</formula>
    </cfRule>
    <cfRule type="containsText" dxfId="24455" priority="44973" operator="containsText" text="09.00 -16.00">
      <formula>NOT(ISERROR(SEARCH("09.00 -16.00",W125)))</formula>
    </cfRule>
  </conditionalFormatting>
  <conditionalFormatting sqref="W125">
    <cfRule type="containsText" dxfId="24454" priority="44968" operator="containsText" text="09.00 -13:00">
      <formula>NOT(ISERROR(SEARCH("09.00 -13:00",W125)))</formula>
    </cfRule>
    <cfRule type="containsText" dxfId="24453" priority="44969" operator="containsText" text="08.30 -17.30">
      <formula>NOT(ISERROR(SEARCH("08.30 -17.30",W125)))</formula>
    </cfRule>
    <cfRule type="containsText" dxfId="24452" priority="44970" operator="containsText" text="08.30 -15:30">
      <formula>NOT(ISERROR(SEARCH("08.30 -15:30",W125)))</formula>
    </cfRule>
  </conditionalFormatting>
  <conditionalFormatting sqref="BK125:BK132 BR125:BS132">
    <cfRule type="containsText" dxfId="24451" priority="44950" operator="containsText" text="08.30 – 14.30">
      <formula>NOT(ISERROR(SEARCH("08.30 – 14.30",BK125)))</formula>
    </cfRule>
    <cfRule type="containsText" dxfId="24450" priority="44951" operator="containsText" text="09:30 – 18.30">
      <formula>NOT(ISERROR(SEARCH("09:30 – 18.30",BK125)))</formula>
    </cfRule>
    <cfRule type="containsText" dxfId="24449" priority="44952" operator="containsText" text="10.30 – 18.30">
      <formula>NOT(ISERROR(SEARCH("10.30 – 18.30",BK125)))</formula>
    </cfRule>
    <cfRule type="containsText" dxfId="24448" priority="44953" operator="containsText" text="09.30 – 18.30">
      <formula>NOT(ISERROR(SEARCH("09.30 – 18.30",BK125)))</formula>
    </cfRule>
    <cfRule type="containsText" dxfId="24447" priority="44955" operator="containsText" text="09.00 – 13:00">
      <formula>NOT(ISERROR(SEARCH("09.00 – 13:00",BK125)))</formula>
    </cfRule>
    <cfRule type="containsText" dxfId="24446" priority="44956" operator="containsText" text="08.30 – 16.30">
      <formula>NOT(ISERROR(SEARCH("08.30 – 16.30",BK125)))</formula>
    </cfRule>
    <cfRule type="containsText" dxfId="24445" priority="44957" operator="containsText" text="08:30 – 17.30">
      <formula>NOT(ISERROR(SEARCH("08:30 – 17.30",BK125)))</formula>
    </cfRule>
    <cfRule type="containsText" dxfId="24444" priority="44958" operator="containsText" text="08.30 – 17.30">
      <formula>NOT(ISERROR(SEARCH("08.30 – 17.30",BK125)))</formula>
    </cfRule>
    <cfRule type="containsText" dxfId="24443" priority="44959" operator="containsText" text="09.00 – 18.00">
      <formula>NOT(ISERROR(SEARCH("09.00 – 18.00",BK125)))</formula>
    </cfRule>
    <cfRule type="containsText" dxfId="24442" priority="44960" operator="containsText" text="09.00 – 13.00">
      <formula>NOT(ISERROR(SEARCH("09.00 – 13.00",BK125)))</formula>
    </cfRule>
    <cfRule type="containsText" dxfId="24441" priority="44961" operator="containsText" text="11.30 – 19.30">
      <formula>NOT(ISERROR(SEARCH("11.30 – 19.30",BK125)))</formula>
    </cfRule>
    <cfRule type="containsText" dxfId="24440" priority="44962" operator="containsText" text="10.30 – 19.30">
      <formula>NOT(ISERROR(SEARCH("10.30 – 19.30",BK125)))</formula>
    </cfRule>
    <cfRule type="containsText" dxfId="24439" priority="44963" operator="containsText" text="09.00 – 15.00">
      <formula>NOT(ISERROR(SEARCH("09.00 – 15.00",BK125)))</formula>
    </cfRule>
    <cfRule type="containsText" dxfId="24438" priority="44964" operator="containsText" text="1 2 : 3 0">
      <formula>NOT(ISERROR(SEARCH("1 2 : 3 0",BK125)))</formula>
    </cfRule>
    <cfRule type="containsText" dxfId="24437" priority="44965" operator="containsText" text="1 3 : 3 0">
      <formula>NOT(ISERROR(SEARCH("1 3 : 3 0",BK125)))</formula>
    </cfRule>
    <cfRule type="containsText" dxfId="24436" priority="44966" operator="containsText" text="FESTIVITÁ">
      <formula>NOT(ISERROR(SEARCH("FESTIVITÁ",BK125)))</formula>
    </cfRule>
    <cfRule type="cellIs" dxfId="24435" priority="44967" operator="equal">
      <formula>"DOMENICA"</formula>
    </cfRule>
  </conditionalFormatting>
  <conditionalFormatting sqref="BK125:BK132 BR125:BS132">
    <cfRule type="containsText" dxfId="24434" priority="44942" operator="containsText" text="09.00 - 13.00">
      <formula>NOT(ISERROR(SEARCH("09.00 - 13.00",BK125)))</formula>
    </cfRule>
    <cfRule type="containsText" dxfId="24433" priority="44945" operator="containsText" text="09.00 – 15:00">
      <formula>NOT(ISERROR(SEARCH("09.00 – 15:00",BK125)))</formula>
    </cfRule>
    <cfRule type="containsText" dxfId="24432" priority="44946" operator="containsText" text="09.00 – 16.00">
      <formula>NOT(ISERROR(SEARCH("09.00 – 16.00",BK125)))</formula>
    </cfRule>
    <cfRule type="containsText" dxfId="24431" priority="44947" operator="containsText" text="09.00 - 13:00">
      <formula>NOT(ISERROR(SEARCH("09.00 - 13:00",BK125)))</formula>
    </cfRule>
    <cfRule type="containsText" dxfId="24430" priority="44948" operator="containsText" text="08.30 – 16:30 ">
      <formula>NOT(ISERROR(SEARCH("08.30 – 16:30 ",BK125)))</formula>
    </cfRule>
    <cfRule type="containsText" dxfId="24429" priority="44949" operator="containsText" text="08.30 – 17:30 ">
      <formula>NOT(ISERROR(SEARCH("08.30 – 17:30 ",BK125)))</formula>
    </cfRule>
  </conditionalFormatting>
  <conditionalFormatting sqref="BK125:BK132 BR125:BS132">
    <cfRule type="containsText" dxfId="24428" priority="44944" operator="containsText" text="1 3 : 0 0">
      <formula>NOT(ISERROR(SEARCH("1 3 : 0 0",BK125)))</formula>
    </cfRule>
  </conditionalFormatting>
  <conditionalFormatting sqref="BK125 BR125:BS125">
    <cfRule type="containsText" dxfId="24427" priority="44943" operator="containsText" text="13:00">
      <formula>NOT(ISERROR(SEARCH("13:00",BK125)))</formula>
    </cfRule>
  </conditionalFormatting>
  <conditionalFormatting sqref="BK125:BK132 BR125:BS132">
    <cfRule type="containsText" dxfId="24426" priority="44954" operator="containsText" text="09:00 – 13.00 ">
      <formula>NOT(ISERROR(SEARCH("09:00 – 13.00 ",BK125)))</formula>
    </cfRule>
  </conditionalFormatting>
  <conditionalFormatting sqref="BK131 BR131:BS131">
    <cfRule type="containsText" dxfId="24425" priority="44941" operator="containsText" text="09:00 – 13.00 ">
      <formula>NOT(ISERROR(SEARCH("09:00 – 13.00 ",BK131)))</formula>
    </cfRule>
  </conditionalFormatting>
  <conditionalFormatting sqref="BK125:BK132 BR125:BS132">
    <cfRule type="containsText" dxfId="24424" priority="44940" operator="containsText" text="09:00 – 13.00 ">
      <formula>NOT(ISERROR(SEARCH("09:00 – 13.00 ",BK125)))</formula>
    </cfRule>
  </conditionalFormatting>
  <conditionalFormatting sqref="BK131:BK132 BR131:BS132">
    <cfRule type="containsText" dxfId="24423" priority="44939" operator="containsText" text="09:00 – 13.00 ">
      <formula>NOT(ISERROR(SEARCH("09:00 – 13.00 ",BK131)))</formula>
    </cfRule>
  </conditionalFormatting>
  <conditionalFormatting sqref="BK126 BR126:BS126">
    <cfRule type="containsText" dxfId="24422" priority="44936" operator="containsText" text="09.00 -13.00">
      <formula>NOT(ISERROR(SEARCH("09.00 -13.00",BK126)))</formula>
    </cfRule>
    <cfRule type="containsText" dxfId="24421" priority="44937" operator="containsText" text="09.00 -15:00">
      <formula>NOT(ISERROR(SEARCH("09.00 -15:00",BK126)))</formula>
    </cfRule>
    <cfRule type="containsText" dxfId="24420" priority="44938" operator="containsText" text="09.00 -16.00">
      <formula>NOT(ISERROR(SEARCH("09.00 -16.00",BK126)))</formula>
    </cfRule>
  </conditionalFormatting>
  <conditionalFormatting sqref="BK127:BK132 BR127:BS132">
    <cfRule type="containsText" dxfId="24419" priority="44933" operator="containsText" text="09.00 -13.00">
      <formula>NOT(ISERROR(SEARCH("09.00 -13.00",BK127)))</formula>
    </cfRule>
    <cfRule type="containsText" dxfId="24418" priority="44934" operator="containsText" text="09.00 -15:00">
      <formula>NOT(ISERROR(SEARCH("09.00 -15:00",BK127)))</formula>
    </cfRule>
    <cfRule type="containsText" dxfId="24417" priority="44935" operator="containsText" text="09.00 -16.00">
      <formula>NOT(ISERROR(SEARCH("09.00 -16.00",BK127)))</formula>
    </cfRule>
  </conditionalFormatting>
  <conditionalFormatting sqref="BK125 BR125:BS125">
    <cfRule type="containsText" dxfId="24416" priority="44930" operator="containsText" text="09.00 -13.00">
      <formula>NOT(ISERROR(SEARCH("09.00 -13.00",BK125)))</formula>
    </cfRule>
    <cfRule type="containsText" dxfId="24415" priority="44931" operator="containsText" text="09.00 -15:00">
      <formula>NOT(ISERROR(SEARCH("09.00 -15:00",BK125)))</formula>
    </cfRule>
    <cfRule type="containsText" dxfId="24414" priority="44932" operator="containsText" text="09.00 -16.00">
      <formula>NOT(ISERROR(SEARCH("09.00 -16.00",BK125)))</formula>
    </cfRule>
  </conditionalFormatting>
  <conditionalFormatting sqref="BK131 BR131:BS131">
    <cfRule type="containsText" dxfId="24413" priority="44929" operator="containsText" text="09:00 – 13.00 ">
      <formula>NOT(ISERROR(SEARCH("09:00 – 13.00 ",BK131)))</formula>
    </cfRule>
  </conditionalFormatting>
  <conditionalFormatting sqref="BK125:BK132 BR125:BS132">
    <cfRule type="containsText" dxfId="24412" priority="44928" operator="containsText" text="09:00 – 13.00 ">
      <formula>NOT(ISERROR(SEARCH("09:00 – 13.00 ",BK125)))</formula>
    </cfRule>
  </conditionalFormatting>
  <conditionalFormatting sqref="BK131:BK132 BR131:BS132">
    <cfRule type="containsText" dxfId="24411" priority="44927" operator="containsText" text="09:00 – 13.00 ">
      <formula>NOT(ISERROR(SEARCH("09:00 – 13.00 ",BK131)))</formula>
    </cfRule>
  </conditionalFormatting>
  <conditionalFormatting sqref="BK126 BR126:BS126">
    <cfRule type="containsText" dxfId="24410" priority="44924" operator="containsText" text="09.00 -13.00">
      <formula>NOT(ISERROR(SEARCH("09.00 -13.00",BK126)))</formula>
    </cfRule>
    <cfRule type="containsText" dxfId="24409" priority="44925" operator="containsText" text="09.00 -15:00">
      <formula>NOT(ISERROR(SEARCH("09.00 -15:00",BK126)))</formula>
    </cfRule>
    <cfRule type="containsText" dxfId="24408" priority="44926" operator="containsText" text="09.00 -16.00">
      <formula>NOT(ISERROR(SEARCH("09.00 -16.00",BK126)))</formula>
    </cfRule>
  </conditionalFormatting>
  <conditionalFormatting sqref="BK127:BK132 BR127:BS132">
    <cfRule type="containsText" dxfId="24407" priority="44921" operator="containsText" text="09.00 -13.00">
      <formula>NOT(ISERROR(SEARCH("09.00 -13.00",BK127)))</formula>
    </cfRule>
    <cfRule type="containsText" dxfId="24406" priority="44922" operator="containsText" text="09.00 -15:00">
      <formula>NOT(ISERROR(SEARCH("09.00 -15:00",BK127)))</formula>
    </cfRule>
    <cfRule type="containsText" dxfId="24405" priority="44923" operator="containsText" text="09.00 -16.00">
      <formula>NOT(ISERROR(SEARCH("09.00 -16.00",BK127)))</formula>
    </cfRule>
  </conditionalFormatting>
  <conditionalFormatting sqref="BK125 BR125:BS125">
    <cfRule type="containsText" dxfId="24404" priority="44918" operator="containsText" text="09.00 -13.00">
      <formula>NOT(ISERROR(SEARCH("09.00 -13.00",BK125)))</formula>
    </cfRule>
    <cfRule type="containsText" dxfId="24403" priority="44919" operator="containsText" text="09.00 -15:00">
      <formula>NOT(ISERROR(SEARCH("09.00 -15:00",BK125)))</formula>
    </cfRule>
    <cfRule type="containsText" dxfId="24402" priority="44920" operator="containsText" text="09.00 -16.00">
      <formula>NOT(ISERROR(SEARCH("09.00 -16.00",BK125)))</formula>
    </cfRule>
  </conditionalFormatting>
  <conditionalFormatting sqref="BK126 BR126:BS126">
    <cfRule type="containsText" dxfId="24401" priority="44915" operator="containsText" text="09.00 -13:00">
      <formula>NOT(ISERROR(SEARCH("09.00 -13:00",BK126)))</formula>
    </cfRule>
    <cfRule type="containsText" dxfId="24400" priority="44916" operator="containsText" text="08.30 -17.30">
      <formula>NOT(ISERROR(SEARCH("08.30 -17.30",BK126)))</formula>
    </cfRule>
    <cfRule type="containsText" dxfId="24399" priority="44917" operator="containsText" text="08.30 -15:30">
      <formula>NOT(ISERROR(SEARCH("08.30 -15:30",BK126)))</formula>
    </cfRule>
  </conditionalFormatting>
  <conditionalFormatting sqref="BK127:BK132 BR127:BS132">
    <cfRule type="containsText" dxfId="24398" priority="44912" operator="containsText" text="09.00 -13.00">
      <formula>NOT(ISERROR(SEARCH("09.00 -13.00",BK127)))</formula>
    </cfRule>
    <cfRule type="containsText" dxfId="24397" priority="44913" operator="containsText" text="09.00 -15:00">
      <formula>NOT(ISERROR(SEARCH("09.00 -15:00",BK127)))</formula>
    </cfRule>
    <cfRule type="containsText" dxfId="24396" priority="44914" operator="containsText" text="09.00 -16.00">
      <formula>NOT(ISERROR(SEARCH("09.00 -16.00",BK127)))</formula>
    </cfRule>
  </conditionalFormatting>
  <conditionalFormatting sqref="BK127:BK132 BR127:BS132">
    <cfRule type="containsText" dxfId="24395" priority="44909" operator="containsText" text="09.00 -13:00">
      <formula>NOT(ISERROR(SEARCH("09.00 -13:00",BK127)))</formula>
    </cfRule>
    <cfRule type="containsText" dxfId="24394" priority="44910" operator="containsText" text="08.30 -17.30">
      <formula>NOT(ISERROR(SEARCH("08.30 -17.30",BK127)))</formula>
    </cfRule>
    <cfRule type="containsText" dxfId="24393" priority="44911" operator="containsText" text="08.30 -15:30">
      <formula>NOT(ISERROR(SEARCH("08.30 -15:30",BK127)))</formula>
    </cfRule>
  </conditionalFormatting>
  <conditionalFormatting sqref="BK125 BR125:BS125">
    <cfRule type="containsText" dxfId="24392" priority="44906" operator="containsText" text="09.00 -13.00">
      <formula>NOT(ISERROR(SEARCH("09.00 -13.00",BK125)))</formula>
    </cfRule>
    <cfRule type="containsText" dxfId="24391" priority="44907" operator="containsText" text="09.00 -15:00">
      <formula>NOT(ISERROR(SEARCH("09.00 -15:00",BK125)))</formula>
    </cfRule>
    <cfRule type="containsText" dxfId="24390" priority="44908" operator="containsText" text="09.00 -16.00">
      <formula>NOT(ISERROR(SEARCH("09.00 -16.00",BK125)))</formula>
    </cfRule>
  </conditionalFormatting>
  <conditionalFormatting sqref="BK125 BR125:BS125">
    <cfRule type="containsText" dxfId="24389" priority="44903" operator="containsText" text="09.00 -13:00">
      <formula>NOT(ISERROR(SEARCH("09.00 -13:00",BK125)))</formula>
    </cfRule>
    <cfRule type="containsText" dxfId="24388" priority="44904" operator="containsText" text="08.30 -17.30">
      <formula>NOT(ISERROR(SEARCH("08.30 -17.30",BK125)))</formula>
    </cfRule>
    <cfRule type="containsText" dxfId="24387" priority="44905" operator="containsText" text="08.30 -15:30">
      <formula>NOT(ISERROR(SEARCH("08.30 -15:30",BK125)))</formula>
    </cfRule>
  </conditionalFormatting>
  <conditionalFormatting sqref="BU135:AMY142 Q135:S135">
    <cfRule type="containsText" dxfId="24386" priority="44523" operator="containsText" text="08.30 – 14.30">
      <formula>NOT(ISERROR(SEARCH("08.30 – 14.30",Q135)))</formula>
    </cfRule>
    <cfRule type="containsText" dxfId="24385" priority="44524" operator="containsText" text="09:30 – 18.30">
      <formula>NOT(ISERROR(SEARCH("09:30 – 18.30",Q135)))</formula>
    </cfRule>
    <cfRule type="containsText" dxfId="24384" priority="44525" operator="containsText" text="10.30 – 18.30">
      <formula>NOT(ISERROR(SEARCH("10.30 – 18.30",Q135)))</formula>
    </cfRule>
    <cfRule type="containsText" dxfId="24383" priority="44526" operator="containsText" text="09.30 – 18.30">
      <formula>NOT(ISERROR(SEARCH("09.30 – 18.30",Q135)))</formula>
    </cfRule>
    <cfRule type="containsText" dxfId="24382" priority="44527" operator="containsText" text="09.00 – 13:00">
      <formula>NOT(ISERROR(SEARCH("09.00 – 13:00",Q135)))</formula>
    </cfRule>
    <cfRule type="containsText" dxfId="24381" priority="44528" operator="containsText" text="08.30 – 16.30">
      <formula>NOT(ISERROR(SEARCH("08.30 – 16.30",Q135)))</formula>
    </cfRule>
    <cfRule type="containsText" dxfId="24380" priority="44529" operator="containsText" text="08:30 – 17.30">
      <formula>NOT(ISERROR(SEARCH("08:30 – 17.30",Q135)))</formula>
    </cfRule>
    <cfRule type="containsText" dxfId="24379" priority="44530" operator="containsText" text="08.30 – 17.30">
      <formula>NOT(ISERROR(SEARCH("08.30 – 17.30",Q135)))</formula>
    </cfRule>
    <cfRule type="containsText" dxfId="24378" priority="44531" operator="containsText" text="09.00 – 18.00">
      <formula>NOT(ISERROR(SEARCH("09.00 – 18.00",Q135)))</formula>
    </cfRule>
    <cfRule type="containsText" dxfId="24377" priority="44532" operator="containsText" text="09.00 – 13.00">
      <formula>NOT(ISERROR(SEARCH("09.00 – 13.00",Q135)))</formula>
    </cfRule>
    <cfRule type="containsText" dxfId="24376" priority="44533" operator="containsText" text="11.30 – 19.30">
      <formula>NOT(ISERROR(SEARCH("11.30 – 19.30",Q135)))</formula>
    </cfRule>
    <cfRule type="containsText" dxfId="24375" priority="44534" operator="containsText" text="10.30 – 19.30">
      <formula>NOT(ISERROR(SEARCH("10.30 – 19.30",Q135)))</formula>
    </cfRule>
    <cfRule type="containsText" dxfId="24374" priority="44535" operator="containsText" text="09.00 – 15.00">
      <formula>NOT(ISERROR(SEARCH("09.00 – 15.00",Q135)))</formula>
    </cfRule>
    <cfRule type="containsText" dxfId="24373" priority="44536" operator="containsText" text="12:30">
      <formula>NOT(ISERROR(SEARCH("12:30",Q135)))</formula>
    </cfRule>
    <cfRule type="containsText" dxfId="24372" priority="44537" operator="containsText" text="13:30">
      <formula>NOT(ISERROR(SEARCH("13:30",Q135)))</formula>
    </cfRule>
    <cfRule type="containsText" dxfId="24371" priority="44538" operator="containsText" text="FESTIVITÁ">
      <formula>NOT(ISERROR(SEARCH("FESTIVITÁ",Q135)))</formula>
    </cfRule>
    <cfRule type="cellIs" dxfId="24370" priority="44539" operator="equal">
      <formula>"DOMENICA"</formula>
    </cfRule>
  </conditionalFormatting>
  <conditionalFormatting sqref="AW135:AY142">
    <cfRule type="containsText" dxfId="24369" priority="44506" operator="containsText" text="08.30 – 14.30">
      <formula>NOT(ISERROR(SEARCH("08.30 – 14.30",AW135)))</formula>
    </cfRule>
    <cfRule type="containsText" dxfId="24368" priority="44507" operator="containsText" text="09:30 – 18.30">
      <formula>NOT(ISERROR(SEARCH("09:30 – 18.30",AW135)))</formula>
    </cfRule>
    <cfRule type="containsText" dxfId="24367" priority="44508" operator="containsText" text="10.30 – 18.30">
      <formula>NOT(ISERROR(SEARCH("10.30 – 18.30",AW135)))</formula>
    </cfRule>
    <cfRule type="containsText" dxfId="24366" priority="44509" operator="containsText" text="09.30 – 18.30">
      <formula>NOT(ISERROR(SEARCH("09.30 – 18.30",AW135)))</formula>
    </cfRule>
    <cfRule type="containsText" dxfId="24365" priority="44510" operator="containsText" text="09.00 – 13:00">
      <formula>NOT(ISERROR(SEARCH("09.00 – 13:00",AW135)))</formula>
    </cfRule>
    <cfRule type="containsText" dxfId="24364" priority="44511" operator="containsText" text="08.30 – 16.30">
      <formula>NOT(ISERROR(SEARCH("08.30 – 16.30",AW135)))</formula>
    </cfRule>
    <cfRule type="containsText" dxfId="24363" priority="44512" operator="containsText" text="08:30 – 17.30">
      <formula>NOT(ISERROR(SEARCH("08:30 – 17.30",AW135)))</formula>
    </cfRule>
    <cfRule type="containsText" dxfId="24362" priority="44513" operator="containsText" text="08.30 – 17.30">
      <formula>NOT(ISERROR(SEARCH("08.30 – 17.30",AW135)))</formula>
    </cfRule>
    <cfRule type="containsText" dxfId="24361" priority="44514" operator="containsText" text="09.00 – 18.00">
      <formula>NOT(ISERROR(SEARCH("09.00 – 18.00",AW135)))</formula>
    </cfRule>
    <cfRule type="containsText" dxfId="24360" priority="44515" operator="containsText" text="09.00 – 13.00">
      <formula>NOT(ISERROR(SEARCH("09.00 – 13.00",AW135)))</formula>
    </cfRule>
    <cfRule type="containsText" dxfId="24359" priority="44516" operator="containsText" text="11.30 – 19.30">
      <formula>NOT(ISERROR(SEARCH("11.30 – 19.30",AW135)))</formula>
    </cfRule>
    <cfRule type="containsText" dxfId="24358" priority="44517" operator="containsText" text="10.30 – 19.30">
      <formula>NOT(ISERROR(SEARCH("10.30 – 19.30",AW135)))</formula>
    </cfRule>
    <cfRule type="containsText" dxfId="24357" priority="44518" operator="containsText" text="09.00 – 15.00">
      <formula>NOT(ISERROR(SEARCH("09.00 – 15.00",AW135)))</formula>
    </cfRule>
    <cfRule type="containsText" dxfId="24356" priority="44519" operator="containsText" text="12:30">
      <formula>NOT(ISERROR(SEARCH("12:30",AW135)))</formula>
    </cfRule>
    <cfRule type="containsText" dxfId="24355" priority="44520" operator="containsText" text="13:30">
      <formula>NOT(ISERROR(SEARCH("13:30",AW135)))</formula>
    </cfRule>
    <cfRule type="containsText" dxfId="24354" priority="44521" operator="containsText" text="FESTIVITÁ">
      <formula>NOT(ISERROR(SEARCH("FESTIVITÁ",AW135)))</formula>
    </cfRule>
    <cfRule type="cellIs" dxfId="24353" priority="44522" operator="equal">
      <formula>"DOMENICA"</formula>
    </cfRule>
  </conditionalFormatting>
  <conditionalFormatting sqref="Q136:S142">
    <cfRule type="containsText" dxfId="24352" priority="44489" operator="containsText" text="08.30 – 14.30">
      <formula>NOT(ISERROR(SEARCH("08.30 – 14.30",Q136)))</formula>
    </cfRule>
    <cfRule type="containsText" dxfId="24351" priority="44490" operator="containsText" text="09:30 – 18.30">
      <formula>NOT(ISERROR(SEARCH("09:30 – 18.30",Q136)))</formula>
    </cfRule>
    <cfRule type="containsText" dxfId="24350" priority="44491" operator="containsText" text="10.30 – 18.30">
      <formula>NOT(ISERROR(SEARCH("10.30 – 18.30",Q136)))</formula>
    </cfRule>
    <cfRule type="containsText" dxfId="24349" priority="44492" operator="containsText" text="09.30 – 18.30">
      <formula>NOT(ISERROR(SEARCH("09.30 – 18.30",Q136)))</formula>
    </cfRule>
    <cfRule type="containsText" dxfId="24348" priority="44493" operator="containsText" text="09.00 – 13:00">
      <formula>NOT(ISERROR(SEARCH("09.00 – 13:00",Q136)))</formula>
    </cfRule>
    <cfRule type="containsText" dxfId="24347" priority="44494" operator="containsText" text="08.30 – 16.30">
      <formula>NOT(ISERROR(SEARCH("08.30 – 16.30",Q136)))</formula>
    </cfRule>
    <cfRule type="containsText" dxfId="24346" priority="44495" operator="containsText" text="08:30 – 17.30">
      <formula>NOT(ISERROR(SEARCH("08:30 – 17.30",Q136)))</formula>
    </cfRule>
    <cfRule type="containsText" dxfId="24345" priority="44496" operator="containsText" text="08.30 – 17.30">
      <formula>NOT(ISERROR(SEARCH("08.30 – 17.30",Q136)))</formula>
    </cfRule>
    <cfRule type="containsText" dxfId="24344" priority="44497" operator="containsText" text="09.00 – 18.00">
      <formula>NOT(ISERROR(SEARCH("09.00 – 18.00",Q136)))</formula>
    </cfRule>
    <cfRule type="containsText" dxfId="24343" priority="44498" operator="containsText" text="09.00 – 13.00">
      <formula>NOT(ISERROR(SEARCH("09.00 – 13.00",Q136)))</formula>
    </cfRule>
    <cfRule type="containsText" dxfId="24342" priority="44499" operator="containsText" text="11.30 – 19.30">
      <formula>NOT(ISERROR(SEARCH("11.30 – 19.30",Q136)))</formula>
    </cfRule>
    <cfRule type="containsText" dxfId="24341" priority="44500" operator="containsText" text="10.30 – 19.30">
      <formula>NOT(ISERROR(SEARCH("10.30 – 19.30",Q136)))</formula>
    </cfRule>
    <cfRule type="containsText" dxfId="24340" priority="44501" operator="containsText" text="09.00 – 15.00">
      <formula>NOT(ISERROR(SEARCH("09.00 – 15.00",Q136)))</formula>
    </cfRule>
    <cfRule type="containsText" dxfId="24339" priority="44502" operator="containsText" text="12:30">
      <formula>NOT(ISERROR(SEARCH("12:30",Q136)))</formula>
    </cfRule>
    <cfRule type="containsText" dxfId="24338" priority="44503" operator="containsText" text="13:30">
      <formula>NOT(ISERROR(SEARCH("13:30",Q136)))</formula>
    </cfRule>
    <cfRule type="containsText" dxfId="24337" priority="44504" operator="containsText" text="FESTIVITÁ">
      <formula>NOT(ISERROR(SEARCH("FESTIVITÁ",Q136)))</formula>
    </cfRule>
    <cfRule type="cellIs" dxfId="24336" priority="44505" operator="equal">
      <formula>"DOMENICA"</formula>
    </cfRule>
  </conditionalFormatting>
  <conditionalFormatting sqref="U135:V135 U136:U142">
    <cfRule type="containsText" dxfId="24335" priority="44472" operator="containsText" text="08.30 – 14.30">
      <formula>NOT(ISERROR(SEARCH("08.30 – 14.30",U135)))</formula>
    </cfRule>
    <cfRule type="containsText" dxfId="24334" priority="44473" operator="containsText" text="09:30 – 18.30">
      <formula>NOT(ISERROR(SEARCH("09:30 – 18.30",U135)))</formula>
    </cfRule>
    <cfRule type="containsText" dxfId="24333" priority="44474" operator="containsText" text="10.30 – 18.30">
      <formula>NOT(ISERROR(SEARCH("10.30 – 18.30",U135)))</formula>
    </cfRule>
    <cfRule type="containsText" dxfId="24332" priority="44475" operator="containsText" text="09.30 – 18.30">
      <formula>NOT(ISERROR(SEARCH("09.30 – 18.30",U135)))</formula>
    </cfRule>
    <cfRule type="containsText" dxfId="24331" priority="44476" operator="containsText" text="09.00 – 13:00">
      <formula>NOT(ISERROR(SEARCH("09.00 – 13:00",U135)))</formula>
    </cfRule>
    <cfRule type="containsText" dxfId="24330" priority="44477" operator="containsText" text="08.30 – 16.30">
      <formula>NOT(ISERROR(SEARCH("08.30 – 16.30",U135)))</formula>
    </cfRule>
    <cfRule type="containsText" dxfId="24329" priority="44478" operator="containsText" text="08:30 – 17.30">
      <formula>NOT(ISERROR(SEARCH("08:30 – 17.30",U135)))</formula>
    </cfRule>
    <cfRule type="containsText" dxfId="24328" priority="44479" operator="containsText" text="08.30 – 17.30">
      <formula>NOT(ISERROR(SEARCH("08.30 – 17.30",U135)))</formula>
    </cfRule>
    <cfRule type="containsText" dxfId="24327" priority="44480" operator="containsText" text="09.00 – 18.00">
      <formula>NOT(ISERROR(SEARCH("09.00 – 18.00",U135)))</formula>
    </cfRule>
    <cfRule type="containsText" dxfId="24326" priority="44481" operator="containsText" text="09.00 – 13.00">
      <formula>NOT(ISERROR(SEARCH("09.00 – 13.00",U135)))</formula>
    </cfRule>
    <cfRule type="containsText" dxfId="24325" priority="44482" operator="containsText" text="11.30 – 19.30">
      <formula>NOT(ISERROR(SEARCH("11.30 – 19.30",U135)))</formula>
    </cfRule>
    <cfRule type="containsText" dxfId="24324" priority="44483" operator="containsText" text="10.30 – 19.30">
      <formula>NOT(ISERROR(SEARCH("10.30 – 19.30",U135)))</formula>
    </cfRule>
    <cfRule type="containsText" dxfId="24323" priority="44484" operator="containsText" text="09.00 – 15.00">
      <formula>NOT(ISERROR(SEARCH("09.00 – 15.00",U135)))</formula>
    </cfRule>
    <cfRule type="containsText" dxfId="24322" priority="44485" operator="containsText" text="12:30">
      <formula>NOT(ISERROR(SEARCH("12:30",U135)))</formula>
    </cfRule>
    <cfRule type="containsText" dxfId="24321" priority="44486" operator="containsText" text="13:30">
      <formula>NOT(ISERROR(SEARCH("13:30",U135)))</formula>
    </cfRule>
    <cfRule type="containsText" dxfId="24320" priority="44487" operator="containsText" text="FESTIVITÁ">
      <formula>NOT(ISERROR(SEARCH("FESTIVITÁ",U135)))</formula>
    </cfRule>
    <cfRule type="cellIs" dxfId="24319" priority="44488" operator="equal">
      <formula>"DOMENICA"</formula>
    </cfRule>
  </conditionalFormatting>
  <conditionalFormatting sqref="V136:V142">
    <cfRule type="containsText" dxfId="24318" priority="44455" operator="containsText" text="08.30 – 14.30">
      <formula>NOT(ISERROR(SEARCH("08.30 – 14.30",V136)))</formula>
    </cfRule>
    <cfRule type="containsText" dxfId="24317" priority="44456" operator="containsText" text="09:30 – 18.30">
      <formula>NOT(ISERROR(SEARCH("09:30 – 18.30",V136)))</formula>
    </cfRule>
    <cfRule type="containsText" dxfId="24316" priority="44457" operator="containsText" text="10.30 – 18.30">
      <formula>NOT(ISERROR(SEARCH("10.30 – 18.30",V136)))</formula>
    </cfRule>
    <cfRule type="containsText" dxfId="24315" priority="44458" operator="containsText" text="09.30 – 18.30">
      <formula>NOT(ISERROR(SEARCH("09.30 – 18.30",V136)))</formula>
    </cfRule>
    <cfRule type="containsText" dxfId="24314" priority="44459" operator="containsText" text="09.00 – 13:00">
      <formula>NOT(ISERROR(SEARCH("09.00 – 13:00",V136)))</formula>
    </cfRule>
    <cfRule type="containsText" dxfId="24313" priority="44460" operator="containsText" text="08.30 – 16.30">
      <formula>NOT(ISERROR(SEARCH("08.30 – 16.30",V136)))</formula>
    </cfRule>
    <cfRule type="containsText" dxfId="24312" priority="44461" operator="containsText" text="08:30 – 17.30">
      <formula>NOT(ISERROR(SEARCH("08:30 – 17.30",V136)))</formula>
    </cfRule>
    <cfRule type="containsText" dxfId="24311" priority="44462" operator="containsText" text="08.30 – 17.30">
      <formula>NOT(ISERROR(SEARCH("08.30 – 17.30",V136)))</formula>
    </cfRule>
    <cfRule type="containsText" dxfId="24310" priority="44463" operator="containsText" text="09.00 – 18.00">
      <formula>NOT(ISERROR(SEARCH("09.00 – 18.00",V136)))</formula>
    </cfRule>
    <cfRule type="containsText" dxfId="24309" priority="44464" operator="containsText" text="09.00 – 13.00">
      <formula>NOT(ISERROR(SEARCH("09.00 – 13.00",V136)))</formula>
    </cfRule>
    <cfRule type="containsText" dxfId="24308" priority="44465" operator="containsText" text="11.30 – 19.30">
      <formula>NOT(ISERROR(SEARCH("11.30 – 19.30",V136)))</formula>
    </cfRule>
    <cfRule type="containsText" dxfId="24307" priority="44466" operator="containsText" text="10.30 – 19.30">
      <formula>NOT(ISERROR(SEARCH("10.30 – 19.30",V136)))</formula>
    </cfRule>
    <cfRule type="containsText" dxfId="24306" priority="44467" operator="containsText" text="09.00 – 15.00">
      <formula>NOT(ISERROR(SEARCH("09.00 – 15.00",V136)))</formula>
    </cfRule>
    <cfRule type="containsText" dxfId="24305" priority="44468" operator="containsText" text="12:30">
      <formula>NOT(ISERROR(SEARCH("12:30",V136)))</formula>
    </cfRule>
    <cfRule type="containsText" dxfId="24304" priority="44469" operator="containsText" text="13:30">
      <formula>NOT(ISERROR(SEARCH("13:30",V136)))</formula>
    </cfRule>
    <cfRule type="containsText" dxfId="24303" priority="44470" operator="containsText" text="FESTIVITÁ">
      <formula>NOT(ISERROR(SEARCH("FESTIVITÁ",V136)))</formula>
    </cfRule>
    <cfRule type="cellIs" dxfId="24302" priority="44471" operator="equal">
      <formula>"DOMENICA"</formula>
    </cfRule>
  </conditionalFormatting>
  <conditionalFormatting sqref="V136:V142">
    <cfRule type="iconSet" priority="44454">
      <iconSet iconSet="3Symbols2">
        <cfvo type="percent" val="0"/>
        <cfvo type="percent" val="0"/>
        <cfvo type="formula" val="TODAY()" gte="0"/>
      </iconSet>
    </cfRule>
  </conditionalFormatting>
  <conditionalFormatting sqref="BI136:BI142">
    <cfRule type="containsText" dxfId="24301" priority="44437" operator="containsText" text="08.30 – 14.30">
      <formula>NOT(ISERROR(SEARCH("08.30 – 14.30",BI136)))</formula>
    </cfRule>
    <cfRule type="containsText" dxfId="24300" priority="44438" operator="containsText" text="09:30 – 18.30">
      <formula>NOT(ISERROR(SEARCH("09:30 – 18.30",BI136)))</formula>
    </cfRule>
    <cfRule type="containsText" dxfId="24299" priority="44439" operator="containsText" text="10.30 – 18.30">
      <formula>NOT(ISERROR(SEARCH("10.30 – 18.30",BI136)))</formula>
    </cfRule>
    <cfRule type="containsText" dxfId="24298" priority="44440" operator="containsText" text="09.30 – 18.30">
      <formula>NOT(ISERROR(SEARCH("09.30 – 18.30",BI136)))</formula>
    </cfRule>
    <cfRule type="containsText" dxfId="24297" priority="44441" operator="containsText" text="09.00 – 13:00">
      <formula>NOT(ISERROR(SEARCH("09.00 – 13:00",BI136)))</formula>
    </cfRule>
    <cfRule type="containsText" dxfId="24296" priority="44442" operator="containsText" text="08.30 – 16.30">
      <formula>NOT(ISERROR(SEARCH("08.30 – 16.30",BI136)))</formula>
    </cfRule>
    <cfRule type="containsText" dxfId="24295" priority="44443" operator="containsText" text="08:30 – 17.30">
      <formula>NOT(ISERROR(SEARCH("08:30 – 17.30",BI136)))</formula>
    </cfRule>
    <cfRule type="containsText" dxfId="24294" priority="44444" operator="containsText" text="08.30 – 17.30">
      <formula>NOT(ISERROR(SEARCH("08.30 – 17.30",BI136)))</formula>
    </cfRule>
    <cfRule type="containsText" dxfId="24293" priority="44445" operator="containsText" text="09.00 – 18.00">
      <formula>NOT(ISERROR(SEARCH("09.00 – 18.00",BI136)))</formula>
    </cfRule>
    <cfRule type="containsText" dxfId="24292" priority="44446" operator="containsText" text="09.00 – 13.00">
      <formula>NOT(ISERROR(SEARCH("09.00 – 13.00",BI136)))</formula>
    </cfRule>
    <cfRule type="containsText" dxfId="24291" priority="44447" operator="containsText" text="11.30 – 19.30">
      <formula>NOT(ISERROR(SEARCH("11.30 – 19.30",BI136)))</formula>
    </cfRule>
    <cfRule type="containsText" dxfId="24290" priority="44448" operator="containsText" text="10.30 – 19.30">
      <formula>NOT(ISERROR(SEARCH("10.30 – 19.30",BI136)))</formula>
    </cfRule>
    <cfRule type="containsText" dxfId="24289" priority="44449" operator="containsText" text="09.00 – 15.00">
      <formula>NOT(ISERROR(SEARCH("09.00 – 15.00",BI136)))</formula>
    </cfRule>
    <cfRule type="containsText" dxfId="24288" priority="44450" operator="containsText" text="12:30">
      <formula>NOT(ISERROR(SEARCH("12:30",BI136)))</formula>
    </cfRule>
    <cfRule type="containsText" dxfId="24287" priority="44451" operator="containsText" text="13:30">
      <formula>NOT(ISERROR(SEARCH("13:30",BI136)))</formula>
    </cfRule>
    <cfRule type="containsText" dxfId="24286" priority="44452" operator="containsText" text="FESTIVITÁ">
      <formula>NOT(ISERROR(SEARCH("FESTIVITÁ",BI136)))</formula>
    </cfRule>
    <cfRule type="cellIs" dxfId="24285" priority="44453" operator="equal">
      <formula>"DOMENICA"</formula>
    </cfRule>
  </conditionalFormatting>
  <conditionalFormatting sqref="BJ136:BJ142">
    <cfRule type="containsText" dxfId="24284" priority="44420" operator="containsText" text="08.30 – 14.30">
      <formula>NOT(ISERROR(SEARCH("08.30 – 14.30",BJ136)))</formula>
    </cfRule>
    <cfRule type="containsText" dxfId="24283" priority="44421" operator="containsText" text="09:30 – 18.30">
      <formula>NOT(ISERROR(SEARCH("09:30 – 18.30",BJ136)))</formula>
    </cfRule>
    <cfRule type="containsText" dxfId="24282" priority="44422" operator="containsText" text="10.30 – 18.30">
      <formula>NOT(ISERROR(SEARCH("10.30 – 18.30",BJ136)))</formula>
    </cfRule>
    <cfRule type="containsText" dxfId="24281" priority="44423" operator="containsText" text="09.30 – 18.30">
      <formula>NOT(ISERROR(SEARCH("09.30 – 18.30",BJ136)))</formula>
    </cfRule>
    <cfRule type="containsText" dxfId="24280" priority="44424" operator="containsText" text="09.00 – 13:00">
      <formula>NOT(ISERROR(SEARCH("09.00 – 13:00",BJ136)))</formula>
    </cfRule>
    <cfRule type="containsText" dxfId="24279" priority="44425" operator="containsText" text="08.30 – 16.30">
      <formula>NOT(ISERROR(SEARCH("08.30 – 16.30",BJ136)))</formula>
    </cfRule>
    <cfRule type="containsText" dxfId="24278" priority="44426" operator="containsText" text="08:30 – 17.30">
      <formula>NOT(ISERROR(SEARCH("08:30 – 17.30",BJ136)))</formula>
    </cfRule>
    <cfRule type="containsText" dxfId="24277" priority="44427" operator="containsText" text="08.30 – 17.30">
      <formula>NOT(ISERROR(SEARCH("08.30 – 17.30",BJ136)))</formula>
    </cfRule>
    <cfRule type="containsText" dxfId="24276" priority="44428" operator="containsText" text="09.00 – 18.00">
      <formula>NOT(ISERROR(SEARCH("09.00 – 18.00",BJ136)))</formula>
    </cfRule>
    <cfRule type="containsText" dxfId="24275" priority="44429" operator="containsText" text="09.00 – 13.00">
      <formula>NOT(ISERROR(SEARCH("09.00 – 13.00",BJ136)))</formula>
    </cfRule>
    <cfRule type="containsText" dxfId="24274" priority="44430" operator="containsText" text="11.30 – 19.30">
      <formula>NOT(ISERROR(SEARCH("11.30 – 19.30",BJ136)))</formula>
    </cfRule>
    <cfRule type="containsText" dxfId="24273" priority="44431" operator="containsText" text="10.30 – 19.30">
      <formula>NOT(ISERROR(SEARCH("10.30 – 19.30",BJ136)))</formula>
    </cfRule>
    <cfRule type="containsText" dxfId="24272" priority="44432" operator="containsText" text="09.00 – 15.00">
      <formula>NOT(ISERROR(SEARCH("09.00 – 15.00",BJ136)))</formula>
    </cfRule>
    <cfRule type="containsText" dxfId="24271" priority="44433" operator="containsText" text="12:30">
      <formula>NOT(ISERROR(SEARCH("12:30",BJ136)))</formula>
    </cfRule>
    <cfRule type="containsText" dxfId="24270" priority="44434" operator="containsText" text="13:30">
      <formula>NOT(ISERROR(SEARCH("13:30",BJ136)))</formula>
    </cfRule>
    <cfRule type="containsText" dxfId="24269" priority="44435" operator="containsText" text="FESTIVITÁ">
      <formula>NOT(ISERROR(SEARCH("FESTIVITÁ",BJ136)))</formula>
    </cfRule>
    <cfRule type="cellIs" dxfId="24268" priority="44436" operator="equal">
      <formula>"DOMENICA"</formula>
    </cfRule>
  </conditionalFormatting>
  <conditionalFormatting sqref="BJ136:BJ142">
    <cfRule type="iconSet" priority="44419">
      <iconSet iconSet="3Symbols2">
        <cfvo type="percent" val="0"/>
        <cfvo type="percent" val="0"/>
        <cfvo type="formula" val="TODAY()" gte="0"/>
      </iconSet>
    </cfRule>
  </conditionalFormatting>
  <conditionalFormatting sqref="Q135:S142 BU135:XFD142 U135:V142">
    <cfRule type="containsText" dxfId="24267" priority="44413" operator="containsText" text="09.00 - 13.00">
      <formula>NOT(ISERROR(SEARCH("09.00 - 13.00",Q135)))</formula>
    </cfRule>
    <cfRule type="containsText" dxfId="24266" priority="44414" operator="containsText" text="09.00 – 15:00">
      <formula>NOT(ISERROR(SEARCH("09.00 – 15:00",Q135)))</formula>
    </cfRule>
    <cfRule type="containsText" dxfId="24265" priority="44415" operator="containsText" text="09.00 – 16.00">
      <formula>NOT(ISERROR(SEARCH("09.00 – 16.00",Q135)))</formula>
    </cfRule>
    <cfRule type="containsText" dxfId="24264" priority="44416" operator="containsText" text="09.00 - 13:00">
      <formula>NOT(ISERROR(SEARCH("09.00 - 13:00",Q135)))</formula>
    </cfRule>
    <cfRule type="containsText" dxfId="24263" priority="44417" operator="containsText" text="08.30 – 16:30 ">
      <formula>NOT(ISERROR(SEARCH("08.30 – 16:30 ",Q135)))</formula>
    </cfRule>
    <cfRule type="containsText" dxfId="24262" priority="44418" operator="containsText" text="08.30 – 17:30 ">
      <formula>NOT(ISERROR(SEARCH("08.30 – 17:30 ",Q135)))</formula>
    </cfRule>
  </conditionalFormatting>
  <conditionalFormatting sqref="A135:B135">
    <cfRule type="containsText" dxfId="24261" priority="44378" operator="containsText" text="08.30 – 14.30">
      <formula>NOT(ISERROR(SEARCH("08.30 – 14.30",A135)))</formula>
    </cfRule>
    <cfRule type="containsText" dxfId="24260" priority="44379" operator="containsText" text="09:30 – 18.30">
      <formula>NOT(ISERROR(SEARCH("09:30 – 18.30",A135)))</formula>
    </cfRule>
    <cfRule type="containsText" dxfId="24259" priority="44380" operator="containsText" text="10.30 – 18.30">
      <formula>NOT(ISERROR(SEARCH("10.30 – 18.30",A135)))</formula>
    </cfRule>
    <cfRule type="containsText" dxfId="24258" priority="44381" operator="containsText" text="09.30 – 18.30">
      <formula>NOT(ISERROR(SEARCH("09.30 – 18.30",A135)))</formula>
    </cfRule>
    <cfRule type="containsText" dxfId="24257" priority="44382" operator="containsText" text="09.00 – 13:00">
      <formula>NOT(ISERROR(SEARCH("09.00 – 13:00",A135)))</formula>
    </cfRule>
    <cfRule type="containsText" dxfId="24256" priority="44383" operator="containsText" text="08.30 – 16.30">
      <formula>NOT(ISERROR(SEARCH("08.30 – 16.30",A135)))</formula>
    </cfRule>
    <cfRule type="containsText" dxfId="24255" priority="44384" operator="containsText" text="08:30 – 17.30">
      <formula>NOT(ISERROR(SEARCH("08:30 – 17.30",A135)))</formula>
    </cfRule>
    <cfRule type="containsText" dxfId="24254" priority="44385" operator="containsText" text="08.30 – 17.30">
      <formula>NOT(ISERROR(SEARCH("08.30 – 17.30",A135)))</formula>
    </cfRule>
    <cfRule type="containsText" dxfId="24253" priority="44386" operator="containsText" text="09.00 – 18.00">
      <formula>NOT(ISERROR(SEARCH("09.00 – 18.00",A135)))</formula>
    </cfRule>
    <cfRule type="containsText" dxfId="24252" priority="44387" operator="containsText" text="09.00 – 13.00">
      <formula>NOT(ISERROR(SEARCH("09.00 – 13.00",A135)))</formula>
    </cfRule>
    <cfRule type="containsText" dxfId="24251" priority="44388" operator="containsText" text="11.30 – 19.30">
      <formula>NOT(ISERROR(SEARCH("11.30 – 19.30",A135)))</formula>
    </cfRule>
    <cfRule type="containsText" dxfId="24250" priority="44389" operator="containsText" text="10.30 – 19.30">
      <formula>NOT(ISERROR(SEARCH("10.30 – 19.30",A135)))</formula>
    </cfRule>
    <cfRule type="containsText" dxfId="24249" priority="44390" operator="containsText" text="09.00 – 15.00">
      <formula>NOT(ISERROR(SEARCH("09.00 – 15.00",A135)))</formula>
    </cfRule>
    <cfRule type="containsText" dxfId="24248" priority="44391" operator="containsText" text="12:30">
      <formula>NOT(ISERROR(SEARCH("12:30",A135)))</formula>
    </cfRule>
    <cfRule type="containsText" dxfId="24247" priority="44392" operator="containsText" text="13:30">
      <formula>NOT(ISERROR(SEARCH("13:30",A135)))</formula>
    </cfRule>
    <cfRule type="containsText" dxfId="24246" priority="44393" operator="containsText" text="FESTIVITÁ">
      <formula>NOT(ISERROR(SEARCH("FESTIVITÁ",A135)))</formula>
    </cfRule>
    <cfRule type="cellIs" dxfId="24245" priority="44394" operator="equal">
      <formula>"DOMENICA"</formula>
    </cfRule>
  </conditionalFormatting>
  <conditionalFormatting sqref="A135:B135">
    <cfRule type="containsText" dxfId="24244" priority="44372" operator="containsText" text="09.00 - 13.00">
      <formula>NOT(ISERROR(SEARCH("09.00 - 13.00",A135)))</formula>
    </cfRule>
    <cfRule type="containsText" dxfId="24243" priority="44373" operator="containsText" text="09.00 – 15:00">
      <formula>NOT(ISERROR(SEARCH("09.00 – 15:00",A135)))</formula>
    </cfRule>
    <cfRule type="containsText" dxfId="24242" priority="44374" operator="containsText" text="09.00 – 16.00">
      <formula>NOT(ISERROR(SEARCH("09.00 – 16.00",A135)))</formula>
    </cfRule>
    <cfRule type="containsText" dxfId="24241" priority="44375" operator="containsText" text="09.00 - 13:00">
      <formula>NOT(ISERROR(SEARCH("09.00 - 13:00",A135)))</formula>
    </cfRule>
    <cfRule type="containsText" dxfId="24240" priority="44376" operator="containsText" text="08.30 – 16:30 ">
      <formula>NOT(ISERROR(SEARCH("08.30 – 16:30 ",A135)))</formula>
    </cfRule>
    <cfRule type="containsText" dxfId="24239" priority="44377" operator="containsText" text="08.30 – 17:30 ">
      <formula>NOT(ISERROR(SEARCH("08.30 – 17:30 ",A135)))</formula>
    </cfRule>
  </conditionalFormatting>
  <conditionalFormatting sqref="C135:P142">
    <cfRule type="containsText" dxfId="24238" priority="44354" operator="containsText" text="08.30 – 14.30">
      <formula>NOT(ISERROR(SEARCH("08.30 – 14.30",C135)))</formula>
    </cfRule>
    <cfRule type="containsText" dxfId="24237" priority="44355" operator="containsText" text="09:30 – 18.30">
      <formula>NOT(ISERROR(SEARCH("09:30 – 18.30",C135)))</formula>
    </cfRule>
    <cfRule type="containsText" dxfId="24236" priority="44356" operator="containsText" text="10.30 – 18.30">
      <formula>NOT(ISERROR(SEARCH("10.30 – 18.30",C135)))</formula>
    </cfRule>
    <cfRule type="containsText" dxfId="24235" priority="44357" operator="containsText" text="09.30 – 18.30">
      <formula>NOT(ISERROR(SEARCH("09.30 – 18.30",C135)))</formula>
    </cfRule>
    <cfRule type="containsText" dxfId="24234" priority="44359" operator="containsText" text="09.00 – 13:00">
      <formula>NOT(ISERROR(SEARCH("09.00 – 13:00",C135)))</formula>
    </cfRule>
    <cfRule type="containsText" dxfId="24233" priority="44360" operator="containsText" text="08.30 – 16.30">
      <formula>NOT(ISERROR(SEARCH("08.30 – 16.30",C135)))</formula>
    </cfRule>
    <cfRule type="containsText" dxfId="24232" priority="44361" operator="containsText" text="08:30 – 17.30">
      <formula>NOT(ISERROR(SEARCH("08:30 – 17.30",C135)))</formula>
    </cfRule>
    <cfRule type="containsText" dxfId="24231" priority="44362" operator="containsText" text="08.30 – 17.30">
      <formula>NOT(ISERROR(SEARCH("08.30 – 17.30",C135)))</formula>
    </cfRule>
    <cfRule type="containsText" dxfId="24230" priority="44363" operator="containsText" text="09.00 – 18.00">
      <formula>NOT(ISERROR(SEARCH("09.00 – 18.00",C135)))</formula>
    </cfRule>
    <cfRule type="containsText" dxfId="24229" priority="44364" operator="containsText" text="09.00 – 13.00">
      <formula>NOT(ISERROR(SEARCH("09.00 – 13.00",C135)))</formula>
    </cfRule>
    <cfRule type="containsText" dxfId="24228" priority="44365" operator="containsText" text="11.30 – 19.30">
      <formula>NOT(ISERROR(SEARCH("11.30 – 19.30",C135)))</formula>
    </cfRule>
    <cfRule type="containsText" dxfId="24227" priority="44366" operator="containsText" text="10.30 – 19.30">
      <formula>NOT(ISERROR(SEARCH("10.30 – 19.30",C135)))</formula>
    </cfRule>
    <cfRule type="containsText" dxfId="24226" priority="44367" operator="containsText" text="09.00 – 15.00">
      <formula>NOT(ISERROR(SEARCH("09.00 – 15.00",C135)))</formula>
    </cfRule>
    <cfRule type="containsText" dxfId="24225" priority="44368" operator="containsText" text="1 2 : 3 0">
      <formula>NOT(ISERROR(SEARCH("1 2 : 3 0",C135)))</formula>
    </cfRule>
    <cfRule type="containsText" dxfId="24224" priority="44369" operator="containsText" text="1 3 : 3 0">
      <formula>NOT(ISERROR(SEARCH("1 3 : 3 0",C135)))</formula>
    </cfRule>
    <cfRule type="containsText" dxfId="24223" priority="44370" operator="containsText" text="FESTIVITÁ">
      <formula>NOT(ISERROR(SEARCH("FESTIVITÁ",C135)))</formula>
    </cfRule>
    <cfRule type="cellIs" dxfId="24222" priority="44371" operator="equal">
      <formula>"DOMENICA"</formula>
    </cfRule>
  </conditionalFormatting>
  <conditionalFormatting sqref="C135:P142">
    <cfRule type="containsText" dxfId="24221" priority="44346" operator="containsText" text="09.00 - 13.00">
      <formula>NOT(ISERROR(SEARCH("09.00 - 13.00",C135)))</formula>
    </cfRule>
    <cfRule type="containsText" dxfId="24220" priority="44349" operator="containsText" text="09.00 – 15:00">
      <formula>NOT(ISERROR(SEARCH("09.00 – 15:00",C135)))</formula>
    </cfRule>
    <cfRule type="containsText" dxfId="24219" priority="44350" operator="containsText" text="09.00 – 16.00">
      <formula>NOT(ISERROR(SEARCH("09.00 – 16.00",C135)))</formula>
    </cfRule>
    <cfRule type="containsText" dxfId="24218" priority="44351" operator="containsText" text="09.00 - 13:00">
      <formula>NOT(ISERROR(SEARCH("09.00 - 13:00",C135)))</formula>
    </cfRule>
    <cfRule type="containsText" dxfId="24217" priority="44352" operator="containsText" text="08.30 – 16:30 ">
      <formula>NOT(ISERROR(SEARCH("08.30 – 16:30 ",C135)))</formula>
    </cfRule>
    <cfRule type="containsText" dxfId="24216" priority="44353" operator="containsText" text="08.30 – 17:30 ">
      <formula>NOT(ISERROR(SEARCH("08.30 – 17:30 ",C135)))</formula>
    </cfRule>
  </conditionalFormatting>
  <conditionalFormatting sqref="C135:P142">
    <cfRule type="containsText" dxfId="24215" priority="44348" operator="containsText" text="1 3 : 0 0">
      <formula>NOT(ISERROR(SEARCH("1 3 : 0 0",C135)))</formula>
    </cfRule>
  </conditionalFormatting>
  <conditionalFormatting sqref="C135:P135">
    <cfRule type="containsText" dxfId="24214" priority="44347" operator="containsText" text="13:00">
      <formula>NOT(ISERROR(SEARCH("13:00",C135)))</formula>
    </cfRule>
  </conditionalFormatting>
  <conditionalFormatting sqref="C135:P142">
    <cfRule type="containsText" dxfId="24213" priority="44358" operator="containsText" text="09:00 – 13.00 ">
      <formula>NOT(ISERROR(SEARCH("09:00 – 13.00 ",C135)))</formula>
    </cfRule>
  </conditionalFormatting>
  <conditionalFormatting sqref="C141:P141">
    <cfRule type="containsText" dxfId="24212" priority="44345" operator="containsText" text="09:00 – 13.00 ">
      <formula>NOT(ISERROR(SEARCH("09:00 – 13.00 ",C141)))</formula>
    </cfRule>
  </conditionalFormatting>
  <conditionalFormatting sqref="C135:P142">
    <cfRule type="containsText" dxfId="24211" priority="44344" operator="containsText" text="09:00 – 13.00 ">
      <formula>NOT(ISERROR(SEARCH("09:00 – 13.00 ",C135)))</formula>
    </cfRule>
  </conditionalFormatting>
  <conditionalFormatting sqref="C141:P142">
    <cfRule type="containsText" dxfId="24210" priority="44343" operator="containsText" text="09:00 – 13.00 ">
      <formula>NOT(ISERROR(SEARCH("09:00 – 13.00 ",C141)))</formula>
    </cfRule>
  </conditionalFormatting>
  <conditionalFormatting sqref="C141:P141">
    <cfRule type="containsText" dxfId="24209" priority="44333" operator="containsText" text="09:00 – 13.00 ">
      <formula>NOT(ISERROR(SEARCH("09:00 – 13.00 ",C141)))</formula>
    </cfRule>
  </conditionalFormatting>
  <conditionalFormatting sqref="C135:P142">
    <cfRule type="containsText" dxfId="24208" priority="44332" operator="containsText" text="09:00 – 13.00 ">
      <formula>NOT(ISERROR(SEARCH("09:00 – 13.00 ",C135)))</formula>
    </cfRule>
  </conditionalFormatting>
  <conditionalFormatting sqref="C141:P142">
    <cfRule type="containsText" dxfId="24207" priority="44331" operator="containsText" text="09:00 – 13.00 ">
      <formula>NOT(ISERROR(SEARCH("09:00 – 13.00 ",C141)))</formula>
    </cfRule>
  </conditionalFormatting>
  <conditionalFormatting sqref="C135:P135">
    <cfRule type="containsText" dxfId="24206" priority="44322" operator="containsText" text="09.00 -13.00">
      <formula>NOT(ISERROR(SEARCH("09.00 -13.00",C135)))</formula>
    </cfRule>
    <cfRule type="containsText" dxfId="24205" priority="44323" operator="containsText" text="09.00 -15:00">
      <formula>NOT(ISERROR(SEARCH("09.00 -15:00",C135)))</formula>
    </cfRule>
    <cfRule type="containsText" dxfId="24204" priority="44324" operator="containsText" text="09.00 -16.00">
      <formula>NOT(ISERROR(SEARCH("09.00 -16.00",C135)))</formula>
    </cfRule>
  </conditionalFormatting>
  <conditionalFormatting sqref="C136:P136">
    <cfRule type="containsText" dxfId="24203" priority="44319" operator="containsText" text="09.00 -13:00">
      <formula>NOT(ISERROR(SEARCH("09.00 -13:00",C136)))</formula>
    </cfRule>
    <cfRule type="containsText" dxfId="24202" priority="44320" operator="containsText" text="08.30 -17.30">
      <formula>NOT(ISERROR(SEARCH("08.30 -17.30",C136)))</formula>
    </cfRule>
    <cfRule type="containsText" dxfId="24201" priority="44321" operator="containsText" text="08.30 -15:30">
      <formula>NOT(ISERROR(SEARCH("08.30 -15:30",C136)))</formula>
    </cfRule>
  </conditionalFormatting>
  <conditionalFormatting sqref="C137:P142">
    <cfRule type="containsText" dxfId="24200" priority="44316" operator="containsText" text="09.00 -13.00">
      <formula>NOT(ISERROR(SEARCH("09.00 -13.00",C137)))</formula>
    </cfRule>
    <cfRule type="containsText" dxfId="24199" priority="44317" operator="containsText" text="09.00 -15:00">
      <formula>NOT(ISERROR(SEARCH("09.00 -15:00",C137)))</formula>
    </cfRule>
    <cfRule type="containsText" dxfId="24198" priority="44318" operator="containsText" text="09.00 -16.00">
      <formula>NOT(ISERROR(SEARCH("09.00 -16.00",C137)))</formula>
    </cfRule>
  </conditionalFormatting>
  <conditionalFormatting sqref="C137:P142">
    <cfRule type="containsText" dxfId="24197" priority="44313" operator="containsText" text="09.00 -13:00">
      <formula>NOT(ISERROR(SEARCH("09.00 -13:00",C137)))</formula>
    </cfRule>
    <cfRule type="containsText" dxfId="24196" priority="44314" operator="containsText" text="08.30 -17.30">
      <formula>NOT(ISERROR(SEARCH("08.30 -17.30",C137)))</formula>
    </cfRule>
    <cfRule type="containsText" dxfId="24195" priority="44315" operator="containsText" text="08.30 -15:30">
      <formula>NOT(ISERROR(SEARCH("08.30 -15:30",C137)))</formula>
    </cfRule>
  </conditionalFormatting>
  <conditionalFormatting sqref="C135:P135">
    <cfRule type="containsText" dxfId="24194" priority="44310" operator="containsText" text="09.00 -13.00">
      <formula>NOT(ISERROR(SEARCH("09.00 -13.00",C135)))</formula>
    </cfRule>
    <cfRule type="containsText" dxfId="24193" priority="44311" operator="containsText" text="09.00 -15:00">
      <formula>NOT(ISERROR(SEARCH("09.00 -15:00",C135)))</formula>
    </cfRule>
    <cfRule type="containsText" dxfId="24192" priority="44312" operator="containsText" text="09.00 -16.00">
      <formula>NOT(ISERROR(SEARCH("09.00 -16.00",C135)))</formula>
    </cfRule>
  </conditionalFormatting>
  <conditionalFormatting sqref="C135:P135">
    <cfRule type="containsText" dxfId="24191" priority="44307" operator="containsText" text="09.00 -13:00">
      <formula>NOT(ISERROR(SEARCH("09.00 -13:00",C135)))</formula>
    </cfRule>
    <cfRule type="containsText" dxfId="24190" priority="44308" operator="containsText" text="08.30 -17.30">
      <formula>NOT(ISERROR(SEARCH("08.30 -17.30",C135)))</formula>
    </cfRule>
    <cfRule type="containsText" dxfId="24189" priority="44309" operator="containsText" text="08.30 -15:30">
      <formula>NOT(ISERROR(SEARCH("08.30 -15:30",C135)))</formula>
    </cfRule>
  </conditionalFormatting>
  <conditionalFormatting sqref="W135:W142">
    <cfRule type="containsText" dxfId="24188" priority="44289" operator="containsText" text="08.30 – 14.30">
      <formula>NOT(ISERROR(SEARCH("08.30 – 14.30",W135)))</formula>
    </cfRule>
    <cfRule type="containsText" dxfId="24187" priority="44290" operator="containsText" text="09:30 – 18.30">
      <formula>NOT(ISERROR(SEARCH("09:30 – 18.30",W135)))</formula>
    </cfRule>
    <cfRule type="containsText" dxfId="24186" priority="44291" operator="containsText" text="10.30 – 18.30">
      <formula>NOT(ISERROR(SEARCH("10.30 – 18.30",W135)))</formula>
    </cfRule>
    <cfRule type="containsText" dxfId="24185" priority="44292" operator="containsText" text="09.30 – 18.30">
      <formula>NOT(ISERROR(SEARCH("09.30 – 18.30",W135)))</formula>
    </cfRule>
    <cfRule type="containsText" dxfId="24184" priority="44294" operator="containsText" text="09.00 – 13:00">
      <formula>NOT(ISERROR(SEARCH("09.00 – 13:00",W135)))</formula>
    </cfRule>
    <cfRule type="containsText" dxfId="24183" priority="44295" operator="containsText" text="08.30 – 16.30">
      <formula>NOT(ISERROR(SEARCH("08.30 – 16.30",W135)))</formula>
    </cfRule>
    <cfRule type="containsText" dxfId="24182" priority="44296" operator="containsText" text="08:30 – 17.30">
      <formula>NOT(ISERROR(SEARCH("08:30 – 17.30",W135)))</formula>
    </cfRule>
    <cfRule type="containsText" dxfId="24181" priority="44297" operator="containsText" text="08.30 – 17.30">
      <formula>NOT(ISERROR(SEARCH("08.30 – 17.30",W135)))</formula>
    </cfRule>
    <cfRule type="containsText" dxfId="24180" priority="44298" operator="containsText" text="09.00 – 18.00">
      <formula>NOT(ISERROR(SEARCH("09.00 – 18.00",W135)))</formula>
    </cfRule>
    <cfRule type="containsText" dxfId="24179" priority="44299" operator="containsText" text="09.00 – 13.00">
      <formula>NOT(ISERROR(SEARCH("09.00 – 13.00",W135)))</formula>
    </cfRule>
    <cfRule type="containsText" dxfId="24178" priority="44300" operator="containsText" text="11.30 – 19.30">
      <formula>NOT(ISERROR(SEARCH("11.30 – 19.30",W135)))</formula>
    </cfRule>
    <cfRule type="containsText" dxfId="24177" priority="44301" operator="containsText" text="10.30 – 19.30">
      <formula>NOT(ISERROR(SEARCH("10.30 – 19.30",W135)))</formula>
    </cfRule>
    <cfRule type="containsText" dxfId="24176" priority="44302" operator="containsText" text="09.00 – 15.00">
      <formula>NOT(ISERROR(SEARCH("09.00 – 15.00",W135)))</formula>
    </cfRule>
    <cfRule type="containsText" dxfId="24175" priority="44303" operator="containsText" text="1 2 : 3 0">
      <formula>NOT(ISERROR(SEARCH("1 2 : 3 0",W135)))</formula>
    </cfRule>
    <cfRule type="containsText" dxfId="24174" priority="44304" operator="containsText" text="1 3 : 3 0">
      <formula>NOT(ISERROR(SEARCH("1 3 : 3 0",W135)))</formula>
    </cfRule>
    <cfRule type="containsText" dxfId="24173" priority="44305" operator="containsText" text="FESTIVITÁ">
      <formula>NOT(ISERROR(SEARCH("FESTIVITÁ",W135)))</formula>
    </cfRule>
    <cfRule type="cellIs" dxfId="24172" priority="44306" operator="equal">
      <formula>"DOMENICA"</formula>
    </cfRule>
  </conditionalFormatting>
  <conditionalFormatting sqref="W135:W142">
    <cfRule type="containsText" dxfId="24171" priority="44281" operator="containsText" text="09.00 - 13.00">
      <formula>NOT(ISERROR(SEARCH("09.00 - 13.00",W135)))</formula>
    </cfRule>
    <cfRule type="containsText" dxfId="24170" priority="44284" operator="containsText" text="09.00 – 15:00">
      <formula>NOT(ISERROR(SEARCH("09.00 – 15:00",W135)))</formula>
    </cfRule>
    <cfRule type="containsText" dxfId="24169" priority="44285" operator="containsText" text="09.00 – 16.00">
      <formula>NOT(ISERROR(SEARCH("09.00 – 16.00",W135)))</formula>
    </cfRule>
    <cfRule type="containsText" dxfId="24168" priority="44286" operator="containsText" text="09.00 - 13:00">
      <formula>NOT(ISERROR(SEARCH("09.00 - 13:00",W135)))</formula>
    </cfRule>
    <cfRule type="containsText" dxfId="24167" priority="44287" operator="containsText" text="08.30 – 16:30 ">
      <formula>NOT(ISERROR(SEARCH("08.30 – 16:30 ",W135)))</formula>
    </cfRule>
    <cfRule type="containsText" dxfId="24166" priority="44288" operator="containsText" text="08.30 – 17:30 ">
      <formula>NOT(ISERROR(SEARCH("08.30 – 17:30 ",W135)))</formula>
    </cfRule>
  </conditionalFormatting>
  <conditionalFormatting sqref="W135:W142">
    <cfRule type="containsText" dxfId="24165" priority="44283" operator="containsText" text="1 3 : 0 0">
      <formula>NOT(ISERROR(SEARCH("1 3 : 0 0",W135)))</formula>
    </cfRule>
  </conditionalFormatting>
  <conditionalFormatting sqref="W135:W142">
    <cfRule type="containsText" dxfId="24164" priority="44293" operator="containsText" text="09:00 – 13.00 ">
      <formula>NOT(ISERROR(SEARCH("09:00 – 13.00 ",W135)))</formula>
    </cfRule>
  </conditionalFormatting>
  <conditionalFormatting sqref="W141">
    <cfRule type="containsText" dxfId="24163" priority="44280" operator="containsText" text="09:00 – 13.00 ">
      <formula>NOT(ISERROR(SEARCH("09:00 – 13.00 ",W141)))</formula>
    </cfRule>
  </conditionalFormatting>
  <conditionalFormatting sqref="W135:W142">
    <cfRule type="containsText" dxfId="24162" priority="44279" operator="containsText" text="09:00 – 13.00 ">
      <formula>NOT(ISERROR(SEARCH("09:00 – 13.00 ",W135)))</formula>
    </cfRule>
  </conditionalFormatting>
  <conditionalFormatting sqref="W141:W142">
    <cfRule type="containsText" dxfId="24161" priority="44278" operator="containsText" text="09:00 – 13.00 ">
      <formula>NOT(ISERROR(SEARCH("09:00 – 13.00 ",W141)))</formula>
    </cfRule>
  </conditionalFormatting>
  <conditionalFormatting sqref="W136">
    <cfRule type="containsText" dxfId="24160" priority="44275" operator="containsText" text="09.00 -13.00">
      <formula>NOT(ISERROR(SEARCH("09.00 -13.00",W136)))</formula>
    </cfRule>
    <cfRule type="containsText" dxfId="24159" priority="44276" operator="containsText" text="09.00 -15:00">
      <formula>NOT(ISERROR(SEARCH("09.00 -15:00",W136)))</formula>
    </cfRule>
    <cfRule type="containsText" dxfId="24158" priority="44277" operator="containsText" text="09.00 -16.00">
      <formula>NOT(ISERROR(SEARCH("09.00 -16.00",W136)))</formula>
    </cfRule>
  </conditionalFormatting>
  <conditionalFormatting sqref="W141">
    <cfRule type="containsText" dxfId="24157" priority="44268" operator="containsText" text="09:00 – 13.00 ">
      <formula>NOT(ISERROR(SEARCH("09:00 – 13.00 ",W141)))</formula>
    </cfRule>
  </conditionalFormatting>
  <conditionalFormatting sqref="W135:W142">
    <cfRule type="containsText" dxfId="24156" priority="44267" operator="containsText" text="09:00 – 13.00 ">
      <formula>NOT(ISERROR(SEARCH("09:00 – 13.00 ",W135)))</formula>
    </cfRule>
  </conditionalFormatting>
  <conditionalFormatting sqref="W141:W142">
    <cfRule type="containsText" dxfId="24155" priority="44266" operator="containsText" text="09:00 – 13.00 ">
      <formula>NOT(ISERROR(SEARCH("09:00 – 13.00 ",W141)))</formula>
    </cfRule>
  </conditionalFormatting>
  <conditionalFormatting sqref="W136">
    <cfRule type="containsText" dxfId="24154" priority="44254" operator="containsText" text="09.00 -13:00">
      <formula>NOT(ISERROR(SEARCH("09.00 -13:00",W136)))</formula>
    </cfRule>
    <cfRule type="containsText" dxfId="24153" priority="44255" operator="containsText" text="08.30 -17.30">
      <formula>NOT(ISERROR(SEARCH("08.30 -17.30",W136)))</formula>
    </cfRule>
    <cfRule type="containsText" dxfId="24152" priority="44256" operator="containsText" text="08.30 -15:30">
      <formula>NOT(ISERROR(SEARCH("08.30 -15:30",W136)))</formula>
    </cfRule>
  </conditionalFormatting>
  <conditionalFormatting sqref="W137:W142">
    <cfRule type="containsText" dxfId="24151" priority="44248" operator="containsText" text="09.00 -13:00">
      <formula>NOT(ISERROR(SEARCH("09.00 -13:00",W137)))</formula>
    </cfRule>
    <cfRule type="containsText" dxfId="24150" priority="44249" operator="containsText" text="08.30 -17.30">
      <formula>NOT(ISERROR(SEARCH("08.30 -17.30",W137)))</formula>
    </cfRule>
    <cfRule type="containsText" dxfId="24149" priority="44250" operator="containsText" text="08.30 -15:30">
      <formula>NOT(ISERROR(SEARCH("08.30 -15:30",W137)))</formula>
    </cfRule>
  </conditionalFormatting>
  <conditionalFormatting sqref="W135">
    <cfRule type="containsText" dxfId="24148" priority="44245" operator="containsText" text="09.00 -13.00">
      <formula>NOT(ISERROR(SEARCH("09.00 -13.00",W135)))</formula>
    </cfRule>
    <cfRule type="containsText" dxfId="24147" priority="44246" operator="containsText" text="09.00 -15:00">
      <formula>NOT(ISERROR(SEARCH("09.00 -15:00",W135)))</formula>
    </cfRule>
    <cfRule type="containsText" dxfId="24146" priority="44247" operator="containsText" text="09.00 -16.00">
      <formula>NOT(ISERROR(SEARCH("09.00 -16.00",W135)))</formula>
    </cfRule>
  </conditionalFormatting>
  <conditionalFormatting sqref="W135">
    <cfRule type="containsText" dxfId="24145" priority="44242" operator="containsText" text="09.00 -13:00">
      <formula>NOT(ISERROR(SEARCH("09.00 -13:00",W135)))</formula>
    </cfRule>
    <cfRule type="containsText" dxfId="24144" priority="44243" operator="containsText" text="08.30 -17.30">
      <formula>NOT(ISERROR(SEARCH("08.30 -17.30",W135)))</formula>
    </cfRule>
    <cfRule type="containsText" dxfId="24143" priority="44244" operator="containsText" text="08.30 -15:30">
      <formula>NOT(ISERROR(SEARCH("08.30 -15:30",W135)))</formula>
    </cfRule>
  </conditionalFormatting>
  <conditionalFormatting sqref="BK135:BK142 BR135:BS142">
    <cfRule type="containsText" dxfId="24142" priority="44224" operator="containsText" text="08.30 – 14.30">
      <formula>NOT(ISERROR(SEARCH("08.30 – 14.30",BK135)))</formula>
    </cfRule>
    <cfRule type="containsText" dxfId="24141" priority="44225" operator="containsText" text="09:30 – 18.30">
      <formula>NOT(ISERROR(SEARCH("09:30 – 18.30",BK135)))</formula>
    </cfRule>
    <cfRule type="containsText" dxfId="24140" priority="44226" operator="containsText" text="10.30 – 18.30">
      <formula>NOT(ISERROR(SEARCH("10.30 – 18.30",BK135)))</formula>
    </cfRule>
    <cfRule type="containsText" dxfId="24139" priority="44227" operator="containsText" text="09.30 – 18.30">
      <formula>NOT(ISERROR(SEARCH("09.30 – 18.30",BK135)))</formula>
    </cfRule>
    <cfRule type="containsText" dxfId="24138" priority="44229" operator="containsText" text="09.00 – 13:00">
      <formula>NOT(ISERROR(SEARCH("09.00 – 13:00",BK135)))</formula>
    </cfRule>
    <cfRule type="containsText" dxfId="24137" priority="44230" operator="containsText" text="08.30 – 16.30">
      <formula>NOT(ISERROR(SEARCH("08.30 – 16.30",BK135)))</formula>
    </cfRule>
    <cfRule type="containsText" dxfId="24136" priority="44231" operator="containsText" text="08:30 – 17.30">
      <formula>NOT(ISERROR(SEARCH("08:30 – 17.30",BK135)))</formula>
    </cfRule>
    <cfRule type="containsText" dxfId="24135" priority="44232" operator="containsText" text="08.30 – 17.30">
      <formula>NOT(ISERROR(SEARCH("08.30 – 17.30",BK135)))</formula>
    </cfRule>
    <cfRule type="containsText" dxfId="24134" priority="44233" operator="containsText" text="09.00 – 18.00">
      <formula>NOT(ISERROR(SEARCH("09.00 – 18.00",BK135)))</formula>
    </cfRule>
    <cfRule type="containsText" dxfId="24133" priority="44234" operator="containsText" text="09.00 – 13.00">
      <formula>NOT(ISERROR(SEARCH("09.00 – 13.00",BK135)))</formula>
    </cfRule>
    <cfRule type="containsText" dxfId="24132" priority="44235" operator="containsText" text="11.30 – 19.30">
      <formula>NOT(ISERROR(SEARCH("11.30 – 19.30",BK135)))</formula>
    </cfRule>
    <cfRule type="containsText" dxfId="24131" priority="44236" operator="containsText" text="10.30 – 19.30">
      <formula>NOT(ISERROR(SEARCH("10.30 – 19.30",BK135)))</formula>
    </cfRule>
    <cfRule type="containsText" dxfId="24130" priority="44237" operator="containsText" text="09.00 – 15.00">
      <formula>NOT(ISERROR(SEARCH("09.00 – 15.00",BK135)))</formula>
    </cfRule>
    <cfRule type="containsText" dxfId="24129" priority="44238" operator="containsText" text="1 2 : 3 0">
      <formula>NOT(ISERROR(SEARCH("1 2 : 3 0",BK135)))</formula>
    </cfRule>
    <cfRule type="containsText" dxfId="24128" priority="44239" operator="containsText" text="1 3 : 3 0">
      <formula>NOT(ISERROR(SEARCH("1 3 : 3 0",BK135)))</formula>
    </cfRule>
    <cfRule type="containsText" dxfId="24127" priority="44240" operator="containsText" text="FESTIVITÁ">
      <formula>NOT(ISERROR(SEARCH("FESTIVITÁ",BK135)))</formula>
    </cfRule>
    <cfRule type="cellIs" dxfId="24126" priority="44241" operator="equal">
      <formula>"DOMENICA"</formula>
    </cfRule>
  </conditionalFormatting>
  <conditionalFormatting sqref="BK135:BK142 BR135:BS142">
    <cfRule type="containsText" dxfId="24125" priority="44216" operator="containsText" text="09.00 - 13.00">
      <formula>NOT(ISERROR(SEARCH("09.00 - 13.00",BK135)))</formula>
    </cfRule>
    <cfRule type="containsText" dxfId="24124" priority="44219" operator="containsText" text="09.00 – 15:00">
      <formula>NOT(ISERROR(SEARCH("09.00 – 15:00",BK135)))</formula>
    </cfRule>
    <cfRule type="containsText" dxfId="24123" priority="44220" operator="containsText" text="09.00 – 16.00">
      <formula>NOT(ISERROR(SEARCH("09.00 – 16.00",BK135)))</formula>
    </cfRule>
    <cfRule type="containsText" dxfId="24122" priority="44221" operator="containsText" text="09.00 - 13:00">
      <formula>NOT(ISERROR(SEARCH("09.00 - 13:00",BK135)))</formula>
    </cfRule>
    <cfRule type="containsText" dxfId="24121" priority="44222" operator="containsText" text="08.30 – 16:30 ">
      <formula>NOT(ISERROR(SEARCH("08.30 – 16:30 ",BK135)))</formula>
    </cfRule>
    <cfRule type="containsText" dxfId="24120" priority="44223" operator="containsText" text="08.30 – 17:30 ">
      <formula>NOT(ISERROR(SEARCH("08.30 – 17:30 ",BK135)))</formula>
    </cfRule>
  </conditionalFormatting>
  <conditionalFormatting sqref="BK135:BK142 BR135:BS142">
    <cfRule type="containsText" dxfId="24119" priority="44218" operator="containsText" text="1 3 : 0 0">
      <formula>NOT(ISERROR(SEARCH("1 3 : 0 0",BK135)))</formula>
    </cfRule>
  </conditionalFormatting>
  <conditionalFormatting sqref="BK135 BR135:BS135">
    <cfRule type="containsText" dxfId="24118" priority="44217" operator="containsText" text="13:00">
      <formula>NOT(ISERROR(SEARCH("13:00",BK135)))</formula>
    </cfRule>
  </conditionalFormatting>
  <conditionalFormatting sqref="BK135:BK142 BR135:BS142">
    <cfRule type="containsText" dxfId="24117" priority="44228" operator="containsText" text="09:00 – 13.00 ">
      <formula>NOT(ISERROR(SEARCH("09:00 – 13.00 ",BK135)))</formula>
    </cfRule>
  </conditionalFormatting>
  <conditionalFormatting sqref="BK141 BR141:BS141">
    <cfRule type="containsText" dxfId="24116" priority="44215" operator="containsText" text="09:00 – 13.00 ">
      <formula>NOT(ISERROR(SEARCH("09:00 – 13.00 ",BK141)))</formula>
    </cfRule>
  </conditionalFormatting>
  <conditionalFormatting sqref="BK135:BK142 BR135:BS142">
    <cfRule type="containsText" dxfId="24115" priority="44214" operator="containsText" text="09:00 – 13.00 ">
      <formula>NOT(ISERROR(SEARCH("09:00 – 13.00 ",BK135)))</formula>
    </cfRule>
  </conditionalFormatting>
  <conditionalFormatting sqref="BK136 BR136:BS136">
    <cfRule type="containsText" dxfId="24114" priority="44210" operator="containsText" text="09.00 -13.00">
      <formula>NOT(ISERROR(SEARCH("09.00 -13.00",BK136)))</formula>
    </cfRule>
    <cfRule type="containsText" dxfId="24113" priority="44211" operator="containsText" text="09.00 -15:00">
      <formula>NOT(ISERROR(SEARCH("09.00 -15:00",BK136)))</formula>
    </cfRule>
    <cfRule type="containsText" dxfId="24112" priority="44212" operator="containsText" text="09.00 -16.00">
      <formula>NOT(ISERROR(SEARCH("09.00 -16.00",BK136)))</formula>
    </cfRule>
  </conditionalFormatting>
  <conditionalFormatting sqref="BK137:BK142 BR137:BS142">
    <cfRule type="containsText" dxfId="24111" priority="44207" operator="containsText" text="09.00 -13.00">
      <formula>NOT(ISERROR(SEARCH("09.00 -13.00",BK137)))</formula>
    </cfRule>
    <cfRule type="containsText" dxfId="24110" priority="44208" operator="containsText" text="09.00 -15:00">
      <formula>NOT(ISERROR(SEARCH("09.00 -15:00",BK137)))</formula>
    </cfRule>
    <cfRule type="containsText" dxfId="24109" priority="44209" operator="containsText" text="09.00 -16.00">
      <formula>NOT(ISERROR(SEARCH("09.00 -16.00",BK137)))</formula>
    </cfRule>
  </conditionalFormatting>
  <conditionalFormatting sqref="BK135 BR135:BS135">
    <cfRule type="containsText" dxfId="24108" priority="44204" operator="containsText" text="09.00 -13.00">
      <formula>NOT(ISERROR(SEARCH("09.00 -13.00",BK135)))</formula>
    </cfRule>
    <cfRule type="containsText" dxfId="24107" priority="44205" operator="containsText" text="09.00 -15:00">
      <formula>NOT(ISERROR(SEARCH("09.00 -15:00",BK135)))</formula>
    </cfRule>
    <cfRule type="containsText" dxfId="24106" priority="44206" operator="containsText" text="09.00 -16.00">
      <formula>NOT(ISERROR(SEARCH("09.00 -16.00",BK135)))</formula>
    </cfRule>
  </conditionalFormatting>
  <conditionalFormatting sqref="BK141 BR141:BS141">
    <cfRule type="containsText" dxfId="24105" priority="44203" operator="containsText" text="09:00 – 13.00 ">
      <formula>NOT(ISERROR(SEARCH("09:00 – 13.00 ",BK141)))</formula>
    </cfRule>
  </conditionalFormatting>
  <conditionalFormatting sqref="BK135:BK142 BR135:BS142">
    <cfRule type="containsText" dxfId="24104" priority="44202" operator="containsText" text="09:00 – 13.00 ">
      <formula>NOT(ISERROR(SEARCH("09:00 – 13.00 ",BK135)))</formula>
    </cfRule>
  </conditionalFormatting>
  <conditionalFormatting sqref="BK141:BK142 BR141:BS142">
    <cfRule type="containsText" dxfId="24103" priority="44201" operator="containsText" text="09:00 – 13.00 ">
      <formula>NOT(ISERROR(SEARCH("09:00 – 13.00 ",BK141)))</formula>
    </cfRule>
  </conditionalFormatting>
  <conditionalFormatting sqref="BK136 BR136:BS136">
    <cfRule type="containsText" dxfId="24102" priority="44198" operator="containsText" text="09.00 -13.00">
      <formula>NOT(ISERROR(SEARCH("09.00 -13.00",BK136)))</formula>
    </cfRule>
    <cfRule type="containsText" dxfId="24101" priority="44199" operator="containsText" text="09.00 -15:00">
      <formula>NOT(ISERROR(SEARCH("09.00 -15:00",BK136)))</formula>
    </cfRule>
    <cfRule type="containsText" dxfId="24100" priority="44200" operator="containsText" text="09.00 -16.00">
      <formula>NOT(ISERROR(SEARCH("09.00 -16.00",BK136)))</formula>
    </cfRule>
  </conditionalFormatting>
  <conditionalFormatting sqref="BK136 BR136:BS136">
    <cfRule type="containsText" dxfId="24099" priority="44189" operator="containsText" text="09.00 -13:00">
      <formula>NOT(ISERROR(SEARCH("09.00 -13:00",BK136)))</formula>
    </cfRule>
    <cfRule type="containsText" dxfId="24098" priority="44190" operator="containsText" text="08.30 -17.30">
      <formula>NOT(ISERROR(SEARCH("08.30 -17.30",BK136)))</formula>
    </cfRule>
    <cfRule type="containsText" dxfId="24097" priority="44191" operator="containsText" text="08.30 -15:30">
      <formula>NOT(ISERROR(SEARCH("08.30 -15:30",BK136)))</formula>
    </cfRule>
  </conditionalFormatting>
  <conditionalFormatting sqref="BK137:BK142 BR137:BS142">
    <cfRule type="containsText" dxfId="24096" priority="44183" operator="containsText" text="09.00 -13:00">
      <formula>NOT(ISERROR(SEARCH("09.00 -13:00",BK137)))</formula>
    </cfRule>
    <cfRule type="containsText" dxfId="24095" priority="44184" operator="containsText" text="08.30 -17.30">
      <formula>NOT(ISERROR(SEARCH("08.30 -17.30",BK137)))</formula>
    </cfRule>
    <cfRule type="containsText" dxfId="24094" priority="44185" operator="containsText" text="08.30 -15:30">
      <formula>NOT(ISERROR(SEARCH("08.30 -15:30",BK137)))</formula>
    </cfRule>
  </conditionalFormatting>
  <conditionalFormatting sqref="BK135 BR135:BS135">
    <cfRule type="containsText" dxfId="24093" priority="44177" operator="containsText" text="09.00 -13:00">
      <formula>NOT(ISERROR(SEARCH("09.00 -13:00",BK135)))</formula>
    </cfRule>
    <cfRule type="containsText" dxfId="24092" priority="44178" operator="containsText" text="08.30 -17.30">
      <formula>NOT(ISERROR(SEARCH("08.30 -17.30",BK135)))</formula>
    </cfRule>
    <cfRule type="containsText" dxfId="24091" priority="44179" operator="containsText" text="08.30 -15:30">
      <formula>NOT(ISERROR(SEARCH("08.30 -15:30",BK135)))</formula>
    </cfRule>
  </conditionalFormatting>
  <conditionalFormatting sqref="BU145:AMY152 Q145:S145">
    <cfRule type="containsText" dxfId="24090" priority="44160" operator="containsText" text="08.30 – 14.30">
      <formula>NOT(ISERROR(SEARCH("08.30 – 14.30",Q145)))</formula>
    </cfRule>
    <cfRule type="containsText" dxfId="24089" priority="44161" operator="containsText" text="09:30 – 18.30">
      <formula>NOT(ISERROR(SEARCH("09:30 – 18.30",Q145)))</formula>
    </cfRule>
    <cfRule type="containsText" dxfId="24088" priority="44162" operator="containsText" text="10.30 – 18.30">
      <formula>NOT(ISERROR(SEARCH("10.30 – 18.30",Q145)))</formula>
    </cfRule>
    <cfRule type="containsText" dxfId="24087" priority="44163" operator="containsText" text="09.30 – 18.30">
      <formula>NOT(ISERROR(SEARCH("09.30 – 18.30",Q145)))</formula>
    </cfRule>
    <cfRule type="containsText" dxfId="24086" priority="44164" operator="containsText" text="09.00 – 13:00">
      <formula>NOT(ISERROR(SEARCH("09.00 – 13:00",Q145)))</formula>
    </cfRule>
    <cfRule type="containsText" dxfId="24085" priority="44165" operator="containsText" text="08.30 – 16.30">
      <formula>NOT(ISERROR(SEARCH("08.30 – 16.30",Q145)))</formula>
    </cfRule>
    <cfRule type="containsText" dxfId="24084" priority="44166" operator="containsText" text="08:30 – 17.30">
      <formula>NOT(ISERROR(SEARCH("08:30 – 17.30",Q145)))</formula>
    </cfRule>
    <cfRule type="containsText" dxfId="24083" priority="44167" operator="containsText" text="08.30 – 17.30">
      <formula>NOT(ISERROR(SEARCH("08.30 – 17.30",Q145)))</formula>
    </cfRule>
    <cfRule type="containsText" dxfId="24082" priority="44168" operator="containsText" text="09.00 – 18.00">
      <formula>NOT(ISERROR(SEARCH("09.00 – 18.00",Q145)))</formula>
    </cfRule>
    <cfRule type="containsText" dxfId="24081" priority="44169" operator="containsText" text="09.00 – 13.00">
      <formula>NOT(ISERROR(SEARCH("09.00 – 13.00",Q145)))</formula>
    </cfRule>
    <cfRule type="containsText" dxfId="24080" priority="44170" operator="containsText" text="11.30 – 19.30">
      <formula>NOT(ISERROR(SEARCH("11.30 – 19.30",Q145)))</formula>
    </cfRule>
    <cfRule type="containsText" dxfId="24079" priority="44171" operator="containsText" text="10.30 – 19.30">
      <formula>NOT(ISERROR(SEARCH("10.30 – 19.30",Q145)))</formula>
    </cfRule>
    <cfRule type="containsText" dxfId="24078" priority="44172" operator="containsText" text="09.00 – 15.00">
      <formula>NOT(ISERROR(SEARCH("09.00 – 15.00",Q145)))</formula>
    </cfRule>
    <cfRule type="containsText" dxfId="24077" priority="44173" operator="containsText" text="12:30">
      <formula>NOT(ISERROR(SEARCH("12:30",Q145)))</formula>
    </cfRule>
    <cfRule type="containsText" dxfId="24076" priority="44174" operator="containsText" text="13:30">
      <formula>NOT(ISERROR(SEARCH("13:30",Q145)))</formula>
    </cfRule>
    <cfRule type="containsText" dxfId="24075" priority="44175" operator="containsText" text="FESTIVITÁ">
      <formula>NOT(ISERROR(SEARCH("FESTIVITÁ",Q145)))</formula>
    </cfRule>
    <cfRule type="cellIs" dxfId="24074" priority="44176" operator="equal">
      <formula>"DOMENICA"</formula>
    </cfRule>
  </conditionalFormatting>
  <conditionalFormatting sqref="AW145:AY152">
    <cfRule type="containsText" dxfId="24073" priority="44143" operator="containsText" text="08.30 – 14.30">
      <formula>NOT(ISERROR(SEARCH("08.30 – 14.30",AW145)))</formula>
    </cfRule>
    <cfRule type="containsText" dxfId="24072" priority="44144" operator="containsText" text="09:30 – 18.30">
      <formula>NOT(ISERROR(SEARCH("09:30 – 18.30",AW145)))</formula>
    </cfRule>
    <cfRule type="containsText" dxfId="24071" priority="44145" operator="containsText" text="10.30 – 18.30">
      <formula>NOT(ISERROR(SEARCH("10.30 – 18.30",AW145)))</formula>
    </cfRule>
    <cfRule type="containsText" dxfId="24070" priority="44146" operator="containsText" text="09.30 – 18.30">
      <formula>NOT(ISERROR(SEARCH("09.30 – 18.30",AW145)))</formula>
    </cfRule>
    <cfRule type="containsText" dxfId="24069" priority="44147" operator="containsText" text="09.00 – 13:00">
      <formula>NOT(ISERROR(SEARCH("09.00 – 13:00",AW145)))</formula>
    </cfRule>
    <cfRule type="containsText" dxfId="24068" priority="44148" operator="containsText" text="08.30 – 16.30">
      <formula>NOT(ISERROR(SEARCH("08.30 – 16.30",AW145)))</formula>
    </cfRule>
    <cfRule type="containsText" dxfId="24067" priority="44149" operator="containsText" text="08:30 – 17.30">
      <formula>NOT(ISERROR(SEARCH("08:30 – 17.30",AW145)))</formula>
    </cfRule>
    <cfRule type="containsText" dxfId="24066" priority="44150" operator="containsText" text="08.30 – 17.30">
      <formula>NOT(ISERROR(SEARCH("08.30 – 17.30",AW145)))</formula>
    </cfRule>
    <cfRule type="containsText" dxfId="24065" priority="44151" operator="containsText" text="09.00 – 18.00">
      <formula>NOT(ISERROR(SEARCH("09.00 – 18.00",AW145)))</formula>
    </cfRule>
    <cfRule type="containsText" dxfId="24064" priority="44152" operator="containsText" text="09.00 – 13.00">
      <formula>NOT(ISERROR(SEARCH("09.00 – 13.00",AW145)))</formula>
    </cfRule>
    <cfRule type="containsText" dxfId="24063" priority="44153" operator="containsText" text="11.30 – 19.30">
      <formula>NOT(ISERROR(SEARCH("11.30 – 19.30",AW145)))</formula>
    </cfRule>
    <cfRule type="containsText" dxfId="24062" priority="44154" operator="containsText" text="10.30 – 19.30">
      <formula>NOT(ISERROR(SEARCH("10.30 – 19.30",AW145)))</formula>
    </cfRule>
    <cfRule type="containsText" dxfId="24061" priority="44155" operator="containsText" text="09.00 – 15.00">
      <formula>NOT(ISERROR(SEARCH("09.00 – 15.00",AW145)))</formula>
    </cfRule>
    <cfRule type="containsText" dxfId="24060" priority="44156" operator="containsText" text="12:30">
      <formula>NOT(ISERROR(SEARCH("12:30",AW145)))</formula>
    </cfRule>
    <cfRule type="containsText" dxfId="24059" priority="44157" operator="containsText" text="13:30">
      <formula>NOT(ISERROR(SEARCH("13:30",AW145)))</formula>
    </cfRule>
    <cfRule type="containsText" dxfId="24058" priority="44158" operator="containsText" text="FESTIVITÁ">
      <formula>NOT(ISERROR(SEARCH("FESTIVITÁ",AW145)))</formula>
    </cfRule>
    <cfRule type="cellIs" dxfId="24057" priority="44159" operator="equal">
      <formula>"DOMENICA"</formula>
    </cfRule>
  </conditionalFormatting>
  <conditionalFormatting sqref="Q146:S152">
    <cfRule type="containsText" dxfId="24056" priority="44126" operator="containsText" text="08.30 – 14.30">
      <formula>NOT(ISERROR(SEARCH("08.30 – 14.30",Q146)))</formula>
    </cfRule>
    <cfRule type="containsText" dxfId="24055" priority="44127" operator="containsText" text="09:30 – 18.30">
      <formula>NOT(ISERROR(SEARCH("09:30 – 18.30",Q146)))</formula>
    </cfRule>
    <cfRule type="containsText" dxfId="24054" priority="44128" operator="containsText" text="10.30 – 18.30">
      <formula>NOT(ISERROR(SEARCH("10.30 – 18.30",Q146)))</formula>
    </cfRule>
    <cfRule type="containsText" dxfId="24053" priority="44129" operator="containsText" text="09.30 – 18.30">
      <formula>NOT(ISERROR(SEARCH("09.30 – 18.30",Q146)))</formula>
    </cfRule>
    <cfRule type="containsText" dxfId="24052" priority="44130" operator="containsText" text="09.00 – 13:00">
      <formula>NOT(ISERROR(SEARCH("09.00 – 13:00",Q146)))</formula>
    </cfRule>
    <cfRule type="containsText" dxfId="24051" priority="44131" operator="containsText" text="08.30 – 16.30">
      <formula>NOT(ISERROR(SEARCH("08.30 – 16.30",Q146)))</formula>
    </cfRule>
    <cfRule type="containsText" dxfId="24050" priority="44132" operator="containsText" text="08:30 – 17.30">
      <formula>NOT(ISERROR(SEARCH("08:30 – 17.30",Q146)))</formula>
    </cfRule>
    <cfRule type="containsText" dxfId="24049" priority="44133" operator="containsText" text="08.30 – 17.30">
      <formula>NOT(ISERROR(SEARCH("08.30 – 17.30",Q146)))</formula>
    </cfRule>
    <cfRule type="containsText" dxfId="24048" priority="44134" operator="containsText" text="09.00 – 18.00">
      <formula>NOT(ISERROR(SEARCH("09.00 – 18.00",Q146)))</formula>
    </cfRule>
    <cfRule type="containsText" dxfId="24047" priority="44135" operator="containsText" text="09.00 – 13.00">
      <formula>NOT(ISERROR(SEARCH("09.00 – 13.00",Q146)))</formula>
    </cfRule>
    <cfRule type="containsText" dxfId="24046" priority="44136" operator="containsText" text="11.30 – 19.30">
      <formula>NOT(ISERROR(SEARCH("11.30 – 19.30",Q146)))</formula>
    </cfRule>
    <cfRule type="containsText" dxfId="24045" priority="44137" operator="containsText" text="10.30 – 19.30">
      <formula>NOT(ISERROR(SEARCH("10.30 – 19.30",Q146)))</formula>
    </cfRule>
    <cfRule type="containsText" dxfId="24044" priority="44138" operator="containsText" text="09.00 – 15.00">
      <formula>NOT(ISERROR(SEARCH("09.00 – 15.00",Q146)))</formula>
    </cfRule>
    <cfRule type="containsText" dxfId="24043" priority="44139" operator="containsText" text="12:30">
      <formula>NOT(ISERROR(SEARCH("12:30",Q146)))</formula>
    </cfRule>
    <cfRule type="containsText" dxfId="24042" priority="44140" operator="containsText" text="13:30">
      <formula>NOT(ISERROR(SEARCH("13:30",Q146)))</formula>
    </cfRule>
    <cfRule type="containsText" dxfId="24041" priority="44141" operator="containsText" text="FESTIVITÁ">
      <formula>NOT(ISERROR(SEARCH("FESTIVITÁ",Q146)))</formula>
    </cfRule>
    <cfRule type="cellIs" dxfId="24040" priority="44142" operator="equal">
      <formula>"DOMENICA"</formula>
    </cfRule>
  </conditionalFormatting>
  <conditionalFormatting sqref="U145:V145 U146:U152">
    <cfRule type="containsText" dxfId="24039" priority="44109" operator="containsText" text="08.30 – 14.30">
      <formula>NOT(ISERROR(SEARCH("08.30 – 14.30",U145)))</formula>
    </cfRule>
    <cfRule type="containsText" dxfId="24038" priority="44110" operator="containsText" text="09:30 – 18.30">
      <formula>NOT(ISERROR(SEARCH("09:30 – 18.30",U145)))</formula>
    </cfRule>
    <cfRule type="containsText" dxfId="24037" priority="44111" operator="containsText" text="10.30 – 18.30">
      <formula>NOT(ISERROR(SEARCH("10.30 – 18.30",U145)))</formula>
    </cfRule>
    <cfRule type="containsText" dxfId="24036" priority="44112" operator="containsText" text="09.30 – 18.30">
      <formula>NOT(ISERROR(SEARCH("09.30 – 18.30",U145)))</formula>
    </cfRule>
    <cfRule type="containsText" dxfId="24035" priority="44113" operator="containsText" text="09.00 – 13:00">
      <formula>NOT(ISERROR(SEARCH("09.00 – 13:00",U145)))</formula>
    </cfRule>
    <cfRule type="containsText" dxfId="24034" priority="44114" operator="containsText" text="08.30 – 16.30">
      <formula>NOT(ISERROR(SEARCH("08.30 – 16.30",U145)))</formula>
    </cfRule>
    <cfRule type="containsText" dxfId="24033" priority="44115" operator="containsText" text="08:30 – 17.30">
      <formula>NOT(ISERROR(SEARCH("08:30 – 17.30",U145)))</formula>
    </cfRule>
    <cfRule type="containsText" dxfId="24032" priority="44116" operator="containsText" text="08.30 – 17.30">
      <formula>NOT(ISERROR(SEARCH("08.30 – 17.30",U145)))</formula>
    </cfRule>
    <cfRule type="containsText" dxfId="24031" priority="44117" operator="containsText" text="09.00 – 18.00">
      <formula>NOT(ISERROR(SEARCH("09.00 – 18.00",U145)))</formula>
    </cfRule>
    <cfRule type="containsText" dxfId="24030" priority="44118" operator="containsText" text="09.00 – 13.00">
      <formula>NOT(ISERROR(SEARCH("09.00 – 13.00",U145)))</formula>
    </cfRule>
    <cfRule type="containsText" dxfId="24029" priority="44119" operator="containsText" text="11.30 – 19.30">
      <formula>NOT(ISERROR(SEARCH("11.30 – 19.30",U145)))</formula>
    </cfRule>
    <cfRule type="containsText" dxfId="24028" priority="44120" operator="containsText" text="10.30 – 19.30">
      <formula>NOT(ISERROR(SEARCH("10.30 – 19.30",U145)))</formula>
    </cfRule>
    <cfRule type="containsText" dxfId="24027" priority="44121" operator="containsText" text="09.00 – 15.00">
      <formula>NOT(ISERROR(SEARCH("09.00 – 15.00",U145)))</formula>
    </cfRule>
    <cfRule type="containsText" dxfId="24026" priority="44122" operator="containsText" text="12:30">
      <formula>NOT(ISERROR(SEARCH("12:30",U145)))</formula>
    </cfRule>
    <cfRule type="containsText" dxfId="24025" priority="44123" operator="containsText" text="13:30">
      <formula>NOT(ISERROR(SEARCH("13:30",U145)))</formula>
    </cfRule>
    <cfRule type="containsText" dxfId="24024" priority="44124" operator="containsText" text="FESTIVITÁ">
      <formula>NOT(ISERROR(SEARCH("FESTIVITÁ",U145)))</formula>
    </cfRule>
    <cfRule type="cellIs" dxfId="24023" priority="44125" operator="equal">
      <formula>"DOMENICA"</formula>
    </cfRule>
  </conditionalFormatting>
  <conditionalFormatting sqref="V146:V152">
    <cfRule type="containsText" dxfId="24022" priority="44092" operator="containsText" text="08.30 – 14.30">
      <formula>NOT(ISERROR(SEARCH("08.30 – 14.30",V146)))</formula>
    </cfRule>
    <cfRule type="containsText" dxfId="24021" priority="44093" operator="containsText" text="09:30 – 18.30">
      <formula>NOT(ISERROR(SEARCH("09:30 – 18.30",V146)))</formula>
    </cfRule>
    <cfRule type="containsText" dxfId="24020" priority="44094" operator="containsText" text="10.30 – 18.30">
      <formula>NOT(ISERROR(SEARCH("10.30 – 18.30",V146)))</formula>
    </cfRule>
    <cfRule type="containsText" dxfId="24019" priority="44095" operator="containsText" text="09.30 – 18.30">
      <formula>NOT(ISERROR(SEARCH("09.30 – 18.30",V146)))</formula>
    </cfRule>
    <cfRule type="containsText" dxfId="24018" priority="44096" operator="containsText" text="09.00 – 13:00">
      <formula>NOT(ISERROR(SEARCH("09.00 – 13:00",V146)))</formula>
    </cfRule>
    <cfRule type="containsText" dxfId="24017" priority="44097" operator="containsText" text="08.30 – 16.30">
      <formula>NOT(ISERROR(SEARCH("08.30 – 16.30",V146)))</formula>
    </cfRule>
    <cfRule type="containsText" dxfId="24016" priority="44098" operator="containsText" text="08:30 – 17.30">
      <formula>NOT(ISERROR(SEARCH("08:30 – 17.30",V146)))</formula>
    </cfRule>
    <cfRule type="containsText" dxfId="24015" priority="44099" operator="containsText" text="08.30 – 17.30">
      <formula>NOT(ISERROR(SEARCH("08.30 – 17.30",V146)))</formula>
    </cfRule>
    <cfRule type="containsText" dxfId="24014" priority="44100" operator="containsText" text="09.00 – 18.00">
      <formula>NOT(ISERROR(SEARCH("09.00 – 18.00",V146)))</formula>
    </cfRule>
    <cfRule type="containsText" dxfId="24013" priority="44101" operator="containsText" text="09.00 – 13.00">
      <formula>NOT(ISERROR(SEARCH("09.00 – 13.00",V146)))</formula>
    </cfRule>
    <cfRule type="containsText" dxfId="24012" priority="44102" operator="containsText" text="11.30 – 19.30">
      <formula>NOT(ISERROR(SEARCH("11.30 – 19.30",V146)))</formula>
    </cfRule>
    <cfRule type="containsText" dxfId="24011" priority="44103" operator="containsText" text="10.30 – 19.30">
      <formula>NOT(ISERROR(SEARCH("10.30 – 19.30",V146)))</formula>
    </cfRule>
    <cfRule type="containsText" dxfId="24010" priority="44104" operator="containsText" text="09.00 – 15.00">
      <formula>NOT(ISERROR(SEARCH("09.00 – 15.00",V146)))</formula>
    </cfRule>
    <cfRule type="containsText" dxfId="24009" priority="44105" operator="containsText" text="12:30">
      <formula>NOT(ISERROR(SEARCH("12:30",V146)))</formula>
    </cfRule>
    <cfRule type="containsText" dxfId="24008" priority="44106" operator="containsText" text="13:30">
      <formula>NOT(ISERROR(SEARCH("13:30",V146)))</formula>
    </cfRule>
    <cfRule type="containsText" dxfId="24007" priority="44107" operator="containsText" text="FESTIVITÁ">
      <formula>NOT(ISERROR(SEARCH("FESTIVITÁ",V146)))</formula>
    </cfRule>
    <cfRule type="cellIs" dxfId="24006" priority="44108" operator="equal">
      <formula>"DOMENICA"</formula>
    </cfRule>
  </conditionalFormatting>
  <conditionalFormatting sqref="V146:V152">
    <cfRule type="iconSet" priority="44091">
      <iconSet iconSet="3Symbols2">
        <cfvo type="percent" val="0"/>
        <cfvo type="percent" val="0"/>
        <cfvo type="formula" val="TODAY()" gte="0"/>
      </iconSet>
    </cfRule>
  </conditionalFormatting>
  <conditionalFormatting sqref="BI146:BI152">
    <cfRule type="containsText" dxfId="24005" priority="44074" operator="containsText" text="08.30 – 14.30">
      <formula>NOT(ISERROR(SEARCH("08.30 – 14.30",BI146)))</formula>
    </cfRule>
    <cfRule type="containsText" dxfId="24004" priority="44075" operator="containsText" text="09:30 – 18.30">
      <formula>NOT(ISERROR(SEARCH("09:30 – 18.30",BI146)))</formula>
    </cfRule>
    <cfRule type="containsText" dxfId="24003" priority="44076" operator="containsText" text="10.30 – 18.30">
      <formula>NOT(ISERROR(SEARCH("10.30 – 18.30",BI146)))</formula>
    </cfRule>
    <cfRule type="containsText" dxfId="24002" priority="44077" operator="containsText" text="09.30 – 18.30">
      <formula>NOT(ISERROR(SEARCH("09.30 – 18.30",BI146)))</formula>
    </cfRule>
    <cfRule type="containsText" dxfId="24001" priority="44078" operator="containsText" text="09.00 – 13:00">
      <formula>NOT(ISERROR(SEARCH("09.00 – 13:00",BI146)))</formula>
    </cfRule>
    <cfRule type="containsText" dxfId="24000" priority="44079" operator="containsText" text="08.30 – 16.30">
      <formula>NOT(ISERROR(SEARCH("08.30 – 16.30",BI146)))</formula>
    </cfRule>
    <cfRule type="containsText" dxfId="23999" priority="44080" operator="containsText" text="08:30 – 17.30">
      <formula>NOT(ISERROR(SEARCH("08:30 – 17.30",BI146)))</formula>
    </cfRule>
    <cfRule type="containsText" dxfId="23998" priority="44081" operator="containsText" text="08.30 – 17.30">
      <formula>NOT(ISERROR(SEARCH("08.30 – 17.30",BI146)))</formula>
    </cfRule>
    <cfRule type="containsText" dxfId="23997" priority="44082" operator="containsText" text="09.00 – 18.00">
      <formula>NOT(ISERROR(SEARCH("09.00 – 18.00",BI146)))</formula>
    </cfRule>
    <cfRule type="containsText" dxfId="23996" priority="44083" operator="containsText" text="09.00 – 13.00">
      <formula>NOT(ISERROR(SEARCH("09.00 – 13.00",BI146)))</formula>
    </cfRule>
    <cfRule type="containsText" dxfId="23995" priority="44084" operator="containsText" text="11.30 – 19.30">
      <formula>NOT(ISERROR(SEARCH("11.30 – 19.30",BI146)))</formula>
    </cfRule>
    <cfRule type="containsText" dxfId="23994" priority="44085" operator="containsText" text="10.30 – 19.30">
      <formula>NOT(ISERROR(SEARCH("10.30 – 19.30",BI146)))</formula>
    </cfRule>
    <cfRule type="containsText" dxfId="23993" priority="44086" operator="containsText" text="09.00 – 15.00">
      <formula>NOT(ISERROR(SEARCH("09.00 – 15.00",BI146)))</formula>
    </cfRule>
    <cfRule type="containsText" dxfId="23992" priority="44087" operator="containsText" text="12:30">
      <formula>NOT(ISERROR(SEARCH("12:30",BI146)))</formula>
    </cfRule>
    <cfRule type="containsText" dxfId="23991" priority="44088" operator="containsText" text="13:30">
      <formula>NOT(ISERROR(SEARCH("13:30",BI146)))</formula>
    </cfRule>
    <cfRule type="containsText" dxfId="23990" priority="44089" operator="containsText" text="FESTIVITÁ">
      <formula>NOT(ISERROR(SEARCH("FESTIVITÁ",BI146)))</formula>
    </cfRule>
    <cfRule type="cellIs" dxfId="23989" priority="44090" operator="equal">
      <formula>"DOMENICA"</formula>
    </cfRule>
  </conditionalFormatting>
  <conditionalFormatting sqref="BJ146:BJ152">
    <cfRule type="containsText" dxfId="23988" priority="44057" operator="containsText" text="08.30 – 14.30">
      <formula>NOT(ISERROR(SEARCH("08.30 – 14.30",BJ146)))</formula>
    </cfRule>
    <cfRule type="containsText" dxfId="23987" priority="44058" operator="containsText" text="09:30 – 18.30">
      <formula>NOT(ISERROR(SEARCH("09:30 – 18.30",BJ146)))</formula>
    </cfRule>
    <cfRule type="containsText" dxfId="23986" priority="44059" operator="containsText" text="10.30 – 18.30">
      <formula>NOT(ISERROR(SEARCH("10.30 – 18.30",BJ146)))</formula>
    </cfRule>
    <cfRule type="containsText" dxfId="23985" priority="44060" operator="containsText" text="09.30 – 18.30">
      <formula>NOT(ISERROR(SEARCH("09.30 – 18.30",BJ146)))</formula>
    </cfRule>
    <cfRule type="containsText" dxfId="23984" priority="44061" operator="containsText" text="09.00 – 13:00">
      <formula>NOT(ISERROR(SEARCH("09.00 – 13:00",BJ146)))</formula>
    </cfRule>
    <cfRule type="containsText" dxfId="23983" priority="44062" operator="containsText" text="08.30 – 16.30">
      <formula>NOT(ISERROR(SEARCH("08.30 – 16.30",BJ146)))</formula>
    </cfRule>
    <cfRule type="containsText" dxfId="23982" priority="44063" operator="containsText" text="08:30 – 17.30">
      <formula>NOT(ISERROR(SEARCH("08:30 – 17.30",BJ146)))</formula>
    </cfRule>
    <cfRule type="containsText" dxfId="23981" priority="44064" operator="containsText" text="08.30 – 17.30">
      <formula>NOT(ISERROR(SEARCH("08.30 – 17.30",BJ146)))</formula>
    </cfRule>
    <cfRule type="containsText" dxfId="23980" priority="44065" operator="containsText" text="09.00 – 18.00">
      <formula>NOT(ISERROR(SEARCH("09.00 – 18.00",BJ146)))</formula>
    </cfRule>
    <cfRule type="containsText" dxfId="23979" priority="44066" operator="containsText" text="09.00 – 13.00">
      <formula>NOT(ISERROR(SEARCH("09.00 – 13.00",BJ146)))</formula>
    </cfRule>
    <cfRule type="containsText" dxfId="23978" priority="44067" operator="containsText" text="11.30 – 19.30">
      <formula>NOT(ISERROR(SEARCH("11.30 – 19.30",BJ146)))</formula>
    </cfRule>
    <cfRule type="containsText" dxfId="23977" priority="44068" operator="containsText" text="10.30 – 19.30">
      <formula>NOT(ISERROR(SEARCH("10.30 – 19.30",BJ146)))</formula>
    </cfRule>
    <cfRule type="containsText" dxfId="23976" priority="44069" operator="containsText" text="09.00 – 15.00">
      <formula>NOT(ISERROR(SEARCH("09.00 – 15.00",BJ146)))</formula>
    </cfRule>
    <cfRule type="containsText" dxfId="23975" priority="44070" operator="containsText" text="12:30">
      <formula>NOT(ISERROR(SEARCH("12:30",BJ146)))</formula>
    </cfRule>
    <cfRule type="containsText" dxfId="23974" priority="44071" operator="containsText" text="13:30">
      <formula>NOT(ISERROR(SEARCH("13:30",BJ146)))</formula>
    </cfRule>
    <cfRule type="containsText" dxfId="23973" priority="44072" operator="containsText" text="FESTIVITÁ">
      <formula>NOT(ISERROR(SEARCH("FESTIVITÁ",BJ146)))</formula>
    </cfRule>
    <cfRule type="cellIs" dxfId="23972" priority="44073" operator="equal">
      <formula>"DOMENICA"</formula>
    </cfRule>
  </conditionalFormatting>
  <conditionalFormatting sqref="BJ146:BJ152">
    <cfRule type="iconSet" priority="44056">
      <iconSet iconSet="3Symbols2">
        <cfvo type="percent" val="0"/>
        <cfvo type="percent" val="0"/>
        <cfvo type="formula" val="TODAY()" gte="0"/>
      </iconSet>
    </cfRule>
  </conditionalFormatting>
  <conditionalFormatting sqref="Q145:S152 BU145:XFD152 U145:V152">
    <cfRule type="containsText" dxfId="23971" priority="44050" operator="containsText" text="09.00 - 13.00">
      <formula>NOT(ISERROR(SEARCH("09.00 - 13.00",Q145)))</formula>
    </cfRule>
    <cfRule type="containsText" dxfId="23970" priority="44051" operator="containsText" text="09.00 – 15:00">
      <formula>NOT(ISERROR(SEARCH("09.00 – 15:00",Q145)))</formula>
    </cfRule>
    <cfRule type="containsText" dxfId="23969" priority="44052" operator="containsText" text="09.00 – 16.00">
      <formula>NOT(ISERROR(SEARCH("09.00 – 16.00",Q145)))</formula>
    </cfRule>
    <cfRule type="containsText" dxfId="23968" priority="44053" operator="containsText" text="09.00 - 13:00">
      <formula>NOT(ISERROR(SEARCH("09.00 - 13:00",Q145)))</formula>
    </cfRule>
    <cfRule type="containsText" dxfId="23967" priority="44054" operator="containsText" text="08.30 – 16:30 ">
      <formula>NOT(ISERROR(SEARCH("08.30 – 16:30 ",Q145)))</formula>
    </cfRule>
    <cfRule type="containsText" dxfId="23966" priority="44055" operator="containsText" text="08.30 – 17:30 ">
      <formula>NOT(ISERROR(SEARCH("08.30 – 17:30 ",Q145)))</formula>
    </cfRule>
  </conditionalFormatting>
  <conditionalFormatting sqref="A145:B145">
    <cfRule type="containsText" dxfId="23965" priority="44015" operator="containsText" text="08.30 – 14.30">
      <formula>NOT(ISERROR(SEARCH("08.30 – 14.30",A145)))</formula>
    </cfRule>
    <cfRule type="containsText" dxfId="23964" priority="44016" operator="containsText" text="09:30 – 18.30">
      <formula>NOT(ISERROR(SEARCH("09:30 – 18.30",A145)))</formula>
    </cfRule>
    <cfRule type="containsText" dxfId="23963" priority="44017" operator="containsText" text="10.30 – 18.30">
      <formula>NOT(ISERROR(SEARCH("10.30 – 18.30",A145)))</formula>
    </cfRule>
    <cfRule type="containsText" dxfId="23962" priority="44018" operator="containsText" text="09.30 – 18.30">
      <formula>NOT(ISERROR(SEARCH("09.30 – 18.30",A145)))</formula>
    </cfRule>
    <cfRule type="containsText" dxfId="23961" priority="44019" operator="containsText" text="09.00 – 13:00">
      <formula>NOT(ISERROR(SEARCH("09.00 – 13:00",A145)))</formula>
    </cfRule>
    <cfRule type="containsText" dxfId="23960" priority="44020" operator="containsText" text="08.30 – 16.30">
      <formula>NOT(ISERROR(SEARCH("08.30 – 16.30",A145)))</formula>
    </cfRule>
    <cfRule type="containsText" dxfId="23959" priority="44021" operator="containsText" text="08:30 – 17.30">
      <formula>NOT(ISERROR(SEARCH("08:30 – 17.30",A145)))</formula>
    </cfRule>
    <cfRule type="containsText" dxfId="23958" priority="44022" operator="containsText" text="08.30 – 17.30">
      <formula>NOT(ISERROR(SEARCH("08.30 – 17.30",A145)))</formula>
    </cfRule>
    <cfRule type="containsText" dxfId="23957" priority="44023" operator="containsText" text="09.00 – 18.00">
      <formula>NOT(ISERROR(SEARCH("09.00 – 18.00",A145)))</formula>
    </cfRule>
    <cfRule type="containsText" dxfId="23956" priority="44024" operator="containsText" text="09.00 – 13.00">
      <formula>NOT(ISERROR(SEARCH("09.00 – 13.00",A145)))</formula>
    </cfRule>
    <cfRule type="containsText" dxfId="23955" priority="44025" operator="containsText" text="11.30 – 19.30">
      <formula>NOT(ISERROR(SEARCH("11.30 – 19.30",A145)))</formula>
    </cfRule>
    <cfRule type="containsText" dxfId="23954" priority="44026" operator="containsText" text="10.30 – 19.30">
      <formula>NOT(ISERROR(SEARCH("10.30 – 19.30",A145)))</formula>
    </cfRule>
    <cfRule type="containsText" dxfId="23953" priority="44027" operator="containsText" text="09.00 – 15.00">
      <formula>NOT(ISERROR(SEARCH("09.00 – 15.00",A145)))</formula>
    </cfRule>
    <cfRule type="containsText" dxfId="23952" priority="44028" operator="containsText" text="12:30">
      <formula>NOT(ISERROR(SEARCH("12:30",A145)))</formula>
    </cfRule>
    <cfRule type="containsText" dxfId="23951" priority="44029" operator="containsText" text="13:30">
      <formula>NOT(ISERROR(SEARCH("13:30",A145)))</formula>
    </cfRule>
    <cfRule type="containsText" dxfId="23950" priority="44030" operator="containsText" text="FESTIVITÁ">
      <formula>NOT(ISERROR(SEARCH("FESTIVITÁ",A145)))</formula>
    </cfRule>
    <cfRule type="cellIs" dxfId="23949" priority="44031" operator="equal">
      <formula>"DOMENICA"</formula>
    </cfRule>
  </conditionalFormatting>
  <conditionalFormatting sqref="A145:B145">
    <cfRule type="containsText" dxfId="23948" priority="44009" operator="containsText" text="09.00 - 13.00">
      <formula>NOT(ISERROR(SEARCH("09.00 - 13.00",A145)))</formula>
    </cfRule>
    <cfRule type="containsText" dxfId="23947" priority="44010" operator="containsText" text="09.00 – 15:00">
      <formula>NOT(ISERROR(SEARCH("09.00 – 15:00",A145)))</formula>
    </cfRule>
    <cfRule type="containsText" dxfId="23946" priority="44011" operator="containsText" text="09.00 – 16.00">
      <formula>NOT(ISERROR(SEARCH("09.00 – 16.00",A145)))</formula>
    </cfRule>
    <cfRule type="containsText" dxfId="23945" priority="44012" operator="containsText" text="09.00 - 13:00">
      <formula>NOT(ISERROR(SEARCH("09.00 - 13:00",A145)))</formula>
    </cfRule>
    <cfRule type="containsText" dxfId="23944" priority="44013" operator="containsText" text="08.30 – 16:30 ">
      <formula>NOT(ISERROR(SEARCH("08.30 – 16:30 ",A145)))</formula>
    </cfRule>
    <cfRule type="containsText" dxfId="23943" priority="44014" operator="containsText" text="08.30 – 17:30 ">
      <formula>NOT(ISERROR(SEARCH("08.30 – 17:30 ",A145)))</formula>
    </cfRule>
  </conditionalFormatting>
  <conditionalFormatting sqref="C145:P152">
    <cfRule type="containsText" dxfId="23942" priority="43991" operator="containsText" text="08.30 – 14.30">
      <formula>NOT(ISERROR(SEARCH("08.30 – 14.30",C145)))</formula>
    </cfRule>
    <cfRule type="containsText" dxfId="23941" priority="43992" operator="containsText" text="09:30 – 18.30">
      <formula>NOT(ISERROR(SEARCH("09:30 – 18.30",C145)))</formula>
    </cfRule>
    <cfRule type="containsText" dxfId="23940" priority="43993" operator="containsText" text="10.30 – 18.30">
      <formula>NOT(ISERROR(SEARCH("10.30 – 18.30",C145)))</formula>
    </cfRule>
    <cfRule type="containsText" dxfId="23939" priority="43994" operator="containsText" text="09.30 – 18.30">
      <formula>NOT(ISERROR(SEARCH("09.30 – 18.30",C145)))</formula>
    </cfRule>
    <cfRule type="containsText" dxfId="23938" priority="43996" operator="containsText" text="09.00 – 13:00">
      <formula>NOT(ISERROR(SEARCH("09.00 – 13:00",C145)))</formula>
    </cfRule>
    <cfRule type="containsText" dxfId="23937" priority="43997" operator="containsText" text="08.30 – 16.30">
      <formula>NOT(ISERROR(SEARCH("08.30 – 16.30",C145)))</formula>
    </cfRule>
    <cfRule type="containsText" dxfId="23936" priority="43998" operator="containsText" text="08:30 – 17.30">
      <formula>NOT(ISERROR(SEARCH("08:30 – 17.30",C145)))</formula>
    </cfRule>
    <cfRule type="containsText" dxfId="23935" priority="43999" operator="containsText" text="08.30 – 17.30">
      <formula>NOT(ISERROR(SEARCH("08.30 – 17.30",C145)))</formula>
    </cfRule>
    <cfRule type="containsText" dxfId="23934" priority="44000" operator="containsText" text="09.00 – 18.00">
      <formula>NOT(ISERROR(SEARCH("09.00 – 18.00",C145)))</formula>
    </cfRule>
    <cfRule type="containsText" dxfId="23933" priority="44001" operator="containsText" text="09.00 – 13.00">
      <formula>NOT(ISERROR(SEARCH("09.00 – 13.00",C145)))</formula>
    </cfRule>
    <cfRule type="containsText" dxfId="23932" priority="44002" operator="containsText" text="11.30 – 19.30">
      <formula>NOT(ISERROR(SEARCH("11.30 – 19.30",C145)))</formula>
    </cfRule>
    <cfRule type="containsText" dxfId="23931" priority="44003" operator="containsText" text="10.30 – 19.30">
      <formula>NOT(ISERROR(SEARCH("10.30 – 19.30",C145)))</formula>
    </cfRule>
    <cfRule type="containsText" dxfId="23930" priority="44004" operator="containsText" text="09.00 – 15.00">
      <formula>NOT(ISERROR(SEARCH("09.00 – 15.00",C145)))</formula>
    </cfRule>
    <cfRule type="containsText" dxfId="23929" priority="44005" operator="containsText" text="1 2 : 3 0">
      <formula>NOT(ISERROR(SEARCH("1 2 : 3 0",C145)))</formula>
    </cfRule>
    <cfRule type="containsText" dxfId="23928" priority="44006" operator="containsText" text="1 3 : 3 0">
      <formula>NOT(ISERROR(SEARCH("1 3 : 3 0",C145)))</formula>
    </cfRule>
    <cfRule type="containsText" dxfId="23927" priority="44007" operator="containsText" text="FESTIVITÁ">
      <formula>NOT(ISERROR(SEARCH("FESTIVITÁ",C145)))</formula>
    </cfRule>
    <cfRule type="cellIs" dxfId="23926" priority="44008" operator="equal">
      <formula>"DOMENICA"</formula>
    </cfRule>
  </conditionalFormatting>
  <conditionalFormatting sqref="C145:P152">
    <cfRule type="containsText" dxfId="23925" priority="43983" operator="containsText" text="09.00 - 13.00">
      <formula>NOT(ISERROR(SEARCH("09.00 - 13.00",C145)))</formula>
    </cfRule>
    <cfRule type="containsText" dxfId="23924" priority="43986" operator="containsText" text="09.00 – 15:00">
      <formula>NOT(ISERROR(SEARCH("09.00 – 15:00",C145)))</formula>
    </cfRule>
    <cfRule type="containsText" dxfId="23923" priority="43987" operator="containsText" text="09.00 – 16.00">
      <formula>NOT(ISERROR(SEARCH("09.00 – 16.00",C145)))</formula>
    </cfRule>
    <cfRule type="containsText" dxfId="23922" priority="43988" operator="containsText" text="09.00 - 13:00">
      <formula>NOT(ISERROR(SEARCH("09.00 - 13:00",C145)))</formula>
    </cfRule>
    <cfRule type="containsText" dxfId="23921" priority="43989" operator="containsText" text="08.30 – 16:30 ">
      <formula>NOT(ISERROR(SEARCH("08.30 – 16:30 ",C145)))</formula>
    </cfRule>
    <cfRule type="containsText" dxfId="23920" priority="43990" operator="containsText" text="08.30 – 17:30 ">
      <formula>NOT(ISERROR(SEARCH("08.30 – 17:30 ",C145)))</formula>
    </cfRule>
  </conditionalFormatting>
  <conditionalFormatting sqref="C145:P152">
    <cfRule type="containsText" dxfId="23919" priority="43985" operator="containsText" text="1 3 : 0 0">
      <formula>NOT(ISERROR(SEARCH("1 3 : 0 0",C145)))</formula>
    </cfRule>
  </conditionalFormatting>
  <conditionalFormatting sqref="C145:P145">
    <cfRule type="containsText" dxfId="23918" priority="43984" operator="containsText" text="13:00">
      <formula>NOT(ISERROR(SEARCH("13:00",C145)))</formula>
    </cfRule>
  </conditionalFormatting>
  <conditionalFormatting sqref="C145:P152">
    <cfRule type="containsText" dxfId="23917" priority="43995" operator="containsText" text="09:00 – 13.00 ">
      <formula>NOT(ISERROR(SEARCH("09:00 – 13.00 ",C145)))</formula>
    </cfRule>
  </conditionalFormatting>
  <conditionalFormatting sqref="C151:P151">
    <cfRule type="containsText" dxfId="23916" priority="43982" operator="containsText" text="09:00 – 13.00 ">
      <formula>NOT(ISERROR(SEARCH("09:00 – 13.00 ",C151)))</formula>
    </cfRule>
  </conditionalFormatting>
  <conditionalFormatting sqref="C145:P152">
    <cfRule type="containsText" dxfId="23915" priority="43981" operator="containsText" text="09:00 – 13.00 ">
      <formula>NOT(ISERROR(SEARCH("09:00 – 13.00 ",C145)))</formula>
    </cfRule>
  </conditionalFormatting>
  <conditionalFormatting sqref="C151:P152">
    <cfRule type="containsText" dxfId="23914" priority="43980" operator="containsText" text="09:00 – 13.00 ">
      <formula>NOT(ISERROR(SEARCH("09:00 – 13.00 ",C151)))</formula>
    </cfRule>
  </conditionalFormatting>
  <conditionalFormatting sqref="C146:P146">
    <cfRule type="containsText" dxfId="23913" priority="43977" operator="containsText" text="09.00 -13.00">
      <formula>NOT(ISERROR(SEARCH("09.00 -13.00",C146)))</formula>
    </cfRule>
    <cfRule type="containsText" dxfId="23912" priority="43978" operator="containsText" text="09.00 -15:00">
      <formula>NOT(ISERROR(SEARCH("09.00 -15:00",C146)))</formula>
    </cfRule>
    <cfRule type="containsText" dxfId="23911" priority="43979" operator="containsText" text="09.00 -16.00">
      <formula>NOT(ISERROR(SEARCH("09.00 -16.00",C146)))</formula>
    </cfRule>
  </conditionalFormatting>
  <conditionalFormatting sqref="C147:P152">
    <cfRule type="containsText" dxfId="23910" priority="43974" operator="containsText" text="09.00 -13.00">
      <formula>NOT(ISERROR(SEARCH("09.00 -13.00",C147)))</formula>
    </cfRule>
    <cfRule type="containsText" dxfId="23909" priority="43975" operator="containsText" text="09.00 -15:00">
      <formula>NOT(ISERROR(SEARCH("09.00 -15:00",C147)))</formula>
    </cfRule>
    <cfRule type="containsText" dxfId="23908" priority="43976" operator="containsText" text="09.00 -16.00">
      <formula>NOT(ISERROR(SEARCH("09.00 -16.00",C147)))</formula>
    </cfRule>
  </conditionalFormatting>
  <conditionalFormatting sqref="C145:P145">
    <cfRule type="containsText" dxfId="23907" priority="43971" operator="containsText" text="09.00 -13.00">
      <formula>NOT(ISERROR(SEARCH("09.00 -13.00",C145)))</formula>
    </cfRule>
    <cfRule type="containsText" dxfId="23906" priority="43972" operator="containsText" text="09.00 -15:00">
      <formula>NOT(ISERROR(SEARCH("09.00 -15:00",C145)))</formula>
    </cfRule>
    <cfRule type="containsText" dxfId="23905" priority="43973" operator="containsText" text="09.00 -16.00">
      <formula>NOT(ISERROR(SEARCH("09.00 -16.00",C145)))</formula>
    </cfRule>
  </conditionalFormatting>
  <conditionalFormatting sqref="C151:P151">
    <cfRule type="containsText" dxfId="23904" priority="43970" operator="containsText" text="09:00 – 13.00 ">
      <formula>NOT(ISERROR(SEARCH("09:00 – 13.00 ",C151)))</formula>
    </cfRule>
  </conditionalFormatting>
  <conditionalFormatting sqref="C145:P152">
    <cfRule type="containsText" dxfId="23903" priority="43969" operator="containsText" text="09:00 – 13.00 ">
      <formula>NOT(ISERROR(SEARCH("09:00 – 13.00 ",C145)))</formula>
    </cfRule>
  </conditionalFormatting>
  <conditionalFormatting sqref="C151:P152">
    <cfRule type="containsText" dxfId="23902" priority="43968" operator="containsText" text="09:00 – 13.00 ">
      <formula>NOT(ISERROR(SEARCH("09:00 – 13.00 ",C151)))</formula>
    </cfRule>
  </conditionalFormatting>
  <conditionalFormatting sqref="C146:P146">
    <cfRule type="containsText" dxfId="23901" priority="43965" operator="containsText" text="09.00 -13.00">
      <formula>NOT(ISERROR(SEARCH("09.00 -13.00",C146)))</formula>
    </cfRule>
    <cfRule type="containsText" dxfId="23900" priority="43966" operator="containsText" text="09.00 -15:00">
      <formula>NOT(ISERROR(SEARCH("09.00 -15:00",C146)))</formula>
    </cfRule>
    <cfRule type="containsText" dxfId="23899" priority="43967" operator="containsText" text="09.00 -16.00">
      <formula>NOT(ISERROR(SEARCH("09.00 -16.00",C146)))</formula>
    </cfRule>
  </conditionalFormatting>
  <conditionalFormatting sqref="C147:P152">
    <cfRule type="containsText" dxfId="23898" priority="43962" operator="containsText" text="09.00 -13.00">
      <formula>NOT(ISERROR(SEARCH("09.00 -13.00",C147)))</formula>
    </cfRule>
    <cfRule type="containsText" dxfId="23897" priority="43963" operator="containsText" text="09.00 -15:00">
      <formula>NOT(ISERROR(SEARCH("09.00 -15:00",C147)))</formula>
    </cfRule>
    <cfRule type="containsText" dxfId="23896" priority="43964" operator="containsText" text="09.00 -16.00">
      <formula>NOT(ISERROR(SEARCH("09.00 -16.00",C147)))</formula>
    </cfRule>
  </conditionalFormatting>
  <conditionalFormatting sqref="C145:P145">
    <cfRule type="containsText" dxfId="23895" priority="43959" operator="containsText" text="09.00 -13.00">
      <formula>NOT(ISERROR(SEARCH("09.00 -13.00",C145)))</formula>
    </cfRule>
    <cfRule type="containsText" dxfId="23894" priority="43960" operator="containsText" text="09.00 -15:00">
      <formula>NOT(ISERROR(SEARCH("09.00 -15:00",C145)))</formula>
    </cfRule>
    <cfRule type="containsText" dxfId="23893" priority="43961" operator="containsText" text="09.00 -16.00">
      <formula>NOT(ISERROR(SEARCH("09.00 -16.00",C145)))</formula>
    </cfRule>
  </conditionalFormatting>
  <conditionalFormatting sqref="C146:P146">
    <cfRule type="containsText" dxfId="23892" priority="43956" operator="containsText" text="09.00 -13:00">
      <formula>NOT(ISERROR(SEARCH("09.00 -13:00",C146)))</formula>
    </cfRule>
    <cfRule type="containsText" dxfId="23891" priority="43957" operator="containsText" text="08.30 -17.30">
      <formula>NOT(ISERROR(SEARCH("08.30 -17.30",C146)))</formula>
    </cfRule>
    <cfRule type="containsText" dxfId="23890" priority="43958" operator="containsText" text="08.30 -15:30">
      <formula>NOT(ISERROR(SEARCH("08.30 -15:30",C146)))</formula>
    </cfRule>
  </conditionalFormatting>
  <conditionalFormatting sqref="C147:P152">
    <cfRule type="containsText" dxfId="23889" priority="43953" operator="containsText" text="09.00 -13.00">
      <formula>NOT(ISERROR(SEARCH("09.00 -13.00",C147)))</formula>
    </cfRule>
    <cfRule type="containsText" dxfId="23888" priority="43954" operator="containsText" text="09.00 -15:00">
      <formula>NOT(ISERROR(SEARCH("09.00 -15:00",C147)))</formula>
    </cfRule>
    <cfRule type="containsText" dxfId="23887" priority="43955" operator="containsText" text="09.00 -16.00">
      <formula>NOT(ISERROR(SEARCH("09.00 -16.00",C147)))</formula>
    </cfRule>
  </conditionalFormatting>
  <conditionalFormatting sqref="C147:P152">
    <cfRule type="containsText" dxfId="23886" priority="43950" operator="containsText" text="09.00 -13:00">
      <formula>NOT(ISERROR(SEARCH("09.00 -13:00",C147)))</formula>
    </cfRule>
    <cfRule type="containsText" dxfId="23885" priority="43951" operator="containsText" text="08.30 -17.30">
      <formula>NOT(ISERROR(SEARCH("08.30 -17.30",C147)))</formula>
    </cfRule>
    <cfRule type="containsText" dxfId="23884" priority="43952" operator="containsText" text="08.30 -15:30">
      <formula>NOT(ISERROR(SEARCH("08.30 -15:30",C147)))</formula>
    </cfRule>
  </conditionalFormatting>
  <conditionalFormatting sqref="C145:P145">
    <cfRule type="containsText" dxfId="23883" priority="43947" operator="containsText" text="09.00 -13.00">
      <formula>NOT(ISERROR(SEARCH("09.00 -13.00",C145)))</formula>
    </cfRule>
    <cfRule type="containsText" dxfId="23882" priority="43948" operator="containsText" text="09.00 -15:00">
      <formula>NOT(ISERROR(SEARCH("09.00 -15:00",C145)))</formula>
    </cfRule>
    <cfRule type="containsText" dxfId="23881" priority="43949" operator="containsText" text="09.00 -16.00">
      <formula>NOT(ISERROR(SEARCH("09.00 -16.00",C145)))</formula>
    </cfRule>
  </conditionalFormatting>
  <conditionalFormatting sqref="C145:P145">
    <cfRule type="containsText" dxfId="23880" priority="43944" operator="containsText" text="09.00 -13:00">
      <formula>NOT(ISERROR(SEARCH("09.00 -13:00",C145)))</formula>
    </cfRule>
    <cfRule type="containsText" dxfId="23879" priority="43945" operator="containsText" text="08.30 -17.30">
      <formula>NOT(ISERROR(SEARCH("08.30 -17.30",C145)))</formula>
    </cfRule>
    <cfRule type="containsText" dxfId="23878" priority="43946" operator="containsText" text="08.30 -15:30">
      <formula>NOT(ISERROR(SEARCH("08.30 -15:30",C145)))</formula>
    </cfRule>
  </conditionalFormatting>
  <conditionalFormatting sqref="W145:W152">
    <cfRule type="containsText" dxfId="23877" priority="43926" operator="containsText" text="08.30 – 14.30">
      <formula>NOT(ISERROR(SEARCH("08.30 – 14.30",W145)))</formula>
    </cfRule>
    <cfRule type="containsText" dxfId="23876" priority="43927" operator="containsText" text="09:30 – 18.30">
      <formula>NOT(ISERROR(SEARCH("09:30 – 18.30",W145)))</formula>
    </cfRule>
    <cfRule type="containsText" dxfId="23875" priority="43928" operator="containsText" text="10.30 – 18.30">
      <formula>NOT(ISERROR(SEARCH("10.30 – 18.30",W145)))</formula>
    </cfRule>
    <cfRule type="containsText" dxfId="23874" priority="43929" operator="containsText" text="09.30 – 18.30">
      <formula>NOT(ISERROR(SEARCH("09.30 – 18.30",W145)))</formula>
    </cfRule>
    <cfRule type="containsText" dxfId="23873" priority="43931" operator="containsText" text="09.00 – 13:00">
      <formula>NOT(ISERROR(SEARCH("09.00 – 13:00",W145)))</formula>
    </cfRule>
    <cfRule type="containsText" dxfId="23872" priority="43932" operator="containsText" text="08.30 – 16.30">
      <formula>NOT(ISERROR(SEARCH("08.30 – 16.30",W145)))</formula>
    </cfRule>
    <cfRule type="containsText" dxfId="23871" priority="43933" operator="containsText" text="08:30 – 17.30">
      <formula>NOT(ISERROR(SEARCH("08:30 – 17.30",W145)))</formula>
    </cfRule>
    <cfRule type="containsText" dxfId="23870" priority="43934" operator="containsText" text="08.30 – 17.30">
      <formula>NOT(ISERROR(SEARCH("08.30 – 17.30",W145)))</formula>
    </cfRule>
    <cfRule type="containsText" dxfId="23869" priority="43935" operator="containsText" text="09.00 – 18.00">
      <formula>NOT(ISERROR(SEARCH("09.00 – 18.00",W145)))</formula>
    </cfRule>
    <cfRule type="containsText" dxfId="23868" priority="43936" operator="containsText" text="09.00 – 13.00">
      <formula>NOT(ISERROR(SEARCH("09.00 – 13.00",W145)))</formula>
    </cfRule>
    <cfRule type="containsText" dxfId="23867" priority="43937" operator="containsText" text="11.30 – 19.30">
      <formula>NOT(ISERROR(SEARCH("11.30 – 19.30",W145)))</formula>
    </cfRule>
    <cfRule type="containsText" dxfId="23866" priority="43938" operator="containsText" text="10.30 – 19.30">
      <formula>NOT(ISERROR(SEARCH("10.30 – 19.30",W145)))</formula>
    </cfRule>
    <cfRule type="containsText" dxfId="23865" priority="43939" operator="containsText" text="09.00 – 15.00">
      <formula>NOT(ISERROR(SEARCH("09.00 – 15.00",W145)))</formula>
    </cfRule>
    <cfRule type="containsText" dxfId="23864" priority="43940" operator="containsText" text="1 2 : 3 0">
      <formula>NOT(ISERROR(SEARCH("1 2 : 3 0",W145)))</formula>
    </cfRule>
    <cfRule type="containsText" dxfId="23863" priority="43941" operator="containsText" text="1 3 : 3 0">
      <formula>NOT(ISERROR(SEARCH("1 3 : 3 0",W145)))</formula>
    </cfRule>
    <cfRule type="containsText" dxfId="23862" priority="43942" operator="containsText" text="FESTIVITÁ">
      <formula>NOT(ISERROR(SEARCH("FESTIVITÁ",W145)))</formula>
    </cfRule>
    <cfRule type="cellIs" dxfId="23861" priority="43943" operator="equal">
      <formula>"DOMENICA"</formula>
    </cfRule>
  </conditionalFormatting>
  <conditionalFormatting sqref="W145:W152">
    <cfRule type="containsText" dxfId="23860" priority="43918" operator="containsText" text="09.00 - 13.00">
      <formula>NOT(ISERROR(SEARCH("09.00 - 13.00",W145)))</formula>
    </cfRule>
    <cfRule type="containsText" dxfId="23859" priority="43921" operator="containsText" text="09.00 – 15:00">
      <formula>NOT(ISERROR(SEARCH("09.00 – 15:00",W145)))</formula>
    </cfRule>
    <cfRule type="containsText" dxfId="23858" priority="43922" operator="containsText" text="09.00 – 16.00">
      <formula>NOT(ISERROR(SEARCH("09.00 – 16.00",W145)))</formula>
    </cfRule>
    <cfRule type="containsText" dxfId="23857" priority="43923" operator="containsText" text="09.00 - 13:00">
      <formula>NOT(ISERROR(SEARCH("09.00 - 13:00",W145)))</formula>
    </cfRule>
    <cfRule type="containsText" dxfId="23856" priority="43924" operator="containsText" text="08.30 – 16:30 ">
      <formula>NOT(ISERROR(SEARCH("08.30 – 16:30 ",W145)))</formula>
    </cfRule>
    <cfRule type="containsText" dxfId="23855" priority="43925" operator="containsText" text="08.30 – 17:30 ">
      <formula>NOT(ISERROR(SEARCH("08.30 – 17:30 ",W145)))</formula>
    </cfRule>
  </conditionalFormatting>
  <conditionalFormatting sqref="W145:W152">
    <cfRule type="containsText" dxfId="23854" priority="43920" operator="containsText" text="1 3 : 0 0">
      <formula>NOT(ISERROR(SEARCH("1 3 : 0 0",W145)))</formula>
    </cfRule>
  </conditionalFormatting>
  <conditionalFormatting sqref="W145">
    <cfRule type="containsText" dxfId="23853" priority="43919" operator="containsText" text="13:00">
      <formula>NOT(ISERROR(SEARCH("13:00",W145)))</formula>
    </cfRule>
  </conditionalFormatting>
  <conditionalFormatting sqref="W145:W152">
    <cfRule type="containsText" dxfId="23852" priority="43930" operator="containsText" text="09:00 – 13.00 ">
      <formula>NOT(ISERROR(SEARCH("09:00 – 13.00 ",W145)))</formula>
    </cfRule>
  </conditionalFormatting>
  <conditionalFormatting sqref="W151">
    <cfRule type="containsText" dxfId="23851" priority="43917" operator="containsText" text="09:00 – 13.00 ">
      <formula>NOT(ISERROR(SEARCH("09:00 – 13.00 ",W151)))</formula>
    </cfRule>
  </conditionalFormatting>
  <conditionalFormatting sqref="W145:W152">
    <cfRule type="containsText" dxfId="23850" priority="43916" operator="containsText" text="09:00 – 13.00 ">
      <formula>NOT(ISERROR(SEARCH("09:00 – 13.00 ",W145)))</formula>
    </cfRule>
  </conditionalFormatting>
  <conditionalFormatting sqref="W151:W152">
    <cfRule type="containsText" dxfId="23849" priority="43915" operator="containsText" text="09:00 – 13.00 ">
      <formula>NOT(ISERROR(SEARCH("09:00 – 13.00 ",W151)))</formula>
    </cfRule>
  </conditionalFormatting>
  <conditionalFormatting sqref="W146">
    <cfRule type="containsText" dxfId="23848" priority="43912" operator="containsText" text="09.00 -13.00">
      <formula>NOT(ISERROR(SEARCH("09.00 -13.00",W146)))</formula>
    </cfRule>
    <cfRule type="containsText" dxfId="23847" priority="43913" operator="containsText" text="09.00 -15:00">
      <formula>NOT(ISERROR(SEARCH("09.00 -15:00",W146)))</formula>
    </cfRule>
    <cfRule type="containsText" dxfId="23846" priority="43914" operator="containsText" text="09.00 -16.00">
      <formula>NOT(ISERROR(SEARCH("09.00 -16.00",W146)))</formula>
    </cfRule>
  </conditionalFormatting>
  <conditionalFormatting sqref="W147:W152">
    <cfRule type="containsText" dxfId="23845" priority="43909" operator="containsText" text="09.00 -13.00">
      <formula>NOT(ISERROR(SEARCH("09.00 -13.00",W147)))</formula>
    </cfRule>
    <cfRule type="containsText" dxfId="23844" priority="43910" operator="containsText" text="09.00 -15:00">
      <formula>NOT(ISERROR(SEARCH("09.00 -15:00",W147)))</formula>
    </cfRule>
    <cfRule type="containsText" dxfId="23843" priority="43911" operator="containsText" text="09.00 -16.00">
      <formula>NOT(ISERROR(SEARCH("09.00 -16.00",W147)))</formula>
    </cfRule>
  </conditionalFormatting>
  <conditionalFormatting sqref="W145">
    <cfRule type="containsText" dxfId="23842" priority="43906" operator="containsText" text="09.00 -13.00">
      <formula>NOT(ISERROR(SEARCH("09.00 -13.00",W145)))</formula>
    </cfRule>
    <cfRule type="containsText" dxfId="23841" priority="43907" operator="containsText" text="09.00 -15:00">
      <formula>NOT(ISERROR(SEARCH("09.00 -15:00",W145)))</formula>
    </cfRule>
    <cfRule type="containsText" dxfId="23840" priority="43908" operator="containsText" text="09.00 -16.00">
      <formula>NOT(ISERROR(SEARCH("09.00 -16.00",W145)))</formula>
    </cfRule>
  </conditionalFormatting>
  <conditionalFormatting sqref="W151">
    <cfRule type="containsText" dxfId="23839" priority="43905" operator="containsText" text="09:00 – 13.00 ">
      <formula>NOT(ISERROR(SEARCH("09:00 – 13.00 ",W151)))</formula>
    </cfRule>
  </conditionalFormatting>
  <conditionalFormatting sqref="W146">
    <cfRule type="containsText" dxfId="23838" priority="43900" operator="containsText" text="09.00 -13.00">
      <formula>NOT(ISERROR(SEARCH("09.00 -13.00",W146)))</formula>
    </cfRule>
    <cfRule type="containsText" dxfId="23837" priority="43901" operator="containsText" text="09.00 -15:00">
      <formula>NOT(ISERROR(SEARCH("09.00 -15:00",W146)))</formula>
    </cfRule>
    <cfRule type="containsText" dxfId="23836" priority="43902" operator="containsText" text="09.00 -16.00">
      <formula>NOT(ISERROR(SEARCH("09.00 -16.00",W146)))</formula>
    </cfRule>
  </conditionalFormatting>
  <conditionalFormatting sqref="W147:W152">
    <cfRule type="containsText" dxfId="23835" priority="43897" operator="containsText" text="09.00 -13.00">
      <formula>NOT(ISERROR(SEARCH("09.00 -13.00",W147)))</formula>
    </cfRule>
    <cfRule type="containsText" dxfId="23834" priority="43898" operator="containsText" text="09.00 -15:00">
      <formula>NOT(ISERROR(SEARCH("09.00 -15:00",W147)))</formula>
    </cfRule>
    <cfRule type="containsText" dxfId="23833" priority="43899" operator="containsText" text="09.00 -16.00">
      <formula>NOT(ISERROR(SEARCH("09.00 -16.00",W147)))</formula>
    </cfRule>
  </conditionalFormatting>
  <conditionalFormatting sqref="W145">
    <cfRule type="containsText" dxfId="23832" priority="43894" operator="containsText" text="09.00 -13.00">
      <formula>NOT(ISERROR(SEARCH("09.00 -13.00",W145)))</formula>
    </cfRule>
    <cfRule type="containsText" dxfId="23831" priority="43895" operator="containsText" text="09.00 -15:00">
      <formula>NOT(ISERROR(SEARCH("09.00 -15:00",W145)))</formula>
    </cfRule>
    <cfRule type="containsText" dxfId="23830" priority="43896" operator="containsText" text="09.00 -16.00">
      <formula>NOT(ISERROR(SEARCH("09.00 -16.00",W145)))</formula>
    </cfRule>
  </conditionalFormatting>
  <conditionalFormatting sqref="W146">
    <cfRule type="containsText" dxfId="23829" priority="43891" operator="containsText" text="09.00 -13:00">
      <formula>NOT(ISERROR(SEARCH("09.00 -13:00",W146)))</formula>
    </cfRule>
    <cfRule type="containsText" dxfId="23828" priority="43892" operator="containsText" text="08.30 -17.30">
      <formula>NOT(ISERROR(SEARCH("08.30 -17.30",W146)))</formula>
    </cfRule>
    <cfRule type="containsText" dxfId="23827" priority="43893" operator="containsText" text="08.30 -15:30">
      <formula>NOT(ISERROR(SEARCH("08.30 -15:30",W146)))</formula>
    </cfRule>
  </conditionalFormatting>
  <conditionalFormatting sqref="W147:W152">
    <cfRule type="containsText" dxfId="23826" priority="43888" operator="containsText" text="09.00 -13.00">
      <formula>NOT(ISERROR(SEARCH("09.00 -13.00",W147)))</formula>
    </cfRule>
    <cfRule type="containsText" dxfId="23825" priority="43889" operator="containsText" text="09.00 -15:00">
      <formula>NOT(ISERROR(SEARCH("09.00 -15:00",W147)))</formula>
    </cfRule>
    <cfRule type="containsText" dxfId="23824" priority="43890" operator="containsText" text="09.00 -16.00">
      <formula>NOT(ISERROR(SEARCH("09.00 -16.00",W147)))</formula>
    </cfRule>
  </conditionalFormatting>
  <conditionalFormatting sqref="W147:W152">
    <cfRule type="containsText" dxfId="23823" priority="43885" operator="containsText" text="09.00 -13:00">
      <formula>NOT(ISERROR(SEARCH("09.00 -13:00",W147)))</formula>
    </cfRule>
    <cfRule type="containsText" dxfId="23822" priority="43886" operator="containsText" text="08.30 -17.30">
      <formula>NOT(ISERROR(SEARCH("08.30 -17.30",W147)))</formula>
    </cfRule>
    <cfRule type="containsText" dxfId="23821" priority="43887" operator="containsText" text="08.30 -15:30">
      <formula>NOT(ISERROR(SEARCH("08.30 -15:30",W147)))</formula>
    </cfRule>
  </conditionalFormatting>
  <conditionalFormatting sqref="W145">
    <cfRule type="containsText" dxfId="23820" priority="43882" operator="containsText" text="09.00 -13.00">
      <formula>NOT(ISERROR(SEARCH("09.00 -13.00",W145)))</formula>
    </cfRule>
    <cfRule type="containsText" dxfId="23819" priority="43883" operator="containsText" text="09.00 -15:00">
      <formula>NOT(ISERROR(SEARCH("09.00 -15:00",W145)))</formula>
    </cfRule>
    <cfRule type="containsText" dxfId="23818" priority="43884" operator="containsText" text="09.00 -16.00">
      <formula>NOT(ISERROR(SEARCH("09.00 -16.00",W145)))</formula>
    </cfRule>
  </conditionalFormatting>
  <conditionalFormatting sqref="W145">
    <cfRule type="containsText" dxfId="23817" priority="43879" operator="containsText" text="09.00 -13:00">
      <formula>NOT(ISERROR(SEARCH("09.00 -13:00",W145)))</formula>
    </cfRule>
    <cfRule type="containsText" dxfId="23816" priority="43880" operator="containsText" text="08.30 -17.30">
      <formula>NOT(ISERROR(SEARCH("08.30 -17.30",W145)))</formula>
    </cfRule>
    <cfRule type="containsText" dxfId="23815" priority="43881" operator="containsText" text="08.30 -15:30">
      <formula>NOT(ISERROR(SEARCH("08.30 -15:30",W145)))</formula>
    </cfRule>
  </conditionalFormatting>
  <conditionalFormatting sqref="BK145:BK152 BR145:BS152">
    <cfRule type="containsText" dxfId="23814" priority="43861" operator="containsText" text="08.30 – 14.30">
      <formula>NOT(ISERROR(SEARCH("08.30 – 14.30",BK145)))</formula>
    </cfRule>
    <cfRule type="containsText" dxfId="23813" priority="43862" operator="containsText" text="09:30 – 18.30">
      <formula>NOT(ISERROR(SEARCH("09:30 – 18.30",BK145)))</formula>
    </cfRule>
    <cfRule type="containsText" dxfId="23812" priority="43863" operator="containsText" text="10.30 – 18.30">
      <formula>NOT(ISERROR(SEARCH("10.30 – 18.30",BK145)))</formula>
    </cfRule>
    <cfRule type="containsText" dxfId="23811" priority="43864" operator="containsText" text="09.30 – 18.30">
      <formula>NOT(ISERROR(SEARCH("09.30 – 18.30",BK145)))</formula>
    </cfRule>
    <cfRule type="containsText" dxfId="23810" priority="43866" operator="containsText" text="09.00 – 13:00">
      <formula>NOT(ISERROR(SEARCH("09.00 – 13:00",BK145)))</formula>
    </cfRule>
    <cfRule type="containsText" dxfId="23809" priority="43867" operator="containsText" text="08.30 – 16.30">
      <formula>NOT(ISERROR(SEARCH("08.30 – 16.30",BK145)))</formula>
    </cfRule>
    <cfRule type="containsText" dxfId="23808" priority="43868" operator="containsText" text="08:30 – 17.30">
      <formula>NOT(ISERROR(SEARCH("08:30 – 17.30",BK145)))</formula>
    </cfRule>
    <cfRule type="containsText" dxfId="23807" priority="43869" operator="containsText" text="08.30 – 17.30">
      <formula>NOT(ISERROR(SEARCH("08.30 – 17.30",BK145)))</formula>
    </cfRule>
    <cfRule type="containsText" dxfId="23806" priority="43870" operator="containsText" text="09.00 – 18.00">
      <formula>NOT(ISERROR(SEARCH("09.00 – 18.00",BK145)))</formula>
    </cfRule>
    <cfRule type="containsText" dxfId="23805" priority="43871" operator="containsText" text="09.00 – 13.00">
      <formula>NOT(ISERROR(SEARCH("09.00 – 13.00",BK145)))</formula>
    </cfRule>
    <cfRule type="containsText" dxfId="23804" priority="43872" operator="containsText" text="11.30 – 19.30">
      <formula>NOT(ISERROR(SEARCH("11.30 – 19.30",BK145)))</formula>
    </cfRule>
    <cfRule type="containsText" dxfId="23803" priority="43873" operator="containsText" text="10.30 – 19.30">
      <formula>NOT(ISERROR(SEARCH("10.30 – 19.30",BK145)))</formula>
    </cfRule>
    <cfRule type="containsText" dxfId="23802" priority="43874" operator="containsText" text="09.00 – 15.00">
      <formula>NOT(ISERROR(SEARCH("09.00 – 15.00",BK145)))</formula>
    </cfRule>
    <cfRule type="containsText" dxfId="23801" priority="43875" operator="containsText" text="1 2 : 3 0">
      <formula>NOT(ISERROR(SEARCH("1 2 : 3 0",BK145)))</formula>
    </cfRule>
    <cfRule type="containsText" dxfId="23800" priority="43876" operator="containsText" text="1 3 : 3 0">
      <formula>NOT(ISERROR(SEARCH("1 3 : 3 0",BK145)))</formula>
    </cfRule>
    <cfRule type="containsText" dxfId="23799" priority="43877" operator="containsText" text="FESTIVITÁ">
      <formula>NOT(ISERROR(SEARCH("FESTIVITÁ",BK145)))</formula>
    </cfRule>
    <cfRule type="cellIs" dxfId="23798" priority="43878" operator="equal">
      <formula>"DOMENICA"</formula>
    </cfRule>
  </conditionalFormatting>
  <conditionalFormatting sqref="BK145:BK152 BR145:BS152">
    <cfRule type="containsText" dxfId="23797" priority="43853" operator="containsText" text="09.00 - 13.00">
      <formula>NOT(ISERROR(SEARCH("09.00 - 13.00",BK145)))</formula>
    </cfRule>
    <cfRule type="containsText" dxfId="23796" priority="43856" operator="containsText" text="09.00 – 15:00">
      <formula>NOT(ISERROR(SEARCH("09.00 – 15:00",BK145)))</formula>
    </cfRule>
    <cfRule type="containsText" dxfId="23795" priority="43857" operator="containsText" text="09.00 – 16.00">
      <formula>NOT(ISERROR(SEARCH("09.00 – 16.00",BK145)))</formula>
    </cfRule>
    <cfRule type="containsText" dxfId="23794" priority="43858" operator="containsText" text="09.00 - 13:00">
      <formula>NOT(ISERROR(SEARCH("09.00 - 13:00",BK145)))</formula>
    </cfRule>
    <cfRule type="containsText" dxfId="23793" priority="43859" operator="containsText" text="08.30 – 16:30 ">
      <formula>NOT(ISERROR(SEARCH("08.30 – 16:30 ",BK145)))</formula>
    </cfRule>
    <cfRule type="containsText" dxfId="23792" priority="43860" operator="containsText" text="08.30 – 17:30 ">
      <formula>NOT(ISERROR(SEARCH("08.30 – 17:30 ",BK145)))</formula>
    </cfRule>
  </conditionalFormatting>
  <conditionalFormatting sqref="BK145:BK152 BR145:BS152">
    <cfRule type="containsText" dxfId="23791" priority="43855" operator="containsText" text="1 3 : 0 0">
      <formula>NOT(ISERROR(SEARCH("1 3 : 0 0",BK145)))</formula>
    </cfRule>
  </conditionalFormatting>
  <conditionalFormatting sqref="BK145 BR145:BS145">
    <cfRule type="containsText" dxfId="23790" priority="43854" operator="containsText" text="13:00">
      <formula>NOT(ISERROR(SEARCH("13:00",BK145)))</formula>
    </cfRule>
  </conditionalFormatting>
  <conditionalFormatting sqref="BK145:BK152 BR145:BS152">
    <cfRule type="containsText" dxfId="23789" priority="43865" operator="containsText" text="09:00 – 13.00 ">
      <formula>NOT(ISERROR(SEARCH("09:00 – 13.00 ",BK145)))</formula>
    </cfRule>
  </conditionalFormatting>
  <conditionalFormatting sqref="BK145:BK152 BR145:BS152">
    <cfRule type="containsText" dxfId="23788" priority="43851" operator="containsText" text="09:00 – 13.00 ">
      <formula>NOT(ISERROR(SEARCH("09:00 – 13.00 ",BK145)))</formula>
    </cfRule>
  </conditionalFormatting>
  <conditionalFormatting sqref="BK151:BK152 BR151:BS152">
    <cfRule type="containsText" dxfId="23787" priority="43850" operator="containsText" text="09:00 – 13.00 ">
      <formula>NOT(ISERROR(SEARCH("09:00 – 13.00 ",BK151)))</formula>
    </cfRule>
  </conditionalFormatting>
  <conditionalFormatting sqref="BK146 BR146:BS146">
    <cfRule type="containsText" dxfId="23786" priority="43847" operator="containsText" text="09.00 -13.00">
      <formula>NOT(ISERROR(SEARCH("09.00 -13.00",BK146)))</formula>
    </cfRule>
    <cfRule type="containsText" dxfId="23785" priority="43848" operator="containsText" text="09.00 -15:00">
      <formula>NOT(ISERROR(SEARCH("09.00 -15:00",BK146)))</formula>
    </cfRule>
    <cfRule type="containsText" dxfId="23784" priority="43849" operator="containsText" text="09.00 -16.00">
      <formula>NOT(ISERROR(SEARCH("09.00 -16.00",BK146)))</formula>
    </cfRule>
  </conditionalFormatting>
  <conditionalFormatting sqref="BK147:BK152 BR147:BS152">
    <cfRule type="containsText" dxfId="23783" priority="43844" operator="containsText" text="09.00 -13.00">
      <formula>NOT(ISERROR(SEARCH("09.00 -13.00",BK147)))</formula>
    </cfRule>
    <cfRule type="containsText" dxfId="23782" priority="43845" operator="containsText" text="09.00 -15:00">
      <formula>NOT(ISERROR(SEARCH("09.00 -15:00",BK147)))</formula>
    </cfRule>
    <cfRule type="containsText" dxfId="23781" priority="43846" operator="containsText" text="09.00 -16.00">
      <formula>NOT(ISERROR(SEARCH("09.00 -16.00",BK147)))</formula>
    </cfRule>
  </conditionalFormatting>
  <conditionalFormatting sqref="BK145 BR145:BS145">
    <cfRule type="containsText" dxfId="23780" priority="43841" operator="containsText" text="09.00 -13.00">
      <formula>NOT(ISERROR(SEARCH("09.00 -13.00",BK145)))</formula>
    </cfRule>
    <cfRule type="containsText" dxfId="23779" priority="43842" operator="containsText" text="09.00 -15:00">
      <formula>NOT(ISERROR(SEARCH("09.00 -15:00",BK145)))</formula>
    </cfRule>
    <cfRule type="containsText" dxfId="23778" priority="43843" operator="containsText" text="09.00 -16.00">
      <formula>NOT(ISERROR(SEARCH("09.00 -16.00",BK145)))</formula>
    </cfRule>
  </conditionalFormatting>
  <conditionalFormatting sqref="BK151 BR151:BS151">
    <cfRule type="containsText" dxfId="23777" priority="43840" operator="containsText" text="09:00 – 13.00 ">
      <formula>NOT(ISERROR(SEARCH("09:00 – 13.00 ",BK151)))</formula>
    </cfRule>
  </conditionalFormatting>
  <conditionalFormatting sqref="BK145:BK152 BR145:BS152">
    <cfRule type="containsText" dxfId="23776" priority="43839" operator="containsText" text="09:00 – 13.00 ">
      <formula>NOT(ISERROR(SEARCH("09:00 – 13.00 ",BK145)))</formula>
    </cfRule>
  </conditionalFormatting>
  <conditionalFormatting sqref="BK151:BK152 BR151:BS152">
    <cfRule type="containsText" dxfId="23775" priority="43838" operator="containsText" text="09:00 – 13.00 ">
      <formula>NOT(ISERROR(SEARCH("09:00 – 13.00 ",BK151)))</formula>
    </cfRule>
  </conditionalFormatting>
  <conditionalFormatting sqref="BK146 BR146:BS146">
    <cfRule type="containsText" dxfId="23774" priority="43835" operator="containsText" text="09.00 -13.00">
      <formula>NOT(ISERROR(SEARCH("09.00 -13.00",BK146)))</formula>
    </cfRule>
    <cfRule type="containsText" dxfId="23773" priority="43836" operator="containsText" text="09.00 -15:00">
      <formula>NOT(ISERROR(SEARCH("09.00 -15:00",BK146)))</formula>
    </cfRule>
    <cfRule type="containsText" dxfId="23772" priority="43837" operator="containsText" text="09.00 -16.00">
      <formula>NOT(ISERROR(SEARCH("09.00 -16.00",BK146)))</formula>
    </cfRule>
  </conditionalFormatting>
  <conditionalFormatting sqref="BK147:BK152 BR147:BS152">
    <cfRule type="containsText" dxfId="23771" priority="43832" operator="containsText" text="09.00 -13.00">
      <formula>NOT(ISERROR(SEARCH("09.00 -13.00",BK147)))</formula>
    </cfRule>
    <cfRule type="containsText" dxfId="23770" priority="43833" operator="containsText" text="09.00 -15:00">
      <formula>NOT(ISERROR(SEARCH("09.00 -15:00",BK147)))</formula>
    </cfRule>
    <cfRule type="containsText" dxfId="23769" priority="43834" operator="containsText" text="09.00 -16.00">
      <formula>NOT(ISERROR(SEARCH("09.00 -16.00",BK147)))</formula>
    </cfRule>
  </conditionalFormatting>
  <conditionalFormatting sqref="BK145 BR145:BS145">
    <cfRule type="containsText" dxfId="23768" priority="43829" operator="containsText" text="09.00 -13.00">
      <formula>NOT(ISERROR(SEARCH("09.00 -13.00",BK145)))</formula>
    </cfRule>
    <cfRule type="containsText" dxfId="23767" priority="43830" operator="containsText" text="09.00 -15:00">
      <formula>NOT(ISERROR(SEARCH("09.00 -15:00",BK145)))</formula>
    </cfRule>
    <cfRule type="containsText" dxfId="23766" priority="43831" operator="containsText" text="09.00 -16.00">
      <formula>NOT(ISERROR(SEARCH("09.00 -16.00",BK145)))</formula>
    </cfRule>
  </conditionalFormatting>
  <conditionalFormatting sqref="BK146 BR146:BS146">
    <cfRule type="containsText" dxfId="23765" priority="43826" operator="containsText" text="09.00 -13:00">
      <formula>NOT(ISERROR(SEARCH("09.00 -13:00",BK146)))</formula>
    </cfRule>
    <cfRule type="containsText" dxfId="23764" priority="43827" operator="containsText" text="08.30 -17.30">
      <formula>NOT(ISERROR(SEARCH("08.30 -17.30",BK146)))</formula>
    </cfRule>
    <cfRule type="containsText" dxfId="23763" priority="43828" operator="containsText" text="08.30 -15:30">
      <formula>NOT(ISERROR(SEARCH("08.30 -15:30",BK146)))</formula>
    </cfRule>
  </conditionalFormatting>
  <conditionalFormatting sqref="BK147:BK152 BR147:BS152">
    <cfRule type="containsText" dxfId="23762" priority="43823" operator="containsText" text="09.00 -13.00">
      <formula>NOT(ISERROR(SEARCH("09.00 -13.00",BK147)))</formula>
    </cfRule>
    <cfRule type="containsText" dxfId="23761" priority="43824" operator="containsText" text="09.00 -15:00">
      <formula>NOT(ISERROR(SEARCH("09.00 -15:00",BK147)))</formula>
    </cfRule>
    <cfRule type="containsText" dxfId="23760" priority="43825" operator="containsText" text="09.00 -16.00">
      <formula>NOT(ISERROR(SEARCH("09.00 -16.00",BK147)))</formula>
    </cfRule>
  </conditionalFormatting>
  <conditionalFormatting sqref="BK147:BK152 BR147:BS152">
    <cfRule type="containsText" dxfId="23759" priority="43820" operator="containsText" text="09.00 -13:00">
      <formula>NOT(ISERROR(SEARCH("09.00 -13:00",BK147)))</formula>
    </cfRule>
    <cfRule type="containsText" dxfId="23758" priority="43821" operator="containsText" text="08.30 -17.30">
      <formula>NOT(ISERROR(SEARCH("08.30 -17.30",BK147)))</formula>
    </cfRule>
    <cfRule type="containsText" dxfId="23757" priority="43822" operator="containsText" text="08.30 -15:30">
      <formula>NOT(ISERROR(SEARCH("08.30 -15:30",BK147)))</formula>
    </cfRule>
  </conditionalFormatting>
  <conditionalFormatting sqref="BK145 BR145:BS145">
    <cfRule type="containsText" dxfId="23756" priority="43817" operator="containsText" text="09.00 -13.00">
      <formula>NOT(ISERROR(SEARCH("09.00 -13.00",BK145)))</formula>
    </cfRule>
    <cfRule type="containsText" dxfId="23755" priority="43818" operator="containsText" text="09.00 -15:00">
      <formula>NOT(ISERROR(SEARCH("09.00 -15:00",BK145)))</formula>
    </cfRule>
    <cfRule type="containsText" dxfId="23754" priority="43819" operator="containsText" text="09.00 -16.00">
      <formula>NOT(ISERROR(SEARCH("09.00 -16.00",BK145)))</formula>
    </cfRule>
  </conditionalFormatting>
  <conditionalFormatting sqref="BK145 BR145:BS145">
    <cfRule type="containsText" dxfId="23753" priority="43814" operator="containsText" text="09.00 -13:00">
      <formula>NOT(ISERROR(SEARCH("09.00 -13:00",BK145)))</formula>
    </cfRule>
    <cfRule type="containsText" dxfId="23752" priority="43815" operator="containsText" text="08.30 -17.30">
      <formula>NOT(ISERROR(SEARCH("08.30 -17.30",BK145)))</formula>
    </cfRule>
    <cfRule type="containsText" dxfId="23751" priority="43816" operator="containsText" text="08.30 -15:30">
      <formula>NOT(ISERROR(SEARCH("08.30 -15:30",BK145)))</formula>
    </cfRule>
  </conditionalFormatting>
  <conditionalFormatting sqref="BU155:AMY162 Q155:S155">
    <cfRule type="containsText" dxfId="23750" priority="43797" operator="containsText" text="08.30 – 14.30">
      <formula>NOT(ISERROR(SEARCH("08.30 – 14.30",Q155)))</formula>
    </cfRule>
    <cfRule type="containsText" dxfId="23749" priority="43798" operator="containsText" text="09:30 – 18.30">
      <formula>NOT(ISERROR(SEARCH("09:30 – 18.30",Q155)))</formula>
    </cfRule>
    <cfRule type="containsText" dxfId="23748" priority="43799" operator="containsText" text="10.30 – 18.30">
      <formula>NOT(ISERROR(SEARCH("10.30 – 18.30",Q155)))</formula>
    </cfRule>
    <cfRule type="containsText" dxfId="23747" priority="43800" operator="containsText" text="09.30 – 18.30">
      <formula>NOT(ISERROR(SEARCH("09.30 – 18.30",Q155)))</formula>
    </cfRule>
    <cfRule type="containsText" dxfId="23746" priority="43801" operator="containsText" text="09.00 – 13:00">
      <formula>NOT(ISERROR(SEARCH("09.00 – 13:00",Q155)))</formula>
    </cfRule>
    <cfRule type="containsText" dxfId="23745" priority="43802" operator="containsText" text="08.30 – 16.30">
      <formula>NOT(ISERROR(SEARCH("08.30 – 16.30",Q155)))</formula>
    </cfRule>
    <cfRule type="containsText" dxfId="23744" priority="43803" operator="containsText" text="08:30 – 17.30">
      <formula>NOT(ISERROR(SEARCH("08:30 – 17.30",Q155)))</formula>
    </cfRule>
    <cfRule type="containsText" dxfId="23743" priority="43804" operator="containsText" text="08.30 – 17.30">
      <formula>NOT(ISERROR(SEARCH("08.30 – 17.30",Q155)))</formula>
    </cfRule>
    <cfRule type="containsText" dxfId="23742" priority="43805" operator="containsText" text="09.00 – 18.00">
      <formula>NOT(ISERROR(SEARCH("09.00 – 18.00",Q155)))</formula>
    </cfRule>
    <cfRule type="containsText" dxfId="23741" priority="43806" operator="containsText" text="09.00 – 13.00">
      <formula>NOT(ISERROR(SEARCH("09.00 – 13.00",Q155)))</formula>
    </cfRule>
    <cfRule type="containsText" dxfId="23740" priority="43807" operator="containsText" text="11.30 – 19.30">
      <formula>NOT(ISERROR(SEARCH("11.30 – 19.30",Q155)))</formula>
    </cfRule>
    <cfRule type="containsText" dxfId="23739" priority="43808" operator="containsText" text="10.30 – 19.30">
      <formula>NOT(ISERROR(SEARCH("10.30 – 19.30",Q155)))</formula>
    </cfRule>
    <cfRule type="containsText" dxfId="23738" priority="43809" operator="containsText" text="09.00 – 15.00">
      <formula>NOT(ISERROR(SEARCH("09.00 – 15.00",Q155)))</formula>
    </cfRule>
    <cfRule type="containsText" dxfId="23737" priority="43810" operator="containsText" text="12:30">
      <formula>NOT(ISERROR(SEARCH("12:30",Q155)))</formula>
    </cfRule>
    <cfRule type="containsText" dxfId="23736" priority="43811" operator="containsText" text="13:30">
      <formula>NOT(ISERROR(SEARCH("13:30",Q155)))</formula>
    </cfRule>
    <cfRule type="containsText" dxfId="23735" priority="43812" operator="containsText" text="FESTIVITÁ">
      <formula>NOT(ISERROR(SEARCH("FESTIVITÁ",Q155)))</formula>
    </cfRule>
    <cfRule type="cellIs" dxfId="23734" priority="43813" operator="equal">
      <formula>"DOMENICA"</formula>
    </cfRule>
  </conditionalFormatting>
  <conditionalFormatting sqref="AW155:AY162">
    <cfRule type="containsText" dxfId="23733" priority="43780" operator="containsText" text="08.30 – 14.30">
      <formula>NOT(ISERROR(SEARCH("08.30 – 14.30",AW155)))</formula>
    </cfRule>
    <cfRule type="containsText" dxfId="23732" priority="43781" operator="containsText" text="09:30 – 18.30">
      <formula>NOT(ISERROR(SEARCH("09:30 – 18.30",AW155)))</formula>
    </cfRule>
    <cfRule type="containsText" dxfId="23731" priority="43782" operator="containsText" text="10.30 – 18.30">
      <formula>NOT(ISERROR(SEARCH("10.30 – 18.30",AW155)))</formula>
    </cfRule>
    <cfRule type="containsText" dxfId="23730" priority="43783" operator="containsText" text="09.30 – 18.30">
      <formula>NOT(ISERROR(SEARCH("09.30 – 18.30",AW155)))</formula>
    </cfRule>
    <cfRule type="containsText" dxfId="23729" priority="43784" operator="containsText" text="09.00 – 13:00">
      <formula>NOT(ISERROR(SEARCH("09.00 – 13:00",AW155)))</formula>
    </cfRule>
    <cfRule type="containsText" dxfId="23728" priority="43785" operator="containsText" text="08.30 – 16.30">
      <formula>NOT(ISERROR(SEARCH("08.30 – 16.30",AW155)))</formula>
    </cfRule>
    <cfRule type="containsText" dxfId="23727" priority="43786" operator="containsText" text="08:30 – 17.30">
      <formula>NOT(ISERROR(SEARCH("08:30 – 17.30",AW155)))</formula>
    </cfRule>
    <cfRule type="containsText" dxfId="23726" priority="43787" operator="containsText" text="08.30 – 17.30">
      <formula>NOT(ISERROR(SEARCH("08.30 – 17.30",AW155)))</formula>
    </cfRule>
    <cfRule type="containsText" dxfId="23725" priority="43788" operator="containsText" text="09.00 – 18.00">
      <formula>NOT(ISERROR(SEARCH("09.00 – 18.00",AW155)))</formula>
    </cfRule>
    <cfRule type="containsText" dxfId="23724" priority="43789" operator="containsText" text="09.00 – 13.00">
      <formula>NOT(ISERROR(SEARCH("09.00 – 13.00",AW155)))</formula>
    </cfRule>
    <cfRule type="containsText" dxfId="23723" priority="43790" operator="containsText" text="11.30 – 19.30">
      <formula>NOT(ISERROR(SEARCH("11.30 – 19.30",AW155)))</formula>
    </cfRule>
    <cfRule type="containsText" dxfId="23722" priority="43791" operator="containsText" text="10.30 – 19.30">
      <formula>NOT(ISERROR(SEARCH("10.30 – 19.30",AW155)))</formula>
    </cfRule>
    <cfRule type="containsText" dxfId="23721" priority="43792" operator="containsText" text="09.00 – 15.00">
      <formula>NOT(ISERROR(SEARCH("09.00 – 15.00",AW155)))</formula>
    </cfRule>
    <cfRule type="containsText" dxfId="23720" priority="43793" operator="containsText" text="12:30">
      <formula>NOT(ISERROR(SEARCH("12:30",AW155)))</formula>
    </cfRule>
    <cfRule type="containsText" dxfId="23719" priority="43794" operator="containsText" text="13:30">
      <formula>NOT(ISERROR(SEARCH("13:30",AW155)))</formula>
    </cfRule>
    <cfRule type="containsText" dxfId="23718" priority="43795" operator="containsText" text="FESTIVITÁ">
      <formula>NOT(ISERROR(SEARCH("FESTIVITÁ",AW155)))</formula>
    </cfRule>
    <cfRule type="cellIs" dxfId="23717" priority="43796" operator="equal">
      <formula>"DOMENICA"</formula>
    </cfRule>
  </conditionalFormatting>
  <conditionalFormatting sqref="Q156:S162">
    <cfRule type="containsText" dxfId="23716" priority="43763" operator="containsText" text="08.30 – 14.30">
      <formula>NOT(ISERROR(SEARCH("08.30 – 14.30",Q156)))</formula>
    </cfRule>
    <cfRule type="containsText" dxfId="23715" priority="43764" operator="containsText" text="09:30 – 18.30">
      <formula>NOT(ISERROR(SEARCH("09:30 – 18.30",Q156)))</formula>
    </cfRule>
    <cfRule type="containsText" dxfId="23714" priority="43765" operator="containsText" text="10.30 – 18.30">
      <formula>NOT(ISERROR(SEARCH("10.30 – 18.30",Q156)))</formula>
    </cfRule>
    <cfRule type="containsText" dxfId="23713" priority="43766" operator="containsText" text="09.30 – 18.30">
      <formula>NOT(ISERROR(SEARCH("09.30 – 18.30",Q156)))</formula>
    </cfRule>
    <cfRule type="containsText" dxfId="23712" priority="43767" operator="containsText" text="09.00 – 13:00">
      <formula>NOT(ISERROR(SEARCH("09.00 – 13:00",Q156)))</formula>
    </cfRule>
    <cfRule type="containsText" dxfId="23711" priority="43768" operator="containsText" text="08.30 – 16.30">
      <formula>NOT(ISERROR(SEARCH("08.30 – 16.30",Q156)))</formula>
    </cfRule>
    <cfRule type="containsText" dxfId="23710" priority="43769" operator="containsText" text="08:30 – 17.30">
      <formula>NOT(ISERROR(SEARCH("08:30 – 17.30",Q156)))</formula>
    </cfRule>
    <cfRule type="containsText" dxfId="23709" priority="43770" operator="containsText" text="08.30 – 17.30">
      <formula>NOT(ISERROR(SEARCH("08.30 – 17.30",Q156)))</formula>
    </cfRule>
    <cfRule type="containsText" dxfId="23708" priority="43771" operator="containsText" text="09.00 – 18.00">
      <formula>NOT(ISERROR(SEARCH("09.00 – 18.00",Q156)))</formula>
    </cfRule>
    <cfRule type="containsText" dxfId="23707" priority="43772" operator="containsText" text="09.00 – 13.00">
      <formula>NOT(ISERROR(SEARCH("09.00 – 13.00",Q156)))</formula>
    </cfRule>
    <cfRule type="containsText" dxfId="23706" priority="43773" operator="containsText" text="11.30 – 19.30">
      <formula>NOT(ISERROR(SEARCH("11.30 – 19.30",Q156)))</formula>
    </cfRule>
    <cfRule type="containsText" dxfId="23705" priority="43774" operator="containsText" text="10.30 – 19.30">
      <formula>NOT(ISERROR(SEARCH("10.30 – 19.30",Q156)))</formula>
    </cfRule>
    <cfRule type="containsText" dxfId="23704" priority="43775" operator="containsText" text="09.00 – 15.00">
      <formula>NOT(ISERROR(SEARCH("09.00 – 15.00",Q156)))</formula>
    </cfRule>
    <cfRule type="containsText" dxfId="23703" priority="43776" operator="containsText" text="12:30">
      <formula>NOT(ISERROR(SEARCH("12:30",Q156)))</formula>
    </cfRule>
    <cfRule type="containsText" dxfId="23702" priority="43777" operator="containsText" text="13:30">
      <formula>NOT(ISERROR(SEARCH("13:30",Q156)))</formula>
    </cfRule>
    <cfRule type="containsText" dxfId="23701" priority="43778" operator="containsText" text="FESTIVITÁ">
      <formula>NOT(ISERROR(SEARCH("FESTIVITÁ",Q156)))</formula>
    </cfRule>
    <cfRule type="cellIs" dxfId="23700" priority="43779" operator="equal">
      <formula>"DOMENICA"</formula>
    </cfRule>
  </conditionalFormatting>
  <conditionalFormatting sqref="U155:V155 U156:U162">
    <cfRule type="containsText" dxfId="23699" priority="43746" operator="containsText" text="08.30 – 14.30">
      <formula>NOT(ISERROR(SEARCH("08.30 – 14.30",U155)))</formula>
    </cfRule>
    <cfRule type="containsText" dxfId="23698" priority="43747" operator="containsText" text="09:30 – 18.30">
      <formula>NOT(ISERROR(SEARCH("09:30 – 18.30",U155)))</formula>
    </cfRule>
    <cfRule type="containsText" dxfId="23697" priority="43748" operator="containsText" text="10.30 – 18.30">
      <formula>NOT(ISERROR(SEARCH("10.30 – 18.30",U155)))</formula>
    </cfRule>
    <cfRule type="containsText" dxfId="23696" priority="43749" operator="containsText" text="09.30 – 18.30">
      <formula>NOT(ISERROR(SEARCH("09.30 – 18.30",U155)))</formula>
    </cfRule>
    <cfRule type="containsText" dxfId="23695" priority="43750" operator="containsText" text="09.00 – 13:00">
      <formula>NOT(ISERROR(SEARCH("09.00 – 13:00",U155)))</formula>
    </cfRule>
    <cfRule type="containsText" dxfId="23694" priority="43751" operator="containsText" text="08.30 – 16.30">
      <formula>NOT(ISERROR(SEARCH("08.30 – 16.30",U155)))</formula>
    </cfRule>
    <cfRule type="containsText" dxfId="23693" priority="43752" operator="containsText" text="08:30 – 17.30">
      <formula>NOT(ISERROR(SEARCH("08:30 – 17.30",U155)))</formula>
    </cfRule>
    <cfRule type="containsText" dxfId="23692" priority="43753" operator="containsText" text="08.30 – 17.30">
      <formula>NOT(ISERROR(SEARCH("08.30 – 17.30",U155)))</formula>
    </cfRule>
    <cfRule type="containsText" dxfId="23691" priority="43754" operator="containsText" text="09.00 – 18.00">
      <formula>NOT(ISERROR(SEARCH("09.00 – 18.00",U155)))</formula>
    </cfRule>
    <cfRule type="containsText" dxfId="23690" priority="43755" operator="containsText" text="09.00 – 13.00">
      <formula>NOT(ISERROR(SEARCH("09.00 – 13.00",U155)))</formula>
    </cfRule>
    <cfRule type="containsText" dxfId="23689" priority="43756" operator="containsText" text="11.30 – 19.30">
      <formula>NOT(ISERROR(SEARCH("11.30 – 19.30",U155)))</formula>
    </cfRule>
    <cfRule type="containsText" dxfId="23688" priority="43757" operator="containsText" text="10.30 – 19.30">
      <formula>NOT(ISERROR(SEARCH("10.30 – 19.30",U155)))</formula>
    </cfRule>
    <cfRule type="containsText" dxfId="23687" priority="43758" operator="containsText" text="09.00 – 15.00">
      <formula>NOT(ISERROR(SEARCH("09.00 – 15.00",U155)))</formula>
    </cfRule>
    <cfRule type="containsText" dxfId="23686" priority="43759" operator="containsText" text="12:30">
      <formula>NOT(ISERROR(SEARCH("12:30",U155)))</formula>
    </cfRule>
    <cfRule type="containsText" dxfId="23685" priority="43760" operator="containsText" text="13:30">
      <formula>NOT(ISERROR(SEARCH("13:30",U155)))</formula>
    </cfRule>
    <cfRule type="containsText" dxfId="23684" priority="43761" operator="containsText" text="FESTIVITÁ">
      <formula>NOT(ISERROR(SEARCH("FESTIVITÁ",U155)))</formula>
    </cfRule>
    <cfRule type="cellIs" dxfId="23683" priority="43762" operator="equal">
      <formula>"DOMENICA"</formula>
    </cfRule>
  </conditionalFormatting>
  <conditionalFormatting sqref="V156:V162">
    <cfRule type="containsText" dxfId="23682" priority="43729" operator="containsText" text="08.30 – 14.30">
      <formula>NOT(ISERROR(SEARCH("08.30 – 14.30",V156)))</formula>
    </cfRule>
    <cfRule type="containsText" dxfId="23681" priority="43730" operator="containsText" text="09:30 – 18.30">
      <formula>NOT(ISERROR(SEARCH("09:30 – 18.30",V156)))</formula>
    </cfRule>
    <cfRule type="containsText" dxfId="23680" priority="43731" operator="containsText" text="10.30 – 18.30">
      <formula>NOT(ISERROR(SEARCH("10.30 – 18.30",V156)))</formula>
    </cfRule>
    <cfRule type="containsText" dxfId="23679" priority="43732" operator="containsText" text="09.30 – 18.30">
      <formula>NOT(ISERROR(SEARCH("09.30 – 18.30",V156)))</formula>
    </cfRule>
    <cfRule type="containsText" dxfId="23678" priority="43733" operator="containsText" text="09.00 – 13:00">
      <formula>NOT(ISERROR(SEARCH("09.00 – 13:00",V156)))</formula>
    </cfRule>
    <cfRule type="containsText" dxfId="23677" priority="43734" operator="containsText" text="08.30 – 16.30">
      <formula>NOT(ISERROR(SEARCH("08.30 – 16.30",V156)))</formula>
    </cfRule>
    <cfRule type="containsText" dxfId="23676" priority="43735" operator="containsText" text="08:30 – 17.30">
      <formula>NOT(ISERROR(SEARCH("08:30 – 17.30",V156)))</formula>
    </cfRule>
    <cfRule type="containsText" dxfId="23675" priority="43736" operator="containsText" text="08.30 – 17.30">
      <formula>NOT(ISERROR(SEARCH("08.30 – 17.30",V156)))</formula>
    </cfRule>
    <cfRule type="containsText" dxfId="23674" priority="43737" operator="containsText" text="09.00 – 18.00">
      <formula>NOT(ISERROR(SEARCH("09.00 – 18.00",V156)))</formula>
    </cfRule>
    <cfRule type="containsText" dxfId="23673" priority="43738" operator="containsText" text="09.00 – 13.00">
      <formula>NOT(ISERROR(SEARCH("09.00 – 13.00",V156)))</formula>
    </cfRule>
    <cfRule type="containsText" dxfId="23672" priority="43739" operator="containsText" text="11.30 – 19.30">
      <formula>NOT(ISERROR(SEARCH("11.30 – 19.30",V156)))</formula>
    </cfRule>
    <cfRule type="containsText" dxfId="23671" priority="43740" operator="containsText" text="10.30 – 19.30">
      <formula>NOT(ISERROR(SEARCH("10.30 – 19.30",V156)))</formula>
    </cfRule>
    <cfRule type="containsText" dxfId="23670" priority="43741" operator="containsText" text="09.00 – 15.00">
      <formula>NOT(ISERROR(SEARCH("09.00 – 15.00",V156)))</formula>
    </cfRule>
    <cfRule type="containsText" dxfId="23669" priority="43742" operator="containsText" text="12:30">
      <formula>NOT(ISERROR(SEARCH("12:30",V156)))</formula>
    </cfRule>
    <cfRule type="containsText" dxfId="23668" priority="43743" operator="containsText" text="13:30">
      <formula>NOT(ISERROR(SEARCH("13:30",V156)))</formula>
    </cfRule>
    <cfRule type="containsText" dxfId="23667" priority="43744" operator="containsText" text="FESTIVITÁ">
      <formula>NOT(ISERROR(SEARCH("FESTIVITÁ",V156)))</formula>
    </cfRule>
    <cfRule type="cellIs" dxfId="23666" priority="43745" operator="equal">
      <formula>"DOMENICA"</formula>
    </cfRule>
  </conditionalFormatting>
  <conditionalFormatting sqref="V156:V162">
    <cfRule type="iconSet" priority="43728">
      <iconSet iconSet="3Symbols2">
        <cfvo type="percent" val="0"/>
        <cfvo type="percent" val="0"/>
        <cfvo type="formula" val="TODAY()" gte="0"/>
      </iconSet>
    </cfRule>
  </conditionalFormatting>
  <conditionalFormatting sqref="BI156:BI162">
    <cfRule type="containsText" dxfId="23665" priority="43711" operator="containsText" text="08.30 – 14.30">
      <formula>NOT(ISERROR(SEARCH("08.30 – 14.30",BI156)))</formula>
    </cfRule>
    <cfRule type="containsText" dxfId="23664" priority="43712" operator="containsText" text="09:30 – 18.30">
      <formula>NOT(ISERROR(SEARCH("09:30 – 18.30",BI156)))</formula>
    </cfRule>
    <cfRule type="containsText" dxfId="23663" priority="43713" operator="containsText" text="10.30 – 18.30">
      <formula>NOT(ISERROR(SEARCH("10.30 – 18.30",BI156)))</formula>
    </cfRule>
    <cfRule type="containsText" dxfId="23662" priority="43714" operator="containsText" text="09.30 – 18.30">
      <formula>NOT(ISERROR(SEARCH("09.30 – 18.30",BI156)))</formula>
    </cfRule>
    <cfRule type="containsText" dxfId="23661" priority="43715" operator="containsText" text="09.00 – 13:00">
      <formula>NOT(ISERROR(SEARCH("09.00 – 13:00",BI156)))</formula>
    </cfRule>
    <cfRule type="containsText" dxfId="23660" priority="43716" operator="containsText" text="08.30 – 16.30">
      <formula>NOT(ISERROR(SEARCH("08.30 – 16.30",BI156)))</formula>
    </cfRule>
    <cfRule type="containsText" dxfId="23659" priority="43717" operator="containsText" text="08:30 – 17.30">
      <formula>NOT(ISERROR(SEARCH("08:30 – 17.30",BI156)))</formula>
    </cfRule>
    <cfRule type="containsText" dxfId="23658" priority="43718" operator="containsText" text="08.30 – 17.30">
      <formula>NOT(ISERROR(SEARCH("08.30 – 17.30",BI156)))</formula>
    </cfRule>
    <cfRule type="containsText" dxfId="23657" priority="43719" operator="containsText" text="09.00 – 18.00">
      <formula>NOT(ISERROR(SEARCH("09.00 – 18.00",BI156)))</formula>
    </cfRule>
    <cfRule type="containsText" dxfId="23656" priority="43720" operator="containsText" text="09.00 – 13.00">
      <formula>NOT(ISERROR(SEARCH("09.00 – 13.00",BI156)))</formula>
    </cfRule>
    <cfRule type="containsText" dxfId="23655" priority="43721" operator="containsText" text="11.30 – 19.30">
      <formula>NOT(ISERROR(SEARCH("11.30 – 19.30",BI156)))</formula>
    </cfRule>
    <cfRule type="containsText" dxfId="23654" priority="43722" operator="containsText" text="10.30 – 19.30">
      <formula>NOT(ISERROR(SEARCH("10.30 – 19.30",BI156)))</formula>
    </cfRule>
    <cfRule type="containsText" dxfId="23653" priority="43723" operator="containsText" text="09.00 – 15.00">
      <formula>NOT(ISERROR(SEARCH("09.00 – 15.00",BI156)))</formula>
    </cfRule>
    <cfRule type="containsText" dxfId="23652" priority="43724" operator="containsText" text="12:30">
      <formula>NOT(ISERROR(SEARCH("12:30",BI156)))</formula>
    </cfRule>
    <cfRule type="containsText" dxfId="23651" priority="43725" operator="containsText" text="13:30">
      <formula>NOT(ISERROR(SEARCH("13:30",BI156)))</formula>
    </cfRule>
    <cfRule type="containsText" dxfId="23650" priority="43726" operator="containsText" text="FESTIVITÁ">
      <formula>NOT(ISERROR(SEARCH("FESTIVITÁ",BI156)))</formula>
    </cfRule>
    <cfRule type="cellIs" dxfId="23649" priority="43727" operator="equal">
      <formula>"DOMENICA"</formula>
    </cfRule>
  </conditionalFormatting>
  <conditionalFormatting sqref="BJ156:BJ162">
    <cfRule type="containsText" dxfId="23648" priority="43694" operator="containsText" text="08.30 – 14.30">
      <formula>NOT(ISERROR(SEARCH("08.30 – 14.30",BJ156)))</formula>
    </cfRule>
    <cfRule type="containsText" dxfId="23647" priority="43695" operator="containsText" text="09:30 – 18.30">
      <formula>NOT(ISERROR(SEARCH("09:30 – 18.30",BJ156)))</formula>
    </cfRule>
    <cfRule type="containsText" dxfId="23646" priority="43696" operator="containsText" text="10.30 – 18.30">
      <formula>NOT(ISERROR(SEARCH("10.30 – 18.30",BJ156)))</formula>
    </cfRule>
    <cfRule type="containsText" dxfId="23645" priority="43697" operator="containsText" text="09.30 – 18.30">
      <formula>NOT(ISERROR(SEARCH("09.30 – 18.30",BJ156)))</formula>
    </cfRule>
    <cfRule type="containsText" dxfId="23644" priority="43698" operator="containsText" text="09.00 – 13:00">
      <formula>NOT(ISERROR(SEARCH("09.00 – 13:00",BJ156)))</formula>
    </cfRule>
    <cfRule type="containsText" dxfId="23643" priority="43699" operator="containsText" text="08.30 – 16.30">
      <formula>NOT(ISERROR(SEARCH("08.30 – 16.30",BJ156)))</formula>
    </cfRule>
    <cfRule type="containsText" dxfId="23642" priority="43700" operator="containsText" text="08:30 – 17.30">
      <formula>NOT(ISERROR(SEARCH("08:30 – 17.30",BJ156)))</formula>
    </cfRule>
    <cfRule type="containsText" dxfId="23641" priority="43701" operator="containsText" text="08.30 – 17.30">
      <formula>NOT(ISERROR(SEARCH("08.30 – 17.30",BJ156)))</formula>
    </cfRule>
    <cfRule type="containsText" dxfId="23640" priority="43702" operator="containsText" text="09.00 – 18.00">
      <formula>NOT(ISERROR(SEARCH("09.00 – 18.00",BJ156)))</formula>
    </cfRule>
    <cfRule type="containsText" dxfId="23639" priority="43703" operator="containsText" text="09.00 – 13.00">
      <formula>NOT(ISERROR(SEARCH("09.00 – 13.00",BJ156)))</formula>
    </cfRule>
    <cfRule type="containsText" dxfId="23638" priority="43704" operator="containsText" text="11.30 – 19.30">
      <formula>NOT(ISERROR(SEARCH("11.30 – 19.30",BJ156)))</formula>
    </cfRule>
    <cfRule type="containsText" dxfId="23637" priority="43705" operator="containsText" text="10.30 – 19.30">
      <formula>NOT(ISERROR(SEARCH("10.30 – 19.30",BJ156)))</formula>
    </cfRule>
    <cfRule type="containsText" dxfId="23636" priority="43706" operator="containsText" text="09.00 – 15.00">
      <formula>NOT(ISERROR(SEARCH("09.00 – 15.00",BJ156)))</formula>
    </cfRule>
    <cfRule type="containsText" dxfId="23635" priority="43707" operator="containsText" text="12:30">
      <formula>NOT(ISERROR(SEARCH("12:30",BJ156)))</formula>
    </cfRule>
    <cfRule type="containsText" dxfId="23634" priority="43708" operator="containsText" text="13:30">
      <formula>NOT(ISERROR(SEARCH("13:30",BJ156)))</formula>
    </cfRule>
    <cfRule type="containsText" dxfId="23633" priority="43709" operator="containsText" text="FESTIVITÁ">
      <formula>NOT(ISERROR(SEARCH("FESTIVITÁ",BJ156)))</formula>
    </cfRule>
    <cfRule type="cellIs" dxfId="23632" priority="43710" operator="equal">
      <formula>"DOMENICA"</formula>
    </cfRule>
  </conditionalFormatting>
  <conditionalFormatting sqref="BJ156:BJ162">
    <cfRule type="iconSet" priority="43693">
      <iconSet iconSet="3Symbols2">
        <cfvo type="percent" val="0"/>
        <cfvo type="percent" val="0"/>
        <cfvo type="formula" val="TODAY()" gte="0"/>
      </iconSet>
    </cfRule>
  </conditionalFormatting>
  <conditionalFormatting sqref="Q155:S162 BU155:XFD162 U155:V162">
    <cfRule type="containsText" dxfId="23631" priority="43687" operator="containsText" text="09.00 - 13.00">
      <formula>NOT(ISERROR(SEARCH("09.00 - 13.00",Q155)))</formula>
    </cfRule>
    <cfRule type="containsText" dxfId="23630" priority="43688" operator="containsText" text="09.00 – 15:00">
      <formula>NOT(ISERROR(SEARCH("09.00 – 15:00",Q155)))</formula>
    </cfRule>
    <cfRule type="containsText" dxfId="23629" priority="43689" operator="containsText" text="09.00 – 16.00">
      <formula>NOT(ISERROR(SEARCH("09.00 – 16.00",Q155)))</formula>
    </cfRule>
    <cfRule type="containsText" dxfId="23628" priority="43690" operator="containsText" text="09.00 - 13:00">
      <formula>NOT(ISERROR(SEARCH("09.00 - 13:00",Q155)))</formula>
    </cfRule>
    <cfRule type="containsText" dxfId="23627" priority="43691" operator="containsText" text="08.30 – 16:30 ">
      <formula>NOT(ISERROR(SEARCH("08.30 – 16:30 ",Q155)))</formula>
    </cfRule>
    <cfRule type="containsText" dxfId="23626" priority="43692" operator="containsText" text="08.30 – 17:30 ">
      <formula>NOT(ISERROR(SEARCH("08.30 – 17:30 ",Q155)))</formula>
    </cfRule>
  </conditionalFormatting>
  <conditionalFormatting sqref="A156:B162">
    <cfRule type="containsText" dxfId="23625" priority="43670" operator="containsText" text="08.30 – 14.30">
      <formula>NOT(ISERROR(SEARCH("08.30 – 14.30",A156)))</formula>
    </cfRule>
    <cfRule type="containsText" dxfId="23624" priority="43671" operator="containsText" text="09:30 – 18.30">
      <formula>NOT(ISERROR(SEARCH("09:30 – 18.30",A156)))</formula>
    </cfRule>
    <cfRule type="containsText" dxfId="23623" priority="43672" operator="containsText" text="10.30 – 18.30">
      <formula>NOT(ISERROR(SEARCH("10.30 – 18.30",A156)))</formula>
    </cfRule>
    <cfRule type="containsText" dxfId="23622" priority="43673" operator="containsText" text="09.30 – 18.30">
      <formula>NOT(ISERROR(SEARCH("09.30 – 18.30",A156)))</formula>
    </cfRule>
    <cfRule type="containsText" dxfId="23621" priority="43674" operator="containsText" text="09.00 – 13:00">
      <formula>NOT(ISERROR(SEARCH("09.00 – 13:00",A156)))</formula>
    </cfRule>
    <cfRule type="containsText" dxfId="23620" priority="43675" operator="containsText" text="08.30 – 16.30">
      <formula>NOT(ISERROR(SEARCH("08.30 – 16.30",A156)))</formula>
    </cfRule>
    <cfRule type="containsText" dxfId="23619" priority="43676" operator="containsText" text="08:30 – 17.30">
      <formula>NOT(ISERROR(SEARCH("08:30 – 17.30",A156)))</formula>
    </cfRule>
    <cfRule type="containsText" dxfId="23618" priority="43677" operator="containsText" text="08.30 – 17.30">
      <formula>NOT(ISERROR(SEARCH("08.30 – 17.30",A156)))</formula>
    </cfRule>
    <cfRule type="containsText" dxfId="23617" priority="43678" operator="containsText" text="09.00 – 18.00">
      <formula>NOT(ISERROR(SEARCH("09.00 – 18.00",A156)))</formula>
    </cfRule>
    <cfRule type="containsText" dxfId="23616" priority="43679" operator="containsText" text="09.00 – 13.00">
      <formula>NOT(ISERROR(SEARCH("09.00 – 13.00",A156)))</formula>
    </cfRule>
    <cfRule type="containsText" dxfId="23615" priority="43680" operator="containsText" text="11.30 – 19.30">
      <formula>NOT(ISERROR(SEARCH("11.30 – 19.30",A156)))</formula>
    </cfRule>
    <cfRule type="containsText" dxfId="23614" priority="43681" operator="containsText" text="10.30 – 19.30">
      <formula>NOT(ISERROR(SEARCH("10.30 – 19.30",A156)))</formula>
    </cfRule>
    <cfRule type="containsText" dxfId="23613" priority="43682" operator="containsText" text="09.00 – 15.00">
      <formula>NOT(ISERROR(SEARCH("09.00 – 15.00",A156)))</formula>
    </cfRule>
    <cfRule type="containsText" dxfId="23612" priority="43683" operator="containsText" text="12:30">
      <formula>NOT(ISERROR(SEARCH("12:30",A156)))</formula>
    </cfRule>
    <cfRule type="containsText" dxfId="23611" priority="43684" operator="containsText" text="13:30">
      <formula>NOT(ISERROR(SEARCH("13:30",A156)))</formula>
    </cfRule>
    <cfRule type="containsText" dxfId="23610" priority="43685" operator="containsText" text="FESTIVITÁ">
      <formula>NOT(ISERROR(SEARCH("FESTIVITÁ",A156)))</formula>
    </cfRule>
    <cfRule type="cellIs" dxfId="23609" priority="43686" operator="equal">
      <formula>"DOMENICA"</formula>
    </cfRule>
  </conditionalFormatting>
  <conditionalFormatting sqref="B156:B162">
    <cfRule type="iconSet" priority="43669">
      <iconSet iconSet="3Symbols2">
        <cfvo type="percent" val="0"/>
        <cfvo type="percent" val="0"/>
        <cfvo type="formula" val="TODAY()" gte="0"/>
      </iconSet>
    </cfRule>
  </conditionalFormatting>
  <conditionalFormatting sqref="A155:B155">
    <cfRule type="containsText" dxfId="23608" priority="43652" operator="containsText" text="08.30 – 14.30">
      <formula>NOT(ISERROR(SEARCH("08.30 – 14.30",A155)))</formula>
    </cfRule>
    <cfRule type="containsText" dxfId="23607" priority="43653" operator="containsText" text="09:30 – 18.30">
      <formula>NOT(ISERROR(SEARCH("09:30 – 18.30",A155)))</formula>
    </cfRule>
    <cfRule type="containsText" dxfId="23606" priority="43654" operator="containsText" text="10.30 – 18.30">
      <formula>NOT(ISERROR(SEARCH("10.30 – 18.30",A155)))</formula>
    </cfRule>
    <cfRule type="containsText" dxfId="23605" priority="43655" operator="containsText" text="09.30 – 18.30">
      <formula>NOT(ISERROR(SEARCH("09.30 – 18.30",A155)))</formula>
    </cfRule>
    <cfRule type="containsText" dxfId="23604" priority="43656" operator="containsText" text="09.00 – 13:00">
      <formula>NOT(ISERROR(SEARCH("09.00 – 13:00",A155)))</formula>
    </cfRule>
    <cfRule type="containsText" dxfId="23603" priority="43657" operator="containsText" text="08.30 – 16.30">
      <formula>NOT(ISERROR(SEARCH("08.30 – 16.30",A155)))</formula>
    </cfRule>
    <cfRule type="containsText" dxfId="23602" priority="43658" operator="containsText" text="08:30 – 17.30">
      <formula>NOT(ISERROR(SEARCH("08:30 – 17.30",A155)))</formula>
    </cfRule>
    <cfRule type="containsText" dxfId="23601" priority="43659" operator="containsText" text="08.30 – 17.30">
      <formula>NOT(ISERROR(SEARCH("08.30 – 17.30",A155)))</formula>
    </cfRule>
    <cfRule type="containsText" dxfId="23600" priority="43660" operator="containsText" text="09.00 – 18.00">
      <formula>NOT(ISERROR(SEARCH("09.00 – 18.00",A155)))</formula>
    </cfRule>
    <cfRule type="containsText" dxfId="23599" priority="43661" operator="containsText" text="09.00 – 13.00">
      <formula>NOT(ISERROR(SEARCH("09.00 – 13.00",A155)))</formula>
    </cfRule>
    <cfRule type="containsText" dxfId="23598" priority="43662" operator="containsText" text="11.30 – 19.30">
      <formula>NOT(ISERROR(SEARCH("11.30 – 19.30",A155)))</formula>
    </cfRule>
    <cfRule type="containsText" dxfId="23597" priority="43663" operator="containsText" text="10.30 – 19.30">
      <formula>NOT(ISERROR(SEARCH("10.30 – 19.30",A155)))</formula>
    </cfRule>
    <cfRule type="containsText" dxfId="23596" priority="43664" operator="containsText" text="09.00 – 15.00">
      <formula>NOT(ISERROR(SEARCH("09.00 – 15.00",A155)))</formula>
    </cfRule>
    <cfRule type="containsText" dxfId="23595" priority="43665" operator="containsText" text="12:30">
      <formula>NOT(ISERROR(SEARCH("12:30",A155)))</formula>
    </cfRule>
    <cfRule type="containsText" dxfId="23594" priority="43666" operator="containsText" text="13:30">
      <formula>NOT(ISERROR(SEARCH("13:30",A155)))</formula>
    </cfRule>
    <cfRule type="containsText" dxfId="23593" priority="43667" operator="containsText" text="FESTIVITÁ">
      <formula>NOT(ISERROR(SEARCH("FESTIVITÁ",A155)))</formula>
    </cfRule>
    <cfRule type="cellIs" dxfId="23592" priority="43668" operator="equal">
      <formula>"DOMENICA"</formula>
    </cfRule>
  </conditionalFormatting>
  <conditionalFormatting sqref="A155:B162">
    <cfRule type="containsText" dxfId="23591" priority="43646" operator="containsText" text="09.00 - 13.00">
      <formula>NOT(ISERROR(SEARCH("09.00 - 13.00",A155)))</formula>
    </cfRule>
    <cfRule type="containsText" dxfId="23590" priority="43647" operator="containsText" text="09.00 – 15:00">
      <formula>NOT(ISERROR(SEARCH("09.00 – 15:00",A155)))</formula>
    </cfRule>
    <cfRule type="containsText" dxfId="23589" priority="43648" operator="containsText" text="09.00 – 16.00">
      <formula>NOT(ISERROR(SEARCH("09.00 – 16.00",A155)))</formula>
    </cfRule>
    <cfRule type="containsText" dxfId="23588" priority="43649" operator="containsText" text="09.00 - 13:00">
      <formula>NOT(ISERROR(SEARCH("09.00 - 13:00",A155)))</formula>
    </cfRule>
    <cfRule type="containsText" dxfId="23587" priority="43650" operator="containsText" text="08.30 – 16:30 ">
      <formula>NOT(ISERROR(SEARCH("08.30 – 16:30 ",A155)))</formula>
    </cfRule>
    <cfRule type="containsText" dxfId="23586" priority="43651" operator="containsText" text="08.30 – 17:30 ">
      <formula>NOT(ISERROR(SEARCH("08.30 – 17:30 ",A155)))</formula>
    </cfRule>
  </conditionalFormatting>
  <conditionalFormatting sqref="C155:P162">
    <cfRule type="containsText" dxfId="23585" priority="43628" operator="containsText" text="08.30 – 14.30">
      <formula>NOT(ISERROR(SEARCH("08.30 – 14.30",C155)))</formula>
    </cfRule>
    <cfRule type="containsText" dxfId="23584" priority="43629" operator="containsText" text="09:30 – 18.30">
      <formula>NOT(ISERROR(SEARCH("09:30 – 18.30",C155)))</formula>
    </cfRule>
    <cfRule type="containsText" dxfId="23583" priority="43630" operator="containsText" text="10.30 – 18.30">
      <formula>NOT(ISERROR(SEARCH("10.30 – 18.30",C155)))</formula>
    </cfRule>
    <cfRule type="containsText" dxfId="23582" priority="43631" operator="containsText" text="09.30 – 18.30">
      <formula>NOT(ISERROR(SEARCH("09.30 – 18.30",C155)))</formula>
    </cfRule>
    <cfRule type="containsText" dxfId="23581" priority="43633" operator="containsText" text="09.00 – 13:00">
      <formula>NOT(ISERROR(SEARCH("09.00 – 13:00",C155)))</formula>
    </cfRule>
    <cfRule type="containsText" dxfId="23580" priority="43634" operator="containsText" text="08.30 – 16.30">
      <formula>NOT(ISERROR(SEARCH("08.30 – 16.30",C155)))</formula>
    </cfRule>
    <cfRule type="containsText" dxfId="23579" priority="43635" operator="containsText" text="08:30 – 17.30">
      <formula>NOT(ISERROR(SEARCH("08:30 – 17.30",C155)))</formula>
    </cfRule>
    <cfRule type="containsText" dxfId="23578" priority="43636" operator="containsText" text="08.30 – 17.30">
      <formula>NOT(ISERROR(SEARCH("08.30 – 17.30",C155)))</formula>
    </cfRule>
    <cfRule type="containsText" dxfId="23577" priority="43637" operator="containsText" text="09.00 – 18.00">
      <formula>NOT(ISERROR(SEARCH("09.00 – 18.00",C155)))</formula>
    </cfRule>
    <cfRule type="containsText" dxfId="23576" priority="43638" operator="containsText" text="09.00 – 13.00">
      <formula>NOT(ISERROR(SEARCH("09.00 – 13.00",C155)))</formula>
    </cfRule>
    <cfRule type="containsText" dxfId="23575" priority="43639" operator="containsText" text="11.30 – 19.30">
      <formula>NOT(ISERROR(SEARCH("11.30 – 19.30",C155)))</formula>
    </cfRule>
    <cfRule type="containsText" dxfId="23574" priority="43640" operator="containsText" text="10.30 – 19.30">
      <formula>NOT(ISERROR(SEARCH("10.30 – 19.30",C155)))</formula>
    </cfRule>
    <cfRule type="containsText" dxfId="23573" priority="43641" operator="containsText" text="09.00 – 15.00">
      <formula>NOT(ISERROR(SEARCH("09.00 – 15.00",C155)))</formula>
    </cfRule>
    <cfRule type="containsText" dxfId="23572" priority="43642" operator="containsText" text="1 2 : 3 0">
      <formula>NOT(ISERROR(SEARCH("1 2 : 3 0",C155)))</formula>
    </cfRule>
    <cfRule type="containsText" dxfId="23571" priority="43643" operator="containsText" text="1 3 : 3 0">
      <formula>NOT(ISERROR(SEARCH("1 3 : 3 0",C155)))</formula>
    </cfRule>
    <cfRule type="containsText" dxfId="23570" priority="43644" operator="containsText" text="FESTIVITÁ">
      <formula>NOT(ISERROR(SEARCH("FESTIVITÁ",C155)))</formula>
    </cfRule>
    <cfRule type="cellIs" dxfId="23569" priority="43645" operator="equal">
      <formula>"DOMENICA"</formula>
    </cfRule>
  </conditionalFormatting>
  <conditionalFormatting sqref="C155:P162">
    <cfRule type="containsText" dxfId="23568" priority="43620" operator="containsText" text="09.00 - 13.00">
      <formula>NOT(ISERROR(SEARCH("09.00 - 13.00",C155)))</formula>
    </cfRule>
    <cfRule type="containsText" dxfId="23567" priority="43623" operator="containsText" text="09.00 – 15:00">
      <formula>NOT(ISERROR(SEARCH("09.00 – 15:00",C155)))</formula>
    </cfRule>
    <cfRule type="containsText" dxfId="23566" priority="43624" operator="containsText" text="09.00 – 16.00">
      <formula>NOT(ISERROR(SEARCH("09.00 – 16.00",C155)))</formula>
    </cfRule>
    <cfRule type="containsText" dxfId="23565" priority="43625" operator="containsText" text="09.00 - 13:00">
      <formula>NOT(ISERROR(SEARCH("09.00 - 13:00",C155)))</formula>
    </cfRule>
    <cfRule type="containsText" dxfId="23564" priority="43626" operator="containsText" text="08.30 – 16:30 ">
      <formula>NOT(ISERROR(SEARCH("08.30 – 16:30 ",C155)))</formula>
    </cfRule>
    <cfRule type="containsText" dxfId="23563" priority="43627" operator="containsText" text="08.30 – 17:30 ">
      <formula>NOT(ISERROR(SEARCH("08.30 – 17:30 ",C155)))</formula>
    </cfRule>
  </conditionalFormatting>
  <conditionalFormatting sqref="C155:P162">
    <cfRule type="containsText" dxfId="23562" priority="43622" operator="containsText" text="1 3 : 0 0">
      <formula>NOT(ISERROR(SEARCH("1 3 : 0 0",C155)))</formula>
    </cfRule>
  </conditionalFormatting>
  <conditionalFormatting sqref="C155:P155">
    <cfRule type="containsText" dxfId="23561" priority="43621" operator="containsText" text="13:00">
      <formula>NOT(ISERROR(SEARCH("13:00",C155)))</formula>
    </cfRule>
  </conditionalFormatting>
  <conditionalFormatting sqref="C155:P162">
    <cfRule type="containsText" dxfId="23560" priority="43632" operator="containsText" text="09:00 – 13.00 ">
      <formula>NOT(ISERROR(SEARCH("09:00 – 13.00 ",C155)))</formula>
    </cfRule>
  </conditionalFormatting>
  <conditionalFormatting sqref="C161:P161">
    <cfRule type="containsText" dxfId="23559" priority="43619" operator="containsText" text="09:00 – 13.00 ">
      <formula>NOT(ISERROR(SEARCH("09:00 – 13.00 ",C161)))</formula>
    </cfRule>
  </conditionalFormatting>
  <conditionalFormatting sqref="C155:P162">
    <cfRule type="containsText" dxfId="23558" priority="43618" operator="containsText" text="09:00 – 13.00 ">
      <formula>NOT(ISERROR(SEARCH("09:00 – 13.00 ",C155)))</formula>
    </cfRule>
  </conditionalFormatting>
  <conditionalFormatting sqref="C161:P162">
    <cfRule type="containsText" dxfId="23557" priority="43617" operator="containsText" text="09:00 – 13.00 ">
      <formula>NOT(ISERROR(SEARCH("09:00 – 13.00 ",C161)))</formula>
    </cfRule>
  </conditionalFormatting>
  <conditionalFormatting sqref="C156:P156">
    <cfRule type="containsText" dxfId="23556" priority="43614" operator="containsText" text="09.00 -13.00">
      <formula>NOT(ISERROR(SEARCH("09.00 -13.00",C156)))</formula>
    </cfRule>
    <cfRule type="containsText" dxfId="23555" priority="43615" operator="containsText" text="09.00 -15:00">
      <formula>NOT(ISERROR(SEARCH("09.00 -15:00",C156)))</formula>
    </cfRule>
    <cfRule type="containsText" dxfId="23554" priority="43616" operator="containsText" text="09.00 -16.00">
      <formula>NOT(ISERROR(SEARCH("09.00 -16.00",C156)))</formula>
    </cfRule>
  </conditionalFormatting>
  <conditionalFormatting sqref="C157:P162">
    <cfRule type="containsText" dxfId="23553" priority="43611" operator="containsText" text="09.00 -13.00">
      <formula>NOT(ISERROR(SEARCH("09.00 -13.00",C157)))</formula>
    </cfRule>
    <cfRule type="containsText" dxfId="23552" priority="43612" operator="containsText" text="09.00 -15:00">
      <formula>NOT(ISERROR(SEARCH("09.00 -15:00",C157)))</formula>
    </cfRule>
    <cfRule type="containsText" dxfId="23551" priority="43613" operator="containsText" text="09.00 -16.00">
      <formula>NOT(ISERROR(SEARCH("09.00 -16.00",C157)))</formula>
    </cfRule>
  </conditionalFormatting>
  <conditionalFormatting sqref="C155:P155">
    <cfRule type="containsText" dxfId="23550" priority="43608" operator="containsText" text="09.00 -13.00">
      <formula>NOT(ISERROR(SEARCH("09.00 -13.00",C155)))</formula>
    </cfRule>
    <cfRule type="containsText" dxfId="23549" priority="43609" operator="containsText" text="09.00 -15:00">
      <formula>NOT(ISERROR(SEARCH("09.00 -15:00",C155)))</formula>
    </cfRule>
    <cfRule type="containsText" dxfId="23548" priority="43610" operator="containsText" text="09.00 -16.00">
      <formula>NOT(ISERROR(SEARCH("09.00 -16.00",C155)))</formula>
    </cfRule>
  </conditionalFormatting>
  <conditionalFormatting sqref="C161:P161">
    <cfRule type="containsText" dxfId="23547" priority="43607" operator="containsText" text="09:00 – 13.00 ">
      <formula>NOT(ISERROR(SEARCH("09:00 – 13.00 ",C161)))</formula>
    </cfRule>
  </conditionalFormatting>
  <conditionalFormatting sqref="C155:P162">
    <cfRule type="containsText" dxfId="23546" priority="43606" operator="containsText" text="09:00 – 13.00 ">
      <formula>NOT(ISERROR(SEARCH("09:00 – 13.00 ",C155)))</formula>
    </cfRule>
  </conditionalFormatting>
  <conditionalFormatting sqref="C161:P162">
    <cfRule type="containsText" dxfId="23545" priority="43605" operator="containsText" text="09:00 – 13.00 ">
      <formula>NOT(ISERROR(SEARCH("09:00 – 13.00 ",C161)))</formula>
    </cfRule>
  </conditionalFormatting>
  <conditionalFormatting sqref="C156:P156">
    <cfRule type="containsText" dxfId="23544" priority="43602" operator="containsText" text="09.00 -13.00">
      <formula>NOT(ISERROR(SEARCH("09.00 -13.00",C156)))</formula>
    </cfRule>
    <cfRule type="containsText" dxfId="23543" priority="43603" operator="containsText" text="09.00 -15:00">
      <formula>NOT(ISERROR(SEARCH("09.00 -15:00",C156)))</formula>
    </cfRule>
    <cfRule type="containsText" dxfId="23542" priority="43604" operator="containsText" text="09.00 -16.00">
      <formula>NOT(ISERROR(SEARCH("09.00 -16.00",C156)))</formula>
    </cfRule>
  </conditionalFormatting>
  <conditionalFormatting sqref="C157:P162">
    <cfRule type="containsText" dxfId="23541" priority="43599" operator="containsText" text="09.00 -13.00">
      <formula>NOT(ISERROR(SEARCH("09.00 -13.00",C157)))</formula>
    </cfRule>
    <cfRule type="containsText" dxfId="23540" priority="43600" operator="containsText" text="09.00 -15:00">
      <formula>NOT(ISERROR(SEARCH("09.00 -15:00",C157)))</formula>
    </cfRule>
    <cfRule type="containsText" dxfId="23539" priority="43601" operator="containsText" text="09.00 -16.00">
      <formula>NOT(ISERROR(SEARCH("09.00 -16.00",C157)))</formula>
    </cfRule>
  </conditionalFormatting>
  <conditionalFormatting sqref="C155:P155">
    <cfRule type="containsText" dxfId="23538" priority="43596" operator="containsText" text="09.00 -13.00">
      <formula>NOT(ISERROR(SEARCH("09.00 -13.00",C155)))</formula>
    </cfRule>
    <cfRule type="containsText" dxfId="23537" priority="43597" operator="containsText" text="09.00 -15:00">
      <formula>NOT(ISERROR(SEARCH("09.00 -15:00",C155)))</formula>
    </cfRule>
    <cfRule type="containsText" dxfId="23536" priority="43598" operator="containsText" text="09.00 -16.00">
      <formula>NOT(ISERROR(SEARCH("09.00 -16.00",C155)))</formula>
    </cfRule>
  </conditionalFormatting>
  <conditionalFormatting sqref="C156:P156">
    <cfRule type="containsText" dxfId="23535" priority="43593" operator="containsText" text="09.00 -13:00">
      <formula>NOT(ISERROR(SEARCH("09.00 -13:00",C156)))</formula>
    </cfRule>
    <cfRule type="containsText" dxfId="23534" priority="43594" operator="containsText" text="08.30 -17.30">
      <formula>NOT(ISERROR(SEARCH("08.30 -17.30",C156)))</formula>
    </cfRule>
    <cfRule type="containsText" dxfId="23533" priority="43595" operator="containsText" text="08.30 -15:30">
      <formula>NOT(ISERROR(SEARCH("08.30 -15:30",C156)))</formula>
    </cfRule>
  </conditionalFormatting>
  <conditionalFormatting sqref="C157:P162">
    <cfRule type="containsText" dxfId="23532" priority="43590" operator="containsText" text="09.00 -13.00">
      <formula>NOT(ISERROR(SEARCH("09.00 -13.00",C157)))</formula>
    </cfRule>
    <cfRule type="containsText" dxfId="23531" priority="43591" operator="containsText" text="09.00 -15:00">
      <formula>NOT(ISERROR(SEARCH("09.00 -15:00",C157)))</formula>
    </cfRule>
    <cfRule type="containsText" dxfId="23530" priority="43592" operator="containsText" text="09.00 -16.00">
      <formula>NOT(ISERROR(SEARCH("09.00 -16.00",C157)))</formula>
    </cfRule>
  </conditionalFormatting>
  <conditionalFormatting sqref="C157:P162">
    <cfRule type="containsText" dxfId="23529" priority="43587" operator="containsText" text="09.00 -13:00">
      <formula>NOT(ISERROR(SEARCH("09.00 -13:00",C157)))</formula>
    </cfRule>
    <cfRule type="containsText" dxfId="23528" priority="43588" operator="containsText" text="08.30 -17.30">
      <formula>NOT(ISERROR(SEARCH("08.30 -17.30",C157)))</formula>
    </cfRule>
    <cfRule type="containsText" dxfId="23527" priority="43589" operator="containsText" text="08.30 -15:30">
      <formula>NOT(ISERROR(SEARCH("08.30 -15:30",C157)))</formula>
    </cfRule>
  </conditionalFormatting>
  <conditionalFormatting sqref="C155:P155">
    <cfRule type="containsText" dxfId="23526" priority="43584" operator="containsText" text="09.00 -13.00">
      <formula>NOT(ISERROR(SEARCH("09.00 -13.00",C155)))</formula>
    </cfRule>
    <cfRule type="containsText" dxfId="23525" priority="43585" operator="containsText" text="09.00 -15:00">
      <formula>NOT(ISERROR(SEARCH("09.00 -15:00",C155)))</formula>
    </cfRule>
    <cfRule type="containsText" dxfId="23524" priority="43586" operator="containsText" text="09.00 -16.00">
      <formula>NOT(ISERROR(SEARCH("09.00 -16.00",C155)))</formula>
    </cfRule>
  </conditionalFormatting>
  <conditionalFormatting sqref="C155:P155">
    <cfRule type="containsText" dxfId="23523" priority="43581" operator="containsText" text="09.00 -13:00">
      <formula>NOT(ISERROR(SEARCH("09.00 -13:00",C155)))</formula>
    </cfRule>
    <cfRule type="containsText" dxfId="23522" priority="43582" operator="containsText" text="08.30 -17.30">
      <formula>NOT(ISERROR(SEARCH("08.30 -17.30",C155)))</formula>
    </cfRule>
    <cfRule type="containsText" dxfId="23521" priority="43583" operator="containsText" text="08.30 -15:30">
      <formula>NOT(ISERROR(SEARCH("08.30 -15:30",C155)))</formula>
    </cfRule>
  </conditionalFormatting>
  <conditionalFormatting sqref="W155:W162">
    <cfRule type="containsText" dxfId="23520" priority="43563" operator="containsText" text="08.30 – 14.30">
      <formula>NOT(ISERROR(SEARCH("08.30 – 14.30",W155)))</formula>
    </cfRule>
    <cfRule type="containsText" dxfId="23519" priority="43564" operator="containsText" text="09:30 – 18.30">
      <formula>NOT(ISERROR(SEARCH("09:30 – 18.30",W155)))</formula>
    </cfRule>
    <cfRule type="containsText" dxfId="23518" priority="43565" operator="containsText" text="10.30 – 18.30">
      <formula>NOT(ISERROR(SEARCH("10.30 – 18.30",W155)))</formula>
    </cfRule>
    <cfRule type="containsText" dxfId="23517" priority="43566" operator="containsText" text="09.30 – 18.30">
      <formula>NOT(ISERROR(SEARCH("09.30 – 18.30",W155)))</formula>
    </cfRule>
    <cfRule type="containsText" dxfId="23516" priority="43568" operator="containsText" text="09.00 – 13:00">
      <formula>NOT(ISERROR(SEARCH("09.00 – 13:00",W155)))</formula>
    </cfRule>
    <cfRule type="containsText" dxfId="23515" priority="43569" operator="containsText" text="08.30 – 16.30">
      <formula>NOT(ISERROR(SEARCH("08.30 – 16.30",W155)))</formula>
    </cfRule>
    <cfRule type="containsText" dxfId="23514" priority="43570" operator="containsText" text="08:30 – 17.30">
      <formula>NOT(ISERROR(SEARCH("08:30 – 17.30",W155)))</formula>
    </cfRule>
    <cfRule type="containsText" dxfId="23513" priority="43571" operator="containsText" text="08.30 – 17.30">
      <formula>NOT(ISERROR(SEARCH("08.30 – 17.30",W155)))</formula>
    </cfRule>
    <cfRule type="containsText" dxfId="23512" priority="43572" operator="containsText" text="09.00 – 18.00">
      <formula>NOT(ISERROR(SEARCH("09.00 – 18.00",W155)))</formula>
    </cfRule>
    <cfRule type="containsText" dxfId="23511" priority="43573" operator="containsText" text="09.00 – 13.00">
      <formula>NOT(ISERROR(SEARCH("09.00 – 13.00",W155)))</formula>
    </cfRule>
    <cfRule type="containsText" dxfId="23510" priority="43574" operator="containsText" text="11.30 – 19.30">
      <formula>NOT(ISERROR(SEARCH("11.30 – 19.30",W155)))</formula>
    </cfRule>
    <cfRule type="containsText" dxfId="23509" priority="43575" operator="containsText" text="10.30 – 19.30">
      <formula>NOT(ISERROR(SEARCH("10.30 – 19.30",W155)))</formula>
    </cfRule>
    <cfRule type="containsText" dxfId="23508" priority="43576" operator="containsText" text="09.00 – 15.00">
      <formula>NOT(ISERROR(SEARCH("09.00 – 15.00",W155)))</formula>
    </cfRule>
    <cfRule type="containsText" dxfId="23507" priority="43577" operator="containsText" text="1 2 : 3 0">
      <formula>NOT(ISERROR(SEARCH("1 2 : 3 0",W155)))</formula>
    </cfRule>
    <cfRule type="containsText" dxfId="23506" priority="43578" operator="containsText" text="1 3 : 3 0">
      <formula>NOT(ISERROR(SEARCH("1 3 : 3 0",W155)))</formula>
    </cfRule>
    <cfRule type="containsText" dxfId="23505" priority="43579" operator="containsText" text="FESTIVITÁ">
      <formula>NOT(ISERROR(SEARCH("FESTIVITÁ",W155)))</formula>
    </cfRule>
    <cfRule type="cellIs" dxfId="23504" priority="43580" operator="equal">
      <formula>"DOMENICA"</formula>
    </cfRule>
  </conditionalFormatting>
  <conditionalFormatting sqref="W155:W162">
    <cfRule type="containsText" dxfId="23503" priority="43555" operator="containsText" text="09.00 - 13.00">
      <formula>NOT(ISERROR(SEARCH("09.00 - 13.00",W155)))</formula>
    </cfRule>
    <cfRule type="containsText" dxfId="23502" priority="43558" operator="containsText" text="09.00 – 15:00">
      <formula>NOT(ISERROR(SEARCH("09.00 – 15:00",W155)))</formula>
    </cfRule>
    <cfRule type="containsText" dxfId="23501" priority="43559" operator="containsText" text="09.00 – 16.00">
      <formula>NOT(ISERROR(SEARCH("09.00 – 16.00",W155)))</formula>
    </cfRule>
    <cfRule type="containsText" dxfId="23500" priority="43560" operator="containsText" text="09.00 - 13:00">
      <formula>NOT(ISERROR(SEARCH("09.00 - 13:00",W155)))</formula>
    </cfRule>
    <cfRule type="containsText" dxfId="23499" priority="43561" operator="containsText" text="08.30 – 16:30 ">
      <formula>NOT(ISERROR(SEARCH("08.30 – 16:30 ",W155)))</formula>
    </cfRule>
    <cfRule type="containsText" dxfId="23498" priority="43562" operator="containsText" text="08.30 – 17:30 ">
      <formula>NOT(ISERROR(SEARCH("08.30 – 17:30 ",W155)))</formula>
    </cfRule>
  </conditionalFormatting>
  <conditionalFormatting sqref="W155:W162">
    <cfRule type="containsText" dxfId="23497" priority="43557" operator="containsText" text="1 3 : 0 0">
      <formula>NOT(ISERROR(SEARCH("1 3 : 0 0",W155)))</formula>
    </cfRule>
  </conditionalFormatting>
  <conditionalFormatting sqref="W155">
    <cfRule type="containsText" dxfId="23496" priority="43556" operator="containsText" text="13:00">
      <formula>NOT(ISERROR(SEARCH("13:00",W155)))</formula>
    </cfRule>
  </conditionalFormatting>
  <conditionalFormatting sqref="W155:W162">
    <cfRule type="containsText" dxfId="23495" priority="43567" operator="containsText" text="09:00 – 13.00 ">
      <formula>NOT(ISERROR(SEARCH("09:00 – 13.00 ",W155)))</formula>
    </cfRule>
  </conditionalFormatting>
  <conditionalFormatting sqref="W161">
    <cfRule type="containsText" dxfId="23494" priority="43554" operator="containsText" text="09:00 – 13.00 ">
      <formula>NOT(ISERROR(SEARCH("09:00 – 13.00 ",W161)))</formula>
    </cfRule>
  </conditionalFormatting>
  <conditionalFormatting sqref="W155:W162">
    <cfRule type="containsText" dxfId="23493" priority="43553" operator="containsText" text="09:00 – 13.00 ">
      <formula>NOT(ISERROR(SEARCH("09:00 – 13.00 ",W155)))</formula>
    </cfRule>
  </conditionalFormatting>
  <conditionalFormatting sqref="W161:W162">
    <cfRule type="containsText" dxfId="23492" priority="43552" operator="containsText" text="09:00 – 13.00 ">
      <formula>NOT(ISERROR(SEARCH("09:00 – 13.00 ",W161)))</formula>
    </cfRule>
  </conditionalFormatting>
  <conditionalFormatting sqref="W156">
    <cfRule type="containsText" dxfId="23491" priority="43549" operator="containsText" text="09.00 -13.00">
      <formula>NOT(ISERROR(SEARCH("09.00 -13.00",W156)))</formula>
    </cfRule>
    <cfRule type="containsText" dxfId="23490" priority="43550" operator="containsText" text="09.00 -15:00">
      <formula>NOT(ISERROR(SEARCH("09.00 -15:00",W156)))</formula>
    </cfRule>
    <cfRule type="containsText" dxfId="23489" priority="43551" operator="containsText" text="09.00 -16.00">
      <formula>NOT(ISERROR(SEARCH("09.00 -16.00",W156)))</formula>
    </cfRule>
  </conditionalFormatting>
  <conditionalFormatting sqref="W157:W162">
    <cfRule type="containsText" dxfId="23488" priority="43546" operator="containsText" text="09.00 -13.00">
      <formula>NOT(ISERROR(SEARCH("09.00 -13.00",W157)))</formula>
    </cfRule>
    <cfRule type="containsText" dxfId="23487" priority="43547" operator="containsText" text="09.00 -15:00">
      <formula>NOT(ISERROR(SEARCH("09.00 -15:00",W157)))</formula>
    </cfRule>
    <cfRule type="containsText" dxfId="23486" priority="43548" operator="containsText" text="09.00 -16.00">
      <formula>NOT(ISERROR(SEARCH("09.00 -16.00",W157)))</formula>
    </cfRule>
  </conditionalFormatting>
  <conditionalFormatting sqref="W155">
    <cfRule type="containsText" dxfId="23485" priority="43543" operator="containsText" text="09.00 -13.00">
      <formula>NOT(ISERROR(SEARCH("09.00 -13.00",W155)))</formula>
    </cfRule>
    <cfRule type="containsText" dxfId="23484" priority="43544" operator="containsText" text="09.00 -15:00">
      <formula>NOT(ISERROR(SEARCH("09.00 -15:00",W155)))</formula>
    </cfRule>
    <cfRule type="containsText" dxfId="23483" priority="43545" operator="containsText" text="09.00 -16.00">
      <formula>NOT(ISERROR(SEARCH("09.00 -16.00",W155)))</formula>
    </cfRule>
  </conditionalFormatting>
  <conditionalFormatting sqref="W161">
    <cfRule type="containsText" dxfId="23482" priority="43542" operator="containsText" text="09:00 – 13.00 ">
      <formula>NOT(ISERROR(SEARCH("09:00 – 13.00 ",W161)))</formula>
    </cfRule>
  </conditionalFormatting>
  <conditionalFormatting sqref="W155:W162">
    <cfRule type="containsText" dxfId="23481" priority="43541" operator="containsText" text="09:00 – 13.00 ">
      <formula>NOT(ISERROR(SEARCH("09:00 – 13.00 ",W155)))</formula>
    </cfRule>
  </conditionalFormatting>
  <conditionalFormatting sqref="W161:W162">
    <cfRule type="containsText" dxfId="23480" priority="43540" operator="containsText" text="09:00 – 13.00 ">
      <formula>NOT(ISERROR(SEARCH("09:00 – 13.00 ",W161)))</formula>
    </cfRule>
  </conditionalFormatting>
  <conditionalFormatting sqref="W156">
    <cfRule type="containsText" dxfId="23479" priority="43537" operator="containsText" text="09.00 -13.00">
      <formula>NOT(ISERROR(SEARCH("09.00 -13.00",W156)))</formula>
    </cfRule>
    <cfRule type="containsText" dxfId="23478" priority="43538" operator="containsText" text="09.00 -15:00">
      <formula>NOT(ISERROR(SEARCH("09.00 -15:00",W156)))</formula>
    </cfRule>
    <cfRule type="containsText" dxfId="23477" priority="43539" operator="containsText" text="09.00 -16.00">
      <formula>NOT(ISERROR(SEARCH("09.00 -16.00",W156)))</formula>
    </cfRule>
  </conditionalFormatting>
  <conditionalFormatting sqref="W157:W162">
    <cfRule type="containsText" dxfId="23476" priority="43534" operator="containsText" text="09.00 -13.00">
      <formula>NOT(ISERROR(SEARCH("09.00 -13.00",W157)))</formula>
    </cfRule>
    <cfRule type="containsText" dxfId="23475" priority="43535" operator="containsText" text="09.00 -15:00">
      <formula>NOT(ISERROR(SEARCH("09.00 -15:00",W157)))</formula>
    </cfRule>
    <cfRule type="containsText" dxfId="23474" priority="43536" operator="containsText" text="09.00 -16.00">
      <formula>NOT(ISERROR(SEARCH("09.00 -16.00",W157)))</formula>
    </cfRule>
  </conditionalFormatting>
  <conditionalFormatting sqref="W155">
    <cfRule type="containsText" dxfId="23473" priority="43531" operator="containsText" text="09.00 -13.00">
      <formula>NOT(ISERROR(SEARCH("09.00 -13.00",W155)))</formula>
    </cfRule>
    <cfRule type="containsText" dxfId="23472" priority="43532" operator="containsText" text="09.00 -15:00">
      <formula>NOT(ISERROR(SEARCH("09.00 -15:00",W155)))</formula>
    </cfRule>
    <cfRule type="containsText" dxfId="23471" priority="43533" operator="containsText" text="09.00 -16.00">
      <formula>NOT(ISERROR(SEARCH("09.00 -16.00",W155)))</formula>
    </cfRule>
  </conditionalFormatting>
  <conditionalFormatting sqref="W156">
    <cfRule type="containsText" dxfId="23470" priority="43528" operator="containsText" text="09.00 -13:00">
      <formula>NOT(ISERROR(SEARCH("09.00 -13:00",W156)))</formula>
    </cfRule>
    <cfRule type="containsText" dxfId="23469" priority="43529" operator="containsText" text="08.30 -17.30">
      <formula>NOT(ISERROR(SEARCH("08.30 -17.30",W156)))</formula>
    </cfRule>
    <cfRule type="containsText" dxfId="23468" priority="43530" operator="containsText" text="08.30 -15:30">
      <formula>NOT(ISERROR(SEARCH("08.30 -15:30",W156)))</formula>
    </cfRule>
  </conditionalFormatting>
  <conditionalFormatting sqref="W157:W162">
    <cfRule type="containsText" dxfId="23467" priority="43525" operator="containsText" text="09.00 -13.00">
      <formula>NOT(ISERROR(SEARCH("09.00 -13.00",W157)))</formula>
    </cfRule>
    <cfRule type="containsText" dxfId="23466" priority="43526" operator="containsText" text="09.00 -15:00">
      <formula>NOT(ISERROR(SEARCH("09.00 -15:00",W157)))</formula>
    </cfRule>
    <cfRule type="containsText" dxfId="23465" priority="43527" operator="containsText" text="09.00 -16.00">
      <formula>NOT(ISERROR(SEARCH("09.00 -16.00",W157)))</formula>
    </cfRule>
  </conditionalFormatting>
  <conditionalFormatting sqref="W157:W162">
    <cfRule type="containsText" dxfId="23464" priority="43522" operator="containsText" text="09.00 -13:00">
      <formula>NOT(ISERROR(SEARCH("09.00 -13:00",W157)))</formula>
    </cfRule>
    <cfRule type="containsText" dxfId="23463" priority="43523" operator="containsText" text="08.30 -17.30">
      <formula>NOT(ISERROR(SEARCH("08.30 -17.30",W157)))</formula>
    </cfRule>
    <cfRule type="containsText" dxfId="23462" priority="43524" operator="containsText" text="08.30 -15:30">
      <formula>NOT(ISERROR(SEARCH("08.30 -15:30",W157)))</formula>
    </cfRule>
  </conditionalFormatting>
  <conditionalFormatting sqref="W155">
    <cfRule type="containsText" dxfId="23461" priority="43519" operator="containsText" text="09.00 -13.00">
      <formula>NOT(ISERROR(SEARCH("09.00 -13.00",W155)))</formula>
    </cfRule>
    <cfRule type="containsText" dxfId="23460" priority="43520" operator="containsText" text="09.00 -15:00">
      <formula>NOT(ISERROR(SEARCH("09.00 -15:00",W155)))</formula>
    </cfRule>
    <cfRule type="containsText" dxfId="23459" priority="43521" operator="containsText" text="09.00 -16.00">
      <formula>NOT(ISERROR(SEARCH("09.00 -16.00",W155)))</formula>
    </cfRule>
  </conditionalFormatting>
  <conditionalFormatting sqref="W155">
    <cfRule type="containsText" dxfId="23458" priority="43516" operator="containsText" text="09.00 -13:00">
      <formula>NOT(ISERROR(SEARCH("09.00 -13:00",W155)))</formula>
    </cfRule>
    <cfRule type="containsText" dxfId="23457" priority="43517" operator="containsText" text="08.30 -17.30">
      <formula>NOT(ISERROR(SEARCH("08.30 -17.30",W155)))</formula>
    </cfRule>
    <cfRule type="containsText" dxfId="23456" priority="43518" operator="containsText" text="08.30 -15:30">
      <formula>NOT(ISERROR(SEARCH("08.30 -15:30",W155)))</formula>
    </cfRule>
  </conditionalFormatting>
  <conditionalFormatting sqref="BK155:BK162 BR155:BS162">
    <cfRule type="containsText" dxfId="23455" priority="43498" operator="containsText" text="08.30 – 14.30">
      <formula>NOT(ISERROR(SEARCH("08.30 – 14.30",BK155)))</formula>
    </cfRule>
    <cfRule type="containsText" dxfId="23454" priority="43499" operator="containsText" text="09:30 – 18.30">
      <formula>NOT(ISERROR(SEARCH("09:30 – 18.30",BK155)))</formula>
    </cfRule>
    <cfRule type="containsText" dxfId="23453" priority="43500" operator="containsText" text="10.30 – 18.30">
      <formula>NOT(ISERROR(SEARCH("10.30 – 18.30",BK155)))</formula>
    </cfRule>
    <cfRule type="containsText" dxfId="23452" priority="43501" operator="containsText" text="09.30 – 18.30">
      <formula>NOT(ISERROR(SEARCH("09.30 – 18.30",BK155)))</formula>
    </cfRule>
    <cfRule type="containsText" dxfId="23451" priority="43503" operator="containsText" text="09.00 – 13:00">
      <formula>NOT(ISERROR(SEARCH("09.00 – 13:00",BK155)))</formula>
    </cfRule>
    <cfRule type="containsText" dxfId="23450" priority="43504" operator="containsText" text="08.30 – 16.30">
      <formula>NOT(ISERROR(SEARCH("08.30 – 16.30",BK155)))</formula>
    </cfRule>
    <cfRule type="containsText" dxfId="23449" priority="43505" operator="containsText" text="08:30 – 17.30">
      <formula>NOT(ISERROR(SEARCH("08:30 – 17.30",BK155)))</formula>
    </cfRule>
    <cfRule type="containsText" dxfId="23448" priority="43506" operator="containsText" text="08.30 – 17.30">
      <formula>NOT(ISERROR(SEARCH("08.30 – 17.30",BK155)))</formula>
    </cfRule>
    <cfRule type="containsText" dxfId="23447" priority="43507" operator="containsText" text="09.00 – 18.00">
      <formula>NOT(ISERROR(SEARCH("09.00 – 18.00",BK155)))</formula>
    </cfRule>
    <cfRule type="containsText" dxfId="23446" priority="43508" operator="containsText" text="09.00 – 13.00">
      <formula>NOT(ISERROR(SEARCH("09.00 – 13.00",BK155)))</formula>
    </cfRule>
    <cfRule type="containsText" dxfId="23445" priority="43509" operator="containsText" text="11.30 – 19.30">
      <formula>NOT(ISERROR(SEARCH("11.30 – 19.30",BK155)))</formula>
    </cfRule>
    <cfRule type="containsText" dxfId="23444" priority="43510" operator="containsText" text="10.30 – 19.30">
      <formula>NOT(ISERROR(SEARCH("10.30 – 19.30",BK155)))</formula>
    </cfRule>
    <cfRule type="containsText" dxfId="23443" priority="43511" operator="containsText" text="09.00 – 15.00">
      <formula>NOT(ISERROR(SEARCH("09.00 – 15.00",BK155)))</formula>
    </cfRule>
    <cfRule type="containsText" dxfId="23442" priority="43512" operator="containsText" text="1 2 : 3 0">
      <formula>NOT(ISERROR(SEARCH("1 2 : 3 0",BK155)))</formula>
    </cfRule>
    <cfRule type="containsText" dxfId="23441" priority="43513" operator="containsText" text="1 3 : 3 0">
      <formula>NOT(ISERROR(SEARCH("1 3 : 3 0",BK155)))</formula>
    </cfRule>
    <cfRule type="containsText" dxfId="23440" priority="43514" operator="containsText" text="FESTIVITÁ">
      <formula>NOT(ISERROR(SEARCH("FESTIVITÁ",BK155)))</formula>
    </cfRule>
    <cfRule type="cellIs" dxfId="23439" priority="43515" operator="equal">
      <formula>"DOMENICA"</formula>
    </cfRule>
  </conditionalFormatting>
  <conditionalFormatting sqref="BK155:BK162 BR155:BS162">
    <cfRule type="containsText" dxfId="23438" priority="43490" operator="containsText" text="09.00 - 13.00">
      <formula>NOT(ISERROR(SEARCH("09.00 - 13.00",BK155)))</formula>
    </cfRule>
    <cfRule type="containsText" dxfId="23437" priority="43493" operator="containsText" text="09.00 – 15:00">
      <formula>NOT(ISERROR(SEARCH("09.00 – 15:00",BK155)))</formula>
    </cfRule>
    <cfRule type="containsText" dxfId="23436" priority="43494" operator="containsText" text="09.00 – 16.00">
      <formula>NOT(ISERROR(SEARCH("09.00 – 16.00",BK155)))</formula>
    </cfRule>
    <cfRule type="containsText" dxfId="23435" priority="43495" operator="containsText" text="09.00 - 13:00">
      <formula>NOT(ISERROR(SEARCH("09.00 - 13:00",BK155)))</formula>
    </cfRule>
    <cfRule type="containsText" dxfId="23434" priority="43496" operator="containsText" text="08.30 – 16:30 ">
      <formula>NOT(ISERROR(SEARCH("08.30 – 16:30 ",BK155)))</formula>
    </cfRule>
    <cfRule type="containsText" dxfId="23433" priority="43497" operator="containsText" text="08.30 – 17:30 ">
      <formula>NOT(ISERROR(SEARCH("08.30 – 17:30 ",BK155)))</formula>
    </cfRule>
  </conditionalFormatting>
  <conditionalFormatting sqref="BK155:BK162 BR155:BS162">
    <cfRule type="containsText" dxfId="23432" priority="43492" operator="containsText" text="1 3 : 0 0">
      <formula>NOT(ISERROR(SEARCH("1 3 : 0 0",BK155)))</formula>
    </cfRule>
  </conditionalFormatting>
  <conditionalFormatting sqref="BK155 BR155:BS155">
    <cfRule type="containsText" dxfId="23431" priority="43491" operator="containsText" text="13:00">
      <formula>NOT(ISERROR(SEARCH("13:00",BK155)))</formula>
    </cfRule>
  </conditionalFormatting>
  <conditionalFormatting sqref="BK155:BK162 BR155:BS162">
    <cfRule type="containsText" dxfId="23430" priority="43502" operator="containsText" text="09:00 – 13.00 ">
      <formula>NOT(ISERROR(SEARCH("09:00 – 13.00 ",BK155)))</formula>
    </cfRule>
  </conditionalFormatting>
  <conditionalFormatting sqref="BK161 BR161:BS161">
    <cfRule type="containsText" dxfId="23429" priority="43489" operator="containsText" text="09:00 – 13.00 ">
      <formula>NOT(ISERROR(SEARCH("09:00 – 13.00 ",BK161)))</formula>
    </cfRule>
  </conditionalFormatting>
  <conditionalFormatting sqref="BK155:BK162 BR155:BS162">
    <cfRule type="containsText" dxfId="23428" priority="43488" operator="containsText" text="09:00 – 13.00 ">
      <formula>NOT(ISERROR(SEARCH("09:00 – 13.00 ",BK155)))</formula>
    </cfRule>
  </conditionalFormatting>
  <conditionalFormatting sqref="BK161:BK162 BR161:BS162">
    <cfRule type="containsText" dxfId="23427" priority="43487" operator="containsText" text="09:00 – 13.00 ">
      <formula>NOT(ISERROR(SEARCH("09:00 – 13.00 ",BK161)))</formula>
    </cfRule>
  </conditionalFormatting>
  <conditionalFormatting sqref="BK156 BR156:BS156">
    <cfRule type="containsText" dxfId="23426" priority="43484" operator="containsText" text="09.00 -13.00">
      <formula>NOT(ISERROR(SEARCH("09.00 -13.00",BK156)))</formula>
    </cfRule>
    <cfRule type="containsText" dxfId="23425" priority="43485" operator="containsText" text="09.00 -15:00">
      <formula>NOT(ISERROR(SEARCH("09.00 -15:00",BK156)))</formula>
    </cfRule>
    <cfRule type="containsText" dxfId="23424" priority="43486" operator="containsText" text="09.00 -16.00">
      <formula>NOT(ISERROR(SEARCH("09.00 -16.00",BK156)))</formula>
    </cfRule>
  </conditionalFormatting>
  <conditionalFormatting sqref="BK157:BK162 BR157:BS162">
    <cfRule type="containsText" dxfId="23423" priority="43481" operator="containsText" text="09.00 -13.00">
      <formula>NOT(ISERROR(SEARCH("09.00 -13.00",BK157)))</formula>
    </cfRule>
    <cfRule type="containsText" dxfId="23422" priority="43482" operator="containsText" text="09.00 -15:00">
      <formula>NOT(ISERROR(SEARCH("09.00 -15:00",BK157)))</formula>
    </cfRule>
    <cfRule type="containsText" dxfId="23421" priority="43483" operator="containsText" text="09.00 -16.00">
      <formula>NOT(ISERROR(SEARCH("09.00 -16.00",BK157)))</formula>
    </cfRule>
  </conditionalFormatting>
  <conditionalFormatting sqref="BK155 BR155:BS155">
    <cfRule type="containsText" dxfId="23420" priority="43478" operator="containsText" text="09.00 -13.00">
      <formula>NOT(ISERROR(SEARCH("09.00 -13.00",BK155)))</formula>
    </cfRule>
    <cfRule type="containsText" dxfId="23419" priority="43479" operator="containsText" text="09.00 -15:00">
      <formula>NOT(ISERROR(SEARCH("09.00 -15:00",BK155)))</formula>
    </cfRule>
    <cfRule type="containsText" dxfId="23418" priority="43480" operator="containsText" text="09.00 -16.00">
      <formula>NOT(ISERROR(SEARCH("09.00 -16.00",BK155)))</formula>
    </cfRule>
  </conditionalFormatting>
  <conditionalFormatting sqref="BK161 BR161:BS161">
    <cfRule type="containsText" dxfId="23417" priority="43477" operator="containsText" text="09:00 – 13.00 ">
      <formula>NOT(ISERROR(SEARCH("09:00 – 13.00 ",BK161)))</formula>
    </cfRule>
  </conditionalFormatting>
  <conditionalFormatting sqref="BK155:BK162 BR155:BS162">
    <cfRule type="containsText" dxfId="23416" priority="43476" operator="containsText" text="09:00 – 13.00 ">
      <formula>NOT(ISERROR(SEARCH("09:00 – 13.00 ",BK155)))</formula>
    </cfRule>
  </conditionalFormatting>
  <conditionalFormatting sqref="BK161:BK162 BR161:BS162">
    <cfRule type="containsText" dxfId="23415" priority="43475" operator="containsText" text="09:00 – 13.00 ">
      <formula>NOT(ISERROR(SEARCH("09:00 – 13.00 ",BK161)))</formula>
    </cfRule>
  </conditionalFormatting>
  <conditionalFormatting sqref="BK156 BR156:BS156">
    <cfRule type="containsText" dxfId="23414" priority="43472" operator="containsText" text="09.00 -13.00">
      <formula>NOT(ISERROR(SEARCH("09.00 -13.00",BK156)))</formula>
    </cfRule>
    <cfRule type="containsText" dxfId="23413" priority="43473" operator="containsText" text="09.00 -15:00">
      <formula>NOT(ISERROR(SEARCH("09.00 -15:00",BK156)))</formula>
    </cfRule>
    <cfRule type="containsText" dxfId="23412" priority="43474" operator="containsText" text="09.00 -16.00">
      <formula>NOT(ISERROR(SEARCH("09.00 -16.00",BK156)))</formula>
    </cfRule>
  </conditionalFormatting>
  <conditionalFormatting sqref="BK157:BK162 BR157:BS162">
    <cfRule type="containsText" dxfId="23411" priority="43469" operator="containsText" text="09.00 -13.00">
      <formula>NOT(ISERROR(SEARCH("09.00 -13.00",BK157)))</formula>
    </cfRule>
    <cfRule type="containsText" dxfId="23410" priority="43470" operator="containsText" text="09.00 -15:00">
      <formula>NOT(ISERROR(SEARCH("09.00 -15:00",BK157)))</formula>
    </cfRule>
    <cfRule type="containsText" dxfId="23409" priority="43471" operator="containsText" text="09.00 -16.00">
      <formula>NOT(ISERROR(SEARCH("09.00 -16.00",BK157)))</formula>
    </cfRule>
  </conditionalFormatting>
  <conditionalFormatting sqref="BK155 BR155:BS155">
    <cfRule type="containsText" dxfId="23408" priority="43466" operator="containsText" text="09.00 -13.00">
      <formula>NOT(ISERROR(SEARCH("09.00 -13.00",BK155)))</formula>
    </cfRule>
    <cfRule type="containsText" dxfId="23407" priority="43467" operator="containsText" text="09.00 -15:00">
      <formula>NOT(ISERROR(SEARCH("09.00 -15:00",BK155)))</formula>
    </cfRule>
    <cfRule type="containsText" dxfId="23406" priority="43468" operator="containsText" text="09.00 -16.00">
      <formula>NOT(ISERROR(SEARCH("09.00 -16.00",BK155)))</formula>
    </cfRule>
  </conditionalFormatting>
  <conditionalFormatting sqref="BK156 BR156:BS156">
    <cfRule type="containsText" dxfId="23405" priority="43463" operator="containsText" text="09.00 -13:00">
      <formula>NOT(ISERROR(SEARCH("09.00 -13:00",BK156)))</formula>
    </cfRule>
    <cfRule type="containsText" dxfId="23404" priority="43464" operator="containsText" text="08.30 -17.30">
      <formula>NOT(ISERROR(SEARCH("08.30 -17.30",BK156)))</formula>
    </cfRule>
    <cfRule type="containsText" dxfId="23403" priority="43465" operator="containsText" text="08.30 -15:30">
      <formula>NOT(ISERROR(SEARCH("08.30 -15:30",BK156)))</formula>
    </cfRule>
  </conditionalFormatting>
  <conditionalFormatting sqref="BK157:BK162 BR157:BS162">
    <cfRule type="containsText" dxfId="23402" priority="43460" operator="containsText" text="09.00 -13.00">
      <formula>NOT(ISERROR(SEARCH("09.00 -13.00",BK157)))</formula>
    </cfRule>
    <cfRule type="containsText" dxfId="23401" priority="43461" operator="containsText" text="09.00 -15:00">
      <formula>NOT(ISERROR(SEARCH("09.00 -15:00",BK157)))</formula>
    </cfRule>
    <cfRule type="containsText" dxfId="23400" priority="43462" operator="containsText" text="09.00 -16.00">
      <formula>NOT(ISERROR(SEARCH("09.00 -16.00",BK157)))</formula>
    </cfRule>
  </conditionalFormatting>
  <conditionalFormatting sqref="BK157:BK162 BR157:BS162">
    <cfRule type="containsText" dxfId="23399" priority="43457" operator="containsText" text="09.00 -13:00">
      <formula>NOT(ISERROR(SEARCH("09.00 -13:00",BK157)))</formula>
    </cfRule>
    <cfRule type="containsText" dxfId="23398" priority="43458" operator="containsText" text="08.30 -17.30">
      <formula>NOT(ISERROR(SEARCH("08.30 -17.30",BK157)))</formula>
    </cfRule>
    <cfRule type="containsText" dxfId="23397" priority="43459" operator="containsText" text="08.30 -15:30">
      <formula>NOT(ISERROR(SEARCH("08.30 -15:30",BK157)))</formula>
    </cfRule>
  </conditionalFormatting>
  <conditionalFormatting sqref="BK155 BR155:BS155">
    <cfRule type="containsText" dxfId="23396" priority="43454" operator="containsText" text="09.00 -13.00">
      <formula>NOT(ISERROR(SEARCH("09.00 -13.00",BK155)))</formula>
    </cfRule>
    <cfRule type="containsText" dxfId="23395" priority="43455" operator="containsText" text="09.00 -15:00">
      <formula>NOT(ISERROR(SEARCH("09.00 -15:00",BK155)))</formula>
    </cfRule>
    <cfRule type="containsText" dxfId="23394" priority="43456" operator="containsText" text="09.00 -16.00">
      <formula>NOT(ISERROR(SEARCH("09.00 -16.00",BK155)))</formula>
    </cfRule>
  </conditionalFormatting>
  <conditionalFormatting sqref="BK155 BR155:BS155">
    <cfRule type="containsText" dxfId="23393" priority="43451" operator="containsText" text="09.00 -13:00">
      <formula>NOT(ISERROR(SEARCH("09.00 -13:00",BK155)))</formula>
    </cfRule>
    <cfRule type="containsText" dxfId="23392" priority="43452" operator="containsText" text="08.30 -17.30">
      <formula>NOT(ISERROR(SEARCH("08.30 -17.30",BK155)))</formula>
    </cfRule>
    <cfRule type="containsText" dxfId="23391" priority="43453" operator="containsText" text="08.30 -15:30">
      <formula>NOT(ISERROR(SEARCH("08.30 -15:30",BK155)))</formula>
    </cfRule>
  </conditionalFormatting>
  <conditionalFormatting sqref="A136:B142">
    <cfRule type="containsText" dxfId="23390" priority="43338" operator="containsText" text="08.30 – 14.30">
      <formula>NOT(ISERROR(SEARCH("08.30 – 14.30",A136)))</formula>
    </cfRule>
    <cfRule type="containsText" dxfId="23389" priority="43339" operator="containsText" text="09:30 – 18.30">
      <formula>NOT(ISERROR(SEARCH("09:30 – 18.30",A136)))</formula>
    </cfRule>
    <cfRule type="containsText" dxfId="23388" priority="43340" operator="containsText" text="10.30 – 18.30">
      <formula>NOT(ISERROR(SEARCH("10.30 – 18.30",A136)))</formula>
    </cfRule>
    <cfRule type="containsText" dxfId="23387" priority="43341" operator="containsText" text="09.30 – 18.30">
      <formula>NOT(ISERROR(SEARCH("09.30 – 18.30",A136)))</formula>
    </cfRule>
    <cfRule type="containsText" dxfId="23386" priority="43342" operator="containsText" text="09.00 – 13:00">
      <formula>NOT(ISERROR(SEARCH("09.00 – 13:00",A136)))</formula>
    </cfRule>
    <cfRule type="containsText" dxfId="23385" priority="43343" operator="containsText" text="08.30 – 16.30">
      <formula>NOT(ISERROR(SEARCH("08.30 – 16.30",A136)))</formula>
    </cfRule>
    <cfRule type="containsText" dxfId="23384" priority="43344" operator="containsText" text="08:30 – 17.30">
      <formula>NOT(ISERROR(SEARCH("08:30 – 17.30",A136)))</formula>
    </cfRule>
    <cfRule type="containsText" dxfId="23383" priority="43345" operator="containsText" text="08.30 – 17.30">
      <formula>NOT(ISERROR(SEARCH("08.30 – 17.30",A136)))</formula>
    </cfRule>
    <cfRule type="containsText" dxfId="23382" priority="43346" operator="containsText" text="09.00 – 18.00">
      <formula>NOT(ISERROR(SEARCH("09.00 – 18.00",A136)))</formula>
    </cfRule>
    <cfRule type="containsText" dxfId="23381" priority="43347" operator="containsText" text="09.00 – 13.00">
      <formula>NOT(ISERROR(SEARCH("09.00 – 13.00",A136)))</formula>
    </cfRule>
    <cfRule type="containsText" dxfId="23380" priority="43348" operator="containsText" text="11.30 – 19.30">
      <formula>NOT(ISERROR(SEARCH("11.30 – 19.30",A136)))</formula>
    </cfRule>
    <cfRule type="containsText" dxfId="23379" priority="43349" operator="containsText" text="10.30 – 19.30">
      <formula>NOT(ISERROR(SEARCH("10.30 – 19.30",A136)))</formula>
    </cfRule>
    <cfRule type="containsText" dxfId="23378" priority="43350" operator="containsText" text="09.00 – 15.00">
      <formula>NOT(ISERROR(SEARCH("09.00 – 15.00",A136)))</formula>
    </cfRule>
    <cfRule type="containsText" dxfId="23377" priority="43351" operator="containsText" text="12:30">
      <formula>NOT(ISERROR(SEARCH("12:30",A136)))</formula>
    </cfRule>
    <cfRule type="containsText" dxfId="23376" priority="43352" operator="containsText" text="13:30">
      <formula>NOT(ISERROR(SEARCH("13:30",A136)))</formula>
    </cfRule>
    <cfRule type="containsText" dxfId="23375" priority="43353" operator="containsText" text="FESTIVITÁ">
      <formula>NOT(ISERROR(SEARCH("FESTIVITÁ",A136)))</formula>
    </cfRule>
    <cfRule type="cellIs" dxfId="23374" priority="43354" operator="equal">
      <formula>"DOMENICA"</formula>
    </cfRule>
  </conditionalFormatting>
  <conditionalFormatting sqref="B136:B142">
    <cfRule type="iconSet" priority="43337">
      <iconSet iconSet="3Symbols2">
        <cfvo type="percent" val="0"/>
        <cfvo type="percent" val="0"/>
        <cfvo type="formula" val="TODAY()" gte="0"/>
      </iconSet>
    </cfRule>
  </conditionalFormatting>
  <conditionalFormatting sqref="A136:B142">
    <cfRule type="containsText" dxfId="23373" priority="43331" operator="containsText" text="09.00 - 13.00">
      <formula>NOT(ISERROR(SEARCH("09.00 - 13.00",A136)))</formula>
    </cfRule>
    <cfRule type="containsText" dxfId="23372" priority="43332" operator="containsText" text="09.00 – 15:00">
      <formula>NOT(ISERROR(SEARCH("09.00 – 15:00",A136)))</formula>
    </cfRule>
    <cfRule type="containsText" dxfId="23371" priority="43333" operator="containsText" text="09.00 – 16.00">
      <formula>NOT(ISERROR(SEARCH("09.00 – 16.00",A136)))</formula>
    </cfRule>
    <cfRule type="containsText" dxfId="23370" priority="43334" operator="containsText" text="09.00 - 13:00">
      <formula>NOT(ISERROR(SEARCH("09.00 - 13:00",A136)))</formula>
    </cfRule>
    <cfRule type="containsText" dxfId="23369" priority="43335" operator="containsText" text="08.30 – 16:30 ">
      <formula>NOT(ISERROR(SEARCH("08.30 – 16:30 ",A136)))</formula>
    </cfRule>
    <cfRule type="containsText" dxfId="23368" priority="43336" operator="containsText" text="08.30 – 17:30 ">
      <formula>NOT(ISERROR(SEARCH("08.30 – 17:30 ",A136)))</formula>
    </cfRule>
  </conditionalFormatting>
  <conditionalFormatting sqref="A116:B122">
    <cfRule type="containsText" dxfId="23367" priority="43290" operator="containsText" text="08.30 – 14.30">
      <formula>NOT(ISERROR(SEARCH("08.30 – 14.30",A116)))</formula>
    </cfRule>
    <cfRule type="containsText" dxfId="23366" priority="43291" operator="containsText" text="09:30 – 18.30">
      <formula>NOT(ISERROR(SEARCH("09:30 – 18.30",A116)))</formula>
    </cfRule>
    <cfRule type="containsText" dxfId="23365" priority="43292" operator="containsText" text="10.30 – 18.30">
      <formula>NOT(ISERROR(SEARCH("10.30 – 18.30",A116)))</formula>
    </cfRule>
    <cfRule type="containsText" dxfId="23364" priority="43293" operator="containsText" text="09.30 – 18.30">
      <formula>NOT(ISERROR(SEARCH("09.30 – 18.30",A116)))</formula>
    </cfRule>
    <cfRule type="containsText" dxfId="23363" priority="43294" operator="containsText" text="09.00 – 13:00">
      <formula>NOT(ISERROR(SEARCH("09.00 – 13:00",A116)))</formula>
    </cfRule>
    <cfRule type="containsText" dxfId="23362" priority="43295" operator="containsText" text="08.30 – 16.30">
      <formula>NOT(ISERROR(SEARCH("08.30 – 16.30",A116)))</formula>
    </cfRule>
    <cfRule type="containsText" dxfId="23361" priority="43296" operator="containsText" text="08:30 – 17.30">
      <formula>NOT(ISERROR(SEARCH("08:30 – 17.30",A116)))</formula>
    </cfRule>
    <cfRule type="containsText" dxfId="23360" priority="43297" operator="containsText" text="08.30 – 17.30">
      <formula>NOT(ISERROR(SEARCH("08.30 – 17.30",A116)))</formula>
    </cfRule>
    <cfRule type="containsText" dxfId="23359" priority="43298" operator="containsText" text="09.00 – 18.00">
      <formula>NOT(ISERROR(SEARCH("09.00 – 18.00",A116)))</formula>
    </cfRule>
    <cfRule type="containsText" dxfId="23358" priority="43299" operator="containsText" text="09.00 – 13.00">
      <formula>NOT(ISERROR(SEARCH("09.00 – 13.00",A116)))</formula>
    </cfRule>
    <cfRule type="containsText" dxfId="23357" priority="43300" operator="containsText" text="11.30 – 19.30">
      <formula>NOT(ISERROR(SEARCH("11.30 – 19.30",A116)))</formula>
    </cfRule>
    <cfRule type="containsText" dxfId="23356" priority="43301" operator="containsText" text="10.30 – 19.30">
      <formula>NOT(ISERROR(SEARCH("10.30 – 19.30",A116)))</formula>
    </cfRule>
    <cfRule type="containsText" dxfId="23355" priority="43302" operator="containsText" text="09.00 – 15.00">
      <formula>NOT(ISERROR(SEARCH("09.00 – 15.00",A116)))</formula>
    </cfRule>
    <cfRule type="containsText" dxfId="23354" priority="43303" operator="containsText" text="12:30">
      <formula>NOT(ISERROR(SEARCH("12:30",A116)))</formula>
    </cfRule>
    <cfRule type="containsText" dxfId="23353" priority="43304" operator="containsText" text="13:30">
      <formula>NOT(ISERROR(SEARCH("13:30",A116)))</formula>
    </cfRule>
    <cfRule type="containsText" dxfId="23352" priority="43305" operator="containsText" text="FESTIVITÁ">
      <formula>NOT(ISERROR(SEARCH("FESTIVITÁ",A116)))</formula>
    </cfRule>
    <cfRule type="cellIs" dxfId="23351" priority="43306" operator="equal">
      <formula>"DOMENICA"</formula>
    </cfRule>
  </conditionalFormatting>
  <conditionalFormatting sqref="A146:B152">
    <cfRule type="containsText" dxfId="23350" priority="43362" operator="containsText" text="08.30 – 14.30">
      <formula>NOT(ISERROR(SEARCH("08.30 – 14.30",A146)))</formula>
    </cfRule>
    <cfRule type="containsText" dxfId="23349" priority="43363" operator="containsText" text="09:30 – 18.30">
      <formula>NOT(ISERROR(SEARCH("09:30 – 18.30",A146)))</formula>
    </cfRule>
    <cfRule type="containsText" dxfId="23348" priority="43364" operator="containsText" text="10.30 – 18.30">
      <formula>NOT(ISERROR(SEARCH("10.30 – 18.30",A146)))</formula>
    </cfRule>
    <cfRule type="containsText" dxfId="23347" priority="43365" operator="containsText" text="09.30 – 18.30">
      <formula>NOT(ISERROR(SEARCH("09.30 – 18.30",A146)))</formula>
    </cfRule>
    <cfRule type="containsText" dxfId="23346" priority="43366" operator="containsText" text="09.00 – 13:00">
      <formula>NOT(ISERROR(SEARCH("09.00 – 13:00",A146)))</formula>
    </cfRule>
    <cfRule type="containsText" dxfId="23345" priority="43367" operator="containsText" text="08.30 – 16.30">
      <formula>NOT(ISERROR(SEARCH("08.30 – 16.30",A146)))</formula>
    </cfRule>
    <cfRule type="containsText" dxfId="23344" priority="43368" operator="containsText" text="08:30 – 17.30">
      <formula>NOT(ISERROR(SEARCH("08:30 – 17.30",A146)))</formula>
    </cfRule>
    <cfRule type="containsText" dxfId="23343" priority="43369" operator="containsText" text="08.30 – 17.30">
      <formula>NOT(ISERROR(SEARCH("08.30 – 17.30",A146)))</formula>
    </cfRule>
    <cfRule type="containsText" dxfId="23342" priority="43370" operator="containsText" text="09.00 – 18.00">
      <formula>NOT(ISERROR(SEARCH("09.00 – 18.00",A146)))</formula>
    </cfRule>
    <cfRule type="containsText" dxfId="23341" priority="43371" operator="containsText" text="09.00 – 13.00">
      <formula>NOT(ISERROR(SEARCH("09.00 – 13.00",A146)))</formula>
    </cfRule>
    <cfRule type="containsText" dxfId="23340" priority="43372" operator="containsText" text="11.30 – 19.30">
      <formula>NOT(ISERROR(SEARCH("11.30 – 19.30",A146)))</formula>
    </cfRule>
    <cfRule type="containsText" dxfId="23339" priority="43373" operator="containsText" text="10.30 – 19.30">
      <formula>NOT(ISERROR(SEARCH("10.30 – 19.30",A146)))</formula>
    </cfRule>
    <cfRule type="containsText" dxfId="23338" priority="43374" operator="containsText" text="09.00 – 15.00">
      <formula>NOT(ISERROR(SEARCH("09.00 – 15.00",A146)))</formula>
    </cfRule>
    <cfRule type="containsText" dxfId="23337" priority="43375" operator="containsText" text="12:30">
      <formula>NOT(ISERROR(SEARCH("12:30",A146)))</formula>
    </cfRule>
    <cfRule type="containsText" dxfId="23336" priority="43376" operator="containsText" text="13:30">
      <formula>NOT(ISERROR(SEARCH("13:30",A146)))</formula>
    </cfRule>
    <cfRule type="containsText" dxfId="23335" priority="43377" operator="containsText" text="FESTIVITÁ">
      <formula>NOT(ISERROR(SEARCH("FESTIVITÁ",A146)))</formula>
    </cfRule>
    <cfRule type="cellIs" dxfId="23334" priority="43378" operator="equal">
      <formula>"DOMENICA"</formula>
    </cfRule>
  </conditionalFormatting>
  <conditionalFormatting sqref="B146:B152">
    <cfRule type="iconSet" priority="43361">
      <iconSet iconSet="3Symbols2">
        <cfvo type="percent" val="0"/>
        <cfvo type="percent" val="0"/>
        <cfvo type="formula" val="TODAY()" gte="0"/>
      </iconSet>
    </cfRule>
  </conditionalFormatting>
  <conditionalFormatting sqref="A146:B152">
    <cfRule type="containsText" dxfId="23333" priority="43355" operator="containsText" text="09.00 - 13.00">
      <formula>NOT(ISERROR(SEARCH("09.00 - 13.00",A146)))</formula>
    </cfRule>
    <cfRule type="containsText" dxfId="23332" priority="43356" operator="containsText" text="09.00 – 15:00">
      <formula>NOT(ISERROR(SEARCH("09.00 – 15:00",A146)))</formula>
    </cfRule>
    <cfRule type="containsText" dxfId="23331" priority="43357" operator="containsText" text="09.00 – 16.00">
      <formula>NOT(ISERROR(SEARCH("09.00 – 16.00",A146)))</formula>
    </cfRule>
    <cfRule type="containsText" dxfId="23330" priority="43358" operator="containsText" text="09.00 - 13:00">
      <formula>NOT(ISERROR(SEARCH("09.00 - 13:00",A146)))</formula>
    </cfRule>
    <cfRule type="containsText" dxfId="23329" priority="43359" operator="containsText" text="08.30 – 16:30 ">
      <formula>NOT(ISERROR(SEARCH("08.30 – 16:30 ",A146)))</formula>
    </cfRule>
    <cfRule type="containsText" dxfId="23328" priority="43360" operator="containsText" text="08.30 – 17:30 ">
      <formula>NOT(ISERROR(SEARCH("08.30 – 17:30 ",A146)))</formula>
    </cfRule>
  </conditionalFormatting>
  <conditionalFormatting sqref="A126:B132">
    <cfRule type="containsText" dxfId="23327" priority="43314" operator="containsText" text="08.30 – 14.30">
      <formula>NOT(ISERROR(SEARCH("08.30 – 14.30",A126)))</formula>
    </cfRule>
    <cfRule type="containsText" dxfId="23326" priority="43315" operator="containsText" text="09:30 – 18.30">
      <formula>NOT(ISERROR(SEARCH("09:30 – 18.30",A126)))</formula>
    </cfRule>
    <cfRule type="containsText" dxfId="23325" priority="43316" operator="containsText" text="10.30 – 18.30">
      <formula>NOT(ISERROR(SEARCH("10.30 – 18.30",A126)))</formula>
    </cfRule>
    <cfRule type="containsText" dxfId="23324" priority="43317" operator="containsText" text="09.30 – 18.30">
      <formula>NOT(ISERROR(SEARCH("09.30 – 18.30",A126)))</formula>
    </cfRule>
    <cfRule type="containsText" dxfId="23323" priority="43318" operator="containsText" text="09.00 – 13:00">
      <formula>NOT(ISERROR(SEARCH("09.00 – 13:00",A126)))</formula>
    </cfRule>
    <cfRule type="containsText" dxfId="23322" priority="43319" operator="containsText" text="08.30 – 16.30">
      <formula>NOT(ISERROR(SEARCH("08.30 – 16.30",A126)))</formula>
    </cfRule>
    <cfRule type="containsText" dxfId="23321" priority="43320" operator="containsText" text="08:30 – 17.30">
      <formula>NOT(ISERROR(SEARCH("08:30 – 17.30",A126)))</formula>
    </cfRule>
    <cfRule type="containsText" dxfId="23320" priority="43321" operator="containsText" text="08.30 – 17.30">
      <formula>NOT(ISERROR(SEARCH("08.30 – 17.30",A126)))</formula>
    </cfRule>
    <cfRule type="containsText" dxfId="23319" priority="43322" operator="containsText" text="09.00 – 18.00">
      <formula>NOT(ISERROR(SEARCH("09.00 – 18.00",A126)))</formula>
    </cfRule>
    <cfRule type="containsText" dxfId="23318" priority="43323" operator="containsText" text="09.00 – 13.00">
      <formula>NOT(ISERROR(SEARCH("09.00 – 13.00",A126)))</formula>
    </cfRule>
    <cfRule type="containsText" dxfId="23317" priority="43324" operator="containsText" text="11.30 – 19.30">
      <formula>NOT(ISERROR(SEARCH("11.30 – 19.30",A126)))</formula>
    </cfRule>
    <cfRule type="containsText" dxfId="23316" priority="43325" operator="containsText" text="10.30 – 19.30">
      <formula>NOT(ISERROR(SEARCH("10.30 – 19.30",A126)))</formula>
    </cfRule>
    <cfRule type="containsText" dxfId="23315" priority="43326" operator="containsText" text="09.00 – 15.00">
      <formula>NOT(ISERROR(SEARCH("09.00 – 15.00",A126)))</formula>
    </cfRule>
    <cfRule type="containsText" dxfId="23314" priority="43327" operator="containsText" text="12:30">
      <formula>NOT(ISERROR(SEARCH("12:30",A126)))</formula>
    </cfRule>
    <cfRule type="containsText" dxfId="23313" priority="43328" operator="containsText" text="13:30">
      <formula>NOT(ISERROR(SEARCH("13:30",A126)))</formula>
    </cfRule>
    <cfRule type="containsText" dxfId="23312" priority="43329" operator="containsText" text="FESTIVITÁ">
      <formula>NOT(ISERROR(SEARCH("FESTIVITÁ",A126)))</formula>
    </cfRule>
    <cfRule type="cellIs" dxfId="23311" priority="43330" operator="equal">
      <formula>"DOMENICA"</formula>
    </cfRule>
  </conditionalFormatting>
  <conditionalFormatting sqref="B126:B132">
    <cfRule type="iconSet" priority="43313">
      <iconSet iconSet="3Symbols2">
        <cfvo type="percent" val="0"/>
        <cfvo type="percent" val="0"/>
        <cfvo type="formula" val="TODAY()" gte="0"/>
      </iconSet>
    </cfRule>
  </conditionalFormatting>
  <conditionalFormatting sqref="A126:B132">
    <cfRule type="containsText" dxfId="23310" priority="43307" operator="containsText" text="09.00 - 13.00">
      <formula>NOT(ISERROR(SEARCH("09.00 - 13.00",A126)))</formula>
    </cfRule>
    <cfRule type="containsText" dxfId="23309" priority="43308" operator="containsText" text="09.00 – 15:00">
      <formula>NOT(ISERROR(SEARCH("09.00 – 15:00",A126)))</formula>
    </cfRule>
    <cfRule type="containsText" dxfId="23308" priority="43309" operator="containsText" text="09.00 – 16.00">
      <formula>NOT(ISERROR(SEARCH("09.00 – 16.00",A126)))</formula>
    </cfRule>
    <cfRule type="containsText" dxfId="23307" priority="43310" operator="containsText" text="09.00 - 13:00">
      <formula>NOT(ISERROR(SEARCH("09.00 - 13:00",A126)))</formula>
    </cfRule>
    <cfRule type="containsText" dxfId="23306" priority="43311" operator="containsText" text="08.30 – 16:30 ">
      <formula>NOT(ISERROR(SEARCH("08.30 – 16:30 ",A126)))</formula>
    </cfRule>
    <cfRule type="containsText" dxfId="23305" priority="43312" operator="containsText" text="08.30 – 17:30 ">
      <formula>NOT(ISERROR(SEARCH("08.30 – 17:30 ",A126)))</formula>
    </cfRule>
  </conditionalFormatting>
  <conditionalFormatting sqref="B116:B122">
    <cfRule type="iconSet" priority="43289">
      <iconSet iconSet="3Symbols2">
        <cfvo type="percent" val="0"/>
        <cfvo type="percent" val="0"/>
        <cfvo type="formula" val="TODAY()" gte="0"/>
      </iconSet>
    </cfRule>
  </conditionalFormatting>
  <conditionalFormatting sqref="T1">
    <cfRule type="cellIs" dxfId="23304" priority="43280" operator="equal">
      <formula>" "</formula>
    </cfRule>
  </conditionalFormatting>
  <conditionalFormatting sqref="T60:T76">
    <cfRule type="cellIs" dxfId="23303" priority="43277" operator="equal">
      <formula>" "</formula>
    </cfRule>
  </conditionalFormatting>
  <conditionalFormatting sqref="T60">
    <cfRule type="cellIs" dxfId="23302" priority="43274" operator="equal">
      <formula>" "</formula>
    </cfRule>
  </conditionalFormatting>
  <conditionalFormatting sqref="T77">
    <cfRule type="cellIs" dxfId="23301" priority="43271" operator="equal">
      <formula>" "</formula>
    </cfRule>
  </conditionalFormatting>
  <conditionalFormatting sqref="T50">
    <cfRule type="cellIs" dxfId="23300" priority="43268" operator="equal">
      <formula>" "</formula>
    </cfRule>
  </conditionalFormatting>
  <conditionalFormatting sqref="T51">
    <cfRule type="cellIs" dxfId="23299" priority="43265" operator="equal">
      <formula>" "</formula>
    </cfRule>
  </conditionalFormatting>
  <conditionalFormatting sqref="T51:T59">
    <cfRule type="cellIs" dxfId="23298" priority="43262" operator="equal">
      <formula>" "</formula>
    </cfRule>
  </conditionalFormatting>
  <conditionalFormatting sqref="T59">
    <cfRule type="cellIs" dxfId="23297" priority="43259" operator="equal">
      <formula>" "</formula>
    </cfRule>
  </conditionalFormatting>
  <conditionalFormatting sqref="U57:U58">
    <cfRule type="containsText" dxfId="23296" priority="43242" operator="containsText" text="08.30 – 14.30">
      <formula>NOT(ISERROR(SEARCH("08.30 – 14.30",U57)))</formula>
    </cfRule>
    <cfRule type="containsText" dxfId="23295" priority="43243" operator="containsText" text="09:30 – 18.30">
      <formula>NOT(ISERROR(SEARCH("09:30 – 18.30",U57)))</formula>
    </cfRule>
    <cfRule type="containsText" dxfId="23294" priority="43244" operator="containsText" text="10.30 – 18.30">
      <formula>NOT(ISERROR(SEARCH("10.30 – 18.30",U57)))</formula>
    </cfRule>
    <cfRule type="containsText" dxfId="23293" priority="43245" operator="containsText" text="09.30 – 18.30">
      <formula>NOT(ISERROR(SEARCH("09.30 – 18.30",U57)))</formula>
    </cfRule>
    <cfRule type="containsText" dxfId="23292" priority="43246" operator="containsText" text="09.00 – 13:00">
      <formula>NOT(ISERROR(SEARCH("09.00 – 13:00",U57)))</formula>
    </cfRule>
    <cfRule type="containsText" dxfId="23291" priority="43247" operator="containsText" text="08.30 – 16.30">
      <formula>NOT(ISERROR(SEARCH("08.30 – 16.30",U57)))</formula>
    </cfRule>
    <cfRule type="containsText" dxfId="23290" priority="43248" operator="containsText" text="08:30 – 17.30">
      <formula>NOT(ISERROR(SEARCH("08:30 – 17.30",U57)))</formula>
    </cfRule>
    <cfRule type="containsText" dxfId="23289" priority="43249" operator="containsText" text="08.30 – 17.30">
      <formula>NOT(ISERROR(SEARCH("08.30 – 17.30",U57)))</formula>
    </cfRule>
    <cfRule type="containsText" dxfId="23288" priority="43250" operator="containsText" text="09.00 – 18.00">
      <formula>NOT(ISERROR(SEARCH("09.00 – 18.00",U57)))</formula>
    </cfRule>
    <cfRule type="containsText" dxfId="23287" priority="43251" operator="containsText" text="09.00 – 13.00">
      <formula>NOT(ISERROR(SEARCH("09.00 – 13.00",U57)))</formula>
    </cfRule>
    <cfRule type="containsText" dxfId="23286" priority="43252" operator="containsText" text="11.30 – 19.30">
      <formula>NOT(ISERROR(SEARCH("11.30 – 19.30",U57)))</formula>
    </cfRule>
    <cfRule type="containsText" dxfId="23285" priority="43253" operator="containsText" text="10.30 – 19.30">
      <formula>NOT(ISERROR(SEARCH("10.30 – 19.30",U57)))</formula>
    </cfRule>
    <cfRule type="containsText" dxfId="23284" priority="43254" operator="containsText" text="09.00 – 15.00">
      <formula>NOT(ISERROR(SEARCH("09.00 – 15.00",U57)))</formula>
    </cfRule>
    <cfRule type="containsText" dxfId="23283" priority="43255" operator="containsText" text="12:30">
      <formula>NOT(ISERROR(SEARCH("12:30",U57)))</formula>
    </cfRule>
    <cfRule type="containsText" dxfId="23282" priority="43256" operator="containsText" text="13:30">
      <formula>NOT(ISERROR(SEARCH("13:30",U57)))</formula>
    </cfRule>
    <cfRule type="containsText" dxfId="23281" priority="43257" operator="containsText" text="FESTIVITÁ">
      <formula>NOT(ISERROR(SEARCH("FESTIVITÁ",U57)))</formula>
    </cfRule>
    <cfRule type="cellIs" dxfId="23280" priority="43258" operator="equal">
      <formula>"DOMENICA"</formula>
    </cfRule>
  </conditionalFormatting>
  <conditionalFormatting sqref="U111:U112">
    <cfRule type="containsText" dxfId="23279" priority="43225" operator="containsText" text="08.30 – 14.30">
      <formula>NOT(ISERROR(SEARCH("08.30 – 14.30",U111)))</formula>
    </cfRule>
    <cfRule type="containsText" dxfId="23278" priority="43226" operator="containsText" text="09:30 – 18.30">
      <formula>NOT(ISERROR(SEARCH("09:30 – 18.30",U111)))</formula>
    </cfRule>
    <cfRule type="containsText" dxfId="23277" priority="43227" operator="containsText" text="10.30 – 18.30">
      <formula>NOT(ISERROR(SEARCH("10.30 – 18.30",U111)))</formula>
    </cfRule>
    <cfRule type="containsText" dxfId="23276" priority="43228" operator="containsText" text="09.30 – 18.30">
      <formula>NOT(ISERROR(SEARCH("09.30 – 18.30",U111)))</formula>
    </cfRule>
    <cfRule type="containsText" dxfId="23275" priority="43229" operator="containsText" text="09.00 – 13:00">
      <formula>NOT(ISERROR(SEARCH("09.00 – 13:00",U111)))</formula>
    </cfRule>
    <cfRule type="containsText" dxfId="23274" priority="43230" operator="containsText" text="08.30 – 16.30">
      <formula>NOT(ISERROR(SEARCH("08.30 – 16.30",U111)))</formula>
    </cfRule>
    <cfRule type="containsText" dxfId="23273" priority="43231" operator="containsText" text="08:30 – 17.30">
      <formula>NOT(ISERROR(SEARCH("08:30 – 17.30",U111)))</formula>
    </cfRule>
    <cfRule type="containsText" dxfId="23272" priority="43232" operator="containsText" text="08.30 – 17.30">
      <formula>NOT(ISERROR(SEARCH("08.30 – 17.30",U111)))</formula>
    </cfRule>
    <cfRule type="containsText" dxfId="23271" priority="43233" operator="containsText" text="09.00 – 18.00">
      <formula>NOT(ISERROR(SEARCH("09.00 – 18.00",U111)))</formula>
    </cfRule>
    <cfRule type="containsText" dxfId="23270" priority="43234" operator="containsText" text="09.00 – 13.00">
      <formula>NOT(ISERROR(SEARCH("09.00 – 13.00",U111)))</formula>
    </cfRule>
    <cfRule type="containsText" dxfId="23269" priority="43235" operator="containsText" text="11.30 – 19.30">
      <formula>NOT(ISERROR(SEARCH("11.30 – 19.30",U111)))</formula>
    </cfRule>
    <cfRule type="containsText" dxfId="23268" priority="43236" operator="containsText" text="10.30 – 19.30">
      <formula>NOT(ISERROR(SEARCH("10.30 – 19.30",U111)))</formula>
    </cfRule>
    <cfRule type="containsText" dxfId="23267" priority="43237" operator="containsText" text="09.00 – 15.00">
      <formula>NOT(ISERROR(SEARCH("09.00 – 15.00",U111)))</formula>
    </cfRule>
    <cfRule type="containsText" dxfId="23266" priority="43238" operator="containsText" text="12:30">
      <formula>NOT(ISERROR(SEARCH("12:30",U111)))</formula>
    </cfRule>
    <cfRule type="containsText" dxfId="23265" priority="43239" operator="containsText" text="13:30">
      <formula>NOT(ISERROR(SEARCH("13:30",U111)))</formula>
    </cfRule>
    <cfRule type="containsText" dxfId="23264" priority="43240" operator="containsText" text="FESTIVITÁ">
      <formula>NOT(ISERROR(SEARCH("FESTIVITÁ",U111)))</formula>
    </cfRule>
    <cfRule type="cellIs" dxfId="23263" priority="43241" operator="equal">
      <formula>"DOMENICA"</formula>
    </cfRule>
  </conditionalFormatting>
  <conditionalFormatting sqref="L70">
    <cfRule type="cellIs" dxfId="23262" priority="43010" operator="equal">
      <formula>_FV(13,"3")</formula>
    </cfRule>
  </conditionalFormatting>
  <conditionalFormatting sqref="L70">
    <cfRule type="cellIs" dxfId="23261" priority="43013" operator="equal">
      <formula>"09.00 – 18.00"</formula>
    </cfRule>
  </conditionalFormatting>
  <conditionalFormatting sqref="L70">
    <cfRule type="cellIs" dxfId="23260" priority="43014" operator="equal">
      <formula>"09.30 – 13.00"</formula>
    </cfRule>
  </conditionalFormatting>
  <conditionalFormatting sqref="L70">
    <cfRule type="cellIs" dxfId="23259" priority="43015" operator="equal">
      <formula>"10.30 – 19.30"</formula>
    </cfRule>
  </conditionalFormatting>
  <conditionalFormatting sqref="L70">
    <cfRule type="cellIs" dxfId="23258" priority="43016" operator="equal">
      <formula>"11.30 – 19.30"</formula>
    </cfRule>
  </conditionalFormatting>
  <conditionalFormatting sqref="L70">
    <cfRule type="cellIs" dxfId="23257" priority="43017" operator="equal">
      <formula>_FV(13,"3")</formula>
    </cfRule>
  </conditionalFormatting>
  <conditionalFormatting sqref="L70">
    <cfRule type="cellIs" dxfId="23256" priority="43018" operator="equal">
      <formula>_FV(13,"3")</formula>
    </cfRule>
  </conditionalFormatting>
  <conditionalFormatting sqref="L70">
    <cfRule type="cellIs" dxfId="23255" priority="43019" operator="equal">
      <formula>_FV(13,"3")</formula>
    </cfRule>
  </conditionalFormatting>
  <conditionalFormatting sqref="L70">
    <cfRule type="cellIs" dxfId="23254" priority="43006" operator="equal">
      <formula>"09.00 – 18.00"</formula>
    </cfRule>
  </conditionalFormatting>
  <conditionalFormatting sqref="L70">
    <cfRule type="cellIs" dxfId="23253" priority="43007" operator="equal">
      <formula>"09.30 – 13.00"</formula>
    </cfRule>
  </conditionalFormatting>
  <conditionalFormatting sqref="L70">
    <cfRule type="cellIs" dxfId="23252" priority="43008" operator="equal">
      <formula>"10.30 – 19.30"</formula>
    </cfRule>
  </conditionalFormatting>
  <conditionalFormatting sqref="L70">
    <cfRule type="cellIs" dxfId="23251" priority="43070" operator="equal">
      <formula>"09.00 – 13.00"</formula>
    </cfRule>
  </conditionalFormatting>
  <conditionalFormatting sqref="L70">
    <cfRule type="cellIs" dxfId="23250" priority="43071" operator="equal">
      <formula>"09.00 – 15.00"</formula>
    </cfRule>
  </conditionalFormatting>
  <conditionalFormatting sqref="L70">
    <cfRule type="cellIs" dxfId="23249" priority="43072" operator="equal">
      <formula>"09.00 – 18.00"</formula>
    </cfRule>
  </conditionalFormatting>
  <conditionalFormatting sqref="L70">
    <cfRule type="cellIs" dxfId="23248" priority="43073" operator="equal">
      <formula>"09.30 – 13.00"</formula>
    </cfRule>
  </conditionalFormatting>
  <conditionalFormatting sqref="L70">
    <cfRule type="cellIs" dxfId="23247" priority="43074" operator="equal">
      <formula>"10.30 – 19.30"</formula>
    </cfRule>
  </conditionalFormatting>
  <conditionalFormatting sqref="L70">
    <cfRule type="cellIs" dxfId="23246" priority="43075" operator="equal">
      <formula>"11.30 – 19.30"</formula>
    </cfRule>
  </conditionalFormatting>
  <conditionalFormatting sqref="L70">
    <cfRule type="cellIs" dxfId="23245" priority="43076" operator="equal">
      <formula>_FV(13,"3")</formula>
    </cfRule>
  </conditionalFormatting>
  <conditionalFormatting sqref="L70">
    <cfRule type="cellIs" dxfId="23244" priority="43077" operator="equal">
      <formula>_FV(13,"3")</formula>
    </cfRule>
  </conditionalFormatting>
  <conditionalFormatting sqref="L70">
    <cfRule type="cellIs" dxfId="23243" priority="43078" operator="equal">
      <formula>_FV(13,"3")</formula>
    </cfRule>
  </conditionalFormatting>
  <conditionalFormatting sqref="L70">
    <cfRule type="containsText" dxfId="23242" priority="43060" operator="containsText" text="DOMENICA">
      <formula>NOT(ISERROR(SEARCH("DOMENICA",L70)))</formula>
    </cfRule>
    <cfRule type="containsText" dxfId="23241" priority="43061" operator="containsText" text="08.30 – 14.30">
      <formula>NOT(ISERROR(SEARCH("08.30 – 14.30",L70)))</formula>
    </cfRule>
    <cfRule type="containsText" dxfId="23240" priority="43062" operator="containsText" text="09.30 – 18.30">
      <formula>NOT(ISERROR(SEARCH("09.30 – 18.30",L70)))</formula>
    </cfRule>
    <cfRule type="containsText" dxfId="23239" priority="43063" operator="containsText" text="08.30 – 16.30">
      <formula>NOT(ISERROR(SEARCH("08.30 – 16.30",L70)))</formula>
    </cfRule>
    <cfRule type="containsText" dxfId="23238" priority="43064" operator="containsText" text="08.30 – 17.30">
      <formula>NOT(ISERROR(SEARCH("08.30 – 17.30",L70)))</formula>
    </cfRule>
    <cfRule type="containsText" dxfId="23237" priority="43065" operator="containsText" text="09.00 – 18.00">
      <formula>NOT(ISERROR(SEARCH("09.00 – 18.00",L70)))</formula>
    </cfRule>
    <cfRule type="containsText" dxfId="23236" priority="43066" operator="containsText" text="09.00 – 15.00">
      <formula>NOT(ISERROR(SEARCH("09.00 – 15.00",L70)))</formula>
    </cfRule>
    <cfRule type="containsText" dxfId="23235" priority="43067" operator="containsText" text="10.30 – 19.30">
      <formula>NOT(ISERROR(SEARCH("10.30 – 19.30",L70)))</formula>
    </cfRule>
    <cfRule type="containsText" dxfId="23234" priority="43068" operator="containsText" text="09.00 – 13.00">
      <formula>NOT(ISERROR(SEARCH("09.00 – 13.00",L70)))</formula>
    </cfRule>
    <cfRule type="containsText" dxfId="23233" priority="43069" operator="containsText" text="11.30 – 19.30">
      <formula>NOT(ISERROR(SEARCH("11.30 – 19.30",L70)))</formula>
    </cfRule>
  </conditionalFormatting>
  <conditionalFormatting sqref="L70">
    <cfRule type="cellIs" dxfId="23232" priority="43052" operator="equal">
      <formula>"09.00 – 15.00"</formula>
    </cfRule>
  </conditionalFormatting>
  <conditionalFormatting sqref="L70">
    <cfRule type="cellIs" dxfId="23231" priority="43053" operator="equal">
      <formula>"09.00 – 18.00"</formula>
    </cfRule>
  </conditionalFormatting>
  <conditionalFormatting sqref="L70">
    <cfRule type="cellIs" dxfId="23230" priority="43054" operator="equal">
      <formula>"09.30 – 13.00"</formula>
    </cfRule>
  </conditionalFormatting>
  <conditionalFormatting sqref="L70">
    <cfRule type="cellIs" dxfId="23229" priority="43055" operator="equal">
      <formula>"10.30 – 19.30"</formula>
    </cfRule>
  </conditionalFormatting>
  <conditionalFormatting sqref="L70">
    <cfRule type="cellIs" dxfId="23228" priority="43056" operator="equal">
      <formula>"11.30 – 19.30"</formula>
    </cfRule>
  </conditionalFormatting>
  <conditionalFormatting sqref="L70">
    <cfRule type="cellIs" dxfId="23227" priority="43057" operator="equal">
      <formula>_FV(13,"3")</formula>
    </cfRule>
  </conditionalFormatting>
  <conditionalFormatting sqref="L70">
    <cfRule type="cellIs" dxfId="23226" priority="43058" operator="equal">
      <formula>_FV(13,"3")</formula>
    </cfRule>
  </conditionalFormatting>
  <conditionalFormatting sqref="L70">
    <cfRule type="cellIs" dxfId="23225" priority="43059" operator="equal">
      <formula>_FV(13,"3")</formula>
    </cfRule>
  </conditionalFormatting>
  <conditionalFormatting sqref="L70">
    <cfRule type="cellIs" dxfId="23224" priority="43044" operator="equal">
      <formula>"09.00 – 15.00"</formula>
    </cfRule>
  </conditionalFormatting>
  <conditionalFormatting sqref="L70">
    <cfRule type="cellIs" dxfId="23223" priority="43045" operator="equal">
      <formula>"09.00 – 18.00"</formula>
    </cfRule>
  </conditionalFormatting>
  <conditionalFormatting sqref="L70">
    <cfRule type="cellIs" dxfId="23222" priority="43046" operator="equal">
      <formula>"09.30 – 13.00"</formula>
    </cfRule>
  </conditionalFormatting>
  <conditionalFormatting sqref="L70">
    <cfRule type="cellIs" dxfId="23221" priority="43047" operator="equal">
      <formula>"10.30 – 19.30"</formula>
    </cfRule>
  </conditionalFormatting>
  <conditionalFormatting sqref="L70">
    <cfRule type="cellIs" dxfId="23220" priority="43048" operator="equal">
      <formula>"11.30 – 19.30"</formula>
    </cfRule>
  </conditionalFormatting>
  <conditionalFormatting sqref="L70">
    <cfRule type="cellIs" dxfId="23219" priority="43049" operator="equal">
      <formula>_FV(13,"3")</formula>
    </cfRule>
  </conditionalFormatting>
  <conditionalFormatting sqref="L70">
    <cfRule type="cellIs" dxfId="23218" priority="43050" operator="equal">
      <formula>_FV(13,"3")</formula>
    </cfRule>
  </conditionalFormatting>
  <conditionalFormatting sqref="L70">
    <cfRule type="cellIs" dxfId="23217" priority="43051" operator="equal">
      <formula>_FV(13,"3")</formula>
    </cfRule>
  </conditionalFormatting>
  <conditionalFormatting sqref="L70">
    <cfRule type="containsText" dxfId="23216" priority="43038" operator="containsText" text="09.00 - 13.00">
      <formula>NOT(ISERROR(SEARCH("09.00 - 13.00",L70)))</formula>
    </cfRule>
    <cfRule type="containsText" dxfId="23215" priority="43039" operator="containsText" text="09.00 – 15:00">
      <formula>NOT(ISERROR(SEARCH("09.00 – 15:00",L70)))</formula>
    </cfRule>
    <cfRule type="containsText" dxfId="23214" priority="43040" operator="containsText" text="09.00 – 16.00">
      <formula>NOT(ISERROR(SEARCH("09.00 – 16.00",L70)))</formula>
    </cfRule>
    <cfRule type="containsText" dxfId="23213" priority="43041" operator="containsText" text="09.00 - 13:00">
      <formula>NOT(ISERROR(SEARCH("09.00 - 13:00",L70)))</formula>
    </cfRule>
    <cfRule type="containsText" dxfId="23212" priority="43042" operator="containsText" text="08.30 – 16:30 ">
      <formula>NOT(ISERROR(SEARCH("08.30 – 16:30 ",L70)))</formula>
    </cfRule>
    <cfRule type="containsText" dxfId="23211" priority="43043" operator="containsText" text="08.30 – 17:30 ">
      <formula>NOT(ISERROR(SEARCH("08.30 – 17:30 ",L70)))</formula>
    </cfRule>
  </conditionalFormatting>
  <conditionalFormatting sqref="L70">
    <cfRule type="cellIs" dxfId="23210" priority="43030" operator="equal">
      <formula>"09.00 – 15.00"</formula>
    </cfRule>
  </conditionalFormatting>
  <conditionalFormatting sqref="L70">
    <cfRule type="cellIs" dxfId="23209" priority="43031" operator="equal">
      <formula>"09.00 – 18.00"</formula>
    </cfRule>
  </conditionalFormatting>
  <conditionalFormatting sqref="L70">
    <cfRule type="cellIs" dxfId="23208" priority="43032" operator="equal">
      <formula>"09.30 – 13.00"</formula>
    </cfRule>
  </conditionalFormatting>
  <conditionalFormatting sqref="L70">
    <cfRule type="cellIs" dxfId="23207" priority="43033" operator="equal">
      <formula>"10.30 – 19.30"</formula>
    </cfRule>
  </conditionalFormatting>
  <conditionalFormatting sqref="L70">
    <cfRule type="cellIs" dxfId="23206" priority="43034" operator="equal">
      <formula>"11.30 – 19.30"</formula>
    </cfRule>
  </conditionalFormatting>
  <conditionalFormatting sqref="L70">
    <cfRule type="cellIs" dxfId="23205" priority="43035" operator="equal">
      <formula>_FV(13,"3")</formula>
    </cfRule>
  </conditionalFormatting>
  <conditionalFormatting sqref="L70">
    <cfRule type="cellIs" dxfId="23204" priority="43036" operator="equal">
      <formula>_FV(13,"3")</formula>
    </cfRule>
  </conditionalFormatting>
  <conditionalFormatting sqref="L70">
    <cfRule type="cellIs" dxfId="23203" priority="43037" operator="equal">
      <formula>_FV(13,"3")</formula>
    </cfRule>
  </conditionalFormatting>
  <conditionalFormatting sqref="L70">
    <cfRule type="containsText" dxfId="23202" priority="43020" operator="containsText" text="DOMENICA">
      <formula>NOT(ISERROR(SEARCH("DOMENICA",L70)))</formula>
    </cfRule>
    <cfRule type="containsText" dxfId="23201" priority="43021" operator="containsText" text="08.30 – 14.30">
      <formula>NOT(ISERROR(SEARCH("08.30 – 14.30",L70)))</formula>
    </cfRule>
    <cfRule type="containsText" dxfId="23200" priority="43022" operator="containsText" text="09.30 – 18.30">
      <formula>NOT(ISERROR(SEARCH("09.30 – 18.30",L70)))</formula>
    </cfRule>
    <cfRule type="containsText" dxfId="23199" priority="43023" operator="containsText" text="08.30 – 16.30">
      <formula>NOT(ISERROR(SEARCH("08.30 – 16.30",L70)))</formula>
    </cfRule>
    <cfRule type="containsText" dxfId="23198" priority="43024" operator="containsText" text="08.30 – 17.30">
      <formula>NOT(ISERROR(SEARCH("08.30 – 17.30",L70)))</formula>
    </cfRule>
    <cfRule type="containsText" dxfId="23197" priority="43025" operator="containsText" text="09.00 – 18.00">
      <formula>NOT(ISERROR(SEARCH("09.00 – 18.00",L70)))</formula>
    </cfRule>
    <cfRule type="containsText" dxfId="23196" priority="43026" operator="containsText" text="09.00 – 15.00">
      <formula>NOT(ISERROR(SEARCH("09.00 – 15.00",L70)))</formula>
    </cfRule>
    <cfRule type="containsText" dxfId="23195" priority="43027" operator="containsText" text="10.30 – 19.30">
      <formula>NOT(ISERROR(SEARCH("10.30 – 19.30",L70)))</formula>
    </cfRule>
    <cfRule type="containsText" dxfId="23194" priority="43028" operator="containsText" text="09.00 – 13.00">
      <formula>NOT(ISERROR(SEARCH("09.00 – 13.00",L70)))</formula>
    </cfRule>
    <cfRule type="containsText" dxfId="23193" priority="43029" operator="containsText" text="11.30 – 19.30">
      <formula>NOT(ISERROR(SEARCH("11.30 – 19.30",L70)))</formula>
    </cfRule>
  </conditionalFormatting>
  <conditionalFormatting sqref="L70">
    <cfRule type="cellIs" dxfId="23192" priority="43009" operator="equal">
      <formula>"11.30 – 19.30"</formula>
    </cfRule>
  </conditionalFormatting>
  <conditionalFormatting sqref="L70">
    <cfRule type="cellIs" dxfId="23191" priority="43011" operator="equal">
      <formula>_FV(13,"3")</formula>
    </cfRule>
  </conditionalFormatting>
  <conditionalFormatting sqref="L70">
    <cfRule type="cellIs" dxfId="23190" priority="43012" operator="equal">
      <formula>_FV(13,"3")</formula>
    </cfRule>
  </conditionalFormatting>
  <conditionalFormatting sqref="M70">
    <cfRule type="cellIs" dxfId="23189" priority="42937" operator="equal">
      <formula>_FV(13,"3")</formula>
    </cfRule>
  </conditionalFormatting>
  <conditionalFormatting sqref="M70">
    <cfRule type="cellIs" dxfId="23188" priority="42940" operator="equal">
      <formula>"09.00 – 18.00"</formula>
    </cfRule>
  </conditionalFormatting>
  <conditionalFormatting sqref="M70">
    <cfRule type="cellIs" dxfId="23187" priority="42941" operator="equal">
      <formula>"09.30 – 13.00"</formula>
    </cfRule>
  </conditionalFormatting>
  <conditionalFormatting sqref="M70">
    <cfRule type="cellIs" dxfId="23186" priority="42942" operator="equal">
      <formula>"10.30 – 19.30"</formula>
    </cfRule>
  </conditionalFormatting>
  <conditionalFormatting sqref="M70">
    <cfRule type="cellIs" dxfId="23185" priority="42943" operator="equal">
      <formula>"11.30 – 19.30"</formula>
    </cfRule>
  </conditionalFormatting>
  <conditionalFormatting sqref="M70">
    <cfRule type="cellIs" dxfId="23184" priority="42944" operator="equal">
      <formula>_FV(13,"3")</formula>
    </cfRule>
  </conditionalFormatting>
  <conditionalFormatting sqref="M70">
    <cfRule type="cellIs" dxfId="23183" priority="42945" operator="equal">
      <formula>_FV(13,"3")</formula>
    </cfRule>
  </conditionalFormatting>
  <conditionalFormatting sqref="M70">
    <cfRule type="cellIs" dxfId="23182" priority="42946" operator="equal">
      <formula>_FV(13,"3")</formula>
    </cfRule>
  </conditionalFormatting>
  <conditionalFormatting sqref="M70">
    <cfRule type="cellIs" dxfId="23181" priority="42933" operator="equal">
      <formula>"09.00 – 18.00"</formula>
    </cfRule>
  </conditionalFormatting>
  <conditionalFormatting sqref="M70">
    <cfRule type="cellIs" dxfId="23180" priority="42934" operator="equal">
      <formula>"09.30 – 13.00"</formula>
    </cfRule>
  </conditionalFormatting>
  <conditionalFormatting sqref="M70">
    <cfRule type="cellIs" dxfId="23179" priority="42935" operator="equal">
      <formula>"10.30 – 19.30"</formula>
    </cfRule>
  </conditionalFormatting>
  <conditionalFormatting sqref="M70">
    <cfRule type="cellIs" dxfId="23178" priority="42997" operator="equal">
      <formula>"09.00 – 13.00"</formula>
    </cfRule>
  </conditionalFormatting>
  <conditionalFormatting sqref="M70">
    <cfRule type="cellIs" dxfId="23177" priority="42998" operator="equal">
      <formula>"09.00 – 15.00"</formula>
    </cfRule>
  </conditionalFormatting>
  <conditionalFormatting sqref="M70">
    <cfRule type="cellIs" dxfId="23176" priority="42999" operator="equal">
      <formula>"09.00 – 18.00"</formula>
    </cfRule>
  </conditionalFormatting>
  <conditionalFormatting sqref="M70">
    <cfRule type="cellIs" dxfId="23175" priority="43000" operator="equal">
      <formula>"09.30 – 13.00"</formula>
    </cfRule>
  </conditionalFormatting>
  <conditionalFormatting sqref="M70">
    <cfRule type="cellIs" dxfId="23174" priority="43001" operator="equal">
      <formula>"10.30 – 19.30"</formula>
    </cfRule>
  </conditionalFormatting>
  <conditionalFormatting sqref="M70">
    <cfRule type="cellIs" dxfId="23173" priority="43002" operator="equal">
      <formula>"11.30 – 19.30"</formula>
    </cfRule>
  </conditionalFormatting>
  <conditionalFormatting sqref="M70">
    <cfRule type="cellIs" dxfId="23172" priority="43003" operator="equal">
      <formula>_FV(13,"3")</formula>
    </cfRule>
  </conditionalFormatting>
  <conditionalFormatting sqref="M70">
    <cfRule type="cellIs" dxfId="23171" priority="43004" operator="equal">
      <formula>_FV(13,"3")</formula>
    </cfRule>
  </conditionalFormatting>
  <conditionalFormatting sqref="M70">
    <cfRule type="cellIs" dxfId="23170" priority="43005" operator="equal">
      <formula>_FV(13,"3")</formula>
    </cfRule>
  </conditionalFormatting>
  <conditionalFormatting sqref="M70">
    <cfRule type="containsText" dxfId="23169" priority="42987" operator="containsText" text="DOMENICA">
      <formula>NOT(ISERROR(SEARCH("DOMENICA",M70)))</formula>
    </cfRule>
    <cfRule type="containsText" dxfId="23168" priority="42988" operator="containsText" text="08.30 – 14.30">
      <formula>NOT(ISERROR(SEARCH("08.30 – 14.30",M70)))</formula>
    </cfRule>
    <cfRule type="containsText" dxfId="23167" priority="42989" operator="containsText" text="09.30 – 18.30">
      <formula>NOT(ISERROR(SEARCH("09.30 – 18.30",M70)))</formula>
    </cfRule>
    <cfRule type="containsText" dxfId="23166" priority="42990" operator="containsText" text="08.30 – 16.30">
      <formula>NOT(ISERROR(SEARCH("08.30 – 16.30",M70)))</formula>
    </cfRule>
    <cfRule type="containsText" dxfId="23165" priority="42991" operator="containsText" text="08.30 – 17.30">
      <formula>NOT(ISERROR(SEARCH("08.30 – 17.30",M70)))</formula>
    </cfRule>
    <cfRule type="containsText" dxfId="23164" priority="42992" operator="containsText" text="09.00 – 18.00">
      <formula>NOT(ISERROR(SEARCH("09.00 – 18.00",M70)))</formula>
    </cfRule>
    <cfRule type="containsText" dxfId="23163" priority="42993" operator="containsText" text="09.00 – 15.00">
      <formula>NOT(ISERROR(SEARCH("09.00 – 15.00",M70)))</formula>
    </cfRule>
    <cfRule type="containsText" dxfId="23162" priority="42994" operator="containsText" text="10.30 – 19.30">
      <formula>NOT(ISERROR(SEARCH("10.30 – 19.30",M70)))</formula>
    </cfRule>
    <cfRule type="containsText" dxfId="23161" priority="42995" operator="containsText" text="09.00 – 13.00">
      <formula>NOT(ISERROR(SEARCH("09.00 – 13.00",M70)))</formula>
    </cfRule>
    <cfRule type="containsText" dxfId="23160" priority="42996" operator="containsText" text="11.30 – 19.30">
      <formula>NOT(ISERROR(SEARCH("11.30 – 19.30",M70)))</formula>
    </cfRule>
  </conditionalFormatting>
  <conditionalFormatting sqref="M70">
    <cfRule type="cellIs" dxfId="23159" priority="42979" operator="equal">
      <formula>"09.00 – 15.00"</formula>
    </cfRule>
  </conditionalFormatting>
  <conditionalFormatting sqref="M70">
    <cfRule type="cellIs" dxfId="23158" priority="42980" operator="equal">
      <formula>"09.00 – 18.00"</formula>
    </cfRule>
  </conditionalFormatting>
  <conditionalFormatting sqref="M70">
    <cfRule type="cellIs" dxfId="23157" priority="42981" operator="equal">
      <formula>"09.30 – 13.00"</formula>
    </cfRule>
  </conditionalFormatting>
  <conditionalFormatting sqref="M70">
    <cfRule type="cellIs" dxfId="23156" priority="42982" operator="equal">
      <formula>"10.30 – 19.30"</formula>
    </cfRule>
  </conditionalFormatting>
  <conditionalFormatting sqref="M70">
    <cfRule type="cellIs" dxfId="23155" priority="42983" operator="equal">
      <formula>"11.30 – 19.30"</formula>
    </cfRule>
  </conditionalFormatting>
  <conditionalFormatting sqref="M70">
    <cfRule type="cellIs" dxfId="23154" priority="42984" operator="equal">
      <formula>_FV(13,"3")</formula>
    </cfRule>
  </conditionalFormatting>
  <conditionalFormatting sqref="M70">
    <cfRule type="cellIs" dxfId="23153" priority="42985" operator="equal">
      <formula>_FV(13,"3")</formula>
    </cfRule>
  </conditionalFormatting>
  <conditionalFormatting sqref="M70">
    <cfRule type="cellIs" dxfId="23152" priority="42986" operator="equal">
      <formula>_FV(13,"3")</formula>
    </cfRule>
  </conditionalFormatting>
  <conditionalFormatting sqref="M70">
    <cfRule type="cellIs" dxfId="23151" priority="42971" operator="equal">
      <formula>"09.00 – 15.00"</formula>
    </cfRule>
  </conditionalFormatting>
  <conditionalFormatting sqref="M70">
    <cfRule type="cellIs" dxfId="23150" priority="42972" operator="equal">
      <formula>"09.00 – 18.00"</formula>
    </cfRule>
  </conditionalFormatting>
  <conditionalFormatting sqref="M70">
    <cfRule type="cellIs" dxfId="23149" priority="42973" operator="equal">
      <formula>"09.30 – 13.00"</formula>
    </cfRule>
  </conditionalFormatting>
  <conditionalFormatting sqref="M70">
    <cfRule type="cellIs" dxfId="23148" priority="42974" operator="equal">
      <formula>"10.30 – 19.30"</formula>
    </cfRule>
  </conditionalFormatting>
  <conditionalFormatting sqref="M70">
    <cfRule type="cellIs" dxfId="23147" priority="42975" operator="equal">
      <formula>"11.30 – 19.30"</formula>
    </cfRule>
  </conditionalFormatting>
  <conditionalFormatting sqref="M70">
    <cfRule type="cellIs" dxfId="23146" priority="42976" operator="equal">
      <formula>_FV(13,"3")</formula>
    </cfRule>
  </conditionalFormatting>
  <conditionalFormatting sqref="M70">
    <cfRule type="cellIs" dxfId="23145" priority="42977" operator="equal">
      <formula>_FV(13,"3")</formula>
    </cfRule>
  </conditionalFormatting>
  <conditionalFormatting sqref="M70">
    <cfRule type="cellIs" dxfId="23144" priority="42978" operator="equal">
      <formula>_FV(13,"3")</formula>
    </cfRule>
  </conditionalFormatting>
  <conditionalFormatting sqref="M70">
    <cfRule type="containsText" dxfId="23143" priority="42965" operator="containsText" text="09.00 - 13.00">
      <formula>NOT(ISERROR(SEARCH("09.00 - 13.00",M70)))</formula>
    </cfRule>
    <cfRule type="containsText" dxfId="23142" priority="42966" operator="containsText" text="09.00 – 15:00">
      <formula>NOT(ISERROR(SEARCH("09.00 – 15:00",M70)))</formula>
    </cfRule>
    <cfRule type="containsText" dxfId="23141" priority="42967" operator="containsText" text="09.00 – 16.00">
      <formula>NOT(ISERROR(SEARCH("09.00 – 16.00",M70)))</formula>
    </cfRule>
    <cfRule type="containsText" dxfId="23140" priority="42968" operator="containsText" text="09.00 - 13:00">
      <formula>NOT(ISERROR(SEARCH("09.00 - 13:00",M70)))</formula>
    </cfRule>
    <cfRule type="containsText" dxfId="23139" priority="42969" operator="containsText" text="08.30 – 16:30 ">
      <formula>NOT(ISERROR(SEARCH("08.30 – 16:30 ",M70)))</formula>
    </cfRule>
    <cfRule type="containsText" dxfId="23138" priority="42970" operator="containsText" text="08.30 – 17:30 ">
      <formula>NOT(ISERROR(SEARCH("08.30 – 17:30 ",M70)))</formula>
    </cfRule>
  </conditionalFormatting>
  <conditionalFormatting sqref="M70">
    <cfRule type="cellIs" dxfId="23137" priority="42957" operator="equal">
      <formula>"09.00 – 15.00"</formula>
    </cfRule>
  </conditionalFormatting>
  <conditionalFormatting sqref="M70">
    <cfRule type="cellIs" dxfId="23136" priority="42958" operator="equal">
      <formula>"09.00 – 18.00"</formula>
    </cfRule>
  </conditionalFormatting>
  <conditionalFormatting sqref="M70">
    <cfRule type="cellIs" dxfId="23135" priority="42959" operator="equal">
      <formula>"09.30 – 13.00"</formula>
    </cfRule>
  </conditionalFormatting>
  <conditionalFormatting sqref="M70">
    <cfRule type="cellIs" dxfId="23134" priority="42960" operator="equal">
      <formula>"10.30 – 19.30"</formula>
    </cfRule>
  </conditionalFormatting>
  <conditionalFormatting sqref="M70">
    <cfRule type="cellIs" dxfId="23133" priority="42961" operator="equal">
      <formula>"11.30 – 19.30"</formula>
    </cfRule>
  </conditionalFormatting>
  <conditionalFormatting sqref="M70">
    <cfRule type="cellIs" dxfId="23132" priority="42962" operator="equal">
      <formula>_FV(13,"3")</formula>
    </cfRule>
  </conditionalFormatting>
  <conditionalFormatting sqref="M70">
    <cfRule type="cellIs" dxfId="23131" priority="42963" operator="equal">
      <formula>_FV(13,"3")</formula>
    </cfRule>
  </conditionalFormatting>
  <conditionalFormatting sqref="M70">
    <cfRule type="cellIs" dxfId="23130" priority="42964" operator="equal">
      <formula>_FV(13,"3")</formula>
    </cfRule>
  </conditionalFormatting>
  <conditionalFormatting sqref="M70">
    <cfRule type="containsText" dxfId="23129" priority="42947" operator="containsText" text="DOMENICA">
      <formula>NOT(ISERROR(SEARCH("DOMENICA",M70)))</formula>
    </cfRule>
    <cfRule type="containsText" dxfId="23128" priority="42948" operator="containsText" text="08.30 – 14.30">
      <formula>NOT(ISERROR(SEARCH("08.30 – 14.30",M70)))</formula>
    </cfRule>
    <cfRule type="containsText" dxfId="23127" priority="42949" operator="containsText" text="09.30 – 18.30">
      <formula>NOT(ISERROR(SEARCH("09.30 – 18.30",M70)))</formula>
    </cfRule>
    <cfRule type="containsText" dxfId="23126" priority="42950" operator="containsText" text="08.30 – 16.30">
      <formula>NOT(ISERROR(SEARCH("08.30 – 16.30",M70)))</formula>
    </cfRule>
    <cfRule type="containsText" dxfId="23125" priority="42951" operator="containsText" text="08.30 – 17.30">
      <formula>NOT(ISERROR(SEARCH("08.30 – 17.30",M70)))</formula>
    </cfRule>
    <cfRule type="containsText" dxfId="23124" priority="42952" operator="containsText" text="09.00 – 18.00">
      <formula>NOT(ISERROR(SEARCH("09.00 – 18.00",M70)))</formula>
    </cfRule>
    <cfRule type="containsText" dxfId="23123" priority="42953" operator="containsText" text="09.00 – 15.00">
      <formula>NOT(ISERROR(SEARCH("09.00 – 15.00",M70)))</formula>
    </cfRule>
    <cfRule type="containsText" dxfId="23122" priority="42954" operator="containsText" text="10.30 – 19.30">
      <formula>NOT(ISERROR(SEARCH("10.30 – 19.30",M70)))</formula>
    </cfRule>
    <cfRule type="containsText" dxfId="23121" priority="42955" operator="containsText" text="09.00 – 13.00">
      <formula>NOT(ISERROR(SEARCH("09.00 – 13.00",M70)))</formula>
    </cfRule>
    <cfRule type="containsText" dxfId="23120" priority="42956" operator="containsText" text="11.30 – 19.30">
      <formula>NOT(ISERROR(SEARCH("11.30 – 19.30",M70)))</formula>
    </cfRule>
  </conditionalFormatting>
  <conditionalFormatting sqref="M70">
    <cfRule type="cellIs" dxfId="23119" priority="42936" operator="equal">
      <formula>"11.30 – 19.30"</formula>
    </cfRule>
  </conditionalFormatting>
  <conditionalFormatting sqref="M70">
    <cfRule type="cellIs" dxfId="23118" priority="42938" operator="equal">
      <formula>_FV(13,"3")</formula>
    </cfRule>
  </conditionalFormatting>
  <conditionalFormatting sqref="M70">
    <cfRule type="cellIs" dxfId="23117" priority="42939" operator="equal">
      <formula>_FV(13,"3")</formula>
    </cfRule>
  </conditionalFormatting>
  <conditionalFormatting sqref="O70:P70">
    <cfRule type="cellIs" dxfId="23116" priority="42864" operator="equal">
      <formula>_FV(13,"3")</formula>
    </cfRule>
  </conditionalFormatting>
  <conditionalFormatting sqref="O70:P70">
    <cfRule type="cellIs" dxfId="23115" priority="42867" operator="equal">
      <formula>"09.00 – 18.00"</formula>
    </cfRule>
  </conditionalFormatting>
  <conditionalFormatting sqref="O70:P70">
    <cfRule type="cellIs" dxfId="23114" priority="42868" operator="equal">
      <formula>"09.30 – 13.00"</formula>
    </cfRule>
  </conditionalFormatting>
  <conditionalFormatting sqref="O70:P70">
    <cfRule type="cellIs" dxfId="23113" priority="42869" operator="equal">
      <formula>"10.30 – 19.30"</formula>
    </cfRule>
  </conditionalFormatting>
  <conditionalFormatting sqref="O70:P70">
    <cfRule type="cellIs" dxfId="23112" priority="42870" operator="equal">
      <formula>"11.30 – 19.30"</formula>
    </cfRule>
  </conditionalFormatting>
  <conditionalFormatting sqref="O70:P70">
    <cfRule type="cellIs" dxfId="23111" priority="42871" operator="equal">
      <formula>_FV(13,"3")</formula>
    </cfRule>
  </conditionalFormatting>
  <conditionalFormatting sqref="O70:P70">
    <cfRule type="cellIs" dxfId="23110" priority="42872" operator="equal">
      <formula>_FV(13,"3")</formula>
    </cfRule>
  </conditionalFormatting>
  <conditionalFormatting sqref="O70:P70">
    <cfRule type="cellIs" dxfId="23109" priority="42873" operator="equal">
      <formula>_FV(13,"3")</formula>
    </cfRule>
  </conditionalFormatting>
  <conditionalFormatting sqref="O70:P70">
    <cfRule type="cellIs" dxfId="23108" priority="42860" operator="equal">
      <formula>"09.00 – 18.00"</formula>
    </cfRule>
  </conditionalFormatting>
  <conditionalFormatting sqref="O70:P70">
    <cfRule type="cellIs" dxfId="23107" priority="42861" operator="equal">
      <formula>"09.30 – 13.00"</formula>
    </cfRule>
  </conditionalFormatting>
  <conditionalFormatting sqref="O70:P70">
    <cfRule type="cellIs" dxfId="23106" priority="42862" operator="equal">
      <formula>"10.30 – 19.30"</formula>
    </cfRule>
  </conditionalFormatting>
  <conditionalFormatting sqref="O70:P70">
    <cfRule type="cellIs" dxfId="23105" priority="42924" operator="equal">
      <formula>"09.00 – 13.00"</formula>
    </cfRule>
  </conditionalFormatting>
  <conditionalFormatting sqref="O70:P70">
    <cfRule type="cellIs" dxfId="23104" priority="42925" operator="equal">
      <formula>"09.00 – 15.00"</formula>
    </cfRule>
  </conditionalFormatting>
  <conditionalFormatting sqref="O70:P70">
    <cfRule type="cellIs" dxfId="23103" priority="42926" operator="equal">
      <formula>"09.00 – 18.00"</formula>
    </cfRule>
  </conditionalFormatting>
  <conditionalFormatting sqref="O70:P70">
    <cfRule type="cellIs" dxfId="23102" priority="42927" operator="equal">
      <formula>"09.30 – 13.00"</formula>
    </cfRule>
  </conditionalFormatting>
  <conditionalFormatting sqref="O70:P70">
    <cfRule type="cellIs" dxfId="23101" priority="42928" operator="equal">
      <formula>"10.30 – 19.30"</formula>
    </cfRule>
  </conditionalFormatting>
  <conditionalFormatting sqref="O70:P70">
    <cfRule type="cellIs" dxfId="23100" priority="42929" operator="equal">
      <formula>"11.30 – 19.30"</formula>
    </cfRule>
  </conditionalFormatting>
  <conditionalFormatting sqref="O70:P70">
    <cfRule type="cellIs" dxfId="23099" priority="42930" operator="equal">
      <formula>_FV(13,"3")</formula>
    </cfRule>
  </conditionalFormatting>
  <conditionalFormatting sqref="O70:P70">
    <cfRule type="cellIs" dxfId="23098" priority="42931" operator="equal">
      <formula>_FV(13,"3")</formula>
    </cfRule>
  </conditionalFormatting>
  <conditionalFormatting sqref="O70:P70">
    <cfRule type="cellIs" dxfId="23097" priority="42932" operator="equal">
      <formula>_FV(13,"3")</formula>
    </cfRule>
  </conditionalFormatting>
  <conditionalFormatting sqref="O70:P70">
    <cfRule type="containsText" dxfId="23096" priority="42914" operator="containsText" text="DOMENICA">
      <formula>NOT(ISERROR(SEARCH("DOMENICA",O70)))</formula>
    </cfRule>
    <cfRule type="containsText" dxfId="23095" priority="42915" operator="containsText" text="08.30 – 14.30">
      <formula>NOT(ISERROR(SEARCH("08.30 – 14.30",O70)))</formula>
    </cfRule>
    <cfRule type="containsText" dxfId="23094" priority="42916" operator="containsText" text="09.30 – 18.30">
      <formula>NOT(ISERROR(SEARCH("09.30 – 18.30",O70)))</formula>
    </cfRule>
    <cfRule type="containsText" dxfId="23093" priority="42917" operator="containsText" text="08.30 – 16.30">
      <formula>NOT(ISERROR(SEARCH("08.30 – 16.30",O70)))</formula>
    </cfRule>
    <cfRule type="containsText" dxfId="23092" priority="42918" operator="containsText" text="08.30 – 17.30">
      <formula>NOT(ISERROR(SEARCH("08.30 – 17.30",O70)))</formula>
    </cfRule>
    <cfRule type="containsText" dxfId="23091" priority="42919" operator="containsText" text="09.00 – 18.00">
      <formula>NOT(ISERROR(SEARCH("09.00 – 18.00",O70)))</formula>
    </cfRule>
    <cfRule type="containsText" dxfId="23090" priority="42920" operator="containsText" text="09.00 – 15.00">
      <formula>NOT(ISERROR(SEARCH("09.00 – 15.00",O70)))</formula>
    </cfRule>
    <cfRule type="containsText" dxfId="23089" priority="42921" operator="containsText" text="10.30 – 19.30">
      <formula>NOT(ISERROR(SEARCH("10.30 – 19.30",O70)))</formula>
    </cfRule>
    <cfRule type="containsText" dxfId="23088" priority="42922" operator="containsText" text="09.00 – 13.00">
      <formula>NOT(ISERROR(SEARCH("09.00 – 13.00",O70)))</formula>
    </cfRule>
    <cfRule type="containsText" dxfId="23087" priority="42923" operator="containsText" text="11.30 – 19.30">
      <formula>NOT(ISERROR(SEARCH("11.30 – 19.30",O70)))</formula>
    </cfRule>
  </conditionalFormatting>
  <conditionalFormatting sqref="O70:P70">
    <cfRule type="cellIs" dxfId="23086" priority="42906" operator="equal">
      <formula>"09.00 – 15.00"</formula>
    </cfRule>
  </conditionalFormatting>
  <conditionalFormatting sqref="O70:P70">
    <cfRule type="cellIs" dxfId="23085" priority="42907" operator="equal">
      <formula>"09.00 – 18.00"</formula>
    </cfRule>
  </conditionalFormatting>
  <conditionalFormatting sqref="O70:P70">
    <cfRule type="cellIs" dxfId="23084" priority="42908" operator="equal">
      <formula>"09.30 – 13.00"</formula>
    </cfRule>
  </conditionalFormatting>
  <conditionalFormatting sqref="O70:P70">
    <cfRule type="cellIs" dxfId="23083" priority="42909" operator="equal">
      <formula>"10.30 – 19.30"</formula>
    </cfRule>
  </conditionalFormatting>
  <conditionalFormatting sqref="O70:P70">
    <cfRule type="cellIs" dxfId="23082" priority="42910" operator="equal">
      <formula>"11.30 – 19.30"</formula>
    </cfRule>
  </conditionalFormatting>
  <conditionalFormatting sqref="O70:P70">
    <cfRule type="cellIs" dxfId="23081" priority="42911" operator="equal">
      <formula>_FV(13,"3")</formula>
    </cfRule>
  </conditionalFormatting>
  <conditionalFormatting sqref="O70:P70">
    <cfRule type="cellIs" dxfId="23080" priority="42912" operator="equal">
      <formula>_FV(13,"3")</formula>
    </cfRule>
  </conditionalFormatting>
  <conditionalFormatting sqref="O70:P70">
    <cfRule type="cellIs" dxfId="23079" priority="42913" operator="equal">
      <formula>_FV(13,"3")</formula>
    </cfRule>
  </conditionalFormatting>
  <conditionalFormatting sqref="O70:P70">
    <cfRule type="cellIs" dxfId="23078" priority="42898" operator="equal">
      <formula>"09.00 – 15.00"</formula>
    </cfRule>
  </conditionalFormatting>
  <conditionalFormatting sqref="O70:P70">
    <cfRule type="cellIs" dxfId="23077" priority="42899" operator="equal">
      <formula>"09.00 – 18.00"</formula>
    </cfRule>
  </conditionalFormatting>
  <conditionalFormatting sqref="O70:P70">
    <cfRule type="cellIs" dxfId="23076" priority="42900" operator="equal">
      <formula>"09.30 – 13.00"</formula>
    </cfRule>
  </conditionalFormatting>
  <conditionalFormatting sqref="O70:P70">
    <cfRule type="cellIs" dxfId="23075" priority="42901" operator="equal">
      <formula>"10.30 – 19.30"</formula>
    </cfRule>
  </conditionalFormatting>
  <conditionalFormatting sqref="O70:P70">
    <cfRule type="cellIs" dxfId="23074" priority="42902" operator="equal">
      <formula>"11.30 – 19.30"</formula>
    </cfRule>
  </conditionalFormatting>
  <conditionalFormatting sqref="O70:P70">
    <cfRule type="cellIs" dxfId="23073" priority="42903" operator="equal">
      <formula>_FV(13,"3")</formula>
    </cfRule>
  </conditionalFormatting>
  <conditionalFormatting sqref="O70:P70">
    <cfRule type="cellIs" dxfId="23072" priority="42904" operator="equal">
      <formula>_FV(13,"3")</formula>
    </cfRule>
  </conditionalFormatting>
  <conditionalFormatting sqref="O70:P70">
    <cfRule type="cellIs" dxfId="23071" priority="42905" operator="equal">
      <formula>_FV(13,"3")</formula>
    </cfRule>
  </conditionalFormatting>
  <conditionalFormatting sqref="O70:P70">
    <cfRule type="containsText" dxfId="23070" priority="42892" operator="containsText" text="09.00 - 13.00">
      <formula>NOT(ISERROR(SEARCH("09.00 - 13.00",O70)))</formula>
    </cfRule>
    <cfRule type="containsText" dxfId="23069" priority="42893" operator="containsText" text="09.00 – 15:00">
      <formula>NOT(ISERROR(SEARCH("09.00 – 15:00",O70)))</formula>
    </cfRule>
    <cfRule type="containsText" dxfId="23068" priority="42894" operator="containsText" text="09.00 – 16.00">
      <formula>NOT(ISERROR(SEARCH("09.00 – 16.00",O70)))</formula>
    </cfRule>
    <cfRule type="containsText" dxfId="23067" priority="42895" operator="containsText" text="09.00 - 13:00">
      <formula>NOT(ISERROR(SEARCH("09.00 - 13:00",O70)))</formula>
    </cfRule>
    <cfRule type="containsText" dxfId="23066" priority="42896" operator="containsText" text="08.30 – 16:30 ">
      <formula>NOT(ISERROR(SEARCH("08.30 – 16:30 ",O70)))</formula>
    </cfRule>
    <cfRule type="containsText" dxfId="23065" priority="42897" operator="containsText" text="08.30 – 17:30 ">
      <formula>NOT(ISERROR(SEARCH("08.30 – 17:30 ",O70)))</formula>
    </cfRule>
  </conditionalFormatting>
  <conditionalFormatting sqref="O70:P70">
    <cfRule type="cellIs" dxfId="23064" priority="42884" operator="equal">
      <formula>"09.00 – 15.00"</formula>
    </cfRule>
  </conditionalFormatting>
  <conditionalFormatting sqref="O70:P70">
    <cfRule type="cellIs" dxfId="23063" priority="42885" operator="equal">
      <formula>"09.00 – 18.00"</formula>
    </cfRule>
  </conditionalFormatting>
  <conditionalFormatting sqref="O70:P70">
    <cfRule type="cellIs" dxfId="23062" priority="42886" operator="equal">
      <formula>"09.30 – 13.00"</formula>
    </cfRule>
  </conditionalFormatting>
  <conditionalFormatting sqref="O70:P70">
    <cfRule type="cellIs" dxfId="23061" priority="42887" operator="equal">
      <formula>"10.30 – 19.30"</formula>
    </cfRule>
  </conditionalFormatting>
  <conditionalFormatting sqref="O70:P70">
    <cfRule type="cellIs" dxfId="23060" priority="42888" operator="equal">
      <formula>"11.30 – 19.30"</formula>
    </cfRule>
  </conditionalFormatting>
  <conditionalFormatting sqref="O70:P70">
    <cfRule type="cellIs" dxfId="23059" priority="42889" operator="equal">
      <formula>_FV(13,"3")</formula>
    </cfRule>
  </conditionalFormatting>
  <conditionalFormatting sqref="O70:P70">
    <cfRule type="cellIs" dxfId="23058" priority="42890" operator="equal">
      <formula>_FV(13,"3")</formula>
    </cfRule>
  </conditionalFormatting>
  <conditionalFormatting sqref="O70:P70">
    <cfRule type="cellIs" dxfId="23057" priority="42891" operator="equal">
      <formula>_FV(13,"3")</formula>
    </cfRule>
  </conditionalFormatting>
  <conditionalFormatting sqref="O70:P70">
    <cfRule type="containsText" dxfId="23056" priority="42874" operator="containsText" text="DOMENICA">
      <formula>NOT(ISERROR(SEARCH("DOMENICA",O70)))</formula>
    </cfRule>
    <cfRule type="containsText" dxfId="23055" priority="42875" operator="containsText" text="08.30 – 14.30">
      <formula>NOT(ISERROR(SEARCH("08.30 – 14.30",O70)))</formula>
    </cfRule>
    <cfRule type="containsText" dxfId="23054" priority="42876" operator="containsText" text="09.30 – 18.30">
      <formula>NOT(ISERROR(SEARCH("09.30 – 18.30",O70)))</formula>
    </cfRule>
    <cfRule type="containsText" dxfId="23053" priority="42877" operator="containsText" text="08.30 – 16.30">
      <formula>NOT(ISERROR(SEARCH("08.30 – 16.30",O70)))</formula>
    </cfRule>
    <cfRule type="containsText" dxfId="23052" priority="42878" operator="containsText" text="08.30 – 17.30">
      <formula>NOT(ISERROR(SEARCH("08.30 – 17.30",O70)))</formula>
    </cfRule>
    <cfRule type="containsText" dxfId="23051" priority="42879" operator="containsText" text="09.00 – 18.00">
      <formula>NOT(ISERROR(SEARCH("09.00 – 18.00",O70)))</formula>
    </cfRule>
    <cfRule type="containsText" dxfId="23050" priority="42880" operator="containsText" text="09.00 – 15.00">
      <formula>NOT(ISERROR(SEARCH("09.00 – 15.00",O70)))</formula>
    </cfRule>
    <cfRule type="containsText" dxfId="23049" priority="42881" operator="containsText" text="10.30 – 19.30">
      <formula>NOT(ISERROR(SEARCH("10.30 – 19.30",O70)))</formula>
    </cfRule>
    <cfRule type="containsText" dxfId="23048" priority="42882" operator="containsText" text="09.00 – 13.00">
      <formula>NOT(ISERROR(SEARCH("09.00 – 13.00",O70)))</formula>
    </cfRule>
    <cfRule type="containsText" dxfId="23047" priority="42883" operator="containsText" text="11.30 – 19.30">
      <formula>NOT(ISERROR(SEARCH("11.30 – 19.30",O70)))</formula>
    </cfRule>
  </conditionalFormatting>
  <conditionalFormatting sqref="O70:P70">
    <cfRule type="cellIs" dxfId="23046" priority="42863" operator="equal">
      <formula>"11.30 – 19.30"</formula>
    </cfRule>
  </conditionalFormatting>
  <conditionalFormatting sqref="O70:P70">
    <cfRule type="cellIs" dxfId="23045" priority="42865" operator="equal">
      <formula>_FV(13,"3")</formula>
    </cfRule>
  </conditionalFormatting>
  <conditionalFormatting sqref="O70:P70">
    <cfRule type="cellIs" dxfId="23044" priority="42866" operator="equal">
      <formula>_FV(13,"3")</formula>
    </cfRule>
  </conditionalFormatting>
  <conditionalFormatting sqref="W70">
    <cfRule type="cellIs" dxfId="23043" priority="42791" operator="equal">
      <formula>_FV(13,"3")</formula>
    </cfRule>
  </conditionalFormatting>
  <conditionalFormatting sqref="W70">
    <cfRule type="cellIs" dxfId="23042" priority="42794" operator="equal">
      <formula>"09.00 – 18.00"</formula>
    </cfRule>
  </conditionalFormatting>
  <conditionalFormatting sqref="W70">
    <cfRule type="cellIs" dxfId="23041" priority="42795" operator="equal">
      <formula>"09.30 – 13.00"</formula>
    </cfRule>
  </conditionalFormatting>
  <conditionalFormatting sqref="W70">
    <cfRule type="cellIs" dxfId="23040" priority="42796" operator="equal">
      <formula>"10.30 – 19.30"</formula>
    </cfRule>
  </conditionalFormatting>
  <conditionalFormatting sqref="W70">
    <cfRule type="cellIs" dxfId="23039" priority="42797" operator="equal">
      <formula>"11.30 – 19.30"</formula>
    </cfRule>
  </conditionalFormatting>
  <conditionalFormatting sqref="W70">
    <cfRule type="cellIs" dxfId="23038" priority="42798" operator="equal">
      <formula>_FV(13,"3")</formula>
    </cfRule>
  </conditionalFormatting>
  <conditionalFormatting sqref="W70">
    <cfRule type="cellIs" dxfId="23037" priority="42799" operator="equal">
      <formula>_FV(13,"3")</formula>
    </cfRule>
  </conditionalFormatting>
  <conditionalFormatting sqref="W70">
    <cfRule type="cellIs" dxfId="23036" priority="42800" operator="equal">
      <formula>_FV(13,"3")</formula>
    </cfRule>
  </conditionalFormatting>
  <conditionalFormatting sqref="W70">
    <cfRule type="cellIs" dxfId="23035" priority="42787" operator="equal">
      <formula>"09.00 – 18.00"</formula>
    </cfRule>
  </conditionalFormatting>
  <conditionalFormatting sqref="W70">
    <cfRule type="cellIs" dxfId="23034" priority="42788" operator="equal">
      <formula>"09.30 – 13.00"</formula>
    </cfRule>
  </conditionalFormatting>
  <conditionalFormatting sqref="W70">
    <cfRule type="cellIs" dxfId="23033" priority="42789" operator="equal">
      <formula>"10.30 – 19.30"</formula>
    </cfRule>
  </conditionalFormatting>
  <conditionalFormatting sqref="W70">
    <cfRule type="cellIs" dxfId="23032" priority="42851" operator="equal">
      <formula>"09.00 – 13.00"</formula>
    </cfRule>
  </conditionalFormatting>
  <conditionalFormatting sqref="W70">
    <cfRule type="cellIs" dxfId="23031" priority="42852" operator="equal">
      <formula>"09.00 – 15.00"</formula>
    </cfRule>
  </conditionalFormatting>
  <conditionalFormatting sqref="W70">
    <cfRule type="cellIs" dxfId="23030" priority="42853" operator="equal">
      <formula>"09.00 – 18.00"</formula>
    </cfRule>
  </conditionalFormatting>
  <conditionalFormatting sqref="W70">
    <cfRule type="cellIs" dxfId="23029" priority="42854" operator="equal">
      <formula>"09.30 – 13.00"</formula>
    </cfRule>
  </conditionalFormatting>
  <conditionalFormatting sqref="W70">
    <cfRule type="cellIs" dxfId="23028" priority="42855" operator="equal">
      <formula>"10.30 – 19.30"</formula>
    </cfRule>
  </conditionalFormatting>
  <conditionalFormatting sqref="W70">
    <cfRule type="cellIs" dxfId="23027" priority="42856" operator="equal">
      <formula>"11.30 – 19.30"</formula>
    </cfRule>
  </conditionalFormatting>
  <conditionalFormatting sqref="W70">
    <cfRule type="cellIs" dxfId="23026" priority="42857" operator="equal">
      <formula>_FV(13,"3")</formula>
    </cfRule>
  </conditionalFormatting>
  <conditionalFormatting sqref="W70">
    <cfRule type="cellIs" dxfId="23025" priority="42858" operator="equal">
      <formula>_FV(13,"3")</formula>
    </cfRule>
  </conditionalFormatting>
  <conditionalFormatting sqref="W70">
    <cfRule type="cellIs" dxfId="23024" priority="42859" operator="equal">
      <formula>_FV(13,"3")</formula>
    </cfRule>
  </conditionalFormatting>
  <conditionalFormatting sqref="W70">
    <cfRule type="containsText" dxfId="23023" priority="42841" operator="containsText" text="DOMENICA">
      <formula>NOT(ISERROR(SEARCH("DOMENICA",W70)))</formula>
    </cfRule>
    <cfRule type="containsText" dxfId="23022" priority="42842" operator="containsText" text="08.30 – 14.30">
      <formula>NOT(ISERROR(SEARCH("08.30 – 14.30",W70)))</formula>
    </cfRule>
    <cfRule type="containsText" dxfId="23021" priority="42843" operator="containsText" text="09.30 – 18.30">
      <formula>NOT(ISERROR(SEARCH("09.30 – 18.30",W70)))</formula>
    </cfRule>
    <cfRule type="containsText" dxfId="23020" priority="42844" operator="containsText" text="08.30 – 16.30">
      <formula>NOT(ISERROR(SEARCH("08.30 – 16.30",W70)))</formula>
    </cfRule>
    <cfRule type="containsText" dxfId="23019" priority="42845" operator="containsText" text="08.30 – 17.30">
      <formula>NOT(ISERROR(SEARCH("08.30 – 17.30",W70)))</formula>
    </cfRule>
    <cfRule type="containsText" dxfId="23018" priority="42846" operator="containsText" text="09.00 – 18.00">
      <formula>NOT(ISERROR(SEARCH("09.00 – 18.00",W70)))</formula>
    </cfRule>
    <cfRule type="containsText" dxfId="23017" priority="42847" operator="containsText" text="09.00 – 15.00">
      <formula>NOT(ISERROR(SEARCH("09.00 – 15.00",W70)))</formula>
    </cfRule>
    <cfRule type="containsText" dxfId="23016" priority="42848" operator="containsText" text="10.30 – 19.30">
      <formula>NOT(ISERROR(SEARCH("10.30 – 19.30",W70)))</formula>
    </cfRule>
    <cfRule type="containsText" dxfId="23015" priority="42849" operator="containsText" text="09.00 – 13.00">
      <formula>NOT(ISERROR(SEARCH("09.00 – 13.00",W70)))</formula>
    </cfRule>
    <cfRule type="containsText" dxfId="23014" priority="42850" operator="containsText" text="11.30 – 19.30">
      <formula>NOT(ISERROR(SEARCH("11.30 – 19.30",W70)))</formula>
    </cfRule>
  </conditionalFormatting>
  <conditionalFormatting sqref="W70">
    <cfRule type="cellIs" dxfId="23013" priority="42833" operator="equal">
      <formula>"09.00 – 15.00"</formula>
    </cfRule>
  </conditionalFormatting>
  <conditionalFormatting sqref="W70">
    <cfRule type="cellIs" dxfId="23012" priority="42834" operator="equal">
      <formula>"09.00 – 18.00"</formula>
    </cfRule>
  </conditionalFormatting>
  <conditionalFormatting sqref="W70">
    <cfRule type="cellIs" dxfId="23011" priority="42835" operator="equal">
      <formula>"09.30 – 13.00"</formula>
    </cfRule>
  </conditionalFormatting>
  <conditionalFormatting sqref="W70">
    <cfRule type="cellIs" dxfId="23010" priority="42836" operator="equal">
      <formula>"10.30 – 19.30"</formula>
    </cfRule>
  </conditionalFormatting>
  <conditionalFormatting sqref="W70">
    <cfRule type="cellIs" dxfId="23009" priority="42837" operator="equal">
      <formula>"11.30 – 19.30"</formula>
    </cfRule>
  </conditionalFormatting>
  <conditionalFormatting sqref="W70">
    <cfRule type="cellIs" dxfId="23008" priority="42838" operator="equal">
      <formula>_FV(13,"3")</formula>
    </cfRule>
  </conditionalFormatting>
  <conditionalFormatting sqref="W70">
    <cfRule type="cellIs" dxfId="23007" priority="42839" operator="equal">
      <formula>_FV(13,"3")</formula>
    </cfRule>
  </conditionalFormatting>
  <conditionalFormatting sqref="W70">
    <cfRule type="cellIs" dxfId="23006" priority="42840" operator="equal">
      <formula>_FV(13,"3")</formula>
    </cfRule>
  </conditionalFormatting>
  <conditionalFormatting sqref="W70">
    <cfRule type="cellIs" dxfId="23005" priority="42825" operator="equal">
      <formula>"09.00 – 15.00"</formula>
    </cfRule>
  </conditionalFormatting>
  <conditionalFormatting sqref="W70">
    <cfRule type="cellIs" dxfId="23004" priority="42826" operator="equal">
      <formula>"09.00 – 18.00"</formula>
    </cfRule>
  </conditionalFormatting>
  <conditionalFormatting sqref="W70">
    <cfRule type="cellIs" dxfId="23003" priority="42827" operator="equal">
      <formula>"09.30 – 13.00"</formula>
    </cfRule>
  </conditionalFormatting>
  <conditionalFormatting sqref="W70">
    <cfRule type="cellIs" dxfId="23002" priority="42828" operator="equal">
      <formula>"10.30 – 19.30"</formula>
    </cfRule>
  </conditionalFormatting>
  <conditionalFormatting sqref="W70">
    <cfRule type="cellIs" dxfId="23001" priority="42829" operator="equal">
      <formula>"11.30 – 19.30"</formula>
    </cfRule>
  </conditionalFormatting>
  <conditionalFormatting sqref="W70">
    <cfRule type="cellIs" dxfId="23000" priority="42830" operator="equal">
      <formula>_FV(13,"3")</formula>
    </cfRule>
  </conditionalFormatting>
  <conditionalFormatting sqref="W70">
    <cfRule type="cellIs" dxfId="22999" priority="42831" operator="equal">
      <formula>_FV(13,"3")</formula>
    </cfRule>
  </conditionalFormatting>
  <conditionalFormatting sqref="W70">
    <cfRule type="cellIs" dxfId="22998" priority="42832" operator="equal">
      <formula>_FV(13,"3")</formula>
    </cfRule>
  </conditionalFormatting>
  <conditionalFormatting sqref="W70">
    <cfRule type="containsText" dxfId="22997" priority="42819" operator="containsText" text="09.00 - 13.00">
      <formula>NOT(ISERROR(SEARCH("09.00 - 13.00",W70)))</formula>
    </cfRule>
    <cfRule type="containsText" dxfId="22996" priority="42820" operator="containsText" text="09.00 – 15:00">
      <formula>NOT(ISERROR(SEARCH("09.00 – 15:00",W70)))</formula>
    </cfRule>
    <cfRule type="containsText" dxfId="22995" priority="42821" operator="containsText" text="09.00 – 16.00">
      <formula>NOT(ISERROR(SEARCH("09.00 – 16.00",W70)))</formula>
    </cfRule>
    <cfRule type="containsText" dxfId="22994" priority="42822" operator="containsText" text="09.00 - 13:00">
      <formula>NOT(ISERROR(SEARCH("09.00 - 13:00",W70)))</formula>
    </cfRule>
    <cfRule type="containsText" dxfId="22993" priority="42823" operator="containsText" text="08.30 – 16:30 ">
      <formula>NOT(ISERROR(SEARCH("08.30 – 16:30 ",W70)))</formula>
    </cfRule>
    <cfRule type="containsText" dxfId="22992" priority="42824" operator="containsText" text="08.30 – 17:30 ">
      <formula>NOT(ISERROR(SEARCH("08.30 – 17:30 ",W70)))</formula>
    </cfRule>
  </conditionalFormatting>
  <conditionalFormatting sqref="W70">
    <cfRule type="cellIs" dxfId="22991" priority="42811" operator="equal">
      <formula>"09.00 – 15.00"</formula>
    </cfRule>
  </conditionalFormatting>
  <conditionalFormatting sqref="W70">
    <cfRule type="cellIs" dxfId="22990" priority="42812" operator="equal">
      <formula>"09.00 – 18.00"</formula>
    </cfRule>
  </conditionalFormatting>
  <conditionalFormatting sqref="W70">
    <cfRule type="cellIs" dxfId="22989" priority="42813" operator="equal">
      <formula>"09.30 – 13.00"</formula>
    </cfRule>
  </conditionalFormatting>
  <conditionalFormatting sqref="W70">
    <cfRule type="cellIs" dxfId="22988" priority="42814" operator="equal">
      <formula>"10.30 – 19.30"</formula>
    </cfRule>
  </conditionalFormatting>
  <conditionalFormatting sqref="W70">
    <cfRule type="cellIs" dxfId="22987" priority="42815" operator="equal">
      <formula>"11.30 – 19.30"</formula>
    </cfRule>
  </conditionalFormatting>
  <conditionalFormatting sqref="W70">
    <cfRule type="cellIs" dxfId="22986" priority="42816" operator="equal">
      <formula>_FV(13,"3")</formula>
    </cfRule>
  </conditionalFormatting>
  <conditionalFormatting sqref="W70">
    <cfRule type="cellIs" dxfId="22985" priority="42817" operator="equal">
      <formula>_FV(13,"3")</formula>
    </cfRule>
  </conditionalFormatting>
  <conditionalFormatting sqref="W70">
    <cfRule type="cellIs" dxfId="22984" priority="42818" operator="equal">
      <formula>_FV(13,"3")</formula>
    </cfRule>
  </conditionalFormatting>
  <conditionalFormatting sqref="W70">
    <cfRule type="containsText" dxfId="22983" priority="42801" operator="containsText" text="DOMENICA">
      <formula>NOT(ISERROR(SEARCH("DOMENICA",W70)))</formula>
    </cfRule>
    <cfRule type="containsText" dxfId="22982" priority="42802" operator="containsText" text="08.30 – 14.30">
      <formula>NOT(ISERROR(SEARCH("08.30 – 14.30",W70)))</formula>
    </cfRule>
    <cfRule type="containsText" dxfId="22981" priority="42803" operator="containsText" text="09.30 – 18.30">
      <formula>NOT(ISERROR(SEARCH("09.30 – 18.30",W70)))</formula>
    </cfRule>
    <cfRule type="containsText" dxfId="22980" priority="42804" operator="containsText" text="08.30 – 16.30">
      <formula>NOT(ISERROR(SEARCH("08.30 – 16.30",W70)))</formula>
    </cfRule>
    <cfRule type="containsText" dxfId="22979" priority="42805" operator="containsText" text="08.30 – 17.30">
      <formula>NOT(ISERROR(SEARCH("08.30 – 17.30",W70)))</formula>
    </cfRule>
    <cfRule type="containsText" dxfId="22978" priority="42806" operator="containsText" text="09.00 – 18.00">
      <formula>NOT(ISERROR(SEARCH("09.00 – 18.00",W70)))</formula>
    </cfRule>
    <cfRule type="containsText" dxfId="22977" priority="42807" operator="containsText" text="09.00 – 15.00">
      <formula>NOT(ISERROR(SEARCH("09.00 – 15.00",W70)))</formula>
    </cfRule>
    <cfRule type="containsText" dxfId="22976" priority="42808" operator="containsText" text="10.30 – 19.30">
      <formula>NOT(ISERROR(SEARCH("10.30 – 19.30",W70)))</formula>
    </cfRule>
    <cfRule type="containsText" dxfId="22975" priority="42809" operator="containsText" text="09.00 – 13.00">
      <formula>NOT(ISERROR(SEARCH("09.00 – 13.00",W70)))</formula>
    </cfRule>
    <cfRule type="containsText" dxfId="22974" priority="42810" operator="containsText" text="11.30 – 19.30">
      <formula>NOT(ISERROR(SEARCH("11.30 – 19.30",W70)))</formula>
    </cfRule>
  </conditionalFormatting>
  <conditionalFormatting sqref="W70">
    <cfRule type="cellIs" dxfId="22973" priority="42790" operator="equal">
      <formula>"11.30 – 19.30"</formula>
    </cfRule>
  </conditionalFormatting>
  <conditionalFormatting sqref="W70">
    <cfRule type="cellIs" dxfId="22972" priority="42792" operator="equal">
      <formula>_FV(13,"3")</formula>
    </cfRule>
  </conditionalFormatting>
  <conditionalFormatting sqref="W70">
    <cfRule type="cellIs" dxfId="22971" priority="42793" operator="equal">
      <formula>_FV(13,"3")</formula>
    </cfRule>
  </conditionalFormatting>
  <conditionalFormatting sqref="W80">
    <cfRule type="cellIs" dxfId="22970" priority="42280" operator="equal">
      <formula>_FV(13,"3")</formula>
    </cfRule>
  </conditionalFormatting>
  <conditionalFormatting sqref="W80">
    <cfRule type="cellIs" dxfId="22969" priority="42283" operator="equal">
      <formula>"09.00 – 18.00"</formula>
    </cfRule>
  </conditionalFormatting>
  <conditionalFormatting sqref="W80">
    <cfRule type="cellIs" dxfId="22968" priority="42284" operator="equal">
      <formula>"09.30 – 13.00"</formula>
    </cfRule>
  </conditionalFormatting>
  <conditionalFormatting sqref="W80">
    <cfRule type="cellIs" dxfId="22967" priority="42285" operator="equal">
      <formula>"10.30 – 19.30"</formula>
    </cfRule>
  </conditionalFormatting>
  <conditionalFormatting sqref="W80">
    <cfRule type="cellIs" dxfId="22966" priority="42286" operator="equal">
      <formula>"11.30 – 19.30"</formula>
    </cfRule>
  </conditionalFormatting>
  <conditionalFormatting sqref="W80">
    <cfRule type="cellIs" dxfId="22965" priority="42287" operator="equal">
      <formula>_FV(13,"3")</formula>
    </cfRule>
  </conditionalFormatting>
  <conditionalFormatting sqref="W80">
    <cfRule type="cellIs" dxfId="22964" priority="42288" operator="equal">
      <formula>_FV(13,"3")</formula>
    </cfRule>
  </conditionalFormatting>
  <conditionalFormatting sqref="W80">
    <cfRule type="cellIs" dxfId="22963" priority="42289" operator="equal">
      <formula>_FV(13,"3")</formula>
    </cfRule>
  </conditionalFormatting>
  <conditionalFormatting sqref="W80">
    <cfRule type="cellIs" dxfId="22962" priority="42276" operator="equal">
      <formula>"09.00 – 18.00"</formula>
    </cfRule>
  </conditionalFormatting>
  <conditionalFormatting sqref="W80">
    <cfRule type="cellIs" dxfId="22961" priority="42277" operator="equal">
      <formula>"09.30 – 13.00"</formula>
    </cfRule>
  </conditionalFormatting>
  <conditionalFormatting sqref="W80">
    <cfRule type="cellIs" dxfId="22960" priority="42278" operator="equal">
      <formula>"10.30 – 19.30"</formula>
    </cfRule>
  </conditionalFormatting>
  <conditionalFormatting sqref="W80">
    <cfRule type="cellIs" dxfId="22959" priority="42340" operator="equal">
      <formula>"09.00 – 13.00"</formula>
    </cfRule>
  </conditionalFormatting>
  <conditionalFormatting sqref="W80">
    <cfRule type="cellIs" dxfId="22958" priority="42341" operator="equal">
      <formula>"09.00 – 15.00"</formula>
    </cfRule>
  </conditionalFormatting>
  <conditionalFormatting sqref="W80">
    <cfRule type="cellIs" dxfId="22957" priority="42342" operator="equal">
      <formula>"09.00 – 18.00"</formula>
    </cfRule>
  </conditionalFormatting>
  <conditionalFormatting sqref="W80">
    <cfRule type="cellIs" dxfId="22956" priority="42343" operator="equal">
      <formula>"09.30 – 13.00"</formula>
    </cfRule>
  </conditionalFormatting>
  <conditionalFormatting sqref="W80">
    <cfRule type="cellIs" dxfId="22955" priority="42344" operator="equal">
      <formula>"10.30 – 19.30"</formula>
    </cfRule>
  </conditionalFormatting>
  <conditionalFormatting sqref="W80">
    <cfRule type="cellIs" dxfId="22954" priority="42345" operator="equal">
      <formula>"11.30 – 19.30"</formula>
    </cfRule>
  </conditionalFormatting>
  <conditionalFormatting sqref="W80">
    <cfRule type="cellIs" dxfId="22953" priority="42346" operator="equal">
      <formula>_FV(13,"3")</formula>
    </cfRule>
  </conditionalFormatting>
  <conditionalFormatting sqref="W80">
    <cfRule type="cellIs" dxfId="22952" priority="42347" operator="equal">
      <formula>_FV(13,"3")</formula>
    </cfRule>
  </conditionalFormatting>
  <conditionalFormatting sqref="W80">
    <cfRule type="cellIs" dxfId="22951" priority="42348" operator="equal">
      <formula>_FV(13,"3")</formula>
    </cfRule>
  </conditionalFormatting>
  <conditionalFormatting sqref="W80">
    <cfRule type="containsText" dxfId="22950" priority="42330" operator="containsText" text="DOMENICA">
      <formula>NOT(ISERROR(SEARCH("DOMENICA",W80)))</formula>
    </cfRule>
    <cfRule type="containsText" dxfId="22949" priority="42331" operator="containsText" text="08.30 – 14.30">
      <formula>NOT(ISERROR(SEARCH("08.30 – 14.30",W80)))</formula>
    </cfRule>
    <cfRule type="containsText" dxfId="22948" priority="42332" operator="containsText" text="09.30 – 18.30">
      <formula>NOT(ISERROR(SEARCH("09.30 – 18.30",W80)))</formula>
    </cfRule>
    <cfRule type="containsText" dxfId="22947" priority="42333" operator="containsText" text="08.30 – 16.30">
      <formula>NOT(ISERROR(SEARCH("08.30 – 16.30",W80)))</formula>
    </cfRule>
    <cfRule type="containsText" dxfId="22946" priority="42334" operator="containsText" text="08.30 – 17.30">
      <formula>NOT(ISERROR(SEARCH("08.30 – 17.30",W80)))</formula>
    </cfRule>
    <cfRule type="containsText" dxfId="22945" priority="42335" operator="containsText" text="09.00 – 18.00">
      <formula>NOT(ISERROR(SEARCH("09.00 – 18.00",W80)))</formula>
    </cfRule>
    <cfRule type="containsText" dxfId="22944" priority="42336" operator="containsText" text="09.00 – 15.00">
      <formula>NOT(ISERROR(SEARCH("09.00 – 15.00",W80)))</formula>
    </cfRule>
    <cfRule type="containsText" dxfId="22943" priority="42337" operator="containsText" text="10.30 – 19.30">
      <formula>NOT(ISERROR(SEARCH("10.30 – 19.30",W80)))</formula>
    </cfRule>
    <cfRule type="containsText" dxfId="22942" priority="42338" operator="containsText" text="09.00 – 13.00">
      <formula>NOT(ISERROR(SEARCH("09.00 – 13.00",W80)))</formula>
    </cfRule>
    <cfRule type="containsText" dxfId="22941" priority="42339" operator="containsText" text="11.30 – 19.30">
      <formula>NOT(ISERROR(SEARCH("11.30 – 19.30",W80)))</formula>
    </cfRule>
  </conditionalFormatting>
  <conditionalFormatting sqref="W80">
    <cfRule type="cellIs" dxfId="22940" priority="42322" operator="equal">
      <formula>"09.00 – 15.00"</formula>
    </cfRule>
  </conditionalFormatting>
  <conditionalFormatting sqref="W80">
    <cfRule type="cellIs" dxfId="22939" priority="42323" operator="equal">
      <formula>"09.00 – 18.00"</formula>
    </cfRule>
  </conditionalFormatting>
  <conditionalFormatting sqref="W80">
    <cfRule type="cellIs" dxfId="22938" priority="42324" operator="equal">
      <formula>"09.30 – 13.00"</formula>
    </cfRule>
  </conditionalFormatting>
  <conditionalFormatting sqref="W80">
    <cfRule type="cellIs" dxfId="22937" priority="42325" operator="equal">
      <formula>"10.30 – 19.30"</formula>
    </cfRule>
  </conditionalFormatting>
  <conditionalFormatting sqref="W80">
    <cfRule type="cellIs" dxfId="22936" priority="42326" operator="equal">
      <formula>"11.30 – 19.30"</formula>
    </cfRule>
  </conditionalFormatting>
  <conditionalFormatting sqref="W80">
    <cfRule type="cellIs" dxfId="22935" priority="42327" operator="equal">
      <formula>_FV(13,"3")</formula>
    </cfRule>
  </conditionalFormatting>
  <conditionalFormatting sqref="W80">
    <cfRule type="cellIs" dxfId="22934" priority="42328" operator="equal">
      <formula>_FV(13,"3")</formula>
    </cfRule>
  </conditionalFormatting>
  <conditionalFormatting sqref="W80">
    <cfRule type="cellIs" dxfId="22933" priority="42329" operator="equal">
      <formula>_FV(13,"3")</formula>
    </cfRule>
  </conditionalFormatting>
  <conditionalFormatting sqref="W80">
    <cfRule type="cellIs" dxfId="22932" priority="42314" operator="equal">
      <formula>"09.00 – 15.00"</formula>
    </cfRule>
  </conditionalFormatting>
  <conditionalFormatting sqref="W80">
    <cfRule type="cellIs" dxfId="22931" priority="42315" operator="equal">
      <formula>"09.00 – 18.00"</formula>
    </cfRule>
  </conditionalFormatting>
  <conditionalFormatting sqref="W80">
    <cfRule type="cellIs" dxfId="22930" priority="42316" operator="equal">
      <formula>"09.30 – 13.00"</formula>
    </cfRule>
  </conditionalFormatting>
  <conditionalFormatting sqref="W80">
    <cfRule type="cellIs" dxfId="22929" priority="42317" operator="equal">
      <formula>"10.30 – 19.30"</formula>
    </cfRule>
  </conditionalFormatting>
  <conditionalFormatting sqref="W80">
    <cfRule type="cellIs" dxfId="22928" priority="42318" operator="equal">
      <formula>"11.30 – 19.30"</formula>
    </cfRule>
  </conditionalFormatting>
  <conditionalFormatting sqref="W80">
    <cfRule type="cellIs" dxfId="22927" priority="42319" operator="equal">
      <formula>_FV(13,"3")</formula>
    </cfRule>
  </conditionalFormatting>
  <conditionalFormatting sqref="W80">
    <cfRule type="cellIs" dxfId="22926" priority="42320" operator="equal">
      <formula>_FV(13,"3")</formula>
    </cfRule>
  </conditionalFormatting>
  <conditionalFormatting sqref="W80">
    <cfRule type="cellIs" dxfId="22925" priority="42321" operator="equal">
      <formula>_FV(13,"3")</formula>
    </cfRule>
  </conditionalFormatting>
  <conditionalFormatting sqref="W80">
    <cfRule type="containsText" dxfId="22924" priority="42308" operator="containsText" text="09.00 - 13.00">
      <formula>NOT(ISERROR(SEARCH("09.00 - 13.00",W80)))</formula>
    </cfRule>
    <cfRule type="containsText" dxfId="22923" priority="42309" operator="containsText" text="09.00 – 15:00">
      <formula>NOT(ISERROR(SEARCH("09.00 – 15:00",W80)))</formula>
    </cfRule>
    <cfRule type="containsText" dxfId="22922" priority="42310" operator="containsText" text="09.00 – 16.00">
      <formula>NOT(ISERROR(SEARCH("09.00 – 16.00",W80)))</formula>
    </cfRule>
    <cfRule type="containsText" dxfId="22921" priority="42311" operator="containsText" text="09.00 - 13:00">
      <formula>NOT(ISERROR(SEARCH("09.00 - 13:00",W80)))</formula>
    </cfRule>
    <cfRule type="containsText" dxfId="22920" priority="42312" operator="containsText" text="08.30 – 16:30 ">
      <formula>NOT(ISERROR(SEARCH("08.30 – 16:30 ",W80)))</formula>
    </cfRule>
    <cfRule type="containsText" dxfId="22919" priority="42313" operator="containsText" text="08.30 – 17:30 ">
      <formula>NOT(ISERROR(SEARCH("08.30 – 17:30 ",W80)))</formula>
    </cfRule>
  </conditionalFormatting>
  <conditionalFormatting sqref="W80">
    <cfRule type="cellIs" dxfId="22918" priority="42300" operator="equal">
      <formula>"09.00 – 15.00"</formula>
    </cfRule>
  </conditionalFormatting>
  <conditionalFormatting sqref="W80">
    <cfRule type="cellIs" dxfId="22917" priority="42301" operator="equal">
      <formula>"09.00 – 18.00"</formula>
    </cfRule>
  </conditionalFormatting>
  <conditionalFormatting sqref="W80">
    <cfRule type="cellIs" dxfId="22916" priority="42302" operator="equal">
      <formula>"09.30 – 13.00"</formula>
    </cfRule>
  </conditionalFormatting>
  <conditionalFormatting sqref="W80">
    <cfRule type="cellIs" dxfId="22915" priority="42303" operator="equal">
      <formula>"10.30 – 19.30"</formula>
    </cfRule>
  </conditionalFormatting>
  <conditionalFormatting sqref="W80">
    <cfRule type="cellIs" dxfId="22914" priority="42304" operator="equal">
      <formula>"11.30 – 19.30"</formula>
    </cfRule>
  </conditionalFormatting>
  <conditionalFormatting sqref="W80">
    <cfRule type="cellIs" dxfId="22913" priority="42305" operator="equal">
      <formula>_FV(13,"3")</formula>
    </cfRule>
  </conditionalFormatting>
  <conditionalFormatting sqref="W80">
    <cfRule type="cellIs" dxfId="22912" priority="42306" operator="equal">
      <formula>_FV(13,"3")</formula>
    </cfRule>
  </conditionalFormatting>
  <conditionalFormatting sqref="W80">
    <cfRule type="cellIs" dxfId="22911" priority="42307" operator="equal">
      <formula>_FV(13,"3")</formula>
    </cfRule>
  </conditionalFormatting>
  <conditionalFormatting sqref="W80">
    <cfRule type="containsText" dxfId="22910" priority="42290" operator="containsText" text="DOMENICA">
      <formula>NOT(ISERROR(SEARCH("DOMENICA",W80)))</formula>
    </cfRule>
    <cfRule type="containsText" dxfId="22909" priority="42291" operator="containsText" text="08.30 – 14.30">
      <formula>NOT(ISERROR(SEARCH("08.30 – 14.30",W80)))</formula>
    </cfRule>
    <cfRule type="containsText" dxfId="22908" priority="42292" operator="containsText" text="09.30 – 18.30">
      <formula>NOT(ISERROR(SEARCH("09.30 – 18.30",W80)))</formula>
    </cfRule>
    <cfRule type="containsText" dxfId="22907" priority="42293" operator="containsText" text="08.30 – 16.30">
      <formula>NOT(ISERROR(SEARCH("08.30 – 16.30",W80)))</formula>
    </cfRule>
    <cfRule type="containsText" dxfId="22906" priority="42294" operator="containsText" text="08.30 – 17.30">
      <formula>NOT(ISERROR(SEARCH("08.30 – 17.30",W80)))</formula>
    </cfRule>
    <cfRule type="containsText" dxfId="22905" priority="42295" operator="containsText" text="09.00 – 18.00">
      <formula>NOT(ISERROR(SEARCH("09.00 – 18.00",W80)))</formula>
    </cfRule>
    <cfRule type="containsText" dxfId="22904" priority="42296" operator="containsText" text="09.00 – 15.00">
      <formula>NOT(ISERROR(SEARCH("09.00 – 15.00",W80)))</formula>
    </cfRule>
    <cfRule type="containsText" dxfId="22903" priority="42297" operator="containsText" text="10.30 – 19.30">
      <formula>NOT(ISERROR(SEARCH("10.30 – 19.30",W80)))</formula>
    </cfRule>
    <cfRule type="containsText" dxfId="22902" priority="42298" operator="containsText" text="09.00 – 13.00">
      <formula>NOT(ISERROR(SEARCH("09.00 – 13.00",W80)))</formula>
    </cfRule>
    <cfRule type="containsText" dxfId="22901" priority="42299" operator="containsText" text="11.30 – 19.30">
      <formula>NOT(ISERROR(SEARCH("11.30 – 19.30",W80)))</formula>
    </cfRule>
  </conditionalFormatting>
  <conditionalFormatting sqref="W80">
    <cfRule type="cellIs" dxfId="22900" priority="42279" operator="equal">
      <formula>"11.30 – 19.30"</formula>
    </cfRule>
  </conditionalFormatting>
  <conditionalFormatting sqref="W80">
    <cfRule type="cellIs" dxfId="22899" priority="42281" operator="equal">
      <formula>_FV(13,"3")</formula>
    </cfRule>
  </conditionalFormatting>
  <conditionalFormatting sqref="W80">
    <cfRule type="cellIs" dxfId="22898" priority="42282" operator="equal">
      <formula>_FV(13,"3")</formula>
    </cfRule>
  </conditionalFormatting>
  <conditionalFormatting sqref="J80">
    <cfRule type="cellIs" dxfId="22897" priority="41988" operator="equal">
      <formula>_FV(13,"3")</formula>
    </cfRule>
  </conditionalFormatting>
  <conditionalFormatting sqref="J80">
    <cfRule type="cellIs" dxfId="22896" priority="41991" operator="equal">
      <formula>"09.00 – 18.00"</formula>
    </cfRule>
  </conditionalFormatting>
  <conditionalFormatting sqref="J80">
    <cfRule type="cellIs" dxfId="22895" priority="41992" operator="equal">
      <formula>"09.30 – 13.00"</formula>
    </cfRule>
  </conditionalFormatting>
  <conditionalFormatting sqref="J80">
    <cfRule type="cellIs" dxfId="22894" priority="41993" operator="equal">
      <formula>"10.30 – 19.30"</formula>
    </cfRule>
  </conditionalFormatting>
  <conditionalFormatting sqref="J80">
    <cfRule type="cellIs" dxfId="22893" priority="41994" operator="equal">
      <formula>"11.30 – 19.30"</formula>
    </cfRule>
  </conditionalFormatting>
  <conditionalFormatting sqref="J80">
    <cfRule type="cellIs" dxfId="22892" priority="41995" operator="equal">
      <formula>_FV(13,"3")</formula>
    </cfRule>
  </conditionalFormatting>
  <conditionalFormatting sqref="J80">
    <cfRule type="cellIs" dxfId="22891" priority="41996" operator="equal">
      <formula>_FV(13,"3")</formula>
    </cfRule>
  </conditionalFormatting>
  <conditionalFormatting sqref="J80">
    <cfRule type="cellIs" dxfId="22890" priority="41997" operator="equal">
      <formula>_FV(13,"3")</formula>
    </cfRule>
  </conditionalFormatting>
  <conditionalFormatting sqref="J80">
    <cfRule type="cellIs" dxfId="22889" priority="41984" operator="equal">
      <formula>"09.00 – 18.00"</formula>
    </cfRule>
  </conditionalFormatting>
  <conditionalFormatting sqref="J80">
    <cfRule type="cellIs" dxfId="22888" priority="41985" operator="equal">
      <formula>"09.30 – 13.00"</formula>
    </cfRule>
  </conditionalFormatting>
  <conditionalFormatting sqref="J80">
    <cfRule type="cellIs" dxfId="22887" priority="41986" operator="equal">
      <formula>"10.30 – 19.30"</formula>
    </cfRule>
  </conditionalFormatting>
  <conditionalFormatting sqref="J80">
    <cfRule type="cellIs" dxfId="22886" priority="42048" operator="equal">
      <formula>"09.00 – 13.00"</formula>
    </cfRule>
  </conditionalFormatting>
  <conditionalFormatting sqref="J80">
    <cfRule type="cellIs" dxfId="22885" priority="42049" operator="equal">
      <formula>"09.00 – 15.00"</formula>
    </cfRule>
  </conditionalFormatting>
  <conditionalFormatting sqref="J80">
    <cfRule type="cellIs" dxfId="22884" priority="42050" operator="equal">
      <formula>"09.00 – 18.00"</formula>
    </cfRule>
  </conditionalFormatting>
  <conditionalFormatting sqref="J80">
    <cfRule type="cellIs" dxfId="22883" priority="42051" operator="equal">
      <formula>"09.30 – 13.00"</formula>
    </cfRule>
  </conditionalFormatting>
  <conditionalFormatting sqref="J80">
    <cfRule type="cellIs" dxfId="22882" priority="42052" operator="equal">
      <formula>"10.30 – 19.30"</formula>
    </cfRule>
  </conditionalFormatting>
  <conditionalFormatting sqref="J80">
    <cfRule type="cellIs" dxfId="22881" priority="42053" operator="equal">
      <formula>"11.30 – 19.30"</formula>
    </cfRule>
  </conditionalFormatting>
  <conditionalFormatting sqref="J80">
    <cfRule type="cellIs" dxfId="22880" priority="42054" operator="equal">
      <formula>_FV(13,"3")</formula>
    </cfRule>
  </conditionalFormatting>
  <conditionalFormatting sqref="J80">
    <cfRule type="cellIs" dxfId="22879" priority="42055" operator="equal">
      <formula>_FV(13,"3")</formula>
    </cfRule>
  </conditionalFormatting>
  <conditionalFormatting sqref="J80">
    <cfRule type="cellIs" dxfId="22878" priority="42056" operator="equal">
      <formula>_FV(13,"3")</formula>
    </cfRule>
  </conditionalFormatting>
  <conditionalFormatting sqref="J80">
    <cfRule type="containsText" dxfId="22877" priority="42038" operator="containsText" text="DOMENICA">
      <formula>NOT(ISERROR(SEARCH("DOMENICA",J80)))</formula>
    </cfRule>
    <cfRule type="containsText" dxfId="22876" priority="42039" operator="containsText" text="08.30 – 14.30">
      <formula>NOT(ISERROR(SEARCH("08.30 – 14.30",J80)))</formula>
    </cfRule>
    <cfRule type="containsText" dxfId="22875" priority="42040" operator="containsText" text="09.30 – 18.30">
      <formula>NOT(ISERROR(SEARCH("09.30 – 18.30",J80)))</formula>
    </cfRule>
    <cfRule type="containsText" dxfId="22874" priority="42041" operator="containsText" text="08.30 – 16.30">
      <formula>NOT(ISERROR(SEARCH("08.30 – 16.30",J80)))</formula>
    </cfRule>
    <cfRule type="containsText" dxfId="22873" priority="42042" operator="containsText" text="08.30 – 17.30">
      <formula>NOT(ISERROR(SEARCH("08.30 – 17.30",J80)))</formula>
    </cfRule>
    <cfRule type="containsText" dxfId="22872" priority="42043" operator="containsText" text="09.00 – 18.00">
      <formula>NOT(ISERROR(SEARCH("09.00 – 18.00",J80)))</formula>
    </cfRule>
    <cfRule type="containsText" dxfId="22871" priority="42044" operator="containsText" text="09.00 – 15.00">
      <formula>NOT(ISERROR(SEARCH("09.00 – 15.00",J80)))</formula>
    </cfRule>
    <cfRule type="containsText" dxfId="22870" priority="42045" operator="containsText" text="10.30 – 19.30">
      <formula>NOT(ISERROR(SEARCH("10.30 – 19.30",J80)))</formula>
    </cfRule>
    <cfRule type="containsText" dxfId="22869" priority="42046" operator="containsText" text="09.00 – 13.00">
      <formula>NOT(ISERROR(SEARCH("09.00 – 13.00",J80)))</formula>
    </cfRule>
    <cfRule type="containsText" dxfId="22868" priority="42047" operator="containsText" text="11.30 – 19.30">
      <formula>NOT(ISERROR(SEARCH("11.30 – 19.30",J80)))</formula>
    </cfRule>
  </conditionalFormatting>
  <conditionalFormatting sqref="J80">
    <cfRule type="cellIs" dxfId="22867" priority="42030" operator="equal">
      <formula>"09.00 – 15.00"</formula>
    </cfRule>
  </conditionalFormatting>
  <conditionalFormatting sqref="J80">
    <cfRule type="cellIs" dxfId="22866" priority="42031" operator="equal">
      <formula>"09.00 – 18.00"</formula>
    </cfRule>
  </conditionalFormatting>
  <conditionalFormatting sqref="J80">
    <cfRule type="cellIs" dxfId="22865" priority="42032" operator="equal">
      <formula>"09.30 – 13.00"</formula>
    </cfRule>
  </conditionalFormatting>
  <conditionalFormatting sqref="J80">
    <cfRule type="cellIs" dxfId="22864" priority="42033" operator="equal">
      <formula>"10.30 – 19.30"</formula>
    </cfRule>
  </conditionalFormatting>
  <conditionalFormatting sqref="J80">
    <cfRule type="cellIs" dxfId="22863" priority="42034" operator="equal">
      <formula>"11.30 – 19.30"</formula>
    </cfRule>
  </conditionalFormatting>
  <conditionalFormatting sqref="J80">
    <cfRule type="cellIs" dxfId="22862" priority="42035" operator="equal">
      <formula>_FV(13,"3")</formula>
    </cfRule>
  </conditionalFormatting>
  <conditionalFormatting sqref="J80">
    <cfRule type="cellIs" dxfId="22861" priority="42036" operator="equal">
      <formula>_FV(13,"3")</formula>
    </cfRule>
  </conditionalFormatting>
  <conditionalFormatting sqref="J80">
    <cfRule type="cellIs" dxfId="22860" priority="42037" operator="equal">
      <formula>_FV(13,"3")</formula>
    </cfRule>
  </conditionalFormatting>
  <conditionalFormatting sqref="J80">
    <cfRule type="cellIs" dxfId="22859" priority="42022" operator="equal">
      <formula>"09.00 – 15.00"</formula>
    </cfRule>
  </conditionalFormatting>
  <conditionalFormatting sqref="J80">
    <cfRule type="cellIs" dxfId="22858" priority="42023" operator="equal">
      <formula>"09.00 – 18.00"</formula>
    </cfRule>
  </conditionalFormatting>
  <conditionalFormatting sqref="J80">
    <cfRule type="cellIs" dxfId="22857" priority="42024" operator="equal">
      <formula>"09.30 – 13.00"</formula>
    </cfRule>
  </conditionalFormatting>
  <conditionalFormatting sqref="J80">
    <cfRule type="cellIs" dxfId="22856" priority="42025" operator="equal">
      <formula>"10.30 – 19.30"</formula>
    </cfRule>
  </conditionalFormatting>
  <conditionalFormatting sqref="J80">
    <cfRule type="cellIs" dxfId="22855" priority="42026" operator="equal">
      <formula>"11.30 – 19.30"</formula>
    </cfRule>
  </conditionalFormatting>
  <conditionalFormatting sqref="J80">
    <cfRule type="cellIs" dxfId="22854" priority="42027" operator="equal">
      <formula>_FV(13,"3")</formula>
    </cfRule>
  </conditionalFormatting>
  <conditionalFormatting sqref="J80">
    <cfRule type="cellIs" dxfId="22853" priority="42028" operator="equal">
      <formula>_FV(13,"3")</formula>
    </cfRule>
  </conditionalFormatting>
  <conditionalFormatting sqref="J80">
    <cfRule type="cellIs" dxfId="22852" priority="42029" operator="equal">
      <formula>_FV(13,"3")</formula>
    </cfRule>
  </conditionalFormatting>
  <conditionalFormatting sqref="J80">
    <cfRule type="containsText" dxfId="22851" priority="42016" operator="containsText" text="09.00 - 13.00">
      <formula>NOT(ISERROR(SEARCH("09.00 - 13.00",J80)))</formula>
    </cfRule>
    <cfRule type="containsText" dxfId="22850" priority="42017" operator="containsText" text="09.00 – 15:00">
      <formula>NOT(ISERROR(SEARCH("09.00 – 15:00",J80)))</formula>
    </cfRule>
    <cfRule type="containsText" dxfId="22849" priority="42018" operator="containsText" text="09.00 – 16.00">
      <formula>NOT(ISERROR(SEARCH("09.00 – 16.00",J80)))</formula>
    </cfRule>
    <cfRule type="containsText" dxfId="22848" priority="42019" operator="containsText" text="09.00 - 13:00">
      <formula>NOT(ISERROR(SEARCH("09.00 - 13:00",J80)))</formula>
    </cfRule>
    <cfRule type="containsText" dxfId="22847" priority="42020" operator="containsText" text="08.30 – 16:30 ">
      <formula>NOT(ISERROR(SEARCH("08.30 – 16:30 ",J80)))</formula>
    </cfRule>
    <cfRule type="containsText" dxfId="22846" priority="42021" operator="containsText" text="08.30 – 17:30 ">
      <formula>NOT(ISERROR(SEARCH("08.30 – 17:30 ",J80)))</formula>
    </cfRule>
  </conditionalFormatting>
  <conditionalFormatting sqref="J80">
    <cfRule type="cellIs" dxfId="22845" priority="42008" operator="equal">
      <formula>"09.00 – 15.00"</formula>
    </cfRule>
  </conditionalFormatting>
  <conditionalFormatting sqref="J80">
    <cfRule type="cellIs" dxfId="22844" priority="42009" operator="equal">
      <formula>"09.00 – 18.00"</formula>
    </cfRule>
  </conditionalFormatting>
  <conditionalFormatting sqref="J80">
    <cfRule type="cellIs" dxfId="22843" priority="42010" operator="equal">
      <formula>"09.30 – 13.00"</formula>
    </cfRule>
  </conditionalFormatting>
  <conditionalFormatting sqref="J80">
    <cfRule type="cellIs" dxfId="22842" priority="42011" operator="equal">
      <formula>"10.30 – 19.30"</formula>
    </cfRule>
  </conditionalFormatting>
  <conditionalFormatting sqref="J80">
    <cfRule type="cellIs" dxfId="22841" priority="42012" operator="equal">
      <formula>"11.30 – 19.30"</formula>
    </cfRule>
  </conditionalFormatting>
  <conditionalFormatting sqref="J80">
    <cfRule type="cellIs" dxfId="22840" priority="42013" operator="equal">
      <formula>_FV(13,"3")</formula>
    </cfRule>
  </conditionalFormatting>
  <conditionalFormatting sqref="J80">
    <cfRule type="cellIs" dxfId="22839" priority="42014" operator="equal">
      <formula>_FV(13,"3")</formula>
    </cfRule>
  </conditionalFormatting>
  <conditionalFormatting sqref="J80">
    <cfRule type="cellIs" dxfId="22838" priority="42015" operator="equal">
      <formula>_FV(13,"3")</formula>
    </cfRule>
  </conditionalFormatting>
  <conditionalFormatting sqref="J80">
    <cfRule type="containsText" dxfId="22837" priority="41998" operator="containsText" text="DOMENICA">
      <formula>NOT(ISERROR(SEARCH("DOMENICA",J80)))</formula>
    </cfRule>
    <cfRule type="containsText" dxfId="22836" priority="41999" operator="containsText" text="08.30 – 14.30">
      <formula>NOT(ISERROR(SEARCH("08.30 – 14.30",J80)))</formula>
    </cfRule>
    <cfRule type="containsText" dxfId="22835" priority="42000" operator="containsText" text="09.30 – 18.30">
      <formula>NOT(ISERROR(SEARCH("09.30 – 18.30",J80)))</formula>
    </cfRule>
    <cfRule type="containsText" dxfId="22834" priority="42001" operator="containsText" text="08.30 – 16.30">
      <formula>NOT(ISERROR(SEARCH("08.30 – 16.30",J80)))</formula>
    </cfRule>
    <cfRule type="containsText" dxfId="22833" priority="42002" operator="containsText" text="08.30 – 17.30">
      <formula>NOT(ISERROR(SEARCH("08.30 – 17.30",J80)))</formula>
    </cfRule>
    <cfRule type="containsText" dxfId="22832" priority="42003" operator="containsText" text="09.00 – 18.00">
      <formula>NOT(ISERROR(SEARCH("09.00 – 18.00",J80)))</formula>
    </cfRule>
    <cfRule type="containsText" dxfId="22831" priority="42004" operator="containsText" text="09.00 – 15.00">
      <formula>NOT(ISERROR(SEARCH("09.00 – 15.00",J80)))</formula>
    </cfRule>
    <cfRule type="containsText" dxfId="22830" priority="42005" operator="containsText" text="10.30 – 19.30">
      <formula>NOT(ISERROR(SEARCH("10.30 – 19.30",J80)))</formula>
    </cfRule>
    <cfRule type="containsText" dxfId="22829" priority="42006" operator="containsText" text="09.00 – 13.00">
      <formula>NOT(ISERROR(SEARCH("09.00 – 13.00",J80)))</formula>
    </cfRule>
    <cfRule type="containsText" dxfId="22828" priority="42007" operator="containsText" text="11.30 – 19.30">
      <formula>NOT(ISERROR(SEARCH("11.30 – 19.30",J80)))</formula>
    </cfRule>
  </conditionalFormatting>
  <conditionalFormatting sqref="J80">
    <cfRule type="cellIs" dxfId="22827" priority="41987" operator="equal">
      <formula>"11.30 – 19.30"</formula>
    </cfRule>
  </conditionalFormatting>
  <conditionalFormatting sqref="J80">
    <cfRule type="cellIs" dxfId="22826" priority="41989" operator="equal">
      <formula>_FV(13,"3")</formula>
    </cfRule>
  </conditionalFormatting>
  <conditionalFormatting sqref="J80">
    <cfRule type="cellIs" dxfId="22825" priority="41990" operator="equal">
      <formula>_FV(13,"3")</formula>
    </cfRule>
  </conditionalFormatting>
  <conditionalFormatting sqref="M80:P80">
    <cfRule type="cellIs" dxfId="22824" priority="41915" operator="equal">
      <formula>_FV(13,"3")</formula>
    </cfRule>
  </conditionalFormatting>
  <conditionalFormatting sqref="M80:P80">
    <cfRule type="cellIs" dxfId="22823" priority="41918" operator="equal">
      <formula>"09.00 – 18.00"</formula>
    </cfRule>
  </conditionalFormatting>
  <conditionalFormatting sqref="M80:P80">
    <cfRule type="cellIs" dxfId="22822" priority="41919" operator="equal">
      <formula>"09.30 – 13.00"</formula>
    </cfRule>
  </conditionalFormatting>
  <conditionalFormatting sqref="M80:P80">
    <cfRule type="cellIs" dxfId="22821" priority="41920" operator="equal">
      <formula>"10.30 – 19.30"</formula>
    </cfRule>
  </conditionalFormatting>
  <conditionalFormatting sqref="M80:P80">
    <cfRule type="cellIs" dxfId="22820" priority="41921" operator="equal">
      <formula>"11.30 – 19.30"</formula>
    </cfRule>
  </conditionalFormatting>
  <conditionalFormatting sqref="M80:P80">
    <cfRule type="cellIs" dxfId="22819" priority="41922" operator="equal">
      <formula>_FV(13,"3")</formula>
    </cfRule>
  </conditionalFormatting>
  <conditionalFormatting sqref="M80:P80">
    <cfRule type="cellIs" dxfId="22818" priority="41923" operator="equal">
      <formula>_FV(13,"3")</formula>
    </cfRule>
  </conditionalFormatting>
  <conditionalFormatting sqref="M80:P80">
    <cfRule type="cellIs" dxfId="22817" priority="41924" operator="equal">
      <formula>_FV(13,"3")</formula>
    </cfRule>
  </conditionalFormatting>
  <conditionalFormatting sqref="M80:P80">
    <cfRule type="cellIs" dxfId="22816" priority="41911" operator="equal">
      <formula>"09.00 – 18.00"</formula>
    </cfRule>
  </conditionalFormatting>
  <conditionalFormatting sqref="M80:P80">
    <cfRule type="cellIs" dxfId="22815" priority="41912" operator="equal">
      <formula>"09.30 – 13.00"</formula>
    </cfRule>
  </conditionalFormatting>
  <conditionalFormatting sqref="M80:P80">
    <cfRule type="cellIs" dxfId="22814" priority="41913" operator="equal">
      <formula>"10.30 – 19.30"</formula>
    </cfRule>
  </conditionalFormatting>
  <conditionalFormatting sqref="M80:P80">
    <cfRule type="cellIs" dxfId="22813" priority="41975" operator="equal">
      <formula>"09.00 – 13.00"</formula>
    </cfRule>
  </conditionalFormatting>
  <conditionalFormatting sqref="M80:P80">
    <cfRule type="cellIs" dxfId="22812" priority="41976" operator="equal">
      <formula>"09.00 – 15.00"</formula>
    </cfRule>
  </conditionalFormatting>
  <conditionalFormatting sqref="M80:P80">
    <cfRule type="cellIs" dxfId="22811" priority="41977" operator="equal">
      <formula>"09.00 – 18.00"</formula>
    </cfRule>
  </conditionalFormatting>
  <conditionalFormatting sqref="M80:P80">
    <cfRule type="cellIs" dxfId="22810" priority="41978" operator="equal">
      <formula>"09.30 – 13.00"</formula>
    </cfRule>
  </conditionalFormatting>
  <conditionalFormatting sqref="M80:P80">
    <cfRule type="cellIs" dxfId="22809" priority="41979" operator="equal">
      <formula>"10.30 – 19.30"</formula>
    </cfRule>
  </conditionalFormatting>
  <conditionalFormatting sqref="M80:P80">
    <cfRule type="cellIs" dxfId="22808" priority="41980" operator="equal">
      <formula>"11.30 – 19.30"</formula>
    </cfRule>
  </conditionalFormatting>
  <conditionalFormatting sqref="M80:P80">
    <cfRule type="cellIs" dxfId="22807" priority="41981" operator="equal">
      <formula>_FV(13,"3")</formula>
    </cfRule>
  </conditionalFormatting>
  <conditionalFormatting sqref="M80:P80">
    <cfRule type="cellIs" dxfId="22806" priority="41982" operator="equal">
      <formula>_FV(13,"3")</formula>
    </cfRule>
  </conditionalFormatting>
  <conditionalFormatting sqref="M80:P80">
    <cfRule type="cellIs" dxfId="22805" priority="41983" operator="equal">
      <formula>_FV(13,"3")</formula>
    </cfRule>
  </conditionalFormatting>
  <conditionalFormatting sqref="M80:P80">
    <cfRule type="containsText" dxfId="22804" priority="41965" operator="containsText" text="DOMENICA">
      <formula>NOT(ISERROR(SEARCH("DOMENICA",M80)))</formula>
    </cfRule>
    <cfRule type="containsText" dxfId="22803" priority="41966" operator="containsText" text="08.30 – 14.30">
      <formula>NOT(ISERROR(SEARCH("08.30 – 14.30",M80)))</formula>
    </cfRule>
    <cfRule type="containsText" dxfId="22802" priority="41967" operator="containsText" text="09.30 – 18.30">
      <formula>NOT(ISERROR(SEARCH("09.30 – 18.30",M80)))</formula>
    </cfRule>
    <cfRule type="containsText" dxfId="22801" priority="41968" operator="containsText" text="08.30 – 16.30">
      <formula>NOT(ISERROR(SEARCH("08.30 – 16.30",M80)))</formula>
    </cfRule>
    <cfRule type="containsText" dxfId="22800" priority="41969" operator="containsText" text="08.30 – 17.30">
      <formula>NOT(ISERROR(SEARCH("08.30 – 17.30",M80)))</formula>
    </cfRule>
    <cfRule type="containsText" dxfId="22799" priority="41970" operator="containsText" text="09.00 – 18.00">
      <formula>NOT(ISERROR(SEARCH("09.00 – 18.00",M80)))</formula>
    </cfRule>
    <cfRule type="containsText" dxfId="22798" priority="41971" operator="containsText" text="09.00 – 15.00">
      <formula>NOT(ISERROR(SEARCH("09.00 – 15.00",M80)))</formula>
    </cfRule>
    <cfRule type="containsText" dxfId="22797" priority="41972" operator="containsText" text="10.30 – 19.30">
      <formula>NOT(ISERROR(SEARCH("10.30 – 19.30",M80)))</formula>
    </cfRule>
    <cfRule type="containsText" dxfId="22796" priority="41973" operator="containsText" text="09.00 – 13.00">
      <formula>NOT(ISERROR(SEARCH("09.00 – 13.00",M80)))</formula>
    </cfRule>
    <cfRule type="containsText" dxfId="22795" priority="41974" operator="containsText" text="11.30 – 19.30">
      <formula>NOT(ISERROR(SEARCH("11.30 – 19.30",M80)))</formula>
    </cfRule>
  </conditionalFormatting>
  <conditionalFormatting sqref="M80:P80">
    <cfRule type="cellIs" dxfId="22794" priority="41957" operator="equal">
      <formula>"09.00 – 15.00"</formula>
    </cfRule>
  </conditionalFormatting>
  <conditionalFormatting sqref="M80:P80">
    <cfRule type="cellIs" dxfId="22793" priority="41958" operator="equal">
      <formula>"09.00 – 18.00"</formula>
    </cfRule>
  </conditionalFormatting>
  <conditionalFormatting sqref="M80:P80">
    <cfRule type="cellIs" dxfId="22792" priority="41959" operator="equal">
      <formula>"09.30 – 13.00"</formula>
    </cfRule>
  </conditionalFormatting>
  <conditionalFormatting sqref="M80:P80">
    <cfRule type="cellIs" dxfId="22791" priority="41960" operator="equal">
      <formula>"10.30 – 19.30"</formula>
    </cfRule>
  </conditionalFormatting>
  <conditionalFormatting sqref="M80:P80">
    <cfRule type="cellIs" dxfId="22790" priority="41961" operator="equal">
      <formula>"11.30 – 19.30"</formula>
    </cfRule>
  </conditionalFormatting>
  <conditionalFormatting sqref="M80:P80">
    <cfRule type="cellIs" dxfId="22789" priority="41962" operator="equal">
      <formula>_FV(13,"3")</formula>
    </cfRule>
  </conditionalFormatting>
  <conditionalFormatting sqref="M80:P80">
    <cfRule type="cellIs" dxfId="22788" priority="41963" operator="equal">
      <formula>_FV(13,"3")</formula>
    </cfRule>
  </conditionalFormatting>
  <conditionalFormatting sqref="M80:P80">
    <cfRule type="cellIs" dxfId="22787" priority="41964" operator="equal">
      <formula>_FV(13,"3")</formula>
    </cfRule>
  </conditionalFormatting>
  <conditionalFormatting sqref="M80:P80">
    <cfRule type="cellIs" dxfId="22786" priority="41949" operator="equal">
      <formula>"09.00 – 15.00"</formula>
    </cfRule>
  </conditionalFormatting>
  <conditionalFormatting sqref="M80:P80">
    <cfRule type="cellIs" dxfId="22785" priority="41950" operator="equal">
      <formula>"09.00 – 18.00"</formula>
    </cfRule>
  </conditionalFormatting>
  <conditionalFormatting sqref="M80:P80">
    <cfRule type="cellIs" dxfId="22784" priority="41951" operator="equal">
      <formula>"09.30 – 13.00"</formula>
    </cfRule>
  </conditionalFormatting>
  <conditionalFormatting sqref="M80:P80">
    <cfRule type="cellIs" dxfId="22783" priority="41952" operator="equal">
      <formula>"10.30 – 19.30"</formula>
    </cfRule>
  </conditionalFormatting>
  <conditionalFormatting sqref="M80:P80">
    <cfRule type="cellIs" dxfId="22782" priority="41953" operator="equal">
      <formula>"11.30 – 19.30"</formula>
    </cfRule>
  </conditionalFormatting>
  <conditionalFormatting sqref="M80:P80">
    <cfRule type="cellIs" dxfId="22781" priority="41954" operator="equal">
      <formula>_FV(13,"3")</formula>
    </cfRule>
  </conditionalFormatting>
  <conditionalFormatting sqref="M80:P80">
    <cfRule type="cellIs" dxfId="22780" priority="41955" operator="equal">
      <formula>_FV(13,"3")</formula>
    </cfRule>
  </conditionalFormatting>
  <conditionalFormatting sqref="M80:P80">
    <cfRule type="cellIs" dxfId="22779" priority="41956" operator="equal">
      <formula>_FV(13,"3")</formula>
    </cfRule>
  </conditionalFormatting>
  <conditionalFormatting sqref="M80:P80">
    <cfRule type="containsText" dxfId="22778" priority="41943" operator="containsText" text="09.00 - 13.00">
      <formula>NOT(ISERROR(SEARCH("09.00 - 13.00",M80)))</formula>
    </cfRule>
    <cfRule type="containsText" dxfId="22777" priority="41944" operator="containsText" text="09.00 – 15:00">
      <formula>NOT(ISERROR(SEARCH("09.00 – 15:00",M80)))</formula>
    </cfRule>
    <cfRule type="containsText" dxfId="22776" priority="41945" operator="containsText" text="09.00 – 16.00">
      <formula>NOT(ISERROR(SEARCH("09.00 – 16.00",M80)))</formula>
    </cfRule>
    <cfRule type="containsText" dxfId="22775" priority="41946" operator="containsText" text="09.00 - 13:00">
      <formula>NOT(ISERROR(SEARCH("09.00 - 13:00",M80)))</formula>
    </cfRule>
    <cfRule type="containsText" dxfId="22774" priority="41947" operator="containsText" text="08.30 – 16:30 ">
      <formula>NOT(ISERROR(SEARCH("08.30 – 16:30 ",M80)))</formula>
    </cfRule>
    <cfRule type="containsText" dxfId="22773" priority="41948" operator="containsText" text="08.30 – 17:30 ">
      <formula>NOT(ISERROR(SEARCH("08.30 – 17:30 ",M80)))</formula>
    </cfRule>
  </conditionalFormatting>
  <conditionalFormatting sqref="M80:P80">
    <cfRule type="cellIs" dxfId="22772" priority="41935" operator="equal">
      <formula>"09.00 – 15.00"</formula>
    </cfRule>
  </conditionalFormatting>
  <conditionalFormatting sqref="M80:P80">
    <cfRule type="cellIs" dxfId="22771" priority="41936" operator="equal">
      <formula>"09.00 – 18.00"</formula>
    </cfRule>
  </conditionalFormatting>
  <conditionalFormatting sqref="M80:P80">
    <cfRule type="cellIs" dxfId="22770" priority="41937" operator="equal">
      <formula>"09.30 – 13.00"</formula>
    </cfRule>
  </conditionalFormatting>
  <conditionalFormatting sqref="M80:P80">
    <cfRule type="cellIs" dxfId="22769" priority="41938" operator="equal">
      <formula>"10.30 – 19.30"</formula>
    </cfRule>
  </conditionalFormatting>
  <conditionalFormatting sqref="M80:P80">
    <cfRule type="cellIs" dxfId="22768" priority="41939" operator="equal">
      <formula>"11.30 – 19.30"</formula>
    </cfRule>
  </conditionalFormatting>
  <conditionalFormatting sqref="M80:P80">
    <cfRule type="cellIs" dxfId="22767" priority="41940" operator="equal">
      <formula>_FV(13,"3")</formula>
    </cfRule>
  </conditionalFormatting>
  <conditionalFormatting sqref="M80:P80">
    <cfRule type="cellIs" dxfId="22766" priority="41941" operator="equal">
      <formula>_FV(13,"3")</formula>
    </cfRule>
  </conditionalFormatting>
  <conditionalFormatting sqref="M80:P80">
    <cfRule type="cellIs" dxfId="22765" priority="41942" operator="equal">
      <formula>_FV(13,"3")</formula>
    </cfRule>
  </conditionalFormatting>
  <conditionalFormatting sqref="M80:P80">
    <cfRule type="containsText" dxfId="22764" priority="41925" operator="containsText" text="DOMENICA">
      <formula>NOT(ISERROR(SEARCH("DOMENICA",M80)))</formula>
    </cfRule>
    <cfRule type="containsText" dxfId="22763" priority="41926" operator="containsText" text="08.30 – 14.30">
      <formula>NOT(ISERROR(SEARCH("08.30 – 14.30",M80)))</formula>
    </cfRule>
    <cfRule type="containsText" dxfId="22762" priority="41927" operator="containsText" text="09.30 – 18.30">
      <formula>NOT(ISERROR(SEARCH("09.30 – 18.30",M80)))</formula>
    </cfRule>
    <cfRule type="containsText" dxfId="22761" priority="41928" operator="containsText" text="08.30 – 16.30">
      <formula>NOT(ISERROR(SEARCH("08.30 – 16.30",M80)))</formula>
    </cfRule>
    <cfRule type="containsText" dxfId="22760" priority="41929" operator="containsText" text="08.30 – 17.30">
      <formula>NOT(ISERROR(SEARCH("08.30 – 17.30",M80)))</formula>
    </cfRule>
    <cfRule type="containsText" dxfId="22759" priority="41930" operator="containsText" text="09.00 – 18.00">
      <formula>NOT(ISERROR(SEARCH("09.00 – 18.00",M80)))</formula>
    </cfRule>
    <cfRule type="containsText" dxfId="22758" priority="41931" operator="containsText" text="09.00 – 15.00">
      <formula>NOT(ISERROR(SEARCH("09.00 – 15.00",M80)))</formula>
    </cfRule>
    <cfRule type="containsText" dxfId="22757" priority="41932" operator="containsText" text="10.30 – 19.30">
      <formula>NOT(ISERROR(SEARCH("10.30 – 19.30",M80)))</formula>
    </cfRule>
    <cfRule type="containsText" dxfId="22756" priority="41933" operator="containsText" text="09.00 – 13.00">
      <formula>NOT(ISERROR(SEARCH("09.00 – 13.00",M80)))</formula>
    </cfRule>
    <cfRule type="containsText" dxfId="22755" priority="41934" operator="containsText" text="11.30 – 19.30">
      <formula>NOT(ISERROR(SEARCH("11.30 – 19.30",M80)))</formula>
    </cfRule>
  </conditionalFormatting>
  <conditionalFormatting sqref="M80:P80">
    <cfRule type="cellIs" dxfId="22754" priority="41914" operator="equal">
      <formula>"11.30 – 19.30"</formula>
    </cfRule>
  </conditionalFormatting>
  <conditionalFormatting sqref="M80:P80">
    <cfRule type="cellIs" dxfId="22753" priority="41916" operator="equal">
      <formula>_FV(13,"3")</formula>
    </cfRule>
  </conditionalFormatting>
  <conditionalFormatting sqref="M80:P80">
    <cfRule type="cellIs" dxfId="22752" priority="41917" operator="equal">
      <formula>_FV(13,"3")</formula>
    </cfRule>
  </conditionalFormatting>
  <conditionalFormatting sqref="I92">
    <cfRule type="containsText" dxfId="22751" priority="41908" operator="containsText" text="09.00 -13.00">
      <formula>NOT(ISERROR(SEARCH("09.00 -13.00",I92)))</formula>
    </cfRule>
    <cfRule type="containsText" dxfId="22750" priority="41909" operator="containsText" text="09.00 -15:00">
      <formula>NOT(ISERROR(SEARCH("09.00 -15:00",I92)))</formula>
    </cfRule>
    <cfRule type="containsText" dxfId="22749" priority="41910" operator="containsText" text="09.00 -16.00">
      <formula>NOT(ISERROR(SEARCH("09.00 -16.00",I92)))</formula>
    </cfRule>
  </conditionalFormatting>
  <conditionalFormatting sqref="I92">
    <cfRule type="containsText" dxfId="22748" priority="41905" operator="containsText" text="09.00 -13.00">
      <formula>NOT(ISERROR(SEARCH("09.00 -13.00",I92)))</formula>
    </cfRule>
    <cfRule type="containsText" dxfId="22747" priority="41906" operator="containsText" text="09.00 -15:00">
      <formula>NOT(ISERROR(SEARCH("09.00 -15:00",I92)))</formula>
    </cfRule>
    <cfRule type="containsText" dxfId="22746" priority="41907" operator="containsText" text="09.00 -16.00">
      <formula>NOT(ISERROR(SEARCH("09.00 -16.00",I92)))</formula>
    </cfRule>
  </conditionalFormatting>
  <conditionalFormatting sqref="I92">
    <cfRule type="containsText" dxfId="22745" priority="41902" operator="containsText" text="09.00 -13.00">
      <formula>NOT(ISERROR(SEARCH("09.00 -13.00",I92)))</formula>
    </cfRule>
    <cfRule type="containsText" dxfId="22744" priority="41903" operator="containsText" text="09.00 -15:00">
      <formula>NOT(ISERROR(SEARCH("09.00 -15:00",I92)))</formula>
    </cfRule>
    <cfRule type="containsText" dxfId="22743" priority="41904" operator="containsText" text="09.00 -16.00">
      <formula>NOT(ISERROR(SEARCH("09.00 -16.00",I92)))</formula>
    </cfRule>
  </conditionalFormatting>
  <conditionalFormatting sqref="I92">
    <cfRule type="containsText" dxfId="22742" priority="41899" operator="containsText" text="09.00 -13:00">
      <formula>NOT(ISERROR(SEARCH("09.00 -13:00",I92)))</formula>
    </cfRule>
    <cfRule type="containsText" dxfId="22741" priority="41900" operator="containsText" text="08.30 -17.30">
      <formula>NOT(ISERROR(SEARCH("08.30 -17.30",I92)))</formula>
    </cfRule>
    <cfRule type="containsText" dxfId="22740" priority="41901" operator="containsText" text="08.30 -15:30">
      <formula>NOT(ISERROR(SEARCH("08.30 -15:30",I92)))</formula>
    </cfRule>
  </conditionalFormatting>
  <conditionalFormatting sqref="K114:L114">
    <cfRule type="cellIs" dxfId="22739" priority="41220" operator="equal">
      <formula>"09.00 – 15.00"</formula>
    </cfRule>
  </conditionalFormatting>
  <conditionalFormatting sqref="K114:L114">
    <cfRule type="cellIs" dxfId="22738" priority="41221" operator="equal">
      <formula>"09.00 – 18.00"</formula>
    </cfRule>
  </conditionalFormatting>
  <conditionalFormatting sqref="K114:L114">
    <cfRule type="cellIs" dxfId="22737" priority="41222" operator="equal">
      <formula>"09.30 – 13.00"</formula>
    </cfRule>
  </conditionalFormatting>
  <conditionalFormatting sqref="K114:L114">
    <cfRule type="cellIs" dxfId="22736" priority="41223" operator="equal">
      <formula>"10.30 – 19.30"</formula>
    </cfRule>
  </conditionalFormatting>
  <conditionalFormatting sqref="K114:L114">
    <cfRule type="cellIs" dxfId="22735" priority="41224" operator="equal">
      <formula>"11.30 – 19.30"</formula>
    </cfRule>
  </conditionalFormatting>
  <conditionalFormatting sqref="K114:L114">
    <cfRule type="cellIs" dxfId="22734" priority="41225" operator="equal">
      <formula>_FV(13,"3")</formula>
    </cfRule>
  </conditionalFormatting>
  <conditionalFormatting sqref="K114:L114">
    <cfRule type="cellIs" dxfId="22733" priority="41226" operator="equal">
      <formula>_FV(13,"3")</formula>
    </cfRule>
  </conditionalFormatting>
  <conditionalFormatting sqref="K114:L114">
    <cfRule type="cellIs" dxfId="22732" priority="41227" operator="equal">
      <formula>_FV(13,"3")</formula>
    </cfRule>
  </conditionalFormatting>
  <conditionalFormatting sqref="K114:L114">
    <cfRule type="containsText" dxfId="22731" priority="41210" operator="containsText" text="DOMENICA">
      <formula>NOT(ISERROR(SEARCH("DOMENICA",K114)))</formula>
    </cfRule>
    <cfRule type="containsText" dxfId="22730" priority="41211" operator="containsText" text="08.30 – 14.30">
      <formula>NOT(ISERROR(SEARCH("08.30 – 14.30",K114)))</formula>
    </cfRule>
    <cfRule type="containsText" dxfId="22729" priority="41212" operator="containsText" text="09.30 – 18.30">
      <formula>NOT(ISERROR(SEARCH("09.30 – 18.30",K114)))</formula>
    </cfRule>
    <cfRule type="containsText" dxfId="22728" priority="41213" operator="containsText" text="08.30 – 16.30">
      <formula>NOT(ISERROR(SEARCH("08.30 – 16.30",K114)))</formula>
    </cfRule>
    <cfRule type="containsText" dxfId="22727" priority="41214" operator="containsText" text="08.30 – 17.30">
      <formula>NOT(ISERROR(SEARCH("08.30 – 17.30",K114)))</formula>
    </cfRule>
    <cfRule type="containsText" dxfId="22726" priority="41215" operator="containsText" text="09.00 – 18.00">
      <formula>NOT(ISERROR(SEARCH("09.00 – 18.00",K114)))</formula>
    </cfRule>
    <cfRule type="containsText" dxfId="22725" priority="41216" operator="containsText" text="09.00 – 15.00">
      <formula>NOT(ISERROR(SEARCH("09.00 – 15.00",K114)))</formula>
    </cfRule>
    <cfRule type="containsText" dxfId="22724" priority="41217" operator="containsText" text="10.30 – 19.30">
      <formula>NOT(ISERROR(SEARCH("10.30 – 19.30",K114)))</formula>
    </cfRule>
    <cfRule type="containsText" dxfId="22723" priority="41218" operator="containsText" text="09.00 – 13.00">
      <formula>NOT(ISERROR(SEARCH("09.00 – 13.00",K114)))</formula>
    </cfRule>
    <cfRule type="containsText" dxfId="22722" priority="41219" operator="containsText" text="11.30 – 19.30">
      <formula>NOT(ISERROR(SEARCH("11.30 – 19.30",K114)))</formula>
    </cfRule>
  </conditionalFormatting>
  <conditionalFormatting sqref="K114:L114">
    <cfRule type="cellIs" dxfId="22721" priority="41203" operator="equal">
      <formula>"09.00 – 18.00"</formula>
    </cfRule>
  </conditionalFormatting>
  <conditionalFormatting sqref="K114:L114">
    <cfRule type="cellIs" dxfId="22720" priority="41204" operator="equal">
      <formula>"09.30 – 13.00"</formula>
    </cfRule>
  </conditionalFormatting>
  <conditionalFormatting sqref="K114:L114">
    <cfRule type="cellIs" dxfId="22719" priority="41205" operator="equal">
      <formula>"10.30 – 19.30"</formula>
    </cfRule>
  </conditionalFormatting>
  <conditionalFormatting sqref="K114:L114">
    <cfRule type="cellIs" dxfId="22718" priority="41206" operator="equal">
      <formula>"11.30 – 19.30"</formula>
    </cfRule>
  </conditionalFormatting>
  <conditionalFormatting sqref="K114:L114">
    <cfRule type="cellIs" dxfId="22717" priority="41207" operator="equal">
      <formula>_FV(13,"3")</formula>
    </cfRule>
  </conditionalFormatting>
  <conditionalFormatting sqref="K114:L114">
    <cfRule type="cellIs" dxfId="22716" priority="41208" operator="equal">
      <formula>_FV(13,"3")</formula>
    </cfRule>
  </conditionalFormatting>
  <conditionalFormatting sqref="K114:L114">
    <cfRule type="cellIs" dxfId="22715" priority="41209" operator="equal">
      <formula>_FV(13,"3")</formula>
    </cfRule>
  </conditionalFormatting>
  <conditionalFormatting sqref="K114:L114">
    <cfRule type="cellIs" dxfId="22714" priority="41196" operator="equal">
      <formula>"09.00 – 18.00"</formula>
    </cfRule>
  </conditionalFormatting>
  <conditionalFormatting sqref="K114:L114">
    <cfRule type="cellIs" dxfId="22713" priority="41197" operator="equal">
      <formula>"09.30 – 13.00"</formula>
    </cfRule>
  </conditionalFormatting>
  <conditionalFormatting sqref="K114:L114">
    <cfRule type="cellIs" dxfId="22712" priority="41198" operator="equal">
      <formula>"10.30 – 19.30"</formula>
    </cfRule>
  </conditionalFormatting>
  <conditionalFormatting sqref="K114:L114">
    <cfRule type="cellIs" dxfId="22711" priority="41199" operator="equal">
      <formula>"11.30 – 19.30"</formula>
    </cfRule>
  </conditionalFormatting>
  <conditionalFormatting sqref="K114:L114">
    <cfRule type="cellIs" dxfId="22710" priority="41200" operator="equal">
      <formula>_FV(13,"3")</formula>
    </cfRule>
  </conditionalFormatting>
  <conditionalFormatting sqref="K114:L114">
    <cfRule type="cellIs" dxfId="22709" priority="41201" operator="equal">
      <formula>_FV(13,"3")</formula>
    </cfRule>
  </conditionalFormatting>
  <conditionalFormatting sqref="K114:L114">
    <cfRule type="cellIs" dxfId="22708" priority="41202" operator="equal">
      <formula>_FV(13,"3")</formula>
    </cfRule>
  </conditionalFormatting>
  <conditionalFormatting sqref="K114:L114">
    <cfRule type="containsText" dxfId="22707" priority="41190" operator="containsText" text="09.00 - 13.00">
      <formula>NOT(ISERROR(SEARCH("09.00 - 13.00",K114)))</formula>
    </cfRule>
    <cfRule type="containsText" dxfId="22706" priority="41191" operator="containsText" text="09.00 – 15:00">
      <formula>NOT(ISERROR(SEARCH("09.00 – 15:00",K114)))</formula>
    </cfRule>
    <cfRule type="containsText" dxfId="22705" priority="41192" operator="containsText" text="09.00 – 16.00">
      <formula>NOT(ISERROR(SEARCH("09.00 – 16.00",K114)))</formula>
    </cfRule>
    <cfRule type="containsText" dxfId="22704" priority="41193" operator="containsText" text="09.00 - 13:00">
      <formula>NOT(ISERROR(SEARCH("09.00 - 13:00",K114)))</formula>
    </cfRule>
    <cfRule type="containsText" dxfId="22703" priority="41194" operator="containsText" text="08.30 – 16:30 ">
      <formula>NOT(ISERROR(SEARCH("08.30 – 16:30 ",K114)))</formula>
    </cfRule>
    <cfRule type="containsText" dxfId="22702" priority="41195" operator="containsText" text="08.30 – 17:30 ">
      <formula>NOT(ISERROR(SEARCH("08.30 – 17:30 ",K114)))</formula>
    </cfRule>
  </conditionalFormatting>
  <conditionalFormatting sqref="K114:L114">
    <cfRule type="cellIs" dxfId="22701" priority="41182" operator="equal">
      <formula>"09.00 – 15.00"</formula>
    </cfRule>
  </conditionalFormatting>
  <conditionalFormatting sqref="K114:L114">
    <cfRule type="cellIs" dxfId="22700" priority="41183" operator="equal">
      <formula>"09.00 – 18.00"</formula>
    </cfRule>
  </conditionalFormatting>
  <conditionalFormatting sqref="K114:L114">
    <cfRule type="cellIs" dxfId="22699" priority="41184" operator="equal">
      <formula>"09.30 – 13.00"</formula>
    </cfRule>
  </conditionalFormatting>
  <conditionalFormatting sqref="K114:L114">
    <cfRule type="cellIs" dxfId="22698" priority="41185" operator="equal">
      <formula>"10.30 – 19.30"</formula>
    </cfRule>
  </conditionalFormatting>
  <conditionalFormatting sqref="K114:L114">
    <cfRule type="cellIs" dxfId="22697" priority="41186" operator="equal">
      <formula>"11.30 – 19.30"</formula>
    </cfRule>
  </conditionalFormatting>
  <conditionalFormatting sqref="K114:L114">
    <cfRule type="cellIs" dxfId="22696" priority="41187" operator="equal">
      <formula>_FV(13,"3")</formula>
    </cfRule>
  </conditionalFormatting>
  <conditionalFormatting sqref="K114:L114">
    <cfRule type="cellIs" dxfId="22695" priority="41188" operator="equal">
      <formula>_FV(13,"3")</formula>
    </cfRule>
  </conditionalFormatting>
  <conditionalFormatting sqref="K114:L114">
    <cfRule type="cellIs" dxfId="22694" priority="41189" operator="equal">
      <formula>_FV(13,"3")</formula>
    </cfRule>
  </conditionalFormatting>
  <conditionalFormatting sqref="K114:L114">
    <cfRule type="containsText" dxfId="22693" priority="41172" operator="containsText" text="DOMENICA">
      <formula>NOT(ISERROR(SEARCH("DOMENICA",K114)))</formula>
    </cfRule>
    <cfRule type="containsText" dxfId="22692" priority="41173" operator="containsText" text="08.30 – 14.30">
      <formula>NOT(ISERROR(SEARCH("08.30 – 14.30",K114)))</formula>
    </cfRule>
    <cfRule type="containsText" dxfId="22691" priority="41174" operator="containsText" text="09.30 – 18.30">
      <formula>NOT(ISERROR(SEARCH("09.30 – 18.30",K114)))</formula>
    </cfRule>
    <cfRule type="containsText" dxfId="22690" priority="41175" operator="containsText" text="08.30 – 16.30">
      <formula>NOT(ISERROR(SEARCH("08.30 – 16.30",K114)))</formula>
    </cfRule>
    <cfRule type="containsText" dxfId="22689" priority="41176" operator="containsText" text="08.30 – 17.30">
      <formula>NOT(ISERROR(SEARCH("08.30 – 17.30",K114)))</formula>
    </cfRule>
    <cfRule type="containsText" dxfId="22688" priority="41177" operator="containsText" text="09.00 – 18.00">
      <formula>NOT(ISERROR(SEARCH("09.00 – 18.00",K114)))</formula>
    </cfRule>
    <cfRule type="containsText" dxfId="22687" priority="41178" operator="containsText" text="09.00 – 15.00">
      <formula>NOT(ISERROR(SEARCH("09.00 – 15.00",K114)))</formula>
    </cfRule>
    <cfRule type="containsText" dxfId="22686" priority="41179" operator="containsText" text="10.30 – 19.30">
      <formula>NOT(ISERROR(SEARCH("10.30 – 19.30",K114)))</formula>
    </cfRule>
    <cfRule type="containsText" dxfId="22685" priority="41180" operator="containsText" text="09.00 – 13.00">
      <formula>NOT(ISERROR(SEARCH("09.00 – 13.00",K114)))</formula>
    </cfRule>
    <cfRule type="containsText" dxfId="22684" priority="41181" operator="containsText" text="11.30 – 19.30">
      <formula>NOT(ISERROR(SEARCH("11.30 – 19.30",K114)))</formula>
    </cfRule>
  </conditionalFormatting>
  <conditionalFormatting sqref="K114:L114">
    <cfRule type="cellIs" dxfId="22683" priority="41165" operator="equal">
      <formula>"09.00 – 18.00"</formula>
    </cfRule>
  </conditionalFormatting>
  <conditionalFormatting sqref="K114:L114">
    <cfRule type="cellIs" dxfId="22682" priority="41166" operator="equal">
      <formula>"09.30 – 13.00"</formula>
    </cfRule>
  </conditionalFormatting>
  <conditionalFormatting sqref="K114:L114">
    <cfRule type="cellIs" dxfId="22681" priority="41167" operator="equal">
      <formula>"10.30 – 19.30"</formula>
    </cfRule>
  </conditionalFormatting>
  <conditionalFormatting sqref="K114:L114">
    <cfRule type="cellIs" dxfId="22680" priority="41168" operator="equal">
      <formula>"11.30 – 19.30"</formula>
    </cfRule>
  </conditionalFormatting>
  <conditionalFormatting sqref="K114:L114">
    <cfRule type="cellIs" dxfId="22679" priority="41169" operator="equal">
      <formula>_FV(13,"3")</formula>
    </cfRule>
  </conditionalFormatting>
  <conditionalFormatting sqref="K114:L114">
    <cfRule type="cellIs" dxfId="22678" priority="41170" operator="equal">
      <formula>_FV(13,"3")</formula>
    </cfRule>
  </conditionalFormatting>
  <conditionalFormatting sqref="K114:L114">
    <cfRule type="cellIs" dxfId="22677" priority="41171" operator="equal">
      <formula>_FV(13,"3")</formula>
    </cfRule>
  </conditionalFormatting>
  <conditionalFormatting sqref="K114:L114">
    <cfRule type="cellIs" dxfId="22676" priority="41158" operator="equal">
      <formula>"09.00 – 18.00"</formula>
    </cfRule>
  </conditionalFormatting>
  <conditionalFormatting sqref="K114:L114">
    <cfRule type="cellIs" dxfId="22675" priority="41159" operator="equal">
      <formula>"09.30 – 13.00"</formula>
    </cfRule>
  </conditionalFormatting>
  <conditionalFormatting sqref="K114:L114">
    <cfRule type="cellIs" dxfId="22674" priority="41160" operator="equal">
      <formula>"10.30 – 19.30"</formula>
    </cfRule>
  </conditionalFormatting>
  <conditionalFormatting sqref="K114:L114">
    <cfRule type="cellIs" dxfId="22673" priority="41161" operator="equal">
      <formula>"11.30 – 19.30"</formula>
    </cfRule>
  </conditionalFormatting>
  <conditionalFormatting sqref="K114:L114">
    <cfRule type="cellIs" dxfId="22672" priority="41162" operator="equal">
      <formula>_FV(13,"3")</formula>
    </cfRule>
  </conditionalFormatting>
  <conditionalFormatting sqref="K114:L114">
    <cfRule type="cellIs" dxfId="22671" priority="41163" operator="equal">
      <formula>_FV(13,"3")</formula>
    </cfRule>
  </conditionalFormatting>
  <conditionalFormatting sqref="K114:L114">
    <cfRule type="cellIs" dxfId="22670" priority="41164" operator="equal">
      <formula>_FV(13,"3")</formula>
    </cfRule>
  </conditionalFormatting>
  <conditionalFormatting sqref="K114:L114">
    <cfRule type="cellIs" dxfId="22669" priority="41150" operator="equal">
      <formula>"09.00 – 15.00"</formula>
    </cfRule>
  </conditionalFormatting>
  <conditionalFormatting sqref="K114:L114">
    <cfRule type="cellIs" dxfId="22668" priority="41151" operator="equal">
      <formula>"09.00 – 18.00"</formula>
    </cfRule>
  </conditionalFormatting>
  <conditionalFormatting sqref="K114:L114">
    <cfRule type="cellIs" dxfId="22667" priority="41152" operator="equal">
      <formula>"09.30 – 13.00"</formula>
    </cfRule>
  </conditionalFormatting>
  <conditionalFormatting sqref="K114:L114">
    <cfRule type="cellIs" dxfId="22666" priority="41153" operator="equal">
      <formula>"10.30 – 19.30"</formula>
    </cfRule>
  </conditionalFormatting>
  <conditionalFormatting sqref="K114:L114">
    <cfRule type="cellIs" dxfId="22665" priority="41154" operator="equal">
      <formula>"11.30 – 19.30"</formula>
    </cfRule>
  </conditionalFormatting>
  <conditionalFormatting sqref="K114:L114">
    <cfRule type="cellIs" dxfId="22664" priority="41155" operator="equal">
      <formula>_FV(13,"3")</formula>
    </cfRule>
  </conditionalFormatting>
  <conditionalFormatting sqref="K114:L114">
    <cfRule type="cellIs" dxfId="22663" priority="41156" operator="equal">
      <formula>_FV(13,"3")</formula>
    </cfRule>
  </conditionalFormatting>
  <conditionalFormatting sqref="K114:L114">
    <cfRule type="cellIs" dxfId="22662" priority="41157" operator="equal">
      <formula>_FV(13,"3")</formula>
    </cfRule>
  </conditionalFormatting>
  <conditionalFormatting sqref="K114:L114">
    <cfRule type="containsText" dxfId="22661" priority="41140" operator="containsText" text="DOMENICA">
      <formula>NOT(ISERROR(SEARCH("DOMENICA",K114)))</formula>
    </cfRule>
    <cfRule type="containsText" dxfId="22660" priority="41141" operator="containsText" text="08.30 – 14.30">
      <formula>NOT(ISERROR(SEARCH("08.30 – 14.30",K114)))</formula>
    </cfRule>
    <cfRule type="containsText" dxfId="22659" priority="41142" operator="containsText" text="09.30 – 18.30">
      <formula>NOT(ISERROR(SEARCH("09.30 – 18.30",K114)))</formula>
    </cfRule>
    <cfRule type="containsText" dxfId="22658" priority="41143" operator="containsText" text="08.30 – 16.30">
      <formula>NOT(ISERROR(SEARCH("08.30 – 16.30",K114)))</formula>
    </cfRule>
    <cfRule type="containsText" dxfId="22657" priority="41144" operator="containsText" text="08.30 – 17.30">
      <formula>NOT(ISERROR(SEARCH("08.30 – 17.30",K114)))</formula>
    </cfRule>
    <cfRule type="containsText" dxfId="22656" priority="41145" operator="containsText" text="09.00 – 18.00">
      <formula>NOT(ISERROR(SEARCH("09.00 – 18.00",K114)))</formula>
    </cfRule>
    <cfRule type="containsText" dxfId="22655" priority="41146" operator="containsText" text="09.00 – 15.00">
      <formula>NOT(ISERROR(SEARCH("09.00 – 15.00",K114)))</formula>
    </cfRule>
    <cfRule type="containsText" dxfId="22654" priority="41147" operator="containsText" text="10.30 – 19.30">
      <formula>NOT(ISERROR(SEARCH("10.30 – 19.30",K114)))</formula>
    </cfRule>
    <cfRule type="containsText" dxfId="22653" priority="41148" operator="containsText" text="09.00 – 13.00">
      <formula>NOT(ISERROR(SEARCH("09.00 – 13.00",K114)))</formula>
    </cfRule>
    <cfRule type="containsText" dxfId="22652" priority="41149" operator="containsText" text="11.30 – 19.30">
      <formula>NOT(ISERROR(SEARCH("11.30 – 19.30",K114)))</formula>
    </cfRule>
  </conditionalFormatting>
  <conditionalFormatting sqref="K114:L114">
    <cfRule type="cellIs" dxfId="22651" priority="41133" operator="equal">
      <formula>"09.00 – 18.00"</formula>
    </cfRule>
  </conditionalFormatting>
  <conditionalFormatting sqref="K114:L114">
    <cfRule type="cellIs" dxfId="22650" priority="41134" operator="equal">
      <formula>"09.30 – 13.00"</formula>
    </cfRule>
  </conditionalFormatting>
  <conditionalFormatting sqref="K114:L114">
    <cfRule type="cellIs" dxfId="22649" priority="41135" operator="equal">
      <formula>"10.30 – 19.30"</formula>
    </cfRule>
  </conditionalFormatting>
  <conditionalFormatting sqref="K114:L114">
    <cfRule type="cellIs" dxfId="22648" priority="41136" operator="equal">
      <formula>"11.30 – 19.30"</formula>
    </cfRule>
  </conditionalFormatting>
  <conditionalFormatting sqref="K114:L114">
    <cfRule type="cellIs" dxfId="22647" priority="41137" operator="equal">
      <formula>_FV(13,"3")</formula>
    </cfRule>
  </conditionalFormatting>
  <conditionalFormatting sqref="K114:L114">
    <cfRule type="cellIs" dxfId="22646" priority="41138" operator="equal">
      <formula>_FV(13,"3")</formula>
    </cfRule>
  </conditionalFormatting>
  <conditionalFormatting sqref="K114:L114">
    <cfRule type="cellIs" dxfId="22645" priority="41139" operator="equal">
      <formula>_FV(13,"3")</formula>
    </cfRule>
  </conditionalFormatting>
  <conditionalFormatting sqref="K114:L114">
    <cfRule type="cellIs" dxfId="22644" priority="41126" operator="equal">
      <formula>"09.00 – 18.00"</formula>
    </cfRule>
  </conditionalFormatting>
  <conditionalFormatting sqref="K114:L114">
    <cfRule type="cellIs" dxfId="22643" priority="41127" operator="equal">
      <formula>"09.30 – 13.00"</formula>
    </cfRule>
  </conditionalFormatting>
  <conditionalFormatting sqref="K114:L114">
    <cfRule type="cellIs" dxfId="22642" priority="41128" operator="equal">
      <formula>"10.30 – 19.30"</formula>
    </cfRule>
  </conditionalFormatting>
  <conditionalFormatting sqref="K114:L114">
    <cfRule type="cellIs" dxfId="22641" priority="41129" operator="equal">
      <formula>"11.30 – 19.30"</formula>
    </cfRule>
  </conditionalFormatting>
  <conditionalFormatting sqref="K114:L114">
    <cfRule type="cellIs" dxfId="22640" priority="41130" operator="equal">
      <formula>_FV(13,"3")</formula>
    </cfRule>
  </conditionalFormatting>
  <conditionalFormatting sqref="K114:L114">
    <cfRule type="cellIs" dxfId="22639" priority="41131" operator="equal">
      <formula>_FV(13,"3")</formula>
    </cfRule>
  </conditionalFormatting>
  <conditionalFormatting sqref="K114:L114">
    <cfRule type="cellIs" dxfId="22638" priority="41132" operator="equal">
      <formula>_FV(13,"3")</formula>
    </cfRule>
  </conditionalFormatting>
  <conditionalFormatting sqref="V2 V56 V110 T1 T50:T77">
    <cfRule type="cellIs" dxfId="22637" priority="72618" operator="equal">
      <formula>#REF!</formula>
    </cfRule>
  </conditionalFormatting>
  <conditionalFormatting sqref="V2 V56 V110 T1 T50:T77">
    <cfRule type="cellIs" dxfId="22636" priority="72619" operator="greaterThan">
      <formula>#REF!</formula>
    </cfRule>
  </conditionalFormatting>
  <conditionalFormatting sqref="AW57">
    <cfRule type="containsText" dxfId="22635" priority="40971" operator="containsText" text="08.30 – 14.30">
      <formula>NOT(ISERROR(SEARCH("08.30 – 14.30",AW57)))</formula>
    </cfRule>
    <cfRule type="containsText" dxfId="22634" priority="40972" operator="containsText" text="09:30 – 18.30">
      <formula>NOT(ISERROR(SEARCH("09:30 – 18.30",AW57)))</formula>
    </cfRule>
    <cfRule type="containsText" dxfId="22633" priority="40973" operator="containsText" text="10.30 – 18.30">
      <formula>NOT(ISERROR(SEARCH("10.30 – 18.30",AW57)))</formula>
    </cfRule>
    <cfRule type="containsText" dxfId="22632" priority="40974" operator="containsText" text="09.30 – 18.30">
      <formula>NOT(ISERROR(SEARCH("09.30 – 18.30",AW57)))</formula>
    </cfRule>
    <cfRule type="containsText" dxfId="22631" priority="40975" operator="containsText" text="09.00 – 13:00">
      <formula>NOT(ISERROR(SEARCH("09.00 – 13:00",AW57)))</formula>
    </cfRule>
    <cfRule type="containsText" dxfId="22630" priority="40976" operator="containsText" text="08.30 – 16.30">
      <formula>NOT(ISERROR(SEARCH("08.30 – 16.30",AW57)))</formula>
    </cfRule>
    <cfRule type="containsText" dxfId="22629" priority="40977" operator="containsText" text="08:30 – 17.30">
      <formula>NOT(ISERROR(SEARCH("08:30 – 17.30",AW57)))</formula>
    </cfRule>
    <cfRule type="containsText" dxfId="22628" priority="40978" operator="containsText" text="08.30 – 17.30">
      <formula>NOT(ISERROR(SEARCH("08.30 – 17.30",AW57)))</formula>
    </cfRule>
    <cfRule type="containsText" dxfId="22627" priority="40979" operator="containsText" text="09.00 – 18.00">
      <formula>NOT(ISERROR(SEARCH("09.00 – 18.00",AW57)))</formula>
    </cfRule>
    <cfRule type="containsText" dxfId="22626" priority="40980" operator="containsText" text="09.00 – 13.00">
      <formula>NOT(ISERROR(SEARCH("09.00 – 13.00",AW57)))</formula>
    </cfRule>
    <cfRule type="containsText" dxfId="22625" priority="40981" operator="containsText" text="11.30 – 19.30">
      <formula>NOT(ISERROR(SEARCH("11.30 – 19.30",AW57)))</formula>
    </cfRule>
    <cfRule type="containsText" dxfId="22624" priority="40982" operator="containsText" text="10.30 – 19.30">
      <formula>NOT(ISERROR(SEARCH("10.30 – 19.30",AW57)))</formula>
    </cfRule>
    <cfRule type="containsText" dxfId="22623" priority="40983" operator="containsText" text="09.00 – 15.00">
      <formula>NOT(ISERROR(SEARCH("09.00 – 15.00",AW57)))</formula>
    </cfRule>
    <cfRule type="containsText" dxfId="22622" priority="40984" operator="containsText" text="12:30">
      <formula>NOT(ISERROR(SEARCH("12:30",AW57)))</formula>
    </cfRule>
    <cfRule type="containsText" dxfId="22621" priority="40985" operator="containsText" text="13:30">
      <formula>NOT(ISERROR(SEARCH("13:30",AW57)))</formula>
    </cfRule>
    <cfRule type="containsText" dxfId="22620" priority="40986" operator="containsText" text="FESTIVITÁ">
      <formula>NOT(ISERROR(SEARCH("FESTIVITÁ",AW57)))</formula>
    </cfRule>
    <cfRule type="cellIs" dxfId="22619" priority="40987" operator="equal">
      <formula>"DOMENICA"</formula>
    </cfRule>
  </conditionalFormatting>
  <conditionalFormatting sqref="AW57">
    <cfRule type="containsText" dxfId="22618" priority="40965" operator="containsText" text="09.00 - 13.00">
      <formula>NOT(ISERROR(SEARCH("09.00 - 13.00",AW57)))</formula>
    </cfRule>
    <cfRule type="containsText" dxfId="22617" priority="40966" operator="containsText" text="09.00 – 15:00">
      <formula>NOT(ISERROR(SEARCH("09.00 – 15:00",AW57)))</formula>
    </cfRule>
    <cfRule type="containsText" dxfId="22616" priority="40967" operator="containsText" text="09.00 – 16.00">
      <formula>NOT(ISERROR(SEARCH("09.00 – 16.00",AW57)))</formula>
    </cfRule>
    <cfRule type="containsText" dxfId="22615" priority="40968" operator="containsText" text="09.00 - 13:00">
      <formula>NOT(ISERROR(SEARCH("09.00 - 13:00",AW57)))</formula>
    </cfRule>
    <cfRule type="containsText" dxfId="22614" priority="40969" operator="containsText" text="08.30 – 16:30 ">
      <formula>NOT(ISERROR(SEARCH("08.30 – 16:30 ",AW57)))</formula>
    </cfRule>
    <cfRule type="containsText" dxfId="22613" priority="40970" operator="containsText" text="08.30 – 17:30 ">
      <formula>NOT(ISERROR(SEARCH("08.30 – 17:30 ",AW57)))</formula>
    </cfRule>
  </conditionalFormatting>
  <conditionalFormatting sqref="AW111">
    <cfRule type="containsText" dxfId="22612" priority="40948" operator="containsText" text="08.30 – 14.30">
      <formula>NOT(ISERROR(SEARCH("08.30 – 14.30",AW111)))</formula>
    </cfRule>
    <cfRule type="containsText" dxfId="22611" priority="40949" operator="containsText" text="09:30 – 18.30">
      <formula>NOT(ISERROR(SEARCH("09:30 – 18.30",AW111)))</formula>
    </cfRule>
    <cfRule type="containsText" dxfId="22610" priority="40950" operator="containsText" text="10.30 – 18.30">
      <formula>NOT(ISERROR(SEARCH("10.30 – 18.30",AW111)))</formula>
    </cfRule>
    <cfRule type="containsText" dxfId="22609" priority="40951" operator="containsText" text="09.30 – 18.30">
      <formula>NOT(ISERROR(SEARCH("09.30 – 18.30",AW111)))</formula>
    </cfRule>
    <cfRule type="containsText" dxfId="22608" priority="40952" operator="containsText" text="09.00 – 13:00">
      <formula>NOT(ISERROR(SEARCH("09.00 – 13:00",AW111)))</formula>
    </cfRule>
    <cfRule type="containsText" dxfId="22607" priority="40953" operator="containsText" text="08.30 – 16.30">
      <formula>NOT(ISERROR(SEARCH("08.30 – 16.30",AW111)))</formula>
    </cfRule>
    <cfRule type="containsText" dxfId="22606" priority="40954" operator="containsText" text="08:30 – 17.30">
      <formula>NOT(ISERROR(SEARCH("08:30 – 17.30",AW111)))</formula>
    </cfRule>
    <cfRule type="containsText" dxfId="22605" priority="40955" operator="containsText" text="08.30 – 17.30">
      <formula>NOT(ISERROR(SEARCH("08.30 – 17.30",AW111)))</formula>
    </cfRule>
    <cfRule type="containsText" dxfId="22604" priority="40956" operator="containsText" text="09.00 – 18.00">
      <formula>NOT(ISERROR(SEARCH("09.00 – 18.00",AW111)))</formula>
    </cfRule>
    <cfRule type="containsText" dxfId="22603" priority="40957" operator="containsText" text="09.00 – 13.00">
      <formula>NOT(ISERROR(SEARCH("09.00 – 13.00",AW111)))</formula>
    </cfRule>
    <cfRule type="containsText" dxfId="22602" priority="40958" operator="containsText" text="11.30 – 19.30">
      <formula>NOT(ISERROR(SEARCH("11.30 – 19.30",AW111)))</formula>
    </cfRule>
    <cfRule type="containsText" dxfId="22601" priority="40959" operator="containsText" text="10.30 – 19.30">
      <formula>NOT(ISERROR(SEARCH("10.30 – 19.30",AW111)))</formula>
    </cfRule>
    <cfRule type="containsText" dxfId="22600" priority="40960" operator="containsText" text="09.00 – 15.00">
      <formula>NOT(ISERROR(SEARCH("09.00 – 15.00",AW111)))</formula>
    </cfRule>
    <cfRule type="containsText" dxfId="22599" priority="40961" operator="containsText" text="12:30">
      <formula>NOT(ISERROR(SEARCH("12:30",AW111)))</formula>
    </cfRule>
    <cfRule type="containsText" dxfId="22598" priority="40962" operator="containsText" text="13:30">
      <formula>NOT(ISERROR(SEARCH("13:30",AW111)))</formula>
    </cfRule>
    <cfRule type="containsText" dxfId="22597" priority="40963" operator="containsText" text="FESTIVITÁ">
      <formula>NOT(ISERROR(SEARCH("FESTIVITÁ",AW111)))</formula>
    </cfRule>
    <cfRule type="cellIs" dxfId="22596" priority="40964" operator="equal">
      <formula>"DOMENICA"</formula>
    </cfRule>
  </conditionalFormatting>
  <conditionalFormatting sqref="AW111">
    <cfRule type="containsText" dxfId="22595" priority="40942" operator="containsText" text="09.00 - 13.00">
      <formula>NOT(ISERROR(SEARCH("09.00 - 13.00",AW111)))</formula>
    </cfRule>
    <cfRule type="containsText" dxfId="22594" priority="40943" operator="containsText" text="09.00 – 15:00">
      <formula>NOT(ISERROR(SEARCH("09.00 – 15:00",AW111)))</formula>
    </cfRule>
    <cfRule type="containsText" dxfId="22593" priority="40944" operator="containsText" text="09.00 – 16.00">
      <formula>NOT(ISERROR(SEARCH("09.00 – 16.00",AW111)))</formula>
    </cfRule>
    <cfRule type="containsText" dxfId="22592" priority="40945" operator="containsText" text="09.00 - 13:00">
      <formula>NOT(ISERROR(SEARCH("09.00 - 13:00",AW111)))</formula>
    </cfRule>
    <cfRule type="containsText" dxfId="22591" priority="40946" operator="containsText" text="08.30 – 16:30 ">
      <formula>NOT(ISERROR(SEARCH("08.30 – 16:30 ",AW111)))</formula>
    </cfRule>
    <cfRule type="containsText" dxfId="22590" priority="40947" operator="containsText" text="08.30 – 17:30 ">
      <formula>NOT(ISERROR(SEARCH("08.30 – 17:30 ",AW111)))</formula>
    </cfRule>
  </conditionalFormatting>
  <conditionalFormatting sqref="Y55">
    <cfRule type="containsText" dxfId="22589" priority="39008" operator="containsText" text="08.30 – 14.30">
      <formula>NOT(ISERROR(SEARCH("08.30 – 14.30",Y55)))</formula>
    </cfRule>
    <cfRule type="containsText" dxfId="22588" priority="39009" operator="containsText" text="09:30 – 18.30">
      <formula>NOT(ISERROR(SEARCH("09:30 – 18.30",Y55)))</formula>
    </cfRule>
    <cfRule type="containsText" dxfId="22587" priority="39010" operator="containsText" text="10.30 – 18.30">
      <formula>NOT(ISERROR(SEARCH("10.30 – 18.30",Y55)))</formula>
    </cfRule>
    <cfRule type="containsText" dxfId="22586" priority="39011" operator="containsText" text="09.30 – 18.30">
      <formula>NOT(ISERROR(SEARCH("09.30 – 18.30",Y55)))</formula>
    </cfRule>
    <cfRule type="containsText" dxfId="22585" priority="39012" operator="containsText" text="09.00 – 13:00">
      <formula>NOT(ISERROR(SEARCH("09.00 – 13:00",Y55)))</formula>
    </cfRule>
    <cfRule type="containsText" dxfId="22584" priority="39013" operator="containsText" text="08.30 – 16.30">
      <formula>NOT(ISERROR(SEARCH("08.30 – 16.30",Y55)))</formula>
    </cfRule>
    <cfRule type="containsText" dxfId="22583" priority="39014" operator="containsText" text="08:30 – 17.30">
      <formula>NOT(ISERROR(SEARCH("08:30 – 17.30",Y55)))</formula>
    </cfRule>
    <cfRule type="containsText" dxfId="22582" priority="39015" operator="containsText" text="08.30 – 17.30">
      <formula>NOT(ISERROR(SEARCH("08.30 – 17.30",Y55)))</formula>
    </cfRule>
    <cfRule type="containsText" dxfId="22581" priority="39016" operator="containsText" text="09.00 – 18.00">
      <formula>NOT(ISERROR(SEARCH("09.00 – 18.00",Y55)))</formula>
    </cfRule>
    <cfRule type="containsText" dxfId="22580" priority="39017" operator="containsText" text="09.00 – 13.00">
      <formula>NOT(ISERROR(SEARCH("09.00 – 13.00",Y55)))</formula>
    </cfRule>
    <cfRule type="containsText" dxfId="22579" priority="39018" operator="containsText" text="11.30 – 19.30">
      <formula>NOT(ISERROR(SEARCH("11.30 – 19.30",Y55)))</formula>
    </cfRule>
    <cfRule type="containsText" dxfId="22578" priority="39019" operator="containsText" text="10.30 – 19.30">
      <formula>NOT(ISERROR(SEARCH("10.30 – 19.30",Y55)))</formula>
    </cfRule>
    <cfRule type="containsText" dxfId="22577" priority="39020" operator="containsText" text="09.00 – 15.00">
      <formula>NOT(ISERROR(SEARCH("09.00 – 15.00",Y55)))</formula>
    </cfRule>
    <cfRule type="containsText" dxfId="22576" priority="39021" operator="containsText" text="12:30">
      <formula>NOT(ISERROR(SEARCH("12:30",Y55)))</formula>
    </cfRule>
    <cfRule type="containsText" dxfId="22575" priority="39022" operator="containsText" text="13:30">
      <formula>NOT(ISERROR(SEARCH("13:30",Y55)))</formula>
    </cfRule>
    <cfRule type="containsText" dxfId="22574" priority="39023" operator="containsText" text="FESTIVITÁ">
      <formula>NOT(ISERROR(SEARCH("FESTIVITÁ",Y55)))</formula>
    </cfRule>
    <cfRule type="cellIs" dxfId="22573" priority="39024" operator="equal">
      <formula>"DOMENICA"</formula>
    </cfRule>
  </conditionalFormatting>
  <conditionalFormatting sqref="Y99">
    <cfRule type="containsText" dxfId="22572" priority="38906" operator="containsText" text="08.30 – 14.30">
      <formula>NOT(ISERROR(SEARCH("08.30 – 14.30",Y99)))</formula>
    </cfRule>
    <cfRule type="containsText" dxfId="22571" priority="38907" operator="containsText" text="09:30 – 18.30">
      <formula>NOT(ISERROR(SEARCH("09:30 – 18.30",Y99)))</formula>
    </cfRule>
    <cfRule type="containsText" dxfId="22570" priority="38908" operator="containsText" text="10.30 – 18.30">
      <formula>NOT(ISERROR(SEARCH("10.30 – 18.30",Y99)))</formula>
    </cfRule>
    <cfRule type="containsText" dxfId="22569" priority="38909" operator="containsText" text="09.30 – 18.30">
      <formula>NOT(ISERROR(SEARCH("09.30 – 18.30",Y99)))</formula>
    </cfRule>
    <cfRule type="containsText" dxfId="22568" priority="38910" operator="containsText" text="09.00 – 13:00">
      <formula>NOT(ISERROR(SEARCH("09.00 – 13:00",Y99)))</formula>
    </cfRule>
    <cfRule type="containsText" dxfId="22567" priority="38911" operator="containsText" text="08.30 – 16.30">
      <formula>NOT(ISERROR(SEARCH("08.30 – 16.30",Y99)))</formula>
    </cfRule>
    <cfRule type="containsText" dxfId="22566" priority="38912" operator="containsText" text="08:30 – 17.30">
      <formula>NOT(ISERROR(SEARCH("08:30 – 17.30",Y99)))</formula>
    </cfRule>
    <cfRule type="containsText" dxfId="22565" priority="38913" operator="containsText" text="08.30 – 17.30">
      <formula>NOT(ISERROR(SEARCH("08.30 – 17.30",Y99)))</formula>
    </cfRule>
    <cfRule type="containsText" dxfId="22564" priority="38914" operator="containsText" text="09.00 – 18.00">
      <formula>NOT(ISERROR(SEARCH("09.00 – 18.00",Y99)))</formula>
    </cfRule>
    <cfRule type="containsText" dxfId="22563" priority="38915" operator="containsText" text="09.00 – 13.00">
      <formula>NOT(ISERROR(SEARCH("09.00 – 13.00",Y99)))</formula>
    </cfRule>
    <cfRule type="containsText" dxfId="22562" priority="38916" operator="containsText" text="11.30 – 19.30">
      <formula>NOT(ISERROR(SEARCH("11.30 – 19.30",Y99)))</formula>
    </cfRule>
    <cfRule type="containsText" dxfId="22561" priority="38917" operator="containsText" text="10.30 – 19.30">
      <formula>NOT(ISERROR(SEARCH("10.30 – 19.30",Y99)))</formula>
    </cfRule>
    <cfRule type="containsText" dxfId="22560" priority="38918" operator="containsText" text="09.00 – 15.00">
      <formula>NOT(ISERROR(SEARCH("09.00 – 15.00",Y99)))</formula>
    </cfRule>
    <cfRule type="containsText" dxfId="22559" priority="38919" operator="containsText" text="12:30">
      <formula>NOT(ISERROR(SEARCH("12:30",Y99)))</formula>
    </cfRule>
    <cfRule type="containsText" dxfId="22558" priority="38920" operator="containsText" text="13:30">
      <formula>NOT(ISERROR(SEARCH("13:30",Y99)))</formula>
    </cfRule>
    <cfRule type="containsText" dxfId="22557" priority="38921" operator="containsText" text="FESTIVITÁ">
      <formula>NOT(ISERROR(SEARCH("FESTIVITÁ",Y99)))</formula>
    </cfRule>
    <cfRule type="cellIs" dxfId="22556" priority="38922" operator="equal">
      <formula>"DOMENICA"</formula>
    </cfRule>
  </conditionalFormatting>
  <conditionalFormatting sqref="Y109">
    <cfRule type="containsText" dxfId="22555" priority="38771" operator="containsText" text="08.30 – 14.30">
      <formula>NOT(ISERROR(SEARCH("08.30 – 14.30",Y109)))</formula>
    </cfRule>
    <cfRule type="containsText" dxfId="22554" priority="38772" operator="containsText" text="09:30 – 18.30">
      <formula>NOT(ISERROR(SEARCH("09:30 – 18.30",Y109)))</formula>
    </cfRule>
    <cfRule type="containsText" dxfId="22553" priority="38773" operator="containsText" text="10.30 – 18.30">
      <formula>NOT(ISERROR(SEARCH("10.30 – 18.30",Y109)))</formula>
    </cfRule>
    <cfRule type="containsText" dxfId="22552" priority="38774" operator="containsText" text="09.30 – 18.30">
      <formula>NOT(ISERROR(SEARCH("09.30 – 18.30",Y109)))</formula>
    </cfRule>
    <cfRule type="containsText" dxfId="22551" priority="38775" operator="containsText" text="09.00 – 13:00">
      <formula>NOT(ISERROR(SEARCH("09.00 – 13:00",Y109)))</formula>
    </cfRule>
    <cfRule type="containsText" dxfId="22550" priority="38776" operator="containsText" text="08.30 – 16.30">
      <formula>NOT(ISERROR(SEARCH("08.30 – 16.30",Y109)))</formula>
    </cfRule>
    <cfRule type="containsText" dxfId="22549" priority="38777" operator="containsText" text="08:30 – 17.30">
      <formula>NOT(ISERROR(SEARCH("08:30 – 17.30",Y109)))</formula>
    </cfRule>
    <cfRule type="containsText" dxfId="22548" priority="38778" operator="containsText" text="08.30 – 17.30">
      <formula>NOT(ISERROR(SEARCH("08.30 – 17.30",Y109)))</formula>
    </cfRule>
    <cfRule type="containsText" dxfId="22547" priority="38779" operator="containsText" text="09.00 – 18.00">
      <formula>NOT(ISERROR(SEARCH("09.00 – 18.00",Y109)))</formula>
    </cfRule>
    <cfRule type="containsText" dxfId="22546" priority="38780" operator="containsText" text="09.00 – 13.00">
      <formula>NOT(ISERROR(SEARCH("09.00 – 13.00",Y109)))</formula>
    </cfRule>
    <cfRule type="containsText" dxfId="22545" priority="38781" operator="containsText" text="11.30 – 19.30">
      <formula>NOT(ISERROR(SEARCH("11.30 – 19.30",Y109)))</formula>
    </cfRule>
    <cfRule type="containsText" dxfId="22544" priority="38782" operator="containsText" text="10.30 – 19.30">
      <formula>NOT(ISERROR(SEARCH("10.30 – 19.30",Y109)))</formula>
    </cfRule>
    <cfRule type="containsText" dxfId="22543" priority="38783" operator="containsText" text="09.00 – 15.00">
      <formula>NOT(ISERROR(SEARCH("09.00 – 15.00",Y109)))</formula>
    </cfRule>
    <cfRule type="containsText" dxfId="22542" priority="38784" operator="containsText" text="12:30">
      <formula>NOT(ISERROR(SEARCH("12:30",Y109)))</formula>
    </cfRule>
    <cfRule type="containsText" dxfId="22541" priority="38785" operator="containsText" text="13:30">
      <formula>NOT(ISERROR(SEARCH("13:30",Y109)))</formula>
    </cfRule>
    <cfRule type="containsText" dxfId="22540" priority="38786" operator="containsText" text="FESTIVITÁ">
      <formula>NOT(ISERROR(SEARCH("FESTIVITÁ",Y109)))</formula>
    </cfRule>
    <cfRule type="cellIs" dxfId="22539" priority="38787" operator="equal">
      <formula>"DOMENICA"</formula>
    </cfRule>
  </conditionalFormatting>
  <conditionalFormatting sqref="Y99 Y55 Y109">
    <cfRule type="containsText" dxfId="22538" priority="38765" operator="containsText" text="09.00 - 13.00">
      <formula>NOT(ISERROR(SEARCH("09.00 - 13.00",Y55)))</formula>
    </cfRule>
    <cfRule type="containsText" dxfId="22537" priority="38766" operator="containsText" text="09.00 – 15:00">
      <formula>NOT(ISERROR(SEARCH("09.00 – 15:00",Y55)))</formula>
    </cfRule>
    <cfRule type="containsText" dxfId="22536" priority="38767" operator="containsText" text="09.00 – 16.00">
      <formula>NOT(ISERROR(SEARCH("09.00 – 16.00",Y55)))</formula>
    </cfRule>
    <cfRule type="containsText" dxfId="22535" priority="38768" operator="containsText" text="09.00 - 13:00">
      <formula>NOT(ISERROR(SEARCH("09.00 - 13:00",Y55)))</formula>
    </cfRule>
    <cfRule type="containsText" dxfId="22534" priority="38769" operator="containsText" text="08.30 – 16:30 ">
      <formula>NOT(ISERROR(SEARCH("08.30 – 16:30 ",Y55)))</formula>
    </cfRule>
    <cfRule type="containsText" dxfId="22533" priority="38770" operator="containsText" text="08.30 – 17:30 ">
      <formula>NOT(ISERROR(SEARCH("08.30 – 17:30 ",Y55)))</formula>
    </cfRule>
  </conditionalFormatting>
  <conditionalFormatting sqref="Y100">
    <cfRule type="cellIs" dxfId="22532" priority="37459" operator="equal">
      <formula>"09.00 – 13.00"</formula>
    </cfRule>
  </conditionalFormatting>
  <conditionalFormatting sqref="Y100">
    <cfRule type="cellIs" dxfId="22531" priority="37460" operator="equal">
      <formula>"09.00 – 15.00"</formula>
    </cfRule>
  </conditionalFormatting>
  <conditionalFormatting sqref="Y100">
    <cfRule type="cellIs" dxfId="22530" priority="37461" operator="equal">
      <formula>"09.00 – 18.00"</formula>
    </cfRule>
  </conditionalFormatting>
  <conditionalFormatting sqref="Y100">
    <cfRule type="cellIs" dxfId="22529" priority="37462" operator="equal">
      <formula>"09.30 – 13.00"</formula>
    </cfRule>
  </conditionalFormatting>
  <conditionalFormatting sqref="Y100">
    <cfRule type="cellIs" dxfId="22528" priority="37463" operator="equal">
      <formula>"10.30 – 19.30"</formula>
    </cfRule>
  </conditionalFormatting>
  <conditionalFormatting sqref="Y100">
    <cfRule type="cellIs" dxfId="22527" priority="37464" operator="equal">
      <formula>"11.30 – 19.30"</formula>
    </cfRule>
  </conditionalFormatting>
  <conditionalFormatting sqref="Y100">
    <cfRule type="cellIs" dxfId="22526" priority="37465" operator="equal">
      <formula>_FV(13,"3")</formula>
    </cfRule>
  </conditionalFormatting>
  <conditionalFormatting sqref="Y100">
    <cfRule type="cellIs" dxfId="22525" priority="37466" operator="equal">
      <formula>_FV(13,"3")</formula>
    </cfRule>
  </conditionalFormatting>
  <conditionalFormatting sqref="Y100">
    <cfRule type="cellIs" dxfId="22524" priority="37467" operator="equal">
      <formula>_FV(13,"3")</formula>
    </cfRule>
  </conditionalFormatting>
  <conditionalFormatting sqref="Y100">
    <cfRule type="containsText" dxfId="22523" priority="37449" operator="containsText" text="DOMENICA">
      <formula>NOT(ISERROR(SEARCH("DOMENICA",Y100)))</formula>
    </cfRule>
    <cfRule type="containsText" dxfId="22522" priority="37450" operator="containsText" text="08.30 – 14.30">
      <formula>NOT(ISERROR(SEARCH("08.30 – 14.30",Y100)))</formula>
    </cfRule>
    <cfRule type="containsText" dxfId="22521" priority="37451" operator="containsText" text="09.30 – 18.30">
      <formula>NOT(ISERROR(SEARCH("09.30 – 18.30",Y100)))</formula>
    </cfRule>
    <cfRule type="containsText" dxfId="22520" priority="37452" operator="containsText" text="08.30 – 16.30">
      <formula>NOT(ISERROR(SEARCH("08.30 – 16.30",Y100)))</formula>
    </cfRule>
    <cfRule type="containsText" dxfId="22519" priority="37453" operator="containsText" text="08.30 – 17.30">
      <formula>NOT(ISERROR(SEARCH("08.30 – 17.30",Y100)))</formula>
    </cfRule>
    <cfRule type="containsText" dxfId="22518" priority="37454" operator="containsText" text="09.00 – 18.00">
      <formula>NOT(ISERROR(SEARCH("09.00 – 18.00",Y100)))</formula>
    </cfRule>
    <cfRule type="containsText" dxfId="22517" priority="37455" operator="containsText" text="09.00 – 15.00">
      <formula>NOT(ISERROR(SEARCH("09.00 – 15.00",Y100)))</formula>
    </cfRule>
    <cfRule type="containsText" dxfId="22516" priority="37456" operator="containsText" text="10.30 – 19.30">
      <formula>NOT(ISERROR(SEARCH("10.30 – 19.30",Y100)))</formula>
    </cfRule>
    <cfRule type="containsText" dxfId="22515" priority="37457" operator="containsText" text="09.00 – 13.00">
      <formula>NOT(ISERROR(SEARCH("09.00 – 13.00",Y100)))</formula>
    </cfRule>
    <cfRule type="containsText" dxfId="22514" priority="37458" operator="containsText" text="11.30 – 19.30">
      <formula>NOT(ISERROR(SEARCH("11.30 – 19.30",Y100)))</formula>
    </cfRule>
  </conditionalFormatting>
  <conditionalFormatting sqref="Y100">
    <cfRule type="cellIs" dxfId="22513" priority="37441" operator="equal">
      <formula>"09.00 – 15.00"</formula>
    </cfRule>
  </conditionalFormatting>
  <conditionalFormatting sqref="Y100">
    <cfRule type="cellIs" dxfId="22512" priority="37442" operator="equal">
      <formula>"09.00 – 18.00"</formula>
    </cfRule>
  </conditionalFormatting>
  <conditionalFormatting sqref="Y100">
    <cfRule type="cellIs" dxfId="22511" priority="37443" operator="equal">
      <formula>"09.30 – 13.00"</formula>
    </cfRule>
  </conditionalFormatting>
  <conditionalFormatting sqref="Y100">
    <cfRule type="cellIs" dxfId="22510" priority="37444" operator="equal">
      <formula>"10.30 – 19.30"</formula>
    </cfRule>
  </conditionalFormatting>
  <conditionalFormatting sqref="Y100">
    <cfRule type="cellIs" dxfId="22509" priority="37445" operator="equal">
      <formula>"11.30 – 19.30"</formula>
    </cfRule>
  </conditionalFormatting>
  <conditionalFormatting sqref="Y100">
    <cfRule type="cellIs" dxfId="22508" priority="37446" operator="equal">
      <formula>_FV(13,"3")</formula>
    </cfRule>
  </conditionalFormatting>
  <conditionalFormatting sqref="Y100">
    <cfRule type="cellIs" dxfId="22507" priority="37447" operator="equal">
      <formula>_FV(13,"3")</formula>
    </cfRule>
  </conditionalFormatting>
  <conditionalFormatting sqref="Y100">
    <cfRule type="cellIs" dxfId="22506" priority="37448" operator="equal">
      <formula>_FV(13,"3")</formula>
    </cfRule>
  </conditionalFormatting>
  <conditionalFormatting sqref="Y100">
    <cfRule type="cellIs" dxfId="22505" priority="37433" operator="equal">
      <formula>"09.00 – 15.00"</formula>
    </cfRule>
  </conditionalFormatting>
  <conditionalFormatting sqref="Y100">
    <cfRule type="cellIs" dxfId="22504" priority="37434" operator="equal">
      <formula>"09.00 – 18.00"</formula>
    </cfRule>
  </conditionalFormatting>
  <conditionalFormatting sqref="Y100">
    <cfRule type="cellIs" dxfId="22503" priority="37435" operator="equal">
      <formula>"09.30 – 13.00"</formula>
    </cfRule>
  </conditionalFormatting>
  <conditionalFormatting sqref="Y100">
    <cfRule type="cellIs" dxfId="22502" priority="37436" operator="equal">
      <formula>"10.30 – 19.30"</formula>
    </cfRule>
  </conditionalFormatting>
  <conditionalFormatting sqref="Y100">
    <cfRule type="cellIs" dxfId="22501" priority="37437" operator="equal">
      <formula>"11.30 – 19.30"</formula>
    </cfRule>
  </conditionalFormatting>
  <conditionalFormatting sqref="Y100">
    <cfRule type="cellIs" dxfId="22500" priority="37438" operator="equal">
      <formula>_FV(13,"3")</formula>
    </cfRule>
  </conditionalFormatting>
  <conditionalFormatting sqref="Y100">
    <cfRule type="cellIs" dxfId="22499" priority="37439" operator="equal">
      <formula>_FV(13,"3")</formula>
    </cfRule>
  </conditionalFormatting>
  <conditionalFormatting sqref="Y100">
    <cfRule type="cellIs" dxfId="22498" priority="37440" operator="equal">
      <formula>_FV(13,"3")</formula>
    </cfRule>
  </conditionalFormatting>
  <conditionalFormatting sqref="Y100">
    <cfRule type="containsText" dxfId="22497" priority="37427" operator="containsText" text="09.00 - 13.00">
      <formula>NOT(ISERROR(SEARCH("09.00 - 13.00",Y100)))</formula>
    </cfRule>
    <cfRule type="containsText" dxfId="22496" priority="37428" operator="containsText" text="09.00 – 15:00">
      <formula>NOT(ISERROR(SEARCH("09.00 – 15:00",Y100)))</formula>
    </cfRule>
    <cfRule type="containsText" dxfId="22495" priority="37429" operator="containsText" text="09.00 – 16.00">
      <formula>NOT(ISERROR(SEARCH("09.00 – 16.00",Y100)))</formula>
    </cfRule>
    <cfRule type="containsText" dxfId="22494" priority="37430" operator="containsText" text="09.00 - 13:00">
      <formula>NOT(ISERROR(SEARCH("09.00 - 13:00",Y100)))</formula>
    </cfRule>
    <cfRule type="containsText" dxfId="22493" priority="37431" operator="containsText" text="08.30 – 16:30 ">
      <formula>NOT(ISERROR(SEARCH("08.30 – 16:30 ",Y100)))</formula>
    </cfRule>
    <cfRule type="containsText" dxfId="22492" priority="37432" operator="containsText" text="08.30 – 17:30 ">
      <formula>NOT(ISERROR(SEARCH("08.30 – 17:30 ",Y100)))</formula>
    </cfRule>
  </conditionalFormatting>
  <conditionalFormatting sqref="Y100">
    <cfRule type="cellIs" dxfId="22491" priority="37419" operator="equal">
      <formula>"09.00 – 15.00"</formula>
    </cfRule>
  </conditionalFormatting>
  <conditionalFormatting sqref="Y100">
    <cfRule type="cellIs" dxfId="22490" priority="37420" operator="equal">
      <formula>"09.00 – 18.00"</formula>
    </cfRule>
  </conditionalFormatting>
  <conditionalFormatting sqref="Y100">
    <cfRule type="cellIs" dxfId="22489" priority="37421" operator="equal">
      <formula>"09.30 – 13.00"</formula>
    </cfRule>
  </conditionalFormatting>
  <conditionalFormatting sqref="Y100">
    <cfRule type="cellIs" dxfId="22488" priority="37422" operator="equal">
      <formula>"10.30 – 19.30"</formula>
    </cfRule>
  </conditionalFormatting>
  <conditionalFormatting sqref="Y100">
    <cfRule type="cellIs" dxfId="22487" priority="37423" operator="equal">
      <formula>"11.30 – 19.30"</formula>
    </cfRule>
  </conditionalFormatting>
  <conditionalFormatting sqref="Y100">
    <cfRule type="cellIs" dxfId="22486" priority="37424" operator="equal">
      <formula>_FV(13,"3")</formula>
    </cfRule>
  </conditionalFormatting>
  <conditionalFormatting sqref="Y100">
    <cfRule type="cellIs" dxfId="22485" priority="37425" operator="equal">
      <formula>_FV(13,"3")</formula>
    </cfRule>
  </conditionalFormatting>
  <conditionalFormatting sqref="Y100">
    <cfRule type="cellIs" dxfId="22484" priority="37426" operator="equal">
      <formula>_FV(13,"3")</formula>
    </cfRule>
  </conditionalFormatting>
  <conditionalFormatting sqref="Y100">
    <cfRule type="containsText" dxfId="22483" priority="37409" operator="containsText" text="DOMENICA">
      <formula>NOT(ISERROR(SEARCH("DOMENICA",Y100)))</formula>
    </cfRule>
    <cfRule type="containsText" dxfId="22482" priority="37410" operator="containsText" text="08.30 – 14.30">
      <formula>NOT(ISERROR(SEARCH("08.30 – 14.30",Y100)))</formula>
    </cfRule>
    <cfRule type="containsText" dxfId="22481" priority="37411" operator="containsText" text="09.30 – 18.30">
      <formula>NOT(ISERROR(SEARCH("09.30 – 18.30",Y100)))</formula>
    </cfRule>
    <cfRule type="containsText" dxfId="22480" priority="37412" operator="containsText" text="08.30 – 16.30">
      <formula>NOT(ISERROR(SEARCH("08.30 – 16.30",Y100)))</formula>
    </cfRule>
    <cfRule type="containsText" dxfId="22479" priority="37413" operator="containsText" text="08.30 – 17.30">
      <formula>NOT(ISERROR(SEARCH("08.30 – 17.30",Y100)))</formula>
    </cfRule>
    <cfRule type="containsText" dxfId="22478" priority="37414" operator="containsText" text="09.00 – 18.00">
      <formula>NOT(ISERROR(SEARCH("09.00 – 18.00",Y100)))</formula>
    </cfRule>
    <cfRule type="containsText" dxfId="22477" priority="37415" operator="containsText" text="09.00 – 15.00">
      <formula>NOT(ISERROR(SEARCH("09.00 – 15.00",Y100)))</formula>
    </cfRule>
    <cfRule type="containsText" dxfId="22476" priority="37416" operator="containsText" text="10.30 – 19.30">
      <formula>NOT(ISERROR(SEARCH("10.30 – 19.30",Y100)))</formula>
    </cfRule>
    <cfRule type="containsText" dxfId="22475" priority="37417" operator="containsText" text="09.00 – 13.00">
      <formula>NOT(ISERROR(SEARCH("09.00 – 13.00",Y100)))</formula>
    </cfRule>
    <cfRule type="containsText" dxfId="22474" priority="37418" operator="containsText" text="11.30 – 19.30">
      <formula>NOT(ISERROR(SEARCH("11.30 – 19.30",Y100)))</formula>
    </cfRule>
  </conditionalFormatting>
  <conditionalFormatting sqref="Y100">
    <cfRule type="cellIs" dxfId="22473" priority="37402" operator="equal">
      <formula>"09.00 – 18.00"</formula>
    </cfRule>
  </conditionalFormatting>
  <conditionalFormatting sqref="Y100">
    <cfRule type="cellIs" dxfId="22472" priority="37403" operator="equal">
      <formula>"09.30 – 13.00"</formula>
    </cfRule>
  </conditionalFormatting>
  <conditionalFormatting sqref="Y100">
    <cfRule type="cellIs" dxfId="22471" priority="37404" operator="equal">
      <formula>"10.30 – 19.30"</formula>
    </cfRule>
  </conditionalFormatting>
  <conditionalFormatting sqref="Y100">
    <cfRule type="cellIs" dxfId="22470" priority="37405" operator="equal">
      <formula>"11.30 – 19.30"</formula>
    </cfRule>
  </conditionalFormatting>
  <conditionalFormatting sqref="Y100">
    <cfRule type="cellIs" dxfId="22469" priority="37406" operator="equal">
      <formula>_FV(13,"3")</formula>
    </cfRule>
  </conditionalFormatting>
  <conditionalFormatting sqref="Y100">
    <cfRule type="cellIs" dxfId="22468" priority="37407" operator="equal">
      <formula>_FV(13,"3")</formula>
    </cfRule>
  </conditionalFormatting>
  <conditionalFormatting sqref="Y100">
    <cfRule type="cellIs" dxfId="22467" priority="37408" operator="equal">
      <formula>_FV(13,"3")</formula>
    </cfRule>
  </conditionalFormatting>
  <conditionalFormatting sqref="Y100">
    <cfRule type="cellIs" dxfId="22466" priority="37395" operator="equal">
      <formula>"09.00 – 18.00"</formula>
    </cfRule>
  </conditionalFormatting>
  <conditionalFormatting sqref="Y100">
    <cfRule type="cellIs" dxfId="22465" priority="37396" operator="equal">
      <formula>"09.30 – 13.00"</formula>
    </cfRule>
  </conditionalFormatting>
  <conditionalFormatting sqref="Y100">
    <cfRule type="cellIs" dxfId="22464" priority="37397" operator="equal">
      <formula>"10.30 – 19.30"</formula>
    </cfRule>
  </conditionalFormatting>
  <conditionalFormatting sqref="Y100">
    <cfRule type="cellIs" dxfId="22463" priority="37398" operator="equal">
      <formula>"11.30 – 19.30"</formula>
    </cfRule>
  </conditionalFormatting>
  <conditionalFormatting sqref="Y100">
    <cfRule type="cellIs" dxfId="22462" priority="37399" operator="equal">
      <formula>_FV(13,"3")</formula>
    </cfRule>
  </conditionalFormatting>
  <conditionalFormatting sqref="Y100">
    <cfRule type="cellIs" dxfId="22461" priority="37400" operator="equal">
      <formula>_FV(13,"3")</formula>
    </cfRule>
  </conditionalFormatting>
  <conditionalFormatting sqref="Y100">
    <cfRule type="cellIs" dxfId="22460" priority="37401" operator="equal">
      <formula>_FV(13,"3")</formula>
    </cfRule>
  </conditionalFormatting>
  <conditionalFormatting sqref="Y101:Y108">
    <cfRule type="containsText" dxfId="22459" priority="37377" operator="containsText" text="08.30 – 14.30">
      <formula>NOT(ISERROR(SEARCH("08.30 – 14.30",Y101)))</formula>
    </cfRule>
    <cfRule type="containsText" dxfId="22458" priority="37378" operator="containsText" text="09:30 – 18.30">
      <formula>NOT(ISERROR(SEARCH("09:30 – 18.30",Y101)))</formula>
    </cfRule>
    <cfRule type="containsText" dxfId="22457" priority="37379" operator="containsText" text="10.30 – 18.30">
      <formula>NOT(ISERROR(SEARCH("10.30 – 18.30",Y101)))</formula>
    </cfRule>
    <cfRule type="containsText" dxfId="22456" priority="37380" operator="containsText" text="09.30 – 18.30">
      <formula>NOT(ISERROR(SEARCH("09.30 – 18.30",Y101)))</formula>
    </cfRule>
    <cfRule type="containsText" dxfId="22455" priority="37382" operator="containsText" text="09.00 – 13:00">
      <formula>NOT(ISERROR(SEARCH("09.00 – 13:00",Y101)))</formula>
    </cfRule>
    <cfRule type="containsText" dxfId="22454" priority="37383" operator="containsText" text="08.30 – 16.30">
      <formula>NOT(ISERROR(SEARCH("08.30 – 16.30",Y101)))</formula>
    </cfRule>
    <cfRule type="containsText" dxfId="22453" priority="37384" operator="containsText" text="08:30 – 17.30">
      <formula>NOT(ISERROR(SEARCH("08:30 – 17.30",Y101)))</formula>
    </cfRule>
    <cfRule type="containsText" dxfId="22452" priority="37385" operator="containsText" text="08.30 – 17.30">
      <formula>NOT(ISERROR(SEARCH("08.30 – 17.30",Y101)))</formula>
    </cfRule>
    <cfRule type="containsText" dxfId="22451" priority="37386" operator="containsText" text="09.00 – 18.00">
      <formula>NOT(ISERROR(SEARCH("09.00 – 18.00",Y101)))</formula>
    </cfRule>
    <cfRule type="containsText" dxfId="22450" priority="37387" operator="containsText" text="09.00 – 13.00">
      <formula>NOT(ISERROR(SEARCH("09.00 – 13.00",Y101)))</formula>
    </cfRule>
    <cfRule type="containsText" dxfId="22449" priority="37388" operator="containsText" text="11.30 – 19.30">
      <formula>NOT(ISERROR(SEARCH("11.30 – 19.30",Y101)))</formula>
    </cfRule>
    <cfRule type="containsText" dxfId="22448" priority="37389" operator="containsText" text="10.30 – 19.30">
      <formula>NOT(ISERROR(SEARCH("10.30 – 19.30",Y101)))</formula>
    </cfRule>
    <cfRule type="containsText" dxfId="22447" priority="37390" operator="containsText" text="09.00 – 15.00">
      <formula>NOT(ISERROR(SEARCH("09.00 – 15.00",Y101)))</formula>
    </cfRule>
    <cfRule type="containsText" dxfId="22446" priority="37391" operator="containsText" text="1 2 : 3 0">
      <formula>NOT(ISERROR(SEARCH("1 2 : 3 0",Y101)))</formula>
    </cfRule>
    <cfRule type="containsText" dxfId="22445" priority="37392" operator="containsText" text="1 3 : 3 0">
      <formula>NOT(ISERROR(SEARCH("1 3 : 3 0",Y101)))</formula>
    </cfRule>
    <cfRule type="containsText" dxfId="22444" priority="37393" operator="containsText" text="FESTIVITÁ">
      <formula>NOT(ISERROR(SEARCH("FESTIVITÁ",Y101)))</formula>
    </cfRule>
    <cfRule type="cellIs" dxfId="22443" priority="37394" operator="equal">
      <formula>"DOMENICA"</formula>
    </cfRule>
  </conditionalFormatting>
  <conditionalFormatting sqref="Y101:Y108">
    <cfRule type="containsText" dxfId="22442" priority="37369" operator="containsText" text="09.00 - 13.00">
      <formula>NOT(ISERROR(SEARCH("09.00 - 13.00",Y101)))</formula>
    </cfRule>
    <cfRule type="containsText" dxfId="22441" priority="37372" operator="containsText" text="09.00 – 15:00">
      <formula>NOT(ISERROR(SEARCH("09.00 – 15:00",Y101)))</formula>
    </cfRule>
    <cfRule type="containsText" dxfId="22440" priority="37373" operator="containsText" text="09.00 – 16.00">
      <formula>NOT(ISERROR(SEARCH("09.00 – 16.00",Y101)))</formula>
    </cfRule>
    <cfRule type="containsText" dxfId="22439" priority="37374" operator="containsText" text="09.00 - 13:00">
      <formula>NOT(ISERROR(SEARCH("09.00 - 13:00",Y101)))</formula>
    </cfRule>
    <cfRule type="containsText" dxfId="22438" priority="37375" operator="containsText" text="08.30 – 16:30 ">
      <formula>NOT(ISERROR(SEARCH("08.30 – 16:30 ",Y101)))</formula>
    </cfRule>
    <cfRule type="containsText" dxfId="22437" priority="37376" operator="containsText" text="08.30 – 17:30 ">
      <formula>NOT(ISERROR(SEARCH("08.30 – 17:30 ",Y101)))</formula>
    </cfRule>
  </conditionalFormatting>
  <conditionalFormatting sqref="Y101:Y108">
    <cfRule type="containsText" dxfId="22436" priority="37371" operator="containsText" text="1 3 : 0 0">
      <formula>NOT(ISERROR(SEARCH("1 3 : 0 0",Y101)))</formula>
    </cfRule>
  </conditionalFormatting>
  <conditionalFormatting sqref="Y101">
    <cfRule type="containsText" dxfId="22435" priority="37370" operator="containsText" text="13:00">
      <formula>NOT(ISERROR(SEARCH("13:00",Y101)))</formula>
    </cfRule>
  </conditionalFormatting>
  <conditionalFormatting sqref="Y101:Y108">
    <cfRule type="containsText" dxfId="22434" priority="37381" operator="containsText" text="09:00 – 13.00 ">
      <formula>NOT(ISERROR(SEARCH("09:00 – 13.00 ",Y101)))</formula>
    </cfRule>
  </conditionalFormatting>
  <conditionalFormatting sqref="Y107">
    <cfRule type="containsText" dxfId="22433" priority="37368" operator="containsText" text="09:00 – 13.00 ">
      <formula>NOT(ISERROR(SEARCH("09:00 – 13.00 ",Y107)))</formula>
    </cfRule>
  </conditionalFormatting>
  <conditionalFormatting sqref="Y101:Y108">
    <cfRule type="containsText" dxfId="22432" priority="37367" operator="containsText" text="09:00 – 13.00 ">
      <formula>NOT(ISERROR(SEARCH("09:00 – 13.00 ",Y101)))</formula>
    </cfRule>
  </conditionalFormatting>
  <conditionalFormatting sqref="Y107:Y108">
    <cfRule type="containsText" dxfId="22431" priority="37366" operator="containsText" text="09:00 – 13.00 ">
      <formula>NOT(ISERROR(SEARCH("09:00 – 13.00 ",Y107)))</formula>
    </cfRule>
  </conditionalFormatting>
  <conditionalFormatting sqref="Y102">
    <cfRule type="containsText" dxfId="22430" priority="37363" operator="containsText" text="09.00 -13.00">
      <formula>NOT(ISERROR(SEARCH("09.00 -13.00",Y102)))</formula>
    </cfRule>
    <cfRule type="containsText" dxfId="22429" priority="37364" operator="containsText" text="09.00 -15:00">
      <formula>NOT(ISERROR(SEARCH("09.00 -15:00",Y102)))</formula>
    </cfRule>
    <cfRule type="containsText" dxfId="22428" priority="37365" operator="containsText" text="09.00 -16.00">
      <formula>NOT(ISERROR(SEARCH("09.00 -16.00",Y102)))</formula>
    </cfRule>
  </conditionalFormatting>
  <conditionalFormatting sqref="Y103:Y108">
    <cfRule type="containsText" dxfId="22427" priority="37360" operator="containsText" text="09.00 -13.00">
      <formula>NOT(ISERROR(SEARCH("09.00 -13.00",Y103)))</formula>
    </cfRule>
    <cfRule type="containsText" dxfId="22426" priority="37361" operator="containsText" text="09.00 -15:00">
      <formula>NOT(ISERROR(SEARCH("09.00 -15:00",Y103)))</formula>
    </cfRule>
    <cfRule type="containsText" dxfId="22425" priority="37362" operator="containsText" text="09.00 -16.00">
      <formula>NOT(ISERROR(SEARCH("09.00 -16.00",Y103)))</formula>
    </cfRule>
  </conditionalFormatting>
  <conditionalFormatting sqref="Y101">
    <cfRule type="containsText" dxfId="22424" priority="37357" operator="containsText" text="09.00 -13.00">
      <formula>NOT(ISERROR(SEARCH("09.00 -13.00",Y101)))</formula>
    </cfRule>
    <cfRule type="containsText" dxfId="22423" priority="37358" operator="containsText" text="09.00 -15:00">
      <formula>NOT(ISERROR(SEARCH("09.00 -15:00",Y101)))</formula>
    </cfRule>
    <cfRule type="containsText" dxfId="22422" priority="37359" operator="containsText" text="09.00 -16.00">
      <formula>NOT(ISERROR(SEARCH("09.00 -16.00",Y101)))</formula>
    </cfRule>
  </conditionalFormatting>
  <conditionalFormatting sqref="Y107">
    <cfRule type="containsText" dxfId="22421" priority="37356" operator="containsText" text="09:00 – 13.00 ">
      <formula>NOT(ISERROR(SEARCH("09:00 – 13.00 ",Y107)))</formula>
    </cfRule>
  </conditionalFormatting>
  <conditionalFormatting sqref="Y101:Y108">
    <cfRule type="containsText" dxfId="22420" priority="37355" operator="containsText" text="09:00 – 13.00 ">
      <formula>NOT(ISERROR(SEARCH("09:00 – 13.00 ",Y101)))</formula>
    </cfRule>
  </conditionalFormatting>
  <conditionalFormatting sqref="Y107:Y108">
    <cfRule type="containsText" dxfId="22419" priority="37354" operator="containsText" text="09:00 – 13.00 ">
      <formula>NOT(ISERROR(SEARCH("09:00 – 13.00 ",Y107)))</formula>
    </cfRule>
  </conditionalFormatting>
  <conditionalFormatting sqref="Y102">
    <cfRule type="containsText" dxfId="22418" priority="37351" operator="containsText" text="09.00 -13.00">
      <formula>NOT(ISERROR(SEARCH("09.00 -13.00",Y102)))</formula>
    </cfRule>
    <cfRule type="containsText" dxfId="22417" priority="37352" operator="containsText" text="09.00 -15:00">
      <formula>NOT(ISERROR(SEARCH("09.00 -15:00",Y102)))</formula>
    </cfRule>
    <cfRule type="containsText" dxfId="22416" priority="37353" operator="containsText" text="09.00 -16.00">
      <formula>NOT(ISERROR(SEARCH("09.00 -16.00",Y102)))</formula>
    </cfRule>
  </conditionalFormatting>
  <conditionalFormatting sqref="Y103:Y108">
    <cfRule type="containsText" dxfId="22415" priority="37348" operator="containsText" text="09.00 -13.00">
      <formula>NOT(ISERROR(SEARCH("09.00 -13.00",Y103)))</formula>
    </cfRule>
    <cfRule type="containsText" dxfId="22414" priority="37349" operator="containsText" text="09.00 -15:00">
      <formula>NOT(ISERROR(SEARCH("09.00 -15:00",Y103)))</formula>
    </cfRule>
    <cfRule type="containsText" dxfId="22413" priority="37350" operator="containsText" text="09.00 -16.00">
      <formula>NOT(ISERROR(SEARCH("09.00 -16.00",Y103)))</formula>
    </cfRule>
  </conditionalFormatting>
  <conditionalFormatting sqref="Y101">
    <cfRule type="containsText" dxfId="22412" priority="37345" operator="containsText" text="09.00 -13.00">
      <formula>NOT(ISERROR(SEARCH("09.00 -13.00",Y101)))</formula>
    </cfRule>
    <cfRule type="containsText" dxfId="22411" priority="37346" operator="containsText" text="09.00 -15:00">
      <formula>NOT(ISERROR(SEARCH("09.00 -15:00",Y101)))</formula>
    </cfRule>
    <cfRule type="containsText" dxfId="22410" priority="37347" operator="containsText" text="09.00 -16.00">
      <formula>NOT(ISERROR(SEARCH("09.00 -16.00",Y101)))</formula>
    </cfRule>
  </conditionalFormatting>
  <conditionalFormatting sqref="Y102">
    <cfRule type="containsText" dxfId="22409" priority="37342" operator="containsText" text="09.00 -13:00">
      <formula>NOT(ISERROR(SEARCH("09.00 -13:00",Y102)))</formula>
    </cfRule>
    <cfRule type="containsText" dxfId="22408" priority="37343" operator="containsText" text="08.30 -17.30">
      <formula>NOT(ISERROR(SEARCH("08.30 -17.30",Y102)))</formula>
    </cfRule>
    <cfRule type="containsText" dxfId="22407" priority="37344" operator="containsText" text="08.30 -15:30">
      <formula>NOT(ISERROR(SEARCH("08.30 -15:30",Y102)))</formula>
    </cfRule>
  </conditionalFormatting>
  <conditionalFormatting sqref="Y103:Y108">
    <cfRule type="containsText" dxfId="22406" priority="37339" operator="containsText" text="09.00 -13.00">
      <formula>NOT(ISERROR(SEARCH("09.00 -13.00",Y103)))</formula>
    </cfRule>
    <cfRule type="containsText" dxfId="22405" priority="37340" operator="containsText" text="09.00 -15:00">
      <formula>NOT(ISERROR(SEARCH("09.00 -15:00",Y103)))</formula>
    </cfRule>
    <cfRule type="containsText" dxfId="22404" priority="37341" operator="containsText" text="09.00 -16.00">
      <formula>NOT(ISERROR(SEARCH("09.00 -16.00",Y103)))</formula>
    </cfRule>
  </conditionalFormatting>
  <conditionalFormatting sqref="Y103:Y108">
    <cfRule type="containsText" dxfId="22403" priority="37336" operator="containsText" text="09.00 -13:00">
      <formula>NOT(ISERROR(SEARCH("09.00 -13:00",Y103)))</formula>
    </cfRule>
    <cfRule type="containsText" dxfId="22402" priority="37337" operator="containsText" text="08.30 -17.30">
      <formula>NOT(ISERROR(SEARCH("08.30 -17.30",Y103)))</formula>
    </cfRule>
    <cfRule type="containsText" dxfId="22401" priority="37338" operator="containsText" text="08.30 -15:30">
      <formula>NOT(ISERROR(SEARCH("08.30 -15:30",Y103)))</formula>
    </cfRule>
  </conditionalFormatting>
  <conditionalFormatting sqref="Y101">
    <cfRule type="containsText" dxfId="22400" priority="37333" operator="containsText" text="09.00 -13.00">
      <formula>NOT(ISERROR(SEARCH("09.00 -13.00",Y101)))</formula>
    </cfRule>
    <cfRule type="containsText" dxfId="22399" priority="37334" operator="containsText" text="09.00 -15:00">
      <formula>NOT(ISERROR(SEARCH("09.00 -15:00",Y101)))</formula>
    </cfRule>
    <cfRule type="containsText" dxfId="22398" priority="37335" operator="containsText" text="09.00 -16.00">
      <formula>NOT(ISERROR(SEARCH("09.00 -16.00",Y101)))</formula>
    </cfRule>
  </conditionalFormatting>
  <conditionalFormatting sqref="Y101">
    <cfRule type="containsText" dxfId="22397" priority="37330" operator="containsText" text="09.00 -13:00">
      <formula>NOT(ISERROR(SEARCH("09.00 -13:00",Y101)))</formula>
    </cfRule>
    <cfRule type="containsText" dxfId="22396" priority="37331" operator="containsText" text="08.30 -17.30">
      <formula>NOT(ISERROR(SEARCH("08.30 -17.30",Y101)))</formula>
    </cfRule>
    <cfRule type="containsText" dxfId="22395" priority="37332" operator="containsText" text="08.30 -15:30">
      <formula>NOT(ISERROR(SEARCH("08.30 -15:30",Y101)))</formula>
    </cfRule>
  </conditionalFormatting>
  <conditionalFormatting sqref="Z55">
    <cfRule type="containsText" dxfId="22394" priority="36909" operator="containsText" text="08.30 – 14.30">
      <formula>NOT(ISERROR(SEARCH("08.30 – 14.30",Z55)))</formula>
    </cfRule>
    <cfRule type="containsText" dxfId="22393" priority="36910" operator="containsText" text="09:30 – 18.30">
      <formula>NOT(ISERROR(SEARCH("09:30 – 18.30",Z55)))</formula>
    </cfRule>
    <cfRule type="containsText" dxfId="22392" priority="36911" operator="containsText" text="10.30 – 18.30">
      <formula>NOT(ISERROR(SEARCH("10.30 – 18.30",Z55)))</formula>
    </cfRule>
    <cfRule type="containsText" dxfId="22391" priority="36912" operator="containsText" text="09.30 – 18.30">
      <formula>NOT(ISERROR(SEARCH("09.30 – 18.30",Z55)))</formula>
    </cfRule>
    <cfRule type="containsText" dxfId="22390" priority="36913" operator="containsText" text="09.00 – 13:00">
      <formula>NOT(ISERROR(SEARCH("09.00 – 13:00",Z55)))</formula>
    </cfRule>
    <cfRule type="containsText" dxfId="22389" priority="36914" operator="containsText" text="08.30 – 16.30">
      <formula>NOT(ISERROR(SEARCH("08.30 – 16.30",Z55)))</formula>
    </cfRule>
    <cfRule type="containsText" dxfId="22388" priority="36915" operator="containsText" text="08:30 – 17.30">
      <formula>NOT(ISERROR(SEARCH("08:30 – 17.30",Z55)))</formula>
    </cfRule>
    <cfRule type="containsText" dxfId="22387" priority="36916" operator="containsText" text="08.30 – 17.30">
      <formula>NOT(ISERROR(SEARCH("08.30 – 17.30",Z55)))</formula>
    </cfRule>
    <cfRule type="containsText" dxfId="22386" priority="36917" operator="containsText" text="09.00 – 18.00">
      <formula>NOT(ISERROR(SEARCH("09.00 – 18.00",Z55)))</formula>
    </cfRule>
    <cfRule type="containsText" dxfId="22385" priority="36918" operator="containsText" text="09.00 – 13.00">
      <formula>NOT(ISERROR(SEARCH("09.00 – 13.00",Z55)))</formula>
    </cfRule>
    <cfRule type="containsText" dxfId="22384" priority="36919" operator="containsText" text="11.30 – 19.30">
      <formula>NOT(ISERROR(SEARCH("11.30 – 19.30",Z55)))</formula>
    </cfRule>
    <cfRule type="containsText" dxfId="22383" priority="36920" operator="containsText" text="10.30 – 19.30">
      <formula>NOT(ISERROR(SEARCH("10.30 – 19.30",Z55)))</formula>
    </cfRule>
    <cfRule type="containsText" dxfId="22382" priority="36921" operator="containsText" text="09.00 – 15.00">
      <formula>NOT(ISERROR(SEARCH("09.00 – 15.00",Z55)))</formula>
    </cfRule>
    <cfRule type="containsText" dxfId="22381" priority="36922" operator="containsText" text="12:30">
      <formula>NOT(ISERROR(SEARCH("12:30",Z55)))</formula>
    </cfRule>
    <cfRule type="containsText" dxfId="22380" priority="36923" operator="containsText" text="13:30">
      <formula>NOT(ISERROR(SEARCH("13:30",Z55)))</formula>
    </cfRule>
    <cfRule type="containsText" dxfId="22379" priority="36924" operator="containsText" text="FESTIVITÁ">
      <formula>NOT(ISERROR(SEARCH("FESTIVITÁ",Z55)))</formula>
    </cfRule>
    <cfRule type="cellIs" dxfId="22378" priority="36925" operator="equal">
      <formula>"DOMENICA"</formula>
    </cfRule>
  </conditionalFormatting>
  <conditionalFormatting sqref="Z99">
    <cfRule type="containsText" dxfId="22377" priority="36807" operator="containsText" text="08.30 – 14.30">
      <formula>NOT(ISERROR(SEARCH("08.30 – 14.30",Z99)))</formula>
    </cfRule>
    <cfRule type="containsText" dxfId="22376" priority="36808" operator="containsText" text="09:30 – 18.30">
      <formula>NOT(ISERROR(SEARCH("09:30 – 18.30",Z99)))</formula>
    </cfRule>
    <cfRule type="containsText" dxfId="22375" priority="36809" operator="containsText" text="10.30 – 18.30">
      <formula>NOT(ISERROR(SEARCH("10.30 – 18.30",Z99)))</formula>
    </cfRule>
    <cfRule type="containsText" dxfId="22374" priority="36810" operator="containsText" text="09.30 – 18.30">
      <formula>NOT(ISERROR(SEARCH("09.30 – 18.30",Z99)))</formula>
    </cfRule>
    <cfRule type="containsText" dxfId="22373" priority="36811" operator="containsText" text="09.00 – 13:00">
      <formula>NOT(ISERROR(SEARCH("09.00 – 13:00",Z99)))</formula>
    </cfRule>
    <cfRule type="containsText" dxfId="22372" priority="36812" operator="containsText" text="08.30 – 16.30">
      <formula>NOT(ISERROR(SEARCH("08.30 – 16.30",Z99)))</formula>
    </cfRule>
    <cfRule type="containsText" dxfId="22371" priority="36813" operator="containsText" text="08:30 – 17.30">
      <formula>NOT(ISERROR(SEARCH("08:30 – 17.30",Z99)))</formula>
    </cfRule>
    <cfRule type="containsText" dxfId="22370" priority="36814" operator="containsText" text="08.30 – 17.30">
      <formula>NOT(ISERROR(SEARCH("08.30 – 17.30",Z99)))</formula>
    </cfRule>
    <cfRule type="containsText" dxfId="22369" priority="36815" operator="containsText" text="09.00 – 18.00">
      <formula>NOT(ISERROR(SEARCH("09.00 – 18.00",Z99)))</formula>
    </cfRule>
    <cfRule type="containsText" dxfId="22368" priority="36816" operator="containsText" text="09.00 – 13.00">
      <formula>NOT(ISERROR(SEARCH("09.00 – 13.00",Z99)))</formula>
    </cfRule>
    <cfRule type="containsText" dxfId="22367" priority="36817" operator="containsText" text="11.30 – 19.30">
      <formula>NOT(ISERROR(SEARCH("11.30 – 19.30",Z99)))</formula>
    </cfRule>
    <cfRule type="containsText" dxfId="22366" priority="36818" operator="containsText" text="10.30 – 19.30">
      <formula>NOT(ISERROR(SEARCH("10.30 – 19.30",Z99)))</formula>
    </cfRule>
    <cfRule type="containsText" dxfId="22365" priority="36819" operator="containsText" text="09.00 – 15.00">
      <formula>NOT(ISERROR(SEARCH("09.00 – 15.00",Z99)))</formula>
    </cfRule>
    <cfRule type="containsText" dxfId="22364" priority="36820" operator="containsText" text="12:30">
      <formula>NOT(ISERROR(SEARCH("12:30",Z99)))</formula>
    </cfRule>
    <cfRule type="containsText" dxfId="22363" priority="36821" operator="containsText" text="13:30">
      <formula>NOT(ISERROR(SEARCH("13:30",Z99)))</formula>
    </cfRule>
    <cfRule type="containsText" dxfId="22362" priority="36822" operator="containsText" text="FESTIVITÁ">
      <formula>NOT(ISERROR(SEARCH("FESTIVITÁ",Z99)))</formula>
    </cfRule>
    <cfRule type="cellIs" dxfId="22361" priority="36823" operator="equal">
      <formula>"DOMENICA"</formula>
    </cfRule>
  </conditionalFormatting>
  <conditionalFormatting sqref="Z109">
    <cfRule type="containsText" dxfId="22360" priority="36672" operator="containsText" text="08.30 – 14.30">
      <formula>NOT(ISERROR(SEARCH("08.30 – 14.30",Z109)))</formula>
    </cfRule>
    <cfRule type="containsText" dxfId="22359" priority="36673" operator="containsText" text="09:30 – 18.30">
      <formula>NOT(ISERROR(SEARCH("09:30 – 18.30",Z109)))</formula>
    </cfRule>
    <cfRule type="containsText" dxfId="22358" priority="36674" operator="containsText" text="10.30 – 18.30">
      <formula>NOT(ISERROR(SEARCH("10.30 – 18.30",Z109)))</formula>
    </cfRule>
    <cfRule type="containsText" dxfId="22357" priority="36675" operator="containsText" text="09.30 – 18.30">
      <formula>NOT(ISERROR(SEARCH("09.30 – 18.30",Z109)))</formula>
    </cfRule>
    <cfRule type="containsText" dxfId="22356" priority="36676" operator="containsText" text="09.00 – 13:00">
      <formula>NOT(ISERROR(SEARCH("09.00 – 13:00",Z109)))</formula>
    </cfRule>
    <cfRule type="containsText" dxfId="22355" priority="36677" operator="containsText" text="08.30 – 16.30">
      <formula>NOT(ISERROR(SEARCH("08.30 – 16.30",Z109)))</formula>
    </cfRule>
    <cfRule type="containsText" dxfId="22354" priority="36678" operator="containsText" text="08:30 – 17.30">
      <formula>NOT(ISERROR(SEARCH("08:30 – 17.30",Z109)))</formula>
    </cfRule>
    <cfRule type="containsText" dxfId="22353" priority="36679" operator="containsText" text="08.30 – 17.30">
      <formula>NOT(ISERROR(SEARCH("08.30 – 17.30",Z109)))</formula>
    </cfRule>
    <cfRule type="containsText" dxfId="22352" priority="36680" operator="containsText" text="09.00 – 18.00">
      <formula>NOT(ISERROR(SEARCH("09.00 – 18.00",Z109)))</formula>
    </cfRule>
    <cfRule type="containsText" dxfId="22351" priority="36681" operator="containsText" text="09.00 – 13.00">
      <formula>NOT(ISERROR(SEARCH("09.00 – 13.00",Z109)))</formula>
    </cfRule>
    <cfRule type="containsText" dxfId="22350" priority="36682" operator="containsText" text="11.30 – 19.30">
      <formula>NOT(ISERROR(SEARCH("11.30 – 19.30",Z109)))</formula>
    </cfRule>
    <cfRule type="containsText" dxfId="22349" priority="36683" operator="containsText" text="10.30 – 19.30">
      <formula>NOT(ISERROR(SEARCH("10.30 – 19.30",Z109)))</formula>
    </cfRule>
    <cfRule type="containsText" dxfId="22348" priority="36684" operator="containsText" text="09.00 – 15.00">
      <formula>NOT(ISERROR(SEARCH("09.00 – 15.00",Z109)))</formula>
    </cfRule>
    <cfRule type="containsText" dxfId="22347" priority="36685" operator="containsText" text="12:30">
      <formula>NOT(ISERROR(SEARCH("12:30",Z109)))</formula>
    </cfRule>
    <cfRule type="containsText" dxfId="22346" priority="36686" operator="containsText" text="13:30">
      <formula>NOT(ISERROR(SEARCH("13:30",Z109)))</formula>
    </cfRule>
    <cfRule type="containsText" dxfId="22345" priority="36687" operator="containsText" text="FESTIVITÁ">
      <formula>NOT(ISERROR(SEARCH("FESTIVITÁ",Z109)))</formula>
    </cfRule>
    <cfRule type="cellIs" dxfId="22344" priority="36688" operator="equal">
      <formula>"DOMENICA"</formula>
    </cfRule>
  </conditionalFormatting>
  <conditionalFormatting sqref="Z109 Z55 Z99">
    <cfRule type="containsText" dxfId="22343" priority="36666" operator="containsText" text="09.00 - 13.00">
      <formula>NOT(ISERROR(SEARCH("09.00 - 13.00",Z55)))</formula>
    </cfRule>
    <cfRule type="containsText" dxfId="22342" priority="36667" operator="containsText" text="09.00 – 15:00">
      <formula>NOT(ISERROR(SEARCH("09.00 – 15:00",Z55)))</formula>
    </cfRule>
    <cfRule type="containsText" dxfId="22341" priority="36668" operator="containsText" text="09.00 – 16.00">
      <formula>NOT(ISERROR(SEARCH("09.00 – 16.00",Z55)))</formula>
    </cfRule>
    <cfRule type="containsText" dxfId="22340" priority="36669" operator="containsText" text="09.00 - 13:00">
      <formula>NOT(ISERROR(SEARCH("09.00 - 13:00",Z55)))</formula>
    </cfRule>
    <cfRule type="containsText" dxfId="22339" priority="36670" operator="containsText" text="08.30 – 16:30 ">
      <formula>NOT(ISERROR(SEARCH("08.30 – 16:30 ",Z55)))</formula>
    </cfRule>
    <cfRule type="containsText" dxfId="22338" priority="36671" operator="containsText" text="08.30 – 17:30 ">
      <formula>NOT(ISERROR(SEARCH("08.30 – 17:30 ",Z55)))</formula>
    </cfRule>
  </conditionalFormatting>
  <conditionalFormatting sqref="Z100">
    <cfRule type="cellIs" dxfId="22337" priority="35506" operator="equal">
      <formula>"09.00 – 13.00"</formula>
    </cfRule>
  </conditionalFormatting>
  <conditionalFormatting sqref="Z100">
    <cfRule type="cellIs" dxfId="22336" priority="35507" operator="equal">
      <formula>"09.00 – 15.00"</formula>
    </cfRule>
  </conditionalFormatting>
  <conditionalFormatting sqref="Z100">
    <cfRule type="cellIs" dxfId="22335" priority="35508" operator="equal">
      <formula>"09.00 – 18.00"</formula>
    </cfRule>
  </conditionalFormatting>
  <conditionalFormatting sqref="Z100">
    <cfRule type="cellIs" dxfId="22334" priority="35509" operator="equal">
      <formula>"09.30 – 13.00"</formula>
    </cfRule>
  </conditionalFormatting>
  <conditionalFormatting sqref="Z100">
    <cfRule type="cellIs" dxfId="22333" priority="35510" operator="equal">
      <formula>"10.30 – 19.30"</formula>
    </cfRule>
  </conditionalFormatting>
  <conditionalFormatting sqref="Z100">
    <cfRule type="cellIs" dxfId="22332" priority="35511" operator="equal">
      <formula>"11.30 – 19.30"</formula>
    </cfRule>
  </conditionalFormatting>
  <conditionalFormatting sqref="Z100">
    <cfRule type="cellIs" dxfId="22331" priority="35512" operator="equal">
      <formula>_FV(13,"3")</formula>
    </cfRule>
  </conditionalFormatting>
  <conditionalFormatting sqref="Z100">
    <cfRule type="cellIs" dxfId="22330" priority="35513" operator="equal">
      <formula>_FV(13,"3")</formula>
    </cfRule>
  </conditionalFormatting>
  <conditionalFormatting sqref="Z100">
    <cfRule type="cellIs" dxfId="22329" priority="35514" operator="equal">
      <formula>_FV(13,"3")</formula>
    </cfRule>
  </conditionalFormatting>
  <conditionalFormatting sqref="Z100">
    <cfRule type="containsText" dxfId="22328" priority="35496" operator="containsText" text="DOMENICA">
      <formula>NOT(ISERROR(SEARCH("DOMENICA",Z100)))</formula>
    </cfRule>
    <cfRule type="containsText" dxfId="22327" priority="35497" operator="containsText" text="08.30 – 14.30">
      <formula>NOT(ISERROR(SEARCH("08.30 – 14.30",Z100)))</formula>
    </cfRule>
    <cfRule type="containsText" dxfId="22326" priority="35498" operator="containsText" text="09.30 – 18.30">
      <formula>NOT(ISERROR(SEARCH("09.30 – 18.30",Z100)))</formula>
    </cfRule>
    <cfRule type="containsText" dxfId="22325" priority="35499" operator="containsText" text="08.30 – 16.30">
      <formula>NOT(ISERROR(SEARCH("08.30 – 16.30",Z100)))</formula>
    </cfRule>
    <cfRule type="containsText" dxfId="22324" priority="35500" operator="containsText" text="08.30 – 17.30">
      <formula>NOT(ISERROR(SEARCH("08.30 – 17.30",Z100)))</formula>
    </cfRule>
    <cfRule type="containsText" dxfId="22323" priority="35501" operator="containsText" text="09.00 – 18.00">
      <formula>NOT(ISERROR(SEARCH("09.00 – 18.00",Z100)))</formula>
    </cfRule>
    <cfRule type="containsText" dxfId="22322" priority="35502" operator="containsText" text="09.00 – 15.00">
      <formula>NOT(ISERROR(SEARCH("09.00 – 15.00",Z100)))</formula>
    </cfRule>
    <cfRule type="containsText" dxfId="22321" priority="35503" operator="containsText" text="10.30 – 19.30">
      <formula>NOT(ISERROR(SEARCH("10.30 – 19.30",Z100)))</formula>
    </cfRule>
    <cfRule type="containsText" dxfId="22320" priority="35504" operator="containsText" text="09.00 – 13.00">
      <formula>NOT(ISERROR(SEARCH("09.00 – 13.00",Z100)))</formula>
    </cfRule>
    <cfRule type="containsText" dxfId="22319" priority="35505" operator="containsText" text="11.30 – 19.30">
      <formula>NOT(ISERROR(SEARCH("11.30 – 19.30",Z100)))</formula>
    </cfRule>
  </conditionalFormatting>
  <conditionalFormatting sqref="Z100">
    <cfRule type="cellIs" dxfId="22318" priority="35488" operator="equal">
      <formula>"09.00 – 15.00"</formula>
    </cfRule>
  </conditionalFormatting>
  <conditionalFormatting sqref="Z100">
    <cfRule type="cellIs" dxfId="22317" priority="35489" operator="equal">
      <formula>"09.00 – 18.00"</formula>
    </cfRule>
  </conditionalFormatting>
  <conditionalFormatting sqref="Z100">
    <cfRule type="cellIs" dxfId="22316" priority="35490" operator="equal">
      <formula>"09.30 – 13.00"</formula>
    </cfRule>
  </conditionalFormatting>
  <conditionalFormatting sqref="Z100">
    <cfRule type="cellIs" dxfId="22315" priority="35491" operator="equal">
      <formula>"10.30 – 19.30"</formula>
    </cfRule>
  </conditionalFormatting>
  <conditionalFormatting sqref="Z100">
    <cfRule type="cellIs" dxfId="22314" priority="35492" operator="equal">
      <formula>"11.30 – 19.30"</formula>
    </cfRule>
  </conditionalFormatting>
  <conditionalFormatting sqref="Z100">
    <cfRule type="cellIs" dxfId="22313" priority="35493" operator="equal">
      <formula>_FV(13,"3")</formula>
    </cfRule>
  </conditionalFormatting>
  <conditionalFormatting sqref="Z100">
    <cfRule type="cellIs" dxfId="22312" priority="35494" operator="equal">
      <formula>_FV(13,"3")</formula>
    </cfRule>
  </conditionalFormatting>
  <conditionalFormatting sqref="Z100">
    <cfRule type="cellIs" dxfId="22311" priority="35495" operator="equal">
      <formula>_FV(13,"3")</formula>
    </cfRule>
  </conditionalFormatting>
  <conditionalFormatting sqref="Z100">
    <cfRule type="cellIs" dxfId="22310" priority="35480" operator="equal">
      <formula>"09.00 – 15.00"</formula>
    </cfRule>
  </conditionalFormatting>
  <conditionalFormatting sqref="Z100">
    <cfRule type="cellIs" dxfId="22309" priority="35481" operator="equal">
      <formula>"09.00 – 18.00"</formula>
    </cfRule>
  </conditionalFormatting>
  <conditionalFormatting sqref="Z100">
    <cfRule type="cellIs" dxfId="22308" priority="35482" operator="equal">
      <formula>"09.30 – 13.00"</formula>
    </cfRule>
  </conditionalFormatting>
  <conditionalFormatting sqref="Z100">
    <cfRule type="cellIs" dxfId="22307" priority="35483" operator="equal">
      <formula>"10.30 – 19.30"</formula>
    </cfRule>
  </conditionalFormatting>
  <conditionalFormatting sqref="Z100">
    <cfRule type="cellIs" dxfId="22306" priority="35484" operator="equal">
      <formula>"11.30 – 19.30"</formula>
    </cfRule>
  </conditionalFormatting>
  <conditionalFormatting sqref="Z100">
    <cfRule type="cellIs" dxfId="22305" priority="35485" operator="equal">
      <formula>_FV(13,"3")</formula>
    </cfRule>
  </conditionalFormatting>
  <conditionalFormatting sqref="Z100">
    <cfRule type="cellIs" dxfId="22304" priority="35486" operator="equal">
      <formula>_FV(13,"3")</formula>
    </cfRule>
  </conditionalFormatting>
  <conditionalFormatting sqref="Z100">
    <cfRule type="cellIs" dxfId="22303" priority="35487" operator="equal">
      <formula>_FV(13,"3")</formula>
    </cfRule>
  </conditionalFormatting>
  <conditionalFormatting sqref="Z100">
    <cfRule type="containsText" dxfId="22302" priority="35474" operator="containsText" text="09.00 - 13.00">
      <formula>NOT(ISERROR(SEARCH("09.00 - 13.00",Z100)))</formula>
    </cfRule>
    <cfRule type="containsText" dxfId="22301" priority="35475" operator="containsText" text="09.00 – 15:00">
      <formula>NOT(ISERROR(SEARCH("09.00 – 15:00",Z100)))</formula>
    </cfRule>
    <cfRule type="containsText" dxfId="22300" priority="35476" operator="containsText" text="09.00 – 16.00">
      <formula>NOT(ISERROR(SEARCH("09.00 – 16.00",Z100)))</formula>
    </cfRule>
    <cfRule type="containsText" dxfId="22299" priority="35477" operator="containsText" text="09.00 - 13:00">
      <formula>NOT(ISERROR(SEARCH("09.00 - 13:00",Z100)))</formula>
    </cfRule>
    <cfRule type="containsText" dxfId="22298" priority="35478" operator="containsText" text="08.30 – 16:30 ">
      <formula>NOT(ISERROR(SEARCH("08.30 – 16:30 ",Z100)))</formula>
    </cfRule>
    <cfRule type="containsText" dxfId="22297" priority="35479" operator="containsText" text="08.30 – 17:30 ">
      <formula>NOT(ISERROR(SEARCH("08.30 – 17:30 ",Z100)))</formula>
    </cfRule>
  </conditionalFormatting>
  <conditionalFormatting sqref="Z100">
    <cfRule type="cellIs" dxfId="22296" priority="35466" operator="equal">
      <formula>"09.00 – 15.00"</formula>
    </cfRule>
  </conditionalFormatting>
  <conditionalFormatting sqref="Z100">
    <cfRule type="cellIs" dxfId="22295" priority="35467" operator="equal">
      <formula>"09.00 – 18.00"</formula>
    </cfRule>
  </conditionalFormatting>
  <conditionalFormatting sqref="Z100">
    <cfRule type="cellIs" dxfId="22294" priority="35468" operator="equal">
      <formula>"09.30 – 13.00"</formula>
    </cfRule>
  </conditionalFormatting>
  <conditionalFormatting sqref="Z100">
    <cfRule type="cellIs" dxfId="22293" priority="35469" operator="equal">
      <formula>"10.30 – 19.30"</formula>
    </cfRule>
  </conditionalFormatting>
  <conditionalFormatting sqref="Z100">
    <cfRule type="cellIs" dxfId="22292" priority="35470" operator="equal">
      <formula>"11.30 – 19.30"</formula>
    </cfRule>
  </conditionalFormatting>
  <conditionalFormatting sqref="Z100">
    <cfRule type="cellIs" dxfId="22291" priority="35471" operator="equal">
      <formula>_FV(13,"3")</formula>
    </cfRule>
  </conditionalFormatting>
  <conditionalFormatting sqref="Z100">
    <cfRule type="cellIs" dxfId="22290" priority="35472" operator="equal">
      <formula>_FV(13,"3")</formula>
    </cfRule>
  </conditionalFormatting>
  <conditionalFormatting sqref="Z100">
    <cfRule type="cellIs" dxfId="22289" priority="35473" operator="equal">
      <formula>_FV(13,"3")</formula>
    </cfRule>
  </conditionalFormatting>
  <conditionalFormatting sqref="Z100">
    <cfRule type="containsText" dxfId="22288" priority="35456" operator="containsText" text="DOMENICA">
      <formula>NOT(ISERROR(SEARCH("DOMENICA",Z100)))</formula>
    </cfRule>
    <cfRule type="containsText" dxfId="22287" priority="35457" operator="containsText" text="08.30 – 14.30">
      <formula>NOT(ISERROR(SEARCH("08.30 – 14.30",Z100)))</formula>
    </cfRule>
    <cfRule type="containsText" dxfId="22286" priority="35458" operator="containsText" text="09.30 – 18.30">
      <formula>NOT(ISERROR(SEARCH("09.30 – 18.30",Z100)))</formula>
    </cfRule>
    <cfRule type="containsText" dxfId="22285" priority="35459" operator="containsText" text="08.30 – 16.30">
      <formula>NOT(ISERROR(SEARCH("08.30 – 16.30",Z100)))</formula>
    </cfRule>
    <cfRule type="containsText" dxfId="22284" priority="35460" operator="containsText" text="08.30 – 17.30">
      <formula>NOT(ISERROR(SEARCH("08.30 – 17.30",Z100)))</formula>
    </cfRule>
    <cfRule type="containsText" dxfId="22283" priority="35461" operator="containsText" text="09.00 – 18.00">
      <formula>NOT(ISERROR(SEARCH("09.00 – 18.00",Z100)))</formula>
    </cfRule>
    <cfRule type="containsText" dxfId="22282" priority="35462" operator="containsText" text="09.00 – 15.00">
      <formula>NOT(ISERROR(SEARCH("09.00 – 15.00",Z100)))</formula>
    </cfRule>
    <cfRule type="containsText" dxfId="22281" priority="35463" operator="containsText" text="10.30 – 19.30">
      <formula>NOT(ISERROR(SEARCH("10.30 – 19.30",Z100)))</formula>
    </cfRule>
    <cfRule type="containsText" dxfId="22280" priority="35464" operator="containsText" text="09.00 – 13.00">
      <formula>NOT(ISERROR(SEARCH("09.00 – 13.00",Z100)))</formula>
    </cfRule>
    <cfRule type="containsText" dxfId="22279" priority="35465" operator="containsText" text="11.30 – 19.30">
      <formula>NOT(ISERROR(SEARCH("11.30 – 19.30",Z100)))</formula>
    </cfRule>
  </conditionalFormatting>
  <conditionalFormatting sqref="Z100">
    <cfRule type="cellIs" dxfId="22278" priority="35449" operator="equal">
      <formula>"09.00 – 18.00"</formula>
    </cfRule>
  </conditionalFormatting>
  <conditionalFormatting sqref="Z100">
    <cfRule type="cellIs" dxfId="22277" priority="35450" operator="equal">
      <formula>"09.30 – 13.00"</formula>
    </cfRule>
  </conditionalFormatting>
  <conditionalFormatting sqref="Z100">
    <cfRule type="cellIs" dxfId="22276" priority="35451" operator="equal">
      <formula>"10.30 – 19.30"</formula>
    </cfRule>
  </conditionalFormatting>
  <conditionalFormatting sqref="Z100">
    <cfRule type="cellIs" dxfId="22275" priority="35452" operator="equal">
      <formula>"11.30 – 19.30"</formula>
    </cfRule>
  </conditionalFormatting>
  <conditionalFormatting sqref="Z100">
    <cfRule type="cellIs" dxfId="22274" priority="35453" operator="equal">
      <formula>_FV(13,"3")</formula>
    </cfRule>
  </conditionalFormatting>
  <conditionalFormatting sqref="Z100">
    <cfRule type="cellIs" dxfId="22273" priority="35454" operator="equal">
      <formula>_FV(13,"3")</formula>
    </cfRule>
  </conditionalFormatting>
  <conditionalFormatting sqref="Z100">
    <cfRule type="cellIs" dxfId="22272" priority="35455" operator="equal">
      <formula>_FV(13,"3")</formula>
    </cfRule>
  </conditionalFormatting>
  <conditionalFormatting sqref="Z100">
    <cfRule type="cellIs" dxfId="22271" priority="35442" operator="equal">
      <formula>"09.00 – 18.00"</formula>
    </cfRule>
  </conditionalFormatting>
  <conditionalFormatting sqref="Z100">
    <cfRule type="cellIs" dxfId="22270" priority="35443" operator="equal">
      <formula>"09.30 – 13.00"</formula>
    </cfRule>
  </conditionalFormatting>
  <conditionalFormatting sqref="Z100">
    <cfRule type="cellIs" dxfId="22269" priority="35444" operator="equal">
      <formula>"10.30 – 19.30"</formula>
    </cfRule>
  </conditionalFormatting>
  <conditionalFormatting sqref="Z100">
    <cfRule type="cellIs" dxfId="22268" priority="35445" operator="equal">
      <formula>"11.30 – 19.30"</formula>
    </cfRule>
  </conditionalFormatting>
  <conditionalFormatting sqref="Z100">
    <cfRule type="cellIs" dxfId="22267" priority="35446" operator="equal">
      <formula>_FV(13,"3")</formula>
    </cfRule>
  </conditionalFormatting>
  <conditionalFormatting sqref="Z100">
    <cfRule type="cellIs" dxfId="22266" priority="35447" operator="equal">
      <formula>_FV(13,"3")</formula>
    </cfRule>
  </conditionalFormatting>
  <conditionalFormatting sqref="Z100">
    <cfRule type="cellIs" dxfId="22265" priority="35448" operator="equal">
      <formula>_FV(13,"3")</formula>
    </cfRule>
  </conditionalFormatting>
  <conditionalFormatting sqref="Z101:Z108">
    <cfRule type="containsText" dxfId="22264" priority="35424" operator="containsText" text="08.30 – 14.30">
      <formula>NOT(ISERROR(SEARCH("08.30 – 14.30",Z101)))</formula>
    </cfRule>
    <cfRule type="containsText" dxfId="22263" priority="35425" operator="containsText" text="09:30 – 18.30">
      <formula>NOT(ISERROR(SEARCH("09:30 – 18.30",Z101)))</formula>
    </cfRule>
    <cfRule type="containsText" dxfId="22262" priority="35426" operator="containsText" text="10.30 – 18.30">
      <formula>NOT(ISERROR(SEARCH("10.30 – 18.30",Z101)))</formula>
    </cfRule>
    <cfRule type="containsText" dxfId="22261" priority="35427" operator="containsText" text="09.30 – 18.30">
      <formula>NOT(ISERROR(SEARCH("09.30 – 18.30",Z101)))</formula>
    </cfRule>
    <cfRule type="containsText" dxfId="22260" priority="35429" operator="containsText" text="09.00 – 13:00">
      <formula>NOT(ISERROR(SEARCH("09.00 – 13:00",Z101)))</formula>
    </cfRule>
    <cfRule type="containsText" dxfId="22259" priority="35430" operator="containsText" text="08.30 – 16.30">
      <formula>NOT(ISERROR(SEARCH("08.30 – 16.30",Z101)))</formula>
    </cfRule>
    <cfRule type="containsText" dxfId="22258" priority="35431" operator="containsText" text="08:30 – 17.30">
      <formula>NOT(ISERROR(SEARCH("08:30 – 17.30",Z101)))</formula>
    </cfRule>
    <cfRule type="containsText" dxfId="22257" priority="35432" operator="containsText" text="08.30 – 17.30">
      <formula>NOT(ISERROR(SEARCH("08.30 – 17.30",Z101)))</formula>
    </cfRule>
    <cfRule type="containsText" dxfId="22256" priority="35433" operator="containsText" text="09.00 – 18.00">
      <formula>NOT(ISERROR(SEARCH("09.00 – 18.00",Z101)))</formula>
    </cfRule>
    <cfRule type="containsText" dxfId="22255" priority="35434" operator="containsText" text="09.00 – 13.00">
      <formula>NOT(ISERROR(SEARCH("09.00 – 13.00",Z101)))</formula>
    </cfRule>
    <cfRule type="containsText" dxfId="22254" priority="35435" operator="containsText" text="11.30 – 19.30">
      <formula>NOT(ISERROR(SEARCH("11.30 – 19.30",Z101)))</formula>
    </cfRule>
    <cfRule type="containsText" dxfId="22253" priority="35436" operator="containsText" text="10.30 – 19.30">
      <formula>NOT(ISERROR(SEARCH("10.30 – 19.30",Z101)))</formula>
    </cfRule>
    <cfRule type="containsText" dxfId="22252" priority="35437" operator="containsText" text="09.00 – 15.00">
      <formula>NOT(ISERROR(SEARCH("09.00 – 15.00",Z101)))</formula>
    </cfRule>
    <cfRule type="containsText" dxfId="22251" priority="35438" operator="containsText" text="1 2 : 3 0">
      <formula>NOT(ISERROR(SEARCH("1 2 : 3 0",Z101)))</formula>
    </cfRule>
    <cfRule type="containsText" dxfId="22250" priority="35439" operator="containsText" text="1 3 : 3 0">
      <formula>NOT(ISERROR(SEARCH("1 3 : 3 0",Z101)))</formula>
    </cfRule>
    <cfRule type="containsText" dxfId="22249" priority="35440" operator="containsText" text="FESTIVITÁ">
      <formula>NOT(ISERROR(SEARCH("FESTIVITÁ",Z101)))</formula>
    </cfRule>
    <cfRule type="cellIs" dxfId="22248" priority="35441" operator="equal">
      <formula>"DOMENICA"</formula>
    </cfRule>
  </conditionalFormatting>
  <conditionalFormatting sqref="Z101:Z108">
    <cfRule type="containsText" dxfId="22247" priority="35416" operator="containsText" text="09.00 - 13.00">
      <formula>NOT(ISERROR(SEARCH("09.00 - 13.00",Z101)))</formula>
    </cfRule>
    <cfRule type="containsText" dxfId="22246" priority="35419" operator="containsText" text="09.00 – 15:00">
      <formula>NOT(ISERROR(SEARCH("09.00 – 15:00",Z101)))</formula>
    </cfRule>
    <cfRule type="containsText" dxfId="22245" priority="35420" operator="containsText" text="09.00 – 16.00">
      <formula>NOT(ISERROR(SEARCH("09.00 – 16.00",Z101)))</formula>
    </cfRule>
    <cfRule type="containsText" dxfId="22244" priority="35421" operator="containsText" text="09.00 - 13:00">
      <formula>NOT(ISERROR(SEARCH("09.00 - 13:00",Z101)))</formula>
    </cfRule>
    <cfRule type="containsText" dxfId="22243" priority="35422" operator="containsText" text="08.30 – 16:30 ">
      <formula>NOT(ISERROR(SEARCH("08.30 – 16:30 ",Z101)))</formula>
    </cfRule>
    <cfRule type="containsText" dxfId="22242" priority="35423" operator="containsText" text="08.30 – 17:30 ">
      <formula>NOT(ISERROR(SEARCH("08.30 – 17:30 ",Z101)))</formula>
    </cfRule>
  </conditionalFormatting>
  <conditionalFormatting sqref="Z101:Z108">
    <cfRule type="containsText" dxfId="22241" priority="35418" operator="containsText" text="1 3 : 0 0">
      <formula>NOT(ISERROR(SEARCH("1 3 : 0 0",Z101)))</formula>
    </cfRule>
  </conditionalFormatting>
  <conditionalFormatting sqref="Z101">
    <cfRule type="containsText" dxfId="22240" priority="35417" operator="containsText" text="13:00">
      <formula>NOT(ISERROR(SEARCH("13:00",Z101)))</formula>
    </cfRule>
  </conditionalFormatting>
  <conditionalFormatting sqref="Z101:Z108">
    <cfRule type="containsText" dxfId="22239" priority="35428" operator="containsText" text="09:00 – 13.00 ">
      <formula>NOT(ISERROR(SEARCH("09:00 – 13.00 ",Z101)))</formula>
    </cfRule>
  </conditionalFormatting>
  <conditionalFormatting sqref="Z107">
    <cfRule type="containsText" dxfId="22238" priority="35415" operator="containsText" text="09:00 – 13.00 ">
      <formula>NOT(ISERROR(SEARCH("09:00 – 13.00 ",Z107)))</formula>
    </cfRule>
  </conditionalFormatting>
  <conditionalFormatting sqref="Z101:Z108">
    <cfRule type="containsText" dxfId="22237" priority="35414" operator="containsText" text="09:00 – 13.00 ">
      <formula>NOT(ISERROR(SEARCH("09:00 – 13.00 ",Z101)))</formula>
    </cfRule>
  </conditionalFormatting>
  <conditionalFormatting sqref="Z107:Z108">
    <cfRule type="containsText" dxfId="22236" priority="35413" operator="containsText" text="09:00 – 13.00 ">
      <formula>NOT(ISERROR(SEARCH("09:00 – 13.00 ",Z107)))</formula>
    </cfRule>
  </conditionalFormatting>
  <conditionalFormatting sqref="Z102">
    <cfRule type="containsText" dxfId="22235" priority="35410" operator="containsText" text="09.00 -13.00">
      <formula>NOT(ISERROR(SEARCH("09.00 -13.00",Z102)))</formula>
    </cfRule>
    <cfRule type="containsText" dxfId="22234" priority="35411" operator="containsText" text="09.00 -15:00">
      <formula>NOT(ISERROR(SEARCH("09.00 -15:00",Z102)))</formula>
    </cfRule>
    <cfRule type="containsText" dxfId="22233" priority="35412" operator="containsText" text="09.00 -16.00">
      <formula>NOT(ISERROR(SEARCH("09.00 -16.00",Z102)))</formula>
    </cfRule>
  </conditionalFormatting>
  <conditionalFormatting sqref="Z103:Z108">
    <cfRule type="containsText" dxfId="22232" priority="35407" operator="containsText" text="09.00 -13.00">
      <formula>NOT(ISERROR(SEARCH("09.00 -13.00",Z103)))</formula>
    </cfRule>
    <cfRule type="containsText" dxfId="22231" priority="35408" operator="containsText" text="09.00 -15:00">
      <formula>NOT(ISERROR(SEARCH("09.00 -15:00",Z103)))</formula>
    </cfRule>
    <cfRule type="containsText" dxfId="22230" priority="35409" operator="containsText" text="09.00 -16.00">
      <formula>NOT(ISERROR(SEARCH("09.00 -16.00",Z103)))</formula>
    </cfRule>
  </conditionalFormatting>
  <conditionalFormatting sqref="Z101">
    <cfRule type="containsText" dxfId="22229" priority="35404" operator="containsText" text="09.00 -13.00">
      <formula>NOT(ISERROR(SEARCH("09.00 -13.00",Z101)))</formula>
    </cfRule>
    <cfRule type="containsText" dxfId="22228" priority="35405" operator="containsText" text="09.00 -15:00">
      <formula>NOT(ISERROR(SEARCH("09.00 -15:00",Z101)))</formula>
    </cfRule>
    <cfRule type="containsText" dxfId="22227" priority="35406" operator="containsText" text="09.00 -16.00">
      <formula>NOT(ISERROR(SEARCH("09.00 -16.00",Z101)))</formula>
    </cfRule>
  </conditionalFormatting>
  <conditionalFormatting sqref="Z107">
    <cfRule type="containsText" dxfId="22226" priority="35403" operator="containsText" text="09:00 – 13.00 ">
      <formula>NOT(ISERROR(SEARCH("09:00 – 13.00 ",Z107)))</formula>
    </cfRule>
  </conditionalFormatting>
  <conditionalFormatting sqref="Z101:Z108">
    <cfRule type="containsText" dxfId="22225" priority="35402" operator="containsText" text="09:00 – 13.00 ">
      <formula>NOT(ISERROR(SEARCH("09:00 – 13.00 ",Z101)))</formula>
    </cfRule>
  </conditionalFormatting>
  <conditionalFormatting sqref="Z107:Z108">
    <cfRule type="containsText" dxfId="22224" priority="35401" operator="containsText" text="09:00 – 13.00 ">
      <formula>NOT(ISERROR(SEARCH("09:00 – 13.00 ",Z107)))</formula>
    </cfRule>
  </conditionalFormatting>
  <conditionalFormatting sqref="Z102">
    <cfRule type="containsText" dxfId="22223" priority="35398" operator="containsText" text="09.00 -13.00">
      <formula>NOT(ISERROR(SEARCH("09.00 -13.00",Z102)))</formula>
    </cfRule>
    <cfRule type="containsText" dxfId="22222" priority="35399" operator="containsText" text="09.00 -15:00">
      <formula>NOT(ISERROR(SEARCH("09.00 -15:00",Z102)))</formula>
    </cfRule>
    <cfRule type="containsText" dxfId="22221" priority="35400" operator="containsText" text="09.00 -16.00">
      <formula>NOT(ISERROR(SEARCH("09.00 -16.00",Z102)))</formula>
    </cfRule>
  </conditionalFormatting>
  <conditionalFormatting sqref="Z103:Z108">
    <cfRule type="containsText" dxfId="22220" priority="35395" operator="containsText" text="09.00 -13.00">
      <formula>NOT(ISERROR(SEARCH("09.00 -13.00",Z103)))</formula>
    </cfRule>
    <cfRule type="containsText" dxfId="22219" priority="35396" operator="containsText" text="09.00 -15:00">
      <formula>NOT(ISERROR(SEARCH("09.00 -15:00",Z103)))</formula>
    </cfRule>
    <cfRule type="containsText" dxfId="22218" priority="35397" operator="containsText" text="09.00 -16.00">
      <formula>NOT(ISERROR(SEARCH("09.00 -16.00",Z103)))</formula>
    </cfRule>
  </conditionalFormatting>
  <conditionalFormatting sqref="Z101">
    <cfRule type="containsText" dxfId="22217" priority="35392" operator="containsText" text="09.00 -13.00">
      <formula>NOT(ISERROR(SEARCH("09.00 -13.00",Z101)))</formula>
    </cfRule>
    <cfRule type="containsText" dxfId="22216" priority="35393" operator="containsText" text="09.00 -15:00">
      <formula>NOT(ISERROR(SEARCH("09.00 -15:00",Z101)))</formula>
    </cfRule>
    <cfRule type="containsText" dxfId="22215" priority="35394" operator="containsText" text="09.00 -16.00">
      <formula>NOT(ISERROR(SEARCH("09.00 -16.00",Z101)))</formula>
    </cfRule>
  </conditionalFormatting>
  <conditionalFormatting sqref="Z102">
    <cfRule type="containsText" dxfId="22214" priority="35389" operator="containsText" text="09.00 -13:00">
      <formula>NOT(ISERROR(SEARCH("09.00 -13:00",Z102)))</formula>
    </cfRule>
    <cfRule type="containsText" dxfId="22213" priority="35390" operator="containsText" text="08.30 -17.30">
      <formula>NOT(ISERROR(SEARCH("08.30 -17.30",Z102)))</formula>
    </cfRule>
    <cfRule type="containsText" dxfId="22212" priority="35391" operator="containsText" text="08.30 -15:30">
      <formula>NOT(ISERROR(SEARCH("08.30 -15:30",Z102)))</formula>
    </cfRule>
  </conditionalFormatting>
  <conditionalFormatting sqref="Z103:Z108">
    <cfRule type="containsText" dxfId="22211" priority="35386" operator="containsText" text="09.00 -13.00">
      <formula>NOT(ISERROR(SEARCH("09.00 -13.00",Z103)))</formula>
    </cfRule>
    <cfRule type="containsText" dxfId="22210" priority="35387" operator="containsText" text="09.00 -15:00">
      <formula>NOT(ISERROR(SEARCH("09.00 -15:00",Z103)))</formula>
    </cfRule>
    <cfRule type="containsText" dxfId="22209" priority="35388" operator="containsText" text="09.00 -16.00">
      <formula>NOT(ISERROR(SEARCH("09.00 -16.00",Z103)))</formula>
    </cfRule>
  </conditionalFormatting>
  <conditionalFormatting sqref="Z103:Z108">
    <cfRule type="containsText" dxfId="22208" priority="35383" operator="containsText" text="09.00 -13:00">
      <formula>NOT(ISERROR(SEARCH("09.00 -13:00",Z103)))</formula>
    </cfRule>
    <cfRule type="containsText" dxfId="22207" priority="35384" operator="containsText" text="08.30 -17.30">
      <formula>NOT(ISERROR(SEARCH("08.30 -17.30",Z103)))</formula>
    </cfRule>
    <cfRule type="containsText" dxfId="22206" priority="35385" operator="containsText" text="08.30 -15:30">
      <formula>NOT(ISERROR(SEARCH("08.30 -15:30",Z103)))</formula>
    </cfRule>
  </conditionalFormatting>
  <conditionalFormatting sqref="Z101">
    <cfRule type="containsText" dxfId="22205" priority="35380" operator="containsText" text="09.00 -13.00">
      <formula>NOT(ISERROR(SEARCH("09.00 -13.00",Z101)))</formula>
    </cfRule>
    <cfRule type="containsText" dxfId="22204" priority="35381" operator="containsText" text="09.00 -15:00">
      <formula>NOT(ISERROR(SEARCH("09.00 -15:00",Z101)))</formula>
    </cfRule>
    <cfRule type="containsText" dxfId="22203" priority="35382" operator="containsText" text="09.00 -16.00">
      <formula>NOT(ISERROR(SEARCH("09.00 -16.00",Z101)))</formula>
    </cfRule>
  </conditionalFormatting>
  <conditionalFormatting sqref="Z101">
    <cfRule type="containsText" dxfId="22202" priority="35377" operator="containsText" text="09.00 -13:00">
      <formula>NOT(ISERROR(SEARCH("09.00 -13:00",Z101)))</formula>
    </cfRule>
    <cfRule type="containsText" dxfId="22201" priority="35378" operator="containsText" text="08.30 -17.30">
      <formula>NOT(ISERROR(SEARCH("08.30 -17.30",Z101)))</formula>
    </cfRule>
    <cfRule type="containsText" dxfId="22200" priority="35379" operator="containsText" text="08.30 -15:30">
      <formula>NOT(ISERROR(SEARCH("08.30 -15:30",Z101)))</formula>
    </cfRule>
  </conditionalFormatting>
  <conditionalFormatting sqref="AA55">
    <cfRule type="containsText" dxfId="22199" priority="34810" operator="containsText" text="08.30 – 14.30">
      <formula>NOT(ISERROR(SEARCH("08.30 – 14.30",AA55)))</formula>
    </cfRule>
    <cfRule type="containsText" dxfId="22198" priority="34811" operator="containsText" text="09:30 – 18.30">
      <formula>NOT(ISERROR(SEARCH("09:30 – 18.30",AA55)))</formula>
    </cfRule>
    <cfRule type="containsText" dxfId="22197" priority="34812" operator="containsText" text="10.30 – 18.30">
      <formula>NOT(ISERROR(SEARCH("10.30 – 18.30",AA55)))</formula>
    </cfRule>
    <cfRule type="containsText" dxfId="22196" priority="34813" operator="containsText" text="09.30 – 18.30">
      <formula>NOT(ISERROR(SEARCH("09.30 – 18.30",AA55)))</formula>
    </cfRule>
    <cfRule type="containsText" dxfId="22195" priority="34814" operator="containsText" text="09.00 – 13:00">
      <formula>NOT(ISERROR(SEARCH("09.00 – 13:00",AA55)))</formula>
    </cfRule>
    <cfRule type="containsText" dxfId="22194" priority="34815" operator="containsText" text="08.30 – 16.30">
      <formula>NOT(ISERROR(SEARCH("08.30 – 16.30",AA55)))</formula>
    </cfRule>
    <cfRule type="containsText" dxfId="22193" priority="34816" operator="containsText" text="08:30 – 17.30">
      <formula>NOT(ISERROR(SEARCH("08:30 – 17.30",AA55)))</formula>
    </cfRule>
    <cfRule type="containsText" dxfId="22192" priority="34817" operator="containsText" text="08.30 – 17.30">
      <formula>NOT(ISERROR(SEARCH("08.30 – 17.30",AA55)))</formula>
    </cfRule>
    <cfRule type="containsText" dxfId="22191" priority="34818" operator="containsText" text="09.00 – 18.00">
      <formula>NOT(ISERROR(SEARCH("09.00 – 18.00",AA55)))</formula>
    </cfRule>
    <cfRule type="containsText" dxfId="22190" priority="34819" operator="containsText" text="09.00 – 13.00">
      <formula>NOT(ISERROR(SEARCH("09.00 – 13.00",AA55)))</formula>
    </cfRule>
    <cfRule type="containsText" dxfId="22189" priority="34820" operator="containsText" text="11.30 – 19.30">
      <formula>NOT(ISERROR(SEARCH("11.30 – 19.30",AA55)))</formula>
    </cfRule>
    <cfRule type="containsText" dxfId="22188" priority="34821" operator="containsText" text="10.30 – 19.30">
      <formula>NOT(ISERROR(SEARCH("10.30 – 19.30",AA55)))</formula>
    </cfRule>
    <cfRule type="containsText" dxfId="22187" priority="34822" operator="containsText" text="09.00 – 15.00">
      <formula>NOT(ISERROR(SEARCH("09.00 – 15.00",AA55)))</formula>
    </cfRule>
    <cfRule type="containsText" dxfId="22186" priority="34823" operator="containsText" text="12:30">
      <formula>NOT(ISERROR(SEARCH("12:30",AA55)))</formula>
    </cfRule>
    <cfRule type="containsText" dxfId="22185" priority="34824" operator="containsText" text="13:30">
      <formula>NOT(ISERROR(SEARCH("13:30",AA55)))</formula>
    </cfRule>
    <cfRule type="containsText" dxfId="22184" priority="34825" operator="containsText" text="FESTIVITÁ">
      <formula>NOT(ISERROR(SEARCH("FESTIVITÁ",AA55)))</formula>
    </cfRule>
    <cfRule type="cellIs" dxfId="22183" priority="34826" operator="equal">
      <formula>"DOMENICA"</formula>
    </cfRule>
  </conditionalFormatting>
  <conditionalFormatting sqref="AA99">
    <cfRule type="containsText" dxfId="22182" priority="34708" operator="containsText" text="08.30 – 14.30">
      <formula>NOT(ISERROR(SEARCH("08.30 – 14.30",AA99)))</formula>
    </cfRule>
    <cfRule type="containsText" dxfId="22181" priority="34709" operator="containsText" text="09:30 – 18.30">
      <formula>NOT(ISERROR(SEARCH("09:30 – 18.30",AA99)))</formula>
    </cfRule>
    <cfRule type="containsText" dxfId="22180" priority="34710" operator="containsText" text="10.30 – 18.30">
      <formula>NOT(ISERROR(SEARCH("10.30 – 18.30",AA99)))</formula>
    </cfRule>
    <cfRule type="containsText" dxfId="22179" priority="34711" operator="containsText" text="09.30 – 18.30">
      <formula>NOT(ISERROR(SEARCH("09.30 – 18.30",AA99)))</formula>
    </cfRule>
    <cfRule type="containsText" dxfId="22178" priority="34712" operator="containsText" text="09.00 – 13:00">
      <formula>NOT(ISERROR(SEARCH("09.00 – 13:00",AA99)))</formula>
    </cfRule>
    <cfRule type="containsText" dxfId="22177" priority="34713" operator="containsText" text="08.30 – 16.30">
      <formula>NOT(ISERROR(SEARCH("08.30 – 16.30",AA99)))</formula>
    </cfRule>
    <cfRule type="containsText" dxfId="22176" priority="34714" operator="containsText" text="08:30 – 17.30">
      <formula>NOT(ISERROR(SEARCH("08:30 – 17.30",AA99)))</formula>
    </cfRule>
    <cfRule type="containsText" dxfId="22175" priority="34715" operator="containsText" text="08.30 – 17.30">
      <formula>NOT(ISERROR(SEARCH("08.30 – 17.30",AA99)))</formula>
    </cfRule>
    <cfRule type="containsText" dxfId="22174" priority="34716" operator="containsText" text="09.00 – 18.00">
      <formula>NOT(ISERROR(SEARCH("09.00 – 18.00",AA99)))</formula>
    </cfRule>
    <cfRule type="containsText" dxfId="22173" priority="34717" operator="containsText" text="09.00 – 13.00">
      <formula>NOT(ISERROR(SEARCH("09.00 – 13.00",AA99)))</formula>
    </cfRule>
    <cfRule type="containsText" dxfId="22172" priority="34718" operator="containsText" text="11.30 – 19.30">
      <formula>NOT(ISERROR(SEARCH("11.30 – 19.30",AA99)))</formula>
    </cfRule>
    <cfRule type="containsText" dxfId="22171" priority="34719" operator="containsText" text="10.30 – 19.30">
      <formula>NOT(ISERROR(SEARCH("10.30 – 19.30",AA99)))</formula>
    </cfRule>
    <cfRule type="containsText" dxfId="22170" priority="34720" operator="containsText" text="09.00 – 15.00">
      <formula>NOT(ISERROR(SEARCH("09.00 – 15.00",AA99)))</formula>
    </cfRule>
    <cfRule type="containsText" dxfId="22169" priority="34721" operator="containsText" text="12:30">
      <formula>NOT(ISERROR(SEARCH("12:30",AA99)))</formula>
    </cfRule>
    <cfRule type="containsText" dxfId="22168" priority="34722" operator="containsText" text="13:30">
      <formula>NOT(ISERROR(SEARCH("13:30",AA99)))</formula>
    </cfRule>
    <cfRule type="containsText" dxfId="22167" priority="34723" operator="containsText" text="FESTIVITÁ">
      <formula>NOT(ISERROR(SEARCH("FESTIVITÁ",AA99)))</formula>
    </cfRule>
    <cfRule type="cellIs" dxfId="22166" priority="34724" operator="equal">
      <formula>"DOMENICA"</formula>
    </cfRule>
  </conditionalFormatting>
  <conditionalFormatting sqref="AA109">
    <cfRule type="containsText" dxfId="22165" priority="34573" operator="containsText" text="08.30 – 14.30">
      <formula>NOT(ISERROR(SEARCH("08.30 – 14.30",AA109)))</formula>
    </cfRule>
    <cfRule type="containsText" dxfId="22164" priority="34574" operator="containsText" text="09:30 – 18.30">
      <formula>NOT(ISERROR(SEARCH("09:30 – 18.30",AA109)))</formula>
    </cfRule>
    <cfRule type="containsText" dxfId="22163" priority="34575" operator="containsText" text="10.30 – 18.30">
      <formula>NOT(ISERROR(SEARCH("10.30 – 18.30",AA109)))</formula>
    </cfRule>
    <cfRule type="containsText" dxfId="22162" priority="34576" operator="containsText" text="09.30 – 18.30">
      <formula>NOT(ISERROR(SEARCH("09.30 – 18.30",AA109)))</formula>
    </cfRule>
    <cfRule type="containsText" dxfId="22161" priority="34577" operator="containsText" text="09.00 – 13:00">
      <formula>NOT(ISERROR(SEARCH("09.00 – 13:00",AA109)))</formula>
    </cfRule>
    <cfRule type="containsText" dxfId="22160" priority="34578" operator="containsText" text="08.30 – 16.30">
      <formula>NOT(ISERROR(SEARCH("08.30 – 16.30",AA109)))</formula>
    </cfRule>
    <cfRule type="containsText" dxfId="22159" priority="34579" operator="containsText" text="08:30 – 17.30">
      <formula>NOT(ISERROR(SEARCH("08:30 – 17.30",AA109)))</formula>
    </cfRule>
    <cfRule type="containsText" dxfId="22158" priority="34580" operator="containsText" text="08.30 – 17.30">
      <formula>NOT(ISERROR(SEARCH("08.30 – 17.30",AA109)))</formula>
    </cfRule>
    <cfRule type="containsText" dxfId="22157" priority="34581" operator="containsText" text="09.00 – 18.00">
      <formula>NOT(ISERROR(SEARCH("09.00 – 18.00",AA109)))</formula>
    </cfRule>
    <cfRule type="containsText" dxfId="22156" priority="34582" operator="containsText" text="09.00 – 13.00">
      <formula>NOT(ISERROR(SEARCH("09.00 – 13.00",AA109)))</formula>
    </cfRule>
    <cfRule type="containsText" dxfId="22155" priority="34583" operator="containsText" text="11.30 – 19.30">
      <formula>NOT(ISERROR(SEARCH("11.30 – 19.30",AA109)))</formula>
    </cfRule>
    <cfRule type="containsText" dxfId="22154" priority="34584" operator="containsText" text="10.30 – 19.30">
      <formula>NOT(ISERROR(SEARCH("10.30 – 19.30",AA109)))</formula>
    </cfRule>
    <cfRule type="containsText" dxfId="22153" priority="34585" operator="containsText" text="09.00 – 15.00">
      <formula>NOT(ISERROR(SEARCH("09.00 – 15.00",AA109)))</formula>
    </cfRule>
    <cfRule type="containsText" dxfId="22152" priority="34586" operator="containsText" text="12:30">
      <formula>NOT(ISERROR(SEARCH("12:30",AA109)))</formula>
    </cfRule>
    <cfRule type="containsText" dxfId="22151" priority="34587" operator="containsText" text="13:30">
      <formula>NOT(ISERROR(SEARCH("13:30",AA109)))</formula>
    </cfRule>
    <cfRule type="containsText" dxfId="22150" priority="34588" operator="containsText" text="FESTIVITÁ">
      <formula>NOT(ISERROR(SEARCH("FESTIVITÁ",AA109)))</formula>
    </cfRule>
    <cfRule type="cellIs" dxfId="22149" priority="34589" operator="equal">
      <formula>"DOMENICA"</formula>
    </cfRule>
  </conditionalFormatting>
  <conditionalFormatting sqref="AA109 AA55 AA99">
    <cfRule type="containsText" dxfId="22148" priority="34567" operator="containsText" text="09.00 - 13.00">
      <formula>NOT(ISERROR(SEARCH("09.00 - 13.00",AA55)))</formula>
    </cfRule>
    <cfRule type="containsText" dxfId="22147" priority="34568" operator="containsText" text="09.00 – 15:00">
      <formula>NOT(ISERROR(SEARCH("09.00 – 15:00",AA55)))</formula>
    </cfRule>
    <cfRule type="containsText" dxfId="22146" priority="34569" operator="containsText" text="09.00 – 16.00">
      <formula>NOT(ISERROR(SEARCH("09.00 – 16.00",AA55)))</formula>
    </cfRule>
    <cfRule type="containsText" dxfId="22145" priority="34570" operator="containsText" text="09.00 - 13:00">
      <formula>NOT(ISERROR(SEARCH("09.00 - 13:00",AA55)))</formula>
    </cfRule>
    <cfRule type="containsText" dxfId="22144" priority="34571" operator="containsText" text="08.30 – 16:30 ">
      <formula>NOT(ISERROR(SEARCH("08.30 – 16:30 ",AA55)))</formula>
    </cfRule>
    <cfRule type="containsText" dxfId="22143" priority="34572" operator="containsText" text="08.30 – 17:30 ">
      <formula>NOT(ISERROR(SEARCH("08.30 – 17:30 ",AA55)))</formula>
    </cfRule>
  </conditionalFormatting>
  <conditionalFormatting sqref="AA100">
    <cfRule type="cellIs" dxfId="22142" priority="33407" operator="equal">
      <formula>"09.00 – 13.00"</formula>
    </cfRule>
  </conditionalFormatting>
  <conditionalFormatting sqref="AA100">
    <cfRule type="cellIs" dxfId="22141" priority="33408" operator="equal">
      <formula>"09.00 – 15.00"</formula>
    </cfRule>
  </conditionalFormatting>
  <conditionalFormatting sqref="AA100">
    <cfRule type="cellIs" dxfId="22140" priority="33409" operator="equal">
      <formula>"09.00 – 18.00"</formula>
    </cfRule>
  </conditionalFormatting>
  <conditionalFormatting sqref="AA100">
    <cfRule type="cellIs" dxfId="22139" priority="33410" operator="equal">
      <formula>"09.30 – 13.00"</formula>
    </cfRule>
  </conditionalFormatting>
  <conditionalFormatting sqref="AA100">
    <cfRule type="cellIs" dxfId="22138" priority="33411" operator="equal">
      <formula>"10.30 – 19.30"</formula>
    </cfRule>
  </conditionalFormatting>
  <conditionalFormatting sqref="AA100">
    <cfRule type="cellIs" dxfId="22137" priority="33412" operator="equal">
      <formula>"11.30 – 19.30"</formula>
    </cfRule>
  </conditionalFormatting>
  <conditionalFormatting sqref="AA100">
    <cfRule type="cellIs" dxfId="22136" priority="33413" operator="equal">
      <formula>_FV(13,"3")</formula>
    </cfRule>
  </conditionalFormatting>
  <conditionalFormatting sqref="AA100">
    <cfRule type="cellIs" dxfId="22135" priority="33414" operator="equal">
      <formula>_FV(13,"3")</formula>
    </cfRule>
  </conditionalFormatting>
  <conditionalFormatting sqref="AA100">
    <cfRule type="cellIs" dxfId="22134" priority="33415" operator="equal">
      <formula>_FV(13,"3")</formula>
    </cfRule>
  </conditionalFormatting>
  <conditionalFormatting sqref="AA100">
    <cfRule type="containsText" dxfId="22133" priority="33397" operator="containsText" text="DOMENICA">
      <formula>NOT(ISERROR(SEARCH("DOMENICA",AA100)))</formula>
    </cfRule>
    <cfRule type="containsText" dxfId="22132" priority="33398" operator="containsText" text="08.30 – 14.30">
      <formula>NOT(ISERROR(SEARCH("08.30 – 14.30",AA100)))</formula>
    </cfRule>
    <cfRule type="containsText" dxfId="22131" priority="33399" operator="containsText" text="09.30 – 18.30">
      <formula>NOT(ISERROR(SEARCH("09.30 – 18.30",AA100)))</formula>
    </cfRule>
    <cfRule type="containsText" dxfId="22130" priority="33400" operator="containsText" text="08.30 – 16.30">
      <formula>NOT(ISERROR(SEARCH("08.30 – 16.30",AA100)))</formula>
    </cfRule>
    <cfRule type="containsText" dxfId="22129" priority="33401" operator="containsText" text="08.30 – 17.30">
      <formula>NOT(ISERROR(SEARCH("08.30 – 17.30",AA100)))</formula>
    </cfRule>
    <cfRule type="containsText" dxfId="22128" priority="33402" operator="containsText" text="09.00 – 18.00">
      <formula>NOT(ISERROR(SEARCH("09.00 – 18.00",AA100)))</formula>
    </cfRule>
    <cfRule type="containsText" dxfId="22127" priority="33403" operator="containsText" text="09.00 – 15.00">
      <formula>NOT(ISERROR(SEARCH("09.00 – 15.00",AA100)))</formula>
    </cfRule>
    <cfRule type="containsText" dxfId="22126" priority="33404" operator="containsText" text="10.30 – 19.30">
      <formula>NOT(ISERROR(SEARCH("10.30 – 19.30",AA100)))</formula>
    </cfRule>
    <cfRule type="containsText" dxfId="22125" priority="33405" operator="containsText" text="09.00 – 13.00">
      <formula>NOT(ISERROR(SEARCH("09.00 – 13.00",AA100)))</formula>
    </cfRule>
    <cfRule type="containsText" dxfId="22124" priority="33406" operator="containsText" text="11.30 – 19.30">
      <formula>NOT(ISERROR(SEARCH("11.30 – 19.30",AA100)))</formula>
    </cfRule>
  </conditionalFormatting>
  <conditionalFormatting sqref="AA100">
    <cfRule type="cellIs" dxfId="22123" priority="33389" operator="equal">
      <formula>"09.00 – 15.00"</formula>
    </cfRule>
  </conditionalFormatting>
  <conditionalFormatting sqref="AA100">
    <cfRule type="cellIs" dxfId="22122" priority="33390" operator="equal">
      <formula>"09.00 – 18.00"</formula>
    </cfRule>
  </conditionalFormatting>
  <conditionalFormatting sqref="AA100">
    <cfRule type="cellIs" dxfId="22121" priority="33391" operator="equal">
      <formula>"09.30 – 13.00"</formula>
    </cfRule>
  </conditionalFormatting>
  <conditionalFormatting sqref="AA100">
    <cfRule type="cellIs" dxfId="22120" priority="33392" operator="equal">
      <formula>"10.30 – 19.30"</formula>
    </cfRule>
  </conditionalFormatting>
  <conditionalFormatting sqref="AA100">
    <cfRule type="cellIs" dxfId="22119" priority="33393" operator="equal">
      <formula>"11.30 – 19.30"</formula>
    </cfRule>
  </conditionalFormatting>
  <conditionalFormatting sqref="AA100">
    <cfRule type="cellIs" dxfId="22118" priority="33394" operator="equal">
      <formula>_FV(13,"3")</formula>
    </cfRule>
  </conditionalFormatting>
  <conditionalFormatting sqref="AA100">
    <cfRule type="cellIs" dxfId="22117" priority="33395" operator="equal">
      <formula>_FV(13,"3")</formula>
    </cfRule>
  </conditionalFormatting>
  <conditionalFormatting sqref="AA100">
    <cfRule type="cellIs" dxfId="22116" priority="33396" operator="equal">
      <formula>_FV(13,"3")</formula>
    </cfRule>
  </conditionalFormatting>
  <conditionalFormatting sqref="AA100">
    <cfRule type="cellIs" dxfId="22115" priority="33381" operator="equal">
      <formula>"09.00 – 15.00"</formula>
    </cfRule>
  </conditionalFormatting>
  <conditionalFormatting sqref="AA100">
    <cfRule type="cellIs" dxfId="22114" priority="33382" operator="equal">
      <formula>"09.00 – 18.00"</formula>
    </cfRule>
  </conditionalFormatting>
  <conditionalFormatting sqref="AA100">
    <cfRule type="cellIs" dxfId="22113" priority="33383" operator="equal">
      <formula>"09.30 – 13.00"</formula>
    </cfRule>
  </conditionalFormatting>
  <conditionalFormatting sqref="AA100">
    <cfRule type="cellIs" dxfId="22112" priority="33384" operator="equal">
      <formula>"10.30 – 19.30"</formula>
    </cfRule>
  </conditionalFormatting>
  <conditionalFormatting sqref="AA100">
    <cfRule type="cellIs" dxfId="22111" priority="33385" operator="equal">
      <formula>"11.30 – 19.30"</formula>
    </cfRule>
  </conditionalFormatting>
  <conditionalFormatting sqref="AA100">
    <cfRule type="cellIs" dxfId="22110" priority="33386" operator="equal">
      <formula>_FV(13,"3")</formula>
    </cfRule>
  </conditionalFormatting>
  <conditionalFormatting sqref="AA100">
    <cfRule type="cellIs" dxfId="22109" priority="33387" operator="equal">
      <formula>_FV(13,"3")</formula>
    </cfRule>
  </conditionalFormatting>
  <conditionalFormatting sqref="AA100">
    <cfRule type="cellIs" dxfId="22108" priority="33388" operator="equal">
      <formula>_FV(13,"3")</formula>
    </cfRule>
  </conditionalFormatting>
  <conditionalFormatting sqref="AA100">
    <cfRule type="containsText" dxfId="22107" priority="33375" operator="containsText" text="09.00 - 13.00">
      <formula>NOT(ISERROR(SEARCH("09.00 - 13.00",AA100)))</formula>
    </cfRule>
    <cfRule type="containsText" dxfId="22106" priority="33376" operator="containsText" text="09.00 – 15:00">
      <formula>NOT(ISERROR(SEARCH("09.00 – 15:00",AA100)))</formula>
    </cfRule>
    <cfRule type="containsText" dxfId="22105" priority="33377" operator="containsText" text="09.00 – 16.00">
      <formula>NOT(ISERROR(SEARCH("09.00 – 16.00",AA100)))</formula>
    </cfRule>
    <cfRule type="containsText" dxfId="22104" priority="33378" operator="containsText" text="09.00 - 13:00">
      <formula>NOT(ISERROR(SEARCH("09.00 - 13:00",AA100)))</formula>
    </cfRule>
    <cfRule type="containsText" dxfId="22103" priority="33379" operator="containsText" text="08.30 – 16:30 ">
      <formula>NOT(ISERROR(SEARCH("08.30 – 16:30 ",AA100)))</formula>
    </cfRule>
    <cfRule type="containsText" dxfId="22102" priority="33380" operator="containsText" text="08.30 – 17:30 ">
      <formula>NOT(ISERROR(SEARCH("08.30 – 17:30 ",AA100)))</formula>
    </cfRule>
  </conditionalFormatting>
  <conditionalFormatting sqref="AA100">
    <cfRule type="cellIs" dxfId="22101" priority="33367" operator="equal">
      <formula>"09.00 – 15.00"</formula>
    </cfRule>
  </conditionalFormatting>
  <conditionalFormatting sqref="AA100">
    <cfRule type="cellIs" dxfId="22100" priority="33368" operator="equal">
      <formula>"09.00 – 18.00"</formula>
    </cfRule>
  </conditionalFormatting>
  <conditionalFormatting sqref="AA100">
    <cfRule type="cellIs" dxfId="22099" priority="33369" operator="equal">
      <formula>"09.30 – 13.00"</formula>
    </cfRule>
  </conditionalFormatting>
  <conditionalFormatting sqref="AA100">
    <cfRule type="cellIs" dxfId="22098" priority="33370" operator="equal">
      <formula>"10.30 – 19.30"</formula>
    </cfRule>
  </conditionalFormatting>
  <conditionalFormatting sqref="AA100">
    <cfRule type="cellIs" dxfId="22097" priority="33371" operator="equal">
      <formula>"11.30 – 19.30"</formula>
    </cfRule>
  </conditionalFormatting>
  <conditionalFormatting sqref="AA100">
    <cfRule type="cellIs" dxfId="22096" priority="33372" operator="equal">
      <formula>_FV(13,"3")</formula>
    </cfRule>
  </conditionalFormatting>
  <conditionalFormatting sqref="AA100">
    <cfRule type="cellIs" dxfId="22095" priority="33373" operator="equal">
      <formula>_FV(13,"3")</formula>
    </cfRule>
  </conditionalFormatting>
  <conditionalFormatting sqref="AA100">
    <cfRule type="cellIs" dxfId="22094" priority="33374" operator="equal">
      <formula>_FV(13,"3")</formula>
    </cfRule>
  </conditionalFormatting>
  <conditionalFormatting sqref="AA100">
    <cfRule type="containsText" dxfId="22093" priority="33357" operator="containsText" text="DOMENICA">
      <formula>NOT(ISERROR(SEARCH("DOMENICA",AA100)))</formula>
    </cfRule>
    <cfRule type="containsText" dxfId="22092" priority="33358" operator="containsText" text="08.30 – 14.30">
      <formula>NOT(ISERROR(SEARCH("08.30 – 14.30",AA100)))</formula>
    </cfRule>
    <cfRule type="containsText" dxfId="22091" priority="33359" operator="containsText" text="09.30 – 18.30">
      <formula>NOT(ISERROR(SEARCH("09.30 – 18.30",AA100)))</formula>
    </cfRule>
    <cfRule type="containsText" dxfId="22090" priority="33360" operator="containsText" text="08.30 – 16.30">
      <formula>NOT(ISERROR(SEARCH("08.30 – 16.30",AA100)))</formula>
    </cfRule>
    <cfRule type="containsText" dxfId="22089" priority="33361" operator="containsText" text="08.30 – 17.30">
      <formula>NOT(ISERROR(SEARCH("08.30 – 17.30",AA100)))</formula>
    </cfRule>
    <cfRule type="containsText" dxfId="22088" priority="33362" operator="containsText" text="09.00 – 18.00">
      <formula>NOT(ISERROR(SEARCH("09.00 – 18.00",AA100)))</formula>
    </cfRule>
    <cfRule type="containsText" dxfId="22087" priority="33363" operator="containsText" text="09.00 – 15.00">
      <formula>NOT(ISERROR(SEARCH("09.00 – 15.00",AA100)))</formula>
    </cfRule>
    <cfRule type="containsText" dxfId="22086" priority="33364" operator="containsText" text="10.30 – 19.30">
      <formula>NOT(ISERROR(SEARCH("10.30 – 19.30",AA100)))</formula>
    </cfRule>
    <cfRule type="containsText" dxfId="22085" priority="33365" operator="containsText" text="09.00 – 13.00">
      <formula>NOT(ISERROR(SEARCH("09.00 – 13.00",AA100)))</formula>
    </cfRule>
    <cfRule type="containsText" dxfId="22084" priority="33366" operator="containsText" text="11.30 – 19.30">
      <formula>NOT(ISERROR(SEARCH("11.30 – 19.30",AA100)))</formula>
    </cfRule>
  </conditionalFormatting>
  <conditionalFormatting sqref="AA100">
    <cfRule type="cellIs" dxfId="22083" priority="33350" operator="equal">
      <formula>"09.00 – 18.00"</formula>
    </cfRule>
  </conditionalFormatting>
  <conditionalFormatting sqref="AA100">
    <cfRule type="cellIs" dxfId="22082" priority="33351" operator="equal">
      <formula>"09.30 – 13.00"</formula>
    </cfRule>
  </conditionalFormatting>
  <conditionalFormatting sqref="AA100">
    <cfRule type="cellIs" dxfId="22081" priority="33352" operator="equal">
      <formula>"10.30 – 19.30"</formula>
    </cfRule>
  </conditionalFormatting>
  <conditionalFormatting sqref="AA100">
    <cfRule type="cellIs" dxfId="22080" priority="33353" operator="equal">
      <formula>"11.30 – 19.30"</formula>
    </cfRule>
  </conditionalFormatting>
  <conditionalFormatting sqref="AA100">
    <cfRule type="cellIs" dxfId="22079" priority="33354" operator="equal">
      <formula>_FV(13,"3")</formula>
    </cfRule>
  </conditionalFormatting>
  <conditionalFormatting sqref="AA100">
    <cfRule type="cellIs" dxfId="22078" priority="33355" operator="equal">
      <formula>_FV(13,"3")</formula>
    </cfRule>
  </conditionalFormatting>
  <conditionalFormatting sqref="AA100">
    <cfRule type="cellIs" dxfId="22077" priority="33356" operator="equal">
      <formula>_FV(13,"3")</formula>
    </cfRule>
  </conditionalFormatting>
  <conditionalFormatting sqref="AA100">
    <cfRule type="cellIs" dxfId="22076" priority="33343" operator="equal">
      <formula>"09.00 – 18.00"</formula>
    </cfRule>
  </conditionalFormatting>
  <conditionalFormatting sqref="AA100">
    <cfRule type="cellIs" dxfId="22075" priority="33344" operator="equal">
      <formula>"09.30 – 13.00"</formula>
    </cfRule>
  </conditionalFormatting>
  <conditionalFormatting sqref="AA100">
    <cfRule type="cellIs" dxfId="22074" priority="33345" operator="equal">
      <formula>"10.30 – 19.30"</formula>
    </cfRule>
  </conditionalFormatting>
  <conditionalFormatting sqref="AA100">
    <cfRule type="cellIs" dxfId="22073" priority="33346" operator="equal">
      <formula>"11.30 – 19.30"</formula>
    </cfRule>
  </conditionalFormatting>
  <conditionalFormatting sqref="AA100">
    <cfRule type="cellIs" dxfId="22072" priority="33347" operator="equal">
      <formula>_FV(13,"3")</formula>
    </cfRule>
  </conditionalFormatting>
  <conditionalFormatting sqref="AA100">
    <cfRule type="cellIs" dxfId="22071" priority="33348" operator="equal">
      <formula>_FV(13,"3")</formula>
    </cfRule>
  </conditionalFormatting>
  <conditionalFormatting sqref="AA100">
    <cfRule type="cellIs" dxfId="22070" priority="33349" operator="equal">
      <formula>_FV(13,"3")</formula>
    </cfRule>
  </conditionalFormatting>
  <conditionalFormatting sqref="AA101:AA108">
    <cfRule type="containsText" dxfId="22069" priority="33325" operator="containsText" text="08.30 – 14.30">
      <formula>NOT(ISERROR(SEARCH("08.30 – 14.30",AA101)))</formula>
    </cfRule>
    <cfRule type="containsText" dxfId="22068" priority="33326" operator="containsText" text="09:30 – 18.30">
      <formula>NOT(ISERROR(SEARCH("09:30 – 18.30",AA101)))</formula>
    </cfRule>
    <cfRule type="containsText" dxfId="22067" priority="33327" operator="containsText" text="10.30 – 18.30">
      <formula>NOT(ISERROR(SEARCH("10.30 – 18.30",AA101)))</formula>
    </cfRule>
    <cfRule type="containsText" dxfId="22066" priority="33328" operator="containsText" text="09.30 – 18.30">
      <formula>NOT(ISERROR(SEARCH("09.30 – 18.30",AA101)))</formula>
    </cfRule>
    <cfRule type="containsText" dxfId="22065" priority="33330" operator="containsText" text="09.00 – 13:00">
      <formula>NOT(ISERROR(SEARCH("09.00 – 13:00",AA101)))</formula>
    </cfRule>
    <cfRule type="containsText" dxfId="22064" priority="33331" operator="containsText" text="08.30 – 16.30">
      <formula>NOT(ISERROR(SEARCH("08.30 – 16.30",AA101)))</formula>
    </cfRule>
    <cfRule type="containsText" dxfId="22063" priority="33332" operator="containsText" text="08:30 – 17.30">
      <formula>NOT(ISERROR(SEARCH("08:30 – 17.30",AA101)))</formula>
    </cfRule>
    <cfRule type="containsText" dxfId="22062" priority="33333" operator="containsText" text="08.30 – 17.30">
      <formula>NOT(ISERROR(SEARCH("08.30 – 17.30",AA101)))</formula>
    </cfRule>
    <cfRule type="containsText" dxfId="22061" priority="33334" operator="containsText" text="09.00 – 18.00">
      <formula>NOT(ISERROR(SEARCH("09.00 – 18.00",AA101)))</formula>
    </cfRule>
    <cfRule type="containsText" dxfId="22060" priority="33335" operator="containsText" text="09.00 – 13.00">
      <formula>NOT(ISERROR(SEARCH("09.00 – 13.00",AA101)))</formula>
    </cfRule>
    <cfRule type="containsText" dxfId="22059" priority="33336" operator="containsText" text="11.30 – 19.30">
      <formula>NOT(ISERROR(SEARCH("11.30 – 19.30",AA101)))</formula>
    </cfRule>
    <cfRule type="containsText" dxfId="22058" priority="33337" operator="containsText" text="10.30 – 19.30">
      <formula>NOT(ISERROR(SEARCH("10.30 – 19.30",AA101)))</formula>
    </cfRule>
    <cfRule type="containsText" dxfId="22057" priority="33338" operator="containsText" text="09.00 – 15.00">
      <formula>NOT(ISERROR(SEARCH("09.00 – 15.00",AA101)))</formula>
    </cfRule>
    <cfRule type="containsText" dxfId="22056" priority="33339" operator="containsText" text="1 2 : 3 0">
      <formula>NOT(ISERROR(SEARCH("1 2 : 3 0",AA101)))</formula>
    </cfRule>
    <cfRule type="containsText" dxfId="22055" priority="33340" operator="containsText" text="1 3 : 3 0">
      <formula>NOT(ISERROR(SEARCH("1 3 : 3 0",AA101)))</formula>
    </cfRule>
    <cfRule type="containsText" dxfId="22054" priority="33341" operator="containsText" text="FESTIVITÁ">
      <formula>NOT(ISERROR(SEARCH("FESTIVITÁ",AA101)))</formula>
    </cfRule>
    <cfRule type="cellIs" dxfId="22053" priority="33342" operator="equal">
      <formula>"DOMENICA"</formula>
    </cfRule>
  </conditionalFormatting>
  <conditionalFormatting sqref="AA101:AA108">
    <cfRule type="containsText" dxfId="22052" priority="33317" operator="containsText" text="09.00 - 13.00">
      <formula>NOT(ISERROR(SEARCH("09.00 - 13.00",AA101)))</formula>
    </cfRule>
    <cfRule type="containsText" dxfId="22051" priority="33320" operator="containsText" text="09.00 – 15:00">
      <formula>NOT(ISERROR(SEARCH("09.00 – 15:00",AA101)))</formula>
    </cfRule>
    <cfRule type="containsText" dxfId="22050" priority="33321" operator="containsText" text="09.00 – 16.00">
      <formula>NOT(ISERROR(SEARCH("09.00 – 16.00",AA101)))</formula>
    </cfRule>
    <cfRule type="containsText" dxfId="22049" priority="33322" operator="containsText" text="09.00 - 13:00">
      <formula>NOT(ISERROR(SEARCH("09.00 - 13:00",AA101)))</formula>
    </cfRule>
    <cfRule type="containsText" dxfId="22048" priority="33323" operator="containsText" text="08.30 – 16:30 ">
      <formula>NOT(ISERROR(SEARCH("08.30 – 16:30 ",AA101)))</formula>
    </cfRule>
    <cfRule type="containsText" dxfId="22047" priority="33324" operator="containsText" text="08.30 – 17:30 ">
      <formula>NOT(ISERROR(SEARCH("08.30 – 17:30 ",AA101)))</formula>
    </cfRule>
  </conditionalFormatting>
  <conditionalFormatting sqref="AA101:AA108">
    <cfRule type="containsText" dxfId="22046" priority="33319" operator="containsText" text="1 3 : 0 0">
      <formula>NOT(ISERROR(SEARCH("1 3 : 0 0",AA101)))</formula>
    </cfRule>
  </conditionalFormatting>
  <conditionalFormatting sqref="AA101">
    <cfRule type="containsText" dxfId="22045" priority="33318" operator="containsText" text="13:00">
      <formula>NOT(ISERROR(SEARCH("13:00",AA101)))</formula>
    </cfRule>
  </conditionalFormatting>
  <conditionalFormatting sqref="AA101:AA108">
    <cfRule type="containsText" dxfId="22044" priority="33329" operator="containsText" text="09:00 – 13.00 ">
      <formula>NOT(ISERROR(SEARCH("09:00 – 13.00 ",AA101)))</formula>
    </cfRule>
  </conditionalFormatting>
  <conditionalFormatting sqref="AA107">
    <cfRule type="containsText" dxfId="22043" priority="33316" operator="containsText" text="09:00 – 13.00 ">
      <formula>NOT(ISERROR(SEARCH("09:00 – 13.00 ",AA107)))</formula>
    </cfRule>
  </conditionalFormatting>
  <conditionalFormatting sqref="AA101:AA108">
    <cfRule type="containsText" dxfId="22042" priority="33315" operator="containsText" text="09:00 – 13.00 ">
      <formula>NOT(ISERROR(SEARCH("09:00 – 13.00 ",AA101)))</formula>
    </cfRule>
  </conditionalFormatting>
  <conditionalFormatting sqref="AA107:AA108">
    <cfRule type="containsText" dxfId="22041" priority="33314" operator="containsText" text="09:00 – 13.00 ">
      <formula>NOT(ISERROR(SEARCH("09:00 – 13.00 ",AA107)))</formula>
    </cfRule>
  </conditionalFormatting>
  <conditionalFormatting sqref="AA102">
    <cfRule type="containsText" dxfId="22040" priority="33311" operator="containsText" text="09.00 -13.00">
      <formula>NOT(ISERROR(SEARCH("09.00 -13.00",AA102)))</formula>
    </cfRule>
    <cfRule type="containsText" dxfId="22039" priority="33312" operator="containsText" text="09.00 -15:00">
      <formula>NOT(ISERROR(SEARCH("09.00 -15:00",AA102)))</formula>
    </cfRule>
    <cfRule type="containsText" dxfId="22038" priority="33313" operator="containsText" text="09.00 -16.00">
      <formula>NOT(ISERROR(SEARCH("09.00 -16.00",AA102)))</formula>
    </cfRule>
  </conditionalFormatting>
  <conditionalFormatting sqref="AA103:AA108">
    <cfRule type="containsText" dxfId="22037" priority="33308" operator="containsText" text="09.00 -13.00">
      <formula>NOT(ISERROR(SEARCH("09.00 -13.00",AA103)))</formula>
    </cfRule>
    <cfRule type="containsText" dxfId="22036" priority="33309" operator="containsText" text="09.00 -15:00">
      <formula>NOT(ISERROR(SEARCH("09.00 -15:00",AA103)))</formula>
    </cfRule>
    <cfRule type="containsText" dxfId="22035" priority="33310" operator="containsText" text="09.00 -16.00">
      <formula>NOT(ISERROR(SEARCH("09.00 -16.00",AA103)))</formula>
    </cfRule>
  </conditionalFormatting>
  <conditionalFormatting sqref="AA101">
    <cfRule type="containsText" dxfId="22034" priority="33305" operator="containsText" text="09.00 -13.00">
      <formula>NOT(ISERROR(SEARCH("09.00 -13.00",AA101)))</formula>
    </cfRule>
    <cfRule type="containsText" dxfId="22033" priority="33306" operator="containsText" text="09.00 -15:00">
      <formula>NOT(ISERROR(SEARCH("09.00 -15:00",AA101)))</formula>
    </cfRule>
    <cfRule type="containsText" dxfId="22032" priority="33307" operator="containsText" text="09.00 -16.00">
      <formula>NOT(ISERROR(SEARCH("09.00 -16.00",AA101)))</formula>
    </cfRule>
  </conditionalFormatting>
  <conditionalFormatting sqref="AA107">
    <cfRule type="containsText" dxfId="22031" priority="33304" operator="containsText" text="09:00 – 13.00 ">
      <formula>NOT(ISERROR(SEARCH("09:00 – 13.00 ",AA107)))</formula>
    </cfRule>
  </conditionalFormatting>
  <conditionalFormatting sqref="AA101:AA108">
    <cfRule type="containsText" dxfId="22030" priority="33303" operator="containsText" text="09:00 – 13.00 ">
      <formula>NOT(ISERROR(SEARCH("09:00 – 13.00 ",AA101)))</formula>
    </cfRule>
  </conditionalFormatting>
  <conditionalFormatting sqref="AA107:AA108">
    <cfRule type="containsText" dxfId="22029" priority="33302" operator="containsText" text="09:00 – 13.00 ">
      <formula>NOT(ISERROR(SEARCH("09:00 – 13.00 ",AA107)))</formula>
    </cfRule>
  </conditionalFormatting>
  <conditionalFormatting sqref="AA102">
    <cfRule type="containsText" dxfId="22028" priority="33299" operator="containsText" text="09.00 -13.00">
      <formula>NOT(ISERROR(SEARCH("09.00 -13.00",AA102)))</formula>
    </cfRule>
    <cfRule type="containsText" dxfId="22027" priority="33300" operator="containsText" text="09.00 -15:00">
      <formula>NOT(ISERROR(SEARCH("09.00 -15:00",AA102)))</formula>
    </cfRule>
    <cfRule type="containsText" dxfId="22026" priority="33301" operator="containsText" text="09.00 -16.00">
      <formula>NOT(ISERROR(SEARCH("09.00 -16.00",AA102)))</formula>
    </cfRule>
  </conditionalFormatting>
  <conditionalFormatting sqref="AA103:AA108">
    <cfRule type="containsText" dxfId="22025" priority="33296" operator="containsText" text="09.00 -13.00">
      <formula>NOT(ISERROR(SEARCH("09.00 -13.00",AA103)))</formula>
    </cfRule>
    <cfRule type="containsText" dxfId="22024" priority="33297" operator="containsText" text="09.00 -15:00">
      <formula>NOT(ISERROR(SEARCH("09.00 -15:00",AA103)))</formula>
    </cfRule>
    <cfRule type="containsText" dxfId="22023" priority="33298" operator="containsText" text="09.00 -16.00">
      <formula>NOT(ISERROR(SEARCH("09.00 -16.00",AA103)))</formula>
    </cfRule>
  </conditionalFormatting>
  <conditionalFormatting sqref="AA101">
    <cfRule type="containsText" dxfId="22022" priority="33293" operator="containsText" text="09.00 -13.00">
      <formula>NOT(ISERROR(SEARCH("09.00 -13.00",AA101)))</formula>
    </cfRule>
    <cfRule type="containsText" dxfId="22021" priority="33294" operator="containsText" text="09.00 -15:00">
      <formula>NOT(ISERROR(SEARCH("09.00 -15:00",AA101)))</formula>
    </cfRule>
    <cfRule type="containsText" dxfId="22020" priority="33295" operator="containsText" text="09.00 -16.00">
      <formula>NOT(ISERROR(SEARCH("09.00 -16.00",AA101)))</formula>
    </cfRule>
  </conditionalFormatting>
  <conditionalFormatting sqref="AA102">
    <cfRule type="containsText" dxfId="22019" priority="33290" operator="containsText" text="09.00 -13:00">
      <formula>NOT(ISERROR(SEARCH("09.00 -13:00",AA102)))</formula>
    </cfRule>
    <cfRule type="containsText" dxfId="22018" priority="33291" operator="containsText" text="08.30 -17.30">
      <formula>NOT(ISERROR(SEARCH("08.30 -17.30",AA102)))</formula>
    </cfRule>
    <cfRule type="containsText" dxfId="22017" priority="33292" operator="containsText" text="08.30 -15:30">
      <formula>NOT(ISERROR(SEARCH("08.30 -15:30",AA102)))</formula>
    </cfRule>
  </conditionalFormatting>
  <conditionalFormatting sqref="AA103:AA108">
    <cfRule type="containsText" dxfId="22016" priority="33287" operator="containsText" text="09.00 -13.00">
      <formula>NOT(ISERROR(SEARCH("09.00 -13.00",AA103)))</formula>
    </cfRule>
    <cfRule type="containsText" dxfId="22015" priority="33288" operator="containsText" text="09.00 -15:00">
      <formula>NOT(ISERROR(SEARCH("09.00 -15:00",AA103)))</formula>
    </cfRule>
    <cfRule type="containsText" dxfId="22014" priority="33289" operator="containsText" text="09.00 -16.00">
      <formula>NOT(ISERROR(SEARCH("09.00 -16.00",AA103)))</formula>
    </cfRule>
  </conditionalFormatting>
  <conditionalFormatting sqref="AA103:AA108">
    <cfRule type="containsText" dxfId="22013" priority="33284" operator="containsText" text="09.00 -13:00">
      <formula>NOT(ISERROR(SEARCH("09.00 -13:00",AA103)))</formula>
    </cfRule>
    <cfRule type="containsText" dxfId="22012" priority="33285" operator="containsText" text="08.30 -17.30">
      <formula>NOT(ISERROR(SEARCH("08.30 -17.30",AA103)))</formula>
    </cfRule>
    <cfRule type="containsText" dxfId="22011" priority="33286" operator="containsText" text="08.30 -15:30">
      <formula>NOT(ISERROR(SEARCH("08.30 -15:30",AA103)))</formula>
    </cfRule>
  </conditionalFormatting>
  <conditionalFormatting sqref="AA101">
    <cfRule type="containsText" dxfId="22010" priority="33281" operator="containsText" text="09.00 -13.00">
      <formula>NOT(ISERROR(SEARCH("09.00 -13.00",AA101)))</formula>
    </cfRule>
    <cfRule type="containsText" dxfId="22009" priority="33282" operator="containsText" text="09.00 -15:00">
      <formula>NOT(ISERROR(SEARCH("09.00 -15:00",AA101)))</formula>
    </cfRule>
    <cfRule type="containsText" dxfId="22008" priority="33283" operator="containsText" text="09.00 -16.00">
      <formula>NOT(ISERROR(SEARCH("09.00 -16.00",AA101)))</formula>
    </cfRule>
  </conditionalFormatting>
  <conditionalFormatting sqref="AA101">
    <cfRule type="containsText" dxfId="22007" priority="33278" operator="containsText" text="09.00 -13:00">
      <formula>NOT(ISERROR(SEARCH("09.00 -13:00",AA101)))</formula>
    </cfRule>
    <cfRule type="containsText" dxfId="22006" priority="33279" operator="containsText" text="08.30 -17.30">
      <formula>NOT(ISERROR(SEARCH("08.30 -17.30",AA101)))</formula>
    </cfRule>
    <cfRule type="containsText" dxfId="22005" priority="33280" operator="containsText" text="08.30 -15:30">
      <formula>NOT(ISERROR(SEARCH("08.30 -15:30",AA101)))</formula>
    </cfRule>
  </conditionalFormatting>
  <conditionalFormatting sqref="AB55">
    <cfRule type="containsText" dxfId="22004" priority="32711" operator="containsText" text="08.30 – 14.30">
      <formula>NOT(ISERROR(SEARCH("08.30 – 14.30",AB55)))</formula>
    </cfRule>
    <cfRule type="containsText" dxfId="22003" priority="32712" operator="containsText" text="09:30 – 18.30">
      <formula>NOT(ISERROR(SEARCH("09:30 – 18.30",AB55)))</formula>
    </cfRule>
    <cfRule type="containsText" dxfId="22002" priority="32713" operator="containsText" text="10.30 – 18.30">
      <formula>NOT(ISERROR(SEARCH("10.30 – 18.30",AB55)))</formula>
    </cfRule>
    <cfRule type="containsText" dxfId="22001" priority="32714" operator="containsText" text="09.30 – 18.30">
      <formula>NOT(ISERROR(SEARCH("09.30 – 18.30",AB55)))</formula>
    </cfRule>
    <cfRule type="containsText" dxfId="22000" priority="32715" operator="containsText" text="09.00 – 13:00">
      <formula>NOT(ISERROR(SEARCH("09.00 – 13:00",AB55)))</formula>
    </cfRule>
    <cfRule type="containsText" dxfId="21999" priority="32716" operator="containsText" text="08.30 – 16.30">
      <formula>NOT(ISERROR(SEARCH("08.30 – 16.30",AB55)))</formula>
    </cfRule>
    <cfRule type="containsText" dxfId="21998" priority="32717" operator="containsText" text="08:30 – 17.30">
      <formula>NOT(ISERROR(SEARCH("08:30 – 17.30",AB55)))</formula>
    </cfRule>
    <cfRule type="containsText" dxfId="21997" priority="32718" operator="containsText" text="08.30 – 17.30">
      <formula>NOT(ISERROR(SEARCH("08.30 – 17.30",AB55)))</formula>
    </cfRule>
    <cfRule type="containsText" dxfId="21996" priority="32719" operator="containsText" text="09.00 – 18.00">
      <formula>NOT(ISERROR(SEARCH("09.00 – 18.00",AB55)))</formula>
    </cfRule>
    <cfRule type="containsText" dxfId="21995" priority="32720" operator="containsText" text="09.00 – 13.00">
      <formula>NOT(ISERROR(SEARCH("09.00 – 13.00",AB55)))</formula>
    </cfRule>
    <cfRule type="containsText" dxfId="21994" priority="32721" operator="containsText" text="11.30 – 19.30">
      <formula>NOT(ISERROR(SEARCH("11.30 – 19.30",AB55)))</formula>
    </cfRule>
    <cfRule type="containsText" dxfId="21993" priority="32722" operator="containsText" text="10.30 – 19.30">
      <formula>NOT(ISERROR(SEARCH("10.30 – 19.30",AB55)))</formula>
    </cfRule>
    <cfRule type="containsText" dxfId="21992" priority="32723" operator="containsText" text="09.00 – 15.00">
      <formula>NOT(ISERROR(SEARCH("09.00 – 15.00",AB55)))</formula>
    </cfRule>
    <cfRule type="containsText" dxfId="21991" priority="32724" operator="containsText" text="12:30">
      <formula>NOT(ISERROR(SEARCH("12:30",AB55)))</formula>
    </cfRule>
    <cfRule type="containsText" dxfId="21990" priority="32725" operator="containsText" text="13:30">
      <formula>NOT(ISERROR(SEARCH("13:30",AB55)))</formula>
    </cfRule>
    <cfRule type="containsText" dxfId="21989" priority="32726" operator="containsText" text="FESTIVITÁ">
      <formula>NOT(ISERROR(SEARCH("FESTIVITÁ",AB55)))</formula>
    </cfRule>
    <cfRule type="cellIs" dxfId="21988" priority="32727" operator="equal">
      <formula>"DOMENICA"</formula>
    </cfRule>
  </conditionalFormatting>
  <conditionalFormatting sqref="AB99">
    <cfRule type="containsText" dxfId="21987" priority="32609" operator="containsText" text="08.30 – 14.30">
      <formula>NOT(ISERROR(SEARCH("08.30 – 14.30",AB99)))</formula>
    </cfRule>
    <cfRule type="containsText" dxfId="21986" priority="32610" operator="containsText" text="09:30 – 18.30">
      <formula>NOT(ISERROR(SEARCH("09:30 – 18.30",AB99)))</formula>
    </cfRule>
    <cfRule type="containsText" dxfId="21985" priority="32611" operator="containsText" text="10.30 – 18.30">
      <formula>NOT(ISERROR(SEARCH("10.30 – 18.30",AB99)))</formula>
    </cfRule>
    <cfRule type="containsText" dxfId="21984" priority="32612" operator="containsText" text="09.30 – 18.30">
      <formula>NOT(ISERROR(SEARCH("09.30 – 18.30",AB99)))</formula>
    </cfRule>
    <cfRule type="containsText" dxfId="21983" priority="32613" operator="containsText" text="09.00 – 13:00">
      <formula>NOT(ISERROR(SEARCH("09.00 – 13:00",AB99)))</formula>
    </cfRule>
    <cfRule type="containsText" dxfId="21982" priority="32614" operator="containsText" text="08.30 – 16.30">
      <formula>NOT(ISERROR(SEARCH("08.30 – 16.30",AB99)))</formula>
    </cfRule>
    <cfRule type="containsText" dxfId="21981" priority="32615" operator="containsText" text="08:30 – 17.30">
      <formula>NOT(ISERROR(SEARCH("08:30 – 17.30",AB99)))</formula>
    </cfRule>
    <cfRule type="containsText" dxfId="21980" priority="32616" operator="containsText" text="08.30 – 17.30">
      <formula>NOT(ISERROR(SEARCH("08.30 – 17.30",AB99)))</formula>
    </cfRule>
    <cfRule type="containsText" dxfId="21979" priority="32617" operator="containsText" text="09.00 – 18.00">
      <formula>NOT(ISERROR(SEARCH("09.00 – 18.00",AB99)))</formula>
    </cfRule>
    <cfRule type="containsText" dxfId="21978" priority="32618" operator="containsText" text="09.00 – 13.00">
      <formula>NOT(ISERROR(SEARCH("09.00 – 13.00",AB99)))</formula>
    </cfRule>
    <cfRule type="containsText" dxfId="21977" priority="32619" operator="containsText" text="11.30 – 19.30">
      <formula>NOT(ISERROR(SEARCH("11.30 – 19.30",AB99)))</formula>
    </cfRule>
    <cfRule type="containsText" dxfId="21976" priority="32620" operator="containsText" text="10.30 – 19.30">
      <formula>NOT(ISERROR(SEARCH("10.30 – 19.30",AB99)))</formula>
    </cfRule>
    <cfRule type="containsText" dxfId="21975" priority="32621" operator="containsText" text="09.00 – 15.00">
      <formula>NOT(ISERROR(SEARCH("09.00 – 15.00",AB99)))</formula>
    </cfRule>
    <cfRule type="containsText" dxfId="21974" priority="32622" operator="containsText" text="12:30">
      <formula>NOT(ISERROR(SEARCH("12:30",AB99)))</formula>
    </cfRule>
    <cfRule type="containsText" dxfId="21973" priority="32623" operator="containsText" text="13:30">
      <formula>NOT(ISERROR(SEARCH("13:30",AB99)))</formula>
    </cfRule>
    <cfRule type="containsText" dxfId="21972" priority="32624" operator="containsText" text="FESTIVITÁ">
      <formula>NOT(ISERROR(SEARCH("FESTIVITÁ",AB99)))</formula>
    </cfRule>
    <cfRule type="cellIs" dxfId="21971" priority="32625" operator="equal">
      <formula>"DOMENICA"</formula>
    </cfRule>
  </conditionalFormatting>
  <conditionalFormatting sqref="AB109">
    <cfRule type="containsText" dxfId="21970" priority="32474" operator="containsText" text="08.30 – 14.30">
      <formula>NOT(ISERROR(SEARCH("08.30 – 14.30",AB109)))</formula>
    </cfRule>
    <cfRule type="containsText" dxfId="21969" priority="32475" operator="containsText" text="09:30 – 18.30">
      <formula>NOT(ISERROR(SEARCH("09:30 – 18.30",AB109)))</formula>
    </cfRule>
    <cfRule type="containsText" dxfId="21968" priority="32476" operator="containsText" text="10.30 – 18.30">
      <formula>NOT(ISERROR(SEARCH("10.30 – 18.30",AB109)))</formula>
    </cfRule>
    <cfRule type="containsText" dxfId="21967" priority="32477" operator="containsText" text="09.30 – 18.30">
      <formula>NOT(ISERROR(SEARCH("09.30 – 18.30",AB109)))</formula>
    </cfRule>
    <cfRule type="containsText" dxfId="21966" priority="32478" operator="containsText" text="09.00 – 13:00">
      <formula>NOT(ISERROR(SEARCH("09.00 – 13:00",AB109)))</formula>
    </cfRule>
    <cfRule type="containsText" dxfId="21965" priority="32479" operator="containsText" text="08.30 – 16.30">
      <formula>NOT(ISERROR(SEARCH("08.30 – 16.30",AB109)))</formula>
    </cfRule>
    <cfRule type="containsText" dxfId="21964" priority="32480" operator="containsText" text="08:30 – 17.30">
      <formula>NOT(ISERROR(SEARCH("08:30 – 17.30",AB109)))</formula>
    </cfRule>
    <cfRule type="containsText" dxfId="21963" priority="32481" operator="containsText" text="08.30 – 17.30">
      <formula>NOT(ISERROR(SEARCH("08.30 – 17.30",AB109)))</formula>
    </cfRule>
    <cfRule type="containsText" dxfId="21962" priority="32482" operator="containsText" text="09.00 – 18.00">
      <formula>NOT(ISERROR(SEARCH("09.00 – 18.00",AB109)))</formula>
    </cfRule>
    <cfRule type="containsText" dxfId="21961" priority="32483" operator="containsText" text="09.00 – 13.00">
      <formula>NOT(ISERROR(SEARCH("09.00 – 13.00",AB109)))</formula>
    </cfRule>
    <cfRule type="containsText" dxfId="21960" priority="32484" operator="containsText" text="11.30 – 19.30">
      <formula>NOT(ISERROR(SEARCH("11.30 – 19.30",AB109)))</formula>
    </cfRule>
    <cfRule type="containsText" dxfId="21959" priority="32485" operator="containsText" text="10.30 – 19.30">
      <formula>NOT(ISERROR(SEARCH("10.30 – 19.30",AB109)))</formula>
    </cfRule>
    <cfRule type="containsText" dxfId="21958" priority="32486" operator="containsText" text="09.00 – 15.00">
      <formula>NOT(ISERROR(SEARCH("09.00 – 15.00",AB109)))</formula>
    </cfRule>
    <cfRule type="containsText" dxfId="21957" priority="32487" operator="containsText" text="12:30">
      <formula>NOT(ISERROR(SEARCH("12:30",AB109)))</formula>
    </cfRule>
    <cfRule type="containsText" dxfId="21956" priority="32488" operator="containsText" text="13:30">
      <formula>NOT(ISERROR(SEARCH("13:30",AB109)))</formula>
    </cfRule>
    <cfRule type="containsText" dxfId="21955" priority="32489" operator="containsText" text="FESTIVITÁ">
      <formula>NOT(ISERROR(SEARCH("FESTIVITÁ",AB109)))</formula>
    </cfRule>
    <cfRule type="cellIs" dxfId="21954" priority="32490" operator="equal">
      <formula>"DOMENICA"</formula>
    </cfRule>
  </conditionalFormatting>
  <conditionalFormatting sqref="AB109 AB55 AB99">
    <cfRule type="containsText" dxfId="21953" priority="32468" operator="containsText" text="09.00 - 13.00">
      <formula>NOT(ISERROR(SEARCH("09.00 - 13.00",AB55)))</formula>
    </cfRule>
    <cfRule type="containsText" dxfId="21952" priority="32469" operator="containsText" text="09.00 – 15:00">
      <formula>NOT(ISERROR(SEARCH("09.00 – 15:00",AB55)))</formula>
    </cfRule>
    <cfRule type="containsText" dxfId="21951" priority="32470" operator="containsText" text="09.00 – 16.00">
      <formula>NOT(ISERROR(SEARCH("09.00 – 16.00",AB55)))</formula>
    </cfRule>
    <cfRule type="containsText" dxfId="21950" priority="32471" operator="containsText" text="09.00 - 13:00">
      <formula>NOT(ISERROR(SEARCH("09.00 - 13:00",AB55)))</formula>
    </cfRule>
    <cfRule type="containsText" dxfId="21949" priority="32472" operator="containsText" text="08.30 – 16:30 ">
      <formula>NOT(ISERROR(SEARCH("08.30 – 16:30 ",AB55)))</formula>
    </cfRule>
    <cfRule type="containsText" dxfId="21948" priority="32473" operator="containsText" text="08.30 – 17:30 ">
      <formula>NOT(ISERROR(SEARCH("08.30 – 17:30 ",AB55)))</formula>
    </cfRule>
  </conditionalFormatting>
  <conditionalFormatting sqref="AB100">
    <cfRule type="cellIs" dxfId="21947" priority="31308" operator="equal">
      <formula>"09.00 – 13.00"</formula>
    </cfRule>
  </conditionalFormatting>
  <conditionalFormatting sqref="AB100">
    <cfRule type="cellIs" dxfId="21946" priority="31309" operator="equal">
      <formula>"09.00 – 15.00"</formula>
    </cfRule>
  </conditionalFormatting>
  <conditionalFormatting sqref="AB100">
    <cfRule type="cellIs" dxfId="21945" priority="31310" operator="equal">
      <formula>"09.00 – 18.00"</formula>
    </cfRule>
  </conditionalFormatting>
  <conditionalFormatting sqref="AB100">
    <cfRule type="cellIs" dxfId="21944" priority="31311" operator="equal">
      <formula>"09.30 – 13.00"</formula>
    </cfRule>
  </conditionalFormatting>
  <conditionalFormatting sqref="AB100">
    <cfRule type="cellIs" dxfId="21943" priority="31312" operator="equal">
      <formula>"10.30 – 19.30"</formula>
    </cfRule>
  </conditionalFormatting>
  <conditionalFormatting sqref="AB100">
    <cfRule type="cellIs" dxfId="21942" priority="31313" operator="equal">
      <formula>"11.30 – 19.30"</formula>
    </cfRule>
  </conditionalFormatting>
  <conditionalFormatting sqref="AB100">
    <cfRule type="cellIs" dxfId="21941" priority="31314" operator="equal">
      <formula>_FV(13,"3")</formula>
    </cfRule>
  </conditionalFormatting>
  <conditionalFormatting sqref="AB100">
    <cfRule type="cellIs" dxfId="21940" priority="31315" operator="equal">
      <formula>_FV(13,"3")</formula>
    </cfRule>
  </conditionalFormatting>
  <conditionalFormatting sqref="AB100">
    <cfRule type="cellIs" dxfId="21939" priority="31316" operator="equal">
      <formula>_FV(13,"3")</formula>
    </cfRule>
  </conditionalFormatting>
  <conditionalFormatting sqref="AB100">
    <cfRule type="containsText" dxfId="21938" priority="31298" operator="containsText" text="DOMENICA">
      <formula>NOT(ISERROR(SEARCH("DOMENICA",AB100)))</formula>
    </cfRule>
    <cfRule type="containsText" dxfId="21937" priority="31299" operator="containsText" text="08.30 – 14.30">
      <formula>NOT(ISERROR(SEARCH("08.30 – 14.30",AB100)))</formula>
    </cfRule>
    <cfRule type="containsText" dxfId="21936" priority="31300" operator="containsText" text="09.30 – 18.30">
      <formula>NOT(ISERROR(SEARCH("09.30 – 18.30",AB100)))</formula>
    </cfRule>
    <cfRule type="containsText" dxfId="21935" priority="31301" operator="containsText" text="08.30 – 16.30">
      <formula>NOT(ISERROR(SEARCH("08.30 – 16.30",AB100)))</formula>
    </cfRule>
    <cfRule type="containsText" dxfId="21934" priority="31302" operator="containsText" text="08.30 – 17.30">
      <formula>NOT(ISERROR(SEARCH("08.30 – 17.30",AB100)))</formula>
    </cfRule>
    <cfRule type="containsText" dxfId="21933" priority="31303" operator="containsText" text="09.00 – 18.00">
      <formula>NOT(ISERROR(SEARCH("09.00 – 18.00",AB100)))</formula>
    </cfRule>
    <cfRule type="containsText" dxfId="21932" priority="31304" operator="containsText" text="09.00 – 15.00">
      <formula>NOT(ISERROR(SEARCH("09.00 – 15.00",AB100)))</formula>
    </cfRule>
    <cfRule type="containsText" dxfId="21931" priority="31305" operator="containsText" text="10.30 – 19.30">
      <formula>NOT(ISERROR(SEARCH("10.30 – 19.30",AB100)))</formula>
    </cfRule>
    <cfRule type="containsText" dxfId="21930" priority="31306" operator="containsText" text="09.00 – 13.00">
      <formula>NOT(ISERROR(SEARCH("09.00 – 13.00",AB100)))</formula>
    </cfRule>
    <cfRule type="containsText" dxfId="21929" priority="31307" operator="containsText" text="11.30 – 19.30">
      <formula>NOT(ISERROR(SEARCH("11.30 – 19.30",AB100)))</formula>
    </cfRule>
  </conditionalFormatting>
  <conditionalFormatting sqref="AB100">
    <cfRule type="cellIs" dxfId="21928" priority="31290" operator="equal">
      <formula>"09.00 – 15.00"</formula>
    </cfRule>
  </conditionalFormatting>
  <conditionalFormatting sqref="AB100">
    <cfRule type="cellIs" dxfId="21927" priority="31291" operator="equal">
      <formula>"09.00 – 18.00"</formula>
    </cfRule>
  </conditionalFormatting>
  <conditionalFormatting sqref="AB100">
    <cfRule type="cellIs" dxfId="21926" priority="31292" operator="equal">
      <formula>"09.30 – 13.00"</formula>
    </cfRule>
  </conditionalFormatting>
  <conditionalFormatting sqref="AB100">
    <cfRule type="cellIs" dxfId="21925" priority="31293" operator="equal">
      <formula>"10.30 – 19.30"</formula>
    </cfRule>
  </conditionalFormatting>
  <conditionalFormatting sqref="AB100">
    <cfRule type="cellIs" dxfId="21924" priority="31294" operator="equal">
      <formula>"11.30 – 19.30"</formula>
    </cfRule>
  </conditionalFormatting>
  <conditionalFormatting sqref="AB100">
    <cfRule type="cellIs" dxfId="21923" priority="31295" operator="equal">
      <formula>_FV(13,"3")</formula>
    </cfRule>
  </conditionalFormatting>
  <conditionalFormatting sqref="AB100">
    <cfRule type="cellIs" dxfId="21922" priority="31296" operator="equal">
      <formula>_FV(13,"3")</formula>
    </cfRule>
  </conditionalFormatting>
  <conditionalFormatting sqref="AB100">
    <cfRule type="cellIs" dxfId="21921" priority="31297" operator="equal">
      <formula>_FV(13,"3")</formula>
    </cfRule>
  </conditionalFormatting>
  <conditionalFormatting sqref="AB100">
    <cfRule type="cellIs" dxfId="21920" priority="31282" operator="equal">
      <formula>"09.00 – 15.00"</formula>
    </cfRule>
  </conditionalFormatting>
  <conditionalFormatting sqref="AB100">
    <cfRule type="cellIs" dxfId="21919" priority="31283" operator="equal">
      <formula>"09.00 – 18.00"</formula>
    </cfRule>
  </conditionalFormatting>
  <conditionalFormatting sqref="AB100">
    <cfRule type="cellIs" dxfId="21918" priority="31284" operator="equal">
      <formula>"09.30 – 13.00"</formula>
    </cfRule>
  </conditionalFormatting>
  <conditionalFormatting sqref="AB100">
    <cfRule type="cellIs" dxfId="21917" priority="31285" operator="equal">
      <formula>"10.30 – 19.30"</formula>
    </cfRule>
  </conditionalFormatting>
  <conditionalFormatting sqref="AB100">
    <cfRule type="cellIs" dxfId="21916" priority="31286" operator="equal">
      <formula>"11.30 – 19.30"</formula>
    </cfRule>
  </conditionalFormatting>
  <conditionalFormatting sqref="AB100">
    <cfRule type="cellIs" dxfId="21915" priority="31287" operator="equal">
      <formula>_FV(13,"3")</formula>
    </cfRule>
  </conditionalFormatting>
  <conditionalFormatting sqref="AB100">
    <cfRule type="cellIs" dxfId="21914" priority="31288" operator="equal">
      <formula>_FV(13,"3")</formula>
    </cfRule>
  </conditionalFormatting>
  <conditionalFormatting sqref="AB100">
    <cfRule type="cellIs" dxfId="21913" priority="31289" operator="equal">
      <formula>_FV(13,"3")</formula>
    </cfRule>
  </conditionalFormatting>
  <conditionalFormatting sqref="AB100">
    <cfRule type="containsText" dxfId="21912" priority="31276" operator="containsText" text="09.00 - 13.00">
      <formula>NOT(ISERROR(SEARCH("09.00 - 13.00",AB100)))</formula>
    </cfRule>
    <cfRule type="containsText" dxfId="21911" priority="31277" operator="containsText" text="09.00 – 15:00">
      <formula>NOT(ISERROR(SEARCH("09.00 – 15:00",AB100)))</formula>
    </cfRule>
    <cfRule type="containsText" dxfId="21910" priority="31278" operator="containsText" text="09.00 – 16.00">
      <formula>NOT(ISERROR(SEARCH("09.00 – 16.00",AB100)))</formula>
    </cfRule>
    <cfRule type="containsText" dxfId="21909" priority="31279" operator="containsText" text="09.00 - 13:00">
      <formula>NOT(ISERROR(SEARCH("09.00 - 13:00",AB100)))</formula>
    </cfRule>
    <cfRule type="containsText" dxfId="21908" priority="31280" operator="containsText" text="08.30 – 16:30 ">
      <formula>NOT(ISERROR(SEARCH("08.30 – 16:30 ",AB100)))</formula>
    </cfRule>
    <cfRule type="containsText" dxfId="21907" priority="31281" operator="containsText" text="08.30 – 17:30 ">
      <formula>NOT(ISERROR(SEARCH("08.30 – 17:30 ",AB100)))</formula>
    </cfRule>
  </conditionalFormatting>
  <conditionalFormatting sqref="AB100">
    <cfRule type="cellIs" dxfId="21906" priority="31268" operator="equal">
      <formula>"09.00 – 15.00"</formula>
    </cfRule>
  </conditionalFormatting>
  <conditionalFormatting sqref="AB100">
    <cfRule type="cellIs" dxfId="21905" priority="31269" operator="equal">
      <formula>"09.00 – 18.00"</formula>
    </cfRule>
  </conditionalFormatting>
  <conditionalFormatting sqref="AB100">
    <cfRule type="cellIs" dxfId="21904" priority="31270" operator="equal">
      <formula>"09.30 – 13.00"</formula>
    </cfRule>
  </conditionalFormatting>
  <conditionalFormatting sqref="AB100">
    <cfRule type="cellIs" dxfId="21903" priority="31271" operator="equal">
      <formula>"10.30 – 19.30"</formula>
    </cfRule>
  </conditionalFormatting>
  <conditionalFormatting sqref="AB100">
    <cfRule type="cellIs" dxfId="21902" priority="31272" operator="equal">
      <formula>"11.30 – 19.30"</formula>
    </cfRule>
  </conditionalFormatting>
  <conditionalFormatting sqref="AB100">
    <cfRule type="cellIs" dxfId="21901" priority="31273" operator="equal">
      <formula>_FV(13,"3")</formula>
    </cfRule>
  </conditionalFormatting>
  <conditionalFormatting sqref="AB100">
    <cfRule type="cellIs" dxfId="21900" priority="31274" operator="equal">
      <formula>_FV(13,"3")</formula>
    </cfRule>
  </conditionalFormatting>
  <conditionalFormatting sqref="AB100">
    <cfRule type="cellIs" dxfId="21899" priority="31275" operator="equal">
      <formula>_FV(13,"3")</formula>
    </cfRule>
  </conditionalFormatting>
  <conditionalFormatting sqref="AB100">
    <cfRule type="containsText" dxfId="21898" priority="31258" operator="containsText" text="DOMENICA">
      <formula>NOT(ISERROR(SEARCH("DOMENICA",AB100)))</formula>
    </cfRule>
    <cfRule type="containsText" dxfId="21897" priority="31259" operator="containsText" text="08.30 – 14.30">
      <formula>NOT(ISERROR(SEARCH("08.30 – 14.30",AB100)))</formula>
    </cfRule>
    <cfRule type="containsText" dxfId="21896" priority="31260" operator="containsText" text="09.30 – 18.30">
      <formula>NOT(ISERROR(SEARCH("09.30 – 18.30",AB100)))</formula>
    </cfRule>
    <cfRule type="containsText" dxfId="21895" priority="31261" operator="containsText" text="08.30 – 16.30">
      <formula>NOT(ISERROR(SEARCH("08.30 – 16.30",AB100)))</formula>
    </cfRule>
    <cfRule type="containsText" dxfId="21894" priority="31262" operator="containsText" text="08.30 – 17.30">
      <formula>NOT(ISERROR(SEARCH("08.30 – 17.30",AB100)))</formula>
    </cfRule>
    <cfRule type="containsText" dxfId="21893" priority="31263" operator="containsText" text="09.00 – 18.00">
      <formula>NOT(ISERROR(SEARCH("09.00 – 18.00",AB100)))</formula>
    </cfRule>
    <cfRule type="containsText" dxfId="21892" priority="31264" operator="containsText" text="09.00 – 15.00">
      <formula>NOT(ISERROR(SEARCH("09.00 – 15.00",AB100)))</formula>
    </cfRule>
    <cfRule type="containsText" dxfId="21891" priority="31265" operator="containsText" text="10.30 – 19.30">
      <formula>NOT(ISERROR(SEARCH("10.30 – 19.30",AB100)))</formula>
    </cfRule>
    <cfRule type="containsText" dxfId="21890" priority="31266" operator="containsText" text="09.00 – 13.00">
      <formula>NOT(ISERROR(SEARCH("09.00 – 13.00",AB100)))</formula>
    </cfRule>
    <cfRule type="containsText" dxfId="21889" priority="31267" operator="containsText" text="11.30 – 19.30">
      <formula>NOT(ISERROR(SEARCH("11.30 – 19.30",AB100)))</formula>
    </cfRule>
  </conditionalFormatting>
  <conditionalFormatting sqref="AB100">
    <cfRule type="cellIs" dxfId="21888" priority="31251" operator="equal">
      <formula>"09.00 – 18.00"</formula>
    </cfRule>
  </conditionalFormatting>
  <conditionalFormatting sqref="AB100">
    <cfRule type="cellIs" dxfId="21887" priority="31252" operator="equal">
      <formula>"09.30 – 13.00"</formula>
    </cfRule>
  </conditionalFormatting>
  <conditionalFormatting sqref="AB100">
    <cfRule type="cellIs" dxfId="21886" priority="31253" operator="equal">
      <formula>"10.30 – 19.30"</formula>
    </cfRule>
  </conditionalFormatting>
  <conditionalFormatting sqref="AB100">
    <cfRule type="cellIs" dxfId="21885" priority="31254" operator="equal">
      <formula>"11.30 – 19.30"</formula>
    </cfRule>
  </conditionalFormatting>
  <conditionalFormatting sqref="AB100">
    <cfRule type="cellIs" dxfId="21884" priority="31255" operator="equal">
      <formula>_FV(13,"3")</formula>
    </cfRule>
  </conditionalFormatting>
  <conditionalFormatting sqref="AB100">
    <cfRule type="cellIs" dxfId="21883" priority="31256" operator="equal">
      <formula>_FV(13,"3")</formula>
    </cfRule>
  </conditionalFormatting>
  <conditionalFormatting sqref="AB100">
    <cfRule type="cellIs" dxfId="21882" priority="31257" operator="equal">
      <formula>_FV(13,"3")</formula>
    </cfRule>
  </conditionalFormatting>
  <conditionalFormatting sqref="AB100">
    <cfRule type="cellIs" dxfId="21881" priority="31244" operator="equal">
      <formula>"09.00 – 18.00"</formula>
    </cfRule>
  </conditionalFormatting>
  <conditionalFormatting sqref="AB100">
    <cfRule type="cellIs" dxfId="21880" priority="31245" operator="equal">
      <formula>"09.30 – 13.00"</formula>
    </cfRule>
  </conditionalFormatting>
  <conditionalFormatting sqref="AB100">
    <cfRule type="cellIs" dxfId="21879" priority="31246" operator="equal">
      <formula>"10.30 – 19.30"</formula>
    </cfRule>
  </conditionalFormatting>
  <conditionalFormatting sqref="AB100">
    <cfRule type="cellIs" dxfId="21878" priority="31247" operator="equal">
      <formula>"11.30 – 19.30"</formula>
    </cfRule>
  </conditionalFormatting>
  <conditionalFormatting sqref="AB100">
    <cfRule type="cellIs" dxfId="21877" priority="31248" operator="equal">
      <formula>_FV(13,"3")</formula>
    </cfRule>
  </conditionalFormatting>
  <conditionalFormatting sqref="AB100">
    <cfRule type="cellIs" dxfId="21876" priority="31249" operator="equal">
      <formula>_FV(13,"3")</formula>
    </cfRule>
  </conditionalFormatting>
  <conditionalFormatting sqref="AB100">
    <cfRule type="cellIs" dxfId="21875" priority="31250" operator="equal">
      <formula>_FV(13,"3")</formula>
    </cfRule>
  </conditionalFormatting>
  <conditionalFormatting sqref="AB101:AB108">
    <cfRule type="containsText" dxfId="21874" priority="31226" operator="containsText" text="08.30 – 14.30">
      <formula>NOT(ISERROR(SEARCH("08.30 – 14.30",AB101)))</formula>
    </cfRule>
    <cfRule type="containsText" dxfId="21873" priority="31227" operator="containsText" text="09:30 – 18.30">
      <formula>NOT(ISERROR(SEARCH("09:30 – 18.30",AB101)))</formula>
    </cfRule>
    <cfRule type="containsText" dxfId="21872" priority="31228" operator="containsText" text="10.30 – 18.30">
      <formula>NOT(ISERROR(SEARCH("10.30 – 18.30",AB101)))</formula>
    </cfRule>
    <cfRule type="containsText" dxfId="21871" priority="31229" operator="containsText" text="09.30 – 18.30">
      <formula>NOT(ISERROR(SEARCH("09.30 – 18.30",AB101)))</formula>
    </cfRule>
    <cfRule type="containsText" dxfId="21870" priority="31231" operator="containsText" text="09.00 – 13:00">
      <formula>NOT(ISERROR(SEARCH("09.00 – 13:00",AB101)))</formula>
    </cfRule>
    <cfRule type="containsText" dxfId="21869" priority="31232" operator="containsText" text="08.30 – 16.30">
      <formula>NOT(ISERROR(SEARCH("08.30 – 16.30",AB101)))</formula>
    </cfRule>
    <cfRule type="containsText" dxfId="21868" priority="31233" operator="containsText" text="08:30 – 17.30">
      <formula>NOT(ISERROR(SEARCH("08:30 – 17.30",AB101)))</formula>
    </cfRule>
    <cfRule type="containsText" dxfId="21867" priority="31234" operator="containsText" text="08.30 – 17.30">
      <formula>NOT(ISERROR(SEARCH("08.30 – 17.30",AB101)))</formula>
    </cfRule>
    <cfRule type="containsText" dxfId="21866" priority="31235" operator="containsText" text="09.00 – 18.00">
      <formula>NOT(ISERROR(SEARCH("09.00 – 18.00",AB101)))</formula>
    </cfRule>
    <cfRule type="containsText" dxfId="21865" priority="31236" operator="containsText" text="09.00 – 13.00">
      <formula>NOT(ISERROR(SEARCH("09.00 – 13.00",AB101)))</formula>
    </cfRule>
    <cfRule type="containsText" dxfId="21864" priority="31237" operator="containsText" text="11.30 – 19.30">
      <formula>NOT(ISERROR(SEARCH("11.30 – 19.30",AB101)))</formula>
    </cfRule>
    <cfRule type="containsText" dxfId="21863" priority="31238" operator="containsText" text="10.30 – 19.30">
      <formula>NOT(ISERROR(SEARCH("10.30 – 19.30",AB101)))</formula>
    </cfRule>
    <cfRule type="containsText" dxfId="21862" priority="31239" operator="containsText" text="09.00 – 15.00">
      <formula>NOT(ISERROR(SEARCH("09.00 – 15.00",AB101)))</formula>
    </cfRule>
    <cfRule type="containsText" dxfId="21861" priority="31240" operator="containsText" text="1 2 : 3 0">
      <formula>NOT(ISERROR(SEARCH("1 2 : 3 0",AB101)))</formula>
    </cfRule>
    <cfRule type="containsText" dxfId="21860" priority="31241" operator="containsText" text="1 3 : 3 0">
      <formula>NOT(ISERROR(SEARCH("1 3 : 3 0",AB101)))</formula>
    </cfRule>
    <cfRule type="containsText" dxfId="21859" priority="31242" operator="containsText" text="FESTIVITÁ">
      <formula>NOT(ISERROR(SEARCH("FESTIVITÁ",AB101)))</formula>
    </cfRule>
    <cfRule type="cellIs" dxfId="21858" priority="31243" operator="equal">
      <formula>"DOMENICA"</formula>
    </cfRule>
  </conditionalFormatting>
  <conditionalFormatting sqref="AB101:AB108">
    <cfRule type="containsText" dxfId="21857" priority="31218" operator="containsText" text="09.00 - 13.00">
      <formula>NOT(ISERROR(SEARCH("09.00 - 13.00",AB101)))</formula>
    </cfRule>
    <cfRule type="containsText" dxfId="21856" priority="31221" operator="containsText" text="09.00 – 15:00">
      <formula>NOT(ISERROR(SEARCH("09.00 – 15:00",AB101)))</formula>
    </cfRule>
    <cfRule type="containsText" dxfId="21855" priority="31222" operator="containsText" text="09.00 – 16.00">
      <formula>NOT(ISERROR(SEARCH("09.00 – 16.00",AB101)))</formula>
    </cfRule>
    <cfRule type="containsText" dxfId="21854" priority="31223" operator="containsText" text="09.00 - 13:00">
      <formula>NOT(ISERROR(SEARCH("09.00 - 13:00",AB101)))</formula>
    </cfRule>
    <cfRule type="containsText" dxfId="21853" priority="31224" operator="containsText" text="08.30 – 16:30 ">
      <formula>NOT(ISERROR(SEARCH("08.30 – 16:30 ",AB101)))</formula>
    </cfRule>
    <cfRule type="containsText" dxfId="21852" priority="31225" operator="containsText" text="08.30 – 17:30 ">
      <formula>NOT(ISERROR(SEARCH("08.30 – 17:30 ",AB101)))</formula>
    </cfRule>
  </conditionalFormatting>
  <conditionalFormatting sqref="AB101:AB108">
    <cfRule type="containsText" dxfId="21851" priority="31220" operator="containsText" text="1 3 : 0 0">
      <formula>NOT(ISERROR(SEARCH("1 3 : 0 0",AB101)))</formula>
    </cfRule>
  </conditionalFormatting>
  <conditionalFormatting sqref="AB101">
    <cfRule type="containsText" dxfId="21850" priority="31219" operator="containsText" text="13:00">
      <formula>NOT(ISERROR(SEARCH("13:00",AB101)))</formula>
    </cfRule>
  </conditionalFormatting>
  <conditionalFormatting sqref="AB101:AB108">
    <cfRule type="containsText" dxfId="21849" priority="31230" operator="containsText" text="09:00 – 13.00 ">
      <formula>NOT(ISERROR(SEARCH("09:00 – 13.00 ",AB101)))</formula>
    </cfRule>
  </conditionalFormatting>
  <conditionalFormatting sqref="AB107">
    <cfRule type="containsText" dxfId="21848" priority="31217" operator="containsText" text="09:00 – 13.00 ">
      <formula>NOT(ISERROR(SEARCH("09:00 – 13.00 ",AB107)))</formula>
    </cfRule>
  </conditionalFormatting>
  <conditionalFormatting sqref="AB101:AB108">
    <cfRule type="containsText" dxfId="21847" priority="31216" operator="containsText" text="09:00 – 13.00 ">
      <formula>NOT(ISERROR(SEARCH("09:00 – 13.00 ",AB101)))</formula>
    </cfRule>
  </conditionalFormatting>
  <conditionalFormatting sqref="AB107:AB108">
    <cfRule type="containsText" dxfId="21846" priority="31215" operator="containsText" text="09:00 – 13.00 ">
      <formula>NOT(ISERROR(SEARCH("09:00 – 13.00 ",AB107)))</formula>
    </cfRule>
  </conditionalFormatting>
  <conditionalFormatting sqref="AB102">
    <cfRule type="containsText" dxfId="21845" priority="31212" operator="containsText" text="09.00 -13.00">
      <formula>NOT(ISERROR(SEARCH("09.00 -13.00",AB102)))</formula>
    </cfRule>
    <cfRule type="containsText" dxfId="21844" priority="31213" operator="containsText" text="09.00 -15:00">
      <formula>NOT(ISERROR(SEARCH("09.00 -15:00",AB102)))</formula>
    </cfRule>
    <cfRule type="containsText" dxfId="21843" priority="31214" operator="containsText" text="09.00 -16.00">
      <formula>NOT(ISERROR(SEARCH("09.00 -16.00",AB102)))</formula>
    </cfRule>
  </conditionalFormatting>
  <conditionalFormatting sqref="AB103:AB108">
    <cfRule type="containsText" dxfId="21842" priority="31209" operator="containsText" text="09.00 -13.00">
      <formula>NOT(ISERROR(SEARCH("09.00 -13.00",AB103)))</formula>
    </cfRule>
    <cfRule type="containsText" dxfId="21841" priority="31210" operator="containsText" text="09.00 -15:00">
      <formula>NOT(ISERROR(SEARCH("09.00 -15:00",AB103)))</formula>
    </cfRule>
    <cfRule type="containsText" dxfId="21840" priority="31211" operator="containsText" text="09.00 -16.00">
      <formula>NOT(ISERROR(SEARCH("09.00 -16.00",AB103)))</formula>
    </cfRule>
  </conditionalFormatting>
  <conditionalFormatting sqref="AB101">
    <cfRule type="containsText" dxfId="21839" priority="31206" operator="containsText" text="09.00 -13.00">
      <formula>NOT(ISERROR(SEARCH("09.00 -13.00",AB101)))</formula>
    </cfRule>
    <cfRule type="containsText" dxfId="21838" priority="31207" operator="containsText" text="09.00 -15:00">
      <formula>NOT(ISERROR(SEARCH("09.00 -15:00",AB101)))</formula>
    </cfRule>
    <cfRule type="containsText" dxfId="21837" priority="31208" operator="containsText" text="09.00 -16.00">
      <formula>NOT(ISERROR(SEARCH("09.00 -16.00",AB101)))</formula>
    </cfRule>
  </conditionalFormatting>
  <conditionalFormatting sqref="AB107">
    <cfRule type="containsText" dxfId="21836" priority="31205" operator="containsText" text="09:00 – 13.00 ">
      <formula>NOT(ISERROR(SEARCH("09:00 – 13.00 ",AB107)))</formula>
    </cfRule>
  </conditionalFormatting>
  <conditionalFormatting sqref="AB101:AB108">
    <cfRule type="containsText" dxfId="21835" priority="31204" operator="containsText" text="09:00 – 13.00 ">
      <formula>NOT(ISERROR(SEARCH("09:00 – 13.00 ",AB101)))</formula>
    </cfRule>
  </conditionalFormatting>
  <conditionalFormatting sqref="AB107:AB108">
    <cfRule type="containsText" dxfId="21834" priority="31203" operator="containsText" text="09:00 – 13.00 ">
      <formula>NOT(ISERROR(SEARCH("09:00 – 13.00 ",AB107)))</formula>
    </cfRule>
  </conditionalFormatting>
  <conditionalFormatting sqref="AB102">
    <cfRule type="containsText" dxfId="21833" priority="31200" operator="containsText" text="09.00 -13.00">
      <formula>NOT(ISERROR(SEARCH("09.00 -13.00",AB102)))</formula>
    </cfRule>
    <cfRule type="containsText" dxfId="21832" priority="31201" operator="containsText" text="09.00 -15:00">
      <formula>NOT(ISERROR(SEARCH("09.00 -15:00",AB102)))</formula>
    </cfRule>
    <cfRule type="containsText" dxfId="21831" priority="31202" operator="containsText" text="09.00 -16.00">
      <formula>NOT(ISERROR(SEARCH("09.00 -16.00",AB102)))</formula>
    </cfRule>
  </conditionalFormatting>
  <conditionalFormatting sqref="AB103:AB108">
    <cfRule type="containsText" dxfId="21830" priority="31197" operator="containsText" text="09.00 -13.00">
      <formula>NOT(ISERROR(SEARCH("09.00 -13.00",AB103)))</formula>
    </cfRule>
    <cfRule type="containsText" dxfId="21829" priority="31198" operator="containsText" text="09.00 -15:00">
      <formula>NOT(ISERROR(SEARCH("09.00 -15:00",AB103)))</formula>
    </cfRule>
    <cfRule type="containsText" dxfId="21828" priority="31199" operator="containsText" text="09.00 -16.00">
      <formula>NOT(ISERROR(SEARCH("09.00 -16.00",AB103)))</formula>
    </cfRule>
  </conditionalFormatting>
  <conditionalFormatting sqref="AB101">
    <cfRule type="containsText" dxfId="21827" priority="31194" operator="containsText" text="09.00 -13.00">
      <formula>NOT(ISERROR(SEARCH("09.00 -13.00",AB101)))</formula>
    </cfRule>
    <cfRule type="containsText" dxfId="21826" priority="31195" operator="containsText" text="09.00 -15:00">
      <formula>NOT(ISERROR(SEARCH("09.00 -15:00",AB101)))</formula>
    </cfRule>
    <cfRule type="containsText" dxfId="21825" priority="31196" operator="containsText" text="09.00 -16.00">
      <formula>NOT(ISERROR(SEARCH("09.00 -16.00",AB101)))</formula>
    </cfRule>
  </conditionalFormatting>
  <conditionalFormatting sqref="AB102">
    <cfRule type="containsText" dxfId="21824" priority="31191" operator="containsText" text="09.00 -13:00">
      <formula>NOT(ISERROR(SEARCH("09.00 -13:00",AB102)))</formula>
    </cfRule>
    <cfRule type="containsText" dxfId="21823" priority="31192" operator="containsText" text="08.30 -17.30">
      <formula>NOT(ISERROR(SEARCH("08.30 -17.30",AB102)))</formula>
    </cfRule>
    <cfRule type="containsText" dxfId="21822" priority="31193" operator="containsText" text="08.30 -15:30">
      <formula>NOT(ISERROR(SEARCH("08.30 -15:30",AB102)))</formula>
    </cfRule>
  </conditionalFormatting>
  <conditionalFormatting sqref="AB103:AB108">
    <cfRule type="containsText" dxfId="21821" priority="31188" operator="containsText" text="09.00 -13.00">
      <formula>NOT(ISERROR(SEARCH("09.00 -13.00",AB103)))</formula>
    </cfRule>
    <cfRule type="containsText" dxfId="21820" priority="31189" operator="containsText" text="09.00 -15:00">
      <formula>NOT(ISERROR(SEARCH("09.00 -15:00",AB103)))</formula>
    </cfRule>
    <cfRule type="containsText" dxfId="21819" priority="31190" operator="containsText" text="09.00 -16.00">
      <formula>NOT(ISERROR(SEARCH("09.00 -16.00",AB103)))</formula>
    </cfRule>
  </conditionalFormatting>
  <conditionalFormatting sqref="AB103:AB108">
    <cfRule type="containsText" dxfId="21818" priority="31185" operator="containsText" text="09.00 -13:00">
      <formula>NOT(ISERROR(SEARCH("09.00 -13:00",AB103)))</formula>
    </cfRule>
    <cfRule type="containsText" dxfId="21817" priority="31186" operator="containsText" text="08.30 -17.30">
      <formula>NOT(ISERROR(SEARCH("08.30 -17.30",AB103)))</formula>
    </cfRule>
    <cfRule type="containsText" dxfId="21816" priority="31187" operator="containsText" text="08.30 -15:30">
      <formula>NOT(ISERROR(SEARCH("08.30 -15:30",AB103)))</formula>
    </cfRule>
  </conditionalFormatting>
  <conditionalFormatting sqref="AB101">
    <cfRule type="containsText" dxfId="21815" priority="31182" operator="containsText" text="09.00 -13.00">
      <formula>NOT(ISERROR(SEARCH("09.00 -13.00",AB101)))</formula>
    </cfRule>
    <cfRule type="containsText" dxfId="21814" priority="31183" operator="containsText" text="09.00 -15:00">
      <formula>NOT(ISERROR(SEARCH("09.00 -15:00",AB101)))</formula>
    </cfRule>
    <cfRule type="containsText" dxfId="21813" priority="31184" operator="containsText" text="09.00 -16.00">
      <formula>NOT(ISERROR(SEARCH("09.00 -16.00",AB101)))</formula>
    </cfRule>
  </conditionalFormatting>
  <conditionalFormatting sqref="AB101">
    <cfRule type="containsText" dxfId="21812" priority="31179" operator="containsText" text="09.00 -13:00">
      <formula>NOT(ISERROR(SEARCH("09.00 -13:00",AB101)))</formula>
    </cfRule>
    <cfRule type="containsText" dxfId="21811" priority="31180" operator="containsText" text="08.30 -17.30">
      <formula>NOT(ISERROR(SEARCH("08.30 -17.30",AB101)))</formula>
    </cfRule>
    <cfRule type="containsText" dxfId="21810" priority="31181" operator="containsText" text="08.30 -15:30">
      <formula>NOT(ISERROR(SEARCH("08.30 -15:30",AB101)))</formula>
    </cfRule>
  </conditionalFormatting>
  <conditionalFormatting sqref="J164:AE164">
    <cfRule type="containsText" dxfId="21809" priority="30646" operator="containsText" text="08.30 – 14.30">
      <formula>NOT(ISERROR(SEARCH("08.30 – 14.30",J164)))</formula>
    </cfRule>
    <cfRule type="containsText" dxfId="21808" priority="30647" operator="containsText" text="09:30 – 18.30">
      <formula>NOT(ISERROR(SEARCH("09:30 – 18.30",J164)))</formula>
    </cfRule>
    <cfRule type="containsText" dxfId="21807" priority="30648" operator="containsText" text="10.30 – 18.30">
      <formula>NOT(ISERROR(SEARCH("10.30 – 18.30",J164)))</formula>
    </cfRule>
    <cfRule type="containsText" dxfId="21806" priority="30649" operator="containsText" text="09.30 – 18.30">
      <formula>NOT(ISERROR(SEARCH("09.30 – 18.30",J164)))</formula>
    </cfRule>
    <cfRule type="containsText" dxfId="21805" priority="30650" operator="containsText" text="09.00 – 13:00">
      <formula>NOT(ISERROR(SEARCH("09.00 – 13:00",J164)))</formula>
    </cfRule>
    <cfRule type="containsText" dxfId="21804" priority="30651" operator="containsText" text="08.30 – 16.30">
      <formula>NOT(ISERROR(SEARCH("08.30 – 16.30",J164)))</formula>
    </cfRule>
    <cfRule type="containsText" dxfId="21803" priority="30652" operator="containsText" text="08:30 – 17.30">
      <formula>NOT(ISERROR(SEARCH("08:30 – 17.30",J164)))</formula>
    </cfRule>
    <cfRule type="containsText" dxfId="21802" priority="30653" operator="containsText" text="08.30 – 17.30">
      <formula>NOT(ISERROR(SEARCH("08.30 – 17.30",J164)))</formula>
    </cfRule>
    <cfRule type="containsText" dxfId="21801" priority="30654" operator="containsText" text="09.00 – 18.00">
      <formula>NOT(ISERROR(SEARCH("09.00 – 18.00",J164)))</formula>
    </cfRule>
    <cfRule type="containsText" dxfId="21800" priority="30655" operator="containsText" text="09.00 – 13.00">
      <formula>NOT(ISERROR(SEARCH("09.00 – 13.00",J164)))</formula>
    </cfRule>
    <cfRule type="containsText" dxfId="21799" priority="30656" operator="containsText" text="11.30 – 19.30">
      <formula>NOT(ISERROR(SEARCH("11.30 – 19.30",J164)))</formula>
    </cfRule>
    <cfRule type="containsText" dxfId="21798" priority="30657" operator="containsText" text="10.30 – 19.30">
      <formula>NOT(ISERROR(SEARCH("10.30 – 19.30",J164)))</formula>
    </cfRule>
    <cfRule type="containsText" dxfId="21797" priority="30658" operator="containsText" text="09.00 – 15.00">
      <formula>NOT(ISERROR(SEARCH("09.00 – 15.00",J164)))</formula>
    </cfRule>
    <cfRule type="containsText" dxfId="21796" priority="30659" operator="containsText" text="12:30">
      <formula>NOT(ISERROR(SEARCH("12:30",J164)))</formula>
    </cfRule>
    <cfRule type="containsText" dxfId="21795" priority="30660" operator="containsText" text="13:30">
      <formula>NOT(ISERROR(SEARCH("13:30",J164)))</formula>
    </cfRule>
    <cfRule type="containsText" dxfId="21794" priority="30661" operator="containsText" text="FESTIVITÁ">
      <formula>NOT(ISERROR(SEARCH("FESTIVITÁ",J164)))</formula>
    </cfRule>
    <cfRule type="cellIs" dxfId="21793" priority="30662" operator="equal">
      <formula>"DOMENICA"</formula>
    </cfRule>
  </conditionalFormatting>
  <conditionalFormatting sqref="J164:AE164">
    <cfRule type="containsText" dxfId="21792" priority="30640" operator="containsText" text="09.00 - 13.00">
      <formula>NOT(ISERROR(SEARCH("09.00 - 13.00",J164)))</formula>
    </cfRule>
    <cfRule type="containsText" dxfId="21791" priority="30641" operator="containsText" text="09.00 – 15:00">
      <formula>NOT(ISERROR(SEARCH("09.00 – 15:00",J164)))</formula>
    </cfRule>
    <cfRule type="containsText" dxfId="21790" priority="30642" operator="containsText" text="09.00 – 16.00">
      <formula>NOT(ISERROR(SEARCH("09.00 – 16.00",J164)))</formula>
    </cfRule>
    <cfRule type="containsText" dxfId="21789" priority="30643" operator="containsText" text="09.00 - 13:00">
      <formula>NOT(ISERROR(SEARCH("09.00 - 13:00",J164)))</formula>
    </cfRule>
    <cfRule type="containsText" dxfId="21788" priority="30644" operator="containsText" text="08.30 – 16:30 ">
      <formula>NOT(ISERROR(SEARCH("08.30 – 16:30 ",J164)))</formula>
    </cfRule>
    <cfRule type="containsText" dxfId="21787" priority="30645" operator="containsText" text="08.30 – 17:30 ">
      <formula>NOT(ISERROR(SEARCH("08.30 – 17:30 ",J164)))</formula>
    </cfRule>
  </conditionalFormatting>
  <conditionalFormatting sqref="BT114">
    <cfRule type="cellIs" dxfId="21786" priority="30217" operator="equal">
      <formula>"09.00 – 13.00"</formula>
    </cfRule>
  </conditionalFormatting>
  <conditionalFormatting sqref="BT114">
    <cfRule type="cellIs" dxfId="21785" priority="30218" operator="equal">
      <formula>"09.00 – 15.00"</formula>
    </cfRule>
  </conditionalFormatting>
  <conditionalFormatting sqref="BT114">
    <cfRule type="cellIs" dxfId="21784" priority="30219" operator="equal">
      <formula>"09.00 – 18.00"</formula>
    </cfRule>
  </conditionalFormatting>
  <conditionalFormatting sqref="BT114">
    <cfRule type="cellIs" dxfId="21783" priority="30220" operator="equal">
      <formula>"09.30 – 13.00"</formula>
    </cfRule>
  </conditionalFormatting>
  <conditionalFormatting sqref="BT114">
    <cfRule type="cellIs" dxfId="21782" priority="30221" operator="equal">
      <formula>"10.30 – 19.30"</formula>
    </cfRule>
  </conditionalFormatting>
  <conditionalFormatting sqref="BT114">
    <cfRule type="cellIs" dxfId="21781" priority="30222" operator="equal">
      <formula>"11.30 – 19.30"</formula>
    </cfRule>
  </conditionalFormatting>
  <conditionalFormatting sqref="BT114">
    <cfRule type="cellIs" dxfId="21780" priority="30223" operator="equal">
      <formula>_FV(13,"3")</formula>
    </cfRule>
  </conditionalFormatting>
  <conditionalFormatting sqref="BT114">
    <cfRule type="cellIs" dxfId="21779" priority="30224" operator="equal">
      <formula>_FV(13,"3")</formula>
    </cfRule>
  </conditionalFormatting>
  <conditionalFormatting sqref="BT114">
    <cfRule type="cellIs" dxfId="21778" priority="30225" operator="equal">
      <formula>_FV(13,"3")</formula>
    </cfRule>
  </conditionalFormatting>
  <conditionalFormatting sqref="BT114">
    <cfRule type="containsText" dxfId="21777" priority="30207" operator="containsText" text="DOMENICA">
      <formula>NOT(ISERROR(SEARCH("DOMENICA",BT114)))</formula>
    </cfRule>
    <cfRule type="containsText" dxfId="21776" priority="30208" operator="containsText" text="08.30 – 14.30">
      <formula>NOT(ISERROR(SEARCH("08.30 – 14.30",BT114)))</formula>
    </cfRule>
    <cfRule type="containsText" dxfId="21775" priority="30209" operator="containsText" text="09.30 – 18.30">
      <formula>NOT(ISERROR(SEARCH("09.30 – 18.30",BT114)))</formula>
    </cfRule>
    <cfRule type="containsText" dxfId="21774" priority="30210" operator="containsText" text="08.30 – 16.30">
      <formula>NOT(ISERROR(SEARCH("08.30 – 16.30",BT114)))</formula>
    </cfRule>
    <cfRule type="containsText" dxfId="21773" priority="30211" operator="containsText" text="08.30 – 17.30">
      <formula>NOT(ISERROR(SEARCH("08.30 – 17.30",BT114)))</formula>
    </cfRule>
    <cfRule type="containsText" dxfId="21772" priority="30212" operator="containsText" text="09.00 – 18.00">
      <formula>NOT(ISERROR(SEARCH("09.00 – 18.00",BT114)))</formula>
    </cfRule>
    <cfRule type="containsText" dxfId="21771" priority="30213" operator="containsText" text="09.00 – 15.00">
      <formula>NOT(ISERROR(SEARCH("09.00 – 15.00",BT114)))</formula>
    </cfRule>
    <cfRule type="containsText" dxfId="21770" priority="30214" operator="containsText" text="10.30 – 19.30">
      <formula>NOT(ISERROR(SEARCH("10.30 – 19.30",BT114)))</formula>
    </cfRule>
    <cfRule type="containsText" dxfId="21769" priority="30215" operator="containsText" text="09.00 – 13.00">
      <formula>NOT(ISERROR(SEARCH("09.00 – 13.00",BT114)))</formula>
    </cfRule>
    <cfRule type="containsText" dxfId="21768" priority="30216" operator="containsText" text="11.30 – 19.30">
      <formula>NOT(ISERROR(SEARCH("11.30 – 19.30",BT114)))</formula>
    </cfRule>
  </conditionalFormatting>
  <conditionalFormatting sqref="BT114">
    <cfRule type="cellIs" dxfId="21767" priority="30199" operator="equal">
      <formula>"09.00 – 15.00"</formula>
    </cfRule>
  </conditionalFormatting>
  <conditionalFormatting sqref="BT114">
    <cfRule type="cellIs" dxfId="21766" priority="30200" operator="equal">
      <formula>"09.00 – 18.00"</formula>
    </cfRule>
  </conditionalFormatting>
  <conditionalFormatting sqref="BT114">
    <cfRule type="cellIs" dxfId="21765" priority="30201" operator="equal">
      <formula>"09.30 – 13.00"</formula>
    </cfRule>
  </conditionalFormatting>
  <conditionalFormatting sqref="BT114">
    <cfRule type="cellIs" dxfId="21764" priority="30202" operator="equal">
      <formula>"10.30 – 19.30"</formula>
    </cfRule>
  </conditionalFormatting>
  <conditionalFormatting sqref="BT114">
    <cfRule type="cellIs" dxfId="21763" priority="30203" operator="equal">
      <formula>"11.30 – 19.30"</formula>
    </cfRule>
  </conditionalFormatting>
  <conditionalFormatting sqref="BT114">
    <cfRule type="cellIs" dxfId="21762" priority="30204" operator="equal">
      <formula>_FV(13,"3")</formula>
    </cfRule>
  </conditionalFormatting>
  <conditionalFormatting sqref="BT114">
    <cfRule type="cellIs" dxfId="21761" priority="30205" operator="equal">
      <formula>_FV(13,"3")</formula>
    </cfRule>
  </conditionalFormatting>
  <conditionalFormatting sqref="BT114">
    <cfRule type="cellIs" dxfId="21760" priority="30206" operator="equal">
      <formula>_FV(13,"3")</formula>
    </cfRule>
  </conditionalFormatting>
  <conditionalFormatting sqref="BT114">
    <cfRule type="cellIs" dxfId="21759" priority="30191" operator="equal">
      <formula>"09.00 – 15.00"</formula>
    </cfRule>
  </conditionalFormatting>
  <conditionalFormatting sqref="BT114">
    <cfRule type="cellIs" dxfId="21758" priority="30192" operator="equal">
      <formula>"09.00 – 18.00"</formula>
    </cfRule>
  </conditionalFormatting>
  <conditionalFormatting sqref="BT114">
    <cfRule type="cellIs" dxfId="21757" priority="30193" operator="equal">
      <formula>"09.30 – 13.00"</formula>
    </cfRule>
  </conditionalFormatting>
  <conditionalFormatting sqref="BT114">
    <cfRule type="cellIs" dxfId="21756" priority="30194" operator="equal">
      <formula>"10.30 – 19.30"</formula>
    </cfRule>
  </conditionalFormatting>
  <conditionalFormatting sqref="BT114">
    <cfRule type="cellIs" dxfId="21755" priority="30195" operator="equal">
      <formula>"11.30 – 19.30"</formula>
    </cfRule>
  </conditionalFormatting>
  <conditionalFormatting sqref="BT114">
    <cfRule type="cellIs" dxfId="21754" priority="30196" operator="equal">
      <formula>_FV(13,"3")</formula>
    </cfRule>
  </conditionalFormatting>
  <conditionalFormatting sqref="BT114">
    <cfRule type="cellIs" dxfId="21753" priority="30197" operator="equal">
      <formula>_FV(13,"3")</formula>
    </cfRule>
  </conditionalFormatting>
  <conditionalFormatting sqref="BT114">
    <cfRule type="cellIs" dxfId="21752" priority="30198" operator="equal">
      <formula>_FV(13,"3")</formula>
    </cfRule>
  </conditionalFormatting>
  <conditionalFormatting sqref="BT114">
    <cfRule type="containsText" dxfId="21751" priority="30185" operator="containsText" text="09.00 - 13.00">
      <formula>NOT(ISERROR(SEARCH("09.00 - 13.00",BT114)))</formula>
    </cfRule>
    <cfRule type="containsText" dxfId="21750" priority="30186" operator="containsText" text="09.00 – 15:00">
      <formula>NOT(ISERROR(SEARCH("09.00 – 15:00",BT114)))</formula>
    </cfRule>
    <cfRule type="containsText" dxfId="21749" priority="30187" operator="containsText" text="09.00 – 16.00">
      <formula>NOT(ISERROR(SEARCH("09.00 – 16.00",BT114)))</formula>
    </cfRule>
    <cfRule type="containsText" dxfId="21748" priority="30188" operator="containsText" text="09.00 - 13:00">
      <formula>NOT(ISERROR(SEARCH("09.00 - 13:00",BT114)))</formula>
    </cfRule>
    <cfRule type="containsText" dxfId="21747" priority="30189" operator="containsText" text="08.30 – 16:30 ">
      <formula>NOT(ISERROR(SEARCH("08.30 – 16:30 ",BT114)))</formula>
    </cfRule>
    <cfRule type="containsText" dxfId="21746" priority="30190" operator="containsText" text="08.30 – 17:30 ">
      <formula>NOT(ISERROR(SEARCH("08.30 – 17:30 ",BT114)))</formula>
    </cfRule>
  </conditionalFormatting>
  <conditionalFormatting sqref="BT114">
    <cfRule type="cellIs" dxfId="21745" priority="30177" operator="equal">
      <formula>"09.00 – 15.00"</formula>
    </cfRule>
  </conditionalFormatting>
  <conditionalFormatting sqref="BT114">
    <cfRule type="cellIs" dxfId="21744" priority="30178" operator="equal">
      <formula>"09.00 – 18.00"</formula>
    </cfRule>
  </conditionalFormatting>
  <conditionalFormatting sqref="BT114">
    <cfRule type="cellIs" dxfId="21743" priority="30179" operator="equal">
      <formula>"09.30 – 13.00"</formula>
    </cfRule>
  </conditionalFormatting>
  <conditionalFormatting sqref="BT114">
    <cfRule type="cellIs" dxfId="21742" priority="30180" operator="equal">
      <formula>"10.30 – 19.30"</formula>
    </cfRule>
  </conditionalFormatting>
  <conditionalFormatting sqref="BT114">
    <cfRule type="cellIs" dxfId="21741" priority="30181" operator="equal">
      <formula>"11.30 – 19.30"</formula>
    </cfRule>
  </conditionalFormatting>
  <conditionalFormatting sqref="BT114">
    <cfRule type="cellIs" dxfId="21740" priority="30182" operator="equal">
      <formula>_FV(13,"3")</formula>
    </cfRule>
  </conditionalFormatting>
  <conditionalFormatting sqref="BT114">
    <cfRule type="cellIs" dxfId="21739" priority="30183" operator="equal">
      <formula>_FV(13,"3")</formula>
    </cfRule>
  </conditionalFormatting>
  <conditionalFormatting sqref="BT114">
    <cfRule type="cellIs" dxfId="21738" priority="30184" operator="equal">
      <formula>_FV(13,"3")</formula>
    </cfRule>
  </conditionalFormatting>
  <conditionalFormatting sqref="BT114">
    <cfRule type="containsText" dxfId="21737" priority="30167" operator="containsText" text="DOMENICA">
      <formula>NOT(ISERROR(SEARCH("DOMENICA",BT114)))</formula>
    </cfRule>
    <cfRule type="containsText" dxfId="21736" priority="30168" operator="containsText" text="08.30 – 14.30">
      <formula>NOT(ISERROR(SEARCH("08.30 – 14.30",BT114)))</formula>
    </cfRule>
    <cfRule type="containsText" dxfId="21735" priority="30169" operator="containsText" text="09.30 – 18.30">
      <formula>NOT(ISERROR(SEARCH("09.30 – 18.30",BT114)))</formula>
    </cfRule>
    <cfRule type="containsText" dxfId="21734" priority="30170" operator="containsText" text="08.30 – 16.30">
      <formula>NOT(ISERROR(SEARCH("08.30 – 16.30",BT114)))</formula>
    </cfRule>
    <cfRule type="containsText" dxfId="21733" priority="30171" operator="containsText" text="08.30 – 17.30">
      <formula>NOT(ISERROR(SEARCH("08.30 – 17.30",BT114)))</formula>
    </cfRule>
    <cfRule type="containsText" dxfId="21732" priority="30172" operator="containsText" text="09.00 – 18.00">
      <formula>NOT(ISERROR(SEARCH("09.00 – 18.00",BT114)))</formula>
    </cfRule>
    <cfRule type="containsText" dxfId="21731" priority="30173" operator="containsText" text="09.00 – 15.00">
      <formula>NOT(ISERROR(SEARCH("09.00 – 15.00",BT114)))</formula>
    </cfRule>
    <cfRule type="containsText" dxfId="21730" priority="30174" operator="containsText" text="10.30 – 19.30">
      <formula>NOT(ISERROR(SEARCH("10.30 – 19.30",BT114)))</formula>
    </cfRule>
    <cfRule type="containsText" dxfId="21729" priority="30175" operator="containsText" text="09.00 – 13.00">
      <formula>NOT(ISERROR(SEARCH("09.00 – 13.00",BT114)))</formula>
    </cfRule>
    <cfRule type="containsText" dxfId="21728" priority="30176" operator="containsText" text="11.30 – 19.30">
      <formula>NOT(ISERROR(SEARCH("11.30 – 19.30",BT114)))</formula>
    </cfRule>
  </conditionalFormatting>
  <conditionalFormatting sqref="BT114">
    <cfRule type="cellIs" dxfId="21727" priority="30160" operator="equal">
      <formula>"09.00 – 18.00"</formula>
    </cfRule>
  </conditionalFormatting>
  <conditionalFormatting sqref="BT114">
    <cfRule type="cellIs" dxfId="21726" priority="30161" operator="equal">
      <formula>"09.30 – 13.00"</formula>
    </cfRule>
  </conditionalFormatting>
  <conditionalFormatting sqref="BT114">
    <cfRule type="cellIs" dxfId="21725" priority="30162" operator="equal">
      <formula>"10.30 – 19.30"</formula>
    </cfRule>
  </conditionalFormatting>
  <conditionalFormatting sqref="BT114">
    <cfRule type="cellIs" dxfId="21724" priority="30163" operator="equal">
      <formula>"11.30 – 19.30"</formula>
    </cfRule>
  </conditionalFormatting>
  <conditionalFormatting sqref="BT114">
    <cfRule type="cellIs" dxfId="21723" priority="30164" operator="equal">
      <formula>_FV(13,"3")</formula>
    </cfRule>
  </conditionalFormatting>
  <conditionalFormatting sqref="BT114">
    <cfRule type="cellIs" dxfId="21722" priority="30165" operator="equal">
      <formula>_FV(13,"3")</formula>
    </cfRule>
  </conditionalFormatting>
  <conditionalFormatting sqref="BT114">
    <cfRule type="cellIs" dxfId="21721" priority="30166" operator="equal">
      <formula>_FV(13,"3")</formula>
    </cfRule>
  </conditionalFormatting>
  <conditionalFormatting sqref="BT114">
    <cfRule type="cellIs" dxfId="21720" priority="30153" operator="equal">
      <formula>"09.00 – 18.00"</formula>
    </cfRule>
  </conditionalFormatting>
  <conditionalFormatting sqref="BT114">
    <cfRule type="cellIs" dxfId="21719" priority="30154" operator="equal">
      <formula>"09.30 – 13.00"</formula>
    </cfRule>
  </conditionalFormatting>
  <conditionalFormatting sqref="BT114">
    <cfRule type="cellIs" dxfId="21718" priority="30155" operator="equal">
      <formula>"10.30 – 19.30"</formula>
    </cfRule>
  </conditionalFormatting>
  <conditionalFormatting sqref="BT114">
    <cfRule type="cellIs" dxfId="21717" priority="30156" operator="equal">
      <formula>"11.30 – 19.30"</formula>
    </cfRule>
  </conditionalFormatting>
  <conditionalFormatting sqref="BT114">
    <cfRule type="cellIs" dxfId="21716" priority="30157" operator="equal">
      <formula>_FV(13,"3")</formula>
    </cfRule>
  </conditionalFormatting>
  <conditionalFormatting sqref="BT114">
    <cfRule type="cellIs" dxfId="21715" priority="30158" operator="equal">
      <formula>_FV(13,"3")</formula>
    </cfRule>
  </conditionalFormatting>
  <conditionalFormatting sqref="BT114">
    <cfRule type="cellIs" dxfId="21714" priority="30159" operator="equal">
      <formula>_FV(13,"3")</formula>
    </cfRule>
  </conditionalFormatting>
  <conditionalFormatting sqref="BT115:BT122">
    <cfRule type="containsText" dxfId="21713" priority="30135" operator="containsText" text="08.30 – 14.30">
      <formula>NOT(ISERROR(SEARCH("08.30 – 14.30",BT115)))</formula>
    </cfRule>
    <cfRule type="containsText" dxfId="21712" priority="30136" operator="containsText" text="09:30 – 18.30">
      <formula>NOT(ISERROR(SEARCH("09:30 – 18.30",BT115)))</formula>
    </cfRule>
    <cfRule type="containsText" dxfId="21711" priority="30137" operator="containsText" text="10.30 – 18.30">
      <formula>NOT(ISERROR(SEARCH("10.30 – 18.30",BT115)))</formula>
    </cfRule>
    <cfRule type="containsText" dxfId="21710" priority="30138" operator="containsText" text="09.30 – 18.30">
      <formula>NOT(ISERROR(SEARCH("09.30 – 18.30",BT115)))</formula>
    </cfRule>
    <cfRule type="containsText" dxfId="21709" priority="30140" operator="containsText" text="09.00 – 13:00">
      <formula>NOT(ISERROR(SEARCH("09.00 – 13:00",BT115)))</formula>
    </cfRule>
    <cfRule type="containsText" dxfId="21708" priority="30141" operator="containsText" text="08.30 – 16.30">
      <formula>NOT(ISERROR(SEARCH("08.30 – 16.30",BT115)))</formula>
    </cfRule>
    <cfRule type="containsText" dxfId="21707" priority="30142" operator="containsText" text="08:30 – 17.30">
      <formula>NOT(ISERROR(SEARCH("08:30 – 17.30",BT115)))</formula>
    </cfRule>
    <cfRule type="containsText" dxfId="21706" priority="30143" operator="containsText" text="08.30 – 17.30">
      <formula>NOT(ISERROR(SEARCH("08.30 – 17.30",BT115)))</formula>
    </cfRule>
    <cfRule type="containsText" dxfId="21705" priority="30144" operator="containsText" text="09.00 – 18.00">
      <formula>NOT(ISERROR(SEARCH("09.00 – 18.00",BT115)))</formula>
    </cfRule>
    <cfRule type="containsText" dxfId="21704" priority="30145" operator="containsText" text="09.00 – 13.00">
      <formula>NOT(ISERROR(SEARCH("09.00 – 13.00",BT115)))</formula>
    </cfRule>
    <cfRule type="containsText" dxfId="21703" priority="30146" operator="containsText" text="11.30 – 19.30">
      <formula>NOT(ISERROR(SEARCH("11.30 – 19.30",BT115)))</formula>
    </cfRule>
    <cfRule type="containsText" dxfId="21702" priority="30147" operator="containsText" text="10.30 – 19.30">
      <formula>NOT(ISERROR(SEARCH("10.30 – 19.30",BT115)))</formula>
    </cfRule>
    <cfRule type="containsText" dxfId="21701" priority="30148" operator="containsText" text="09.00 – 15.00">
      <formula>NOT(ISERROR(SEARCH("09.00 – 15.00",BT115)))</formula>
    </cfRule>
    <cfRule type="containsText" dxfId="21700" priority="30149" operator="containsText" text="1 2 : 3 0">
      <formula>NOT(ISERROR(SEARCH("1 2 : 3 0",BT115)))</formula>
    </cfRule>
    <cfRule type="containsText" dxfId="21699" priority="30150" operator="containsText" text="1 3 : 3 0">
      <formula>NOT(ISERROR(SEARCH("1 3 : 3 0",BT115)))</formula>
    </cfRule>
    <cfRule type="containsText" dxfId="21698" priority="30151" operator="containsText" text="FESTIVITÁ">
      <formula>NOT(ISERROR(SEARCH("FESTIVITÁ",BT115)))</formula>
    </cfRule>
    <cfRule type="cellIs" dxfId="21697" priority="30152" operator="equal">
      <formula>"DOMENICA"</formula>
    </cfRule>
  </conditionalFormatting>
  <conditionalFormatting sqref="BT115:BT122">
    <cfRule type="containsText" dxfId="21696" priority="30127" operator="containsText" text="09.00 - 13.00">
      <formula>NOT(ISERROR(SEARCH("09.00 - 13.00",BT115)))</formula>
    </cfRule>
    <cfRule type="containsText" dxfId="21695" priority="30130" operator="containsText" text="09.00 – 15:00">
      <formula>NOT(ISERROR(SEARCH("09.00 – 15:00",BT115)))</formula>
    </cfRule>
    <cfRule type="containsText" dxfId="21694" priority="30131" operator="containsText" text="09.00 – 16.00">
      <formula>NOT(ISERROR(SEARCH("09.00 – 16.00",BT115)))</formula>
    </cfRule>
    <cfRule type="containsText" dxfId="21693" priority="30132" operator="containsText" text="09.00 - 13:00">
      <formula>NOT(ISERROR(SEARCH("09.00 - 13:00",BT115)))</formula>
    </cfRule>
    <cfRule type="containsText" dxfId="21692" priority="30133" operator="containsText" text="08.30 – 16:30 ">
      <formula>NOT(ISERROR(SEARCH("08.30 – 16:30 ",BT115)))</formula>
    </cfRule>
    <cfRule type="containsText" dxfId="21691" priority="30134" operator="containsText" text="08.30 – 17:30 ">
      <formula>NOT(ISERROR(SEARCH("08.30 – 17:30 ",BT115)))</formula>
    </cfRule>
  </conditionalFormatting>
  <conditionalFormatting sqref="BT115:BT122">
    <cfRule type="containsText" dxfId="21690" priority="30129" operator="containsText" text="1 3 : 0 0">
      <formula>NOT(ISERROR(SEARCH("1 3 : 0 0",BT115)))</formula>
    </cfRule>
  </conditionalFormatting>
  <conditionalFormatting sqref="BT115">
    <cfRule type="containsText" dxfId="21689" priority="30128" operator="containsText" text="13:00">
      <formula>NOT(ISERROR(SEARCH("13:00",BT115)))</formula>
    </cfRule>
  </conditionalFormatting>
  <conditionalFormatting sqref="BT115:BT122">
    <cfRule type="containsText" dxfId="21688" priority="30139" operator="containsText" text="09:00 – 13.00 ">
      <formula>NOT(ISERROR(SEARCH("09:00 – 13.00 ",BT115)))</formula>
    </cfRule>
  </conditionalFormatting>
  <conditionalFormatting sqref="BT121">
    <cfRule type="containsText" dxfId="21687" priority="30126" operator="containsText" text="09:00 – 13.00 ">
      <formula>NOT(ISERROR(SEARCH("09:00 – 13.00 ",BT121)))</formula>
    </cfRule>
  </conditionalFormatting>
  <conditionalFormatting sqref="BT115:BT122">
    <cfRule type="containsText" dxfId="21686" priority="30125" operator="containsText" text="09:00 – 13.00 ">
      <formula>NOT(ISERROR(SEARCH("09:00 – 13.00 ",BT115)))</formula>
    </cfRule>
  </conditionalFormatting>
  <conditionalFormatting sqref="BT121:BT122">
    <cfRule type="containsText" dxfId="21685" priority="30124" operator="containsText" text="09:00 – 13.00 ">
      <formula>NOT(ISERROR(SEARCH("09:00 – 13.00 ",BT121)))</formula>
    </cfRule>
  </conditionalFormatting>
  <conditionalFormatting sqref="BT116">
    <cfRule type="containsText" dxfId="21684" priority="30121" operator="containsText" text="09.00 -13.00">
      <formula>NOT(ISERROR(SEARCH("09.00 -13.00",BT116)))</formula>
    </cfRule>
    <cfRule type="containsText" dxfId="21683" priority="30122" operator="containsText" text="09.00 -15:00">
      <formula>NOT(ISERROR(SEARCH("09.00 -15:00",BT116)))</formula>
    </cfRule>
    <cfRule type="containsText" dxfId="21682" priority="30123" operator="containsText" text="09.00 -16.00">
      <formula>NOT(ISERROR(SEARCH("09.00 -16.00",BT116)))</formula>
    </cfRule>
  </conditionalFormatting>
  <conditionalFormatting sqref="BT117:BT122">
    <cfRule type="containsText" dxfId="21681" priority="30118" operator="containsText" text="09.00 -13.00">
      <formula>NOT(ISERROR(SEARCH("09.00 -13.00",BT117)))</formula>
    </cfRule>
    <cfRule type="containsText" dxfId="21680" priority="30119" operator="containsText" text="09.00 -15:00">
      <formula>NOT(ISERROR(SEARCH("09.00 -15:00",BT117)))</formula>
    </cfRule>
    <cfRule type="containsText" dxfId="21679" priority="30120" operator="containsText" text="09.00 -16.00">
      <formula>NOT(ISERROR(SEARCH("09.00 -16.00",BT117)))</formula>
    </cfRule>
  </conditionalFormatting>
  <conditionalFormatting sqref="BT115">
    <cfRule type="containsText" dxfId="21678" priority="30115" operator="containsText" text="09.00 -13.00">
      <formula>NOT(ISERROR(SEARCH("09.00 -13.00",BT115)))</formula>
    </cfRule>
    <cfRule type="containsText" dxfId="21677" priority="30116" operator="containsText" text="09.00 -15:00">
      <formula>NOT(ISERROR(SEARCH("09.00 -15:00",BT115)))</formula>
    </cfRule>
    <cfRule type="containsText" dxfId="21676" priority="30117" operator="containsText" text="09.00 -16.00">
      <formula>NOT(ISERROR(SEARCH("09.00 -16.00",BT115)))</formula>
    </cfRule>
  </conditionalFormatting>
  <conditionalFormatting sqref="BT121">
    <cfRule type="containsText" dxfId="21675" priority="30114" operator="containsText" text="09:00 – 13.00 ">
      <formula>NOT(ISERROR(SEARCH("09:00 – 13.00 ",BT121)))</formula>
    </cfRule>
  </conditionalFormatting>
  <conditionalFormatting sqref="BT115:BT122">
    <cfRule type="containsText" dxfId="21674" priority="30113" operator="containsText" text="09:00 – 13.00 ">
      <formula>NOT(ISERROR(SEARCH("09:00 – 13.00 ",BT115)))</formula>
    </cfRule>
  </conditionalFormatting>
  <conditionalFormatting sqref="BT121:BT122">
    <cfRule type="containsText" dxfId="21673" priority="30112" operator="containsText" text="09:00 – 13.00 ">
      <formula>NOT(ISERROR(SEARCH("09:00 – 13.00 ",BT121)))</formula>
    </cfRule>
  </conditionalFormatting>
  <conditionalFormatting sqref="BT116">
    <cfRule type="containsText" dxfId="21672" priority="30109" operator="containsText" text="09.00 -13.00">
      <formula>NOT(ISERROR(SEARCH("09.00 -13.00",BT116)))</formula>
    </cfRule>
    <cfRule type="containsText" dxfId="21671" priority="30110" operator="containsText" text="09.00 -15:00">
      <formula>NOT(ISERROR(SEARCH("09.00 -15:00",BT116)))</formula>
    </cfRule>
    <cfRule type="containsText" dxfId="21670" priority="30111" operator="containsText" text="09.00 -16.00">
      <formula>NOT(ISERROR(SEARCH("09.00 -16.00",BT116)))</formula>
    </cfRule>
  </conditionalFormatting>
  <conditionalFormatting sqref="BT117:BT122">
    <cfRule type="containsText" dxfId="21669" priority="30106" operator="containsText" text="09.00 -13.00">
      <formula>NOT(ISERROR(SEARCH("09.00 -13.00",BT117)))</formula>
    </cfRule>
    <cfRule type="containsText" dxfId="21668" priority="30107" operator="containsText" text="09.00 -15:00">
      <formula>NOT(ISERROR(SEARCH("09.00 -15:00",BT117)))</formula>
    </cfRule>
    <cfRule type="containsText" dxfId="21667" priority="30108" operator="containsText" text="09.00 -16.00">
      <formula>NOT(ISERROR(SEARCH("09.00 -16.00",BT117)))</formula>
    </cfRule>
  </conditionalFormatting>
  <conditionalFormatting sqref="BT115">
    <cfRule type="containsText" dxfId="21666" priority="30103" operator="containsText" text="09.00 -13.00">
      <formula>NOT(ISERROR(SEARCH("09.00 -13.00",BT115)))</formula>
    </cfRule>
    <cfRule type="containsText" dxfId="21665" priority="30104" operator="containsText" text="09.00 -15:00">
      <formula>NOT(ISERROR(SEARCH("09.00 -15:00",BT115)))</formula>
    </cfRule>
    <cfRule type="containsText" dxfId="21664" priority="30105" operator="containsText" text="09.00 -16.00">
      <formula>NOT(ISERROR(SEARCH("09.00 -16.00",BT115)))</formula>
    </cfRule>
  </conditionalFormatting>
  <conditionalFormatting sqref="BT116">
    <cfRule type="containsText" dxfId="21663" priority="30100" operator="containsText" text="09.00 -13:00">
      <formula>NOT(ISERROR(SEARCH("09.00 -13:00",BT116)))</formula>
    </cfRule>
    <cfRule type="containsText" dxfId="21662" priority="30101" operator="containsText" text="08.30 -17.30">
      <formula>NOT(ISERROR(SEARCH("08.30 -17.30",BT116)))</formula>
    </cfRule>
    <cfRule type="containsText" dxfId="21661" priority="30102" operator="containsText" text="08.30 -15:30">
      <formula>NOT(ISERROR(SEARCH("08.30 -15:30",BT116)))</formula>
    </cfRule>
  </conditionalFormatting>
  <conditionalFormatting sqref="BT117:BT122">
    <cfRule type="containsText" dxfId="21660" priority="30097" operator="containsText" text="09.00 -13.00">
      <formula>NOT(ISERROR(SEARCH("09.00 -13.00",BT117)))</formula>
    </cfRule>
    <cfRule type="containsText" dxfId="21659" priority="30098" operator="containsText" text="09.00 -15:00">
      <formula>NOT(ISERROR(SEARCH("09.00 -15:00",BT117)))</formula>
    </cfRule>
    <cfRule type="containsText" dxfId="21658" priority="30099" operator="containsText" text="09.00 -16.00">
      <formula>NOT(ISERROR(SEARCH("09.00 -16.00",BT117)))</formula>
    </cfRule>
  </conditionalFormatting>
  <conditionalFormatting sqref="BT117:BT122">
    <cfRule type="containsText" dxfId="21657" priority="30094" operator="containsText" text="09.00 -13:00">
      <formula>NOT(ISERROR(SEARCH("09.00 -13:00",BT117)))</formula>
    </cfRule>
    <cfRule type="containsText" dxfId="21656" priority="30095" operator="containsText" text="08.30 -17.30">
      <formula>NOT(ISERROR(SEARCH("08.30 -17.30",BT117)))</formula>
    </cfRule>
    <cfRule type="containsText" dxfId="21655" priority="30096" operator="containsText" text="08.30 -15:30">
      <formula>NOT(ISERROR(SEARCH("08.30 -15:30",BT117)))</formula>
    </cfRule>
  </conditionalFormatting>
  <conditionalFormatting sqref="BT115">
    <cfRule type="containsText" dxfId="21654" priority="30091" operator="containsText" text="09.00 -13.00">
      <formula>NOT(ISERROR(SEARCH("09.00 -13.00",BT115)))</formula>
    </cfRule>
    <cfRule type="containsText" dxfId="21653" priority="30092" operator="containsText" text="09.00 -15:00">
      <formula>NOT(ISERROR(SEARCH("09.00 -15:00",BT115)))</formula>
    </cfRule>
    <cfRule type="containsText" dxfId="21652" priority="30093" operator="containsText" text="09.00 -16.00">
      <formula>NOT(ISERROR(SEARCH("09.00 -16.00",BT115)))</formula>
    </cfRule>
  </conditionalFormatting>
  <conditionalFormatting sqref="BT115">
    <cfRule type="containsText" dxfId="21651" priority="30088" operator="containsText" text="09.00 -13:00">
      <formula>NOT(ISERROR(SEARCH("09.00 -13:00",BT115)))</formula>
    </cfRule>
    <cfRule type="containsText" dxfId="21650" priority="30089" operator="containsText" text="08.30 -17.30">
      <formula>NOT(ISERROR(SEARCH("08.30 -17.30",BT115)))</formula>
    </cfRule>
    <cfRule type="containsText" dxfId="21649" priority="30090" operator="containsText" text="08.30 -15:30">
      <formula>NOT(ISERROR(SEARCH("08.30 -15:30",BT115)))</formula>
    </cfRule>
  </conditionalFormatting>
  <conditionalFormatting sqref="BT124">
    <cfRule type="cellIs" dxfId="21648" priority="30080" operator="equal">
      <formula>"09.00 – 15.00"</formula>
    </cfRule>
  </conditionalFormatting>
  <conditionalFormatting sqref="BT124">
    <cfRule type="cellIs" dxfId="21647" priority="30081" operator="equal">
      <formula>"09.00 – 18.00"</formula>
    </cfRule>
  </conditionalFormatting>
  <conditionalFormatting sqref="BT124">
    <cfRule type="cellIs" dxfId="21646" priority="30082" operator="equal">
      <formula>"09.30 – 13.00"</formula>
    </cfRule>
  </conditionalFormatting>
  <conditionalFormatting sqref="BT124">
    <cfRule type="cellIs" dxfId="21645" priority="30083" operator="equal">
      <formula>"10.30 – 19.30"</formula>
    </cfRule>
  </conditionalFormatting>
  <conditionalFormatting sqref="BT124">
    <cfRule type="cellIs" dxfId="21644" priority="30084" operator="equal">
      <formula>"11.30 – 19.30"</formula>
    </cfRule>
  </conditionalFormatting>
  <conditionalFormatting sqref="BT124">
    <cfRule type="cellIs" dxfId="21643" priority="30085" operator="equal">
      <formula>_FV(13,"3")</formula>
    </cfRule>
  </conditionalFormatting>
  <conditionalFormatting sqref="BT124">
    <cfRule type="cellIs" dxfId="21642" priority="30086" operator="equal">
      <formula>_FV(13,"3")</formula>
    </cfRule>
  </conditionalFormatting>
  <conditionalFormatting sqref="BT124">
    <cfRule type="cellIs" dxfId="21641" priority="30087" operator="equal">
      <formula>_FV(13,"3")</formula>
    </cfRule>
  </conditionalFormatting>
  <conditionalFormatting sqref="BT124">
    <cfRule type="containsText" dxfId="21640" priority="30070" operator="containsText" text="DOMENICA">
      <formula>NOT(ISERROR(SEARCH("DOMENICA",BT124)))</formula>
    </cfRule>
    <cfRule type="containsText" dxfId="21639" priority="30071" operator="containsText" text="08.30 – 14.30">
      <formula>NOT(ISERROR(SEARCH("08.30 – 14.30",BT124)))</formula>
    </cfRule>
    <cfRule type="containsText" dxfId="21638" priority="30072" operator="containsText" text="09.30 – 18.30">
      <formula>NOT(ISERROR(SEARCH("09.30 – 18.30",BT124)))</formula>
    </cfRule>
    <cfRule type="containsText" dxfId="21637" priority="30073" operator="containsText" text="08.30 – 16.30">
      <formula>NOT(ISERROR(SEARCH("08.30 – 16.30",BT124)))</formula>
    </cfRule>
    <cfRule type="containsText" dxfId="21636" priority="30074" operator="containsText" text="08.30 – 17.30">
      <formula>NOT(ISERROR(SEARCH("08.30 – 17.30",BT124)))</formula>
    </cfRule>
    <cfRule type="containsText" dxfId="21635" priority="30075" operator="containsText" text="09.00 – 18.00">
      <formula>NOT(ISERROR(SEARCH("09.00 – 18.00",BT124)))</formula>
    </cfRule>
    <cfRule type="containsText" dxfId="21634" priority="30076" operator="containsText" text="09.00 – 15.00">
      <formula>NOT(ISERROR(SEARCH("09.00 – 15.00",BT124)))</formula>
    </cfRule>
    <cfRule type="containsText" dxfId="21633" priority="30077" operator="containsText" text="10.30 – 19.30">
      <formula>NOT(ISERROR(SEARCH("10.30 – 19.30",BT124)))</formula>
    </cfRule>
    <cfRule type="containsText" dxfId="21632" priority="30078" operator="containsText" text="09.00 – 13.00">
      <formula>NOT(ISERROR(SEARCH("09.00 – 13.00",BT124)))</formula>
    </cfRule>
    <cfRule type="containsText" dxfId="21631" priority="30079" operator="containsText" text="11.30 – 19.30">
      <formula>NOT(ISERROR(SEARCH("11.30 – 19.30",BT124)))</formula>
    </cfRule>
  </conditionalFormatting>
  <conditionalFormatting sqref="BT124">
    <cfRule type="cellIs" dxfId="21630" priority="30063" operator="equal">
      <formula>"09.00 – 18.00"</formula>
    </cfRule>
  </conditionalFormatting>
  <conditionalFormatting sqref="BT124">
    <cfRule type="cellIs" dxfId="21629" priority="30064" operator="equal">
      <formula>"09.30 – 13.00"</formula>
    </cfRule>
  </conditionalFormatting>
  <conditionalFormatting sqref="BT124">
    <cfRule type="cellIs" dxfId="21628" priority="30065" operator="equal">
      <formula>"10.30 – 19.30"</formula>
    </cfRule>
  </conditionalFormatting>
  <conditionalFormatting sqref="BT124">
    <cfRule type="cellIs" dxfId="21627" priority="30066" operator="equal">
      <formula>"11.30 – 19.30"</formula>
    </cfRule>
  </conditionalFormatting>
  <conditionalFormatting sqref="BT124">
    <cfRule type="cellIs" dxfId="21626" priority="30067" operator="equal">
      <formula>_FV(13,"3")</formula>
    </cfRule>
  </conditionalFormatting>
  <conditionalFormatting sqref="BT124">
    <cfRule type="cellIs" dxfId="21625" priority="30068" operator="equal">
      <formula>_FV(13,"3")</formula>
    </cfRule>
  </conditionalFormatting>
  <conditionalFormatting sqref="BT124">
    <cfRule type="cellIs" dxfId="21624" priority="30069" operator="equal">
      <formula>_FV(13,"3")</formula>
    </cfRule>
  </conditionalFormatting>
  <conditionalFormatting sqref="BT124">
    <cfRule type="cellIs" dxfId="21623" priority="30056" operator="equal">
      <formula>"09.00 – 18.00"</formula>
    </cfRule>
  </conditionalFormatting>
  <conditionalFormatting sqref="BT124">
    <cfRule type="cellIs" dxfId="21622" priority="30057" operator="equal">
      <formula>"09.30 – 13.00"</formula>
    </cfRule>
  </conditionalFormatting>
  <conditionalFormatting sqref="BT124">
    <cfRule type="cellIs" dxfId="21621" priority="30058" operator="equal">
      <formula>"10.30 – 19.30"</formula>
    </cfRule>
  </conditionalFormatting>
  <conditionalFormatting sqref="BT124">
    <cfRule type="cellIs" dxfId="21620" priority="30059" operator="equal">
      <formula>"11.30 – 19.30"</formula>
    </cfRule>
  </conditionalFormatting>
  <conditionalFormatting sqref="BT124">
    <cfRule type="cellIs" dxfId="21619" priority="30060" operator="equal">
      <formula>_FV(13,"3")</formula>
    </cfRule>
  </conditionalFormatting>
  <conditionalFormatting sqref="BT124">
    <cfRule type="cellIs" dxfId="21618" priority="30061" operator="equal">
      <formula>_FV(13,"3")</formula>
    </cfRule>
  </conditionalFormatting>
  <conditionalFormatting sqref="BT124">
    <cfRule type="cellIs" dxfId="21617" priority="30062" operator="equal">
      <formula>_FV(13,"3")</formula>
    </cfRule>
  </conditionalFormatting>
  <conditionalFormatting sqref="BT124">
    <cfRule type="containsText" dxfId="21616" priority="30050" operator="containsText" text="09.00 - 13.00">
      <formula>NOT(ISERROR(SEARCH("09.00 - 13.00",BT124)))</formula>
    </cfRule>
    <cfRule type="containsText" dxfId="21615" priority="30051" operator="containsText" text="09.00 – 15:00">
      <formula>NOT(ISERROR(SEARCH("09.00 – 15:00",BT124)))</formula>
    </cfRule>
    <cfRule type="containsText" dxfId="21614" priority="30052" operator="containsText" text="09.00 – 16.00">
      <formula>NOT(ISERROR(SEARCH("09.00 – 16.00",BT124)))</formula>
    </cfRule>
    <cfRule type="containsText" dxfId="21613" priority="30053" operator="containsText" text="09.00 - 13:00">
      <formula>NOT(ISERROR(SEARCH("09.00 - 13:00",BT124)))</formula>
    </cfRule>
    <cfRule type="containsText" dxfId="21612" priority="30054" operator="containsText" text="08.30 – 16:30 ">
      <formula>NOT(ISERROR(SEARCH("08.30 – 16:30 ",BT124)))</formula>
    </cfRule>
    <cfRule type="containsText" dxfId="21611" priority="30055" operator="containsText" text="08.30 – 17:30 ">
      <formula>NOT(ISERROR(SEARCH("08.30 – 17:30 ",BT124)))</formula>
    </cfRule>
  </conditionalFormatting>
  <conditionalFormatting sqref="BT124">
    <cfRule type="cellIs" dxfId="21610" priority="30042" operator="equal">
      <formula>"09.00 – 15.00"</formula>
    </cfRule>
  </conditionalFormatting>
  <conditionalFormatting sqref="BT124">
    <cfRule type="cellIs" dxfId="21609" priority="30043" operator="equal">
      <formula>"09.00 – 18.00"</formula>
    </cfRule>
  </conditionalFormatting>
  <conditionalFormatting sqref="BT124">
    <cfRule type="cellIs" dxfId="21608" priority="30044" operator="equal">
      <formula>"09.30 – 13.00"</formula>
    </cfRule>
  </conditionalFormatting>
  <conditionalFormatting sqref="BT124">
    <cfRule type="cellIs" dxfId="21607" priority="30045" operator="equal">
      <formula>"10.30 – 19.30"</formula>
    </cfRule>
  </conditionalFormatting>
  <conditionalFormatting sqref="BT124">
    <cfRule type="cellIs" dxfId="21606" priority="30046" operator="equal">
      <formula>"11.30 – 19.30"</formula>
    </cfRule>
  </conditionalFormatting>
  <conditionalFormatting sqref="BT124">
    <cfRule type="cellIs" dxfId="21605" priority="30047" operator="equal">
      <formula>_FV(13,"3")</formula>
    </cfRule>
  </conditionalFormatting>
  <conditionalFormatting sqref="BT124">
    <cfRule type="cellIs" dxfId="21604" priority="30048" operator="equal">
      <formula>_FV(13,"3")</formula>
    </cfRule>
  </conditionalFormatting>
  <conditionalFormatting sqref="BT124">
    <cfRule type="cellIs" dxfId="21603" priority="30049" operator="equal">
      <formula>_FV(13,"3")</formula>
    </cfRule>
  </conditionalFormatting>
  <conditionalFormatting sqref="BT124">
    <cfRule type="containsText" dxfId="21602" priority="30032" operator="containsText" text="DOMENICA">
      <formula>NOT(ISERROR(SEARCH("DOMENICA",BT124)))</formula>
    </cfRule>
    <cfRule type="containsText" dxfId="21601" priority="30033" operator="containsText" text="08.30 – 14.30">
      <formula>NOT(ISERROR(SEARCH("08.30 – 14.30",BT124)))</formula>
    </cfRule>
    <cfRule type="containsText" dxfId="21600" priority="30034" operator="containsText" text="09.30 – 18.30">
      <formula>NOT(ISERROR(SEARCH("09.30 – 18.30",BT124)))</formula>
    </cfRule>
    <cfRule type="containsText" dxfId="21599" priority="30035" operator="containsText" text="08.30 – 16.30">
      <formula>NOT(ISERROR(SEARCH("08.30 – 16.30",BT124)))</formula>
    </cfRule>
    <cfRule type="containsText" dxfId="21598" priority="30036" operator="containsText" text="08.30 – 17.30">
      <formula>NOT(ISERROR(SEARCH("08.30 – 17.30",BT124)))</formula>
    </cfRule>
    <cfRule type="containsText" dxfId="21597" priority="30037" operator="containsText" text="09.00 – 18.00">
      <formula>NOT(ISERROR(SEARCH("09.00 – 18.00",BT124)))</formula>
    </cfRule>
    <cfRule type="containsText" dxfId="21596" priority="30038" operator="containsText" text="09.00 – 15.00">
      <formula>NOT(ISERROR(SEARCH("09.00 – 15.00",BT124)))</formula>
    </cfRule>
    <cfRule type="containsText" dxfId="21595" priority="30039" operator="containsText" text="10.30 – 19.30">
      <formula>NOT(ISERROR(SEARCH("10.30 – 19.30",BT124)))</formula>
    </cfRule>
    <cfRule type="containsText" dxfId="21594" priority="30040" operator="containsText" text="09.00 – 13.00">
      <formula>NOT(ISERROR(SEARCH("09.00 – 13.00",BT124)))</formula>
    </cfRule>
    <cfRule type="containsText" dxfId="21593" priority="30041" operator="containsText" text="11.30 – 19.30">
      <formula>NOT(ISERROR(SEARCH("11.30 – 19.30",BT124)))</formula>
    </cfRule>
  </conditionalFormatting>
  <conditionalFormatting sqref="BT124">
    <cfRule type="cellIs" dxfId="21592" priority="30025" operator="equal">
      <formula>"09.00 – 18.00"</formula>
    </cfRule>
  </conditionalFormatting>
  <conditionalFormatting sqref="BT124">
    <cfRule type="cellIs" dxfId="21591" priority="30026" operator="equal">
      <formula>"09.30 – 13.00"</formula>
    </cfRule>
  </conditionalFormatting>
  <conditionalFormatting sqref="BT124">
    <cfRule type="cellIs" dxfId="21590" priority="30027" operator="equal">
      <formula>"10.30 – 19.30"</formula>
    </cfRule>
  </conditionalFormatting>
  <conditionalFormatting sqref="BT124">
    <cfRule type="cellIs" dxfId="21589" priority="30028" operator="equal">
      <formula>"11.30 – 19.30"</formula>
    </cfRule>
  </conditionalFormatting>
  <conditionalFormatting sqref="BT124">
    <cfRule type="cellIs" dxfId="21588" priority="30029" operator="equal">
      <formula>_FV(13,"3")</formula>
    </cfRule>
  </conditionalFormatting>
  <conditionalFormatting sqref="BT124">
    <cfRule type="cellIs" dxfId="21587" priority="30030" operator="equal">
      <formula>_FV(13,"3")</formula>
    </cfRule>
  </conditionalFormatting>
  <conditionalFormatting sqref="BT124">
    <cfRule type="cellIs" dxfId="21586" priority="30031" operator="equal">
      <formula>_FV(13,"3")</formula>
    </cfRule>
  </conditionalFormatting>
  <conditionalFormatting sqref="BT124">
    <cfRule type="cellIs" dxfId="21585" priority="30018" operator="equal">
      <formula>"09.00 – 18.00"</formula>
    </cfRule>
  </conditionalFormatting>
  <conditionalFormatting sqref="BT124">
    <cfRule type="cellIs" dxfId="21584" priority="30019" operator="equal">
      <formula>"09.30 – 13.00"</formula>
    </cfRule>
  </conditionalFormatting>
  <conditionalFormatting sqref="BT124">
    <cfRule type="cellIs" dxfId="21583" priority="30020" operator="equal">
      <formula>"10.30 – 19.30"</formula>
    </cfRule>
  </conditionalFormatting>
  <conditionalFormatting sqref="BT124">
    <cfRule type="cellIs" dxfId="21582" priority="30021" operator="equal">
      <formula>"11.30 – 19.30"</formula>
    </cfRule>
  </conditionalFormatting>
  <conditionalFormatting sqref="BT124">
    <cfRule type="cellIs" dxfId="21581" priority="30022" operator="equal">
      <formula>_FV(13,"3")</formula>
    </cfRule>
  </conditionalFormatting>
  <conditionalFormatting sqref="BT124">
    <cfRule type="cellIs" dxfId="21580" priority="30023" operator="equal">
      <formula>_FV(13,"3")</formula>
    </cfRule>
  </conditionalFormatting>
  <conditionalFormatting sqref="BT124">
    <cfRule type="cellIs" dxfId="21579" priority="30024" operator="equal">
      <formula>_FV(13,"3")</formula>
    </cfRule>
  </conditionalFormatting>
  <conditionalFormatting sqref="BT124">
    <cfRule type="cellIs" dxfId="21578" priority="30010" operator="equal">
      <formula>"09.00 – 15.00"</formula>
    </cfRule>
  </conditionalFormatting>
  <conditionalFormatting sqref="BT124">
    <cfRule type="cellIs" dxfId="21577" priority="30011" operator="equal">
      <formula>"09.00 – 18.00"</formula>
    </cfRule>
  </conditionalFormatting>
  <conditionalFormatting sqref="BT124">
    <cfRule type="cellIs" dxfId="21576" priority="30012" operator="equal">
      <formula>"09.30 – 13.00"</formula>
    </cfRule>
  </conditionalFormatting>
  <conditionalFormatting sqref="BT124">
    <cfRule type="cellIs" dxfId="21575" priority="30013" operator="equal">
      <formula>"10.30 – 19.30"</formula>
    </cfRule>
  </conditionalFormatting>
  <conditionalFormatting sqref="BT124">
    <cfRule type="cellIs" dxfId="21574" priority="30014" operator="equal">
      <formula>"11.30 – 19.30"</formula>
    </cfRule>
  </conditionalFormatting>
  <conditionalFormatting sqref="BT124">
    <cfRule type="cellIs" dxfId="21573" priority="30015" operator="equal">
      <formula>_FV(13,"3")</formula>
    </cfRule>
  </conditionalFormatting>
  <conditionalFormatting sqref="BT124">
    <cfRule type="cellIs" dxfId="21572" priority="30016" operator="equal">
      <formula>_FV(13,"3")</formula>
    </cfRule>
  </conditionalFormatting>
  <conditionalFormatting sqref="BT124">
    <cfRule type="cellIs" dxfId="21571" priority="30017" operator="equal">
      <formula>_FV(13,"3")</formula>
    </cfRule>
  </conditionalFormatting>
  <conditionalFormatting sqref="BT124">
    <cfRule type="containsText" dxfId="21570" priority="30000" operator="containsText" text="DOMENICA">
      <formula>NOT(ISERROR(SEARCH("DOMENICA",BT124)))</formula>
    </cfRule>
    <cfRule type="containsText" dxfId="21569" priority="30001" operator="containsText" text="08.30 – 14.30">
      <formula>NOT(ISERROR(SEARCH("08.30 – 14.30",BT124)))</formula>
    </cfRule>
    <cfRule type="containsText" dxfId="21568" priority="30002" operator="containsText" text="09.30 – 18.30">
      <formula>NOT(ISERROR(SEARCH("09.30 – 18.30",BT124)))</formula>
    </cfRule>
    <cfRule type="containsText" dxfId="21567" priority="30003" operator="containsText" text="08.30 – 16.30">
      <formula>NOT(ISERROR(SEARCH("08.30 – 16.30",BT124)))</formula>
    </cfRule>
    <cfRule type="containsText" dxfId="21566" priority="30004" operator="containsText" text="08.30 – 17.30">
      <formula>NOT(ISERROR(SEARCH("08.30 – 17.30",BT124)))</formula>
    </cfRule>
    <cfRule type="containsText" dxfId="21565" priority="30005" operator="containsText" text="09.00 – 18.00">
      <formula>NOT(ISERROR(SEARCH("09.00 – 18.00",BT124)))</formula>
    </cfRule>
    <cfRule type="containsText" dxfId="21564" priority="30006" operator="containsText" text="09.00 – 15.00">
      <formula>NOT(ISERROR(SEARCH("09.00 – 15.00",BT124)))</formula>
    </cfRule>
    <cfRule type="containsText" dxfId="21563" priority="30007" operator="containsText" text="10.30 – 19.30">
      <formula>NOT(ISERROR(SEARCH("10.30 – 19.30",BT124)))</formula>
    </cfRule>
    <cfRule type="containsText" dxfId="21562" priority="30008" operator="containsText" text="09.00 – 13.00">
      <formula>NOT(ISERROR(SEARCH("09.00 – 13.00",BT124)))</formula>
    </cfRule>
    <cfRule type="containsText" dxfId="21561" priority="30009" operator="containsText" text="11.30 – 19.30">
      <formula>NOT(ISERROR(SEARCH("11.30 – 19.30",BT124)))</formula>
    </cfRule>
  </conditionalFormatting>
  <conditionalFormatting sqref="BT124">
    <cfRule type="cellIs" dxfId="21560" priority="29993" operator="equal">
      <formula>"09.00 – 18.00"</formula>
    </cfRule>
  </conditionalFormatting>
  <conditionalFormatting sqref="BT124">
    <cfRule type="cellIs" dxfId="21559" priority="29994" operator="equal">
      <formula>"09.30 – 13.00"</formula>
    </cfRule>
  </conditionalFormatting>
  <conditionalFormatting sqref="BT124">
    <cfRule type="cellIs" dxfId="21558" priority="29995" operator="equal">
      <formula>"10.30 – 19.30"</formula>
    </cfRule>
  </conditionalFormatting>
  <conditionalFormatting sqref="BT124">
    <cfRule type="cellIs" dxfId="21557" priority="29996" operator="equal">
      <formula>"11.30 – 19.30"</formula>
    </cfRule>
  </conditionalFormatting>
  <conditionalFormatting sqref="BT124">
    <cfRule type="cellIs" dxfId="21556" priority="29997" operator="equal">
      <formula>_FV(13,"3")</formula>
    </cfRule>
  </conditionalFormatting>
  <conditionalFormatting sqref="BT124">
    <cfRule type="cellIs" dxfId="21555" priority="29998" operator="equal">
      <formula>_FV(13,"3")</formula>
    </cfRule>
  </conditionalFormatting>
  <conditionalFormatting sqref="BT124">
    <cfRule type="cellIs" dxfId="21554" priority="29999" operator="equal">
      <formula>_FV(13,"3")</formula>
    </cfRule>
  </conditionalFormatting>
  <conditionalFormatting sqref="BT124">
    <cfRule type="cellIs" dxfId="21553" priority="29986" operator="equal">
      <formula>"09.00 – 18.00"</formula>
    </cfRule>
  </conditionalFormatting>
  <conditionalFormatting sqref="BT124">
    <cfRule type="cellIs" dxfId="21552" priority="29987" operator="equal">
      <formula>"09.30 – 13.00"</formula>
    </cfRule>
  </conditionalFormatting>
  <conditionalFormatting sqref="BT124">
    <cfRule type="cellIs" dxfId="21551" priority="29988" operator="equal">
      <formula>"10.30 – 19.30"</formula>
    </cfRule>
  </conditionalFormatting>
  <conditionalFormatting sqref="BT124">
    <cfRule type="cellIs" dxfId="21550" priority="29989" operator="equal">
      <formula>"11.30 – 19.30"</formula>
    </cfRule>
  </conditionalFormatting>
  <conditionalFormatting sqref="BT124">
    <cfRule type="cellIs" dxfId="21549" priority="29990" operator="equal">
      <formula>_FV(13,"3")</formula>
    </cfRule>
  </conditionalFormatting>
  <conditionalFormatting sqref="BT124">
    <cfRule type="cellIs" dxfId="21548" priority="29991" operator="equal">
      <formula>_FV(13,"3")</formula>
    </cfRule>
  </conditionalFormatting>
  <conditionalFormatting sqref="BT124">
    <cfRule type="cellIs" dxfId="21547" priority="29992" operator="equal">
      <formula>_FV(13,"3")</formula>
    </cfRule>
  </conditionalFormatting>
  <conditionalFormatting sqref="BT124">
    <cfRule type="cellIs" dxfId="21546" priority="29978" operator="equal">
      <formula>"09.00 – 15.00"</formula>
    </cfRule>
  </conditionalFormatting>
  <conditionalFormatting sqref="BT124">
    <cfRule type="cellIs" dxfId="21545" priority="29979" operator="equal">
      <formula>"09.00 – 18.00"</formula>
    </cfRule>
  </conditionalFormatting>
  <conditionalFormatting sqref="BT124">
    <cfRule type="cellIs" dxfId="21544" priority="29980" operator="equal">
      <formula>"09.30 – 13.00"</formula>
    </cfRule>
  </conditionalFormatting>
  <conditionalFormatting sqref="BT124">
    <cfRule type="cellIs" dxfId="21543" priority="29981" operator="equal">
      <formula>"10.30 – 19.30"</formula>
    </cfRule>
  </conditionalFormatting>
  <conditionalFormatting sqref="BT124">
    <cfRule type="cellIs" dxfId="21542" priority="29982" operator="equal">
      <formula>"11.30 – 19.30"</formula>
    </cfRule>
  </conditionalFormatting>
  <conditionalFormatting sqref="BT124">
    <cfRule type="cellIs" dxfId="21541" priority="29983" operator="equal">
      <formula>_FV(13,"3")</formula>
    </cfRule>
  </conditionalFormatting>
  <conditionalFormatting sqref="BT124">
    <cfRule type="cellIs" dxfId="21540" priority="29984" operator="equal">
      <formula>_FV(13,"3")</formula>
    </cfRule>
  </conditionalFormatting>
  <conditionalFormatting sqref="BT124">
    <cfRule type="cellIs" dxfId="21539" priority="29985" operator="equal">
      <formula>_FV(13,"3")</formula>
    </cfRule>
  </conditionalFormatting>
  <conditionalFormatting sqref="BT124">
    <cfRule type="containsText" dxfId="21538" priority="29968" operator="containsText" text="DOMENICA">
      <formula>NOT(ISERROR(SEARCH("DOMENICA",BT124)))</formula>
    </cfRule>
    <cfRule type="containsText" dxfId="21537" priority="29969" operator="containsText" text="08.30 – 14.30">
      <formula>NOT(ISERROR(SEARCH("08.30 – 14.30",BT124)))</formula>
    </cfRule>
    <cfRule type="containsText" dxfId="21536" priority="29970" operator="containsText" text="09.30 – 18.30">
      <formula>NOT(ISERROR(SEARCH("09.30 – 18.30",BT124)))</formula>
    </cfRule>
    <cfRule type="containsText" dxfId="21535" priority="29971" operator="containsText" text="08.30 – 16.30">
      <formula>NOT(ISERROR(SEARCH("08.30 – 16.30",BT124)))</formula>
    </cfRule>
    <cfRule type="containsText" dxfId="21534" priority="29972" operator="containsText" text="08.30 – 17.30">
      <formula>NOT(ISERROR(SEARCH("08.30 – 17.30",BT124)))</formula>
    </cfRule>
    <cfRule type="containsText" dxfId="21533" priority="29973" operator="containsText" text="09.00 – 18.00">
      <formula>NOT(ISERROR(SEARCH("09.00 – 18.00",BT124)))</formula>
    </cfRule>
    <cfRule type="containsText" dxfId="21532" priority="29974" operator="containsText" text="09.00 – 15.00">
      <formula>NOT(ISERROR(SEARCH("09.00 – 15.00",BT124)))</formula>
    </cfRule>
    <cfRule type="containsText" dxfId="21531" priority="29975" operator="containsText" text="10.30 – 19.30">
      <formula>NOT(ISERROR(SEARCH("10.30 – 19.30",BT124)))</formula>
    </cfRule>
    <cfRule type="containsText" dxfId="21530" priority="29976" operator="containsText" text="09.00 – 13.00">
      <formula>NOT(ISERROR(SEARCH("09.00 – 13.00",BT124)))</formula>
    </cfRule>
    <cfRule type="containsText" dxfId="21529" priority="29977" operator="containsText" text="11.30 – 19.30">
      <formula>NOT(ISERROR(SEARCH("11.30 – 19.30",BT124)))</formula>
    </cfRule>
  </conditionalFormatting>
  <conditionalFormatting sqref="BT124">
    <cfRule type="cellIs" dxfId="21528" priority="29961" operator="equal">
      <formula>"09.00 – 18.00"</formula>
    </cfRule>
  </conditionalFormatting>
  <conditionalFormatting sqref="BT124">
    <cfRule type="cellIs" dxfId="21527" priority="29962" operator="equal">
      <formula>"09.30 – 13.00"</formula>
    </cfRule>
  </conditionalFormatting>
  <conditionalFormatting sqref="BT124">
    <cfRule type="cellIs" dxfId="21526" priority="29963" operator="equal">
      <formula>"10.30 – 19.30"</formula>
    </cfRule>
  </conditionalFormatting>
  <conditionalFormatting sqref="BT124">
    <cfRule type="cellIs" dxfId="21525" priority="29964" operator="equal">
      <formula>"11.30 – 19.30"</formula>
    </cfRule>
  </conditionalFormatting>
  <conditionalFormatting sqref="BT124">
    <cfRule type="cellIs" dxfId="21524" priority="29965" operator="equal">
      <formula>_FV(13,"3")</formula>
    </cfRule>
  </conditionalFormatting>
  <conditionalFormatting sqref="BT124">
    <cfRule type="cellIs" dxfId="21523" priority="29966" operator="equal">
      <formula>_FV(13,"3")</formula>
    </cfRule>
  </conditionalFormatting>
  <conditionalFormatting sqref="BT124">
    <cfRule type="cellIs" dxfId="21522" priority="29967" operator="equal">
      <formula>_FV(13,"3")</formula>
    </cfRule>
  </conditionalFormatting>
  <conditionalFormatting sqref="BT124">
    <cfRule type="cellIs" dxfId="21521" priority="29954" operator="equal">
      <formula>"09.00 – 18.00"</formula>
    </cfRule>
  </conditionalFormatting>
  <conditionalFormatting sqref="BT124">
    <cfRule type="cellIs" dxfId="21520" priority="29955" operator="equal">
      <formula>"09.30 – 13.00"</formula>
    </cfRule>
  </conditionalFormatting>
  <conditionalFormatting sqref="BT124">
    <cfRule type="cellIs" dxfId="21519" priority="29956" operator="equal">
      <formula>"10.30 – 19.30"</formula>
    </cfRule>
  </conditionalFormatting>
  <conditionalFormatting sqref="BT124">
    <cfRule type="cellIs" dxfId="21518" priority="29957" operator="equal">
      <formula>"11.30 – 19.30"</formula>
    </cfRule>
  </conditionalFormatting>
  <conditionalFormatting sqref="BT124">
    <cfRule type="cellIs" dxfId="21517" priority="29958" operator="equal">
      <formula>_FV(13,"3")</formula>
    </cfRule>
  </conditionalFormatting>
  <conditionalFormatting sqref="BT124">
    <cfRule type="cellIs" dxfId="21516" priority="29959" operator="equal">
      <formula>_FV(13,"3")</formula>
    </cfRule>
  </conditionalFormatting>
  <conditionalFormatting sqref="BT124">
    <cfRule type="cellIs" dxfId="21515" priority="29960" operator="equal">
      <formula>_FV(13,"3")</formula>
    </cfRule>
  </conditionalFormatting>
  <conditionalFormatting sqref="BT125:BT132">
    <cfRule type="containsText" dxfId="21514" priority="29936" operator="containsText" text="08.30 – 14.30">
      <formula>NOT(ISERROR(SEARCH("08.30 – 14.30",BT125)))</formula>
    </cfRule>
    <cfRule type="containsText" dxfId="21513" priority="29937" operator="containsText" text="09:30 – 18.30">
      <formula>NOT(ISERROR(SEARCH("09:30 – 18.30",BT125)))</formula>
    </cfRule>
    <cfRule type="containsText" dxfId="21512" priority="29938" operator="containsText" text="10.30 – 18.30">
      <formula>NOT(ISERROR(SEARCH("10.30 – 18.30",BT125)))</formula>
    </cfRule>
    <cfRule type="containsText" dxfId="21511" priority="29939" operator="containsText" text="09.30 – 18.30">
      <formula>NOT(ISERROR(SEARCH("09.30 – 18.30",BT125)))</formula>
    </cfRule>
    <cfRule type="containsText" dxfId="21510" priority="29941" operator="containsText" text="09.00 – 13:00">
      <formula>NOT(ISERROR(SEARCH("09.00 – 13:00",BT125)))</formula>
    </cfRule>
    <cfRule type="containsText" dxfId="21509" priority="29942" operator="containsText" text="08.30 – 16.30">
      <formula>NOT(ISERROR(SEARCH("08.30 – 16.30",BT125)))</formula>
    </cfRule>
    <cfRule type="containsText" dxfId="21508" priority="29943" operator="containsText" text="08:30 – 17.30">
      <formula>NOT(ISERROR(SEARCH("08:30 – 17.30",BT125)))</formula>
    </cfRule>
    <cfRule type="containsText" dxfId="21507" priority="29944" operator="containsText" text="08.30 – 17.30">
      <formula>NOT(ISERROR(SEARCH("08.30 – 17.30",BT125)))</formula>
    </cfRule>
    <cfRule type="containsText" dxfId="21506" priority="29945" operator="containsText" text="09.00 – 18.00">
      <formula>NOT(ISERROR(SEARCH("09.00 – 18.00",BT125)))</formula>
    </cfRule>
    <cfRule type="containsText" dxfId="21505" priority="29946" operator="containsText" text="09.00 – 13.00">
      <formula>NOT(ISERROR(SEARCH("09.00 – 13.00",BT125)))</formula>
    </cfRule>
    <cfRule type="containsText" dxfId="21504" priority="29947" operator="containsText" text="11.30 – 19.30">
      <formula>NOT(ISERROR(SEARCH("11.30 – 19.30",BT125)))</formula>
    </cfRule>
    <cfRule type="containsText" dxfId="21503" priority="29948" operator="containsText" text="10.30 – 19.30">
      <formula>NOT(ISERROR(SEARCH("10.30 – 19.30",BT125)))</formula>
    </cfRule>
    <cfRule type="containsText" dxfId="21502" priority="29949" operator="containsText" text="09.00 – 15.00">
      <formula>NOT(ISERROR(SEARCH("09.00 – 15.00",BT125)))</formula>
    </cfRule>
    <cfRule type="containsText" dxfId="21501" priority="29950" operator="containsText" text="1 2 : 3 0">
      <formula>NOT(ISERROR(SEARCH("1 2 : 3 0",BT125)))</formula>
    </cfRule>
    <cfRule type="containsText" dxfId="21500" priority="29951" operator="containsText" text="1 3 : 3 0">
      <formula>NOT(ISERROR(SEARCH("1 3 : 3 0",BT125)))</formula>
    </cfRule>
    <cfRule type="containsText" dxfId="21499" priority="29952" operator="containsText" text="FESTIVITÁ">
      <formula>NOT(ISERROR(SEARCH("FESTIVITÁ",BT125)))</formula>
    </cfRule>
    <cfRule type="cellIs" dxfId="21498" priority="29953" operator="equal">
      <formula>"DOMENICA"</formula>
    </cfRule>
  </conditionalFormatting>
  <conditionalFormatting sqref="BT125:BT132">
    <cfRule type="containsText" dxfId="21497" priority="29928" operator="containsText" text="09.00 - 13.00">
      <formula>NOT(ISERROR(SEARCH("09.00 - 13.00",BT125)))</formula>
    </cfRule>
    <cfRule type="containsText" dxfId="21496" priority="29931" operator="containsText" text="09.00 – 15:00">
      <formula>NOT(ISERROR(SEARCH("09.00 – 15:00",BT125)))</formula>
    </cfRule>
    <cfRule type="containsText" dxfId="21495" priority="29932" operator="containsText" text="09.00 – 16.00">
      <formula>NOT(ISERROR(SEARCH("09.00 – 16.00",BT125)))</formula>
    </cfRule>
    <cfRule type="containsText" dxfId="21494" priority="29933" operator="containsText" text="09.00 - 13:00">
      <formula>NOT(ISERROR(SEARCH("09.00 - 13:00",BT125)))</formula>
    </cfRule>
    <cfRule type="containsText" dxfId="21493" priority="29934" operator="containsText" text="08.30 – 16:30 ">
      <formula>NOT(ISERROR(SEARCH("08.30 – 16:30 ",BT125)))</formula>
    </cfRule>
    <cfRule type="containsText" dxfId="21492" priority="29935" operator="containsText" text="08.30 – 17:30 ">
      <formula>NOT(ISERROR(SEARCH("08.30 – 17:30 ",BT125)))</formula>
    </cfRule>
  </conditionalFormatting>
  <conditionalFormatting sqref="BT125:BT132">
    <cfRule type="containsText" dxfId="21491" priority="29930" operator="containsText" text="1 3 : 0 0">
      <formula>NOT(ISERROR(SEARCH("1 3 : 0 0",BT125)))</formula>
    </cfRule>
  </conditionalFormatting>
  <conditionalFormatting sqref="BT125">
    <cfRule type="containsText" dxfId="21490" priority="29929" operator="containsText" text="13:00">
      <formula>NOT(ISERROR(SEARCH("13:00",BT125)))</formula>
    </cfRule>
  </conditionalFormatting>
  <conditionalFormatting sqref="BT125:BT132">
    <cfRule type="containsText" dxfId="21489" priority="29940" operator="containsText" text="09:00 – 13.00 ">
      <formula>NOT(ISERROR(SEARCH("09:00 – 13.00 ",BT125)))</formula>
    </cfRule>
  </conditionalFormatting>
  <conditionalFormatting sqref="BT131">
    <cfRule type="containsText" dxfId="21488" priority="29927" operator="containsText" text="09:00 – 13.00 ">
      <formula>NOT(ISERROR(SEARCH("09:00 – 13.00 ",BT131)))</formula>
    </cfRule>
  </conditionalFormatting>
  <conditionalFormatting sqref="BT125:BT132">
    <cfRule type="containsText" dxfId="21487" priority="29926" operator="containsText" text="09:00 – 13.00 ">
      <formula>NOT(ISERROR(SEARCH("09:00 – 13.00 ",BT125)))</formula>
    </cfRule>
  </conditionalFormatting>
  <conditionalFormatting sqref="BT131:BT132">
    <cfRule type="containsText" dxfId="21486" priority="29925" operator="containsText" text="09:00 – 13.00 ">
      <formula>NOT(ISERROR(SEARCH("09:00 – 13.00 ",BT131)))</formula>
    </cfRule>
  </conditionalFormatting>
  <conditionalFormatting sqref="BT126">
    <cfRule type="containsText" dxfId="21485" priority="29922" operator="containsText" text="09.00 -13.00">
      <formula>NOT(ISERROR(SEARCH("09.00 -13.00",BT126)))</formula>
    </cfRule>
    <cfRule type="containsText" dxfId="21484" priority="29923" operator="containsText" text="09.00 -15:00">
      <formula>NOT(ISERROR(SEARCH("09.00 -15:00",BT126)))</formula>
    </cfRule>
    <cfRule type="containsText" dxfId="21483" priority="29924" operator="containsText" text="09.00 -16.00">
      <formula>NOT(ISERROR(SEARCH("09.00 -16.00",BT126)))</formula>
    </cfRule>
  </conditionalFormatting>
  <conditionalFormatting sqref="BT127:BT132">
    <cfRule type="containsText" dxfId="21482" priority="29919" operator="containsText" text="09.00 -13.00">
      <formula>NOT(ISERROR(SEARCH("09.00 -13.00",BT127)))</formula>
    </cfRule>
    <cfRule type="containsText" dxfId="21481" priority="29920" operator="containsText" text="09.00 -15:00">
      <formula>NOT(ISERROR(SEARCH("09.00 -15:00",BT127)))</formula>
    </cfRule>
    <cfRule type="containsText" dxfId="21480" priority="29921" operator="containsText" text="09.00 -16.00">
      <formula>NOT(ISERROR(SEARCH("09.00 -16.00",BT127)))</formula>
    </cfRule>
  </conditionalFormatting>
  <conditionalFormatting sqref="BT125">
    <cfRule type="containsText" dxfId="21479" priority="29916" operator="containsText" text="09.00 -13.00">
      <formula>NOT(ISERROR(SEARCH("09.00 -13.00",BT125)))</formula>
    </cfRule>
    <cfRule type="containsText" dxfId="21478" priority="29917" operator="containsText" text="09.00 -15:00">
      <formula>NOT(ISERROR(SEARCH("09.00 -15:00",BT125)))</formula>
    </cfRule>
    <cfRule type="containsText" dxfId="21477" priority="29918" operator="containsText" text="09.00 -16.00">
      <formula>NOT(ISERROR(SEARCH("09.00 -16.00",BT125)))</formula>
    </cfRule>
  </conditionalFormatting>
  <conditionalFormatting sqref="BT131">
    <cfRule type="containsText" dxfId="21476" priority="29915" operator="containsText" text="09:00 – 13.00 ">
      <formula>NOT(ISERROR(SEARCH("09:00 – 13.00 ",BT131)))</formula>
    </cfRule>
  </conditionalFormatting>
  <conditionalFormatting sqref="BT125:BT132">
    <cfRule type="containsText" dxfId="21475" priority="29914" operator="containsText" text="09:00 – 13.00 ">
      <formula>NOT(ISERROR(SEARCH("09:00 – 13.00 ",BT125)))</formula>
    </cfRule>
  </conditionalFormatting>
  <conditionalFormatting sqref="BT131:BT132">
    <cfRule type="containsText" dxfId="21474" priority="29913" operator="containsText" text="09:00 – 13.00 ">
      <formula>NOT(ISERROR(SEARCH("09:00 – 13.00 ",BT131)))</formula>
    </cfRule>
  </conditionalFormatting>
  <conditionalFormatting sqref="BT126">
    <cfRule type="containsText" dxfId="21473" priority="29910" operator="containsText" text="09.00 -13.00">
      <formula>NOT(ISERROR(SEARCH("09.00 -13.00",BT126)))</formula>
    </cfRule>
    <cfRule type="containsText" dxfId="21472" priority="29911" operator="containsText" text="09.00 -15:00">
      <formula>NOT(ISERROR(SEARCH("09.00 -15:00",BT126)))</formula>
    </cfRule>
    <cfRule type="containsText" dxfId="21471" priority="29912" operator="containsText" text="09.00 -16.00">
      <formula>NOT(ISERROR(SEARCH("09.00 -16.00",BT126)))</formula>
    </cfRule>
  </conditionalFormatting>
  <conditionalFormatting sqref="BT127:BT132">
    <cfRule type="containsText" dxfId="21470" priority="29907" operator="containsText" text="09.00 -13.00">
      <formula>NOT(ISERROR(SEARCH("09.00 -13.00",BT127)))</formula>
    </cfRule>
    <cfRule type="containsText" dxfId="21469" priority="29908" operator="containsText" text="09.00 -15:00">
      <formula>NOT(ISERROR(SEARCH("09.00 -15:00",BT127)))</formula>
    </cfRule>
    <cfRule type="containsText" dxfId="21468" priority="29909" operator="containsText" text="09.00 -16.00">
      <formula>NOT(ISERROR(SEARCH("09.00 -16.00",BT127)))</formula>
    </cfRule>
  </conditionalFormatting>
  <conditionalFormatting sqref="BT125">
    <cfRule type="containsText" dxfId="21467" priority="29904" operator="containsText" text="09.00 -13.00">
      <formula>NOT(ISERROR(SEARCH("09.00 -13.00",BT125)))</formula>
    </cfRule>
    <cfRule type="containsText" dxfId="21466" priority="29905" operator="containsText" text="09.00 -15:00">
      <formula>NOT(ISERROR(SEARCH("09.00 -15:00",BT125)))</formula>
    </cfRule>
    <cfRule type="containsText" dxfId="21465" priority="29906" operator="containsText" text="09.00 -16.00">
      <formula>NOT(ISERROR(SEARCH("09.00 -16.00",BT125)))</formula>
    </cfRule>
  </conditionalFormatting>
  <conditionalFormatting sqref="BT126">
    <cfRule type="containsText" dxfId="21464" priority="29901" operator="containsText" text="09.00 -13:00">
      <formula>NOT(ISERROR(SEARCH("09.00 -13:00",BT126)))</formula>
    </cfRule>
    <cfRule type="containsText" dxfId="21463" priority="29902" operator="containsText" text="08.30 -17.30">
      <formula>NOT(ISERROR(SEARCH("08.30 -17.30",BT126)))</formula>
    </cfRule>
    <cfRule type="containsText" dxfId="21462" priority="29903" operator="containsText" text="08.30 -15:30">
      <formula>NOT(ISERROR(SEARCH("08.30 -15:30",BT126)))</formula>
    </cfRule>
  </conditionalFormatting>
  <conditionalFormatting sqref="BT127:BT132">
    <cfRule type="containsText" dxfId="21461" priority="29898" operator="containsText" text="09.00 -13.00">
      <formula>NOT(ISERROR(SEARCH("09.00 -13.00",BT127)))</formula>
    </cfRule>
    <cfRule type="containsText" dxfId="21460" priority="29899" operator="containsText" text="09.00 -15:00">
      <formula>NOT(ISERROR(SEARCH("09.00 -15:00",BT127)))</formula>
    </cfRule>
    <cfRule type="containsText" dxfId="21459" priority="29900" operator="containsText" text="09.00 -16.00">
      <formula>NOT(ISERROR(SEARCH("09.00 -16.00",BT127)))</formula>
    </cfRule>
  </conditionalFormatting>
  <conditionalFormatting sqref="BT127:BT132">
    <cfRule type="containsText" dxfId="21458" priority="29895" operator="containsText" text="09.00 -13:00">
      <formula>NOT(ISERROR(SEARCH("09.00 -13:00",BT127)))</formula>
    </cfRule>
    <cfRule type="containsText" dxfId="21457" priority="29896" operator="containsText" text="08.30 -17.30">
      <formula>NOT(ISERROR(SEARCH("08.30 -17.30",BT127)))</formula>
    </cfRule>
    <cfRule type="containsText" dxfId="21456" priority="29897" operator="containsText" text="08.30 -15:30">
      <formula>NOT(ISERROR(SEARCH("08.30 -15:30",BT127)))</formula>
    </cfRule>
  </conditionalFormatting>
  <conditionalFormatting sqref="BT125">
    <cfRule type="containsText" dxfId="21455" priority="29892" operator="containsText" text="09.00 -13.00">
      <formula>NOT(ISERROR(SEARCH("09.00 -13.00",BT125)))</formula>
    </cfRule>
    <cfRule type="containsText" dxfId="21454" priority="29893" operator="containsText" text="09.00 -15:00">
      <formula>NOT(ISERROR(SEARCH("09.00 -15:00",BT125)))</formula>
    </cfRule>
    <cfRule type="containsText" dxfId="21453" priority="29894" operator="containsText" text="09.00 -16.00">
      <formula>NOT(ISERROR(SEARCH("09.00 -16.00",BT125)))</formula>
    </cfRule>
  </conditionalFormatting>
  <conditionalFormatting sqref="BT125">
    <cfRule type="containsText" dxfId="21452" priority="29889" operator="containsText" text="09.00 -13:00">
      <formula>NOT(ISERROR(SEARCH("09.00 -13:00",BT125)))</formula>
    </cfRule>
    <cfRule type="containsText" dxfId="21451" priority="29890" operator="containsText" text="08.30 -17.30">
      <formula>NOT(ISERROR(SEARCH("08.30 -17.30",BT125)))</formula>
    </cfRule>
    <cfRule type="containsText" dxfId="21450" priority="29891" operator="containsText" text="08.30 -15:30">
      <formula>NOT(ISERROR(SEARCH("08.30 -15:30",BT125)))</formula>
    </cfRule>
  </conditionalFormatting>
  <conditionalFormatting sqref="BT143">
    <cfRule type="containsText" dxfId="21449" priority="29872" operator="containsText" text="08.30 – 14.30">
      <formula>NOT(ISERROR(SEARCH("08.30 – 14.30",BT143)))</formula>
    </cfRule>
    <cfRule type="containsText" dxfId="21448" priority="29873" operator="containsText" text="09:30 – 18.30">
      <formula>NOT(ISERROR(SEARCH("09:30 – 18.30",BT143)))</formula>
    </cfRule>
    <cfRule type="containsText" dxfId="21447" priority="29874" operator="containsText" text="10.30 – 18.30">
      <formula>NOT(ISERROR(SEARCH("10.30 – 18.30",BT143)))</formula>
    </cfRule>
    <cfRule type="containsText" dxfId="21446" priority="29875" operator="containsText" text="09.30 – 18.30">
      <formula>NOT(ISERROR(SEARCH("09.30 – 18.30",BT143)))</formula>
    </cfRule>
    <cfRule type="containsText" dxfId="21445" priority="29876" operator="containsText" text="09.00 – 13:00">
      <formula>NOT(ISERROR(SEARCH("09.00 – 13:00",BT143)))</formula>
    </cfRule>
    <cfRule type="containsText" dxfId="21444" priority="29877" operator="containsText" text="08.30 – 16.30">
      <formula>NOT(ISERROR(SEARCH("08.30 – 16.30",BT143)))</formula>
    </cfRule>
    <cfRule type="containsText" dxfId="21443" priority="29878" operator="containsText" text="08:30 – 17.30">
      <formula>NOT(ISERROR(SEARCH("08:30 – 17.30",BT143)))</formula>
    </cfRule>
    <cfRule type="containsText" dxfId="21442" priority="29879" operator="containsText" text="08.30 – 17.30">
      <formula>NOT(ISERROR(SEARCH("08.30 – 17.30",BT143)))</formula>
    </cfRule>
    <cfRule type="containsText" dxfId="21441" priority="29880" operator="containsText" text="09.00 – 18.00">
      <formula>NOT(ISERROR(SEARCH("09.00 – 18.00",BT143)))</formula>
    </cfRule>
    <cfRule type="containsText" dxfId="21440" priority="29881" operator="containsText" text="09.00 – 13.00">
      <formula>NOT(ISERROR(SEARCH("09.00 – 13.00",BT143)))</formula>
    </cfRule>
    <cfRule type="containsText" dxfId="21439" priority="29882" operator="containsText" text="11.30 – 19.30">
      <formula>NOT(ISERROR(SEARCH("11.30 – 19.30",BT143)))</formula>
    </cfRule>
    <cfRule type="containsText" dxfId="21438" priority="29883" operator="containsText" text="10.30 – 19.30">
      <formula>NOT(ISERROR(SEARCH("10.30 – 19.30",BT143)))</formula>
    </cfRule>
    <cfRule type="containsText" dxfId="21437" priority="29884" operator="containsText" text="09.00 – 15.00">
      <formula>NOT(ISERROR(SEARCH("09.00 – 15.00",BT143)))</formula>
    </cfRule>
    <cfRule type="containsText" dxfId="21436" priority="29885" operator="containsText" text="12:30">
      <formula>NOT(ISERROR(SEARCH("12:30",BT143)))</formula>
    </cfRule>
    <cfRule type="containsText" dxfId="21435" priority="29886" operator="containsText" text="13:30">
      <formula>NOT(ISERROR(SEARCH("13:30",BT143)))</formula>
    </cfRule>
    <cfRule type="containsText" dxfId="21434" priority="29887" operator="containsText" text="FESTIVITÁ">
      <formula>NOT(ISERROR(SEARCH("FESTIVITÁ",BT143)))</formula>
    </cfRule>
    <cfRule type="cellIs" dxfId="21433" priority="29888" operator="equal">
      <formula>"DOMENICA"</formula>
    </cfRule>
  </conditionalFormatting>
  <conditionalFormatting sqref="BT134">
    <cfRule type="cellIs" dxfId="21432" priority="29863" operator="equal">
      <formula>"09.00 – 13.00"</formula>
    </cfRule>
  </conditionalFormatting>
  <conditionalFormatting sqref="BT134">
    <cfRule type="cellIs" dxfId="21431" priority="29864" operator="equal">
      <formula>"09.00 – 15.00"</formula>
    </cfRule>
  </conditionalFormatting>
  <conditionalFormatting sqref="BT134">
    <cfRule type="cellIs" dxfId="21430" priority="29865" operator="equal">
      <formula>"09.00 – 18.00"</formula>
    </cfRule>
  </conditionalFormatting>
  <conditionalFormatting sqref="BT134">
    <cfRule type="cellIs" dxfId="21429" priority="29866" operator="equal">
      <formula>"09.30 – 13.00"</formula>
    </cfRule>
  </conditionalFormatting>
  <conditionalFormatting sqref="BT134">
    <cfRule type="cellIs" dxfId="21428" priority="29867" operator="equal">
      <formula>"10.30 – 19.30"</formula>
    </cfRule>
  </conditionalFormatting>
  <conditionalFormatting sqref="BT134">
    <cfRule type="cellIs" dxfId="21427" priority="29868" operator="equal">
      <formula>"11.30 – 19.30"</formula>
    </cfRule>
  </conditionalFormatting>
  <conditionalFormatting sqref="BT134">
    <cfRule type="cellIs" dxfId="21426" priority="29869" operator="equal">
      <formula>_FV(13,"3")</formula>
    </cfRule>
  </conditionalFormatting>
  <conditionalFormatting sqref="BT134">
    <cfRule type="cellIs" dxfId="21425" priority="29870" operator="equal">
      <formula>_FV(13,"3")</formula>
    </cfRule>
  </conditionalFormatting>
  <conditionalFormatting sqref="BT134">
    <cfRule type="cellIs" dxfId="21424" priority="29871" operator="equal">
      <formula>_FV(13,"3")</formula>
    </cfRule>
  </conditionalFormatting>
  <conditionalFormatting sqref="BT134">
    <cfRule type="containsText" dxfId="21423" priority="29853" operator="containsText" text="DOMENICA">
      <formula>NOT(ISERROR(SEARCH("DOMENICA",BT134)))</formula>
    </cfRule>
    <cfRule type="containsText" dxfId="21422" priority="29854" operator="containsText" text="08.30 – 14.30">
      <formula>NOT(ISERROR(SEARCH("08.30 – 14.30",BT134)))</formula>
    </cfRule>
    <cfRule type="containsText" dxfId="21421" priority="29855" operator="containsText" text="09.30 – 18.30">
      <formula>NOT(ISERROR(SEARCH("09.30 – 18.30",BT134)))</formula>
    </cfRule>
    <cfRule type="containsText" dxfId="21420" priority="29856" operator="containsText" text="08.30 – 16.30">
      <formula>NOT(ISERROR(SEARCH("08.30 – 16.30",BT134)))</formula>
    </cfRule>
    <cfRule type="containsText" dxfId="21419" priority="29857" operator="containsText" text="08.30 – 17.30">
      <formula>NOT(ISERROR(SEARCH("08.30 – 17.30",BT134)))</formula>
    </cfRule>
    <cfRule type="containsText" dxfId="21418" priority="29858" operator="containsText" text="09.00 – 18.00">
      <formula>NOT(ISERROR(SEARCH("09.00 – 18.00",BT134)))</formula>
    </cfRule>
    <cfRule type="containsText" dxfId="21417" priority="29859" operator="containsText" text="09.00 – 15.00">
      <formula>NOT(ISERROR(SEARCH("09.00 – 15.00",BT134)))</formula>
    </cfRule>
    <cfRule type="containsText" dxfId="21416" priority="29860" operator="containsText" text="10.30 – 19.30">
      <formula>NOT(ISERROR(SEARCH("10.30 – 19.30",BT134)))</formula>
    </cfRule>
    <cfRule type="containsText" dxfId="21415" priority="29861" operator="containsText" text="09.00 – 13.00">
      <formula>NOT(ISERROR(SEARCH("09.00 – 13.00",BT134)))</formula>
    </cfRule>
    <cfRule type="containsText" dxfId="21414" priority="29862" operator="containsText" text="11.30 – 19.30">
      <formula>NOT(ISERROR(SEARCH("11.30 – 19.30",BT134)))</formula>
    </cfRule>
  </conditionalFormatting>
  <conditionalFormatting sqref="BT134">
    <cfRule type="cellIs" dxfId="21413" priority="29845" operator="equal">
      <formula>"09.00 – 15.00"</formula>
    </cfRule>
  </conditionalFormatting>
  <conditionalFormatting sqref="BT134">
    <cfRule type="cellIs" dxfId="21412" priority="29846" operator="equal">
      <formula>"09.00 – 18.00"</formula>
    </cfRule>
  </conditionalFormatting>
  <conditionalFormatting sqref="BT134">
    <cfRule type="cellIs" dxfId="21411" priority="29847" operator="equal">
      <formula>"09.30 – 13.00"</formula>
    </cfRule>
  </conditionalFormatting>
  <conditionalFormatting sqref="BT134">
    <cfRule type="cellIs" dxfId="21410" priority="29848" operator="equal">
      <formula>"10.30 – 19.30"</formula>
    </cfRule>
  </conditionalFormatting>
  <conditionalFormatting sqref="BT134">
    <cfRule type="cellIs" dxfId="21409" priority="29849" operator="equal">
      <formula>"11.30 – 19.30"</formula>
    </cfRule>
  </conditionalFormatting>
  <conditionalFormatting sqref="BT134">
    <cfRule type="cellIs" dxfId="21408" priority="29850" operator="equal">
      <formula>_FV(13,"3")</formula>
    </cfRule>
  </conditionalFormatting>
  <conditionalFormatting sqref="BT134">
    <cfRule type="cellIs" dxfId="21407" priority="29851" operator="equal">
      <formula>_FV(13,"3")</formula>
    </cfRule>
  </conditionalFormatting>
  <conditionalFormatting sqref="BT134">
    <cfRule type="cellIs" dxfId="21406" priority="29852" operator="equal">
      <formula>_FV(13,"3")</formula>
    </cfRule>
  </conditionalFormatting>
  <conditionalFormatting sqref="BT134">
    <cfRule type="cellIs" dxfId="21405" priority="29837" operator="equal">
      <formula>"09.00 – 15.00"</formula>
    </cfRule>
  </conditionalFormatting>
  <conditionalFormatting sqref="BT134">
    <cfRule type="cellIs" dxfId="21404" priority="29838" operator="equal">
      <formula>"09.00 – 18.00"</formula>
    </cfRule>
  </conditionalFormatting>
  <conditionalFormatting sqref="BT134">
    <cfRule type="cellIs" dxfId="21403" priority="29839" operator="equal">
      <formula>"09.30 – 13.00"</formula>
    </cfRule>
  </conditionalFormatting>
  <conditionalFormatting sqref="BT134">
    <cfRule type="cellIs" dxfId="21402" priority="29840" operator="equal">
      <formula>"10.30 – 19.30"</formula>
    </cfRule>
  </conditionalFormatting>
  <conditionalFormatting sqref="BT134">
    <cfRule type="cellIs" dxfId="21401" priority="29841" operator="equal">
      <formula>"11.30 – 19.30"</formula>
    </cfRule>
  </conditionalFormatting>
  <conditionalFormatting sqref="BT134">
    <cfRule type="cellIs" dxfId="21400" priority="29842" operator="equal">
      <formula>_FV(13,"3")</formula>
    </cfRule>
  </conditionalFormatting>
  <conditionalFormatting sqref="BT134">
    <cfRule type="cellIs" dxfId="21399" priority="29843" operator="equal">
      <formula>_FV(13,"3")</formula>
    </cfRule>
  </conditionalFormatting>
  <conditionalFormatting sqref="BT134">
    <cfRule type="cellIs" dxfId="21398" priority="29844" operator="equal">
      <formula>_FV(13,"3")</formula>
    </cfRule>
  </conditionalFormatting>
  <conditionalFormatting sqref="BT144">
    <cfRule type="cellIs" dxfId="21397" priority="29829" operator="equal">
      <formula>"09.00 – 15.00"</formula>
    </cfRule>
  </conditionalFormatting>
  <conditionalFormatting sqref="BT144">
    <cfRule type="cellIs" dxfId="21396" priority="29830" operator="equal">
      <formula>"09.00 – 18.00"</formula>
    </cfRule>
  </conditionalFormatting>
  <conditionalFormatting sqref="BT144">
    <cfRule type="cellIs" dxfId="21395" priority="29831" operator="equal">
      <formula>"09.30 – 13.00"</formula>
    </cfRule>
  </conditionalFormatting>
  <conditionalFormatting sqref="BT144">
    <cfRule type="cellIs" dxfId="21394" priority="29832" operator="equal">
      <formula>"10.30 – 19.30"</formula>
    </cfRule>
  </conditionalFormatting>
  <conditionalFormatting sqref="BT144">
    <cfRule type="cellIs" dxfId="21393" priority="29833" operator="equal">
      <formula>"11.30 – 19.30"</formula>
    </cfRule>
  </conditionalFormatting>
  <conditionalFormatting sqref="BT144">
    <cfRule type="cellIs" dxfId="21392" priority="29834" operator="equal">
      <formula>_FV(13,"3")</formula>
    </cfRule>
  </conditionalFormatting>
  <conditionalFormatting sqref="BT144">
    <cfRule type="cellIs" dxfId="21391" priority="29835" operator="equal">
      <formula>_FV(13,"3")</formula>
    </cfRule>
  </conditionalFormatting>
  <conditionalFormatting sqref="BT144">
    <cfRule type="cellIs" dxfId="21390" priority="29836" operator="equal">
      <formula>_FV(13,"3")</formula>
    </cfRule>
  </conditionalFormatting>
  <conditionalFormatting sqref="BT144">
    <cfRule type="containsText" dxfId="21389" priority="29819" operator="containsText" text="DOMENICA">
      <formula>NOT(ISERROR(SEARCH("DOMENICA",BT144)))</formula>
    </cfRule>
    <cfRule type="containsText" dxfId="21388" priority="29820" operator="containsText" text="08.30 – 14.30">
      <formula>NOT(ISERROR(SEARCH("08.30 – 14.30",BT144)))</formula>
    </cfRule>
    <cfRule type="containsText" dxfId="21387" priority="29821" operator="containsText" text="09.30 – 18.30">
      <formula>NOT(ISERROR(SEARCH("09.30 – 18.30",BT144)))</formula>
    </cfRule>
    <cfRule type="containsText" dxfId="21386" priority="29822" operator="containsText" text="08.30 – 16.30">
      <formula>NOT(ISERROR(SEARCH("08.30 – 16.30",BT144)))</formula>
    </cfRule>
    <cfRule type="containsText" dxfId="21385" priority="29823" operator="containsText" text="08.30 – 17.30">
      <formula>NOT(ISERROR(SEARCH("08.30 – 17.30",BT144)))</formula>
    </cfRule>
    <cfRule type="containsText" dxfId="21384" priority="29824" operator="containsText" text="09.00 – 18.00">
      <formula>NOT(ISERROR(SEARCH("09.00 – 18.00",BT144)))</formula>
    </cfRule>
    <cfRule type="containsText" dxfId="21383" priority="29825" operator="containsText" text="09.00 – 15.00">
      <formula>NOT(ISERROR(SEARCH("09.00 – 15.00",BT144)))</formula>
    </cfRule>
    <cfRule type="containsText" dxfId="21382" priority="29826" operator="containsText" text="10.30 – 19.30">
      <formula>NOT(ISERROR(SEARCH("10.30 – 19.30",BT144)))</formula>
    </cfRule>
    <cfRule type="containsText" dxfId="21381" priority="29827" operator="containsText" text="09.00 – 13.00">
      <formula>NOT(ISERROR(SEARCH("09.00 – 13.00",BT144)))</formula>
    </cfRule>
    <cfRule type="containsText" dxfId="21380" priority="29828" operator="containsText" text="11.30 – 19.30">
      <formula>NOT(ISERROR(SEARCH("11.30 – 19.30",BT144)))</formula>
    </cfRule>
  </conditionalFormatting>
  <conditionalFormatting sqref="BT144">
    <cfRule type="cellIs" dxfId="21379" priority="29812" operator="equal">
      <formula>"09.00 – 18.00"</formula>
    </cfRule>
  </conditionalFormatting>
  <conditionalFormatting sqref="BT144">
    <cfRule type="cellIs" dxfId="21378" priority="29813" operator="equal">
      <formula>"09.30 – 13.00"</formula>
    </cfRule>
  </conditionalFormatting>
  <conditionalFormatting sqref="BT144">
    <cfRule type="cellIs" dxfId="21377" priority="29814" operator="equal">
      <formula>"10.30 – 19.30"</formula>
    </cfRule>
  </conditionalFormatting>
  <conditionalFormatting sqref="BT144">
    <cfRule type="cellIs" dxfId="21376" priority="29815" operator="equal">
      <formula>"11.30 – 19.30"</formula>
    </cfRule>
  </conditionalFormatting>
  <conditionalFormatting sqref="BT144">
    <cfRule type="cellIs" dxfId="21375" priority="29816" operator="equal">
      <formula>_FV(13,"3")</formula>
    </cfRule>
  </conditionalFormatting>
  <conditionalFormatting sqref="BT144">
    <cfRule type="cellIs" dxfId="21374" priority="29817" operator="equal">
      <formula>_FV(13,"3")</formula>
    </cfRule>
  </conditionalFormatting>
  <conditionalFormatting sqref="BT144">
    <cfRule type="cellIs" dxfId="21373" priority="29818" operator="equal">
      <formula>_FV(13,"3")</formula>
    </cfRule>
  </conditionalFormatting>
  <conditionalFormatting sqref="BT144">
    <cfRule type="cellIs" dxfId="21372" priority="29803" operator="equal">
      <formula>"09.00 – 13.00"</formula>
    </cfRule>
  </conditionalFormatting>
  <conditionalFormatting sqref="BT144">
    <cfRule type="cellIs" dxfId="21371" priority="29804" operator="equal">
      <formula>"09.00 – 15.00"</formula>
    </cfRule>
  </conditionalFormatting>
  <conditionalFormatting sqref="BT144">
    <cfRule type="cellIs" dxfId="21370" priority="29805" operator="equal">
      <formula>"09.00 – 18.00"</formula>
    </cfRule>
  </conditionalFormatting>
  <conditionalFormatting sqref="BT144">
    <cfRule type="cellIs" dxfId="21369" priority="29806" operator="equal">
      <formula>"09.30 – 13.00"</formula>
    </cfRule>
  </conditionalFormatting>
  <conditionalFormatting sqref="BT144">
    <cfRule type="cellIs" dxfId="21368" priority="29807" operator="equal">
      <formula>"10.30 – 19.30"</formula>
    </cfRule>
  </conditionalFormatting>
  <conditionalFormatting sqref="BT144">
    <cfRule type="cellIs" dxfId="21367" priority="29808" operator="equal">
      <formula>"11.30 – 19.30"</formula>
    </cfRule>
  </conditionalFormatting>
  <conditionalFormatting sqref="BT144">
    <cfRule type="cellIs" dxfId="21366" priority="29809" operator="equal">
      <formula>_FV(13,"3")</formula>
    </cfRule>
  </conditionalFormatting>
  <conditionalFormatting sqref="BT144">
    <cfRule type="cellIs" dxfId="21365" priority="29810" operator="equal">
      <formula>_FV(13,"3")</formula>
    </cfRule>
  </conditionalFormatting>
  <conditionalFormatting sqref="BT144">
    <cfRule type="cellIs" dxfId="21364" priority="29811" operator="equal">
      <formula>_FV(13,"3")</formula>
    </cfRule>
  </conditionalFormatting>
  <conditionalFormatting sqref="BT134 BT143:BT144">
    <cfRule type="containsText" dxfId="21363" priority="29797" operator="containsText" text="09.00 - 13.00">
      <formula>NOT(ISERROR(SEARCH("09.00 - 13.00",BT134)))</formula>
    </cfRule>
    <cfRule type="containsText" dxfId="21362" priority="29798" operator="containsText" text="09.00 – 15:00">
      <formula>NOT(ISERROR(SEARCH("09.00 – 15:00",BT134)))</formula>
    </cfRule>
    <cfRule type="containsText" dxfId="21361" priority="29799" operator="containsText" text="09.00 – 16.00">
      <formula>NOT(ISERROR(SEARCH("09.00 – 16.00",BT134)))</formula>
    </cfRule>
    <cfRule type="containsText" dxfId="21360" priority="29800" operator="containsText" text="09.00 - 13:00">
      <formula>NOT(ISERROR(SEARCH("09.00 - 13:00",BT134)))</formula>
    </cfRule>
    <cfRule type="containsText" dxfId="21359" priority="29801" operator="containsText" text="08.30 – 16:30 ">
      <formula>NOT(ISERROR(SEARCH("08.30 – 16:30 ",BT134)))</formula>
    </cfRule>
    <cfRule type="containsText" dxfId="21358" priority="29802" operator="containsText" text="08.30 – 17:30 ">
      <formula>NOT(ISERROR(SEARCH("08.30 – 17:30 ",BT134)))</formula>
    </cfRule>
  </conditionalFormatting>
  <conditionalFormatting sqref="BT134">
    <cfRule type="cellIs" dxfId="21357" priority="29789" operator="equal">
      <formula>"09.00 – 15.00"</formula>
    </cfRule>
  </conditionalFormatting>
  <conditionalFormatting sqref="BT134">
    <cfRule type="cellIs" dxfId="21356" priority="29790" operator="equal">
      <formula>"09.00 – 18.00"</formula>
    </cfRule>
  </conditionalFormatting>
  <conditionalFormatting sqref="BT134">
    <cfRule type="cellIs" dxfId="21355" priority="29791" operator="equal">
      <formula>"09.30 – 13.00"</formula>
    </cfRule>
  </conditionalFormatting>
  <conditionalFormatting sqref="BT134">
    <cfRule type="cellIs" dxfId="21354" priority="29792" operator="equal">
      <formula>"10.30 – 19.30"</formula>
    </cfRule>
  </conditionalFormatting>
  <conditionalFormatting sqref="BT134">
    <cfRule type="cellIs" dxfId="21353" priority="29793" operator="equal">
      <formula>"11.30 – 19.30"</formula>
    </cfRule>
  </conditionalFormatting>
  <conditionalFormatting sqref="BT134">
    <cfRule type="cellIs" dxfId="21352" priority="29794" operator="equal">
      <formula>_FV(13,"3")</formula>
    </cfRule>
  </conditionalFormatting>
  <conditionalFormatting sqref="BT134">
    <cfRule type="cellIs" dxfId="21351" priority="29795" operator="equal">
      <formula>_FV(13,"3")</formula>
    </cfRule>
  </conditionalFormatting>
  <conditionalFormatting sqref="BT134">
    <cfRule type="cellIs" dxfId="21350" priority="29796" operator="equal">
      <formula>_FV(13,"3")</formula>
    </cfRule>
  </conditionalFormatting>
  <conditionalFormatting sqref="BT134">
    <cfRule type="containsText" dxfId="21349" priority="29779" operator="containsText" text="DOMENICA">
      <formula>NOT(ISERROR(SEARCH("DOMENICA",BT134)))</formula>
    </cfRule>
    <cfRule type="containsText" dxfId="21348" priority="29780" operator="containsText" text="08.30 – 14.30">
      <formula>NOT(ISERROR(SEARCH("08.30 – 14.30",BT134)))</formula>
    </cfRule>
    <cfRule type="containsText" dxfId="21347" priority="29781" operator="containsText" text="09.30 – 18.30">
      <formula>NOT(ISERROR(SEARCH("09.30 – 18.30",BT134)))</formula>
    </cfRule>
    <cfRule type="containsText" dxfId="21346" priority="29782" operator="containsText" text="08.30 – 16.30">
      <formula>NOT(ISERROR(SEARCH("08.30 – 16.30",BT134)))</formula>
    </cfRule>
    <cfRule type="containsText" dxfId="21345" priority="29783" operator="containsText" text="08.30 – 17.30">
      <formula>NOT(ISERROR(SEARCH("08.30 – 17.30",BT134)))</formula>
    </cfRule>
    <cfRule type="containsText" dxfId="21344" priority="29784" operator="containsText" text="09.00 – 18.00">
      <formula>NOT(ISERROR(SEARCH("09.00 – 18.00",BT134)))</formula>
    </cfRule>
    <cfRule type="containsText" dxfId="21343" priority="29785" operator="containsText" text="09.00 – 15.00">
      <formula>NOT(ISERROR(SEARCH("09.00 – 15.00",BT134)))</formula>
    </cfRule>
    <cfRule type="containsText" dxfId="21342" priority="29786" operator="containsText" text="10.30 – 19.30">
      <formula>NOT(ISERROR(SEARCH("10.30 – 19.30",BT134)))</formula>
    </cfRule>
    <cfRule type="containsText" dxfId="21341" priority="29787" operator="containsText" text="09.00 – 13.00">
      <formula>NOT(ISERROR(SEARCH("09.00 – 13.00",BT134)))</formula>
    </cfRule>
    <cfRule type="containsText" dxfId="21340" priority="29788" operator="containsText" text="11.30 – 19.30">
      <formula>NOT(ISERROR(SEARCH("11.30 – 19.30",BT134)))</formula>
    </cfRule>
  </conditionalFormatting>
  <conditionalFormatting sqref="BT134">
    <cfRule type="cellIs" dxfId="21339" priority="29772" operator="equal">
      <formula>"09.00 – 18.00"</formula>
    </cfRule>
  </conditionalFormatting>
  <conditionalFormatting sqref="BT134">
    <cfRule type="cellIs" dxfId="21338" priority="29773" operator="equal">
      <formula>"09.30 – 13.00"</formula>
    </cfRule>
  </conditionalFormatting>
  <conditionalFormatting sqref="BT134">
    <cfRule type="cellIs" dxfId="21337" priority="29774" operator="equal">
      <formula>"10.30 – 19.30"</formula>
    </cfRule>
  </conditionalFormatting>
  <conditionalFormatting sqref="BT134">
    <cfRule type="cellIs" dxfId="21336" priority="29775" operator="equal">
      <formula>"11.30 – 19.30"</formula>
    </cfRule>
  </conditionalFormatting>
  <conditionalFormatting sqref="BT134">
    <cfRule type="cellIs" dxfId="21335" priority="29776" operator="equal">
      <formula>_FV(13,"3")</formula>
    </cfRule>
  </conditionalFormatting>
  <conditionalFormatting sqref="BT134">
    <cfRule type="cellIs" dxfId="21334" priority="29777" operator="equal">
      <formula>_FV(13,"3")</formula>
    </cfRule>
  </conditionalFormatting>
  <conditionalFormatting sqref="BT134">
    <cfRule type="cellIs" dxfId="21333" priority="29778" operator="equal">
      <formula>_FV(13,"3")</formula>
    </cfRule>
  </conditionalFormatting>
  <conditionalFormatting sqref="BT134">
    <cfRule type="cellIs" dxfId="21332" priority="29765" operator="equal">
      <formula>"09.00 – 18.00"</formula>
    </cfRule>
  </conditionalFormatting>
  <conditionalFormatting sqref="BT134">
    <cfRule type="cellIs" dxfId="21331" priority="29766" operator="equal">
      <formula>"09.30 – 13.00"</formula>
    </cfRule>
  </conditionalFormatting>
  <conditionalFormatting sqref="BT134">
    <cfRule type="cellIs" dxfId="21330" priority="29767" operator="equal">
      <formula>"10.30 – 19.30"</formula>
    </cfRule>
  </conditionalFormatting>
  <conditionalFormatting sqref="BT134">
    <cfRule type="cellIs" dxfId="21329" priority="29768" operator="equal">
      <formula>"11.30 – 19.30"</formula>
    </cfRule>
  </conditionalFormatting>
  <conditionalFormatting sqref="BT134">
    <cfRule type="cellIs" dxfId="21328" priority="29769" operator="equal">
      <formula>_FV(13,"3")</formula>
    </cfRule>
  </conditionalFormatting>
  <conditionalFormatting sqref="BT134">
    <cfRule type="cellIs" dxfId="21327" priority="29770" operator="equal">
      <formula>_FV(13,"3")</formula>
    </cfRule>
  </conditionalFormatting>
  <conditionalFormatting sqref="BT134">
    <cfRule type="cellIs" dxfId="21326" priority="29771" operator="equal">
      <formula>_FV(13,"3")</formula>
    </cfRule>
  </conditionalFormatting>
  <conditionalFormatting sqref="BT134">
    <cfRule type="cellIs" dxfId="21325" priority="29757" operator="equal">
      <formula>"09.00 – 15.00"</formula>
    </cfRule>
  </conditionalFormatting>
  <conditionalFormatting sqref="BT134">
    <cfRule type="cellIs" dxfId="21324" priority="29758" operator="equal">
      <formula>"09.00 – 18.00"</formula>
    </cfRule>
  </conditionalFormatting>
  <conditionalFormatting sqref="BT134">
    <cfRule type="cellIs" dxfId="21323" priority="29759" operator="equal">
      <formula>"09.30 – 13.00"</formula>
    </cfRule>
  </conditionalFormatting>
  <conditionalFormatting sqref="BT134">
    <cfRule type="cellIs" dxfId="21322" priority="29760" operator="equal">
      <formula>"10.30 – 19.30"</formula>
    </cfRule>
  </conditionalFormatting>
  <conditionalFormatting sqref="BT134">
    <cfRule type="cellIs" dxfId="21321" priority="29761" operator="equal">
      <formula>"11.30 – 19.30"</formula>
    </cfRule>
  </conditionalFormatting>
  <conditionalFormatting sqref="BT134">
    <cfRule type="cellIs" dxfId="21320" priority="29762" operator="equal">
      <formula>_FV(13,"3")</formula>
    </cfRule>
  </conditionalFormatting>
  <conditionalFormatting sqref="BT134">
    <cfRule type="cellIs" dxfId="21319" priority="29763" operator="equal">
      <formula>_FV(13,"3")</formula>
    </cfRule>
  </conditionalFormatting>
  <conditionalFormatting sqref="BT134">
    <cfRule type="cellIs" dxfId="21318" priority="29764" operator="equal">
      <formula>_FV(13,"3")</formula>
    </cfRule>
  </conditionalFormatting>
  <conditionalFormatting sqref="BT134">
    <cfRule type="containsText" dxfId="21317" priority="29747" operator="containsText" text="DOMENICA">
      <formula>NOT(ISERROR(SEARCH("DOMENICA",BT134)))</formula>
    </cfRule>
    <cfRule type="containsText" dxfId="21316" priority="29748" operator="containsText" text="08.30 – 14.30">
      <formula>NOT(ISERROR(SEARCH("08.30 – 14.30",BT134)))</formula>
    </cfRule>
    <cfRule type="containsText" dxfId="21315" priority="29749" operator="containsText" text="09.30 – 18.30">
      <formula>NOT(ISERROR(SEARCH("09.30 – 18.30",BT134)))</formula>
    </cfRule>
    <cfRule type="containsText" dxfId="21314" priority="29750" operator="containsText" text="08.30 – 16.30">
      <formula>NOT(ISERROR(SEARCH("08.30 – 16.30",BT134)))</formula>
    </cfRule>
    <cfRule type="containsText" dxfId="21313" priority="29751" operator="containsText" text="08.30 – 17.30">
      <formula>NOT(ISERROR(SEARCH("08.30 – 17.30",BT134)))</formula>
    </cfRule>
    <cfRule type="containsText" dxfId="21312" priority="29752" operator="containsText" text="09.00 – 18.00">
      <formula>NOT(ISERROR(SEARCH("09.00 – 18.00",BT134)))</formula>
    </cfRule>
    <cfRule type="containsText" dxfId="21311" priority="29753" operator="containsText" text="09.00 – 15.00">
      <formula>NOT(ISERROR(SEARCH("09.00 – 15.00",BT134)))</formula>
    </cfRule>
    <cfRule type="containsText" dxfId="21310" priority="29754" operator="containsText" text="10.30 – 19.30">
      <formula>NOT(ISERROR(SEARCH("10.30 – 19.30",BT134)))</formula>
    </cfRule>
    <cfRule type="containsText" dxfId="21309" priority="29755" operator="containsText" text="09.00 – 13.00">
      <formula>NOT(ISERROR(SEARCH("09.00 – 13.00",BT134)))</formula>
    </cfRule>
    <cfRule type="containsText" dxfId="21308" priority="29756" operator="containsText" text="11.30 – 19.30">
      <formula>NOT(ISERROR(SEARCH("11.30 – 19.30",BT134)))</formula>
    </cfRule>
  </conditionalFormatting>
  <conditionalFormatting sqref="BT134">
    <cfRule type="cellIs" dxfId="21307" priority="29740" operator="equal">
      <formula>"09.00 – 18.00"</formula>
    </cfRule>
  </conditionalFormatting>
  <conditionalFormatting sqref="BT134">
    <cfRule type="cellIs" dxfId="21306" priority="29741" operator="equal">
      <formula>"09.30 – 13.00"</formula>
    </cfRule>
  </conditionalFormatting>
  <conditionalFormatting sqref="BT134">
    <cfRule type="cellIs" dxfId="21305" priority="29742" operator="equal">
      <formula>"10.30 – 19.30"</formula>
    </cfRule>
  </conditionalFormatting>
  <conditionalFormatting sqref="BT134">
    <cfRule type="cellIs" dxfId="21304" priority="29743" operator="equal">
      <formula>"11.30 – 19.30"</formula>
    </cfRule>
  </conditionalFormatting>
  <conditionalFormatting sqref="BT134">
    <cfRule type="cellIs" dxfId="21303" priority="29744" operator="equal">
      <formula>_FV(13,"3")</formula>
    </cfRule>
  </conditionalFormatting>
  <conditionalFormatting sqref="BT134">
    <cfRule type="cellIs" dxfId="21302" priority="29745" operator="equal">
      <formula>_FV(13,"3")</formula>
    </cfRule>
  </conditionalFormatting>
  <conditionalFormatting sqref="BT134">
    <cfRule type="cellIs" dxfId="21301" priority="29746" operator="equal">
      <formula>_FV(13,"3")</formula>
    </cfRule>
  </conditionalFormatting>
  <conditionalFormatting sqref="BT134">
    <cfRule type="cellIs" dxfId="21300" priority="29733" operator="equal">
      <formula>"09.00 – 18.00"</formula>
    </cfRule>
  </conditionalFormatting>
  <conditionalFormatting sqref="BT134">
    <cfRule type="cellIs" dxfId="21299" priority="29734" operator="equal">
      <formula>"09.30 – 13.00"</formula>
    </cfRule>
  </conditionalFormatting>
  <conditionalFormatting sqref="BT134">
    <cfRule type="cellIs" dxfId="21298" priority="29735" operator="equal">
      <formula>"10.30 – 19.30"</formula>
    </cfRule>
  </conditionalFormatting>
  <conditionalFormatting sqref="BT134">
    <cfRule type="cellIs" dxfId="21297" priority="29736" operator="equal">
      <formula>"11.30 – 19.30"</formula>
    </cfRule>
  </conditionalFormatting>
  <conditionalFormatting sqref="BT134">
    <cfRule type="cellIs" dxfId="21296" priority="29737" operator="equal">
      <formula>_FV(13,"3")</formula>
    </cfRule>
  </conditionalFormatting>
  <conditionalFormatting sqref="BT134">
    <cfRule type="cellIs" dxfId="21295" priority="29738" operator="equal">
      <formula>_FV(13,"3")</formula>
    </cfRule>
  </conditionalFormatting>
  <conditionalFormatting sqref="BT134">
    <cfRule type="cellIs" dxfId="21294" priority="29739" operator="equal">
      <formula>_FV(13,"3")</formula>
    </cfRule>
  </conditionalFormatting>
  <conditionalFormatting sqref="BT134">
    <cfRule type="cellIs" dxfId="21293" priority="29725" operator="equal">
      <formula>"09.00 – 15.00"</formula>
    </cfRule>
  </conditionalFormatting>
  <conditionalFormatting sqref="BT134">
    <cfRule type="cellIs" dxfId="21292" priority="29726" operator="equal">
      <formula>"09.00 – 18.00"</formula>
    </cfRule>
  </conditionalFormatting>
  <conditionalFormatting sqref="BT134">
    <cfRule type="cellIs" dxfId="21291" priority="29727" operator="equal">
      <formula>"09.30 – 13.00"</formula>
    </cfRule>
  </conditionalFormatting>
  <conditionalFormatting sqref="BT134">
    <cfRule type="cellIs" dxfId="21290" priority="29728" operator="equal">
      <formula>"10.30 – 19.30"</formula>
    </cfRule>
  </conditionalFormatting>
  <conditionalFormatting sqref="BT134">
    <cfRule type="cellIs" dxfId="21289" priority="29729" operator="equal">
      <formula>"11.30 – 19.30"</formula>
    </cfRule>
  </conditionalFormatting>
  <conditionalFormatting sqref="BT134">
    <cfRule type="cellIs" dxfId="21288" priority="29730" operator="equal">
      <formula>_FV(13,"3")</formula>
    </cfRule>
  </conditionalFormatting>
  <conditionalFormatting sqref="BT134">
    <cfRule type="cellIs" dxfId="21287" priority="29731" operator="equal">
      <formula>_FV(13,"3")</formula>
    </cfRule>
  </conditionalFormatting>
  <conditionalFormatting sqref="BT134">
    <cfRule type="cellIs" dxfId="21286" priority="29732" operator="equal">
      <formula>_FV(13,"3")</formula>
    </cfRule>
  </conditionalFormatting>
  <conditionalFormatting sqref="BT134">
    <cfRule type="containsText" dxfId="21285" priority="29715" operator="containsText" text="DOMENICA">
      <formula>NOT(ISERROR(SEARCH("DOMENICA",BT134)))</formula>
    </cfRule>
    <cfRule type="containsText" dxfId="21284" priority="29716" operator="containsText" text="08.30 – 14.30">
      <formula>NOT(ISERROR(SEARCH("08.30 – 14.30",BT134)))</formula>
    </cfRule>
    <cfRule type="containsText" dxfId="21283" priority="29717" operator="containsText" text="09.30 – 18.30">
      <formula>NOT(ISERROR(SEARCH("09.30 – 18.30",BT134)))</formula>
    </cfRule>
    <cfRule type="containsText" dxfId="21282" priority="29718" operator="containsText" text="08.30 – 16.30">
      <formula>NOT(ISERROR(SEARCH("08.30 – 16.30",BT134)))</formula>
    </cfRule>
    <cfRule type="containsText" dxfId="21281" priority="29719" operator="containsText" text="08.30 – 17.30">
      <formula>NOT(ISERROR(SEARCH("08.30 – 17.30",BT134)))</formula>
    </cfRule>
    <cfRule type="containsText" dxfId="21280" priority="29720" operator="containsText" text="09.00 – 18.00">
      <formula>NOT(ISERROR(SEARCH("09.00 – 18.00",BT134)))</formula>
    </cfRule>
    <cfRule type="containsText" dxfId="21279" priority="29721" operator="containsText" text="09.00 – 15.00">
      <formula>NOT(ISERROR(SEARCH("09.00 – 15.00",BT134)))</formula>
    </cfRule>
    <cfRule type="containsText" dxfId="21278" priority="29722" operator="containsText" text="10.30 – 19.30">
      <formula>NOT(ISERROR(SEARCH("10.30 – 19.30",BT134)))</formula>
    </cfRule>
    <cfRule type="containsText" dxfId="21277" priority="29723" operator="containsText" text="09.00 – 13.00">
      <formula>NOT(ISERROR(SEARCH("09.00 – 13.00",BT134)))</formula>
    </cfRule>
    <cfRule type="containsText" dxfId="21276" priority="29724" operator="containsText" text="11.30 – 19.30">
      <formula>NOT(ISERROR(SEARCH("11.30 – 19.30",BT134)))</formula>
    </cfRule>
  </conditionalFormatting>
  <conditionalFormatting sqref="BT134">
    <cfRule type="cellIs" dxfId="21275" priority="29708" operator="equal">
      <formula>"09.00 – 18.00"</formula>
    </cfRule>
  </conditionalFormatting>
  <conditionalFormatting sqref="BT134">
    <cfRule type="cellIs" dxfId="21274" priority="29709" operator="equal">
      <formula>"09.30 – 13.00"</formula>
    </cfRule>
  </conditionalFormatting>
  <conditionalFormatting sqref="BT134">
    <cfRule type="cellIs" dxfId="21273" priority="29710" operator="equal">
      <formula>"10.30 – 19.30"</formula>
    </cfRule>
  </conditionalFormatting>
  <conditionalFormatting sqref="BT134">
    <cfRule type="cellIs" dxfId="21272" priority="29711" operator="equal">
      <formula>"11.30 – 19.30"</formula>
    </cfRule>
  </conditionalFormatting>
  <conditionalFormatting sqref="BT134">
    <cfRule type="cellIs" dxfId="21271" priority="29712" operator="equal">
      <formula>_FV(13,"3")</formula>
    </cfRule>
  </conditionalFormatting>
  <conditionalFormatting sqref="BT134">
    <cfRule type="cellIs" dxfId="21270" priority="29713" operator="equal">
      <formula>_FV(13,"3")</formula>
    </cfRule>
  </conditionalFormatting>
  <conditionalFormatting sqref="BT134">
    <cfRule type="cellIs" dxfId="21269" priority="29714" operator="equal">
      <formula>_FV(13,"3")</formula>
    </cfRule>
  </conditionalFormatting>
  <conditionalFormatting sqref="BT134">
    <cfRule type="cellIs" dxfId="21268" priority="29701" operator="equal">
      <formula>"09.00 – 18.00"</formula>
    </cfRule>
  </conditionalFormatting>
  <conditionalFormatting sqref="BT134">
    <cfRule type="cellIs" dxfId="21267" priority="29702" operator="equal">
      <formula>"09.30 – 13.00"</formula>
    </cfRule>
  </conditionalFormatting>
  <conditionalFormatting sqref="BT134">
    <cfRule type="cellIs" dxfId="21266" priority="29703" operator="equal">
      <formula>"10.30 – 19.30"</formula>
    </cfRule>
  </conditionalFormatting>
  <conditionalFormatting sqref="BT134">
    <cfRule type="cellIs" dxfId="21265" priority="29704" operator="equal">
      <formula>"11.30 – 19.30"</formula>
    </cfRule>
  </conditionalFormatting>
  <conditionalFormatting sqref="BT134">
    <cfRule type="cellIs" dxfId="21264" priority="29705" operator="equal">
      <formula>_FV(13,"3")</formula>
    </cfRule>
  </conditionalFormatting>
  <conditionalFormatting sqref="BT134">
    <cfRule type="cellIs" dxfId="21263" priority="29706" operator="equal">
      <formula>_FV(13,"3")</formula>
    </cfRule>
  </conditionalFormatting>
  <conditionalFormatting sqref="BT134">
    <cfRule type="cellIs" dxfId="21262" priority="29707" operator="equal">
      <formula>_FV(13,"3")</formula>
    </cfRule>
  </conditionalFormatting>
  <conditionalFormatting sqref="BT144">
    <cfRule type="cellIs" dxfId="21261" priority="29693" operator="equal">
      <formula>"09.00 – 15.00"</formula>
    </cfRule>
  </conditionalFormatting>
  <conditionalFormatting sqref="BT144">
    <cfRule type="cellIs" dxfId="21260" priority="29694" operator="equal">
      <formula>"09.00 – 18.00"</formula>
    </cfRule>
  </conditionalFormatting>
  <conditionalFormatting sqref="BT144">
    <cfRule type="cellIs" dxfId="21259" priority="29695" operator="equal">
      <formula>"09.30 – 13.00"</formula>
    </cfRule>
  </conditionalFormatting>
  <conditionalFormatting sqref="BT144">
    <cfRule type="cellIs" dxfId="21258" priority="29696" operator="equal">
      <formula>"10.30 – 19.30"</formula>
    </cfRule>
  </conditionalFormatting>
  <conditionalFormatting sqref="BT144">
    <cfRule type="cellIs" dxfId="21257" priority="29697" operator="equal">
      <formula>"11.30 – 19.30"</formula>
    </cfRule>
  </conditionalFormatting>
  <conditionalFormatting sqref="BT144">
    <cfRule type="cellIs" dxfId="21256" priority="29698" operator="equal">
      <formula>_FV(13,"3")</formula>
    </cfRule>
  </conditionalFormatting>
  <conditionalFormatting sqref="BT144">
    <cfRule type="cellIs" dxfId="21255" priority="29699" operator="equal">
      <formula>_FV(13,"3")</formula>
    </cfRule>
  </conditionalFormatting>
  <conditionalFormatting sqref="BT144">
    <cfRule type="cellIs" dxfId="21254" priority="29700" operator="equal">
      <formula>_FV(13,"3")</formula>
    </cfRule>
  </conditionalFormatting>
  <conditionalFormatting sqref="BT144">
    <cfRule type="containsText" dxfId="21253" priority="29683" operator="containsText" text="DOMENICA">
      <formula>NOT(ISERROR(SEARCH("DOMENICA",BT144)))</formula>
    </cfRule>
    <cfRule type="containsText" dxfId="21252" priority="29684" operator="containsText" text="08.30 – 14.30">
      <formula>NOT(ISERROR(SEARCH("08.30 – 14.30",BT144)))</formula>
    </cfRule>
    <cfRule type="containsText" dxfId="21251" priority="29685" operator="containsText" text="09.30 – 18.30">
      <formula>NOT(ISERROR(SEARCH("09.30 – 18.30",BT144)))</formula>
    </cfRule>
    <cfRule type="containsText" dxfId="21250" priority="29686" operator="containsText" text="08.30 – 16.30">
      <formula>NOT(ISERROR(SEARCH("08.30 – 16.30",BT144)))</formula>
    </cfRule>
    <cfRule type="containsText" dxfId="21249" priority="29687" operator="containsText" text="08.30 – 17.30">
      <formula>NOT(ISERROR(SEARCH("08.30 – 17.30",BT144)))</formula>
    </cfRule>
    <cfRule type="containsText" dxfId="21248" priority="29688" operator="containsText" text="09.00 – 18.00">
      <formula>NOT(ISERROR(SEARCH("09.00 – 18.00",BT144)))</formula>
    </cfRule>
    <cfRule type="containsText" dxfId="21247" priority="29689" operator="containsText" text="09.00 – 15.00">
      <formula>NOT(ISERROR(SEARCH("09.00 – 15.00",BT144)))</formula>
    </cfRule>
    <cfRule type="containsText" dxfId="21246" priority="29690" operator="containsText" text="10.30 – 19.30">
      <formula>NOT(ISERROR(SEARCH("10.30 – 19.30",BT144)))</formula>
    </cfRule>
    <cfRule type="containsText" dxfId="21245" priority="29691" operator="containsText" text="09.00 – 13.00">
      <formula>NOT(ISERROR(SEARCH("09.00 – 13.00",BT144)))</formula>
    </cfRule>
    <cfRule type="containsText" dxfId="21244" priority="29692" operator="containsText" text="11.30 – 19.30">
      <formula>NOT(ISERROR(SEARCH("11.30 – 19.30",BT144)))</formula>
    </cfRule>
  </conditionalFormatting>
  <conditionalFormatting sqref="BT144">
    <cfRule type="cellIs" dxfId="21243" priority="29676" operator="equal">
      <formula>"09.00 – 18.00"</formula>
    </cfRule>
  </conditionalFormatting>
  <conditionalFormatting sqref="BT144">
    <cfRule type="cellIs" dxfId="21242" priority="29677" operator="equal">
      <formula>"09.30 – 13.00"</formula>
    </cfRule>
  </conditionalFormatting>
  <conditionalFormatting sqref="BT144">
    <cfRule type="cellIs" dxfId="21241" priority="29678" operator="equal">
      <formula>"10.30 – 19.30"</formula>
    </cfRule>
  </conditionalFormatting>
  <conditionalFormatting sqref="BT144">
    <cfRule type="cellIs" dxfId="21240" priority="29679" operator="equal">
      <formula>"11.30 – 19.30"</formula>
    </cfRule>
  </conditionalFormatting>
  <conditionalFormatting sqref="BT144">
    <cfRule type="cellIs" dxfId="21239" priority="29680" operator="equal">
      <formula>_FV(13,"3")</formula>
    </cfRule>
  </conditionalFormatting>
  <conditionalFormatting sqref="BT144">
    <cfRule type="cellIs" dxfId="21238" priority="29681" operator="equal">
      <formula>_FV(13,"3")</formula>
    </cfRule>
  </conditionalFormatting>
  <conditionalFormatting sqref="BT144">
    <cfRule type="cellIs" dxfId="21237" priority="29682" operator="equal">
      <formula>_FV(13,"3")</formula>
    </cfRule>
  </conditionalFormatting>
  <conditionalFormatting sqref="BT144">
    <cfRule type="cellIs" dxfId="21236" priority="29669" operator="equal">
      <formula>"09.00 – 18.00"</formula>
    </cfRule>
  </conditionalFormatting>
  <conditionalFormatting sqref="BT144">
    <cfRule type="cellIs" dxfId="21235" priority="29670" operator="equal">
      <formula>"09.30 – 13.00"</formula>
    </cfRule>
  </conditionalFormatting>
  <conditionalFormatting sqref="BT144">
    <cfRule type="cellIs" dxfId="21234" priority="29671" operator="equal">
      <formula>"10.30 – 19.30"</formula>
    </cfRule>
  </conditionalFormatting>
  <conditionalFormatting sqref="BT144">
    <cfRule type="cellIs" dxfId="21233" priority="29672" operator="equal">
      <formula>"11.30 – 19.30"</formula>
    </cfRule>
  </conditionalFormatting>
  <conditionalFormatting sqref="BT144">
    <cfRule type="cellIs" dxfId="21232" priority="29673" operator="equal">
      <formula>_FV(13,"3")</formula>
    </cfRule>
  </conditionalFormatting>
  <conditionalFormatting sqref="BT144">
    <cfRule type="cellIs" dxfId="21231" priority="29674" operator="equal">
      <formula>_FV(13,"3")</formula>
    </cfRule>
  </conditionalFormatting>
  <conditionalFormatting sqref="BT144">
    <cfRule type="cellIs" dxfId="21230" priority="29675" operator="equal">
      <formula>_FV(13,"3")</formula>
    </cfRule>
  </conditionalFormatting>
  <conditionalFormatting sqref="BT144">
    <cfRule type="cellIs" dxfId="21229" priority="29661" operator="equal">
      <formula>"09.00 – 15.00"</formula>
    </cfRule>
  </conditionalFormatting>
  <conditionalFormatting sqref="BT144">
    <cfRule type="cellIs" dxfId="21228" priority="29662" operator="equal">
      <formula>"09.00 – 18.00"</formula>
    </cfRule>
  </conditionalFormatting>
  <conditionalFormatting sqref="BT144">
    <cfRule type="cellIs" dxfId="21227" priority="29663" operator="equal">
      <formula>"09.30 – 13.00"</formula>
    </cfRule>
  </conditionalFormatting>
  <conditionalFormatting sqref="BT144">
    <cfRule type="cellIs" dxfId="21226" priority="29664" operator="equal">
      <formula>"10.30 – 19.30"</formula>
    </cfRule>
  </conditionalFormatting>
  <conditionalFormatting sqref="BT144">
    <cfRule type="cellIs" dxfId="21225" priority="29665" operator="equal">
      <formula>"11.30 – 19.30"</formula>
    </cfRule>
  </conditionalFormatting>
  <conditionalFormatting sqref="BT144">
    <cfRule type="cellIs" dxfId="21224" priority="29666" operator="equal">
      <formula>_FV(13,"3")</formula>
    </cfRule>
  </conditionalFormatting>
  <conditionalFormatting sqref="BT144">
    <cfRule type="cellIs" dxfId="21223" priority="29667" operator="equal">
      <formula>_FV(13,"3")</formula>
    </cfRule>
  </conditionalFormatting>
  <conditionalFormatting sqref="BT144">
    <cfRule type="cellIs" dxfId="21222" priority="29668" operator="equal">
      <formula>_FV(13,"3")</formula>
    </cfRule>
  </conditionalFormatting>
  <conditionalFormatting sqref="BT144">
    <cfRule type="containsText" dxfId="21221" priority="29651" operator="containsText" text="DOMENICA">
      <formula>NOT(ISERROR(SEARCH("DOMENICA",BT144)))</formula>
    </cfRule>
    <cfRule type="containsText" dxfId="21220" priority="29652" operator="containsText" text="08.30 – 14.30">
      <formula>NOT(ISERROR(SEARCH("08.30 – 14.30",BT144)))</formula>
    </cfRule>
    <cfRule type="containsText" dxfId="21219" priority="29653" operator="containsText" text="09.30 – 18.30">
      <formula>NOT(ISERROR(SEARCH("09.30 – 18.30",BT144)))</formula>
    </cfRule>
    <cfRule type="containsText" dxfId="21218" priority="29654" operator="containsText" text="08.30 – 16.30">
      <formula>NOT(ISERROR(SEARCH("08.30 – 16.30",BT144)))</formula>
    </cfRule>
    <cfRule type="containsText" dxfId="21217" priority="29655" operator="containsText" text="08.30 – 17.30">
      <formula>NOT(ISERROR(SEARCH("08.30 – 17.30",BT144)))</formula>
    </cfRule>
    <cfRule type="containsText" dxfId="21216" priority="29656" operator="containsText" text="09.00 – 18.00">
      <formula>NOT(ISERROR(SEARCH("09.00 – 18.00",BT144)))</formula>
    </cfRule>
    <cfRule type="containsText" dxfId="21215" priority="29657" operator="containsText" text="09.00 – 15.00">
      <formula>NOT(ISERROR(SEARCH("09.00 – 15.00",BT144)))</formula>
    </cfRule>
    <cfRule type="containsText" dxfId="21214" priority="29658" operator="containsText" text="10.30 – 19.30">
      <formula>NOT(ISERROR(SEARCH("10.30 – 19.30",BT144)))</formula>
    </cfRule>
    <cfRule type="containsText" dxfId="21213" priority="29659" operator="containsText" text="09.00 – 13.00">
      <formula>NOT(ISERROR(SEARCH("09.00 – 13.00",BT144)))</formula>
    </cfRule>
    <cfRule type="containsText" dxfId="21212" priority="29660" operator="containsText" text="11.30 – 19.30">
      <formula>NOT(ISERROR(SEARCH("11.30 – 19.30",BT144)))</formula>
    </cfRule>
  </conditionalFormatting>
  <conditionalFormatting sqref="BT144">
    <cfRule type="cellIs" dxfId="21211" priority="29644" operator="equal">
      <formula>"09.00 – 18.00"</formula>
    </cfRule>
  </conditionalFormatting>
  <conditionalFormatting sqref="BT144">
    <cfRule type="cellIs" dxfId="21210" priority="29645" operator="equal">
      <formula>"09.30 – 13.00"</formula>
    </cfRule>
  </conditionalFormatting>
  <conditionalFormatting sqref="BT144">
    <cfRule type="cellIs" dxfId="21209" priority="29646" operator="equal">
      <formula>"10.30 – 19.30"</formula>
    </cfRule>
  </conditionalFormatting>
  <conditionalFormatting sqref="BT144">
    <cfRule type="cellIs" dxfId="21208" priority="29647" operator="equal">
      <formula>"11.30 – 19.30"</formula>
    </cfRule>
  </conditionalFormatting>
  <conditionalFormatting sqref="BT144">
    <cfRule type="cellIs" dxfId="21207" priority="29648" operator="equal">
      <formula>_FV(13,"3")</formula>
    </cfRule>
  </conditionalFormatting>
  <conditionalFormatting sqref="BT144">
    <cfRule type="cellIs" dxfId="21206" priority="29649" operator="equal">
      <formula>_FV(13,"3")</formula>
    </cfRule>
  </conditionalFormatting>
  <conditionalFormatting sqref="BT144">
    <cfRule type="cellIs" dxfId="21205" priority="29650" operator="equal">
      <formula>_FV(13,"3")</formula>
    </cfRule>
  </conditionalFormatting>
  <conditionalFormatting sqref="BT144">
    <cfRule type="cellIs" dxfId="21204" priority="29637" operator="equal">
      <formula>"09.00 – 18.00"</formula>
    </cfRule>
  </conditionalFormatting>
  <conditionalFormatting sqref="BT144">
    <cfRule type="cellIs" dxfId="21203" priority="29638" operator="equal">
      <formula>"09.30 – 13.00"</formula>
    </cfRule>
  </conditionalFormatting>
  <conditionalFormatting sqref="BT144">
    <cfRule type="cellIs" dxfId="21202" priority="29639" operator="equal">
      <formula>"10.30 – 19.30"</formula>
    </cfRule>
  </conditionalFormatting>
  <conditionalFormatting sqref="BT144">
    <cfRule type="cellIs" dxfId="21201" priority="29640" operator="equal">
      <formula>"11.30 – 19.30"</formula>
    </cfRule>
  </conditionalFormatting>
  <conditionalFormatting sqref="BT144">
    <cfRule type="cellIs" dxfId="21200" priority="29641" operator="equal">
      <formula>_FV(13,"3")</formula>
    </cfRule>
  </conditionalFormatting>
  <conditionalFormatting sqref="BT144">
    <cfRule type="cellIs" dxfId="21199" priority="29642" operator="equal">
      <formula>_FV(13,"3")</formula>
    </cfRule>
  </conditionalFormatting>
  <conditionalFormatting sqref="BT144">
    <cfRule type="cellIs" dxfId="21198" priority="29643" operator="equal">
      <formula>_FV(13,"3")</formula>
    </cfRule>
  </conditionalFormatting>
  <conditionalFormatting sqref="BT144">
    <cfRule type="cellIs" dxfId="21197" priority="29629" operator="equal">
      <formula>"09.00 – 15.00"</formula>
    </cfRule>
  </conditionalFormatting>
  <conditionalFormatting sqref="BT144">
    <cfRule type="cellIs" dxfId="21196" priority="29630" operator="equal">
      <formula>"09.00 – 18.00"</formula>
    </cfRule>
  </conditionalFormatting>
  <conditionalFormatting sqref="BT144">
    <cfRule type="cellIs" dxfId="21195" priority="29631" operator="equal">
      <formula>"09.30 – 13.00"</formula>
    </cfRule>
  </conditionalFormatting>
  <conditionalFormatting sqref="BT144">
    <cfRule type="cellIs" dxfId="21194" priority="29632" operator="equal">
      <formula>"10.30 – 19.30"</formula>
    </cfRule>
  </conditionalFormatting>
  <conditionalFormatting sqref="BT144">
    <cfRule type="cellIs" dxfId="21193" priority="29633" operator="equal">
      <formula>"11.30 – 19.30"</formula>
    </cfRule>
  </conditionalFormatting>
  <conditionalFormatting sqref="BT144">
    <cfRule type="cellIs" dxfId="21192" priority="29634" operator="equal">
      <formula>_FV(13,"3")</formula>
    </cfRule>
  </conditionalFormatting>
  <conditionalFormatting sqref="BT144">
    <cfRule type="cellIs" dxfId="21191" priority="29635" operator="equal">
      <formula>_FV(13,"3")</formula>
    </cfRule>
  </conditionalFormatting>
  <conditionalFormatting sqref="BT144">
    <cfRule type="cellIs" dxfId="21190" priority="29636" operator="equal">
      <formula>_FV(13,"3")</formula>
    </cfRule>
  </conditionalFormatting>
  <conditionalFormatting sqref="BT144">
    <cfRule type="containsText" dxfId="21189" priority="29619" operator="containsText" text="DOMENICA">
      <formula>NOT(ISERROR(SEARCH("DOMENICA",BT144)))</formula>
    </cfRule>
    <cfRule type="containsText" dxfId="21188" priority="29620" operator="containsText" text="08.30 – 14.30">
      <formula>NOT(ISERROR(SEARCH("08.30 – 14.30",BT144)))</formula>
    </cfRule>
    <cfRule type="containsText" dxfId="21187" priority="29621" operator="containsText" text="09.30 – 18.30">
      <formula>NOT(ISERROR(SEARCH("09.30 – 18.30",BT144)))</formula>
    </cfRule>
    <cfRule type="containsText" dxfId="21186" priority="29622" operator="containsText" text="08.30 – 16.30">
      <formula>NOT(ISERROR(SEARCH("08.30 – 16.30",BT144)))</formula>
    </cfRule>
    <cfRule type="containsText" dxfId="21185" priority="29623" operator="containsText" text="08.30 – 17.30">
      <formula>NOT(ISERROR(SEARCH("08.30 – 17.30",BT144)))</formula>
    </cfRule>
    <cfRule type="containsText" dxfId="21184" priority="29624" operator="containsText" text="09.00 – 18.00">
      <formula>NOT(ISERROR(SEARCH("09.00 – 18.00",BT144)))</formula>
    </cfRule>
    <cfRule type="containsText" dxfId="21183" priority="29625" operator="containsText" text="09.00 – 15.00">
      <formula>NOT(ISERROR(SEARCH("09.00 – 15.00",BT144)))</formula>
    </cfRule>
    <cfRule type="containsText" dxfId="21182" priority="29626" operator="containsText" text="10.30 – 19.30">
      <formula>NOT(ISERROR(SEARCH("10.30 – 19.30",BT144)))</formula>
    </cfRule>
    <cfRule type="containsText" dxfId="21181" priority="29627" operator="containsText" text="09.00 – 13.00">
      <formula>NOT(ISERROR(SEARCH("09.00 – 13.00",BT144)))</formula>
    </cfRule>
    <cfRule type="containsText" dxfId="21180" priority="29628" operator="containsText" text="11.30 – 19.30">
      <formula>NOT(ISERROR(SEARCH("11.30 – 19.30",BT144)))</formula>
    </cfRule>
  </conditionalFormatting>
  <conditionalFormatting sqref="BT144">
    <cfRule type="cellIs" dxfId="21179" priority="29612" operator="equal">
      <formula>"09.00 – 18.00"</formula>
    </cfRule>
  </conditionalFormatting>
  <conditionalFormatting sqref="BT144">
    <cfRule type="cellIs" dxfId="21178" priority="29613" operator="equal">
      <formula>"09.30 – 13.00"</formula>
    </cfRule>
  </conditionalFormatting>
  <conditionalFormatting sqref="BT144">
    <cfRule type="cellIs" dxfId="21177" priority="29614" operator="equal">
      <formula>"10.30 – 19.30"</formula>
    </cfRule>
  </conditionalFormatting>
  <conditionalFormatting sqref="BT144">
    <cfRule type="cellIs" dxfId="21176" priority="29615" operator="equal">
      <formula>"11.30 – 19.30"</formula>
    </cfRule>
  </conditionalFormatting>
  <conditionalFormatting sqref="BT144">
    <cfRule type="cellIs" dxfId="21175" priority="29616" operator="equal">
      <formula>_FV(13,"3")</formula>
    </cfRule>
  </conditionalFormatting>
  <conditionalFormatting sqref="BT144">
    <cfRule type="cellIs" dxfId="21174" priority="29617" operator="equal">
      <formula>_FV(13,"3")</formula>
    </cfRule>
  </conditionalFormatting>
  <conditionalFormatting sqref="BT144">
    <cfRule type="cellIs" dxfId="21173" priority="29618" operator="equal">
      <formula>_FV(13,"3")</formula>
    </cfRule>
  </conditionalFormatting>
  <conditionalFormatting sqref="BT144">
    <cfRule type="cellIs" dxfId="21172" priority="29605" operator="equal">
      <formula>"09.00 – 18.00"</formula>
    </cfRule>
  </conditionalFormatting>
  <conditionalFormatting sqref="BT144">
    <cfRule type="cellIs" dxfId="21171" priority="29606" operator="equal">
      <formula>"09.30 – 13.00"</formula>
    </cfRule>
  </conditionalFormatting>
  <conditionalFormatting sqref="BT144">
    <cfRule type="cellIs" dxfId="21170" priority="29607" operator="equal">
      <formula>"10.30 – 19.30"</formula>
    </cfRule>
  </conditionalFormatting>
  <conditionalFormatting sqref="BT144">
    <cfRule type="cellIs" dxfId="21169" priority="29608" operator="equal">
      <formula>"11.30 – 19.30"</formula>
    </cfRule>
  </conditionalFormatting>
  <conditionalFormatting sqref="BT144">
    <cfRule type="cellIs" dxfId="21168" priority="29609" operator="equal">
      <formula>_FV(13,"3")</formula>
    </cfRule>
  </conditionalFormatting>
  <conditionalFormatting sqref="BT144">
    <cfRule type="cellIs" dxfId="21167" priority="29610" operator="equal">
      <formula>_FV(13,"3")</formula>
    </cfRule>
  </conditionalFormatting>
  <conditionalFormatting sqref="BT144">
    <cfRule type="cellIs" dxfId="21166" priority="29611" operator="equal">
      <formula>_FV(13,"3")</formula>
    </cfRule>
  </conditionalFormatting>
  <conditionalFormatting sqref="BT137:BT142">
    <cfRule type="containsText" dxfId="21165" priority="29558" operator="containsText" text="09.00 -13.00">
      <formula>NOT(ISERROR(SEARCH("09.00 -13.00",BT137)))</formula>
    </cfRule>
    <cfRule type="containsText" dxfId="21164" priority="29559" operator="containsText" text="09.00 -15:00">
      <formula>NOT(ISERROR(SEARCH("09.00 -15:00",BT137)))</formula>
    </cfRule>
    <cfRule type="containsText" dxfId="21163" priority="29560" operator="containsText" text="09.00 -16.00">
      <formula>NOT(ISERROR(SEARCH("09.00 -16.00",BT137)))</formula>
    </cfRule>
  </conditionalFormatting>
  <conditionalFormatting sqref="BT135">
    <cfRule type="containsText" dxfId="21162" priority="29555" operator="containsText" text="09.00 -13.00">
      <formula>NOT(ISERROR(SEARCH("09.00 -13.00",BT135)))</formula>
    </cfRule>
    <cfRule type="containsText" dxfId="21161" priority="29556" operator="containsText" text="09.00 -15:00">
      <formula>NOT(ISERROR(SEARCH("09.00 -15:00",BT135)))</formula>
    </cfRule>
    <cfRule type="containsText" dxfId="21160" priority="29557" operator="containsText" text="09.00 -16.00">
      <formula>NOT(ISERROR(SEARCH("09.00 -16.00",BT135)))</formula>
    </cfRule>
  </conditionalFormatting>
  <conditionalFormatting sqref="BT135">
    <cfRule type="containsText" dxfId="21159" priority="29543" operator="containsText" text="09.00 -13.00">
      <formula>NOT(ISERROR(SEARCH("09.00 -13.00",BT135)))</formula>
    </cfRule>
    <cfRule type="containsText" dxfId="21158" priority="29544" operator="containsText" text="09.00 -15:00">
      <formula>NOT(ISERROR(SEARCH("09.00 -15:00",BT135)))</formula>
    </cfRule>
    <cfRule type="containsText" dxfId="21157" priority="29545" operator="containsText" text="09.00 -16.00">
      <formula>NOT(ISERROR(SEARCH("09.00 -16.00",BT135)))</formula>
    </cfRule>
  </conditionalFormatting>
  <conditionalFormatting sqref="BT141:BT142">
    <cfRule type="containsText" dxfId="21156" priority="29576" operator="containsText" text="09:00 – 13.00 ">
      <formula>NOT(ISERROR(SEARCH("09:00 – 13.00 ",BT141)))</formula>
    </cfRule>
  </conditionalFormatting>
  <conditionalFormatting sqref="BT137:BT142">
    <cfRule type="containsText" dxfId="21155" priority="29549" operator="containsText" text="09.00 -13.00">
      <formula>NOT(ISERROR(SEARCH("09.00 -13.00",BT137)))</formula>
    </cfRule>
    <cfRule type="containsText" dxfId="21154" priority="29550" operator="containsText" text="09.00 -15:00">
      <formula>NOT(ISERROR(SEARCH("09.00 -15:00",BT137)))</formula>
    </cfRule>
    <cfRule type="containsText" dxfId="21153" priority="29551" operator="containsText" text="09.00 -16.00">
      <formula>NOT(ISERROR(SEARCH("09.00 -16.00",BT137)))</formula>
    </cfRule>
  </conditionalFormatting>
  <conditionalFormatting sqref="BT151">
    <cfRule type="containsText" dxfId="21152" priority="29513" operator="containsText" text="09:00 – 13.00 ">
      <formula>NOT(ISERROR(SEARCH("09:00 – 13.00 ",BT151)))</formula>
    </cfRule>
  </conditionalFormatting>
  <conditionalFormatting sqref="BT135:BT142">
    <cfRule type="containsText" dxfId="21151" priority="29587" operator="containsText" text="08.30 – 14.30">
      <formula>NOT(ISERROR(SEARCH("08.30 – 14.30",BT135)))</formula>
    </cfRule>
    <cfRule type="containsText" dxfId="21150" priority="29588" operator="containsText" text="09:30 – 18.30">
      <formula>NOT(ISERROR(SEARCH("09:30 – 18.30",BT135)))</formula>
    </cfRule>
    <cfRule type="containsText" dxfId="21149" priority="29589" operator="containsText" text="10.30 – 18.30">
      <formula>NOT(ISERROR(SEARCH("10.30 – 18.30",BT135)))</formula>
    </cfRule>
    <cfRule type="containsText" dxfId="21148" priority="29590" operator="containsText" text="09.30 – 18.30">
      <formula>NOT(ISERROR(SEARCH("09.30 – 18.30",BT135)))</formula>
    </cfRule>
    <cfRule type="containsText" dxfId="21147" priority="29592" operator="containsText" text="09.00 – 13:00">
      <formula>NOT(ISERROR(SEARCH("09.00 – 13:00",BT135)))</formula>
    </cfRule>
    <cfRule type="containsText" dxfId="21146" priority="29593" operator="containsText" text="08.30 – 16.30">
      <formula>NOT(ISERROR(SEARCH("08.30 – 16.30",BT135)))</formula>
    </cfRule>
    <cfRule type="containsText" dxfId="21145" priority="29594" operator="containsText" text="08:30 – 17.30">
      <formula>NOT(ISERROR(SEARCH("08:30 – 17.30",BT135)))</formula>
    </cfRule>
    <cfRule type="containsText" dxfId="21144" priority="29595" operator="containsText" text="08.30 – 17.30">
      <formula>NOT(ISERROR(SEARCH("08.30 – 17.30",BT135)))</formula>
    </cfRule>
    <cfRule type="containsText" dxfId="21143" priority="29596" operator="containsText" text="09.00 – 18.00">
      <formula>NOT(ISERROR(SEARCH("09.00 – 18.00",BT135)))</formula>
    </cfRule>
    <cfRule type="containsText" dxfId="21142" priority="29597" operator="containsText" text="09.00 – 13.00">
      <formula>NOT(ISERROR(SEARCH("09.00 – 13.00",BT135)))</formula>
    </cfRule>
    <cfRule type="containsText" dxfId="21141" priority="29598" operator="containsText" text="11.30 – 19.30">
      <formula>NOT(ISERROR(SEARCH("11.30 – 19.30",BT135)))</formula>
    </cfRule>
    <cfRule type="containsText" dxfId="21140" priority="29599" operator="containsText" text="10.30 – 19.30">
      <formula>NOT(ISERROR(SEARCH("10.30 – 19.30",BT135)))</formula>
    </cfRule>
    <cfRule type="containsText" dxfId="21139" priority="29600" operator="containsText" text="09.00 – 15.00">
      <formula>NOT(ISERROR(SEARCH("09.00 – 15.00",BT135)))</formula>
    </cfRule>
    <cfRule type="containsText" dxfId="21138" priority="29601" operator="containsText" text="1 2 : 3 0">
      <formula>NOT(ISERROR(SEARCH("1 2 : 3 0",BT135)))</formula>
    </cfRule>
    <cfRule type="containsText" dxfId="21137" priority="29602" operator="containsText" text="1 3 : 3 0">
      <formula>NOT(ISERROR(SEARCH("1 3 : 3 0",BT135)))</formula>
    </cfRule>
    <cfRule type="containsText" dxfId="21136" priority="29603" operator="containsText" text="FESTIVITÁ">
      <formula>NOT(ISERROR(SEARCH("FESTIVITÁ",BT135)))</formula>
    </cfRule>
    <cfRule type="cellIs" dxfId="21135" priority="29604" operator="equal">
      <formula>"DOMENICA"</formula>
    </cfRule>
  </conditionalFormatting>
  <conditionalFormatting sqref="BT135:BT142">
    <cfRule type="containsText" dxfId="21134" priority="29579" operator="containsText" text="09.00 - 13.00">
      <formula>NOT(ISERROR(SEARCH("09.00 - 13.00",BT135)))</formula>
    </cfRule>
    <cfRule type="containsText" dxfId="21133" priority="29582" operator="containsText" text="09.00 – 15:00">
      <formula>NOT(ISERROR(SEARCH("09.00 – 15:00",BT135)))</formula>
    </cfRule>
    <cfRule type="containsText" dxfId="21132" priority="29583" operator="containsText" text="09.00 – 16.00">
      <formula>NOT(ISERROR(SEARCH("09.00 – 16.00",BT135)))</formula>
    </cfRule>
    <cfRule type="containsText" dxfId="21131" priority="29584" operator="containsText" text="09.00 - 13:00">
      <formula>NOT(ISERROR(SEARCH("09.00 - 13:00",BT135)))</formula>
    </cfRule>
    <cfRule type="containsText" dxfId="21130" priority="29585" operator="containsText" text="08.30 – 16:30 ">
      <formula>NOT(ISERROR(SEARCH("08.30 – 16:30 ",BT135)))</formula>
    </cfRule>
    <cfRule type="containsText" dxfId="21129" priority="29586" operator="containsText" text="08.30 – 17:30 ">
      <formula>NOT(ISERROR(SEARCH("08.30 – 17:30 ",BT135)))</formula>
    </cfRule>
  </conditionalFormatting>
  <conditionalFormatting sqref="BT135:BT142">
    <cfRule type="containsText" dxfId="21128" priority="29581" operator="containsText" text="1 3 : 0 0">
      <formula>NOT(ISERROR(SEARCH("1 3 : 0 0",BT135)))</formula>
    </cfRule>
  </conditionalFormatting>
  <conditionalFormatting sqref="BT135">
    <cfRule type="containsText" dxfId="21127" priority="29580" operator="containsText" text="13:00">
      <formula>NOT(ISERROR(SEARCH("13:00",BT135)))</formula>
    </cfRule>
  </conditionalFormatting>
  <conditionalFormatting sqref="BT135:BT142">
    <cfRule type="containsText" dxfId="21126" priority="29591" operator="containsText" text="09:00 – 13.00 ">
      <formula>NOT(ISERROR(SEARCH("09:00 – 13.00 ",BT135)))</formula>
    </cfRule>
  </conditionalFormatting>
  <conditionalFormatting sqref="BT141">
    <cfRule type="containsText" dxfId="21125" priority="29578" operator="containsText" text="09:00 – 13.00 ">
      <formula>NOT(ISERROR(SEARCH("09:00 – 13.00 ",BT141)))</formula>
    </cfRule>
  </conditionalFormatting>
  <conditionalFormatting sqref="BT135:BT142">
    <cfRule type="containsText" dxfId="21124" priority="29577" operator="containsText" text="09:00 – 13.00 ">
      <formula>NOT(ISERROR(SEARCH("09:00 – 13.00 ",BT135)))</formula>
    </cfRule>
  </conditionalFormatting>
  <conditionalFormatting sqref="BT136">
    <cfRule type="containsText" dxfId="21123" priority="29573" operator="containsText" text="09.00 -13.00">
      <formula>NOT(ISERROR(SEARCH("09.00 -13.00",BT136)))</formula>
    </cfRule>
    <cfRule type="containsText" dxfId="21122" priority="29574" operator="containsText" text="09.00 -15:00">
      <formula>NOT(ISERROR(SEARCH("09.00 -15:00",BT136)))</formula>
    </cfRule>
    <cfRule type="containsText" dxfId="21121" priority="29575" operator="containsText" text="09.00 -16.00">
      <formula>NOT(ISERROR(SEARCH("09.00 -16.00",BT136)))</formula>
    </cfRule>
  </conditionalFormatting>
  <conditionalFormatting sqref="BT137:BT142">
    <cfRule type="containsText" dxfId="21120" priority="29570" operator="containsText" text="09.00 -13.00">
      <formula>NOT(ISERROR(SEARCH("09.00 -13.00",BT137)))</formula>
    </cfRule>
    <cfRule type="containsText" dxfId="21119" priority="29571" operator="containsText" text="09.00 -15:00">
      <formula>NOT(ISERROR(SEARCH("09.00 -15:00",BT137)))</formula>
    </cfRule>
    <cfRule type="containsText" dxfId="21118" priority="29572" operator="containsText" text="09.00 -16.00">
      <formula>NOT(ISERROR(SEARCH("09.00 -16.00",BT137)))</formula>
    </cfRule>
  </conditionalFormatting>
  <conditionalFormatting sqref="BT135">
    <cfRule type="containsText" dxfId="21117" priority="29567" operator="containsText" text="09.00 -13.00">
      <formula>NOT(ISERROR(SEARCH("09.00 -13.00",BT135)))</formula>
    </cfRule>
    <cfRule type="containsText" dxfId="21116" priority="29568" operator="containsText" text="09.00 -15:00">
      <formula>NOT(ISERROR(SEARCH("09.00 -15:00",BT135)))</formula>
    </cfRule>
    <cfRule type="containsText" dxfId="21115" priority="29569" operator="containsText" text="09.00 -16.00">
      <formula>NOT(ISERROR(SEARCH("09.00 -16.00",BT135)))</formula>
    </cfRule>
  </conditionalFormatting>
  <conditionalFormatting sqref="BT141">
    <cfRule type="containsText" dxfId="21114" priority="29566" operator="containsText" text="09:00 – 13.00 ">
      <formula>NOT(ISERROR(SEARCH("09:00 – 13.00 ",BT141)))</formula>
    </cfRule>
  </conditionalFormatting>
  <conditionalFormatting sqref="BT135:BT142">
    <cfRule type="containsText" dxfId="21113" priority="29565" operator="containsText" text="09:00 – 13.00 ">
      <formula>NOT(ISERROR(SEARCH("09:00 – 13.00 ",BT135)))</formula>
    </cfRule>
  </conditionalFormatting>
  <conditionalFormatting sqref="BT141:BT142">
    <cfRule type="containsText" dxfId="21112" priority="29564" operator="containsText" text="09:00 – 13.00 ">
      <formula>NOT(ISERROR(SEARCH("09:00 – 13.00 ",BT141)))</formula>
    </cfRule>
  </conditionalFormatting>
  <conditionalFormatting sqref="BT136">
    <cfRule type="containsText" dxfId="21111" priority="29561" operator="containsText" text="09.00 -13.00">
      <formula>NOT(ISERROR(SEARCH("09.00 -13.00",BT136)))</formula>
    </cfRule>
    <cfRule type="containsText" dxfId="21110" priority="29562" operator="containsText" text="09.00 -15:00">
      <formula>NOT(ISERROR(SEARCH("09.00 -15:00",BT136)))</formula>
    </cfRule>
    <cfRule type="containsText" dxfId="21109" priority="29563" operator="containsText" text="09.00 -16.00">
      <formula>NOT(ISERROR(SEARCH("09.00 -16.00",BT136)))</formula>
    </cfRule>
  </conditionalFormatting>
  <conditionalFormatting sqref="BT136">
    <cfRule type="containsText" dxfId="21108" priority="29552" operator="containsText" text="09.00 -13:00">
      <formula>NOT(ISERROR(SEARCH("09.00 -13:00",BT136)))</formula>
    </cfRule>
    <cfRule type="containsText" dxfId="21107" priority="29553" operator="containsText" text="08.30 -17.30">
      <formula>NOT(ISERROR(SEARCH("08.30 -17.30",BT136)))</formula>
    </cfRule>
    <cfRule type="containsText" dxfId="21106" priority="29554" operator="containsText" text="08.30 -15:30">
      <formula>NOT(ISERROR(SEARCH("08.30 -15:30",BT136)))</formula>
    </cfRule>
  </conditionalFormatting>
  <conditionalFormatting sqref="BT137:BT142">
    <cfRule type="containsText" dxfId="21105" priority="29546" operator="containsText" text="09.00 -13:00">
      <formula>NOT(ISERROR(SEARCH("09.00 -13:00",BT137)))</formula>
    </cfRule>
    <cfRule type="containsText" dxfId="21104" priority="29547" operator="containsText" text="08.30 -17.30">
      <formula>NOT(ISERROR(SEARCH("08.30 -17.30",BT137)))</formula>
    </cfRule>
    <cfRule type="containsText" dxfId="21103" priority="29548" operator="containsText" text="08.30 -15:30">
      <formula>NOT(ISERROR(SEARCH("08.30 -15:30",BT137)))</formula>
    </cfRule>
  </conditionalFormatting>
  <conditionalFormatting sqref="BT135">
    <cfRule type="containsText" dxfId="21102" priority="29540" operator="containsText" text="09.00 -13:00">
      <formula>NOT(ISERROR(SEARCH("09.00 -13:00",BT135)))</formula>
    </cfRule>
    <cfRule type="containsText" dxfId="21101" priority="29541" operator="containsText" text="08.30 -17.30">
      <formula>NOT(ISERROR(SEARCH("08.30 -17.30",BT135)))</formula>
    </cfRule>
    <cfRule type="containsText" dxfId="21100" priority="29542" operator="containsText" text="08.30 -15:30">
      <formula>NOT(ISERROR(SEARCH("08.30 -15:30",BT135)))</formula>
    </cfRule>
  </conditionalFormatting>
  <conditionalFormatting sqref="BT145:BT152">
    <cfRule type="containsText" dxfId="21099" priority="29522" operator="containsText" text="08.30 – 14.30">
      <formula>NOT(ISERROR(SEARCH("08.30 – 14.30",BT145)))</formula>
    </cfRule>
    <cfRule type="containsText" dxfId="21098" priority="29523" operator="containsText" text="09:30 – 18.30">
      <formula>NOT(ISERROR(SEARCH("09:30 – 18.30",BT145)))</formula>
    </cfRule>
    <cfRule type="containsText" dxfId="21097" priority="29524" operator="containsText" text="10.30 – 18.30">
      <formula>NOT(ISERROR(SEARCH("10.30 – 18.30",BT145)))</formula>
    </cfRule>
    <cfRule type="containsText" dxfId="21096" priority="29525" operator="containsText" text="09.30 – 18.30">
      <formula>NOT(ISERROR(SEARCH("09.30 – 18.30",BT145)))</formula>
    </cfRule>
    <cfRule type="containsText" dxfId="21095" priority="29527" operator="containsText" text="09.00 – 13:00">
      <formula>NOT(ISERROR(SEARCH("09.00 – 13:00",BT145)))</formula>
    </cfRule>
    <cfRule type="containsText" dxfId="21094" priority="29528" operator="containsText" text="08.30 – 16.30">
      <formula>NOT(ISERROR(SEARCH("08.30 – 16.30",BT145)))</formula>
    </cfRule>
    <cfRule type="containsText" dxfId="21093" priority="29529" operator="containsText" text="08:30 – 17.30">
      <formula>NOT(ISERROR(SEARCH("08:30 – 17.30",BT145)))</formula>
    </cfRule>
    <cfRule type="containsText" dxfId="21092" priority="29530" operator="containsText" text="08.30 – 17.30">
      <formula>NOT(ISERROR(SEARCH("08.30 – 17.30",BT145)))</formula>
    </cfRule>
    <cfRule type="containsText" dxfId="21091" priority="29531" operator="containsText" text="09.00 – 18.00">
      <formula>NOT(ISERROR(SEARCH("09.00 – 18.00",BT145)))</formula>
    </cfRule>
    <cfRule type="containsText" dxfId="21090" priority="29532" operator="containsText" text="09.00 – 13.00">
      <formula>NOT(ISERROR(SEARCH("09.00 – 13.00",BT145)))</formula>
    </cfRule>
    <cfRule type="containsText" dxfId="21089" priority="29533" operator="containsText" text="11.30 – 19.30">
      <formula>NOT(ISERROR(SEARCH("11.30 – 19.30",BT145)))</formula>
    </cfRule>
    <cfRule type="containsText" dxfId="21088" priority="29534" operator="containsText" text="10.30 – 19.30">
      <formula>NOT(ISERROR(SEARCH("10.30 – 19.30",BT145)))</formula>
    </cfRule>
    <cfRule type="containsText" dxfId="21087" priority="29535" operator="containsText" text="09.00 – 15.00">
      <formula>NOT(ISERROR(SEARCH("09.00 – 15.00",BT145)))</formula>
    </cfRule>
    <cfRule type="containsText" dxfId="21086" priority="29536" operator="containsText" text="1 2 : 3 0">
      <formula>NOT(ISERROR(SEARCH("1 2 : 3 0",BT145)))</formula>
    </cfRule>
    <cfRule type="containsText" dxfId="21085" priority="29537" operator="containsText" text="1 3 : 3 0">
      <formula>NOT(ISERROR(SEARCH("1 3 : 3 0",BT145)))</formula>
    </cfRule>
    <cfRule type="containsText" dxfId="21084" priority="29538" operator="containsText" text="FESTIVITÁ">
      <formula>NOT(ISERROR(SEARCH("FESTIVITÁ",BT145)))</formula>
    </cfRule>
    <cfRule type="cellIs" dxfId="21083" priority="29539" operator="equal">
      <formula>"DOMENICA"</formula>
    </cfRule>
  </conditionalFormatting>
  <conditionalFormatting sqref="BT145:BT152">
    <cfRule type="containsText" dxfId="21082" priority="29514" operator="containsText" text="09.00 - 13.00">
      <formula>NOT(ISERROR(SEARCH("09.00 - 13.00",BT145)))</formula>
    </cfRule>
    <cfRule type="containsText" dxfId="21081" priority="29517" operator="containsText" text="09.00 – 15:00">
      <formula>NOT(ISERROR(SEARCH("09.00 – 15:00",BT145)))</formula>
    </cfRule>
    <cfRule type="containsText" dxfId="21080" priority="29518" operator="containsText" text="09.00 – 16.00">
      <formula>NOT(ISERROR(SEARCH("09.00 – 16.00",BT145)))</formula>
    </cfRule>
    <cfRule type="containsText" dxfId="21079" priority="29519" operator="containsText" text="09.00 - 13:00">
      <formula>NOT(ISERROR(SEARCH("09.00 - 13:00",BT145)))</formula>
    </cfRule>
    <cfRule type="containsText" dxfId="21078" priority="29520" operator="containsText" text="08.30 – 16:30 ">
      <formula>NOT(ISERROR(SEARCH("08.30 – 16:30 ",BT145)))</formula>
    </cfRule>
    <cfRule type="containsText" dxfId="21077" priority="29521" operator="containsText" text="08.30 – 17:30 ">
      <formula>NOT(ISERROR(SEARCH("08.30 – 17:30 ",BT145)))</formula>
    </cfRule>
  </conditionalFormatting>
  <conditionalFormatting sqref="BT145:BT152">
    <cfRule type="containsText" dxfId="21076" priority="29516" operator="containsText" text="1 3 : 0 0">
      <formula>NOT(ISERROR(SEARCH("1 3 : 0 0",BT145)))</formula>
    </cfRule>
  </conditionalFormatting>
  <conditionalFormatting sqref="BT145">
    <cfRule type="containsText" dxfId="21075" priority="29515" operator="containsText" text="13:00">
      <formula>NOT(ISERROR(SEARCH("13:00",BT145)))</formula>
    </cfRule>
  </conditionalFormatting>
  <conditionalFormatting sqref="BT145:BT152">
    <cfRule type="containsText" dxfId="21074" priority="29526" operator="containsText" text="09:00 – 13.00 ">
      <formula>NOT(ISERROR(SEARCH("09:00 – 13.00 ",BT145)))</formula>
    </cfRule>
  </conditionalFormatting>
  <conditionalFormatting sqref="BT145:BT152">
    <cfRule type="containsText" dxfId="21073" priority="29512" operator="containsText" text="09:00 – 13.00 ">
      <formula>NOT(ISERROR(SEARCH("09:00 – 13.00 ",BT145)))</formula>
    </cfRule>
  </conditionalFormatting>
  <conditionalFormatting sqref="BT151:BT152">
    <cfRule type="containsText" dxfId="21072" priority="29511" operator="containsText" text="09:00 – 13.00 ">
      <formula>NOT(ISERROR(SEARCH("09:00 – 13.00 ",BT151)))</formula>
    </cfRule>
  </conditionalFormatting>
  <conditionalFormatting sqref="BT146">
    <cfRule type="containsText" dxfId="21071" priority="29508" operator="containsText" text="09.00 -13.00">
      <formula>NOT(ISERROR(SEARCH("09.00 -13.00",BT146)))</formula>
    </cfRule>
    <cfRule type="containsText" dxfId="21070" priority="29509" operator="containsText" text="09.00 -15:00">
      <formula>NOT(ISERROR(SEARCH("09.00 -15:00",BT146)))</formula>
    </cfRule>
    <cfRule type="containsText" dxfId="21069" priority="29510" operator="containsText" text="09.00 -16.00">
      <formula>NOT(ISERROR(SEARCH("09.00 -16.00",BT146)))</formula>
    </cfRule>
  </conditionalFormatting>
  <conditionalFormatting sqref="BT147:BT152">
    <cfRule type="containsText" dxfId="21068" priority="29505" operator="containsText" text="09.00 -13.00">
      <formula>NOT(ISERROR(SEARCH("09.00 -13.00",BT147)))</formula>
    </cfRule>
    <cfRule type="containsText" dxfId="21067" priority="29506" operator="containsText" text="09.00 -15:00">
      <formula>NOT(ISERROR(SEARCH("09.00 -15:00",BT147)))</formula>
    </cfRule>
    <cfRule type="containsText" dxfId="21066" priority="29507" operator="containsText" text="09.00 -16.00">
      <formula>NOT(ISERROR(SEARCH("09.00 -16.00",BT147)))</formula>
    </cfRule>
  </conditionalFormatting>
  <conditionalFormatting sqref="BT145">
    <cfRule type="containsText" dxfId="21065" priority="29502" operator="containsText" text="09.00 -13.00">
      <formula>NOT(ISERROR(SEARCH("09.00 -13.00",BT145)))</formula>
    </cfRule>
    <cfRule type="containsText" dxfId="21064" priority="29503" operator="containsText" text="09.00 -15:00">
      <formula>NOT(ISERROR(SEARCH("09.00 -15:00",BT145)))</formula>
    </cfRule>
    <cfRule type="containsText" dxfId="21063" priority="29504" operator="containsText" text="09.00 -16.00">
      <formula>NOT(ISERROR(SEARCH("09.00 -16.00",BT145)))</formula>
    </cfRule>
  </conditionalFormatting>
  <conditionalFormatting sqref="BT151">
    <cfRule type="containsText" dxfId="21062" priority="29501" operator="containsText" text="09:00 – 13.00 ">
      <formula>NOT(ISERROR(SEARCH("09:00 – 13.00 ",BT151)))</formula>
    </cfRule>
  </conditionalFormatting>
  <conditionalFormatting sqref="BT145:BT152">
    <cfRule type="containsText" dxfId="21061" priority="29500" operator="containsText" text="09:00 – 13.00 ">
      <formula>NOT(ISERROR(SEARCH("09:00 – 13.00 ",BT145)))</formula>
    </cfRule>
  </conditionalFormatting>
  <conditionalFormatting sqref="BT151:BT152">
    <cfRule type="containsText" dxfId="21060" priority="29499" operator="containsText" text="09:00 – 13.00 ">
      <formula>NOT(ISERROR(SEARCH("09:00 – 13.00 ",BT151)))</formula>
    </cfRule>
  </conditionalFormatting>
  <conditionalFormatting sqref="BT146">
    <cfRule type="containsText" dxfId="21059" priority="29496" operator="containsText" text="09.00 -13.00">
      <formula>NOT(ISERROR(SEARCH("09.00 -13.00",BT146)))</formula>
    </cfRule>
    <cfRule type="containsText" dxfId="21058" priority="29497" operator="containsText" text="09.00 -15:00">
      <formula>NOT(ISERROR(SEARCH("09.00 -15:00",BT146)))</formula>
    </cfRule>
    <cfRule type="containsText" dxfId="21057" priority="29498" operator="containsText" text="09.00 -16.00">
      <formula>NOT(ISERROR(SEARCH("09.00 -16.00",BT146)))</formula>
    </cfRule>
  </conditionalFormatting>
  <conditionalFormatting sqref="BT147:BT152">
    <cfRule type="containsText" dxfId="21056" priority="29493" operator="containsText" text="09.00 -13.00">
      <formula>NOT(ISERROR(SEARCH("09.00 -13.00",BT147)))</formula>
    </cfRule>
    <cfRule type="containsText" dxfId="21055" priority="29494" operator="containsText" text="09.00 -15:00">
      <formula>NOT(ISERROR(SEARCH("09.00 -15:00",BT147)))</formula>
    </cfRule>
    <cfRule type="containsText" dxfId="21054" priority="29495" operator="containsText" text="09.00 -16.00">
      <formula>NOT(ISERROR(SEARCH("09.00 -16.00",BT147)))</formula>
    </cfRule>
  </conditionalFormatting>
  <conditionalFormatting sqref="BT145">
    <cfRule type="containsText" dxfId="21053" priority="29490" operator="containsText" text="09.00 -13.00">
      <formula>NOT(ISERROR(SEARCH("09.00 -13.00",BT145)))</formula>
    </cfRule>
    <cfRule type="containsText" dxfId="21052" priority="29491" operator="containsText" text="09.00 -15:00">
      <formula>NOT(ISERROR(SEARCH("09.00 -15:00",BT145)))</formula>
    </cfRule>
    <cfRule type="containsText" dxfId="21051" priority="29492" operator="containsText" text="09.00 -16.00">
      <formula>NOT(ISERROR(SEARCH("09.00 -16.00",BT145)))</formula>
    </cfRule>
  </conditionalFormatting>
  <conditionalFormatting sqref="BT146">
    <cfRule type="containsText" dxfId="21050" priority="29487" operator="containsText" text="09.00 -13:00">
      <formula>NOT(ISERROR(SEARCH("09.00 -13:00",BT146)))</formula>
    </cfRule>
    <cfRule type="containsText" dxfId="21049" priority="29488" operator="containsText" text="08.30 -17.30">
      <formula>NOT(ISERROR(SEARCH("08.30 -17.30",BT146)))</formula>
    </cfRule>
    <cfRule type="containsText" dxfId="21048" priority="29489" operator="containsText" text="08.30 -15:30">
      <formula>NOT(ISERROR(SEARCH("08.30 -15:30",BT146)))</formula>
    </cfRule>
  </conditionalFormatting>
  <conditionalFormatting sqref="BT147:BT152">
    <cfRule type="containsText" dxfId="21047" priority="29484" operator="containsText" text="09.00 -13.00">
      <formula>NOT(ISERROR(SEARCH("09.00 -13.00",BT147)))</formula>
    </cfRule>
    <cfRule type="containsText" dxfId="21046" priority="29485" operator="containsText" text="09.00 -15:00">
      <formula>NOT(ISERROR(SEARCH("09.00 -15:00",BT147)))</formula>
    </cfRule>
    <cfRule type="containsText" dxfId="21045" priority="29486" operator="containsText" text="09.00 -16.00">
      <formula>NOT(ISERROR(SEARCH("09.00 -16.00",BT147)))</formula>
    </cfRule>
  </conditionalFormatting>
  <conditionalFormatting sqref="BT147:BT152">
    <cfRule type="containsText" dxfId="21044" priority="29481" operator="containsText" text="09.00 -13:00">
      <formula>NOT(ISERROR(SEARCH("09.00 -13:00",BT147)))</formula>
    </cfRule>
    <cfRule type="containsText" dxfId="21043" priority="29482" operator="containsText" text="08.30 -17.30">
      <formula>NOT(ISERROR(SEARCH("08.30 -17.30",BT147)))</formula>
    </cfRule>
    <cfRule type="containsText" dxfId="21042" priority="29483" operator="containsText" text="08.30 -15:30">
      <formula>NOT(ISERROR(SEARCH("08.30 -15:30",BT147)))</formula>
    </cfRule>
  </conditionalFormatting>
  <conditionalFormatting sqref="BT145">
    <cfRule type="containsText" dxfId="21041" priority="29478" operator="containsText" text="09.00 -13.00">
      <formula>NOT(ISERROR(SEARCH("09.00 -13.00",BT145)))</formula>
    </cfRule>
    <cfRule type="containsText" dxfId="21040" priority="29479" operator="containsText" text="09.00 -15:00">
      <formula>NOT(ISERROR(SEARCH("09.00 -15:00",BT145)))</formula>
    </cfRule>
    <cfRule type="containsText" dxfId="21039" priority="29480" operator="containsText" text="09.00 -16.00">
      <formula>NOT(ISERROR(SEARCH("09.00 -16.00",BT145)))</formula>
    </cfRule>
  </conditionalFormatting>
  <conditionalFormatting sqref="BT145">
    <cfRule type="containsText" dxfId="21038" priority="29475" operator="containsText" text="09.00 -13:00">
      <formula>NOT(ISERROR(SEARCH("09.00 -13:00",BT145)))</formula>
    </cfRule>
    <cfRule type="containsText" dxfId="21037" priority="29476" operator="containsText" text="08.30 -17.30">
      <formula>NOT(ISERROR(SEARCH("08.30 -17.30",BT145)))</formula>
    </cfRule>
    <cfRule type="containsText" dxfId="21036" priority="29477" operator="containsText" text="08.30 -15:30">
      <formula>NOT(ISERROR(SEARCH("08.30 -15:30",BT145)))</formula>
    </cfRule>
  </conditionalFormatting>
  <conditionalFormatting sqref="BT154">
    <cfRule type="cellIs" dxfId="21035" priority="29081" operator="equal">
      <formula>"09.00 – 13.00"</formula>
    </cfRule>
  </conditionalFormatting>
  <conditionalFormatting sqref="BT154">
    <cfRule type="cellIs" dxfId="21034" priority="29082" operator="equal">
      <formula>"09.00 – 15.00"</formula>
    </cfRule>
  </conditionalFormatting>
  <conditionalFormatting sqref="BT154">
    <cfRule type="cellIs" dxfId="21033" priority="29083" operator="equal">
      <formula>"09.00 – 18.00"</formula>
    </cfRule>
  </conditionalFormatting>
  <conditionalFormatting sqref="BT154">
    <cfRule type="cellIs" dxfId="21032" priority="29084" operator="equal">
      <formula>"09.30 – 13.00"</formula>
    </cfRule>
  </conditionalFormatting>
  <conditionalFormatting sqref="BT154">
    <cfRule type="cellIs" dxfId="21031" priority="29085" operator="equal">
      <formula>"10.30 – 19.30"</formula>
    </cfRule>
  </conditionalFormatting>
  <conditionalFormatting sqref="BT154">
    <cfRule type="cellIs" dxfId="21030" priority="29086" operator="equal">
      <formula>"11.30 – 19.30"</formula>
    </cfRule>
  </conditionalFormatting>
  <conditionalFormatting sqref="BT154">
    <cfRule type="cellIs" dxfId="21029" priority="29087" operator="equal">
      <formula>_FV(13,"3")</formula>
    </cfRule>
  </conditionalFormatting>
  <conditionalFormatting sqref="BT154">
    <cfRule type="cellIs" dxfId="21028" priority="29088" operator="equal">
      <formula>_FV(13,"3")</formula>
    </cfRule>
  </conditionalFormatting>
  <conditionalFormatting sqref="BT154">
    <cfRule type="cellIs" dxfId="21027" priority="29089" operator="equal">
      <formula>_FV(13,"3")</formula>
    </cfRule>
  </conditionalFormatting>
  <conditionalFormatting sqref="BT154">
    <cfRule type="containsText" dxfId="21026" priority="29071" operator="containsText" text="DOMENICA">
      <formula>NOT(ISERROR(SEARCH("DOMENICA",BT154)))</formula>
    </cfRule>
    <cfRule type="containsText" dxfId="21025" priority="29072" operator="containsText" text="08.30 – 14.30">
      <formula>NOT(ISERROR(SEARCH("08.30 – 14.30",BT154)))</formula>
    </cfRule>
    <cfRule type="containsText" dxfId="21024" priority="29073" operator="containsText" text="09.30 – 18.30">
      <formula>NOT(ISERROR(SEARCH("09.30 – 18.30",BT154)))</formula>
    </cfRule>
    <cfRule type="containsText" dxfId="21023" priority="29074" operator="containsText" text="08.30 – 16.30">
      <formula>NOT(ISERROR(SEARCH("08.30 – 16.30",BT154)))</formula>
    </cfRule>
    <cfRule type="containsText" dxfId="21022" priority="29075" operator="containsText" text="08.30 – 17.30">
      <formula>NOT(ISERROR(SEARCH("08.30 – 17.30",BT154)))</formula>
    </cfRule>
    <cfRule type="containsText" dxfId="21021" priority="29076" operator="containsText" text="09.00 – 18.00">
      <formula>NOT(ISERROR(SEARCH("09.00 – 18.00",BT154)))</formula>
    </cfRule>
    <cfRule type="containsText" dxfId="21020" priority="29077" operator="containsText" text="09.00 – 15.00">
      <formula>NOT(ISERROR(SEARCH("09.00 – 15.00",BT154)))</formula>
    </cfRule>
    <cfRule type="containsText" dxfId="21019" priority="29078" operator="containsText" text="10.30 – 19.30">
      <formula>NOT(ISERROR(SEARCH("10.30 – 19.30",BT154)))</formula>
    </cfRule>
    <cfRule type="containsText" dxfId="21018" priority="29079" operator="containsText" text="09.00 – 13.00">
      <formula>NOT(ISERROR(SEARCH("09.00 – 13.00",BT154)))</formula>
    </cfRule>
    <cfRule type="containsText" dxfId="21017" priority="29080" operator="containsText" text="11.30 – 19.30">
      <formula>NOT(ISERROR(SEARCH("11.30 – 19.30",BT154)))</formula>
    </cfRule>
  </conditionalFormatting>
  <conditionalFormatting sqref="BT154">
    <cfRule type="cellIs" dxfId="21016" priority="29063" operator="equal">
      <formula>"09.00 – 15.00"</formula>
    </cfRule>
  </conditionalFormatting>
  <conditionalFormatting sqref="BT154">
    <cfRule type="cellIs" dxfId="21015" priority="29064" operator="equal">
      <formula>"09.00 – 18.00"</formula>
    </cfRule>
  </conditionalFormatting>
  <conditionalFormatting sqref="BT154">
    <cfRule type="cellIs" dxfId="21014" priority="29065" operator="equal">
      <formula>"09.30 – 13.00"</formula>
    </cfRule>
  </conditionalFormatting>
  <conditionalFormatting sqref="BT154">
    <cfRule type="cellIs" dxfId="21013" priority="29066" operator="equal">
      <formula>"10.30 – 19.30"</formula>
    </cfRule>
  </conditionalFormatting>
  <conditionalFormatting sqref="BT154">
    <cfRule type="cellIs" dxfId="21012" priority="29067" operator="equal">
      <formula>"11.30 – 19.30"</formula>
    </cfRule>
  </conditionalFormatting>
  <conditionalFormatting sqref="BT154">
    <cfRule type="cellIs" dxfId="21011" priority="29068" operator="equal">
      <formula>_FV(13,"3")</formula>
    </cfRule>
  </conditionalFormatting>
  <conditionalFormatting sqref="BT154">
    <cfRule type="cellIs" dxfId="21010" priority="29069" operator="equal">
      <formula>_FV(13,"3")</formula>
    </cfRule>
  </conditionalFormatting>
  <conditionalFormatting sqref="BT154">
    <cfRule type="cellIs" dxfId="21009" priority="29070" operator="equal">
      <formula>_FV(13,"3")</formula>
    </cfRule>
  </conditionalFormatting>
  <conditionalFormatting sqref="BT154">
    <cfRule type="cellIs" dxfId="21008" priority="29055" operator="equal">
      <formula>"09.00 – 15.00"</formula>
    </cfRule>
  </conditionalFormatting>
  <conditionalFormatting sqref="BT154">
    <cfRule type="cellIs" dxfId="21007" priority="29056" operator="equal">
      <formula>"09.00 – 18.00"</formula>
    </cfRule>
  </conditionalFormatting>
  <conditionalFormatting sqref="BT154">
    <cfRule type="cellIs" dxfId="21006" priority="29057" operator="equal">
      <formula>"09.30 – 13.00"</formula>
    </cfRule>
  </conditionalFormatting>
  <conditionalFormatting sqref="BT154">
    <cfRule type="cellIs" dxfId="21005" priority="29058" operator="equal">
      <formula>"10.30 – 19.30"</formula>
    </cfRule>
  </conditionalFormatting>
  <conditionalFormatting sqref="BT154">
    <cfRule type="cellIs" dxfId="21004" priority="29059" operator="equal">
      <formula>"11.30 – 19.30"</formula>
    </cfRule>
  </conditionalFormatting>
  <conditionalFormatting sqref="BT154">
    <cfRule type="cellIs" dxfId="21003" priority="29060" operator="equal">
      <formula>_FV(13,"3")</formula>
    </cfRule>
  </conditionalFormatting>
  <conditionalFormatting sqref="BT154">
    <cfRule type="cellIs" dxfId="21002" priority="29061" operator="equal">
      <formula>_FV(13,"3")</formula>
    </cfRule>
  </conditionalFormatting>
  <conditionalFormatting sqref="BT154">
    <cfRule type="cellIs" dxfId="21001" priority="29062" operator="equal">
      <formula>_FV(13,"3")</formula>
    </cfRule>
  </conditionalFormatting>
  <conditionalFormatting sqref="BT154">
    <cfRule type="containsText" dxfId="21000" priority="29049" operator="containsText" text="09.00 - 13.00">
      <formula>NOT(ISERROR(SEARCH("09.00 - 13.00",BT154)))</formula>
    </cfRule>
    <cfRule type="containsText" dxfId="20999" priority="29050" operator="containsText" text="09.00 – 15:00">
      <formula>NOT(ISERROR(SEARCH("09.00 – 15:00",BT154)))</formula>
    </cfRule>
    <cfRule type="containsText" dxfId="20998" priority="29051" operator="containsText" text="09.00 – 16.00">
      <formula>NOT(ISERROR(SEARCH("09.00 – 16.00",BT154)))</formula>
    </cfRule>
    <cfRule type="containsText" dxfId="20997" priority="29052" operator="containsText" text="09.00 - 13:00">
      <formula>NOT(ISERROR(SEARCH("09.00 - 13:00",BT154)))</formula>
    </cfRule>
    <cfRule type="containsText" dxfId="20996" priority="29053" operator="containsText" text="08.30 – 16:30 ">
      <formula>NOT(ISERROR(SEARCH("08.30 – 16:30 ",BT154)))</formula>
    </cfRule>
    <cfRule type="containsText" dxfId="20995" priority="29054" operator="containsText" text="08.30 – 17:30 ">
      <formula>NOT(ISERROR(SEARCH("08.30 – 17:30 ",BT154)))</formula>
    </cfRule>
  </conditionalFormatting>
  <conditionalFormatting sqref="BT154">
    <cfRule type="cellIs" dxfId="20994" priority="29041" operator="equal">
      <formula>"09.00 – 15.00"</formula>
    </cfRule>
  </conditionalFormatting>
  <conditionalFormatting sqref="BT154">
    <cfRule type="cellIs" dxfId="20993" priority="29042" operator="equal">
      <formula>"09.00 – 18.00"</formula>
    </cfRule>
  </conditionalFormatting>
  <conditionalFormatting sqref="BT154">
    <cfRule type="cellIs" dxfId="20992" priority="29043" operator="equal">
      <formula>"09.30 – 13.00"</formula>
    </cfRule>
  </conditionalFormatting>
  <conditionalFormatting sqref="BT154">
    <cfRule type="cellIs" dxfId="20991" priority="29044" operator="equal">
      <formula>"10.30 – 19.30"</formula>
    </cfRule>
  </conditionalFormatting>
  <conditionalFormatting sqref="BT154">
    <cfRule type="cellIs" dxfId="20990" priority="29045" operator="equal">
      <formula>"11.30 – 19.30"</formula>
    </cfRule>
  </conditionalFormatting>
  <conditionalFormatting sqref="BT154">
    <cfRule type="cellIs" dxfId="20989" priority="29046" operator="equal">
      <formula>_FV(13,"3")</formula>
    </cfRule>
  </conditionalFormatting>
  <conditionalFormatting sqref="BT154">
    <cfRule type="cellIs" dxfId="20988" priority="29047" operator="equal">
      <formula>_FV(13,"3")</formula>
    </cfRule>
  </conditionalFormatting>
  <conditionalFormatting sqref="BT154">
    <cfRule type="cellIs" dxfId="20987" priority="29048" operator="equal">
      <formula>_FV(13,"3")</formula>
    </cfRule>
  </conditionalFormatting>
  <conditionalFormatting sqref="BT154">
    <cfRule type="containsText" dxfId="20986" priority="29031" operator="containsText" text="DOMENICA">
      <formula>NOT(ISERROR(SEARCH("DOMENICA",BT154)))</formula>
    </cfRule>
    <cfRule type="containsText" dxfId="20985" priority="29032" operator="containsText" text="08.30 – 14.30">
      <formula>NOT(ISERROR(SEARCH("08.30 – 14.30",BT154)))</formula>
    </cfRule>
    <cfRule type="containsText" dxfId="20984" priority="29033" operator="containsText" text="09.30 – 18.30">
      <formula>NOT(ISERROR(SEARCH("09.30 – 18.30",BT154)))</formula>
    </cfRule>
    <cfRule type="containsText" dxfId="20983" priority="29034" operator="containsText" text="08.30 – 16.30">
      <formula>NOT(ISERROR(SEARCH("08.30 – 16.30",BT154)))</formula>
    </cfRule>
    <cfRule type="containsText" dxfId="20982" priority="29035" operator="containsText" text="08.30 – 17.30">
      <formula>NOT(ISERROR(SEARCH("08.30 – 17.30",BT154)))</formula>
    </cfRule>
    <cfRule type="containsText" dxfId="20981" priority="29036" operator="containsText" text="09.00 – 18.00">
      <formula>NOT(ISERROR(SEARCH("09.00 – 18.00",BT154)))</formula>
    </cfRule>
    <cfRule type="containsText" dxfId="20980" priority="29037" operator="containsText" text="09.00 – 15.00">
      <formula>NOT(ISERROR(SEARCH("09.00 – 15.00",BT154)))</formula>
    </cfRule>
    <cfRule type="containsText" dxfId="20979" priority="29038" operator="containsText" text="10.30 – 19.30">
      <formula>NOT(ISERROR(SEARCH("10.30 – 19.30",BT154)))</formula>
    </cfRule>
    <cfRule type="containsText" dxfId="20978" priority="29039" operator="containsText" text="09.00 – 13.00">
      <formula>NOT(ISERROR(SEARCH("09.00 – 13.00",BT154)))</formula>
    </cfRule>
    <cfRule type="containsText" dxfId="20977" priority="29040" operator="containsText" text="11.30 – 19.30">
      <formula>NOT(ISERROR(SEARCH("11.30 – 19.30",BT154)))</formula>
    </cfRule>
  </conditionalFormatting>
  <conditionalFormatting sqref="BT154">
    <cfRule type="cellIs" dxfId="20976" priority="29024" operator="equal">
      <formula>"09.00 – 18.00"</formula>
    </cfRule>
  </conditionalFormatting>
  <conditionalFormatting sqref="BT154">
    <cfRule type="cellIs" dxfId="20975" priority="29025" operator="equal">
      <formula>"09.30 – 13.00"</formula>
    </cfRule>
  </conditionalFormatting>
  <conditionalFormatting sqref="BT154">
    <cfRule type="cellIs" dxfId="20974" priority="29026" operator="equal">
      <formula>"10.30 – 19.30"</formula>
    </cfRule>
  </conditionalFormatting>
  <conditionalFormatting sqref="BT154">
    <cfRule type="cellIs" dxfId="20973" priority="29027" operator="equal">
      <formula>"11.30 – 19.30"</formula>
    </cfRule>
  </conditionalFormatting>
  <conditionalFormatting sqref="BT154">
    <cfRule type="cellIs" dxfId="20972" priority="29028" operator="equal">
      <formula>_FV(13,"3")</formula>
    </cfRule>
  </conditionalFormatting>
  <conditionalFormatting sqref="BT154">
    <cfRule type="cellIs" dxfId="20971" priority="29029" operator="equal">
      <formula>_FV(13,"3")</formula>
    </cfRule>
  </conditionalFormatting>
  <conditionalFormatting sqref="BT154">
    <cfRule type="cellIs" dxfId="20970" priority="29030" operator="equal">
      <formula>_FV(13,"3")</formula>
    </cfRule>
  </conditionalFormatting>
  <conditionalFormatting sqref="BT154">
    <cfRule type="cellIs" dxfId="20969" priority="29017" operator="equal">
      <formula>"09.00 – 18.00"</formula>
    </cfRule>
  </conditionalFormatting>
  <conditionalFormatting sqref="BT154">
    <cfRule type="cellIs" dxfId="20968" priority="29018" operator="equal">
      <formula>"09.30 – 13.00"</formula>
    </cfRule>
  </conditionalFormatting>
  <conditionalFormatting sqref="BT154">
    <cfRule type="cellIs" dxfId="20967" priority="29019" operator="equal">
      <formula>"10.30 – 19.30"</formula>
    </cfRule>
  </conditionalFormatting>
  <conditionalFormatting sqref="BT154">
    <cfRule type="cellIs" dxfId="20966" priority="29020" operator="equal">
      <formula>"11.30 – 19.30"</formula>
    </cfRule>
  </conditionalFormatting>
  <conditionalFormatting sqref="BT154">
    <cfRule type="cellIs" dxfId="20965" priority="29021" operator="equal">
      <formula>_FV(13,"3")</formula>
    </cfRule>
  </conditionalFormatting>
  <conditionalFormatting sqref="BT154">
    <cfRule type="cellIs" dxfId="20964" priority="29022" operator="equal">
      <formula>_FV(13,"3")</formula>
    </cfRule>
  </conditionalFormatting>
  <conditionalFormatting sqref="BT154">
    <cfRule type="cellIs" dxfId="20963" priority="29023" operator="equal">
      <formula>_FV(13,"3")</formula>
    </cfRule>
  </conditionalFormatting>
  <conditionalFormatting sqref="BT154">
    <cfRule type="cellIs" dxfId="20962" priority="29009" operator="equal">
      <formula>"09.00 – 15.00"</formula>
    </cfRule>
  </conditionalFormatting>
  <conditionalFormatting sqref="BT154">
    <cfRule type="cellIs" dxfId="20961" priority="29010" operator="equal">
      <formula>"09.00 – 18.00"</formula>
    </cfRule>
  </conditionalFormatting>
  <conditionalFormatting sqref="BT154">
    <cfRule type="cellIs" dxfId="20960" priority="29011" operator="equal">
      <formula>"09.30 – 13.00"</formula>
    </cfRule>
  </conditionalFormatting>
  <conditionalFormatting sqref="BT154">
    <cfRule type="cellIs" dxfId="20959" priority="29012" operator="equal">
      <formula>"10.30 – 19.30"</formula>
    </cfRule>
  </conditionalFormatting>
  <conditionalFormatting sqref="BT154">
    <cfRule type="cellIs" dxfId="20958" priority="29013" operator="equal">
      <formula>"11.30 – 19.30"</formula>
    </cfRule>
  </conditionalFormatting>
  <conditionalFormatting sqref="BT154">
    <cfRule type="cellIs" dxfId="20957" priority="29014" operator="equal">
      <formula>_FV(13,"3")</formula>
    </cfRule>
  </conditionalFormatting>
  <conditionalFormatting sqref="BT154">
    <cfRule type="cellIs" dxfId="20956" priority="29015" operator="equal">
      <formula>_FV(13,"3")</formula>
    </cfRule>
  </conditionalFormatting>
  <conditionalFormatting sqref="BT154">
    <cfRule type="cellIs" dxfId="20955" priority="29016" operator="equal">
      <formula>_FV(13,"3")</formula>
    </cfRule>
  </conditionalFormatting>
  <conditionalFormatting sqref="BT154">
    <cfRule type="containsText" dxfId="20954" priority="28999" operator="containsText" text="DOMENICA">
      <formula>NOT(ISERROR(SEARCH("DOMENICA",BT154)))</formula>
    </cfRule>
    <cfRule type="containsText" dxfId="20953" priority="29000" operator="containsText" text="08.30 – 14.30">
      <formula>NOT(ISERROR(SEARCH("08.30 – 14.30",BT154)))</formula>
    </cfRule>
    <cfRule type="containsText" dxfId="20952" priority="29001" operator="containsText" text="09.30 – 18.30">
      <formula>NOT(ISERROR(SEARCH("09.30 – 18.30",BT154)))</formula>
    </cfRule>
    <cfRule type="containsText" dxfId="20951" priority="29002" operator="containsText" text="08.30 – 16.30">
      <formula>NOT(ISERROR(SEARCH("08.30 – 16.30",BT154)))</formula>
    </cfRule>
    <cfRule type="containsText" dxfId="20950" priority="29003" operator="containsText" text="08.30 – 17.30">
      <formula>NOT(ISERROR(SEARCH("08.30 – 17.30",BT154)))</formula>
    </cfRule>
    <cfRule type="containsText" dxfId="20949" priority="29004" operator="containsText" text="09.00 – 18.00">
      <formula>NOT(ISERROR(SEARCH("09.00 – 18.00",BT154)))</formula>
    </cfRule>
    <cfRule type="containsText" dxfId="20948" priority="29005" operator="containsText" text="09.00 – 15.00">
      <formula>NOT(ISERROR(SEARCH("09.00 – 15.00",BT154)))</formula>
    </cfRule>
    <cfRule type="containsText" dxfId="20947" priority="29006" operator="containsText" text="10.30 – 19.30">
      <formula>NOT(ISERROR(SEARCH("10.30 – 19.30",BT154)))</formula>
    </cfRule>
    <cfRule type="containsText" dxfId="20946" priority="29007" operator="containsText" text="09.00 – 13.00">
      <formula>NOT(ISERROR(SEARCH("09.00 – 13.00",BT154)))</formula>
    </cfRule>
    <cfRule type="containsText" dxfId="20945" priority="29008" operator="containsText" text="11.30 – 19.30">
      <formula>NOT(ISERROR(SEARCH("11.30 – 19.30",BT154)))</formula>
    </cfRule>
  </conditionalFormatting>
  <conditionalFormatting sqref="BT154">
    <cfRule type="cellIs" dxfId="20944" priority="28992" operator="equal">
      <formula>"09.00 – 18.00"</formula>
    </cfRule>
  </conditionalFormatting>
  <conditionalFormatting sqref="BT154">
    <cfRule type="cellIs" dxfId="20943" priority="28993" operator="equal">
      <formula>"09.30 – 13.00"</formula>
    </cfRule>
  </conditionalFormatting>
  <conditionalFormatting sqref="BT154">
    <cfRule type="cellIs" dxfId="20942" priority="28994" operator="equal">
      <formula>"10.30 – 19.30"</formula>
    </cfRule>
  </conditionalFormatting>
  <conditionalFormatting sqref="BT154">
    <cfRule type="cellIs" dxfId="20941" priority="28995" operator="equal">
      <formula>"11.30 – 19.30"</formula>
    </cfRule>
  </conditionalFormatting>
  <conditionalFormatting sqref="BT154">
    <cfRule type="cellIs" dxfId="20940" priority="28996" operator="equal">
      <formula>_FV(13,"3")</formula>
    </cfRule>
  </conditionalFormatting>
  <conditionalFormatting sqref="BT154">
    <cfRule type="cellIs" dxfId="20939" priority="28997" operator="equal">
      <formula>_FV(13,"3")</formula>
    </cfRule>
  </conditionalFormatting>
  <conditionalFormatting sqref="BT154">
    <cfRule type="cellIs" dxfId="20938" priority="28998" operator="equal">
      <formula>_FV(13,"3")</formula>
    </cfRule>
  </conditionalFormatting>
  <conditionalFormatting sqref="BT154">
    <cfRule type="cellIs" dxfId="20937" priority="28985" operator="equal">
      <formula>"09.00 – 18.00"</formula>
    </cfRule>
  </conditionalFormatting>
  <conditionalFormatting sqref="BT154">
    <cfRule type="cellIs" dxfId="20936" priority="28986" operator="equal">
      <formula>"09.30 – 13.00"</formula>
    </cfRule>
  </conditionalFormatting>
  <conditionalFormatting sqref="BT154">
    <cfRule type="cellIs" dxfId="20935" priority="28987" operator="equal">
      <formula>"10.30 – 19.30"</formula>
    </cfRule>
  </conditionalFormatting>
  <conditionalFormatting sqref="BT154">
    <cfRule type="cellIs" dxfId="20934" priority="28988" operator="equal">
      <formula>"11.30 – 19.30"</formula>
    </cfRule>
  </conditionalFormatting>
  <conditionalFormatting sqref="BT154">
    <cfRule type="cellIs" dxfId="20933" priority="28989" operator="equal">
      <formula>_FV(13,"3")</formula>
    </cfRule>
  </conditionalFormatting>
  <conditionalFormatting sqref="BT154">
    <cfRule type="cellIs" dxfId="20932" priority="28990" operator="equal">
      <formula>_FV(13,"3")</formula>
    </cfRule>
  </conditionalFormatting>
  <conditionalFormatting sqref="BT154">
    <cfRule type="cellIs" dxfId="20931" priority="28991" operator="equal">
      <formula>_FV(13,"3")</formula>
    </cfRule>
  </conditionalFormatting>
  <conditionalFormatting sqref="BT154">
    <cfRule type="cellIs" dxfId="20930" priority="28977" operator="equal">
      <formula>"09.00 – 15.00"</formula>
    </cfRule>
  </conditionalFormatting>
  <conditionalFormatting sqref="BT154">
    <cfRule type="cellIs" dxfId="20929" priority="28978" operator="equal">
      <formula>"09.00 – 18.00"</formula>
    </cfRule>
  </conditionalFormatting>
  <conditionalFormatting sqref="BT154">
    <cfRule type="cellIs" dxfId="20928" priority="28979" operator="equal">
      <formula>"09.30 – 13.00"</formula>
    </cfRule>
  </conditionalFormatting>
  <conditionalFormatting sqref="BT154">
    <cfRule type="cellIs" dxfId="20927" priority="28980" operator="equal">
      <formula>"10.30 – 19.30"</formula>
    </cfRule>
  </conditionalFormatting>
  <conditionalFormatting sqref="BT154">
    <cfRule type="cellIs" dxfId="20926" priority="28981" operator="equal">
      <formula>"11.30 – 19.30"</formula>
    </cfRule>
  </conditionalFormatting>
  <conditionalFormatting sqref="BT154">
    <cfRule type="cellIs" dxfId="20925" priority="28982" operator="equal">
      <formula>_FV(13,"3")</formula>
    </cfRule>
  </conditionalFormatting>
  <conditionalFormatting sqref="BT154">
    <cfRule type="cellIs" dxfId="20924" priority="28983" operator="equal">
      <formula>_FV(13,"3")</formula>
    </cfRule>
  </conditionalFormatting>
  <conditionalFormatting sqref="BT154">
    <cfRule type="cellIs" dxfId="20923" priority="28984" operator="equal">
      <formula>_FV(13,"3")</formula>
    </cfRule>
  </conditionalFormatting>
  <conditionalFormatting sqref="BT154">
    <cfRule type="containsText" dxfId="20922" priority="28967" operator="containsText" text="DOMENICA">
      <formula>NOT(ISERROR(SEARCH("DOMENICA",BT154)))</formula>
    </cfRule>
    <cfRule type="containsText" dxfId="20921" priority="28968" operator="containsText" text="08.30 – 14.30">
      <formula>NOT(ISERROR(SEARCH("08.30 – 14.30",BT154)))</formula>
    </cfRule>
    <cfRule type="containsText" dxfId="20920" priority="28969" operator="containsText" text="09.30 – 18.30">
      <formula>NOT(ISERROR(SEARCH("09.30 – 18.30",BT154)))</formula>
    </cfRule>
    <cfRule type="containsText" dxfId="20919" priority="28970" operator="containsText" text="08.30 – 16.30">
      <formula>NOT(ISERROR(SEARCH("08.30 – 16.30",BT154)))</formula>
    </cfRule>
    <cfRule type="containsText" dxfId="20918" priority="28971" operator="containsText" text="08.30 – 17.30">
      <formula>NOT(ISERROR(SEARCH("08.30 – 17.30",BT154)))</formula>
    </cfRule>
    <cfRule type="containsText" dxfId="20917" priority="28972" operator="containsText" text="09.00 – 18.00">
      <formula>NOT(ISERROR(SEARCH("09.00 – 18.00",BT154)))</formula>
    </cfRule>
    <cfRule type="containsText" dxfId="20916" priority="28973" operator="containsText" text="09.00 – 15.00">
      <formula>NOT(ISERROR(SEARCH("09.00 – 15.00",BT154)))</formula>
    </cfRule>
    <cfRule type="containsText" dxfId="20915" priority="28974" operator="containsText" text="10.30 – 19.30">
      <formula>NOT(ISERROR(SEARCH("10.30 – 19.30",BT154)))</formula>
    </cfRule>
    <cfRule type="containsText" dxfId="20914" priority="28975" operator="containsText" text="09.00 – 13.00">
      <formula>NOT(ISERROR(SEARCH("09.00 – 13.00",BT154)))</formula>
    </cfRule>
    <cfRule type="containsText" dxfId="20913" priority="28976" operator="containsText" text="11.30 – 19.30">
      <formula>NOT(ISERROR(SEARCH("11.30 – 19.30",BT154)))</formula>
    </cfRule>
  </conditionalFormatting>
  <conditionalFormatting sqref="BT154">
    <cfRule type="cellIs" dxfId="20912" priority="28960" operator="equal">
      <formula>"09.00 – 18.00"</formula>
    </cfRule>
  </conditionalFormatting>
  <conditionalFormatting sqref="BT154">
    <cfRule type="cellIs" dxfId="20911" priority="28961" operator="equal">
      <formula>"09.30 – 13.00"</formula>
    </cfRule>
  </conditionalFormatting>
  <conditionalFormatting sqref="BT154">
    <cfRule type="cellIs" dxfId="20910" priority="28962" operator="equal">
      <formula>"10.30 – 19.30"</formula>
    </cfRule>
  </conditionalFormatting>
  <conditionalFormatting sqref="BT154">
    <cfRule type="cellIs" dxfId="20909" priority="28963" operator="equal">
      <formula>"11.30 – 19.30"</formula>
    </cfRule>
  </conditionalFormatting>
  <conditionalFormatting sqref="BT154">
    <cfRule type="cellIs" dxfId="20908" priority="28964" operator="equal">
      <formula>_FV(13,"3")</formula>
    </cfRule>
  </conditionalFormatting>
  <conditionalFormatting sqref="BT154">
    <cfRule type="cellIs" dxfId="20907" priority="28965" operator="equal">
      <formula>_FV(13,"3")</formula>
    </cfRule>
  </conditionalFormatting>
  <conditionalFormatting sqref="BT154">
    <cfRule type="cellIs" dxfId="20906" priority="28966" operator="equal">
      <formula>_FV(13,"3")</formula>
    </cfRule>
  </conditionalFormatting>
  <conditionalFormatting sqref="BT154">
    <cfRule type="cellIs" dxfId="20905" priority="28953" operator="equal">
      <formula>"09.00 – 18.00"</formula>
    </cfRule>
  </conditionalFormatting>
  <conditionalFormatting sqref="BT154">
    <cfRule type="cellIs" dxfId="20904" priority="28954" operator="equal">
      <formula>"09.30 – 13.00"</formula>
    </cfRule>
  </conditionalFormatting>
  <conditionalFormatting sqref="BT154">
    <cfRule type="cellIs" dxfId="20903" priority="28955" operator="equal">
      <formula>"10.30 – 19.30"</formula>
    </cfRule>
  </conditionalFormatting>
  <conditionalFormatting sqref="BT154">
    <cfRule type="cellIs" dxfId="20902" priority="28956" operator="equal">
      <formula>"11.30 – 19.30"</formula>
    </cfRule>
  </conditionalFormatting>
  <conditionalFormatting sqref="BT154">
    <cfRule type="cellIs" dxfId="20901" priority="28957" operator="equal">
      <formula>_FV(13,"3")</formula>
    </cfRule>
  </conditionalFormatting>
  <conditionalFormatting sqref="BT154">
    <cfRule type="cellIs" dxfId="20900" priority="28958" operator="equal">
      <formula>_FV(13,"3")</formula>
    </cfRule>
  </conditionalFormatting>
  <conditionalFormatting sqref="BT154">
    <cfRule type="cellIs" dxfId="20899" priority="28959" operator="equal">
      <formula>_FV(13,"3")</formula>
    </cfRule>
  </conditionalFormatting>
  <conditionalFormatting sqref="BT155:BT162">
    <cfRule type="containsText" dxfId="20898" priority="28935" operator="containsText" text="08.30 – 14.30">
      <formula>NOT(ISERROR(SEARCH("08.30 – 14.30",BT155)))</formula>
    </cfRule>
    <cfRule type="containsText" dxfId="20897" priority="28936" operator="containsText" text="09:30 – 18.30">
      <formula>NOT(ISERROR(SEARCH("09:30 – 18.30",BT155)))</formula>
    </cfRule>
    <cfRule type="containsText" dxfId="20896" priority="28937" operator="containsText" text="10.30 – 18.30">
      <formula>NOT(ISERROR(SEARCH("10.30 – 18.30",BT155)))</formula>
    </cfRule>
    <cfRule type="containsText" dxfId="20895" priority="28938" operator="containsText" text="09.30 – 18.30">
      <formula>NOT(ISERROR(SEARCH("09.30 – 18.30",BT155)))</formula>
    </cfRule>
    <cfRule type="containsText" dxfId="20894" priority="28940" operator="containsText" text="09.00 – 13:00">
      <formula>NOT(ISERROR(SEARCH("09.00 – 13:00",BT155)))</formula>
    </cfRule>
    <cfRule type="containsText" dxfId="20893" priority="28941" operator="containsText" text="08.30 – 16.30">
      <formula>NOT(ISERROR(SEARCH("08.30 – 16.30",BT155)))</formula>
    </cfRule>
    <cfRule type="containsText" dxfId="20892" priority="28942" operator="containsText" text="08:30 – 17.30">
      <formula>NOT(ISERROR(SEARCH("08:30 – 17.30",BT155)))</formula>
    </cfRule>
    <cfRule type="containsText" dxfId="20891" priority="28943" operator="containsText" text="08.30 – 17.30">
      <formula>NOT(ISERROR(SEARCH("08.30 – 17.30",BT155)))</formula>
    </cfRule>
    <cfRule type="containsText" dxfId="20890" priority="28944" operator="containsText" text="09.00 – 18.00">
      <formula>NOT(ISERROR(SEARCH("09.00 – 18.00",BT155)))</formula>
    </cfRule>
    <cfRule type="containsText" dxfId="20889" priority="28945" operator="containsText" text="09.00 – 13.00">
      <formula>NOT(ISERROR(SEARCH("09.00 – 13.00",BT155)))</formula>
    </cfRule>
    <cfRule type="containsText" dxfId="20888" priority="28946" operator="containsText" text="11.30 – 19.30">
      <formula>NOT(ISERROR(SEARCH("11.30 – 19.30",BT155)))</formula>
    </cfRule>
    <cfRule type="containsText" dxfId="20887" priority="28947" operator="containsText" text="10.30 – 19.30">
      <formula>NOT(ISERROR(SEARCH("10.30 – 19.30",BT155)))</formula>
    </cfRule>
    <cfRule type="containsText" dxfId="20886" priority="28948" operator="containsText" text="09.00 – 15.00">
      <formula>NOT(ISERROR(SEARCH("09.00 – 15.00",BT155)))</formula>
    </cfRule>
    <cfRule type="containsText" dxfId="20885" priority="28949" operator="containsText" text="1 2 : 3 0">
      <formula>NOT(ISERROR(SEARCH("1 2 : 3 0",BT155)))</formula>
    </cfRule>
    <cfRule type="containsText" dxfId="20884" priority="28950" operator="containsText" text="1 3 : 3 0">
      <formula>NOT(ISERROR(SEARCH("1 3 : 3 0",BT155)))</formula>
    </cfRule>
    <cfRule type="containsText" dxfId="20883" priority="28951" operator="containsText" text="FESTIVITÁ">
      <formula>NOT(ISERROR(SEARCH("FESTIVITÁ",BT155)))</formula>
    </cfRule>
    <cfRule type="cellIs" dxfId="20882" priority="28952" operator="equal">
      <formula>"DOMENICA"</formula>
    </cfRule>
  </conditionalFormatting>
  <conditionalFormatting sqref="BT155:BT162">
    <cfRule type="containsText" dxfId="20881" priority="28927" operator="containsText" text="09.00 - 13.00">
      <formula>NOT(ISERROR(SEARCH("09.00 - 13.00",BT155)))</formula>
    </cfRule>
    <cfRule type="containsText" dxfId="20880" priority="28930" operator="containsText" text="09.00 – 15:00">
      <formula>NOT(ISERROR(SEARCH("09.00 – 15:00",BT155)))</formula>
    </cfRule>
    <cfRule type="containsText" dxfId="20879" priority="28931" operator="containsText" text="09.00 – 16.00">
      <formula>NOT(ISERROR(SEARCH("09.00 – 16.00",BT155)))</formula>
    </cfRule>
    <cfRule type="containsText" dxfId="20878" priority="28932" operator="containsText" text="09.00 - 13:00">
      <formula>NOT(ISERROR(SEARCH("09.00 - 13:00",BT155)))</formula>
    </cfRule>
    <cfRule type="containsText" dxfId="20877" priority="28933" operator="containsText" text="08.30 – 16:30 ">
      <formula>NOT(ISERROR(SEARCH("08.30 – 16:30 ",BT155)))</formula>
    </cfRule>
    <cfRule type="containsText" dxfId="20876" priority="28934" operator="containsText" text="08.30 – 17:30 ">
      <formula>NOT(ISERROR(SEARCH("08.30 – 17:30 ",BT155)))</formula>
    </cfRule>
  </conditionalFormatting>
  <conditionalFormatting sqref="BT155:BT162">
    <cfRule type="containsText" dxfId="20875" priority="28929" operator="containsText" text="1 3 : 0 0">
      <formula>NOT(ISERROR(SEARCH("1 3 : 0 0",BT155)))</formula>
    </cfRule>
  </conditionalFormatting>
  <conditionalFormatting sqref="BT155">
    <cfRule type="containsText" dxfId="20874" priority="28928" operator="containsText" text="13:00">
      <formula>NOT(ISERROR(SEARCH("13:00",BT155)))</formula>
    </cfRule>
  </conditionalFormatting>
  <conditionalFormatting sqref="BT155:BT162">
    <cfRule type="containsText" dxfId="20873" priority="28939" operator="containsText" text="09:00 – 13.00 ">
      <formula>NOT(ISERROR(SEARCH("09:00 – 13.00 ",BT155)))</formula>
    </cfRule>
  </conditionalFormatting>
  <conditionalFormatting sqref="BT161">
    <cfRule type="containsText" dxfId="20872" priority="28926" operator="containsText" text="09:00 – 13.00 ">
      <formula>NOT(ISERROR(SEARCH("09:00 – 13.00 ",BT161)))</formula>
    </cfRule>
  </conditionalFormatting>
  <conditionalFormatting sqref="BT155:BT162">
    <cfRule type="containsText" dxfId="20871" priority="28925" operator="containsText" text="09:00 – 13.00 ">
      <formula>NOT(ISERROR(SEARCH("09:00 – 13.00 ",BT155)))</formula>
    </cfRule>
  </conditionalFormatting>
  <conditionalFormatting sqref="BT161:BT162">
    <cfRule type="containsText" dxfId="20870" priority="28924" operator="containsText" text="09:00 – 13.00 ">
      <formula>NOT(ISERROR(SEARCH("09:00 – 13.00 ",BT161)))</formula>
    </cfRule>
  </conditionalFormatting>
  <conditionalFormatting sqref="BT156">
    <cfRule type="containsText" dxfId="20869" priority="28921" operator="containsText" text="09.00 -13.00">
      <formula>NOT(ISERROR(SEARCH("09.00 -13.00",BT156)))</formula>
    </cfRule>
    <cfRule type="containsText" dxfId="20868" priority="28922" operator="containsText" text="09.00 -15:00">
      <formula>NOT(ISERROR(SEARCH("09.00 -15:00",BT156)))</formula>
    </cfRule>
    <cfRule type="containsText" dxfId="20867" priority="28923" operator="containsText" text="09.00 -16.00">
      <formula>NOT(ISERROR(SEARCH("09.00 -16.00",BT156)))</formula>
    </cfRule>
  </conditionalFormatting>
  <conditionalFormatting sqref="BT157:BT162">
    <cfRule type="containsText" dxfId="20866" priority="28918" operator="containsText" text="09.00 -13.00">
      <formula>NOT(ISERROR(SEARCH("09.00 -13.00",BT157)))</formula>
    </cfRule>
    <cfRule type="containsText" dxfId="20865" priority="28919" operator="containsText" text="09.00 -15:00">
      <formula>NOT(ISERROR(SEARCH("09.00 -15:00",BT157)))</formula>
    </cfRule>
    <cfRule type="containsText" dxfId="20864" priority="28920" operator="containsText" text="09.00 -16.00">
      <formula>NOT(ISERROR(SEARCH("09.00 -16.00",BT157)))</formula>
    </cfRule>
  </conditionalFormatting>
  <conditionalFormatting sqref="BT155">
    <cfRule type="containsText" dxfId="20863" priority="28915" operator="containsText" text="09.00 -13.00">
      <formula>NOT(ISERROR(SEARCH("09.00 -13.00",BT155)))</formula>
    </cfRule>
    <cfRule type="containsText" dxfId="20862" priority="28916" operator="containsText" text="09.00 -15:00">
      <formula>NOT(ISERROR(SEARCH("09.00 -15:00",BT155)))</formula>
    </cfRule>
    <cfRule type="containsText" dxfId="20861" priority="28917" operator="containsText" text="09.00 -16.00">
      <formula>NOT(ISERROR(SEARCH("09.00 -16.00",BT155)))</formula>
    </cfRule>
  </conditionalFormatting>
  <conditionalFormatting sqref="BT161">
    <cfRule type="containsText" dxfId="20860" priority="28914" operator="containsText" text="09:00 – 13.00 ">
      <formula>NOT(ISERROR(SEARCH("09:00 – 13.00 ",BT161)))</formula>
    </cfRule>
  </conditionalFormatting>
  <conditionalFormatting sqref="BT155:BT162">
    <cfRule type="containsText" dxfId="20859" priority="28913" operator="containsText" text="09:00 – 13.00 ">
      <formula>NOT(ISERROR(SEARCH("09:00 – 13.00 ",BT155)))</formula>
    </cfRule>
  </conditionalFormatting>
  <conditionalFormatting sqref="BT161:BT162">
    <cfRule type="containsText" dxfId="20858" priority="28912" operator="containsText" text="09:00 – 13.00 ">
      <formula>NOT(ISERROR(SEARCH("09:00 – 13.00 ",BT161)))</formula>
    </cfRule>
  </conditionalFormatting>
  <conditionalFormatting sqref="BT156">
    <cfRule type="containsText" dxfId="20857" priority="28909" operator="containsText" text="09.00 -13.00">
      <formula>NOT(ISERROR(SEARCH("09.00 -13.00",BT156)))</formula>
    </cfRule>
    <cfRule type="containsText" dxfId="20856" priority="28910" operator="containsText" text="09.00 -15:00">
      <formula>NOT(ISERROR(SEARCH("09.00 -15:00",BT156)))</formula>
    </cfRule>
    <cfRule type="containsText" dxfId="20855" priority="28911" operator="containsText" text="09.00 -16.00">
      <formula>NOT(ISERROR(SEARCH("09.00 -16.00",BT156)))</formula>
    </cfRule>
  </conditionalFormatting>
  <conditionalFormatting sqref="BT157:BT162">
    <cfRule type="containsText" dxfId="20854" priority="28906" operator="containsText" text="09.00 -13.00">
      <formula>NOT(ISERROR(SEARCH("09.00 -13.00",BT157)))</formula>
    </cfRule>
    <cfRule type="containsText" dxfId="20853" priority="28907" operator="containsText" text="09.00 -15:00">
      <formula>NOT(ISERROR(SEARCH("09.00 -15:00",BT157)))</formula>
    </cfRule>
    <cfRule type="containsText" dxfId="20852" priority="28908" operator="containsText" text="09.00 -16.00">
      <formula>NOT(ISERROR(SEARCH("09.00 -16.00",BT157)))</formula>
    </cfRule>
  </conditionalFormatting>
  <conditionalFormatting sqref="BT155">
    <cfRule type="containsText" dxfId="20851" priority="28903" operator="containsText" text="09.00 -13.00">
      <formula>NOT(ISERROR(SEARCH("09.00 -13.00",BT155)))</formula>
    </cfRule>
    <cfRule type="containsText" dxfId="20850" priority="28904" operator="containsText" text="09.00 -15:00">
      <formula>NOT(ISERROR(SEARCH("09.00 -15:00",BT155)))</formula>
    </cfRule>
    <cfRule type="containsText" dxfId="20849" priority="28905" operator="containsText" text="09.00 -16.00">
      <formula>NOT(ISERROR(SEARCH("09.00 -16.00",BT155)))</formula>
    </cfRule>
  </conditionalFormatting>
  <conditionalFormatting sqref="BT156">
    <cfRule type="containsText" dxfId="20848" priority="28900" operator="containsText" text="09.00 -13:00">
      <formula>NOT(ISERROR(SEARCH("09.00 -13:00",BT156)))</formula>
    </cfRule>
    <cfRule type="containsText" dxfId="20847" priority="28901" operator="containsText" text="08.30 -17.30">
      <formula>NOT(ISERROR(SEARCH("08.30 -17.30",BT156)))</formula>
    </cfRule>
    <cfRule type="containsText" dxfId="20846" priority="28902" operator="containsText" text="08.30 -15:30">
      <formula>NOT(ISERROR(SEARCH("08.30 -15:30",BT156)))</formula>
    </cfRule>
  </conditionalFormatting>
  <conditionalFormatting sqref="BT157:BT162">
    <cfRule type="containsText" dxfId="20845" priority="28897" operator="containsText" text="09.00 -13.00">
      <formula>NOT(ISERROR(SEARCH("09.00 -13.00",BT157)))</formula>
    </cfRule>
    <cfRule type="containsText" dxfId="20844" priority="28898" operator="containsText" text="09.00 -15:00">
      <formula>NOT(ISERROR(SEARCH("09.00 -15:00",BT157)))</formula>
    </cfRule>
    <cfRule type="containsText" dxfId="20843" priority="28899" operator="containsText" text="09.00 -16.00">
      <formula>NOT(ISERROR(SEARCH("09.00 -16.00",BT157)))</formula>
    </cfRule>
  </conditionalFormatting>
  <conditionalFormatting sqref="BT157:BT162">
    <cfRule type="containsText" dxfId="20842" priority="28894" operator="containsText" text="09.00 -13:00">
      <formula>NOT(ISERROR(SEARCH("09.00 -13:00",BT157)))</formula>
    </cfRule>
    <cfRule type="containsText" dxfId="20841" priority="28895" operator="containsText" text="08.30 -17.30">
      <formula>NOT(ISERROR(SEARCH("08.30 -17.30",BT157)))</formula>
    </cfRule>
    <cfRule type="containsText" dxfId="20840" priority="28896" operator="containsText" text="08.30 -15:30">
      <formula>NOT(ISERROR(SEARCH("08.30 -15:30",BT157)))</formula>
    </cfRule>
  </conditionalFormatting>
  <conditionalFormatting sqref="BT155">
    <cfRule type="containsText" dxfId="20839" priority="28891" operator="containsText" text="09.00 -13.00">
      <formula>NOT(ISERROR(SEARCH("09.00 -13.00",BT155)))</formula>
    </cfRule>
    <cfRule type="containsText" dxfId="20838" priority="28892" operator="containsText" text="09.00 -15:00">
      <formula>NOT(ISERROR(SEARCH("09.00 -15:00",BT155)))</formula>
    </cfRule>
    <cfRule type="containsText" dxfId="20837" priority="28893" operator="containsText" text="09.00 -16.00">
      <formula>NOT(ISERROR(SEARCH("09.00 -16.00",BT155)))</formula>
    </cfRule>
  </conditionalFormatting>
  <conditionalFormatting sqref="BT155">
    <cfRule type="containsText" dxfId="20836" priority="28888" operator="containsText" text="09.00 -13:00">
      <formula>NOT(ISERROR(SEARCH("09.00 -13:00",BT155)))</formula>
    </cfRule>
    <cfRule type="containsText" dxfId="20835" priority="28889" operator="containsText" text="08.30 -17.30">
      <formula>NOT(ISERROR(SEARCH("08.30 -17.30",BT155)))</formula>
    </cfRule>
    <cfRule type="containsText" dxfId="20834" priority="28890" operator="containsText" text="08.30 -15:30">
      <formula>NOT(ISERROR(SEARCH("08.30 -15:30",BT155)))</formula>
    </cfRule>
  </conditionalFormatting>
  <conditionalFormatting sqref="BT15">
    <cfRule type="containsText" dxfId="20833" priority="28871" operator="containsText" text="08.30 – 14.30">
      <formula>NOT(ISERROR(SEARCH("08.30 – 14.30",BT15)))</formula>
    </cfRule>
    <cfRule type="containsText" dxfId="20832" priority="28872" operator="containsText" text="09:30 – 18.30">
      <formula>NOT(ISERROR(SEARCH("09:30 – 18.30",BT15)))</formula>
    </cfRule>
    <cfRule type="containsText" dxfId="20831" priority="28873" operator="containsText" text="10.30 – 18.30">
      <formula>NOT(ISERROR(SEARCH("10.30 – 18.30",BT15)))</formula>
    </cfRule>
    <cfRule type="containsText" dxfId="20830" priority="28874" operator="containsText" text="09.30 – 18.30">
      <formula>NOT(ISERROR(SEARCH("09.30 – 18.30",BT15)))</formula>
    </cfRule>
    <cfRule type="containsText" dxfId="20829" priority="28875" operator="containsText" text="09.00 – 13:00">
      <formula>NOT(ISERROR(SEARCH("09.00 – 13:00",BT15)))</formula>
    </cfRule>
    <cfRule type="containsText" dxfId="20828" priority="28876" operator="containsText" text="08.30 – 16.30">
      <formula>NOT(ISERROR(SEARCH("08.30 – 16.30",BT15)))</formula>
    </cfRule>
    <cfRule type="containsText" dxfId="20827" priority="28877" operator="containsText" text="08:30 – 17.30">
      <formula>NOT(ISERROR(SEARCH("08:30 – 17.30",BT15)))</formula>
    </cfRule>
    <cfRule type="containsText" dxfId="20826" priority="28878" operator="containsText" text="08.30 – 17.30">
      <formula>NOT(ISERROR(SEARCH("08.30 – 17.30",BT15)))</formula>
    </cfRule>
    <cfRule type="containsText" dxfId="20825" priority="28879" operator="containsText" text="09.00 – 18.00">
      <formula>NOT(ISERROR(SEARCH("09.00 – 18.00",BT15)))</formula>
    </cfRule>
    <cfRule type="containsText" dxfId="20824" priority="28880" operator="containsText" text="09.00 – 13.00">
      <formula>NOT(ISERROR(SEARCH("09.00 – 13.00",BT15)))</formula>
    </cfRule>
    <cfRule type="containsText" dxfId="20823" priority="28881" operator="containsText" text="11.30 – 19.30">
      <formula>NOT(ISERROR(SEARCH("11.30 – 19.30",BT15)))</formula>
    </cfRule>
    <cfRule type="containsText" dxfId="20822" priority="28882" operator="containsText" text="10.30 – 19.30">
      <formula>NOT(ISERROR(SEARCH("10.30 – 19.30",BT15)))</formula>
    </cfRule>
    <cfRule type="containsText" dxfId="20821" priority="28883" operator="containsText" text="09.00 – 15.00">
      <formula>NOT(ISERROR(SEARCH("09.00 – 15.00",BT15)))</formula>
    </cfRule>
    <cfRule type="containsText" dxfId="20820" priority="28884" operator="containsText" text="12:30">
      <formula>NOT(ISERROR(SEARCH("12:30",BT15)))</formula>
    </cfRule>
    <cfRule type="containsText" dxfId="20819" priority="28885" operator="containsText" text="13:30">
      <formula>NOT(ISERROR(SEARCH("13:30",BT15)))</formula>
    </cfRule>
    <cfRule type="containsText" dxfId="20818" priority="28886" operator="containsText" text="FESTIVITÁ">
      <formula>NOT(ISERROR(SEARCH("FESTIVITÁ",BT15)))</formula>
    </cfRule>
    <cfRule type="cellIs" dxfId="20817" priority="28887" operator="equal">
      <formula>"DOMENICA"</formula>
    </cfRule>
  </conditionalFormatting>
  <conditionalFormatting sqref="BT15">
    <cfRule type="containsText" dxfId="20816" priority="28865" operator="containsText" text="09.00 - 13.00">
      <formula>NOT(ISERROR(SEARCH("09.00 - 13.00",BT15)))</formula>
    </cfRule>
    <cfRule type="containsText" dxfId="20815" priority="28866" operator="containsText" text="09.00 – 15:00">
      <formula>NOT(ISERROR(SEARCH("09.00 – 15:00",BT15)))</formula>
    </cfRule>
    <cfRule type="containsText" dxfId="20814" priority="28867" operator="containsText" text="09.00 – 16.00">
      <formula>NOT(ISERROR(SEARCH("09.00 – 16.00",BT15)))</formula>
    </cfRule>
    <cfRule type="containsText" dxfId="20813" priority="28868" operator="containsText" text="09.00 - 13:00">
      <formula>NOT(ISERROR(SEARCH("09.00 - 13:00",BT15)))</formula>
    </cfRule>
    <cfRule type="containsText" dxfId="20812" priority="28869" operator="containsText" text="08.30 – 16:30 ">
      <formula>NOT(ISERROR(SEARCH("08.30 – 16:30 ",BT15)))</formula>
    </cfRule>
    <cfRule type="containsText" dxfId="20811" priority="28870" operator="containsText" text="08.30 – 17:30 ">
      <formula>NOT(ISERROR(SEARCH("08.30 – 17:30 ",BT15)))</formula>
    </cfRule>
  </conditionalFormatting>
  <conditionalFormatting sqref="BT16">
    <cfRule type="cellIs" dxfId="20810" priority="28856" operator="equal">
      <formula>"09.00 – 13.00"</formula>
    </cfRule>
  </conditionalFormatting>
  <conditionalFormatting sqref="BT16">
    <cfRule type="cellIs" dxfId="20809" priority="28857" operator="equal">
      <formula>"09.00 – 15.00"</formula>
    </cfRule>
  </conditionalFormatting>
  <conditionalFormatting sqref="BT16">
    <cfRule type="cellIs" dxfId="20808" priority="28858" operator="equal">
      <formula>"09.00 – 18.00"</formula>
    </cfRule>
  </conditionalFormatting>
  <conditionalFormatting sqref="BT16">
    <cfRule type="cellIs" dxfId="20807" priority="28859" operator="equal">
      <formula>"09.30 – 13.00"</formula>
    </cfRule>
  </conditionalFormatting>
  <conditionalFormatting sqref="BT16">
    <cfRule type="cellIs" dxfId="20806" priority="28860" operator="equal">
      <formula>"10.30 – 19.30"</formula>
    </cfRule>
  </conditionalFormatting>
  <conditionalFormatting sqref="BT16">
    <cfRule type="cellIs" dxfId="20805" priority="28861" operator="equal">
      <formula>"11.30 – 19.30"</formula>
    </cfRule>
  </conditionalFormatting>
  <conditionalFormatting sqref="BT16">
    <cfRule type="cellIs" dxfId="20804" priority="28862" operator="equal">
      <formula>_FV(13,"3")</formula>
    </cfRule>
  </conditionalFormatting>
  <conditionalFormatting sqref="BT16">
    <cfRule type="cellIs" dxfId="20803" priority="28863" operator="equal">
      <formula>_FV(13,"3")</formula>
    </cfRule>
  </conditionalFormatting>
  <conditionalFormatting sqref="BT16">
    <cfRule type="cellIs" dxfId="20802" priority="28864" operator="equal">
      <formula>_FV(13,"3")</formula>
    </cfRule>
  </conditionalFormatting>
  <conditionalFormatting sqref="BT16">
    <cfRule type="containsText" dxfId="20801" priority="28846" operator="containsText" text="DOMENICA">
      <formula>NOT(ISERROR(SEARCH("DOMENICA",BT16)))</formula>
    </cfRule>
    <cfRule type="containsText" dxfId="20800" priority="28847" operator="containsText" text="08.30 – 14.30">
      <formula>NOT(ISERROR(SEARCH("08.30 – 14.30",BT16)))</formula>
    </cfRule>
    <cfRule type="containsText" dxfId="20799" priority="28848" operator="containsText" text="09.30 – 18.30">
      <formula>NOT(ISERROR(SEARCH("09.30 – 18.30",BT16)))</formula>
    </cfRule>
    <cfRule type="containsText" dxfId="20798" priority="28849" operator="containsText" text="08.30 – 16.30">
      <formula>NOT(ISERROR(SEARCH("08.30 – 16.30",BT16)))</formula>
    </cfRule>
    <cfRule type="containsText" dxfId="20797" priority="28850" operator="containsText" text="08.30 – 17.30">
      <formula>NOT(ISERROR(SEARCH("08.30 – 17.30",BT16)))</formula>
    </cfRule>
    <cfRule type="containsText" dxfId="20796" priority="28851" operator="containsText" text="09.00 – 18.00">
      <formula>NOT(ISERROR(SEARCH("09.00 – 18.00",BT16)))</formula>
    </cfRule>
    <cfRule type="containsText" dxfId="20795" priority="28852" operator="containsText" text="09.00 – 15.00">
      <formula>NOT(ISERROR(SEARCH("09.00 – 15.00",BT16)))</formula>
    </cfRule>
    <cfRule type="containsText" dxfId="20794" priority="28853" operator="containsText" text="10.30 – 19.30">
      <formula>NOT(ISERROR(SEARCH("10.30 – 19.30",BT16)))</formula>
    </cfRule>
    <cfRule type="containsText" dxfId="20793" priority="28854" operator="containsText" text="09.00 – 13.00">
      <formula>NOT(ISERROR(SEARCH("09.00 – 13.00",BT16)))</formula>
    </cfRule>
    <cfRule type="containsText" dxfId="20792" priority="28855" operator="containsText" text="11.30 – 19.30">
      <formula>NOT(ISERROR(SEARCH("11.30 – 19.30",BT16)))</formula>
    </cfRule>
  </conditionalFormatting>
  <conditionalFormatting sqref="BT16">
    <cfRule type="cellIs" dxfId="20791" priority="28838" operator="equal">
      <formula>"09.00 – 15.00"</formula>
    </cfRule>
  </conditionalFormatting>
  <conditionalFormatting sqref="BT16">
    <cfRule type="cellIs" dxfId="20790" priority="28839" operator="equal">
      <formula>"09.00 – 18.00"</formula>
    </cfRule>
  </conditionalFormatting>
  <conditionalFormatting sqref="BT16">
    <cfRule type="cellIs" dxfId="20789" priority="28840" operator="equal">
      <formula>"09.30 – 13.00"</formula>
    </cfRule>
  </conditionalFormatting>
  <conditionalFormatting sqref="BT16">
    <cfRule type="cellIs" dxfId="20788" priority="28841" operator="equal">
      <formula>"10.30 – 19.30"</formula>
    </cfRule>
  </conditionalFormatting>
  <conditionalFormatting sqref="BT16">
    <cfRule type="cellIs" dxfId="20787" priority="28842" operator="equal">
      <formula>"11.30 – 19.30"</formula>
    </cfRule>
  </conditionalFormatting>
  <conditionalFormatting sqref="BT16">
    <cfRule type="cellIs" dxfId="20786" priority="28843" operator="equal">
      <formula>_FV(13,"3")</formula>
    </cfRule>
  </conditionalFormatting>
  <conditionalFormatting sqref="BT16">
    <cfRule type="cellIs" dxfId="20785" priority="28844" operator="equal">
      <formula>_FV(13,"3")</formula>
    </cfRule>
  </conditionalFormatting>
  <conditionalFormatting sqref="BT16">
    <cfRule type="cellIs" dxfId="20784" priority="28845" operator="equal">
      <formula>_FV(13,"3")</formula>
    </cfRule>
  </conditionalFormatting>
  <conditionalFormatting sqref="BT16">
    <cfRule type="cellIs" dxfId="20783" priority="28830" operator="equal">
      <formula>"09.00 – 15.00"</formula>
    </cfRule>
  </conditionalFormatting>
  <conditionalFormatting sqref="BT16">
    <cfRule type="cellIs" dxfId="20782" priority="28831" operator="equal">
      <formula>"09.00 – 18.00"</formula>
    </cfRule>
  </conditionalFormatting>
  <conditionalFormatting sqref="BT16">
    <cfRule type="cellIs" dxfId="20781" priority="28832" operator="equal">
      <formula>"09.30 – 13.00"</formula>
    </cfRule>
  </conditionalFormatting>
  <conditionalFormatting sqref="BT16">
    <cfRule type="cellIs" dxfId="20780" priority="28833" operator="equal">
      <formula>"10.30 – 19.30"</formula>
    </cfRule>
  </conditionalFormatting>
  <conditionalFormatting sqref="BT16">
    <cfRule type="cellIs" dxfId="20779" priority="28834" operator="equal">
      <formula>"11.30 – 19.30"</formula>
    </cfRule>
  </conditionalFormatting>
  <conditionalFormatting sqref="BT16">
    <cfRule type="cellIs" dxfId="20778" priority="28835" operator="equal">
      <formula>_FV(13,"3")</formula>
    </cfRule>
  </conditionalFormatting>
  <conditionalFormatting sqref="BT16">
    <cfRule type="cellIs" dxfId="20777" priority="28836" operator="equal">
      <formula>_FV(13,"3")</formula>
    </cfRule>
  </conditionalFormatting>
  <conditionalFormatting sqref="BT16">
    <cfRule type="cellIs" dxfId="20776" priority="28837" operator="equal">
      <formula>_FV(13,"3")</formula>
    </cfRule>
  </conditionalFormatting>
  <conditionalFormatting sqref="BT16">
    <cfRule type="containsText" dxfId="20775" priority="28824" operator="containsText" text="09.00 - 13.00">
      <formula>NOT(ISERROR(SEARCH("09.00 - 13.00",BT16)))</formula>
    </cfRule>
    <cfRule type="containsText" dxfId="20774" priority="28825" operator="containsText" text="09.00 – 15:00">
      <formula>NOT(ISERROR(SEARCH("09.00 – 15:00",BT16)))</formula>
    </cfRule>
    <cfRule type="containsText" dxfId="20773" priority="28826" operator="containsText" text="09.00 – 16.00">
      <formula>NOT(ISERROR(SEARCH("09.00 – 16.00",BT16)))</formula>
    </cfRule>
    <cfRule type="containsText" dxfId="20772" priority="28827" operator="containsText" text="09.00 - 13:00">
      <formula>NOT(ISERROR(SEARCH("09.00 - 13:00",BT16)))</formula>
    </cfRule>
    <cfRule type="containsText" dxfId="20771" priority="28828" operator="containsText" text="08.30 – 16:30 ">
      <formula>NOT(ISERROR(SEARCH("08.30 – 16:30 ",BT16)))</formula>
    </cfRule>
    <cfRule type="containsText" dxfId="20770" priority="28829" operator="containsText" text="08.30 – 17:30 ">
      <formula>NOT(ISERROR(SEARCH("08.30 – 17:30 ",BT16)))</formula>
    </cfRule>
  </conditionalFormatting>
  <conditionalFormatting sqref="BT16">
    <cfRule type="cellIs" dxfId="20769" priority="28816" operator="equal">
      <formula>"09.00 – 15.00"</formula>
    </cfRule>
  </conditionalFormatting>
  <conditionalFormatting sqref="BT16">
    <cfRule type="cellIs" dxfId="20768" priority="28817" operator="equal">
      <formula>"09.00 – 18.00"</formula>
    </cfRule>
  </conditionalFormatting>
  <conditionalFormatting sqref="BT16">
    <cfRule type="cellIs" dxfId="20767" priority="28818" operator="equal">
      <formula>"09.30 – 13.00"</formula>
    </cfRule>
  </conditionalFormatting>
  <conditionalFormatting sqref="BT16">
    <cfRule type="cellIs" dxfId="20766" priority="28819" operator="equal">
      <formula>"10.30 – 19.30"</formula>
    </cfRule>
  </conditionalFormatting>
  <conditionalFormatting sqref="BT16">
    <cfRule type="cellIs" dxfId="20765" priority="28820" operator="equal">
      <formula>"11.30 – 19.30"</formula>
    </cfRule>
  </conditionalFormatting>
  <conditionalFormatting sqref="BT16">
    <cfRule type="cellIs" dxfId="20764" priority="28821" operator="equal">
      <formula>_FV(13,"3")</formula>
    </cfRule>
  </conditionalFormatting>
  <conditionalFormatting sqref="BT16">
    <cfRule type="cellIs" dxfId="20763" priority="28822" operator="equal">
      <formula>_FV(13,"3")</formula>
    </cfRule>
  </conditionalFormatting>
  <conditionalFormatting sqref="BT16">
    <cfRule type="cellIs" dxfId="20762" priority="28823" operator="equal">
      <formula>_FV(13,"3")</formula>
    </cfRule>
  </conditionalFormatting>
  <conditionalFormatting sqref="BT16">
    <cfRule type="containsText" dxfId="20761" priority="28806" operator="containsText" text="DOMENICA">
      <formula>NOT(ISERROR(SEARCH("DOMENICA",BT16)))</formula>
    </cfRule>
    <cfRule type="containsText" dxfId="20760" priority="28807" operator="containsText" text="08.30 – 14.30">
      <formula>NOT(ISERROR(SEARCH("08.30 – 14.30",BT16)))</formula>
    </cfRule>
    <cfRule type="containsText" dxfId="20759" priority="28808" operator="containsText" text="09.30 – 18.30">
      <formula>NOT(ISERROR(SEARCH("09.30 – 18.30",BT16)))</formula>
    </cfRule>
    <cfRule type="containsText" dxfId="20758" priority="28809" operator="containsText" text="08.30 – 16.30">
      <formula>NOT(ISERROR(SEARCH("08.30 – 16.30",BT16)))</formula>
    </cfRule>
    <cfRule type="containsText" dxfId="20757" priority="28810" operator="containsText" text="08.30 – 17.30">
      <formula>NOT(ISERROR(SEARCH("08.30 – 17.30",BT16)))</formula>
    </cfRule>
    <cfRule type="containsText" dxfId="20756" priority="28811" operator="containsText" text="09.00 – 18.00">
      <formula>NOT(ISERROR(SEARCH("09.00 – 18.00",BT16)))</formula>
    </cfRule>
    <cfRule type="containsText" dxfId="20755" priority="28812" operator="containsText" text="09.00 – 15.00">
      <formula>NOT(ISERROR(SEARCH("09.00 – 15.00",BT16)))</formula>
    </cfRule>
    <cfRule type="containsText" dxfId="20754" priority="28813" operator="containsText" text="10.30 – 19.30">
      <formula>NOT(ISERROR(SEARCH("10.30 – 19.30",BT16)))</formula>
    </cfRule>
    <cfRule type="containsText" dxfId="20753" priority="28814" operator="containsText" text="09.00 – 13.00">
      <formula>NOT(ISERROR(SEARCH("09.00 – 13.00",BT16)))</formula>
    </cfRule>
    <cfRule type="containsText" dxfId="20752" priority="28815" operator="containsText" text="11.30 – 19.30">
      <formula>NOT(ISERROR(SEARCH("11.30 – 19.30",BT16)))</formula>
    </cfRule>
  </conditionalFormatting>
  <conditionalFormatting sqref="BT16">
    <cfRule type="cellIs" dxfId="20751" priority="28799" operator="equal">
      <formula>"09.00 – 18.00"</formula>
    </cfRule>
  </conditionalFormatting>
  <conditionalFormatting sqref="BT16">
    <cfRule type="cellIs" dxfId="20750" priority="28800" operator="equal">
      <formula>"09.30 – 13.00"</formula>
    </cfRule>
  </conditionalFormatting>
  <conditionalFormatting sqref="BT16">
    <cfRule type="cellIs" dxfId="20749" priority="28801" operator="equal">
      <formula>"10.30 – 19.30"</formula>
    </cfRule>
  </conditionalFormatting>
  <conditionalFormatting sqref="BT16">
    <cfRule type="cellIs" dxfId="20748" priority="28802" operator="equal">
      <formula>"11.30 – 19.30"</formula>
    </cfRule>
  </conditionalFormatting>
  <conditionalFormatting sqref="BT16">
    <cfRule type="cellIs" dxfId="20747" priority="28803" operator="equal">
      <formula>_FV(13,"3")</formula>
    </cfRule>
  </conditionalFormatting>
  <conditionalFormatting sqref="BT16">
    <cfRule type="cellIs" dxfId="20746" priority="28804" operator="equal">
      <formula>_FV(13,"3")</formula>
    </cfRule>
  </conditionalFormatting>
  <conditionalFormatting sqref="BT16">
    <cfRule type="cellIs" dxfId="20745" priority="28805" operator="equal">
      <formula>_FV(13,"3")</formula>
    </cfRule>
  </conditionalFormatting>
  <conditionalFormatting sqref="BT16">
    <cfRule type="cellIs" dxfId="20744" priority="28792" operator="equal">
      <formula>"09.00 – 18.00"</formula>
    </cfRule>
  </conditionalFormatting>
  <conditionalFormatting sqref="BT16">
    <cfRule type="cellIs" dxfId="20743" priority="28793" operator="equal">
      <formula>"09.30 – 13.00"</formula>
    </cfRule>
  </conditionalFormatting>
  <conditionalFormatting sqref="BT16">
    <cfRule type="cellIs" dxfId="20742" priority="28794" operator="equal">
      <formula>"10.30 – 19.30"</formula>
    </cfRule>
  </conditionalFormatting>
  <conditionalFormatting sqref="BT16">
    <cfRule type="cellIs" dxfId="20741" priority="28795" operator="equal">
      <formula>"11.30 – 19.30"</formula>
    </cfRule>
  </conditionalFormatting>
  <conditionalFormatting sqref="BT16">
    <cfRule type="cellIs" dxfId="20740" priority="28796" operator="equal">
      <formula>_FV(13,"3")</formula>
    </cfRule>
  </conditionalFormatting>
  <conditionalFormatting sqref="BT16">
    <cfRule type="cellIs" dxfId="20739" priority="28797" operator="equal">
      <formula>_FV(13,"3")</formula>
    </cfRule>
  </conditionalFormatting>
  <conditionalFormatting sqref="BT16">
    <cfRule type="cellIs" dxfId="20738" priority="28798" operator="equal">
      <formula>_FV(13,"3")</formula>
    </cfRule>
  </conditionalFormatting>
  <conditionalFormatting sqref="BT17:BT24">
    <cfRule type="containsText" dxfId="20737" priority="28774" operator="containsText" text="08.30 – 14.30">
      <formula>NOT(ISERROR(SEARCH("08.30 – 14.30",BT17)))</formula>
    </cfRule>
    <cfRule type="containsText" dxfId="20736" priority="28775" operator="containsText" text="09:30 – 18.30">
      <formula>NOT(ISERROR(SEARCH("09:30 – 18.30",BT17)))</formula>
    </cfRule>
    <cfRule type="containsText" dxfId="20735" priority="28776" operator="containsText" text="10.30 – 18.30">
      <formula>NOT(ISERROR(SEARCH("10.30 – 18.30",BT17)))</formula>
    </cfRule>
    <cfRule type="containsText" dxfId="20734" priority="28777" operator="containsText" text="09.30 – 18.30">
      <formula>NOT(ISERROR(SEARCH("09.30 – 18.30",BT17)))</formula>
    </cfRule>
    <cfRule type="containsText" dxfId="20733" priority="28779" operator="containsText" text="09.00 – 13:00">
      <formula>NOT(ISERROR(SEARCH("09.00 – 13:00",BT17)))</formula>
    </cfRule>
    <cfRule type="containsText" dxfId="20732" priority="28780" operator="containsText" text="08.30 – 16.30">
      <formula>NOT(ISERROR(SEARCH("08.30 – 16.30",BT17)))</formula>
    </cfRule>
    <cfRule type="containsText" dxfId="20731" priority="28781" operator="containsText" text="08:30 – 17.30">
      <formula>NOT(ISERROR(SEARCH("08:30 – 17.30",BT17)))</formula>
    </cfRule>
    <cfRule type="containsText" dxfId="20730" priority="28782" operator="containsText" text="08.30 – 17.30">
      <formula>NOT(ISERROR(SEARCH("08.30 – 17.30",BT17)))</formula>
    </cfRule>
    <cfRule type="containsText" dxfId="20729" priority="28783" operator="containsText" text="09.00 – 18.00">
      <formula>NOT(ISERROR(SEARCH("09.00 – 18.00",BT17)))</formula>
    </cfRule>
    <cfRule type="containsText" dxfId="20728" priority="28784" operator="containsText" text="09.00 – 13.00">
      <formula>NOT(ISERROR(SEARCH("09.00 – 13.00",BT17)))</formula>
    </cfRule>
    <cfRule type="containsText" dxfId="20727" priority="28785" operator="containsText" text="11.30 – 19.30">
      <formula>NOT(ISERROR(SEARCH("11.30 – 19.30",BT17)))</formula>
    </cfRule>
    <cfRule type="containsText" dxfId="20726" priority="28786" operator="containsText" text="10.30 – 19.30">
      <formula>NOT(ISERROR(SEARCH("10.30 – 19.30",BT17)))</formula>
    </cfRule>
    <cfRule type="containsText" dxfId="20725" priority="28787" operator="containsText" text="09.00 – 15.00">
      <formula>NOT(ISERROR(SEARCH("09.00 – 15.00",BT17)))</formula>
    </cfRule>
    <cfRule type="containsText" dxfId="20724" priority="28788" operator="containsText" text="1 2 : 3 0">
      <formula>NOT(ISERROR(SEARCH("1 2 : 3 0",BT17)))</formula>
    </cfRule>
    <cfRule type="containsText" dxfId="20723" priority="28789" operator="containsText" text="1 3 : 3 0">
      <formula>NOT(ISERROR(SEARCH("1 3 : 3 0",BT17)))</formula>
    </cfRule>
    <cfRule type="containsText" dxfId="20722" priority="28790" operator="containsText" text="FESTIVITÁ">
      <formula>NOT(ISERROR(SEARCH("FESTIVITÁ",BT17)))</formula>
    </cfRule>
    <cfRule type="cellIs" dxfId="20721" priority="28791" operator="equal">
      <formula>"DOMENICA"</formula>
    </cfRule>
  </conditionalFormatting>
  <conditionalFormatting sqref="BT17:BT24">
    <cfRule type="containsText" dxfId="20720" priority="28766" operator="containsText" text="09.00 - 13.00">
      <formula>NOT(ISERROR(SEARCH("09.00 - 13.00",BT17)))</formula>
    </cfRule>
    <cfRule type="containsText" dxfId="20719" priority="28769" operator="containsText" text="09.00 – 15:00">
      <formula>NOT(ISERROR(SEARCH("09.00 – 15:00",BT17)))</formula>
    </cfRule>
    <cfRule type="containsText" dxfId="20718" priority="28770" operator="containsText" text="09.00 – 16.00">
      <formula>NOT(ISERROR(SEARCH("09.00 – 16.00",BT17)))</formula>
    </cfRule>
    <cfRule type="containsText" dxfId="20717" priority="28771" operator="containsText" text="09.00 - 13:00">
      <formula>NOT(ISERROR(SEARCH("09.00 - 13:00",BT17)))</formula>
    </cfRule>
    <cfRule type="containsText" dxfId="20716" priority="28772" operator="containsText" text="08.30 – 16:30 ">
      <formula>NOT(ISERROR(SEARCH("08.30 – 16:30 ",BT17)))</formula>
    </cfRule>
    <cfRule type="containsText" dxfId="20715" priority="28773" operator="containsText" text="08.30 – 17:30 ">
      <formula>NOT(ISERROR(SEARCH("08.30 – 17:30 ",BT17)))</formula>
    </cfRule>
  </conditionalFormatting>
  <conditionalFormatting sqref="BT17:BT24">
    <cfRule type="containsText" dxfId="20714" priority="28768" operator="containsText" text="1 3 : 0 0">
      <formula>NOT(ISERROR(SEARCH("1 3 : 0 0",BT17)))</formula>
    </cfRule>
  </conditionalFormatting>
  <conditionalFormatting sqref="BT17">
    <cfRule type="containsText" dxfId="20713" priority="28767" operator="containsText" text="13:00">
      <formula>NOT(ISERROR(SEARCH("13:00",BT17)))</formula>
    </cfRule>
  </conditionalFormatting>
  <conditionalFormatting sqref="BT17:BT24">
    <cfRule type="containsText" dxfId="20712" priority="28778" operator="containsText" text="09:00 – 13.00 ">
      <formula>NOT(ISERROR(SEARCH("09:00 – 13.00 ",BT17)))</formula>
    </cfRule>
  </conditionalFormatting>
  <conditionalFormatting sqref="BT23">
    <cfRule type="containsText" dxfId="20711" priority="28765" operator="containsText" text="09:00 – 13.00 ">
      <formula>NOT(ISERROR(SEARCH("09:00 – 13.00 ",BT23)))</formula>
    </cfRule>
  </conditionalFormatting>
  <conditionalFormatting sqref="BT17:BT24">
    <cfRule type="containsText" dxfId="20710" priority="28764" operator="containsText" text="09:00 – 13.00 ">
      <formula>NOT(ISERROR(SEARCH("09:00 – 13.00 ",BT17)))</formula>
    </cfRule>
  </conditionalFormatting>
  <conditionalFormatting sqref="BT23:BT24">
    <cfRule type="containsText" dxfId="20709" priority="28763" operator="containsText" text="09:00 – 13.00 ">
      <formula>NOT(ISERROR(SEARCH("09:00 – 13.00 ",BT23)))</formula>
    </cfRule>
  </conditionalFormatting>
  <conditionalFormatting sqref="BT18">
    <cfRule type="containsText" dxfId="20708" priority="28760" operator="containsText" text="09.00 -13.00">
      <formula>NOT(ISERROR(SEARCH("09.00 -13.00",BT18)))</formula>
    </cfRule>
    <cfRule type="containsText" dxfId="20707" priority="28761" operator="containsText" text="09.00 -15:00">
      <formula>NOT(ISERROR(SEARCH("09.00 -15:00",BT18)))</formula>
    </cfRule>
    <cfRule type="containsText" dxfId="20706" priority="28762" operator="containsText" text="09.00 -16.00">
      <formula>NOT(ISERROR(SEARCH("09.00 -16.00",BT18)))</formula>
    </cfRule>
  </conditionalFormatting>
  <conditionalFormatting sqref="BT19:BT24">
    <cfRule type="containsText" dxfId="20705" priority="28757" operator="containsText" text="09.00 -13.00">
      <formula>NOT(ISERROR(SEARCH("09.00 -13.00",BT19)))</formula>
    </cfRule>
    <cfRule type="containsText" dxfId="20704" priority="28758" operator="containsText" text="09.00 -15:00">
      <formula>NOT(ISERROR(SEARCH("09.00 -15:00",BT19)))</formula>
    </cfRule>
    <cfRule type="containsText" dxfId="20703" priority="28759" operator="containsText" text="09.00 -16.00">
      <formula>NOT(ISERROR(SEARCH("09.00 -16.00",BT19)))</formula>
    </cfRule>
  </conditionalFormatting>
  <conditionalFormatting sqref="BT17">
    <cfRule type="containsText" dxfId="20702" priority="28754" operator="containsText" text="09.00 -13.00">
      <formula>NOT(ISERROR(SEARCH("09.00 -13.00",BT17)))</formula>
    </cfRule>
    <cfRule type="containsText" dxfId="20701" priority="28755" operator="containsText" text="09.00 -15:00">
      <formula>NOT(ISERROR(SEARCH("09.00 -15:00",BT17)))</formula>
    </cfRule>
    <cfRule type="containsText" dxfId="20700" priority="28756" operator="containsText" text="09.00 -16.00">
      <formula>NOT(ISERROR(SEARCH("09.00 -16.00",BT17)))</formula>
    </cfRule>
  </conditionalFormatting>
  <conditionalFormatting sqref="BT23">
    <cfRule type="containsText" dxfId="20699" priority="28753" operator="containsText" text="09:00 – 13.00 ">
      <formula>NOT(ISERROR(SEARCH("09:00 – 13.00 ",BT23)))</formula>
    </cfRule>
  </conditionalFormatting>
  <conditionalFormatting sqref="BT17:BT24">
    <cfRule type="containsText" dxfId="20698" priority="28752" operator="containsText" text="09:00 – 13.00 ">
      <formula>NOT(ISERROR(SEARCH("09:00 – 13.00 ",BT17)))</formula>
    </cfRule>
  </conditionalFormatting>
  <conditionalFormatting sqref="BT23:BT24">
    <cfRule type="containsText" dxfId="20697" priority="28751" operator="containsText" text="09:00 – 13.00 ">
      <formula>NOT(ISERROR(SEARCH("09:00 – 13.00 ",BT23)))</formula>
    </cfRule>
  </conditionalFormatting>
  <conditionalFormatting sqref="BT18">
    <cfRule type="containsText" dxfId="20696" priority="28748" operator="containsText" text="09.00 -13.00">
      <formula>NOT(ISERROR(SEARCH("09.00 -13.00",BT18)))</formula>
    </cfRule>
    <cfRule type="containsText" dxfId="20695" priority="28749" operator="containsText" text="09.00 -15:00">
      <formula>NOT(ISERROR(SEARCH("09.00 -15:00",BT18)))</formula>
    </cfRule>
    <cfRule type="containsText" dxfId="20694" priority="28750" operator="containsText" text="09.00 -16.00">
      <formula>NOT(ISERROR(SEARCH("09.00 -16.00",BT18)))</formula>
    </cfRule>
  </conditionalFormatting>
  <conditionalFormatting sqref="BT19:BT24">
    <cfRule type="containsText" dxfId="20693" priority="28745" operator="containsText" text="09.00 -13.00">
      <formula>NOT(ISERROR(SEARCH("09.00 -13.00",BT19)))</formula>
    </cfRule>
    <cfRule type="containsText" dxfId="20692" priority="28746" operator="containsText" text="09.00 -15:00">
      <formula>NOT(ISERROR(SEARCH("09.00 -15:00",BT19)))</formula>
    </cfRule>
    <cfRule type="containsText" dxfId="20691" priority="28747" operator="containsText" text="09.00 -16.00">
      <formula>NOT(ISERROR(SEARCH("09.00 -16.00",BT19)))</formula>
    </cfRule>
  </conditionalFormatting>
  <conditionalFormatting sqref="BT17">
    <cfRule type="containsText" dxfId="20690" priority="28742" operator="containsText" text="09.00 -13.00">
      <formula>NOT(ISERROR(SEARCH("09.00 -13.00",BT17)))</formula>
    </cfRule>
    <cfRule type="containsText" dxfId="20689" priority="28743" operator="containsText" text="09.00 -15:00">
      <formula>NOT(ISERROR(SEARCH("09.00 -15:00",BT17)))</formula>
    </cfRule>
    <cfRule type="containsText" dxfId="20688" priority="28744" operator="containsText" text="09.00 -16.00">
      <formula>NOT(ISERROR(SEARCH("09.00 -16.00",BT17)))</formula>
    </cfRule>
  </conditionalFormatting>
  <conditionalFormatting sqref="BT18">
    <cfRule type="containsText" dxfId="20687" priority="28739" operator="containsText" text="09.00 -13:00">
      <formula>NOT(ISERROR(SEARCH("09.00 -13:00",BT18)))</formula>
    </cfRule>
    <cfRule type="containsText" dxfId="20686" priority="28740" operator="containsText" text="08.30 -17.30">
      <formula>NOT(ISERROR(SEARCH("08.30 -17.30",BT18)))</formula>
    </cfRule>
    <cfRule type="containsText" dxfId="20685" priority="28741" operator="containsText" text="08.30 -15:30">
      <formula>NOT(ISERROR(SEARCH("08.30 -15:30",BT18)))</formula>
    </cfRule>
  </conditionalFormatting>
  <conditionalFormatting sqref="BT19:BT24">
    <cfRule type="containsText" dxfId="20684" priority="28736" operator="containsText" text="09.00 -13.00">
      <formula>NOT(ISERROR(SEARCH("09.00 -13.00",BT19)))</formula>
    </cfRule>
    <cfRule type="containsText" dxfId="20683" priority="28737" operator="containsText" text="09.00 -15:00">
      <formula>NOT(ISERROR(SEARCH("09.00 -15:00",BT19)))</formula>
    </cfRule>
    <cfRule type="containsText" dxfId="20682" priority="28738" operator="containsText" text="09.00 -16.00">
      <formula>NOT(ISERROR(SEARCH("09.00 -16.00",BT19)))</formula>
    </cfRule>
  </conditionalFormatting>
  <conditionalFormatting sqref="BT19:BT24">
    <cfRule type="containsText" dxfId="20681" priority="28733" operator="containsText" text="09.00 -13:00">
      <formula>NOT(ISERROR(SEARCH("09.00 -13:00",BT19)))</formula>
    </cfRule>
    <cfRule type="containsText" dxfId="20680" priority="28734" operator="containsText" text="08.30 -17.30">
      <formula>NOT(ISERROR(SEARCH("08.30 -17.30",BT19)))</formula>
    </cfRule>
    <cfRule type="containsText" dxfId="20679" priority="28735" operator="containsText" text="08.30 -15:30">
      <formula>NOT(ISERROR(SEARCH("08.30 -15:30",BT19)))</formula>
    </cfRule>
  </conditionalFormatting>
  <conditionalFormatting sqref="BT17">
    <cfRule type="containsText" dxfId="20678" priority="28730" operator="containsText" text="09.00 -13.00">
      <formula>NOT(ISERROR(SEARCH("09.00 -13.00",BT17)))</formula>
    </cfRule>
    <cfRule type="containsText" dxfId="20677" priority="28731" operator="containsText" text="09.00 -15:00">
      <formula>NOT(ISERROR(SEARCH("09.00 -15:00",BT17)))</formula>
    </cfRule>
    <cfRule type="containsText" dxfId="20676" priority="28732" operator="containsText" text="09.00 -16.00">
      <formula>NOT(ISERROR(SEARCH("09.00 -16.00",BT17)))</formula>
    </cfRule>
  </conditionalFormatting>
  <conditionalFormatting sqref="BT17">
    <cfRule type="containsText" dxfId="20675" priority="28727" operator="containsText" text="09.00 -13:00">
      <formula>NOT(ISERROR(SEARCH("09.00 -13:00",BT17)))</formula>
    </cfRule>
    <cfRule type="containsText" dxfId="20674" priority="28728" operator="containsText" text="08.30 -17.30">
      <formula>NOT(ISERROR(SEARCH("08.30 -17.30",BT17)))</formula>
    </cfRule>
    <cfRule type="containsText" dxfId="20673" priority="28729" operator="containsText" text="08.30 -15:30">
      <formula>NOT(ISERROR(SEARCH("08.30 -15:30",BT17)))</formula>
    </cfRule>
  </conditionalFormatting>
  <conditionalFormatting sqref="BT6">
    <cfRule type="cellIs" dxfId="20672" priority="28718" operator="equal">
      <formula>"09.00 – 13.00"</formula>
    </cfRule>
  </conditionalFormatting>
  <conditionalFormatting sqref="BT6">
    <cfRule type="cellIs" dxfId="20671" priority="28719" operator="equal">
      <formula>"09.00 – 15.00"</formula>
    </cfRule>
  </conditionalFormatting>
  <conditionalFormatting sqref="BT6">
    <cfRule type="cellIs" dxfId="20670" priority="28720" operator="equal">
      <formula>"09.00 – 18.00"</formula>
    </cfRule>
  </conditionalFormatting>
  <conditionalFormatting sqref="BT6">
    <cfRule type="cellIs" dxfId="20669" priority="28721" operator="equal">
      <formula>"09.30 – 13.00"</formula>
    </cfRule>
  </conditionalFormatting>
  <conditionalFormatting sqref="BT6">
    <cfRule type="cellIs" dxfId="20668" priority="28722" operator="equal">
      <formula>"10.30 – 19.30"</formula>
    </cfRule>
  </conditionalFormatting>
  <conditionalFormatting sqref="BT6">
    <cfRule type="cellIs" dxfId="20667" priority="28723" operator="equal">
      <formula>"11.30 – 19.30"</formula>
    </cfRule>
  </conditionalFormatting>
  <conditionalFormatting sqref="BT6">
    <cfRule type="cellIs" dxfId="20666" priority="28724" operator="equal">
      <formula>_FV(13,"3")</formula>
    </cfRule>
  </conditionalFormatting>
  <conditionalFormatting sqref="BT6">
    <cfRule type="cellIs" dxfId="20665" priority="28725" operator="equal">
      <formula>_FV(13,"3")</formula>
    </cfRule>
  </conditionalFormatting>
  <conditionalFormatting sqref="BT6">
    <cfRule type="cellIs" dxfId="20664" priority="28726" operator="equal">
      <formula>_FV(13,"3")</formula>
    </cfRule>
  </conditionalFormatting>
  <conditionalFormatting sqref="BT6">
    <cfRule type="containsText" dxfId="20663" priority="28708" operator="containsText" text="DOMENICA">
      <formula>NOT(ISERROR(SEARCH("DOMENICA",BT6)))</formula>
    </cfRule>
    <cfRule type="containsText" dxfId="20662" priority="28709" operator="containsText" text="08.30 – 14.30">
      <formula>NOT(ISERROR(SEARCH("08.30 – 14.30",BT6)))</formula>
    </cfRule>
    <cfRule type="containsText" dxfId="20661" priority="28710" operator="containsText" text="09.30 – 18.30">
      <formula>NOT(ISERROR(SEARCH("09.30 – 18.30",BT6)))</formula>
    </cfRule>
    <cfRule type="containsText" dxfId="20660" priority="28711" operator="containsText" text="08.30 – 16.30">
      <formula>NOT(ISERROR(SEARCH("08.30 – 16.30",BT6)))</formula>
    </cfRule>
    <cfRule type="containsText" dxfId="20659" priority="28712" operator="containsText" text="08.30 – 17.30">
      <formula>NOT(ISERROR(SEARCH("08.30 – 17.30",BT6)))</formula>
    </cfRule>
    <cfRule type="containsText" dxfId="20658" priority="28713" operator="containsText" text="09.00 – 18.00">
      <formula>NOT(ISERROR(SEARCH("09.00 – 18.00",BT6)))</formula>
    </cfRule>
    <cfRule type="containsText" dxfId="20657" priority="28714" operator="containsText" text="09.00 – 15.00">
      <formula>NOT(ISERROR(SEARCH("09.00 – 15.00",BT6)))</formula>
    </cfRule>
    <cfRule type="containsText" dxfId="20656" priority="28715" operator="containsText" text="10.30 – 19.30">
      <formula>NOT(ISERROR(SEARCH("10.30 – 19.30",BT6)))</formula>
    </cfRule>
    <cfRule type="containsText" dxfId="20655" priority="28716" operator="containsText" text="09.00 – 13.00">
      <formula>NOT(ISERROR(SEARCH("09.00 – 13.00",BT6)))</formula>
    </cfRule>
    <cfRule type="containsText" dxfId="20654" priority="28717" operator="containsText" text="11.30 – 19.30">
      <formula>NOT(ISERROR(SEARCH("11.30 – 19.30",BT6)))</formula>
    </cfRule>
  </conditionalFormatting>
  <conditionalFormatting sqref="BT6">
    <cfRule type="cellIs" dxfId="20653" priority="28700" operator="equal">
      <formula>"09.00 – 15.00"</formula>
    </cfRule>
  </conditionalFormatting>
  <conditionalFormatting sqref="BT6">
    <cfRule type="cellIs" dxfId="20652" priority="28701" operator="equal">
      <formula>"09.00 – 18.00"</formula>
    </cfRule>
  </conditionalFormatting>
  <conditionalFormatting sqref="BT6">
    <cfRule type="cellIs" dxfId="20651" priority="28702" operator="equal">
      <formula>"09.30 – 13.00"</formula>
    </cfRule>
  </conditionalFormatting>
  <conditionalFormatting sqref="BT6">
    <cfRule type="cellIs" dxfId="20650" priority="28703" operator="equal">
      <formula>"10.30 – 19.30"</formula>
    </cfRule>
  </conditionalFormatting>
  <conditionalFormatting sqref="BT6">
    <cfRule type="cellIs" dxfId="20649" priority="28704" operator="equal">
      <formula>"11.30 – 19.30"</formula>
    </cfRule>
  </conditionalFormatting>
  <conditionalFormatting sqref="BT6">
    <cfRule type="cellIs" dxfId="20648" priority="28705" operator="equal">
      <formula>_FV(13,"3")</formula>
    </cfRule>
  </conditionalFormatting>
  <conditionalFormatting sqref="BT6">
    <cfRule type="cellIs" dxfId="20647" priority="28706" operator="equal">
      <formula>_FV(13,"3")</formula>
    </cfRule>
  </conditionalFormatting>
  <conditionalFormatting sqref="BT6">
    <cfRule type="cellIs" dxfId="20646" priority="28707" operator="equal">
      <formula>_FV(13,"3")</formula>
    </cfRule>
  </conditionalFormatting>
  <conditionalFormatting sqref="BT6">
    <cfRule type="cellIs" dxfId="20645" priority="28692" operator="equal">
      <formula>"09.00 – 15.00"</formula>
    </cfRule>
  </conditionalFormatting>
  <conditionalFormatting sqref="BT6">
    <cfRule type="cellIs" dxfId="20644" priority="28693" operator="equal">
      <formula>"09.00 – 18.00"</formula>
    </cfRule>
  </conditionalFormatting>
  <conditionalFormatting sqref="BT6">
    <cfRule type="cellIs" dxfId="20643" priority="28694" operator="equal">
      <formula>"09.30 – 13.00"</formula>
    </cfRule>
  </conditionalFormatting>
  <conditionalFormatting sqref="BT6">
    <cfRule type="cellIs" dxfId="20642" priority="28695" operator="equal">
      <formula>"10.30 – 19.30"</formula>
    </cfRule>
  </conditionalFormatting>
  <conditionalFormatting sqref="BT6">
    <cfRule type="cellIs" dxfId="20641" priority="28696" operator="equal">
      <formula>"11.30 – 19.30"</formula>
    </cfRule>
  </conditionalFormatting>
  <conditionalFormatting sqref="BT6">
    <cfRule type="cellIs" dxfId="20640" priority="28697" operator="equal">
      <formula>_FV(13,"3")</formula>
    </cfRule>
  </conditionalFormatting>
  <conditionalFormatting sqref="BT6">
    <cfRule type="cellIs" dxfId="20639" priority="28698" operator="equal">
      <formula>_FV(13,"3")</formula>
    </cfRule>
  </conditionalFormatting>
  <conditionalFormatting sqref="BT6">
    <cfRule type="cellIs" dxfId="20638" priority="28699" operator="equal">
      <formula>_FV(13,"3")</formula>
    </cfRule>
  </conditionalFormatting>
  <conditionalFormatting sqref="BT6">
    <cfRule type="containsText" dxfId="20637" priority="28686" operator="containsText" text="09.00 - 13.00">
      <formula>NOT(ISERROR(SEARCH("09.00 - 13.00",BT6)))</formula>
    </cfRule>
    <cfRule type="containsText" dxfId="20636" priority="28687" operator="containsText" text="09.00 – 15:00">
      <formula>NOT(ISERROR(SEARCH("09.00 – 15:00",BT6)))</formula>
    </cfRule>
    <cfRule type="containsText" dxfId="20635" priority="28688" operator="containsText" text="09.00 – 16.00">
      <formula>NOT(ISERROR(SEARCH("09.00 – 16.00",BT6)))</formula>
    </cfRule>
    <cfRule type="containsText" dxfId="20634" priority="28689" operator="containsText" text="09.00 - 13:00">
      <formula>NOT(ISERROR(SEARCH("09.00 - 13:00",BT6)))</formula>
    </cfRule>
    <cfRule type="containsText" dxfId="20633" priority="28690" operator="containsText" text="08.30 – 16:30 ">
      <formula>NOT(ISERROR(SEARCH("08.30 – 16:30 ",BT6)))</formula>
    </cfRule>
    <cfRule type="containsText" dxfId="20632" priority="28691" operator="containsText" text="08.30 – 17:30 ">
      <formula>NOT(ISERROR(SEARCH("08.30 – 17:30 ",BT6)))</formula>
    </cfRule>
  </conditionalFormatting>
  <conditionalFormatting sqref="BT6">
    <cfRule type="cellIs" dxfId="20631" priority="28678" operator="equal">
      <formula>"09.00 – 15.00"</formula>
    </cfRule>
  </conditionalFormatting>
  <conditionalFormatting sqref="BT6">
    <cfRule type="cellIs" dxfId="20630" priority="28679" operator="equal">
      <formula>"09.00 – 18.00"</formula>
    </cfRule>
  </conditionalFormatting>
  <conditionalFormatting sqref="BT6">
    <cfRule type="cellIs" dxfId="20629" priority="28680" operator="equal">
      <formula>"09.30 – 13.00"</formula>
    </cfRule>
  </conditionalFormatting>
  <conditionalFormatting sqref="BT6">
    <cfRule type="cellIs" dxfId="20628" priority="28681" operator="equal">
      <formula>"10.30 – 19.30"</formula>
    </cfRule>
  </conditionalFormatting>
  <conditionalFormatting sqref="BT6">
    <cfRule type="cellIs" dxfId="20627" priority="28682" operator="equal">
      <formula>"11.30 – 19.30"</formula>
    </cfRule>
  </conditionalFormatting>
  <conditionalFormatting sqref="BT6">
    <cfRule type="cellIs" dxfId="20626" priority="28683" operator="equal">
      <formula>_FV(13,"3")</formula>
    </cfRule>
  </conditionalFormatting>
  <conditionalFormatting sqref="BT6">
    <cfRule type="cellIs" dxfId="20625" priority="28684" operator="equal">
      <formula>_FV(13,"3")</formula>
    </cfRule>
  </conditionalFormatting>
  <conditionalFormatting sqref="BT6">
    <cfRule type="cellIs" dxfId="20624" priority="28685" operator="equal">
      <formula>_FV(13,"3")</formula>
    </cfRule>
  </conditionalFormatting>
  <conditionalFormatting sqref="BT6">
    <cfRule type="containsText" dxfId="20623" priority="28668" operator="containsText" text="DOMENICA">
      <formula>NOT(ISERROR(SEARCH("DOMENICA",BT6)))</formula>
    </cfRule>
    <cfRule type="containsText" dxfId="20622" priority="28669" operator="containsText" text="08.30 – 14.30">
      <formula>NOT(ISERROR(SEARCH("08.30 – 14.30",BT6)))</formula>
    </cfRule>
    <cfRule type="containsText" dxfId="20621" priority="28670" operator="containsText" text="09.30 – 18.30">
      <formula>NOT(ISERROR(SEARCH("09.30 – 18.30",BT6)))</formula>
    </cfRule>
    <cfRule type="containsText" dxfId="20620" priority="28671" operator="containsText" text="08.30 – 16.30">
      <formula>NOT(ISERROR(SEARCH("08.30 – 16.30",BT6)))</formula>
    </cfRule>
    <cfRule type="containsText" dxfId="20619" priority="28672" operator="containsText" text="08.30 – 17.30">
      <formula>NOT(ISERROR(SEARCH("08.30 – 17.30",BT6)))</formula>
    </cfRule>
    <cfRule type="containsText" dxfId="20618" priority="28673" operator="containsText" text="09.00 – 18.00">
      <formula>NOT(ISERROR(SEARCH("09.00 – 18.00",BT6)))</formula>
    </cfRule>
    <cfRule type="containsText" dxfId="20617" priority="28674" operator="containsText" text="09.00 – 15.00">
      <formula>NOT(ISERROR(SEARCH("09.00 – 15.00",BT6)))</formula>
    </cfRule>
    <cfRule type="containsText" dxfId="20616" priority="28675" operator="containsText" text="10.30 – 19.30">
      <formula>NOT(ISERROR(SEARCH("10.30 – 19.30",BT6)))</formula>
    </cfRule>
    <cfRule type="containsText" dxfId="20615" priority="28676" operator="containsText" text="09.00 – 13.00">
      <formula>NOT(ISERROR(SEARCH("09.00 – 13.00",BT6)))</formula>
    </cfRule>
    <cfRule type="containsText" dxfId="20614" priority="28677" operator="containsText" text="11.30 – 19.30">
      <formula>NOT(ISERROR(SEARCH("11.30 – 19.30",BT6)))</formula>
    </cfRule>
  </conditionalFormatting>
  <conditionalFormatting sqref="BT6">
    <cfRule type="cellIs" dxfId="20613" priority="28661" operator="equal">
      <formula>"09.00 – 18.00"</formula>
    </cfRule>
  </conditionalFormatting>
  <conditionalFormatting sqref="BT6">
    <cfRule type="cellIs" dxfId="20612" priority="28662" operator="equal">
      <formula>"09.30 – 13.00"</formula>
    </cfRule>
  </conditionalFormatting>
  <conditionalFormatting sqref="BT6">
    <cfRule type="cellIs" dxfId="20611" priority="28663" operator="equal">
      <formula>"10.30 – 19.30"</formula>
    </cfRule>
  </conditionalFormatting>
  <conditionalFormatting sqref="BT6">
    <cfRule type="cellIs" dxfId="20610" priority="28664" operator="equal">
      <formula>"11.30 – 19.30"</formula>
    </cfRule>
  </conditionalFormatting>
  <conditionalFormatting sqref="BT6">
    <cfRule type="cellIs" dxfId="20609" priority="28665" operator="equal">
      <formula>_FV(13,"3")</formula>
    </cfRule>
  </conditionalFormatting>
  <conditionalFormatting sqref="BT6">
    <cfRule type="cellIs" dxfId="20608" priority="28666" operator="equal">
      <formula>_FV(13,"3")</formula>
    </cfRule>
  </conditionalFormatting>
  <conditionalFormatting sqref="BT6">
    <cfRule type="cellIs" dxfId="20607" priority="28667" operator="equal">
      <formula>_FV(13,"3")</formula>
    </cfRule>
  </conditionalFormatting>
  <conditionalFormatting sqref="BT6">
    <cfRule type="cellIs" dxfId="20606" priority="28654" operator="equal">
      <formula>"09.00 – 18.00"</formula>
    </cfRule>
  </conditionalFormatting>
  <conditionalFormatting sqref="BT6">
    <cfRule type="cellIs" dxfId="20605" priority="28655" operator="equal">
      <formula>"09.30 – 13.00"</formula>
    </cfRule>
  </conditionalFormatting>
  <conditionalFormatting sqref="BT6">
    <cfRule type="cellIs" dxfId="20604" priority="28656" operator="equal">
      <formula>"10.30 – 19.30"</formula>
    </cfRule>
  </conditionalFormatting>
  <conditionalFormatting sqref="BT6">
    <cfRule type="cellIs" dxfId="20603" priority="28657" operator="equal">
      <formula>"11.30 – 19.30"</formula>
    </cfRule>
  </conditionalFormatting>
  <conditionalFormatting sqref="BT6">
    <cfRule type="cellIs" dxfId="20602" priority="28658" operator="equal">
      <formula>_FV(13,"3")</formula>
    </cfRule>
  </conditionalFormatting>
  <conditionalFormatting sqref="BT6">
    <cfRule type="cellIs" dxfId="20601" priority="28659" operator="equal">
      <formula>_FV(13,"3")</formula>
    </cfRule>
  </conditionalFormatting>
  <conditionalFormatting sqref="BT6">
    <cfRule type="cellIs" dxfId="20600" priority="28660" operator="equal">
      <formula>_FV(13,"3")</formula>
    </cfRule>
  </conditionalFormatting>
  <conditionalFormatting sqref="BT7:BT10 BT12:BT14">
    <cfRule type="containsText" dxfId="20599" priority="28636" operator="containsText" text="08.30 – 14.30">
      <formula>NOT(ISERROR(SEARCH("08.30 – 14.30",BT7)))</formula>
    </cfRule>
    <cfRule type="containsText" dxfId="20598" priority="28637" operator="containsText" text="09:30 – 18.30">
      <formula>NOT(ISERROR(SEARCH("09:30 – 18.30",BT7)))</formula>
    </cfRule>
    <cfRule type="containsText" dxfId="20597" priority="28638" operator="containsText" text="10.30 – 18.30">
      <formula>NOT(ISERROR(SEARCH("10.30 – 18.30",BT7)))</formula>
    </cfRule>
    <cfRule type="containsText" dxfId="20596" priority="28639" operator="containsText" text="09.30 – 18.30">
      <formula>NOT(ISERROR(SEARCH("09.30 – 18.30",BT7)))</formula>
    </cfRule>
    <cfRule type="containsText" dxfId="20595" priority="28641" operator="containsText" text="09.00 – 13:00">
      <formula>NOT(ISERROR(SEARCH("09.00 – 13:00",BT7)))</formula>
    </cfRule>
    <cfRule type="containsText" dxfId="20594" priority="28642" operator="containsText" text="08.30 – 16.30">
      <formula>NOT(ISERROR(SEARCH("08.30 – 16.30",BT7)))</formula>
    </cfRule>
    <cfRule type="containsText" dxfId="20593" priority="28643" operator="containsText" text="08:30 – 17.30">
      <formula>NOT(ISERROR(SEARCH("08:30 – 17.30",BT7)))</formula>
    </cfRule>
    <cfRule type="containsText" dxfId="20592" priority="28644" operator="containsText" text="08.30 – 17.30">
      <formula>NOT(ISERROR(SEARCH("08.30 – 17.30",BT7)))</formula>
    </cfRule>
    <cfRule type="containsText" dxfId="20591" priority="28645" operator="containsText" text="09.00 – 18.00">
      <formula>NOT(ISERROR(SEARCH("09.00 – 18.00",BT7)))</formula>
    </cfRule>
    <cfRule type="containsText" dxfId="20590" priority="28646" operator="containsText" text="09.00 – 13.00">
      <formula>NOT(ISERROR(SEARCH("09.00 – 13.00",BT7)))</formula>
    </cfRule>
    <cfRule type="containsText" dxfId="20589" priority="28647" operator="containsText" text="11.30 – 19.30">
      <formula>NOT(ISERROR(SEARCH("11.30 – 19.30",BT7)))</formula>
    </cfRule>
    <cfRule type="containsText" dxfId="20588" priority="28648" operator="containsText" text="10.30 – 19.30">
      <formula>NOT(ISERROR(SEARCH("10.30 – 19.30",BT7)))</formula>
    </cfRule>
    <cfRule type="containsText" dxfId="20587" priority="28649" operator="containsText" text="09.00 – 15.00">
      <formula>NOT(ISERROR(SEARCH("09.00 – 15.00",BT7)))</formula>
    </cfRule>
    <cfRule type="containsText" dxfId="20586" priority="28650" operator="containsText" text="1 2 : 3 0">
      <formula>NOT(ISERROR(SEARCH("1 2 : 3 0",BT7)))</formula>
    </cfRule>
    <cfRule type="containsText" dxfId="20585" priority="28651" operator="containsText" text="1 3 : 3 0">
      <formula>NOT(ISERROR(SEARCH("1 3 : 3 0",BT7)))</formula>
    </cfRule>
    <cfRule type="containsText" dxfId="20584" priority="28652" operator="containsText" text="FESTIVITÁ">
      <formula>NOT(ISERROR(SEARCH("FESTIVITÁ",BT7)))</formula>
    </cfRule>
    <cfRule type="cellIs" dxfId="20583" priority="28653" operator="equal">
      <formula>"DOMENICA"</formula>
    </cfRule>
  </conditionalFormatting>
  <conditionalFormatting sqref="BT7:BT10 BT12:BT14">
    <cfRule type="containsText" dxfId="20582" priority="28628" operator="containsText" text="09.00 - 13.00">
      <formula>NOT(ISERROR(SEARCH("09.00 - 13.00",BT7)))</formula>
    </cfRule>
    <cfRule type="containsText" dxfId="20581" priority="28631" operator="containsText" text="09.00 – 15:00">
      <formula>NOT(ISERROR(SEARCH("09.00 – 15:00",BT7)))</formula>
    </cfRule>
    <cfRule type="containsText" dxfId="20580" priority="28632" operator="containsText" text="09.00 – 16.00">
      <formula>NOT(ISERROR(SEARCH("09.00 – 16.00",BT7)))</formula>
    </cfRule>
    <cfRule type="containsText" dxfId="20579" priority="28633" operator="containsText" text="09.00 - 13:00">
      <formula>NOT(ISERROR(SEARCH("09.00 - 13:00",BT7)))</formula>
    </cfRule>
    <cfRule type="containsText" dxfId="20578" priority="28634" operator="containsText" text="08.30 – 16:30 ">
      <formula>NOT(ISERROR(SEARCH("08.30 – 16:30 ",BT7)))</formula>
    </cfRule>
    <cfRule type="containsText" dxfId="20577" priority="28635" operator="containsText" text="08.30 – 17:30 ">
      <formula>NOT(ISERROR(SEARCH("08.30 – 17:30 ",BT7)))</formula>
    </cfRule>
  </conditionalFormatting>
  <conditionalFormatting sqref="BT7:BT10 BT12:BT14">
    <cfRule type="containsText" dxfId="20576" priority="28630" operator="containsText" text="1 3 : 0 0">
      <formula>NOT(ISERROR(SEARCH("1 3 : 0 0",BT7)))</formula>
    </cfRule>
  </conditionalFormatting>
  <conditionalFormatting sqref="BT7">
    <cfRule type="containsText" dxfId="20575" priority="28629" operator="containsText" text="13:00">
      <formula>NOT(ISERROR(SEARCH("13:00",BT7)))</formula>
    </cfRule>
  </conditionalFormatting>
  <conditionalFormatting sqref="BT7:BT10 BT12:BT14">
    <cfRule type="containsText" dxfId="20574" priority="28640" operator="containsText" text="09:00 – 13.00 ">
      <formula>NOT(ISERROR(SEARCH("09:00 – 13.00 ",BT7)))</formula>
    </cfRule>
  </conditionalFormatting>
  <conditionalFormatting sqref="BT13">
    <cfRule type="containsText" dxfId="20573" priority="28627" operator="containsText" text="09:00 – 13.00 ">
      <formula>NOT(ISERROR(SEARCH("09:00 – 13.00 ",BT13)))</formula>
    </cfRule>
  </conditionalFormatting>
  <conditionalFormatting sqref="BT7:BT10 BT12:BT14">
    <cfRule type="containsText" dxfId="20572" priority="28626" operator="containsText" text="09:00 – 13.00 ">
      <formula>NOT(ISERROR(SEARCH("09:00 – 13.00 ",BT7)))</formula>
    </cfRule>
  </conditionalFormatting>
  <conditionalFormatting sqref="BT13:BT14">
    <cfRule type="containsText" dxfId="20571" priority="28625" operator="containsText" text="09:00 – 13.00 ">
      <formula>NOT(ISERROR(SEARCH("09:00 – 13.00 ",BT13)))</formula>
    </cfRule>
  </conditionalFormatting>
  <conditionalFormatting sqref="BT8">
    <cfRule type="containsText" dxfId="20570" priority="28622" operator="containsText" text="09.00 -13.00">
      <formula>NOT(ISERROR(SEARCH("09.00 -13.00",BT8)))</formula>
    </cfRule>
    <cfRule type="containsText" dxfId="20569" priority="28623" operator="containsText" text="09.00 -15:00">
      <formula>NOT(ISERROR(SEARCH("09.00 -15:00",BT8)))</formula>
    </cfRule>
    <cfRule type="containsText" dxfId="20568" priority="28624" operator="containsText" text="09.00 -16.00">
      <formula>NOT(ISERROR(SEARCH("09.00 -16.00",BT8)))</formula>
    </cfRule>
  </conditionalFormatting>
  <conditionalFormatting sqref="BT9:BT10 BT12:BT14">
    <cfRule type="containsText" dxfId="20567" priority="28619" operator="containsText" text="09.00 -13.00">
      <formula>NOT(ISERROR(SEARCH("09.00 -13.00",BT9)))</formula>
    </cfRule>
    <cfRule type="containsText" dxfId="20566" priority="28620" operator="containsText" text="09.00 -15:00">
      <formula>NOT(ISERROR(SEARCH("09.00 -15:00",BT9)))</formula>
    </cfRule>
    <cfRule type="containsText" dxfId="20565" priority="28621" operator="containsText" text="09.00 -16.00">
      <formula>NOT(ISERROR(SEARCH("09.00 -16.00",BT9)))</formula>
    </cfRule>
  </conditionalFormatting>
  <conditionalFormatting sqref="BT7">
    <cfRule type="containsText" dxfId="20564" priority="28616" operator="containsText" text="09.00 -13.00">
      <formula>NOT(ISERROR(SEARCH("09.00 -13.00",BT7)))</formula>
    </cfRule>
    <cfRule type="containsText" dxfId="20563" priority="28617" operator="containsText" text="09.00 -15:00">
      <formula>NOT(ISERROR(SEARCH("09.00 -15:00",BT7)))</formula>
    </cfRule>
    <cfRule type="containsText" dxfId="20562" priority="28618" operator="containsText" text="09.00 -16.00">
      <formula>NOT(ISERROR(SEARCH("09.00 -16.00",BT7)))</formula>
    </cfRule>
  </conditionalFormatting>
  <conditionalFormatting sqref="BT13">
    <cfRule type="containsText" dxfId="20561" priority="28615" operator="containsText" text="09:00 – 13.00 ">
      <formula>NOT(ISERROR(SEARCH("09:00 – 13.00 ",BT13)))</formula>
    </cfRule>
  </conditionalFormatting>
  <conditionalFormatting sqref="BT7:BT10 BT12:BT14">
    <cfRule type="containsText" dxfId="20560" priority="28614" operator="containsText" text="09:00 – 13.00 ">
      <formula>NOT(ISERROR(SEARCH("09:00 – 13.00 ",BT7)))</formula>
    </cfRule>
  </conditionalFormatting>
  <conditionalFormatting sqref="BT13:BT14">
    <cfRule type="containsText" dxfId="20559" priority="28613" operator="containsText" text="09:00 – 13.00 ">
      <formula>NOT(ISERROR(SEARCH("09:00 – 13.00 ",BT13)))</formula>
    </cfRule>
  </conditionalFormatting>
  <conditionalFormatting sqref="BT8">
    <cfRule type="containsText" dxfId="20558" priority="28610" operator="containsText" text="09.00 -13.00">
      <formula>NOT(ISERROR(SEARCH("09.00 -13.00",BT8)))</formula>
    </cfRule>
    <cfRule type="containsText" dxfId="20557" priority="28611" operator="containsText" text="09.00 -15:00">
      <formula>NOT(ISERROR(SEARCH("09.00 -15:00",BT8)))</formula>
    </cfRule>
    <cfRule type="containsText" dxfId="20556" priority="28612" operator="containsText" text="09.00 -16.00">
      <formula>NOT(ISERROR(SEARCH("09.00 -16.00",BT8)))</formula>
    </cfRule>
  </conditionalFormatting>
  <conditionalFormatting sqref="BT9:BT10 BT12:BT14">
    <cfRule type="containsText" dxfId="20555" priority="28607" operator="containsText" text="09.00 -13.00">
      <formula>NOT(ISERROR(SEARCH("09.00 -13.00",BT9)))</formula>
    </cfRule>
    <cfRule type="containsText" dxfId="20554" priority="28608" operator="containsText" text="09.00 -15:00">
      <formula>NOT(ISERROR(SEARCH("09.00 -15:00",BT9)))</formula>
    </cfRule>
    <cfRule type="containsText" dxfId="20553" priority="28609" operator="containsText" text="09.00 -16.00">
      <formula>NOT(ISERROR(SEARCH("09.00 -16.00",BT9)))</formula>
    </cfRule>
  </conditionalFormatting>
  <conditionalFormatting sqref="BT7">
    <cfRule type="containsText" dxfId="20552" priority="28604" operator="containsText" text="09.00 -13.00">
      <formula>NOT(ISERROR(SEARCH("09.00 -13.00",BT7)))</formula>
    </cfRule>
    <cfRule type="containsText" dxfId="20551" priority="28605" operator="containsText" text="09.00 -15:00">
      <formula>NOT(ISERROR(SEARCH("09.00 -15:00",BT7)))</formula>
    </cfRule>
    <cfRule type="containsText" dxfId="20550" priority="28606" operator="containsText" text="09.00 -16.00">
      <formula>NOT(ISERROR(SEARCH("09.00 -16.00",BT7)))</formula>
    </cfRule>
  </conditionalFormatting>
  <conditionalFormatting sqref="BT8">
    <cfRule type="containsText" dxfId="20549" priority="28601" operator="containsText" text="09.00 -13:00">
      <formula>NOT(ISERROR(SEARCH("09.00 -13:00",BT8)))</formula>
    </cfRule>
    <cfRule type="containsText" dxfId="20548" priority="28602" operator="containsText" text="08.30 -17.30">
      <formula>NOT(ISERROR(SEARCH("08.30 -17.30",BT8)))</formula>
    </cfRule>
    <cfRule type="containsText" dxfId="20547" priority="28603" operator="containsText" text="08.30 -15:30">
      <formula>NOT(ISERROR(SEARCH("08.30 -15:30",BT8)))</formula>
    </cfRule>
  </conditionalFormatting>
  <conditionalFormatting sqref="BT9:BT10 BT12:BT14">
    <cfRule type="containsText" dxfId="20546" priority="28598" operator="containsText" text="09.00 -13.00">
      <formula>NOT(ISERROR(SEARCH("09.00 -13.00",BT9)))</formula>
    </cfRule>
    <cfRule type="containsText" dxfId="20545" priority="28599" operator="containsText" text="09.00 -15:00">
      <formula>NOT(ISERROR(SEARCH("09.00 -15:00",BT9)))</formula>
    </cfRule>
    <cfRule type="containsText" dxfId="20544" priority="28600" operator="containsText" text="09.00 -16.00">
      <formula>NOT(ISERROR(SEARCH("09.00 -16.00",BT9)))</formula>
    </cfRule>
  </conditionalFormatting>
  <conditionalFormatting sqref="BT9:BT10 BT12:BT14">
    <cfRule type="containsText" dxfId="20543" priority="28595" operator="containsText" text="09.00 -13:00">
      <formula>NOT(ISERROR(SEARCH("09.00 -13:00",BT9)))</formula>
    </cfRule>
    <cfRule type="containsText" dxfId="20542" priority="28596" operator="containsText" text="08.30 -17.30">
      <formula>NOT(ISERROR(SEARCH("08.30 -17.30",BT9)))</formula>
    </cfRule>
    <cfRule type="containsText" dxfId="20541" priority="28597" operator="containsText" text="08.30 -15:30">
      <formula>NOT(ISERROR(SEARCH("08.30 -15:30",BT9)))</formula>
    </cfRule>
  </conditionalFormatting>
  <conditionalFormatting sqref="BT7">
    <cfRule type="containsText" dxfId="20540" priority="28592" operator="containsText" text="09.00 -13.00">
      <formula>NOT(ISERROR(SEARCH("09.00 -13.00",BT7)))</formula>
    </cfRule>
    <cfRule type="containsText" dxfId="20539" priority="28593" operator="containsText" text="09.00 -15:00">
      <formula>NOT(ISERROR(SEARCH("09.00 -15:00",BT7)))</formula>
    </cfRule>
    <cfRule type="containsText" dxfId="20538" priority="28594" operator="containsText" text="09.00 -16.00">
      <formula>NOT(ISERROR(SEARCH("09.00 -16.00",BT7)))</formula>
    </cfRule>
  </conditionalFormatting>
  <conditionalFormatting sqref="BT7">
    <cfRule type="containsText" dxfId="20537" priority="28589" operator="containsText" text="09.00 -13:00">
      <formula>NOT(ISERROR(SEARCH("09.00 -13:00",BT7)))</formula>
    </cfRule>
    <cfRule type="containsText" dxfId="20536" priority="28590" operator="containsText" text="08.30 -17.30">
      <formula>NOT(ISERROR(SEARCH("08.30 -17.30",BT7)))</formula>
    </cfRule>
    <cfRule type="containsText" dxfId="20535" priority="28591" operator="containsText" text="08.30 -15:30">
      <formula>NOT(ISERROR(SEARCH("08.30 -15:30",BT7)))</formula>
    </cfRule>
  </conditionalFormatting>
  <conditionalFormatting sqref="BT35">
    <cfRule type="containsText" dxfId="20534" priority="28572" operator="containsText" text="08.30 – 14.30">
      <formula>NOT(ISERROR(SEARCH("08.30 – 14.30",BT35)))</formula>
    </cfRule>
    <cfRule type="containsText" dxfId="20533" priority="28573" operator="containsText" text="09:30 – 18.30">
      <formula>NOT(ISERROR(SEARCH("09:30 – 18.30",BT35)))</formula>
    </cfRule>
    <cfRule type="containsText" dxfId="20532" priority="28574" operator="containsText" text="10.30 – 18.30">
      <formula>NOT(ISERROR(SEARCH("10.30 – 18.30",BT35)))</formula>
    </cfRule>
    <cfRule type="containsText" dxfId="20531" priority="28575" operator="containsText" text="09.30 – 18.30">
      <formula>NOT(ISERROR(SEARCH("09.30 – 18.30",BT35)))</formula>
    </cfRule>
    <cfRule type="containsText" dxfId="20530" priority="28576" operator="containsText" text="09.00 – 13:00">
      <formula>NOT(ISERROR(SEARCH("09.00 – 13:00",BT35)))</formula>
    </cfRule>
    <cfRule type="containsText" dxfId="20529" priority="28577" operator="containsText" text="08.30 – 16.30">
      <formula>NOT(ISERROR(SEARCH("08.30 – 16.30",BT35)))</formula>
    </cfRule>
    <cfRule type="containsText" dxfId="20528" priority="28578" operator="containsText" text="08:30 – 17.30">
      <formula>NOT(ISERROR(SEARCH("08:30 – 17.30",BT35)))</formula>
    </cfRule>
    <cfRule type="containsText" dxfId="20527" priority="28579" operator="containsText" text="08.30 – 17.30">
      <formula>NOT(ISERROR(SEARCH("08.30 – 17.30",BT35)))</formula>
    </cfRule>
    <cfRule type="containsText" dxfId="20526" priority="28580" operator="containsText" text="09.00 – 18.00">
      <formula>NOT(ISERROR(SEARCH("09.00 – 18.00",BT35)))</formula>
    </cfRule>
    <cfRule type="containsText" dxfId="20525" priority="28581" operator="containsText" text="09.00 – 13.00">
      <formula>NOT(ISERROR(SEARCH("09.00 – 13.00",BT35)))</formula>
    </cfRule>
    <cfRule type="containsText" dxfId="20524" priority="28582" operator="containsText" text="11.30 – 19.30">
      <formula>NOT(ISERROR(SEARCH("11.30 – 19.30",BT35)))</formula>
    </cfRule>
    <cfRule type="containsText" dxfId="20523" priority="28583" operator="containsText" text="10.30 – 19.30">
      <formula>NOT(ISERROR(SEARCH("10.30 – 19.30",BT35)))</formula>
    </cfRule>
    <cfRule type="containsText" dxfId="20522" priority="28584" operator="containsText" text="09.00 – 15.00">
      <formula>NOT(ISERROR(SEARCH("09.00 – 15.00",BT35)))</formula>
    </cfRule>
    <cfRule type="containsText" dxfId="20521" priority="28585" operator="containsText" text="12:30">
      <formula>NOT(ISERROR(SEARCH("12:30",BT35)))</formula>
    </cfRule>
    <cfRule type="containsText" dxfId="20520" priority="28586" operator="containsText" text="13:30">
      <formula>NOT(ISERROR(SEARCH("13:30",BT35)))</formula>
    </cfRule>
    <cfRule type="containsText" dxfId="20519" priority="28587" operator="containsText" text="FESTIVITÁ">
      <formula>NOT(ISERROR(SEARCH("FESTIVITÁ",BT35)))</formula>
    </cfRule>
    <cfRule type="cellIs" dxfId="20518" priority="28588" operator="equal">
      <formula>"DOMENICA"</formula>
    </cfRule>
  </conditionalFormatting>
  <conditionalFormatting sqref="BT45">
    <cfRule type="containsText" dxfId="20517" priority="28555" operator="containsText" text="08.30 – 14.30">
      <formula>NOT(ISERROR(SEARCH("08.30 – 14.30",BT45)))</formula>
    </cfRule>
    <cfRule type="containsText" dxfId="20516" priority="28556" operator="containsText" text="09:30 – 18.30">
      <formula>NOT(ISERROR(SEARCH("09:30 – 18.30",BT45)))</formula>
    </cfRule>
    <cfRule type="containsText" dxfId="20515" priority="28557" operator="containsText" text="10.30 – 18.30">
      <formula>NOT(ISERROR(SEARCH("10.30 – 18.30",BT45)))</formula>
    </cfRule>
    <cfRule type="containsText" dxfId="20514" priority="28558" operator="containsText" text="09.30 – 18.30">
      <formula>NOT(ISERROR(SEARCH("09.30 – 18.30",BT45)))</formula>
    </cfRule>
    <cfRule type="containsText" dxfId="20513" priority="28559" operator="containsText" text="09.00 – 13:00">
      <formula>NOT(ISERROR(SEARCH("09.00 – 13:00",BT45)))</formula>
    </cfRule>
    <cfRule type="containsText" dxfId="20512" priority="28560" operator="containsText" text="08.30 – 16.30">
      <formula>NOT(ISERROR(SEARCH("08.30 – 16.30",BT45)))</formula>
    </cfRule>
    <cfRule type="containsText" dxfId="20511" priority="28561" operator="containsText" text="08:30 – 17.30">
      <formula>NOT(ISERROR(SEARCH("08:30 – 17.30",BT45)))</formula>
    </cfRule>
    <cfRule type="containsText" dxfId="20510" priority="28562" operator="containsText" text="08.30 – 17.30">
      <formula>NOT(ISERROR(SEARCH("08.30 – 17.30",BT45)))</formula>
    </cfRule>
    <cfRule type="containsText" dxfId="20509" priority="28563" operator="containsText" text="09.00 – 18.00">
      <formula>NOT(ISERROR(SEARCH("09.00 – 18.00",BT45)))</formula>
    </cfRule>
    <cfRule type="containsText" dxfId="20508" priority="28564" operator="containsText" text="09.00 – 13.00">
      <formula>NOT(ISERROR(SEARCH("09.00 – 13.00",BT45)))</formula>
    </cfRule>
    <cfRule type="containsText" dxfId="20507" priority="28565" operator="containsText" text="11.30 – 19.30">
      <formula>NOT(ISERROR(SEARCH("11.30 – 19.30",BT45)))</formula>
    </cfRule>
    <cfRule type="containsText" dxfId="20506" priority="28566" operator="containsText" text="10.30 – 19.30">
      <formula>NOT(ISERROR(SEARCH("10.30 – 19.30",BT45)))</formula>
    </cfRule>
    <cfRule type="containsText" dxfId="20505" priority="28567" operator="containsText" text="09.00 – 15.00">
      <formula>NOT(ISERROR(SEARCH("09.00 – 15.00",BT45)))</formula>
    </cfRule>
    <cfRule type="containsText" dxfId="20504" priority="28568" operator="containsText" text="12:30">
      <formula>NOT(ISERROR(SEARCH("12:30",BT45)))</formula>
    </cfRule>
    <cfRule type="containsText" dxfId="20503" priority="28569" operator="containsText" text="13:30">
      <formula>NOT(ISERROR(SEARCH("13:30",BT45)))</formula>
    </cfRule>
    <cfRule type="containsText" dxfId="20502" priority="28570" operator="containsText" text="FESTIVITÁ">
      <formula>NOT(ISERROR(SEARCH("FESTIVITÁ",BT45)))</formula>
    </cfRule>
    <cfRule type="cellIs" dxfId="20501" priority="28571" operator="equal">
      <formula>"DOMENICA"</formula>
    </cfRule>
  </conditionalFormatting>
  <conditionalFormatting sqref="BT35 BT45">
    <cfRule type="containsText" dxfId="20500" priority="28549" operator="containsText" text="09.00 - 13.00">
      <formula>NOT(ISERROR(SEARCH("09.00 - 13.00",BT35)))</formula>
    </cfRule>
    <cfRule type="containsText" dxfId="20499" priority="28550" operator="containsText" text="09.00 – 15:00">
      <formula>NOT(ISERROR(SEARCH("09.00 – 15:00",BT35)))</formula>
    </cfRule>
    <cfRule type="containsText" dxfId="20498" priority="28551" operator="containsText" text="09.00 – 16.00">
      <formula>NOT(ISERROR(SEARCH("09.00 – 16.00",BT35)))</formula>
    </cfRule>
    <cfRule type="containsText" dxfId="20497" priority="28552" operator="containsText" text="09.00 - 13:00">
      <formula>NOT(ISERROR(SEARCH("09.00 - 13:00",BT35)))</formula>
    </cfRule>
    <cfRule type="containsText" dxfId="20496" priority="28553" operator="containsText" text="08.30 – 16:30 ">
      <formula>NOT(ISERROR(SEARCH("08.30 – 16:30 ",BT35)))</formula>
    </cfRule>
    <cfRule type="containsText" dxfId="20495" priority="28554" operator="containsText" text="08.30 – 17:30 ">
      <formula>NOT(ISERROR(SEARCH("08.30 – 17:30 ",BT35)))</formula>
    </cfRule>
  </conditionalFormatting>
  <conditionalFormatting sqref="BT26">
    <cfRule type="cellIs" dxfId="20494" priority="28266" operator="equal">
      <formula>"09.00 – 18.00"</formula>
    </cfRule>
  </conditionalFormatting>
  <conditionalFormatting sqref="BT26">
    <cfRule type="cellIs" dxfId="20493" priority="28206" operator="equal">
      <formula>_FV(13,"3")</formula>
    </cfRule>
  </conditionalFormatting>
  <conditionalFormatting sqref="BT46">
    <cfRule type="cellIs" dxfId="20492" priority="28540" operator="equal">
      <formula>"09.00 – 13.00"</formula>
    </cfRule>
  </conditionalFormatting>
  <conditionalFormatting sqref="BT46">
    <cfRule type="cellIs" dxfId="20491" priority="28541" operator="equal">
      <formula>"09.00 – 15.00"</formula>
    </cfRule>
  </conditionalFormatting>
  <conditionalFormatting sqref="BT46">
    <cfRule type="cellIs" dxfId="20490" priority="28542" operator="equal">
      <formula>"09.00 – 18.00"</formula>
    </cfRule>
  </conditionalFormatting>
  <conditionalFormatting sqref="BT46">
    <cfRule type="cellIs" dxfId="20489" priority="28543" operator="equal">
      <formula>"09.30 – 13.00"</formula>
    </cfRule>
  </conditionalFormatting>
  <conditionalFormatting sqref="BT46">
    <cfRule type="cellIs" dxfId="20488" priority="28544" operator="equal">
      <formula>"10.30 – 19.30"</formula>
    </cfRule>
  </conditionalFormatting>
  <conditionalFormatting sqref="BT46">
    <cfRule type="cellIs" dxfId="20487" priority="28545" operator="equal">
      <formula>"11.30 – 19.30"</formula>
    </cfRule>
  </conditionalFormatting>
  <conditionalFormatting sqref="BT46">
    <cfRule type="cellIs" dxfId="20486" priority="28546" operator="equal">
      <formula>_FV(13,"3")</formula>
    </cfRule>
  </conditionalFormatting>
  <conditionalFormatting sqref="BT46">
    <cfRule type="cellIs" dxfId="20485" priority="28547" operator="equal">
      <formula>_FV(13,"3")</formula>
    </cfRule>
  </conditionalFormatting>
  <conditionalFormatting sqref="BT46">
    <cfRule type="cellIs" dxfId="20484" priority="28548" operator="equal">
      <formula>_FV(13,"3")</formula>
    </cfRule>
  </conditionalFormatting>
  <conditionalFormatting sqref="BT46">
    <cfRule type="containsText" dxfId="20483" priority="28530" operator="containsText" text="DOMENICA">
      <formula>NOT(ISERROR(SEARCH("DOMENICA",BT46)))</formula>
    </cfRule>
    <cfRule type="containsText" dxfId="20482" priority="28531" operator="containsText" text="08.30 – 14.30">
      <formula>NOT(ISERROR(SEARCH("08.30 – 14.30",BT46)))</formula>
    </cfRule>
    <cfRule type="containsText" dxfId="20481" priority="28532" operator="containsText" text="09.30 – 18.30">
      <formula>NOT(ISERROR(SEARCH("09.30 – 18.30",BT46)))</formula>
    </cfRule>
    <cfRule type="containsText" dxfId="20480" priority="28533" operator="containsText" text="08.30 – 16.30">
      <formula>NOT(ISERROR(SEARCH("08.30 – 16.30",BT46)))</formula>
    </cfRule>
    <cfRule type="containsText" dxfId="20479" priority="28534" operator="containsText" text="08.30 – 17.30">
      <formula>NOT(ISERROR(SEARCH("08.30 – 17.30",BT46)))</formula>
    </cfRule>
    <cfRule type="containsText" dxfId="20478" priority="28535" operator="containsText" text="09.00 – 18.00">
      <formula>NOT(ISERROR(SEARCH("09.00 – 18.00",BT46)))</formula>
    </cfRule>
    <cfRule type="containsText" dxfId="20477" priority="28536" operator="containsText" text="09.00 – 15.00">
      <formula>NOT(ISERROR(SEARCH("09.00 – 15.00",BT46)))</formula>
    </cfRule>
    <cfRule type="containsText" dxfId="20476" priority="28537" operator="containsText" text="10.30 – 19.30">
      <formula>NOT(ISERROR(SEARCH("10.30 – 19.30",BT46)))</formula>
    </cfRule>
    <cfRule type="containsText" dxfId="20475" priority="28538" operator="containsText" text="09.00 – 13.00">
      <formula>NOT(ISERROR(SEARCH("09.00 – 13.00",BT46)))</formula>
    </cfRule>
    <cfRule type="containsText" dxfId="20474" priority="28539" operator="containsText" text="11.30 – 19.30">
      <formula>NOT(ISERROR(SEARCH("11.30 – 19.30",BT46)))</formula>
    </cfRule>
  </conditionalFormatting>
  <conditionalFormatting sqref="BT46">
    <cfRule type="cellIs" dxfId="20473" priority="28522" operator="equal">
      <formula>"09.00 – 15.00"</formula>
    </cfRule>
  </conditionalFormatting>
  <conditionalFormatting sqref="BT46">
    <cfRule type="cellIs" dxfId="20472" priority="28523" operator="equal">
      <formula>"09.00 – 18.00"</formula>
    </cfRule>
  </conditionalFormatting>
  <conditionalFormatting sqref="BT46">
    <cfRule type="cellIs" dxfId="20471" priority="28524" operator="equal">
      <formula>"09.30 – 13.00"</formula>
    </cfRule>
  </conditionalFormatting>
  <conditionalFormatting sqref="BT46">
    <cfRule type="cellIs" dxfId="20470" priority="28525" operator="equal">
      <formula>"10.30 – 19.30"</formula>
    </cfRule>
  </conditionalFormatting>
  <conditionalFormatting sqref="BT46">
    <cfRule type="cellIs" dxfId="20469" priority="28526" operator="equal">
      <formula>"11.30 – 19.30"</formula>
    </cfRule>
  </conditionalFormatting>
  <conditionalFormatting sqref="BT46">
    <cfRule type="cellIs" dxfId="20468" priority="28527" operator="equal">
      <formula>_FV(13,"3")</formula>
    </cfRule>
  </conditionalFormatting>
  <conditionalFormatting sqref="BT46">
    <cfRule type="cellIs" dxfId="20467" priority="28528" operator="equal">
      <formula>_FV(13,"3")</formula>
    </cfRule>
  </conditionalFormatting>
  <conditionalFormatting sqref="BT46">
    <cfRule type="cellIs" dxfId="20466" priority="28529" operator="equal">
      <formula>_FV(13,"3")</formula>
    </cfRule>
  </conditionalFormatting>
  <conditionalFormatting sqref="BT46">
    <cfRule type="cellIs" dxfId="20465" priority="28514" operator="equal">
      <formula>"09.00 – 15.00"</formula>
    </cfRule>
  </conditionalFormatting>
  <conditionalFormatting sqref="BT46">
    <cfRule type="cellIs" dxfId="20464" priority="28515" operator="equal">
      <formula>"09.00 – 18.00"</formula>
    </cfRule>
  </conditionalFormatting>
  <conditionalFormatting sqref="BT46">
    <cfRule type="cellIs" dxfId="20463" priority="28516" operator="equal">
      <formula>"09.30 – 13.00"</formula>
    </cfRule>
  </conditionalFormatting>
  <conditionalFormatting sqref="BT46">
    <cfRule type="cellIs" dxfId="20462" priority="28517" operator="equal">
      <formula>"10.30 – 19.30"</formula>
    </cfRule>
  </conditionalFormatting>
  <conditionalFormatting sqref="BT46">
    <cfRule type="cellIs" dxfId="20461" priority="28518" operator="equal">
      <formula>"11.30 – 19.30"</formula>
    </cfRule>
  </conditionalFormatting>
  <conditionalFormatting sqref="BT46">
    <cfRule type="cellIs" dxfId="20460" priority="28519" operator="equal">
      <formula>_FV(13,"3")</formula>
    </cfRule>
  </conditionalFormatting>
  <conditionalFormatting sqref="BT46">
    <cfRule type="cellIs" dxfId="20459" priority="28520" operator="equal">
      <formula>_FV(13,"3")</formula>
    </cfRule>
  </conditionalFormatting>
  <conditionalFormatting sqref="BT46">
    <cfRule type="cellIs" dxfId="20458" priority="28521" operator="equal">
      <formula>_FV(13,"3")</formula>
    </cfRule>
  </conditionalFormatting>
  <conditionalFormatting sqref="BT46">
    <cfRule type="containsText" dxfId="20457" priority="28508" operator="containsText" text="09.00 - 13.00">
      <formula>NOT(ISERROR(SEARCH("09.00 - 13.00",BT46)))</formula>
    </cfRule>
    <cfRule type="containsText" dxfId="20456" priority="28509" operator="containsText" text="09.00 – 15:00">
      <formula>NOT(ISERROR(SEARCH("09.00 – 15:00",BT46)))</formula>
    </cfRule>
    <cfRule type="containsText" dxfId="20455" priority="28510" operator="containsText" text="09.00 – 16.00">
      <formula>NOT(ISERROR(SEARCH("09.00 – 16.00",BT46)))</formula>
    </cfRule>
    <cfRule type="containsText" dxfId="20454" priority="28511" operator="containsText" text="09.00 - 13:00">
      <formula>NOT(ISERROR(SEARCH("09.00 - 13:00",BT46)))</formula>
    </cfRule>
    <cfRule type="containsText" dxfId="20453" priority="28512" operator="containsText" text="08.30 – 16:30 ">
      <formula>NOT(ISERROR(SEARCH("08.30 – 16:30 ",BT46)))</formula>
    </cfRule>
    <cfRule type="containsText" dxfId="20452" priority="28513" operator="containsText" text="08.30 – 17:30 ">
      <formula>NOT(ISERROR(SEARCH("08.30 – 17:30 ",BT46)))</formula>
    </cfRule>
  </conditionalFormatting>
  <conditionalFormatting sqref="BT46">
    <cfRule type="cellIs" dxfId="20451" priority="28500" operator="equal">
      <formula>"09.00 – 15.00"</formula>
    </cfRule>
  </conditionalFormatting>
  <conditionalFormatting sqref="BT46">
    <cfRule type="cellIs" dxfId="20450" priority="28501" operator="equal">
      <formula>"09.00 – 18.00"</formula>
    </cfRule>
  </conditionalFormatting>
  <conditionalFormatting sqref="BT46">
    <cfRule type="cellIs" dxfId="20449" priority="28502" operator="equal">
      <formula>"09.30 – 13.00"</formula>
    </cfRule>
  </conditionalFormatting>
  <conditionalFormatting sqref="BT46">
    <cfRule type="cellIs" dxfId="20448" priority="28503" operator="equal">
      <formula>"10.30 – 19.30"</formula>
    </cfRule>
  </conditionalFormatting>
  <conditionalFormatting sqref="BT46">
    <cfRule type="cellIs" dxfId="20447" priority="28504" operator="equal">
      <formula>"11.30 – 19.30"</formula>
    </cfRule>
  </conditionalFormatting>
  <conditionalFormatting sqref="BT46">
    <cfRule type="cellIs" dxfId="20446" priority="28505" operator="equal">
      <formula>_FV(13,"3")</formula>
    </cfRule>
  </conditionalFormatting>
  <conditionalFormatting sqref="BT46">
    <cfRule type="cellIs" dxfId="20445" priority="28506" operator="equal">
      <formula>_FV(13,"3")</formula>
    </cfRule>
  </conditionalFormatting>
  <conditionalFormatting sqref="BT46">
    <cfRule type="cellIs" dxfId="20444" priority="28507" operator="equal">
      <formula>_FV(13,"3")</formula>
    </cfRule>
  </conditionalFormatting>
  <conditionalFormatting sqref="BT46">
    <cfRule type="containsText" dxfId="20443" priority="28490" operator="containsText" text="DOMENICA">
      <formula>NOT(ISERROR(SEARCH("DOMENICA",BT46)))</formula>
    </cfRule>
    <cfRule type="containsText" dxfId="20442" priority="28491" operator="containsText" text="08.30 – 14.30">
      <formula>NOT(ISERROR(SEARCH("08.30 – 14.30",BT46)))</formula>
    </cfRule>
    <cfRule type="containsText" dxfId="20441" priority="28492" operator="containsText" text="09.30 – 18.30">
      <formula>NOT(ISERROR(SEARCH("09.30 – 18.30",BT46)))</formula>
    </cfRule>
    <cfRule type="containsText" dxfId="20440" priority="28493" operator="containsText" text="08.30 – 16.30">
      <formula>NOT(ISERROR(SEARCH("08.30 – 16.30",BT46)))</formula>
    </cfRule>
    <cfRule type="containsText" dxfId="20439" priority="28494" operator="containsText" text="08.30 – 17.30">
      <formula>NOT(ISERROR(SEARCH("08.30 – 17.30",BT46)))</formula>
    </cfRule>
    <cfRule type="containsText" dxfId="20438" priority="28495" operator="containsText" text="09.00 – 18.00">
      <formula>NOT(ISERROR(SEARCH("09.00 – 18.00",BT46)))</formula>
    </cfRule>
    <cfRule type="containsText" dxfId="20437" priority="28496" operator="containsText" text="09.00 – 15.00">
      <formula>NOT(ISERROR(SEARCH("09.00 – 15.00",BT46)))</formula>
    </cfRule>
    <cfRule type="containsText" dxfId="20436" priority="28497" operator="containsText" text="10.30 – 19.30">
      <formula>NOT(ISERROR(SEARCH("10.30 – 19.30",BT46)))</formula>
    </cfRule>
    <cfRule type="containsText" dxfId="20435" priority="28498" operator="containsText" text="09.00 – 13.00">
      <formula>NOT(ISERROR(SEARCH("09.00 – 13.00",BT46)))</formula>
    </cfRule>
    <cfRule type="containsText" dxfId="20434" priority="28499" operator="containsText" text="11.30 – 19.30">
      <formula>NOT(ISERROR(SEARCH("11.30 – 19.30",BT46)))</formula>
    </cfRule>
  </conditionalFormatting>
  <conditionalFormatting sqref="BT46">
    <cfRule type="cellIs" dxfId="20433" priority="28483" operator="equal">
      <formula>"09.00 – 18.00"</formula>
    </cfRule>
  </conditionalFormatting>
  <conditionalFormatting sqref="BT46">
    <cfRule type="cellIs" dxfId="20432" priority="28484" operator="equal">
      <formula>"09.30 – 13.00"</formula>
    </cfRule>
  </conditionalFormatting>
  <conditionalFormatting sqref="BT46">
    <cfRule type="cellIs" dxfId="20431" priority="28485" operator="equal">
      <formula>"10.30 – 19.30"</formula>
    </cfRule>
  </conditionalFormatting>
  <conditionalFormatting sqref="BT46">
    <cfRule type="cellIs" dxfId="20430" priority="28486" operator="equal">
      <formula>"11.30 – 19.30"</formula>
    </cfRule>
  </conditionalFormatting>
  <conditionalFormatting sqref="BT46">
    <cfRule type="cellIs" dxfId="20429" priority="28487" operator="equal">
      <formula>_FV(13,"3")</formula>
    </cfRule>
  </conditionalFormatting>
  <conditionalFormatting sqref="BT46">
    <cfRule type="cellIs" dxfId="20428" priority="28488" operator="equal">
      <formula>_FV(13,"3")</formula>
    </cfRule>
  </conditionalFormatting>
  <conditionalFormatting sqref="BT46">
    <cfRule type="cellIs" dxfId="20427" priority="28489" operator="equal">
      <formula>_FV(13,"3")</formula>
    </cfRule>
  </conditionalFormatting>
  <conditionalFormatting sqref="BT46">
    <cfRule type="cellIs" dxfId="20426" priority="28476" operator="equal">
      <formula>"09.00 – 18.00"</formula>
    </cfRule>
  </conditionalFormatting>
  <conditionalFormatting sqref="BT46">
    <cfRule type="cellIs" dxfId="20425" priority="28477" operator="equal">
      <formula>"09.30 – 13.00"</formula>
    </cfRule>
  </conditionalFormatting>
  <conditionalFormatting sqref="BT46">
    <cfRule type="cellIs" dxfId="20424" priority="28478" operator="equal">
      <formula>"10.30 – 19.30"</formula>
    </cfRule>
  </conditionalFormatting>
  <conditionalFormatting sqref="BT46">
    <cfRule type="cellIs" dxfId="20423" priority="28479" operator="equal">
      <formula>"11.30 – 19.30"</formula>
    </cfRule>
  </conditionalFormatting>
  <conditionalFormatting sqref="BT46">
    <cfRule type="cellIs" dxfId="20422" priority="28480" operator="equal">
      <formula>_FV(13,"3")</formula>
    </cfRule>
  </conditionalFormatting>
  <conditionalFormatting sqref="BT46">
    <cfRule type="cellIs" dxfId="20421" priority="28481" operator="equal">
      <formula>_FV(13,"3")</formula>
    </cfRule>
  </conditionalFormatting>
  <conditionalFormatting sqref="BT46">
    <cfRule type="cellIs" dxfId="20420" priority="28482" operator="equal">
      <formula>_FV(13,"3")</formula>
    </cfRule>
  </conditionalFormatting>
  <conditionalFormatting sqref="BT47:BT54">
    <cfRule type="containsText" dxfId="20419" priority="28458" operator="containsText" text="08.30 – 14.30">
      <formula>NOT(ISERROR(SEARCH("08.30 – 14.30",BT47)))</formula>
    </cfRule>
    <cfRule type="containsText" dxfId="20418" priority="28459" operator="containsText" text="09:30 – 18.30">
      <formula>NOT(ISERROR(SEARCH("09:30 – 18.30",BT47)))</formula>
    </cfRule>
    <cfRule type="containsText" dxfId="20417" priority="28460" operator="containsText" text="10.30 – 18.30">
      <formula>NOT(ISERROR(SEARCH("10.30 – 18.30",BT47)))</formula>
    </cfRule>
    <cfRule type="containsText" dxfId="20416" priority="28461" operator="containsText" text="09.30 – 18.30">
      <formula>NOT(ISERROR(SEARCH("09.30 – 18.30",BT47)))</formula>
    </cfRule>
    <cfRule type="containsText" dxfId="20415" priority="28463" operator="containsText" text="09.00 – 13:00">
      <formula>NOT(ISERROR(SEARCH("09.00 – 13:00",BT47)))</formula>
    </cfRule>
    <cfRule type="containsText" dxfId="20414" priority="28464" operator="containsText" text="08.30 – 16.30">
      <formula>NOT(ISERROR(SEARCH("08.30 – 16.30",BT47)))</formula>
    </cfRule>
    <cfRule type="containsText" dxfId="20413" priority="28465" operator="containsText" text="08:30 – 17.30">
      <formula>NOT(ISERROR(SEARCH("08:30 – 17.30",BT47)))</formula>
    </cfRule>
    <cfRule type="containsText" dxfId="20412" priority="28466" operator="containsText" text="08.30 – 17.30">
      <formula>NOT(ISERROR(SEARCH("08.30 – 17.30",BT47)))</formula>
    </cfRule>
    <cfRule type="containsText" dxfId="20411" priority="28467" operator="containsText" text="09.00 – 18.00">
      <formula>NOT(ISERROR(SEARCH("09.00 – 18.00",BT47)))</formula>
    </cfRule>
    <cfRule type="containsText" dxfId="20410" priority="28468" operator="containsText" text="09.00 – 13.00">
      <formula>NOT(ISERROR(SEARCH("09.00 – 13.00",BT47)))</formula>
    </cfRule>
    <cfRule type="containsText" dxfId="20409" priority="28469" operator="containsText" text="11.30 – 19.30">
      <formula>NOT(ISERROR(SEARCH("11.30 – 19.30",BT47)))</formula>
    </cfRule>
    <cfRule type="containsText" dxfId="20408" priority="28470" operator="containsText" text="10.30 – 19.30">
      <formula>NOT(ISERROR(SEARCH("10.30 – 19.30",BT47)))</formula>
    </cfRule>
    <cfRule type="containsText" dxfId="20407" priority="28471" operator="containsText" text="09.00 – 15.00">
      <formula>NOT(ISERROR(SEARCH("09.00 – 15.00",BT47)))</formula>
    </cfRule>
    <cfRule type="containsText" dxfId="20406" priority="28472" operator="containsText" text="1 2 : 3 0">
      <formula>NOT(ISERROR(SEARCH("1 2 : 3 0",BT47)))</formula>
    </cfRule>
    <cfRule type="containsText" dxfId="20405" priority="28473" operator="containsText" text="1 3 : 3 0">
      <formula>NOT(ISERROR(SEARCH("1 3 : 3 0",BT47)))</formula>
    </cfRule>
    <cfRule type="containsText" dxfId="20404" priority="28474" operator="containsText" text="FESTIVITÁ">
      <formula>NOT(ISERROR(SEARCH("FESTIVITÁ",BT47)))</formula>
    </cfRule>
    <cfRule type="cellIs" dxfId="20403" priority="28475" operator="equal">
      <formula>"DOMENICA"</formula>
    </cfRule>
  </conditionalFormatting>
  <conditionalFormatting sqref="BT47:BT54">
    <cfRule type="containsText" dxfId="20402" priority="28450" operator="containsText" text="09.00 - 13.00">
      <formula>NOT(ISERROR(SEARCH("09.00 - 13.00",BT47)))</formula>
    </cfRule>
    <cfRule type="containsText" dxfId="20401" priority="28453" operator="containsText" text="09.00 – 15:00">
      <formula>NOT(ISERROR(SEARCH("09.00 – 15:00",BT47)))</formula>
    </cfRule>
    <cfRule type="containsText" dxfId="20400" priority="28454" operator="containsText" text="09.00 – 16.00">
      <formula>NOT(ISERROR(SEARCH("09.00 – 16.00",BT47)))</formula>
    </cfRule>
    <cfRule type="containsText" dxfId="20399" priority="28455" operator="containsText" text="09.00 - 13:00">
      <formula>NOT(ISERROR(SEARCH("09.00 - 13:00",BT47)))</formula>
    </cfRule>
    <cfRule type="containsText" dxfId="20398" priority="28456" operator="containsText" text="08.30 – 16:30 ">
      <formula>NOT(ISERROR(SEARCH("08.30 – 16:30 ",BT47)))</formula>
    </cfRule>
    <cfRule type="containsText" dxfId="20397" priority="28457" operator="containsText" text="08.30 – 17:30 ">
      <formula>NOT(ISERROR(SEARCH("08.30 – 17:30 ",BT47)))</formula>
    </cfRule>
  </conditionalFormatting>
  <conditionalFormatting sqref="BT47:BT54">
    <cfRule type="containsText" dxfId="20396" priority="28452" operator="containsText" text="1 3 : 0 0">
      <formula>NOT(ISERROR(SEARCH("1 3 : 0 0",BT47)))</formula>
    </cfRule>
  </conditionalFormatting>
  <conditionalFormatting sqref="BT47">
    <cfRule type="containsText" dxfId="20395" priority="28451" operator="containsText" text="13:00">
      <formula>NOT(ISERROR(SEARCH("13:00",BT47)))</formula>
    </cfRule>
  </conditionalFormatting>
  <conditionalFormatting sqref="BT47:BT54">
    <cfRule type="containsText" dxfId="20394" priority="28462" operator="containsText" text="09:00 – 13.00 ">
      <formula>NOT(ISERROR(SEARCH("09:00 – 13.00 ",BT47)))</formula>
    </cfRule>
  </conditionalFormatting>
  <conditionalFormatting sqref="BT53">
    <cfRule type="containsText" dxfId="20393" priority="28449" operator="containsText" text="09:00 – 13.00 ">
      <formula>NOT(ISERROR(SEARCH("09:00 – 13.00 ",BT53)))</formula>
    </cfRule>
  </conditionalFormatting>
  <conditionalFormatting sqref="BT47:BT54">
    <cfRule type="containsText" dxfId="20392" priority="28448" operator="containsText" text="09:00 – 13.00 ">
      <formula>NOT(ISERROR(SEARCH("09:00 – 13.00 ",BT47)))</formula>
    </cfRule>
  </conditionalFormatting>
  <conditionalFormatting sqref="BT53:BT54">
    <cfRule type="containsText" dxfId="20391" priority="28447" operator="containsText" text="09:00 – 13.00 ">
      <formula>NOT(ISERROR(SEARCH("09:00 – 13.00 ",BT53)))</formula>
    </cfRule>
  </conditionalFormatting>
  <conditionalFormatting sqref="BT48">
    <cfRule type="containsText" dxfId="20390" priority="28444" operator="containsText" text="09.00 -13.00">
      <formula>NOT(ISERROR(SEARCH("09.00 -13.00",BT48)))</formula>
    </cfRule>
    <cfRule type="containsText" dxfId="20389" priority="28445" operator="containsText" text="09.00 -15:00">
      <formula>NOT(ISERROR(SEARCH("09.00 -15:00",BT48)))</formula>
    </cfRule>
    <cfRule type="containsText" dxfId="20388" priority="28446" operator="containsText" text="09.00 -16.00">
      <formula>NOT(ISERROR(SEARCH("09.00 -16.00",BT48)))</formula>
    </cfRule>
  </conditionalFormatting>
  <conditionalFormatting sqref="BT49:BT54">
    <cfRule type="containsText" dxfId="20387" priority="28441" operator="containsText" text="09.00 -13.00">
      <formula>NOT(ISERROR(SEARCH("09.00 -13.00",BT49)))</formula>
    </cfRule>
    <cfRule type="containsText" dxfId="20386" priority="28442" operator="containsText" text="09.00 -15:00">
      <formula>NOT(ISERROR(SEARCH("09.00 -15:00",BT49)))</formula>
    </cfRule>
    <cfRule type="containsText" dxfId="20385" priority="28443" operator="containsText" text="09.00 -16.00">
      <formula>NOT(ISERROR(SEARCH("09.00 -16.00",BT49)))</formula>
    </cfRule>
  </conditionalFormatting>
  <conditionalFormatting sqref="BT47">
    <cfRule type="containsText" dxfId="20384" priority="28438" operator="containsText" text="09.00 -13.00">
      <formula>NOT(ISERROR(SEARCH("09.00 -13.00",BT47)))</formula>
    </cfRule>
    <cfRule type="containsText" dxfId="20383" priority="28439" operator="containsText" text="09.00 -15:00">
      <formula>NOT(ISERROR(SEARCH("09.00 -15:00",BT47)))</formula>
    </cfRule>
    <cfRule type="containsText" dxfId="20382" priority="28440" operator="containsText" text="09.00 -16.00">
      <formula>NOT(ISERROR(SEARCH("09.00 -16.00",BT47)))</formula>
    </cfRule>
  </conditionalFormatting>
  <conditionalFormatting sqref="BT53">
    <cfRule type="containsText" dxfId="20381" priority="28437" operator="containsText" text="09:00 – 13.00 ">
      <formula>NOT(ISERROR(SEARCH("09:00 – 13.00 ",BT53)))</formula>
    </cfRule>
  </conditionalFormatting>
  <conditionalFormatting sqref="BT47:BT54">
    <cfRule type="containsText" dxfId="20380" priority="28436" operator="containsText" text="09:00 – 13.00 ">
      <formula>NOT(ISERROR(SEARCH("09:00 – 13.00 ",BT47)))</formula>
    </cfRule>
  </conditionalFormatting>
  <conditionalFormatting sqref="BT53:BT54">
    <cfRule type="containsText" dxfId="20379" priority="28435" operator="containsText" text="09:00 – 13.00 ">
      <formula>NOT(ISERROR(SEARCH("09:00 – 13.00 ",BT53)))</formula>
    </cfRule>
  </conditionalFormatting>
  <conditionalFormatting sqref="BT48">
    <cfRule type="containsText" dxfId="20378" priority="28432" operator="containsText" text="09.00 -13.00">
      <formula>NOT(ISERROR(SEARCH("09.00 -13.00",BT48)))</formula>
    </cfRule>
    <cfRule type="containsText" dxfId="20377" priority="28433" operator="containsText" text="09.00 -15:00">
      <formula>NOT(ISERROR(SEARCH("09.00 -15:00",BT48)))</formula>
    </cfRule>
    <cfRule type="containsText" dxfId="20376" priority="28434" operator="containsText" text="09.00 -16.00">
      <formula>NOT(ISERROR(SEARCH("09.00 -16.00",BT48)))</formula>
    </cfRule>
  </conditionalFormatting>
  <conditionalFormatting sqref="BT49:BT54">
    <cfRule type="containsText" dxfId="20375" priority="28429" operator="containsText" text="09.00 -13.00">
      <formula>NOT(ISERROR(SEARCH("09.00 -13.00",BT49)))</formula>
    </cfRule>
    <cfRule type="containsText" dxfId="20374" priority="28430" operator="containsText" text="09.00 -15:00">
      <formula>NOT(ISERROR(SEARCH("09.00 -15:00",BT49)))</formula>
    </cfRule>
    <cfRule type="containsText" dxfId="20373" priority="28431" operator="containsText" text="09.00 -16.00">
      <formula>NOT(ISERROR(SEARCH("09.00 -16.00",BT49)))</formula>
    </cfRule>
  </conditionalFormatting>
  <conditionalFormatting sqref="BT47">
    <cfRule type="containsText" dxfId="20372" priority="28426" operator="containsText" text="09.00 -13.00">
      <formula>NOT(ISERROR(SEARCH("09.00 -13.00",BT47)))</formula>
    </cfRule>
    <cfRule type="containsText" dxfId="20371" priority="28427" operator="containsText" text="09.00 -15:00">
      <formula>NOT(ISERROR(SEARCH("09.00 -15:00",BT47)))</formula>
    </cfRule>
    <cfRule type="containsText" dxfId="20370" priority="28428" operator="containsText" text="09.00 -16.00">
      <formula>NOT(ISERROR(SEARCH("09.00 -16.00",BT47)))</formula>
    </cfRule>
  </conditionalFormatting>
  <conditionalFormatting sqref="BT48">
    <cfRule type="containsText" dxfId="20369" priority="28423" operator="containsText" text="09.00 -13:00">
      <formula>NOT(ISERROR(SEARCH("09.00 -13:00",BT48)))</formula>
    </cfRule>
    <cfRule type="containsText" dxfId="20368" priority="28424" operator="containsText" text="08.30 -17.30">
      <formula>NOT(ISERROR(SEARCH("08.30 -17.30",BT48)))</formula>
    </cfRule>
    <cfRule type="containsText" dxfId="20367" priority="28425" operator="containsText" text="08.30 -15:30">
      <formula>NOT(ISERROR(SEARCH("08.30 -15:30",BT48)))</formula>
    </cfRule>
  </conditionalFormatting>
  <conditionalFormatting sqref="BT49:BT54">
    <cfRule type="containsText" dxfId="20366" priority="28420" operator="containsText" text="09.00 -13.00">
      <formula>NOT(ISERROR(SEARCH("09.00 -13.00",BT49)))</formula>
    </cfRule>
    <cfRule type="containsText" dxfId="20365" priority="28421" operator="containsText" text="09.00 -15:00">
      <formula>NOT(ISERROR(SEARCH("09.00 -15:00",BT49)))</formula>
    </cfRule>
    <cfRule type="containsText" dxfId="20364" priority="28422" operator="containsText" text="09.00 -16.00">
      <formula>NOT(ISERROR(SEARCH("09.00 -16.00",BT49)))</formula>
    </cfRule>
  </conditionalFormatting>
  <conditionalFormatting sqref="BT49:BT54">
    <cfRule type="containsText" dxfId="20363" priority="28417" operator="containsText" text="09.00 -13:00">
      <formula>NOT(ISERROR(SEARCH("09.00 -13:00",BT49)))</formula>
    </cfRule>
    <cfRule type="containsText" dxfId="20362" priority="28418" operator="containsText" text="08.30 -17.30">
      <formula>NOT(ISERROR(SEARCH("08.30 -17.30",BT49)))</formula>
    </cfRule>
    <cfRule type="containsText" dxfId="20361" priority="28419" operator="containsText" text="08.30 -15:30">
      <formula>NOT(ISERROR(SEARCH("08.30 -15:30",BT49)))</formula>
    </cfRule>
  </conditionalFormatting>
  <conditionalFormatting sqref="BT47">
    <cfRule type="containsText" dxfId="20360" priority="28414" operator="containsText" text="09.00 -13.00">
      <formula>NOT(ISERROR(SEARCH("09.00 -13.00",BT47)))</formula>
    </cfRule>
    <cfRule type="containsText" dxfId="20359" priority="28415" operator="containsText" text="09.00 -15:00">
      <formula>NOT(ISERROR(SEARCH("09.00 -15:00",BT47)))</formula>
    </cfRule>
    <cfRule type="containsText" dxfId="20358" priority="28416" operator="containsText" text="09.00 -16.00">
      <formula>NOT(ISERROR(SEARCH("09.00 -16.00",BT47)))</formula>
    </cfRule>
  </conditionalFormatting>
  <conditionalFormatting sqref="BT47">
    <cfRule type="containsText" dxfId="20357" priority="28411" operator="containsText" text="09.00 -13:00">
      <formula>NOT(ISERROR(SEARCH("09.00 -13:00",BT47)))</formula>
    </cfRule>
    <cfRule type="containsText" dxfId="20356" priority="28412" operator="containsText" text="08.30 -17.30">
      <formula>NOT(ISERROR(SEARCH("08.30 -17.30",BT47)))</formula>
    </cfRule>
    <cfRule type="containsText" dxfId="20355" priority="28413" operator="containsText" text="08.30 -15:30">
      <formula>NOT(ISERROR(SEARCH("08.30 -15:30",BT47)))</formula>
    </cfRule>
  </conditionalFormatting>
  <conditionalFormatting sqref="BT36">
    <cfRule type="cellIs" dxfId="20354" priority="28402" operator="equal">
      <formula>"09.00 – 13.00"</formula>
    </cfRule>
  </conditionalFormatting>
  <conditionalFormatting sqref="BT36">
    <cfRule type="cellIs" dxfId="20353" priority="28403" operator="equal">
      <formula>"09.00 – 15.00"</formula>
    </cfRule>
  </conditionalFormatting>
  <conditionalFormatting sqref="BT36">
    <cfRule type="cellIs" dxfId="20352" priority="28404" operator="equal">
      <formula>"09.00 – 18.00"</formula>
    </cfRule>
  </conditionalFormatting>
  <conditionalFormatting sqref="BT36">
    <cfRule type="cellIs" dxfId="20351" priority="28405" operator="equal">
      <formula>"09.30 – 13.00"</formula>
    </cfRule>
  </conditionalFormatting>
  <conditionalFormatting sqref="BT36">
    <cfRule type="cellIs" dxfId="20350" priority="28406" operator="equal">
      <formula>"10.30 – 19.30"</formula>
    </cfRule>
  </conditionalFormatting>
  <conditionalFormatting sqref="BT36">
    <cfRule type="cellIs" dxfId="20349" priority="28407" operator="equal">
      <formula>"11.30 – 19.30"</formula>
    </cfRule>
  </conditionalFormatting>
  <conditionalFormatting sqref="BT36">
    <cfRule type="cellIs" dxfId="20348" priority="28408" operator="equal">
      <formula>_FV(13,"3")</formula>
    </cfRule>
  </conditionalFormatting>
  <conditionalFormatting sqref="BT36">
    <cfRule type="cellIs" dxfId="20347" priority="28409" operator="equal">
      <formula>_FV(13,"3")</formula>
    </cfRule>
  </conditionalFormatting>
  <conditionalFormatting sqref="BT36">
    <cfRule type="cellIs" dxfId="20346" priority="28410" operator="equal">
      <formula>_FV(13,"3")</formula>
    </cfRule>
  </conditionalFormatting>
  <conditionalFormatting sqref="BT36">
    <cfRule type="containsText" dxfId="20345" priority="28392" operator="containsText" text="DOMENICA">
      <formula>NOT(ISERROR(SEARCH("DOMENICA",BT36)))</formula>
    </cfRule>
    <cfRule type="containsText" dxfId="20344" priority="28393" operator="containsText" text="08.30 – 14.30">
      <formula>NOT(ISERROR(SEARCH("08.30 – 14.30",BT36)))</formula>
    </cfRule>
    <cfRule type="containsText" dxfId="20343" priority="28394" operator="containsText" text="09.30 – 18.30">
      <formula>NOT(ISERROR(SEARCH("09.30 – 18.30",BT36)))</formula>
    </cfRule>
    <cfRule type="containsText" dxfId="20342" priority="28395" operator="containsText" text="08.30 – 16.30">
      <formula>NOT(ISERROR(SEARCH("08.30 – 16.30",BT36)))</formula>
    </cfRule>
    <cfRule type="containsText" dxfId="20341" priority="28396" operator="containsText" text="08.30 – 17.30">
      <formula>NOT(ISERROR(SEARCH("08.30 – 17.30",BT36)))</formula>
    </cfRule>
    <cfRule type="containsText" dxfId="20340" priority="28397" operator="containsText" text="09.00 – 18.00">
      <formula>NOT(ISERROR(SEARCH("09.00 – 18.00",BT36)))</formula>
    </cfRule>
    <cfRule type="containsText" dxfId="20339" priority="28398" operator="containsText" text="09.00 – 15.00">
      <formula>NOT(ISERROR(SEARCH("09.00 – 15.00",BT36)))</formula>
    </cfRule>
    <cfRule type="containsText" dxfId="20338" priority="28399" operator="containsText" text="10.30 – 19.30">
      <formula>NOT(ISERROR(SEARCH("10.30 – 19.30",BT36)))</formula>
    </cfRule>
    <cfRule type="containsText" dxfId="20337" priority="28400" operator="containsText" text="09.00 – 13.00">
      <formula>NOT(ISERROR(SEARCH("09.00 – 13.00",BT36)))</formula>
    </cfRule>
    <cfRule type="containsText" dxfId="20336" priority="28401" operator="containsText" text="11.30 – 19.30">
      <formula>NOT(ISERROR(SEARCH("11.30 – 19.30",BT36)))</formula>
    </cfRule>
  </conditionalFormatting>
  <conditionalFormatting sqref="BT36">
    <cfRule type="cellIs" dxfId="20335" priority="28384" operator="equal">
      <formula>"09.00 – 15.00"</formula>
    </cfRule>
  </conditionalFormatting>
  <conditionalFormatting sqref="BT36">
    <cfRule type="cellIs" dxfId="20334" priority="28385" operator="equal">
      <formula>"09.00 – 18.00"</formula>
    </cfRule>
  </conditionalFormatting>
  <conditionalFormatting sqref="BT36">
    <cfRule type="cellIs" dxfId="20333" priority="28386" operator="equal">
      <formula>"09.30 – 13.00"</formula>
    </cfRule>
  </conditionalFormatting>
  <conditionalFormatting sqref="BT36">
    <cfRule type="cellIs" dxfId="20332" priority="28387" operator="equal">
      <formula>"10.30 – 19.30"</formula>
    </cfRule>
  </conditionalFormatting>
  <conditionalFormatting sqref="BT36">
    <cfRule type="cellIs" dxfId="20331" priority="28388" operator="equal">
      <formula>"11.30 – 19.30"</formula>
    </cfRule>
  </conditionalFormatting>
  <conditionalFormatting sqref="BT36">
    <cfRule type="cellIs" dxfId="20330" priority="28389" operator="equal">
      <formula>_FV(13,"3")</formula>
    </cfRule>
  </conditionalFormatting>
  <conditionalFormatting sqref="BT36">
    <cfRule type="cellIs" dxfId="20329" priority="28390" operator="equal">
      <formula>_FV(13,"3")</formula>
    </cfRule>
  </conditionalFormatting>
  <conditionalFormatting sqref="BT36">
    <cfRule type="cellIs" dxfId="20328" priority="28391" operator="equal">
      <formula>_FV(13,"3")</formula>
    </cfRule>
  </conditionalFormatting>
  <conditionalFormatting sqref="BT36">
    <cfRule type="cellIs" dxfId="20327" priority="28376" operator="equal">
      <formula>"09.00 – 15.00"</formula>
    </cfRule>
  </conditionalFormatting>
  <conditionalFormatting sqref="BT36">
    <cfRule type="cellIs" dxfId="20326" priority="28377" operator="equal">
      <formula>"09.00 – 18.00"</formula>
    </cfRule>
  </conditionalFormatting>
  <conditionalFormatting sqref="BT36">
    <cfRule type="cellIs" dxfId="20325" priority="28378" operator="equal">
      <formula>"09.30 – 13.00"</formula>
    </cfRule>
  </conditionalFormatting>
  <conditionalFormatting sqref="BT36">
    <cfRule type="cellIs" dxfId="20324" priority="28379" operator="equal">
      <formula>"10.30 – 19.30"</formula>
    </cfRule>
  </conditionalFormatting>
  <conditionalFormatting sqref="BT36">
    <cfRule type="cellIs" dxfId="20323" priority="28380" operator="equal">
      <formula>"11.30 – 19.30"</formula>
    </cfRule>
  </conditionalFormatting>
  <conditionalFormatting sqref="BT36">
    <cfRule type="cellIs" dxfId="20322" priority="28381" operator="equal">
      <formula>_FV(13,"3")</formula>
    </cfRule>
  </conditionalFormatting>
  <conditionalFormatting sqref="BT36">
    <cfRule type="cellIs" dxfId="20321" priority="28382" operator="equal">
      <formula>_FV(13,"3")</formula>
    </cfRule>
  </conditionalFormatting>
  <conditionalFormatting sqref="BT36">
    <cfRule type="cellIs" dxfId="20320" priority="28383" operator="equal">
      <formula>_FV(13,"3")</formula>
    </cfRule>
  </conditionalFormatting>
  <conditionalFormatting sqref="BT36">
    <cfRule type="containsText" dxfId="20319" priority="28370" operator="containsText" text="09.00 - 13.00">
      <formula>NOT(ISERROR(SEARCH("09.00 - 13.00",BT36)))</formula>
    </cfRule>
    <cfRule type="containsText" dxfId="20318" priority="28371" operator="containsText" text="09.00 – 15:00">
      <formula>NOT(ISERROR(SEARCH("09.00 – 15:00",BT36)))</formula>
    </cfRule>
    <cfRule type="containsText" dxfId="20317" priority="28372" operator="containsText" text="09.00 – 16.00">
      <formula>NOT(ISERROR(SEARCH("09.00 – 16.00",BT36)))</formula>
    </cfRule>
    <cfRule type="containsText" dxfId="20316" priority="28373" operator="containsText" text="09.00 - 13:00">
      <formula>NOT(ISERROR(SEARCH("09.00 - 13:00",BT36)))</formula>
    </cfRule>
    <cfRule type="containsText" dxfId="20315" priority="28374" operator="containsText" text="08.30 – 16:30 ">
      <formula>NOT(ISERROR(SEARCH("08.30 – 16:30 ",BT36)))</formula>
    </cfRule>
    <cfRule type="containsText" dxfId="20314" priority="28375" operator="containsText" text="08.30 – 17:30 ">
      <formula>NOT(ISERROR(SEARCH("08.30 – 17:30 ",BT36)))</formula>
    </cfRule>
  </conditionalFormatting>
  <conditionalFormatting sqref="BT36">
    <cfRule type="cellIs" dxfId="20313" priority="28362" operator="equal">
      <formula>"09.00 – 15.00"</formula>
    </cfRule>
  </conditionalFormatting>
  <conditionalFormatting sqref="BT36">
    <cfRule type="cellIs" dxfId="20312" priority="28363" operator="equal">
      <formula>"09.00 – 18.00"</formula>
    </cfRule>
  </conditionalFormatting>
  <conditionalFormatting sqref="BT36">
    <cfRule type="cellIs" dxfId="20311" priority="28364" operator="equal">
      <formula>"09.30 – 13.00"</formula>
    </cfRule>
  </conditionalFormatting>
  <conditionalFormatting sqref="BT36">
    <cfRule type="cellIs" dxfId="20310" priority="28365" operator="equal">
      <formula>"10.30 – 19.30"</formula>
    </cfRule>
  </conditionalFormatting>
  <conditionalFormatting sqref="BT36">
    <cfRule type="cellIs" dxfId="20309" priority="28366" operator="equal">
      <formula>"11.30 – 19.30"</formula>
    </cfRule>
  </conditionalFormatting>
  <conditionalFormatting sqref="BT36">
    <cfRule type="cellIs" dxfId="20308" priority="28367" operator="equal">
      <formula>_FV(13,"3")</formula>
    </cfRule>
  </conditionalFormatting>
  <conditionalFormatting sqref="BT36">
    <cfRule type="cellIs" dxfId="20307" priority="28368" operator="equal">
      <formula>_FV(13,"3")</formula>
    </cfRule>
  </conditionalFormatting>
  <conditionalFormatting sqref="BT36">
    <cfRule type="cellIs" dxfId="20306" priority="28369" operator="equal">
      <formula>_FV(13,"3")</formula>
    </cfRule>
  </conditionalFormatting>
  <conditionalFormatting sqref="BT36">
    <cfRule type="containsText" dxfId="20305" priority="28352" operator="containsText" text="DOMENICA">
      <formula>NOT(ISERROR(SEARCH("DOMENICA",BT36)))</formula>
    </cfRule>
    <cfRule type="containsText" dxfId="20304" priority="28353" operator="containsText" text="08.30 – 14.30">
      <formula>NOT(ISERROR(SEARCH("08.30 – 14.30",BT36)))</formula>
    </cfRule>
    <cfRule type="containsText" dxfId="20303" priority="28354" operator="containsText" text="09.30 – 18.30">
      <formula>NOT(ISERROR(SEARCH("09.30 – 18.30",BT36)))</formula>
    </cfRule>
    <cfRule type="containsText" dxfId="20302" priority="28355" operator="containsText" text="08.30 – 16.30">
      <formula>NOT(ISERROR(SEARCH("08.30 – 16.30",BT36)))</formula>
    </cfRule>
    <cfRule type="containsText" dxfId="20301" priority="28356" operator="containsText" text="08.30 – 17.30">
      <formula>NOT(ISERROR(SEARCH("08.30 – 17.30",BT36)))</formula>
    </cfRule>
    <cfRule type="containsText" dxfId="20300" priority="28357" operator="containsText" text="09.00 – 18.00">
      <formula>NOT(ISERROR(SEARCH("09.00 – 18.00",BT36)))</formula>
    </cfRule>
    <cfRule type="containsText" dxfId="20299" priority="28358" operator="containsText" text="09.00 – 15.00">
      <formula>NOT(ISERROR(SEARCH("09.00 – 15.00",BT36)))</formula>
    </cfRule>
    <cfRule type="containsText" dxfId="20298" priority="28359" operator="containsText" text="10.30 – 19.30">
      <formula>NOT(ISERROR(SEARCH("10.30 – 19.30",BT36)))</formula>
    </cfRule>
    <cfRule type="containsText" dxfId="20297" priority="28360" operator="containsText" text="09.00 – 13.00">
      <formula>NOT(ISERROR(SEARCH("09.00 – 13.00",BT36)))</formula>
    </cfRule>
    <cfRule type="containsText" dxfId="20296" priority="28361" operator="containsText" text="11.30 – 19.30">
      <formula>NOT(ISERROR(SEARCH("11.30 – 19.30",BT36)))</formula>
    </cfRule>
  </conditionalFormatting>
  <conditionalFormatting sqref="BT36">
    <cfRule type="cellIs" dxfId="20295" priority="28345" operator="equal">
      <formula>"09.00 – 18.00"</formula>
    </cfRule>
  </conditionalFormatting>
  <conditionalFormatting sqref="BT36">
    <cfRule type="cellIs" dxfId="20294" priority="28346" operator="equal">
      <formula>"09.30 – 13.00"</formula>
    </cfRule>
  </conditionalFormatting>
  <conditionalFormatting sqref="BT36">
    <cfRule type="cellIs" dxfId="20293" priority="28347" operator="equal">
      <formula>"10.30 – 19.30"</formula>
    </cfRule>
  </conditionalFormatting>
  <conditionalFormatting sqref="BT36">
    <cfRule type="cellIs" dxfId="20292" priority="28348" operator="equal">
      <formula>"11.30 – 19.30"</formula>
    </cfRule>
  </conditionalFormatting>
  <conditionalFormatting sqref="BT36">
    <cfRule type="cellIs" dxfId="20291" priority="28349" operator="equal">
      <formula>_FV(13,"3")</formula>
    </cfRule>
  </conditionalFormatting>
  <conditionalFormatting sqref="BT36">
    <cfRule type="cellIs" dxfId="20290" priority="28350" operator="equal">
      <formula>_FV(13,"3")</formula>
    </cfRule>
  </conditionalFormatting>
  <conditionalFormatting sqref="BT36">
    <cfRule type="cellIs" dxfId="20289" priority="28351" operator="equal">
      <formula>_FV(13,"3")</formula>
    </cfRule>
  </conditionalFormatting>
  <conditionalFormatting sqref="BT36">
    <cfRule type="cellIs" dxfId="20288" priority="28338" operator="equal">
      <formula>"09.00 – 18.00"</formula>
    </cfRule>
  </conditionalFormatting>
  <conditionalFormatting sqref="BT36">
    <cfRule type="cellIs" dxfId="20287" priority="28339" operator="equal">
      <formula>"09.30 – 13.00"</formula>
    </cfRule>
  </conditionalFormatting>
  <conditionalFormatting sqref="BT36">
    <cfRule type="cellIs" dxfId="20286" priority="28340" operator="equal">
      <formula>"10.30 – 19.30"</formula>
    </cfRule>
  </conditionalFormatting>
  <conditionalFormatting sqref="BT36">
    <cfRule type="cellIs" dxfId="20285" priority="28341" operator="equal">
      <formula>"11.30 – 19.30"</formula>
    </cfRule>
  </conditionalFormatting>
  <conditionalFormatting sqref="BT36">
    <cfRule type="cellIs" dxfId="20284" priority="28342" operator="equal">
      <formula>_FV(13,"3")</formula>
    </cfRule>
  </conditionalFormatting>
  <conditionalFormatting sqref="BT36">
    <cfRule type="cellIs" dxfId="20283" priority="28343" operator="equal">
      <formula>_FV(13,"3")</formula>
    </cfRule>
  </conditionalFormatting>
  <conditionalFormatting sqref="BT36">
    <cfRule type="cellIs" dxfId="20282" priority="28344" operator="equal">
      <formula>_FV(13,"3")</formula>
    </cfRule>
  </conditionalFormatting>
  <conditionalFormatting sqref="BT37:BT44">
    <cfRule type="containsText" dxfId="20281" priority="28320" operator="containsText" text="08.30 – 14.30">
      <formula>NOT(ISERROR(SEARCH("08.30 – 14.30",BT37)))</formula>
    </cfRule>
    <cfRule type="containsText" dxfId="20280" priority="28321" operator="containsText" text="09:30 – 18.30">
      <formula>NOT(ISERROR(SEARCH("09:30 – 18.30",BT37)))</formula>
    </cfRule>
    <cfRule type="containsText" dxfId="20279" priority="28322" operator="containsText" text="10.30 – 18.30">
      <formula>NOT(ISERROR(SEARCH("10.30 – 18.30",BT37)))</formula>
    </cfRule>
    <cfRule type="containsText" dxfId="20278" priority="28323" operator="containsText" text="09.30 – 18.30">
      <formula>NOT(ISERROR(SEARCH("09.30 – 18.30",BT37)))</formula>
    </cfRule>
    <cfRule type="containsText" dxfId="20277" priority="28325" operator="containsText" text="09.00 – 13:00">
      <formula>NOT(ISERROR(SEARCH("09.00 – 13:00",BT37)))</formula>
    </cfRule>
    <cfRule type="containsText" dxfId="20276" priority="28326" operator="containsText" text="08.30 – 16.30">
      <formula>NOT(ISERROR(SEARCH("08.30 – 16.30",BT37)))</formula>
    </cfRule>
    <cfRule type="containsText" dxfId="20275" priority="28327" operator="containsText" text="08:30 – 17.30">
      <formula>NOT(ISERROR(SEARCH("08:30 – 17.30",BT37)))</formula>
    </cfRule>
    <cfRule type="containsText" dxfId="20274" priority="28328" operator="containsText" text="08.30 – 17.30">
      <formula>NOT(ISERROR(SEARCH("08.30 – 17.30",BT37)))</formula>
    </cfRule>
    <cfRule type="containsText" dxfId="20273" priority="28329" operator="containsText" text="09.00 – 18.00">
      <formula>NOT(ISERROR(SEARCH("09.00 – 18.00",BT37)))</formula>
    </cfRule>
    <cfRule type="containsText" dxfId="20272" priority="28330" operator="containsText" text="09.00 – 13.00">
      <formula>NOT(ISERROR(SEARCH("09.00 – 13.00",BT37)))</formula>
    </cfRule>
    <cfRule type="containsText" dxfId="20271" priority="28331" operator="containsText" text="11.30 – 19.30">
      <formula>NOT(ISERROR(SEARCH("11.30 – 19.30",BT37)))</formula>
    </cfRule>
    <cfRule type="containsText" dxfId="20270" priority="28332" operator="containsText" text="10.30 – 19.30">
      <formula>NOT(ISERROR(SEARCH("10.30 – 19.30",BT37)))</formula>
    </cfRule>
    <cfRule type="containsText" dxfId="20269" priority="28333" operator="containsText" text="09.00 – 15.00">
      <formula>NOT(ISERROR(SEARCH("09.00 – 15.00",BT37)))</formula>
    </cfRule>
    <cfRule type="containsText" dxfId="20268" priority="28334" operator="containsText" text="1 2 : 3 0">
      <formula>NOT(ISERROR(SEARCH("1 2 : 3 0",BT37)))</formula>
    </cfRule>
    <cfRule type="containsText" dxfId="20267" priority="28335" operator="containsText" text="1 3 : 3 0">
      <formula>NOT(ISERROR(SEARCH("1 3 : 3 0",BT37)))</formula>
    </cfRule>
    <cfRule type="containsText" dxfId="20266" priority="28336" operator="containsText" text="FESTIVITÁ">
      <formula>NOT(ISERROR(SEARCH("FESTIVITÁ",BT37)))</formula>
    </cfRule>
    <cfRule type="cellIs" dxfId="20265" priority="28337" operator="equal">
      <formula>"DOMENICA"</formula>
    </cfRule>
  </conditionalFormatting>
  <conditionalFormatting sqref="BT37:BT44">
    <cfRule type="containsText" dxfId="20264" priority="28312" operator="containsText" text="09.00 - 13.00">
      <formula>NOT(ISERROR(SEARCH("09.00 - 13.00",BT37)))</formula>
    </cfRule>
    <cfRule type="containsText" dxfId="20263" priority="28315" operator="containsText" text="09.00 – 15:00">
      <formula>NOT(ISERROR(SEARCH("09.00 – 15:00",BT37)))</formula>
    </cfRule>
    <cfRule type="containsText" dxfId="20262" priority="28316" operator="containsText" text="09.00 – 16.00">
      <formula>NOT(ISERROR(SEARCH("09.00 – 16.00",BT37)))</formula>
    </cfRule>
    <cfRule type="containsText" dxfId="20261" priority="28317" operator="containsText" text="09.00 - 13:00">
      <formula>NOT(ISERROR(SEARCH("09.00 - 13:00",BT37)))</formula>
    </cfRule>
    <cfRule type="containsText" dxfId="20260" priority="28318" operator="containsText" text="08.30 – 16:30 ">
      <formula>NOT(ISERROR(SEARCH("08.30 – 16:30 ",BT37)))</formula>
    </cfRule>
    <cfRule type="containsText" dxfId="20259" priority="28319" operator="containsText" text="08.30 – 17:30 ">
      <formula>NOT(ISERROR(SEARCH("08.30 – 17:30 ",BT37)))</formula>
    </cfRule>
  </conditionalFormatting>
  <conditionalFormatting sqref="BT37:BT44">
    <cfRule type="containsText" dxfId="20258" priority="28314" operator="containsText" text="1 3 : 0 0">
      <formula>NOT(ISERROR(SEARCH("1 3 : 0 0",BT37)))</formula>
    </cfRule>
  </conditionalFormatting>
  <conditionalFormatting sqref="BT37">
    <cfRule type="containsText" dxfId="20257" priority="28313" operator="containsText" text="13:00">
      <formula>NOT(ISERROR(SEARCH("13:00",BT37)))</formula>
    </cfRule>
  </conditionalFormatting>
  <conditionalFormatting sqref="BT37:BT44">
    <cfRule type="containsText" dxfId="20256" priority="28324" operator="containsText" text="09:00 – 13.00 ">
      <formula>NOT(ISERROR(SEARCH("09:00 – 13.00 ",BT37)))</formula>
    </cfRule>
  </conditionalFormatting>
  <conditionalFormatting sqref="BT43">
    <cfRule type="containsText" dxfId="20255" priority="28311" operator="containsText" text="09:00 – 13.00 ">
      <formula>NOT(ISERROR(SEARCH("09:00 – 13.00 ",BT43)))</formula>
    </cfRule>
  </conditionalFormatting>
  <conditionalFormatting sqref="BT37:BT44">
    <cfRule type="containsText" dxfId="20254" priority="28310" operator="containsText" text="09:00 – 13.00 ">
      <formula>NOT(ISERROR(SEARCH("09:00 – 13.00 ",BT37)))</formula>
    </cfRule>
  </conditionalFormatting>
  <conditionalFormatting sqref="BT43:BT44">
    <cfRule type="containsText" dxfId="20253" priority="28309" operator="containsText" text="09:00 – 13.00 ">
      <formula>NOT(ISERROR(SEARCH("09:00 – 13.00 ",BT43)))</formula>
    </cfRule>
  </conditionalFormatting>
  <conditionalFormatting sqref="BT38">
    <cfRule type="containsText" dxfId="20252" priority="28306" operator="containsText" text="09.00 -13.00">
      <formula>NOT(ISERROR(SEARCH("09.00 -13.00",BT38)))</formula>
    </cfRule>
    <cfRule type="containsText" dxfId="20251" priority="28307" operator="containsText" text="09.00 -15:00">
      <formula>NOT(ISERROR(SEARCH("09.00 -15:00",BT38)))</formula>
    </cfRule>
    <cfRule type="containsText" dxfId="20250" priority="28308" operator="containsText" text="09.00 -16.00">
      <formula>NOT(ISERROR(SEARCH("09.00 -16.00",BT38)))</formula>
    </cfRule>
  </conditionalFormatting>
  <conditionalFormatting sqref="BT39:BT44">
    <cfRule type="containsText" dxfId="20249" priority="28303" operator="containsText" text="09.00 -13.00">
      <formula>NOT(ISERROR(SEARCH("09.00 -13.00",BT39)))</formula>
    </cfRule>
    <cfRule type="containsText" dxfId="20248" priority="28304" operator="containsText" text="09.00 -15:00">
      <formula>NOT(ISERROR(SEARCH("09.00 -15:00",BT39)))</formula>
    </cfRule>
    <cfRule type="containsText" dxfId="20247" priority="28305" operator="containsText" text="09.00 -16.00">
      <formula>NOT(ISERROR(SEARCH("09.00 -16.00",BT39)))</formula>
    </cfRule>
  </conditionalFormatting>
  <conditionalFormatting sqref="BT37">
    <cfRule type="containsText" dxfId="20246" priority="28300" operator="containsText" text="09.00 -13.00">
      <formula>NOT(ISERROR(SEARCH("09.00 -13.00",BT37)))</formula>
    </cfRule>
    <cfRule type="containsText" dxfId="20245" priority="28301" operator="containsText" text="09.00 -15:00">
      <formula>NOT(ISERROR(SEARCH("09.00 -15:00",BT37)))</formula>
    </cfRule>
    <cfRule type="containsText" dxfId="20244" priority="28302" operator="containsText" text="09.00 -16.00">
      <formula>NOT(ISERROR(SEARCH("09.00 -16.00",BT37)))</formula>
    </cfRule>
  </conditionalFormatting>
  <conditionalFormatting sqref="BT43">
    <cfRule type="containsText" dxfId="20243" priority="28299" operator="containsText" text="09:00 – 13.00 ">
      <formula>NOT(ISERROR(SEARCH("09:00 – 13.00 ",BT43)))</formula>
    </cfRule>
  </conditionalFormatting>
  <conditionalFormatting sqref="BT37:BT44">
    <cfRule type="containsText" dxfId="20242" priority="28298" operator="containsText" text="09:00 – 13.00 ">
      <formula>NOT(ISERROR(SEARCH("09:00 – 13.00 ",BT37)))</formula>
    </cfRule>
  </conditionalFormatting>
  <conditionalFormatting sqref="BT43:BT44">
    <cfRule type="containsText" dxfId="20241" priority="28297" operator="containsText" text="09:00 – 13.00 ">
      <formula>NOT(ISERROR(SEARCH("09:00 – 13.00 ",BT43)))</formula>
    </cfRule>
  </conditionalFormatting>
  <conditionalFormatting sqref="BT38">
    <cfRule type="containsText" dxfId="20240" priority="28294" operator="containsText" text="09.00 -13.00">
      <formula>NOT(ISERROR(SEARCH("09.00 -13.00",BT38)))</formula>
    </cfRule>
    <cfRule type="containsText" dxfId="20239" priority="28295" operator="containsText" text="09.00 -15:00">
      <formula>NOT(ISERROR(SEARCH("09.00 -15:00",BT38)))</formula>
    </cfRule>
    <cfRule type="containsText" dxfId="20238" priority="28296" operator="containsText" text="09.00 -16.00">
      <formula>NOT(ISERROR(SEARCH("09.00 -16.00",BT38)))</formula>
    </cfRule>
  </conditionalFormatting>
  <conditionalFormatting sqref="BT39:BT44">
    <cfRule type="containsText" dxfId="20237" priority="28291" operator="containsText" text="09.00 -13.00">
      <formula>NOT(ISERROR(SEARCH("09.00 -13.00",BT39)))</formula>
    </cfRule>
    <cfRule type="containsText" dxfId="20236" priority="28292" operator="containsText" text="09.00 -15:00">
      <formula>NOT(ISERROR(SEARCH("09.00 -15:00",BT39)))</formula>
    </cfRule>
    <cfRule type="containsText" dxfId="20235" priority="28293" operator="containsText" text="09.00 -16.00">
      <formula>NOT(ISERROR(SEARCH("09.00 -16.00",BT39)))</formula>
    </cfRule>
  </conditionalFormatting>
  <conditionalFormatting sqref="BT37">
    <cfRule type="containsText" dxfId="20234" priority="28288" operator="containsText" text="09.00 -13.00">
      <formula>NOT(ISERROR(SEARCH("09.00 -13.00",BT37)))</formula>
    </cfRule>
    <cfRule type="containsText" dxfId="20233" priority="28289" operator="containsText" text="09.00 -15:00">
      <formula>NOT(ISERROR(SEARCH("09.00 -15:00",BT37)))</formula>
    </cfRule>
    <cfRule type="containsText" dxfId="20232" priority="28290" operator="containsText" text="09.00 -16.00">
      <formula>NOT(ISERROR(SEARCH("09.00 -16.00",BT37)))</formula>
    </cfRule>
  </conditionalFormatting>
  <conditionalFormatting sqref="BT38">
    <cfRule type="containsText" dxfId="20231" priority="28285" operator="containsText" text="09.00 -13:00">
      <formula>NOT(ISERROR(SEARCH("09.00 -13:00",BT38)))</formula>
    </cfRule>
    <cfRule type="containsText" dxfId="20230" priority="28286" operator="containsText" text="08.30 -17.30">
      <formula>NOT(ISERROR(SEARCH("08.30 -17.30",BT38)))</formula>
    </cfRule>
    <cfRule type="containsText" dxfId="20229" priority="28287" operator="containsText" text="08.30 -15:30">
      <formula>NOT(ISERROR(SEARCH("08.30 -15:30",BT38)))</formula>
    </cfRule>
  </conditionalFormatting>
  <conditionalFormatting sqref="BT39:BT44">
    <cfRule type="containsText" dxfId="20228" priority="28282" operator="containsText" text="09.00 -13.00">
      <formula>NOT(ISERROR(SEARCH("09.00 -13.00",BT39)))</formula>
    </cfRule>
    <cfRule type="containsText" dxfId="20227" priority="28283" operator="containsText" text="09.00 -15:00">
      <formula>NOT(ISERROR(SEARCH("09.00 -15:00",BT39)))</formula>
    </cfRule>
    <cfRule type="containsText" dxfId="20226" priority="28284" operator="containsText" text="09.00 -16.00">
      <formula>NOT(ISERROR(SEARCH("09.00 -16.00",BT39)))</formula>
    </cfRule>
  </conditionalFormatting>
  <conditionalFormatting sqref="BT39:BT44">
    <cfRule type="containsText" dxfId="20225" priority="28279" operator="containsText" text="09.00 -13:00">
      <formula>NOT(ISERROR(SEARCH("09.00 -13:00",BT39)))</formula>
    </cfRule>
    <cfRule type="containsText" dxfId="20224" priority="28280" operator="containsText" text="08.30 -17.30">
      <formula>NOT(ISERROR(SEARCH("08.30 -17.30",BT39)))</formula>
    </cfRule>
    <cfRule type="containsText" dxfId="20223" priority="28281" operator="containsText" text="08.30 -15:30">
      <formula>NOT(ISERROR(SEARCH("08.30 -15:30",BT39)))</formula>
    </cfRule>
  </conditionalFormatting>
  <conditionalFormatting sqref="BT37">
    <cfRule type="containsText" dxfId="20222" priority="28276" operator="containsText" text="09.00 -13.00">
      <formula>NOT(ISERROR(SEARCH("09.00 -13.00",BT37)))</formula>
    </cfRule>
    <cfRule type="containsText" dxfId="20221" priority="28277" operator="containsText" text="09.00 -15:00">
      <formula>NOT(ISERROR(SEARCH("09.00 -15:00",BT37)))</formula>
    </cfRule>
    <cfRule type="containsText" dxfId="20220" priority="28278" operator="containsText" text="09.00 -16.00">
      <formula>NOT(ISERROR(SEARCH("09.00 -16.00",BT37)))</formula>
    </cfRule>
  </conditionalFormatting>
  <conditionalFormatting sqref="BT37">
    <cfRule type="containsText" dxfId="20219" priority="28273" operator="containsText" text="09.00 -13:00">
      <formula>NOT(ISERROR(SEARCH("09.00 -13:00",BT37)))</formula>
    </cfRule>
    <cfRule type="containsText" dxfId="20218" priority="28274" operator="containsText" text="08.30 -17.30">
      <formula>NOT(ISERROR(SEARCH("08.30 -17.30",BT37)))</formula>
    </cfRule>
    <cfRule type="containsText" dxfId="20217" priority="28275" operator="containsText" text="08.30 -15:30">
      <formula>NOT(ISERROR(SEARCH("08.30 -15:30",BT37)))</formula>
    </cfRule>
  </conditionalFormatting>
  <conditionalFormatting sqref="BT26">
    <cfRule type="cellIs" dxfId="20216" priority="28264" operator="equal">
      <formula>"09.00 – 13.00"</formula>
    </cfRule>
  </conditionalFormatting>
  <conditionalFormatting sqref="BT26">
    <cfRule type="cellIs" dxfId="20215" priority="28265" operator="equal">
      <formula>"09.00 – 15.00"</formula>
    </cfRule>
  </conditionalFormatting>
  <conditionalFormatting sqref="BT26">
    <cfRule type="cellIs" dxfId="20214" priority="28267" operator="equal">
      <formula>"09.30 – 13.00"</formula>
    </cfRule>
  </conditionalFormatting>
  <conditionalFormatting sqref="BT26">
    <cfRule type="cellIs" dxfId="20213" priority="28268" operator="equal">
      <formula>"10.30 – 19.30"</formula>
    </cfRule>
  </conditionalFormatting>
  <conditionalFormatting sqref="BT26">
    <cfRule type="cellIs" dxfId="20212" priority="28269" operator="equal">
      <formula>"11.30 – 19.30"</formula>
    </cfRule>
  </conditionalFormatting>
  <conditionalFormatting sqref="BT26">
    <cfRule type="cellIs" dxfId="20211" priority="28270" operator="equal">
      <formula>_FV(13,"3")</formula>
    </cfRule>
  </conditionalFormatting>
  <conditionalFormatting sqref="BT26">
    <cfRule type="cellIs" dxfId="20210" priority="28271" operator="equal">
      <formula>_FV(13,"3")</formula>
    </cfRule>
  </conditionalFormatting>
  <conditionalFormatting sqref="BT26">
    <cfRule type="cellIs" dxfId="20209" priority="28272" operator="equal">
      <formula>_FV(13,"3")</formula>
    </cfRule>
  </conditionalFormatting>
  <conditionalFormatting sqref="BT26">
    <cfRule type="containsText" dxfId="20208" priority="28254" operator="containsText" text="DOMENICA">
      <formula>NOT(ISERROR(SEARCH("DOMENICA",BT26)))</formula>
    </cfRule>
    <cfRule type="containsText" dxfId="20207" priority="28255" operator="containsText" text="08.30 – 14.30">
      <formula>NOT(ISERROR(SEARCH("08.30 – 14.30",BT26)))</formula>
    </cfRule>
    <cfRule type="containsText" dxfId="20206" priority="28256" operator="containsText" text="09.30 – 18.30">
      <formula>NOT(ISERROR(SEARCH("09.30 – 18.30",BT26)))</formula>
    </cfRule>
    <cfRule type="containsText" dxfId="20205" priority="28257" operator="containsText" text="08.30 – 16.30">
      <formula>NOT(ISERROR(SEARCH("08.30 – 16.30",BT26)))</formula>
    </cfRule>
    <cfRule type="containsText" dxfId="20204" priority="28258" operator="containsText" text="08.30 – 17.30">
      <formula>NOT(ISERROR(SEARCH("08.30 – 17.30",BT26)))</formula>
    </cfRule>
    <cfRule type="containsText" dxfId="20203" priority="28259" operator="containsText" text="09.00 – 18.00">
      <formula>NOT(ISERROR(SEARCH("09.00 – 18.00",BT26)))</formula>
    </cfRule>
    <cfRule type="containsText" dxfId="20202" priority="28260" operator="containsText" text="09.00 – 15.00">
      <formula>NOT(ISERROR(SEARCH("09.00 – 15.00",BT26)))</formula>
    </cfRule>
    <cfRule type="containsText" dxfId="20201" priority="28261" operator="containsText" text="10.30 – 19.30">
      <formula>NOT(ISERROR(SEARCH("10.30 – 19.30",BT26)))</formula>
    </cfRule>
    <cfRule type="containsText" dxfId="20200" priority="28262" operator="containsText" text="09.00 – 13.00">
      <formula>NOT(ISERROR(SEARCH("09.00 – 13.00",BT26)))</formula>
    </cfRule>
    <cfRule type="containsText" dxfId="20199" priority="28263" operator="containsText" text="11.30 – 19.30">
      <formula>NOT(ISERROR(SEARCH("11.30 – 19.30",BT26)))</formula>
    </cfRule>
  </conditionalFormatting>
  <conditionalFormatting sqref="BT26">
    <cfRule type="cellIs" dxfId="20198" priority="28246" operator="equal">
      <formula>"09.00 – 15.00"</formula>
    </cfRule>
  </conditionalFormatting>
  <conditionalFormatting sqref="BT26">
    <cfRule type="cellIs" dxfId="20197" priority="28247" operator="equal">
      <formula>"09.00 – 18.00"</formula>
    </cfRule>
  </conditionalFormatting>
  <conditionalFormatting sqref="BT26">
    <cfRule type="cellIs" dxfId="20196" priority="28248" operator="equal">
      <formula>"09.30 – 13.00"</formula>
    </cfRule>
  </conditionalFormatting>
  <conditionalFormatting sqref="BT26">
    <cfRule type="cellIs" dxfId="20195" priority="28249" operator="equal">
      <formula>"10.30 – 19.30"</formula>
    </cfRule>
  </conditionalFormatting>
  <conditionalFormatting sqref="BT26">
    <cfRule type="cellIs" dxfId="20194" priority="28250" operator="equal">
      <formula>"11.30 – 19.30"</formula>
    </cfRule>
  </conditionalFormatting>
  <conditionalFormatting sqref="BT26">
    <cfRule type="cellIs" dxfId="20193" priority="28251" operator="equal">
      <formula>_FV(13,"3")</formula>
    </cfRule>
  </conditionalFormatting>
  <conditionalFormatting sqref="BT26">
    <cfRule type="cellIs" dxfId="20192" priority="28252" operator="equal">
      <formula>_FV(13,"3")</formula>
    </cfRule>
  </conditionalFormatting>
  <conditionalFormatting sqref="BT26">
    <cfRule type="cellIs" dxfId="20191" priority="28253" operator="equal">
      <formula>_FV(13,"3")</formula>
    </cfRule>
  </conditionalFormatting>
  <conditionalFormatting sqref="BT26">
    <cfRule type="cellIs" dxfId="20190" priority="28238" operator="equal">
      <formula>"09.00 – 15.00"</formula>
    </cfRule>
  </conditionalFormatting>
  <conditionalFormatting sqref="BT26">
    <cfRule type="cellIs" dxfId="20189" priority="28239" operator="equal">
      <formula>"09.00 – 18.00"</formula>
    </cfRule>
  </conditionalFormatting>
  <conditionalFormatting sqref="BT26">
    <cfRule type="cellIs" dxfId="20188" priority="28240" operator="equal">
      <formula>"09.30 – 13.00"</formula>
    </cfRule>
  </conditionalFormatting>
  <conditionalFormatting sqref="BT26">
    <cfRule type="cellIs" dxfId="20187" priority="28241" operator="equal">
      <formula>"10.30 – 19.30"</formula>
    </cfRule>
  </conditionalFormatting>
  <conditionalFormatting sqref="BT26">
    <cfRule type="cellIs" dxfId="20186" priority="28242" operator="equal">
      <formula>"11.30 – 19.30"</formula>
    </cfRule>
  </conditionalFormatting>
  <conditionalFormatting sqref="BT26">
    <cfRule type="cellIs" dxfId="20185" priority="28243" operator="equal">
      <formula>_FV(13,"3")</formula>
    </cfRule>
  </conditionalFormatting>
  <conditionalFormatting sqref="BT26">
    <cfRule type="cellIs" dxfId="20184" priority="28244" operator="equal">
      <formula>_FV(13,"3")</formula>
    </cfRule>
  </conditionalFormatting>
  <conditionalFormatting sqref="BT26">
    <cfRule type="cellIs" dxfId="20183" priority="28245" operator="equal">
      <formula>_FV(13,"3")</formula>
    </cfRule>
  </conditionalFormatting>
  <conditionalFormatting sqref="BT26">
    <cfRule type="containsText" dxfId="20182" priority="28232" operator="containsText" text="09.00 - 13.00">
      <formula>NOT(ISERROR(SEARCH("09.00 - 13.00",BT26)))</formula>
    </cfRule>
    <cfRule type="containsText" dxfId="20181" priority="28233" operator="containsText" text="09.00 – 15:00">
      <formula>NOT(ISERROR(SEARCH("09.00 – 15:00",BT26)))</formula>
    </cfRule>
    <cfRule type="containsText" dxfId="20180" priority="28234" operator="containsText" text="09.00 – 16.00">
      <formula>NOT(ISERROR(SEARCH("09.00 – 16.00",BT26)))</formula>
    </cfRule>
    <cfRule type="containsText" dxfId="20179" priority="28235" operator="containsText" text="09.00 - 13:00">
      <formula>NOT(ISERROR(SEARCH("09.00 - 13:00",BT26)))</formula>
    </cfRule>
    <cfRule type="containsText" dxfId="20178" priority="28236" operator="containsText" text="08.30 – 16:30 ">
      <formula>NOT(ISERROR(SEARCH("08.30 – 16:30 ",BT26)))</formula>
    </cfRule>
    <cfRule type="containsText" dxfId="20177" priority="28237" operator="containsText" text="08.30 – 17:30 ">
      <formula>NOT(ISERROR(SEARCH("08.30 – 17:30 ",BT26)))</formula>
    </cfRule>
  </conditionalFormatting>
  <conditionalFormatting sqref="BT26">
    <cfRule type="cellIs" dxfId="20176" priority="28224" operator="equal">
      <formula>"09.00 – 15.00"</formula>
    </cfRule>
  </conditionalFormatting>
  <conditionalFormatting sqref="BT26">
    <cfRule type="cellIs" dxfId="20175" priority="28225" operator="equal">
      <formula>"09.00 – 18.00"</formula>
    </cfRule>
  </conditionalFormatting>
  <conditionalFormatting sqref="BT26">
    <cfRule type="cellIs" dxfId="20174" priority="28226" operator="equal">
      <formula>"09.30 – 13.00"</formula>
    </cfRule>
  </conditionalFormatting>
  <conditionalFormatting sqref="BT26">
    <cfRule type="cellIs" dxfId="20173" priority="28227" operator="equal">
      <formula>"10.30 – 19.30"</formula>
    </cfRule>
  </conditionalFormatting>
  <conditionalFormatting sqref="BT26">
    <cfRule type="cellIs" dxfId="20172" priority="28228" operator="equal">
      <formula>"11.30 – 19.30"</formula>
    </cfRule>
  </conditionalFormatting>
  <conditionalFormatting sqref="BT26">
    <cfRule type="cellIs" dxfId="20171" priority="28229" operator="equal">
      <formula>_FV(13,"3")</formula>
    </cfRule>
  </conditionalFormatting>
  <conditionalFormatting sqref="BT26">
    <cfRule type="cellIs" dxfId="20170" priority="28230" operator="equal">
      <formula>_FV(13,"3")</formula>
    </cfRule>
  </conditionalFormatting>
  <conditionalFormatting sqref="BT26">
    <cfRule type="cellIs" dxfId="20169" priority="28231" operator="equal">
      <formula>_FV(13,"3")</formula>
    </cfRule>
  </conditionalFormatting>
  <conditionalFormatting sqref="BT26">
    <cfRule type="containsText" dxfId="20168" priority="28214" operator="containsText" text="DOMENICA">
      <formula>NOT(ISERROR(SEARCH("DOMENICA",BT26)))</formula>
    </cfRule>
    <cfRule type="containsText" dxfId="20167" priority="28215" operator="containsText" text="08.30 – 14.30">
      <formula>NOT(ISERROR(SEARCH("08.30 – 14.30",BT26)))</formula>
    </cfRule>
    <cfRule type="containsText" dxfId="20166" priority="28216" operator="containsText" text="09.30 – 18.30">
      <formula>NOT(ISERROR(SEARCH("09.30 – 18.30",BT26)))</formula>
    </cfRule>
    <cfRule type="containsText" dxfId="20165" priority="28217" operator="containsText" text="08.30 – 16.30">
      <formula>NOT(ISERROR(SEARCH("08.30 – 16.30",BT26)))</formula>
    </cfRule>
    <cfRule type="containsText" dxfId="20164" priority="28218" operator="containsText" text="08.30 – 17.30">
      <formula>NOT(ISERROR(SEARCH("08.30 – 17.30",BT26)))</formula>
    </cfRule>
    <cfRule type="containsText" dxfId="20163" priority="28219" operator="containsText" text="09.00 – 18.00">
      <formula>NOT(ISERROR(SEARCH("09.00 – 18.00",BT26)))</formula>
    </cfRule>
    <cfRule type="containsText" dxfId="20162" priority="28220" operator="containsText" text="09.00 – 15.00">
      <formula>NOT(ISERROR(SEARCH("09.00 – 15.00",BT26)))</formula>
    </cfRule>
    <cfRule type="containsText" dxfId="20161" priority="28221" operator="containsText" text="10.30 – 19.30">
      <formula>NOT(ISERROR(SEARCH("10.30 – 19.30",BT26)))</formula>
    </cfRule>
    <cfRule type="containsText" dxfId="20160" priority="28222" operator="containsText" text="09.00 – 13.00">
      <formula>NOT(ISERROR(SEARCH("09.00 – 13.00",BT26)))</formula>
    </cfRule>
    <cfRule type="containsText" dxfId="20159" priority="28223" operator="containsText" text="11.30 – 19.30">
      <formula>NOT(ISERROR(SEARCH("11.30 – 19.30",BT26)))</formula>
    </cfRule>
  </conditionalFormatting>
  <conditionalFormatting sqref="BT26">
    <cfRule type="cellIs" dxfId="20158" priority="28207" operator="equal">
      <formula>"09.00 – 18.00"</formula>
    </cfRule>
  </conditionalFormatting>
  <conditionalFormatting sqref="BT26">
    <cfRule type="cellIs" dxfId="20157" priority="28208" operator="equal">
      <formula>"09.30 – 13.00"</formula>
    </cfRule>
  </conditionalFormatting>
  <conditionalFormatting sqref="BT26">
    <cfRule type="cellIs" dxfId="20156" priority="28209" operator="equal">
      <formula>"10.30 – 19.30"</formula>
    </cfRule>
  </conditionalFormatting>
  <conditionalFormatting sqref="BT26">
    <cfRule type="cellIs" dxfId="20155" priority="28210" operator="equal">
      <formula>"11.30 – 19.30"</formula>
    </cfRule>
  </conditionalFormatting>
  <conditionalFormatting sqref="BT26">
    <cfRule type="cellIs" dxfId="20154" priority="28211" operator="equal">
      <formula>_FV(13,"3")</formula>
    </cfRule>
  </conditionalFormatting>
  <conditionalFormatting sqref="BT26">
    <cfRule type="cellIs" dxfId="20153" priority="28212" operator="equal">
      <formula>_FV(13,"3")</formula>
    </cfRule>
  </conditionalFormatting>
  <conditionalFormatting sqref="BT26">
    <cfRule type="cellIs" dxfId="20152" priority="28213" operator="equal">
      <formula>_FV(13,"3")</formula>
    </cfRule>
  </conditionalFormatting>
  <conditionalFormatting sqref="BT26">
    <cfRule type="cellIs" dxfId="20151" priority="28200" operator="equal">
      <formula>"09.00 – 18.00"</formula>
    </cfRule>
  </conditionalFormatting>
  <conditionalFormatting sqref="BT26">
    <cfRule type="cellIs" dxfId="20150" priority="28201" operator="equal">
      <formula>"09.30 – 13.00"</formula>
    </cfRule>
  </conditionalFormatting>
  <conditionalFormatting sqref="BT26">
    <cfRule type="cellIs" dxfId="20149" priority="28202" operator="equal">
      <formula>"10.30 – 19.30"</formula>
    </cfRule>
  </conditionalFormatting>
  <conditionalFormatting sqref="BT26">
    <cfRule type="cellIs" dxfId="20148" priority="28203" operator="equal">
      <formula>"11.30 – 19.30"</formula>
    </cfRule>
  </conditionalFormatting>
  <conditionalFormatting sqref="BT26">
    <cfRule type="cellIs" dxfId="20147" priority="28204" operator="equal">
      <formula>_FV(13,"3")</formula>
    </cfRule>
  </conditionalFormatting>
  <conditionalFormatting sqref="BT26">
    <cfRule type="cellIs" dxfId="20146" priority="28205" operator="equal">
      <formula>_FV(13,"3")</formula>
    </cfRule>
  </conditionalFormatting>
  <conditionalFormatting sqref="BT27:BT34">
    <cfRule type="containsText" dxfId="20145" priority="28182" operator="containsText" text="08.30 – 14.30">
      <formula>NOT(ISERROR(SEARCH("08.30 – 14.30",BT27)))</formula>
    </cfRule>
    <cfRule type="containsText" dxfId="20144" priority="28183" operator="containsText" text="09:30 – 18.30">
      <formula>NOT(ISERROR(SEARCH("09:30 – 18.30",BT27)))</formula>
    </cfRule>
    <cfRule type="containsText" dxfId="20143" priority="28184" operator="containsText" text="10.30 – 18.30">
      <formula>NOT(ISERROR(SEARCH("10.30 – 18.30",BT27)))</formula>
    </cfRule>
    <cfRule type="containsText" dxfId="20142" priority="28185" operator="containsText" text="09.30 – 18.30">
      <formula>NOT(ISERROR(SEARCH("09.30 – 18.30",BT27)))</formula>
    </cfRule>
    <cfRule type="containsText" dxfId="20141" priority="28187" operator="containsText" text="09.00 – 13:00">
      <formula>NOT(ISERROR(SEARCH("09.00 – 13:00",BT27)))</formula>
    </cfRule>
    <cfRule type="containsText" dxfId="20140" priority="28188" operator="containsText" text="08.30 – 16.30">
      <formula>NOT(ISERROR(SEARCH("08.30 – 16.30",BT27)))</formula>
    </cfRule>
    <cfRule type="containsText" dxfId="20139" priority="28189" operator="containsText" text="08:30 – 17.30">
      <formula>NOT(ISERROR(SEARCH("08:30 – 17.30",BT27)))</formula>
    </cfRule>
    <cfRule type="containsText" dxfId="20138" priority="28190" operator="containsText" text="08.30 – 17.30">
      <formula>NOT(ISERROR(SEARCH("08.30 – 17.30",BT27)))</formula>
    </cfRule>
    <cfRule type="containsText" dxfId="20137" priority="28191" operator="containsText" text="09.00 – 18.00">
      <formula>NOT(ISERROR(SEARCH("09.00 – 18.00",BT27)))</formula>
    </cfRule>
    <cfRule type="containsText" dxfId="20136" priority="28192" operator="containsText" text="09.00 – 13.00">
      <formula>NOT(ISERROR(SEARCH("09.00 – 13.00",BT27)))</formula>
    </cfRule>
    <cfRule type="containsText" dxfId="20135" priority="28193" operator="containsText" text="11.30 – 19.30">
      <formula>NOT(ISERROR(SEARCH("11.30 – 19.30",BT27)))</formula>
    </cfRule>
    <cfRule type="containsText" dxfId="20134" priority="28194" operator="containsText" text="10.30 – 19.30">
      <formula>NOT(ISERROR(SEARCH("10.30 – 19.30",BT27)))</formula>
    </cfRule>
    <cfRule type="containsText" dxfId="20133" priority="28195" operator="containsText" text="09.00 – 15.00">
      <formula>NOT(ISERROR(SEARCH("09.00 – 15.00",BT27)))</formula>
    </cfRule>
    <cfRule type="containsText" dxfId="20132" priority="28196" operator="containsText" text="1 2 : 3 0">
      <formula>NOT(ISERROR(SEARCH("1 2 : 3 0",BT27)))</formula>
    </cfRule>
    <cfRule type="containsText" dxfId="20131" priority="28197" operator="containsText" text="1 3 : 3 0">
      <formula>NOT(ISERROR(SEARCH("1 3 : 3 0",BT27)))</formula>
    </cfRule>
    <cfRule type="containsText" dxfId="20130" priority="28198" operator="containsText" text="FESTIVITÁ">
      <formula>NOT(ISERROR(SEARCH("FESTIVITÁ",BT27)))</formula>
    </cfRule>
    <cfRule type="cellIs" dxfId="20129" priority="28199" operator="equal">
      <formula>"DOMENICA"</formula>
    </cfRule>
  </conditionalFormatting>
  <conditionalFormatting sqref="BT27:BT34">
    <cfRule type="containsText" dxfId="20128" priority="28174" operator="containsText" text="09.00 - 13.00">
      <formula>NOT(ISERROR(SEARCH("09.00 - 13.00",BT27)))</formula>
    </cfRule>
    <cfRule type="containsText" dxfId="20127" priority="28177" operator="containsText" text="09.00 – 15:00">
      <formula>NOT(ISERROR(SEARCH("09.00 – 15:00",BT27)))</formula>
    </cfRule>
    <cfRule type="containsText" dxfId="20126" priority="28178" operator="containsText" text="09.00 – 16.00">
      <formula>NOT(ISERROR(SEARCH("09.00 – 16.00",BT27)))</formula>
    </cfRule>
    <cfRule type="containsText" dxfId="20125" priority="28179" operator="containsText" text="09.00 - 13:00">
      <formula>NOT(ISERROR(SEARCH("09.00 - 13:00",BT27)))</formula>
    </cfRule>
    <cfRule type="containsText" dxfId="20124" priority="28180" operator="containsText" text="08.30 – 16:30 ">
      <formula>NOT(ISERROR(SEARCH("08.30 – 16:30 ",BT27)))</formula>
    </cfRule>
    <cfRule type="containsText" dxfId="20123" priority="28181" operator="containsText" text="08.30 – 17:30 ">
      <formula>NOT(ISERROR(SEARCH("08.30 – 17:30 ",BT27)))</formula>
    </cfRule>
  </conditionalFormatting>
  <conditionalFormatting sqref="BT27:BT34">
    <cfRule type="containsText" dxfId="20122" priority="28176" operator="containsText" text="1 3 : 0 0">
      <formula>NOT(ISERROR(SEARCH("1 3 : 0 0",BT27)))</formula>
    </cfRule>
  </conditionalFormatting>
  <conditionalFormatting sqref="BT27">
    <cfRule type="containsText" dxfId="20121" priority="28175" operator="containsText" text="13:00">
      <formula>NOT(ISERROR(SEARCH("13:00",BT27)))</formula>
    </cfRule>
  </conditionalFormatting>
  <conditionalFormatting sqref="BT27:BT34">
    <cfRule type="containsText" dxfId="20120" priority="28186" operator="containsText" text="09:00 – 13.00 ">
      <formula>NOT(ISERROR(SEARCH("09:00 – 13.00 ",BT27)))</formula>
    </cfRule>
  </conditionalFormatting>
  <conditionalFormatting sqref="BT33">
    <cfRule type="containsText" dxfId="20119" priority="28173" operator="containsText" text="09:00 – 13.00 ">
      <formula>NOT(ISERROR(SEARCH("09:00 – 13.00 ",BT33)))</formula>
    </cfRule>
  </conditionalFormatting>
  <conditionalFormatting sqref="BT27:BT34">
    <cfRule type="containsText" dxfId="20118" priority="28172" operator="containsText" text="09:00 – 13.00 ">
      <formula>NOT(ISERROR(SEARCH("09:00 – 13.00 ",BT27)))</formula>
    </cfRule>
  </conditionalFormatting>
  <conditionalFormatting sqref="BT33:BT34">
    <cfRule type="containsText" dxfId="20117" priority="28171" operator="containsText" text="09:00 – 13.00 ">
      <formula>NOT(ISERROR(SEARCH("09:00 – 13.00 ",BT33)))</formula>
    </cfRule>
  </conditionalFormatting>
  <conditionalFormatting sqref="BT28">
    <cfRule type="containsText" dxfId="20116" priority="28168" operator="containsText" text="09.00 -13.00">
      <formula>NOT(ISERROR(SEARCH("09.00 -13.00",BT28)))</formula>
    </cfRule>
    <cfRule type="containsText" dxfId="20115" priority="28169" operator="containsText" text="09.00 -15:00">
      <formula>NOT(ISERROR(SEARCH("09.00 -15:00",BT28)))</formula>
    </cfRule>
    <cfRule type="containsText" dxfId="20114" priority="28170" operator="containsText" text="09.00 -16.00">
      <formula>NOT(ISERROR(SEARCH("09.00 -16.00",BT28)))</formula>
    </cfRule>
  </conditionalFormatting>
  <conditionalFormatting sqref="BT29:BT34">
    <cfRule type="containsText" dxfId="20113" priority="28165" operator="containsText" text="09.00 -13.00">
      <formula>NOT(ISERROR(SEARCH("09.00 -13.00",BT29)))</formula>
    </cfRule>
    <cfRule type="containsText" dxfId="20112" priority="28166" operator="containsText" text="09.00 -15:00">
      <formula>NOT(ISERROR(SEARCH("09.00 -15:00",BT29)))</formula>
    </cfRule>
    <cfRule type="containsText" dxfId="20111" priority="28167" operator="containsText" text="09.00 -16.00">
      <formula>NOT(ISERROR(SEARCH("09.00 -16.00",BT29)))</formula>
    </cfRule>
  </conditionalFormatting>
  <conditionalFormatting sqref="BT27">
    <cfRule type="containsText" dxfId="20110" priority="28162" operator="containsText" text="09.00 -13.00">
      <formula>NOT(ISERROR(SEARCH("09.00 -13.00",BT27)))</formula>
    </cfRule>
    <cfRule type="containsText" dxfId="20109" priority="28163" operator="containsText" text="09.00 -15:00">
      <formula>NOT(ISERROR(SEARCH("09.00 -15:00",BT27)))</formula>
    </cfRule>
    <cfRule type="containsText" dxfId="20108" priority="28164" operator="containsText" text="09.00 -16.00">
      <formula>NOT(ISERROR(SEARCH("09.00 -16.00",BT27)))</formula>
    </cfRule>
  </conditionalFormatting>
  <conditionalFormatting sqref="BT33">
    <cfRule type="containsText" dxfId="20107" priority="28161" operator="containsText" text="09:00 – 13.00 ">
      <formula>NOT(ISERROR(SEARCH("09:00 – 13.00 ",BT33)))</formula>
    </cfRule>
  </conditionalFormatting>
  <conditionalFormatting sqref="BT27:BT34">
    <cfRule type="containsText" dxfId="20106" priority="28160" operator="containsText" text="09:00 – 13.00 ">
      <formula>NOT(ISERROR(SEARCH("09:00 – 13.00 ",BT27)))</formula>
    </cfRule>
  </conditionalFormatting>
  <conditionalFormatting sqref="BT33:BT34">
    <cfRule type="containsText" dxfId="20105" priority="28159" operator="containsText" text="09:00 – 13.00 ">
      <formula>NOT(ISERROR(SEARCH("09:00 – 13.00 ",BT33)))</formula>
    </cfRule>
  </conditionalFormatting>
  <conditionalFormatting sqref="BT28">
    <cfRule type="containsText" dxfId="20104" priority="28156" operator="containsText" text="09.00 -13.00">
      <formula>NOT(ISERROR(SEARCH("09.00 -13.00",BT28)))</formula>
    </cfRule>
    <cfRule type="containsText" dxfId="20103" priority="28157" operator="containsText" text="09.00 -15:00">
      <formula>NOT(ISERROR(SEARCH("09.00 -15:00",BT28)))</formula>
    </cfRule>
    <cfRule type="containsText" dxfId="20102" priority="28158" operator="containsText" text="09.00 -16.00">
      <formula>NOT(ISERROR(SEARCH("09.00 -16.00",BT28)))</formula>
    </cfRule>
  </conditionalFormatting>
  <conditionalFormatting sqref="BT29:BT34">
    <cfRule type="containsText" dxfId="20101" priority="28153" operator="containsText" text="09.00 -13.00">
      <formula>NOT(ISERROR(SEARCH("09.00 -13.00",BT29)))</formula>
    </cfRule>
    <cfRule type="containsText" dxfId="20100" priority="28154" operator="containsText" text="09.00 -15:00">
      <formula>NOT(ISERROR(SEARCH("09.00 -15:00",BT29)))</formula>
    </cfRule>
    <cfRule type="containsText" dxfId="20099" priority="28155" operator="containsText" text="09.00 -16.00">
      <formula>NOT(ISERROR(SEARCH("09.00 -16.00",BT29)))</formula>
    </cfRule>
  </conditionalFormatting>
  <conditionalFormatting sqref="BT27">
    <cfRule type="containsText" dxfId="20098" priority="28150" operator="containsText" text="09.00 -13.00">
      <formula>NOT(ISERROR(SEARCH("09.00 -13.00",BT27)))</formula>
    </cfRule>
    <cfRule type="containsText" dxfId="20097" priority="28151" operator="containsText" text="09.00 -15:00">
      <formula>NOT(ISERROR(SEARCH("09.00 -15:00",BT27)))</formula>
    </cfRule>
    <cfRule type="containsText" dxfId="20096" priority="28152" operator="containsText" text="09.00 -16.00">
      <formula>NOT(ISERROR(SEARCH("09.00 -16.00",BT27)))</formula>
    </cfRule>
  </conditionalFormatting>
  <conditionalFormatting sqref="BT28">
    <cfRule type="containsText" dxfId="20095" priority="28147" operator="containsText" text="09.00 -13:00">
      <formula>NOT(ISERROR(SEARCH("09.00 -13:00",BT28)))</formula>
    </cfRule>
    <cfRule type="containsText" dxfId="20094" priority="28148" operator="containsText" text="08.30 -17.30">
      <formula>NOT(ISERROR(SEARCH("08.30 -17.30",BT28)))</formula>
    </cfRule>
    <cfRule type="containsText" dxfId="20093" priority="28149" operator="containsText" text="08.30 -15:30">
      <formula>NOT(ISERROR(SEARCH("08.30 -15:30",BT28)))</formula>
    </cfRule>
  </conditionalFormatting>
  <conditionalFormatting sqref="BT29:BT34">
    <cfRule type="containsText" dxfId="20092" priority="28144" operator="containsText" text="09.00 -13.00">
      <formula>NOT(ISERROR(SEARCH("09.00 -13.00",BT29)))</formula>
    </cfRule>
    <cfRule type="containsText" dxfId="20091" priority="28145" operator="containsText" text="09.00 -15:00">
      <formula>NOT(ISERROR(SEARCH("09.00 -15:00",BT29)))</formula>
    </cfRule>
    <cfRule type="containsText" dxfId="20090" priority="28146" operator="containsText" text="09.00 -16.00">
      <formula>NOT(ISERROR(SEARCH("09.00 -16.00",BT29)))</formula>
    </cfRule>
  </conditionalFormatting>
  <conditionalFormatting sqref="BT29:BT34">
    <cfRule type="containsText" dxfId="20089" priority="28141" operator="containsText" text="09.00 -13:00">
      <formula>NOT(ISERROR(SEARCH("09.00 -13:00",BT29)))</formula>
    </cfRule>
    <cfRule type="containsText" dxfId="20088" priority="28142" operator="containsText" text="08.30 -17.30">
      <formula>NOT(ISERROR(SEARCH("08.30 -17.30",BT29)))</formula>
    </cfRule>
    <cfRule type="containsText" dxfId="20087" priority="28143" operator="containsText" text="08.30 -15:30">
      <formula>NOT(ISERROR(SEARCH("08.30 -15:30",BT29)))</formula>
    </cfRule>
  </conditionalFormatting>
  <conditionalFormatting sqref="BT27">
    <cfRule type="containsText" dxfId="20086" priority="28138" operator="containsText" text="09.00 -13.00">
      <formula>NOT(ISERROR(SEARCH("09.00 -13.00",BT27)))</formula>
    </cfRule>
    <cfRule type="containsText" dxfId="20085" priority="28139" operator="containsText" text="09.00 -15:00">
      <formula>NOT(ISERROR(SEARCH("09.00 -15:00",BT27)))</formula>
    </cfRule>
    <cfRule type="containsText" dxfId="20084" priority="28140" operator="containsText" text="09.00 -16.00">
      <formula>NOT(ISERROR(SEARCH("09.00 -16.00",BT27)))</formula>
    </cfRule>
  </conditionalFormatting>
  <conditionalFormatting sqref="BT27">
    <cfRule type="containsText" dxfId="20083" priority="28135" operator="containsText" text="09.00 -13:00">
      <formula>NOT(ISERROR(SEARCH("09.00 -13:00",BT27)))</formula>
    </cfRule>
    <cfRule type="containsText" dxfId="20082" priority="28136" operator="containsText" text="08.30 -17.30">
      <formula>NOT(ISERROR(SEARCH("08.30 -17.30",BT27)))</formula>
    </cfRule>
    <cfRule type="containsText" dxfId="20081" priority="28137" operator="containsText" text="08.30 -15:30">
      <formula>NOT(ISERROR(SEARCH("08.30 -15:30",BT27)))</formula>
    </cfRule>
  </conditionalFormatting>
  <conditionalFormatting sqref="BT99">
    <cfRule type="containsText" dxfId="20080" priority="27924" operator="containsText" text="08.30 – 14.30">
      <formula>NOT(ISERROR(SEARCH("08.30 – 14.30",BT99)))</formula>
    </cfRule>
    <cfRule type="containsText" dxfId="20079" priority="27925" operator="containsText" text="09:30 – 18.30">
      <formula>NOT(ISERROR(SEARCH("09:30 – 18.30",BT99)))</formula>
    </cfRule>
    <cfRule type="containsText" dxfId="20078" priority="27926" operator="containsText" text="10.30 – 18.30">
      <formula>NOT(ISERROR(SEARCH("10.30 – 18.30",BT99)))</formula>
    </cfRule>
    <cfRule type="containsText" dxfId="20077" priority="27927" operator="containsText" text="09.30 – 18.30">
      <formula>NOT(ISERROR(SEARCH("09.30 – 18.30",BT99)))</formula>
    </cfRule>
    <cfRule type="containsText" dxfId="20076" priority="27928" operator="containsText" text="09.00 – 13:00">
      <formula>NOT(ISERROR(SEARCH("09.00 – 13:00",BT99)))</formula>
    </cfRule>
    <cfRule type="containsText" dxfId="20075" priority="27929" operator="containsText" text="08.30 – 16.30">
      <formula>NOT(ISERROR(SEARCH("08.30 – 16.30",BT99)))</formula>
    </cfRule>
    <cfRule type="containsText" dxfId="20074" priority="27930" operator="containsText" text="08:30 – 17.30">
      <formula>NOT(ISERROR(SEARCH("08:30 – 17.30",BT99)))</formula>
    </cfRule>
    <cfRule type="containsText" dxfId="20073" priority="27931" operator="containsText" text="08.30 – 17.30">
      <formula>NOT(ISERROR(SEARCH("08.30 – 17.30",BT99)))</formula>
    </cfRule>
    <cfRule type="containsText" dxfId="20072" priority="27932" operator="containsText" text="09.00 – 18.00">
      <formula>NOT(ISERROR(SEARCH("09.00 – 18.00",BT99)))</formula>
    </cfRule>
    <cfRule type="containsText" dxfId="20071" priority="27933" operator="containsText" text="09.00 – 13.00">
      <formula>NOT(ISERROR(SEARCH("09.00 – 13.00",BT99)))</formula>
    </cfRule>
    <cfRule type="containsText" dxfId="20070" priority="27934" operator="containsText" text="11.30 – 19.30">
      <formula>NOT(ISERROR(SEARCH("11.30 – 19.30",BT99)))</formula>
    </cfRule>
    <cfRule type="containsText" dxfId="20069" priority="27935" operator="containsText" text="10.30 – 19.30">
      <formula>NOT(ISERROR(SEARCH("10.30 – 19.30",BT99)))</formula>
    </cfRule>
    <cfRule type="containsText" dxfId="20068" priority="27936" operator="containsText" text="09.00 – 15.00">
      <formula>NOT(ISERROR(SEARCH("09.00 – 15.00",BT99)))</formula>
    </cfRule>
    <cfRule type="containsText" dxfId="20067" priority="27937" operator="containsText" text="12:30">
      <formula>NOT(ISERROR(SEARCH("12:30",BT99)))</formula>
    </cfRule>
    <cfRule type="containsText" dxfId="20066" priority="27938" operator="containsText" text="13:30">
      <formula>NOT(ISERROR(SEARCH("13:30",BT99)))</formula>
    </cfRule>
    <cfRule type="containsText" dxfId="20065" priority="27939" operator="containsText" text="FESTIVITÁ">
      <formula>NOT(ISERROR(SEARCH("FESTIVITÁ",BT99)))</formula>
    </cfRule>
    <cfRule type="cellIs" dxfId="20064" priority="27940" operator="equal">
      <formula>"DOMENICA"</formula>
    </cfRule>
  </conditionalFormatting>
  <conditionalFormatting sqref="BT99">
    <cfRule type="containsText" dxfId="20063" priority="27918" operator="containsText" text="09.00 - 13.00">
      <formula>NOT(ISERROR(SEARCH("09.00 - 13.00",BT99)))</formula>
    </cfRule>
    <cfRule type="containsText" dxfId="20062" priority="27919" operator="containsText" text="09.00 – 15:00">
      <formula>NOT(ISERROR(SEARCH("09.00 – 15:00",BT99)))</formula>
    </cfRule>
    <cfRule type="containsText" dxfId="20061" priority="27920" operator="containsText" text="09.00 – 16.00">
      <formula>NOT(ISERROR(SEARCH("09.00 – 16.00",BT99)))</formula>
    </cfRule>
    <cfRule type="containsText" dxfId="20060" priority="27921" operator="containsText" text="09.00 - 13:00">
      <formula>NOT(ISERROR(SEARCH("09.00 - 13:00",BT99)))</formula>
    </cfRule>
    <cfRule type="containsText" dxfId="20059" priority="27922" operator="containsText" text="08.30 – 16:30 ">
      <formula>NOT(ISERROR(SEARCH("08.30 – 16:30 ",BT99)))</formula>
    </cfRule>
    <cfRule type="containsText" dxfId="20058" priority="27923" operator="containsText" text="08.30 – 17:30 ">
      <formula>NOT(ISERROR(SEARCH("08.30 – 17:30 ",BT99)))</formula>
    </cfRule>
  </conditionalFormatting>
  <conditionalFormatting sqref="BT80">
    <cfRule type="cellIs" dxfId="20057" priority="27909" operator="equal">
      <formula>"09.00 – 13.00"</formula>
    </cfRule>
  </conditionalFormatting>
  <conditionalFormatting sqref="BT80">
    <cfRule type="cellIs" dxfId="20056" priority="27910" operator="equal">
      <formula>"09.00 – 15.00"</formula>
    </cfRule>
  </conditionalFormatting>
  <conditionalFormatting sqref="BT80">
    <cfRule type="cellIs" dxfId="20055" priority="27911" operator="equal">
      <formula>"09.00 – 18.00"</formula>
    </cfRule>
  </conditionalFormatting>
  <conditionalFormatting sqref="BT80">
    <cfRule type="cellIs" dxfId="20054" priority="27912" operator="equal">
      <formula>"09.30 – 13.00"</formula>
    </cfRule>
  </conditionalFormatting>
  <conditionalFormatting sqref="BT80">
    <cfRule type="cellIs" dxfId="20053" priority="27913" operator="equal">
      <formula>"10.30 – 19.30"</formula>
    </cfRule>
  </conditionalFormatting>
  <conditionalFormatting sqref="BT80">
    <cfRule type="cellIs" dxfId="20052" priority="27914" operator="equal">
      <formula>"11.30 – 19.30"</formula>
    </cfRule>
  </conditionalFormatting>
  <conditionalFormatting sqref="BT80">
    <cfRule type="cellIs" dxfId="20051" priority="27915" operator="equal">
      <formula>_FV(13,"3")</formula>
    </cfRule>
  </conditionalFormatting>
  <conditionalFormatting sqref="BT80">
    <cfRule type="cellIs" dxfId="20050" priority="27916" operator="equal">
      <formula>_FV(13,"3")</formula>
    </cfRule>
  </conditionalFormatting>
  <conditionalFormatting sqref="BT80">
    <cfRule type="cellIs" dxfId="20049" priority="27917" operator="equal">
      <formula>_FV(13,"3")</formula>
    </cfRule>
  </conditionalFormatting>
  <conditionalFormatting sqref="BT80">
    <cfRule type="containsText" dxfId="20048" priority="27899" operator="containsText" text="DOMENICA">
      <formula>NOT(ISERROR(SEARCH("DOMENICA",BT80)))</formula>
    </cfRule>
    <cfRule type="containsText" dxfId="20047" priority="27900" operator="containsText" text="08.30 – 14.30">
      <formula>NOT(ISERROR(SEARCH("08.30 – 14.30",BT80)))</formula>
    </cfRule>
    <cfRule type="containsText" dxfId="20046" priority="27901" operator="containsText" text="09.30 – 18.30">
      <formula>NOT(ISERROR(SEARCH("09.30 – 18.30",BT80)))</formula>
    </cfRule>
    <cfRule type="containsText" dxfId="20045" priority="27902" operator="containsText" text="08.30 – 16.30">
      <formula>NOT(ISERROR(SEARCH("08.30 – 16.30",BT80)))</formula>
    </cfRule>
    <cfRule type="containsText" dxfId="20044" priority="27903" operator="containsText" text="08.30 – 17.30">
      <formula>NOT(ISERROR(SEARCH("08.30 – 17.30",BT80)))</formula>
    </cfRule>
    <cfRule type="containsText" dxfId="20043" priority="27904" operator="containsText" text="09.00 – 18.00">
      <formula>NOT(ISERROR(SEARCH("09.00 – 18.00",BT80)))</formula>
    </cfRule>
    <cfRule type="containsText" dxfId="20042" priority="27905" operator="containsText" text="09.00 – 15.00">
      <formula>NOT(ISERROR(SEARCH("09.00 – 15.00",BT80)))</formula>
    </cfRule>
    <cfRule type="containsText" dxfId="20041" priority="27906" operator="containsText" text="10.30 – 19.30">
      <formula>NOT(ISERROR(SEARCH("10.30 – 19.30",BT80)))</formula>
    </cfRule>
    <cfRule type="containsText" dxfId="20040" priority="27907" operator="containsText" text="09.00 – 13.00">
      <formula>NOT(ISERROR(SEARCH("09.00 – 13.00",BT80)))</formula>
    </cfRule>
    <cfRule type="containsText" dxfId="20039" priority="27908" operator="containsText" text="11.30 – 19.30">
      <formula>NOT(ISERROR(SEARCH("11.30 – 19.30",BT80)))</formula>
    </cfRule>
  </conditionalFormatting>
  <conditionalFormatting sqref="BT80">
    <cfRule type="cellIs" dxfId="20038" priority="27891" operator="equal">
      <formula>"09.00 – 15.00"</formula>
    </cfRule>
  </conditionalFormatting>
  <conditionalFormatting sqref="BT80">
    <cfRule type="cellIs" dxfId="20037" priority="27892" operator="equal">
      <formula>"09.00 – 18.00"</formula>
    </cfRule>
  </conditionalFormatting>
  <conditionalFormatting sqref="BT80">
    <cfRule type="cellIs" dxfId="20036" priority="27893" operator="equal">
      <formula>"09.30 – 13.00"</formula>
    </cfRule>
  </conditionalFormatting>
  <conditionalFormatting sqref="BT80">
    <cfRule type="cellIs" dxfId="20035" priority="27894" operator="equal">
      <formula>"10.30 – 19.30"</formula>
    </cfRule>
  </conditionalFormatting>
  <conditionalFormatting sqref="BT80">
    <cfRule type="cellIs" dxfId="20034" priority="27895" operator="equal">
      <formula>"11.30 – 19.30"</formula>
    </cfRule>
  </conditionalFormatting>
  <conditionalFormatting sqref="BT80">
    <cfRule type="cellIs" dxfId="20033" priority="27896" operator="equal">
      <formula>_FV(13,"3")</formula>
    </cfRule>
  </conditionalFormatting>
  <conditionalFormatting sqref="BT80">
    <cfRule type="cellIs" dxfId="20032" priority="27897" operator="equal">
      <formula>_FV(13,"3")</formula>
    </cfRule>
  </conditionalFormatting>
  <conditionalFormatting sqref="BT80">
    <cfRule type="cellIs" dxfId="20031" priority="27898" operator="equal">
      <formula>_FV(13,"3")</formula>
    </cfRule>
  </conditionalFormatting>
  <conditionalFormatting sqref="BT80">
    <cfRule type="cellIs" dxfId="20030" priority="27883" operator="equal">
      <formula>"09.00 – 15.00"</formula>
    </cfRule>
  </conditionalFormatting>
  <conditionalFormatting sqref="BT80">
    <cfRule type="cellIs" dxfId="20029" priority="27884" operator="equal">
      <formula>"09.00 – 18.00"</formula>
    </cfRule>
  </conditionalFormatting>
  <conditionalFormatting sqref="BT80">
    <cfRule type="cellIs" dxfId="20028" priority="27885" operator="equal">
      <formula>"09.30 – 13.00"</formula>
    </cfRule>
  </conditionalFormatting>
  <conditionalFormatting sqref="BT80">
    <cfRule type="cellIs" dxfId="20027" priority="27886" operator="equal">
      <formula>"10.30 – 19.30"</formula>
    </cfRule>
  </conditionalFormatting>
  <conditionalFormatting sqref="BT80">
    <cfRule type="cellIs" dxfId="20026" priority="27887" operator="equal">
      <formula>"11.30 – 19.30"</formula>
    </cfRule>
  </conditionalFormatting>
  <conditionalFormatting sqref="BT80">
    <cfRule type="cellIs" dxfId="20025" priority="27888" operator="equal">
      <formula>_FV(13,"3")</formula>
    </cfRule>
  </conditionalFormatting>
  <conditionalFormatting sqref="BT80">
    <cfRule type="cellIs" dxfId="20024" priority="27889" operator="equal">
      <formula>_FV(13,"3")</formula>
    </cfRule>
  </conditionalFormatting>
  <conditionalFormatting sqref="BT80">
    <cfRule type="cellIs" dxfId="20023" priority="27890" operator="equal">
      <formula>_FV(13,"3")</formula>
    </cfRule>
  </conditionalFormatting>
  <conditionalFormatting sqref="BT80">
    <cfRule type="containsText" dxfId="20022" priority="27877" operator="containsText" text="09.00 - 13.00">
      <formula>NOT(ISERROR(SEARCH("09.00 - 13.00",BT80)))</formula>
    </cfRule>
    <cfRule type="containsText" dxfId="20021" priority="27878" operator="containsText" text="09.00 – 15:00">
      <formula>NOT(ISERROR(SEARCH("09.00 – 15:00",BT80)))</formula>
    </cfRule>
    <cfRule type="containsText" dxfId="20020" priority="27879" operator="containsText" text="09.00 – 16.00">
      <formula>NOT(ISERROR(SEARCH("09.00 – 16.00",BT80)))</formula>
    </cfRule>
    <cfRule type="containsText" dxfId="20019" priority="27880" operator="containsText" text="09.00 - 13:00">
      <formula>NOT(ISERROR(SEARCH("09.00 - 13:00",BT80)))</formula>
    </cfRule>
    <cfRule type="containsText" dxfId="20018" priority="27881" operator="containsText" text="08.30 – 16:30 ">
      <formula>NOT(ISERROR(SEARCH("08.30 – 16:30 ",BT80)))</formula>
    </cfRule>
    <cfRule type="containsText" dxfId="20017" priority="27882" operator="containsText" text="08.30 – 17:30 ">
      <formula>NOT(ISERROR(SEARCH("08.30 – 17:30 ",BT80)))</formula>
    </cfRule>
  </conditionalFormatting>
  <conditionalFormatting sqref="BT80">
    <cfRule type="cellIs" dxfId="20016" priority="27869" operator="equal">
      <formula>"09.00 – 15.00"</formula>
    </cfRule>
  </conditionalFormatting>
  <conditionalFormatting sqref="BT80">
    <cfRule type="cellIs" dxfId="20015" priority="27870" operator="equal">
      <formula>"09.00 – 18.00"</formula>
    </cfRule>
  </conditionalFormatting>
  <conditionalFormatting sqref="BT80">
    <cfRule type="cellIs" dxfId="20014" priority="27871" operator="equal">
      <formula>"09.30 – 13.00"</formula>
    </cfRule>
  </conditionalFormatting>
  <conditionalFormatting sqref="BT80">
    <cfRule type="cellIs" dxfId="20013" priority="27872" operator="equal">
      <formula>"10.30 – 19.30"</formula>
    </cfRule>
  </conditionalFormatting>
  <conditionalFormatting sqref="BT80">
    <cfRule type="cellIs" dxfId="20012" priority="27873" operator="equal">
      <formula>"11.30 – 19.30"</formula>
    </cfRule>
  </conditionalFormatting>
  <conditionalFormatting sqref="BT80">
    <cfRule type="cellIs" dxfId="20011" priority="27874" operator="equal">
      <formula>_FV(13,"3")</formula>
    </cfRule>
  </conditionalFormatting>
  <conditionalFormatting sqref="BT80">
    <cfRule type="cellIs" dxfId="20010" priority="27875" operator="equal">
      <formula>_FV(13,"3")</formula>
    </cfRule>
  </conditionalFormatting>
  <conditionalFormatting sqref="BT80">
    <cfRule type="cellIs" dxfId="20009" priority="27876" operator="equal">
      <formula>_FV(13,"3")</formula>
    </cfRule>
  </conditionalFormatting>
  <conditionalFormatting sqref="BT80">
    <cfRule type="containsText" dxfId="20008" priority="27859" operator="containsText" text="DOMENICA">
      <formula>NOT(ISERROR(SEARCH("DOMENICA",BT80)))</formula>
    </cfRule>
    <cfRule type="containsText" dxfId="20007" priority="27860" operator="containsText" text="08.30 – 14.30">
      <formula>NOT(ISERROR(SEARCH("08.30 – 14.30",BT80)))</formula>
    </cfRule>
    <cfRule type="containsText" dxfId="20006" priority="27861" operator="containsText" text="09.30 – 18.30">
      <formula>NOT(ISERROR(SEARCH("09.30 – 18.30",BT80)))</formula>
    </cfRule>
    <cfRule type="containsText" dxfId="20005" priority="27862" operator="containsText" text="08.30 – 16.30">
      <formula>NOT(ISERROR(SEARCH("08.30 – 16.30",BT80)))</formula>
    </cfRule>
    <cfRule type="containsText" dxfId="20004" priority="27863" operator="containsText" text="08.30 – 17.30">
      <formula>NOT(ISERROR(SEARCH("08.30 – 17.30",BT80)))</formula>
    </cfRule>
    <cfRule type="containsText" dxfId="20003" priority="27864" operator="containsText" text="09.00 – 18.00">
      <formula>NOT(ISERROR(SEARCH("09.00 – 18.00",BT80)))</formula>
    </cfRule>
    <cfRule type="containsText" dxfId="20002" priority="27865" operator="containsText" text="09.00 – 15.00">
      <formula>NOT(ISERROR(SEARCH("09.00 – 15.00",BT80)))</formula>
    </cfRule>
    <cfRule type="containsText" dxfId="20001" priority="27866" operator="containsText" text="10.30 – 19.30">
      <formula>NOT(ISERROR(SEARCH("10.30 – 19.30",BT80)))</formula>
    </cfRule>
    <cfRule type="containsText" dxfId="20000" priority="27867" operator="containsText" text="09.00 – 13.00">
      <formula>NOT(ISERROR(SEARCH("09.00 – 13.00",BT80)))</formula>
    </cfRule>
    <cfRule type="containsText" dxfId="19999" priority="27868" operator="containsText" text="11.30 – 19.30">
      <formula>NOT(ISERROR(SEARCH("11.30 – 19.30",BT80)))</formula>
    </cfRule>
  </conditionalFormatting>
  <conditionalFormatting sqref="BT80">
    <cfRule type="cellIs" dxfId="19998" priority="27852" operator="equal">
      <formula>"09.00 – 18.00"</formula>
    </cfRule>
  </conditionalFormatting>
  <conditionalFormatting sqref="BT80">
    <cfRule type="cellIs" dxfId="19997" priority="27853" operator="equal">
      <formula>"09.30 – 13.00"</formula>
    </cfRule>
  </conditionalFormatting>
  <conditionalFormatting sqref="BT80">
    <cfRule type="cellIs" dxfId="19996" priority="27854" operator="equal">
      <formula>"10.30 – 19.30"</formula>
    </cfRule>
  </conditionalFormatting>
  <conditionalFormatting sqref="BT80">
    <cfRule type="cellIs" dxfId="19995" priority="27855" operator="equal">
      <formula>"11.30 – 19.30"</formula>
    </cfRule>
  </conditionalFormatting>
  <conditionalFormatting sqref="BT80">
    <cfRule type="cellIs" dxfId="19994" priority="27856" operator="equal">
      <formula>_FV(13,"3")</formula>
    </cfRule>
  </conditionalFormatting>
  <conditionalFormatting sqref="BT80">
    <cfRule type="cellIs" dxfId="19993" priority="27857" operator="equal">
      <formula>_FV(13,"3")</formula>
    </cfRule>
  </conditionalFormatting>
  <conditionalFormatting sqref="BT80">
    <cfRule type="cellIs" dxfId="19992" priority="27858" operator="equal">
      <formula>_FV(13,"3")</formula>
    </cfRule>
  </conditionalFormatting>
  <conditionalFormatting sqref="BT80">
    <cfRule type="cellIs" dxfId="19991" priority="27845" operator="equal">
      <formula>"09.00 – 18.00"</formula>
    </cfRule>
  </conditionalFormatting>
  <conditionalFormatting sqref="BT80">
    <cfRule type="cellIs" dxfId="19990" priority="27846" operator="equal">
      <formula>"09.30 – 13.00"</formula>
    </cfRule>
  </conditionalFormatting>
  <conditionalFormatting sqref="BT80">
    <cfRule type="cellIs" dxfId="19989" priority="27847" operator="equal">
      <formula>"10.30 – 19.30"</formula>
    </cfRule>
  </conditionalFormatting>
  <conditionalFormatting sqref="BT80">
    <cfRule type="cellIs" dxfId="19988" priority="27848" operator="equal">
      <formula>"11.30 – 19.30"</formula>
    </cfRule>
  </conditionalFormatting>
  <conditionalFormatting sqref="BT80">
    <cfRule type="cellIs" dxfId="19987" priority="27849" operator="equal">
      <formula>_FV(13,"3")</formula>
    </cfRule>
  </conditionalFormatting>
  <conditionalFormatting sqref="BT80">
    <cfRule type="cellIs" dxfId="19986" priority="27850" operator="equal">
      <formula>_FV(13,"3")</formula>
    </cfRule>
  </conditionalFormatting>
  <conditionalFormatting sqref="BT80">
    <cfRule type="cellIs" dxfId="19985" priority="27851" operator="equal">
      <formula>_FV(13,"3")</formula>
    </cfRule>
  </conditionalFormatting>
  <conditionalFormatting sqref="BT81:BT88">
    <cfRule type="containsText" dxfId="19984" priority="27827" operator="containsText" text="08.30 – 14.30">
      <formula>NOT(ISERROR(SEARCH("08.30 – 14.30",BT81)))</formula>
    </cfRule>
    <cfRule type="containsText" dxfId="19983" priority="27828" operator="containsText" text="09:30 – 18.30">
      <formula>NOT(ISERROR(SEARCH("09:30 – 18.30",BT81)))</formula>
    </cfRule>
    <cfRule type="containsText" dxfId="19982" priority="27829" operator="containsText" text="10.30 – 18.30">
      <formula>NOT(ISERROR(SEARCH("10.30 – 18.30",BT81)))</formula>
    </cfRule>
    <cfRule type="containsText" dxfId="19981" priority="27830" operator="containsText" text="09.30 – 18.30">
      <formula>NOT(ISERROR(SEARCH("09.30 – 18.30",BT81)))</formula>
    </cfRule>
    <cfRule type="containsText" dxfId="19980" priority="27832" operator="containsText" text="09.00 – 13:00">
      <formula>NOT(ISERROR(SEARCH("09.00 – 13:00",BT81)))</formula>
    </cfRule>
    <cfRule type="containsText" dxfId="19979" priority="27833" operator="containsText" text="08.30 – 16.30">
      <formula>NOT(ISERROR(SEARCH("08.30 – 16.30",BT81)))</formula>
    </cfRule>
    <cfRule type="containsText" dxfId="19978" priority="27834" operator="containsText" text="08:30 – 17.30">
      <formula>NOT(ISERROR(SEARCH("08:30 – 17.30",BT81)))</formula>
    </cfRule>
    <cfRule type="containsText" dxfId="19977" priority="27835" operator="containsText" text="08.30 – 17.30">
      <formula>NOT(ISERROR(SEARCH("08.30 – 17.30",BT81)))</formula>
    </cfRule>
    <cfRule type="containsText" dxfId="19976" priority="27836" operator="containsText" text="09.00 – 18.00">
      <formula>NOT(ISERROR(SEARCH("09.00 – 18.00",BT81)))</formula>
    </cfRule>
    <cfRule type="containsText" dxfId="19975" priority="27837" operator="containsText" text="09.00 – 13.00">
      <formula>NOT(ISERROR(SEARCH("09.00 – 13.00",BT81)))</formula>
    </cfRule>
    <cfRule type="containsText" dxfId="19974" priority="27838" operator="containsText" text="11.30 – 19.30">
      <formula>NOT(ISERROR(SEARCH("11.30 – 19.30",BT81)))</formula>
    </cfRule>
    <cfRule type="containsText" dxfId="19973" priority="27839" operator="containsText" text="10.30 – 19.30">
      <formula>NOT(ISERROR(SEARCH("10.30 – 19.30",BT81)))</formula>
    </cfRule>
    <cfRule type="containsText" dxfId="19972" priority="27840" operator="containsText" text="09.00 – 15.00">
      <formula>NOT(ISERROR(SEARCH("09.00 – 15.00",BT81)))</formula>
    </cfRule>
    <cfRule type="containsText" dxfId="19971" priority="27841" operator="containsText" text="1 2 : 3 0">
      <formula>NOT(ISERROR(SEARCH("1 2 : 3 0",BT81)))</formula>
    </cfRule>
    <cfRule type="containsText" dxfId="19970" priority="27842" operator="containsText" text="1 3 : 3 0">
      <formula>NOT(ISERROR(SEARCH("1 3 : 3 0",BT81)))</formula>
    </cfRule>
    <cfRule type="containsText" dxfId="19969" priority="27843" operator="containsText" text="FESTIVITÁ">
      <formula>NOT(ISERROR(SEARCH("FESTIVITÁ",BT81)))</formula>
    </cfRule>
    <cfRule type="cellIs" dxfId="19968" priority="27844" operator="equal">
      <formula>"DOMENICA"</formula>
    </cfRule>
  </conditionalFormatting>
  <conditionalFormatting sqref="BT81:BT88">
    <cfRule type="containsText" dxfId="19967" priority="27819" operator="containsText" text="09.00 - 13.00">
      <formula>NOT(ISERROR(SEARCH("09.00 - 13.00",BT81)))</formula>
    </cfRule>
    <cfRule type="containsText" dxfId="19966" priority="27822" operator="containsText" text="09.00 – 15:00">
      <formula>NOT(ISERROR(SEARCH("09.00 – 15:00",BT81)))</formula>
    </cfRule>
    <cfRule type="containsText" dxfId="19965" priority="27823" operator="containsText" text="09.00 – 16.00">
      <formula>NOT(ISERROR(SEARCH("09.00 – 16.00",BT81)))</formula>
    </cfRule>
    <cfRule type="containsText" dxfId="19964" priority="27824" operator="containsText" text="09.00 - 13:00">
      <formula>NOT(ISERROR(SEARCH("09.00 - 13:00",BT81)))</formula>
    </cfRule>
    <cfRule type="containsText" dxfId="19963" priority="27825" operator="containsText" text="08.30 – 16:30 ">
      <formula>NOT(ISERROR(SEARCH("08.30 – 16:30 ",BT81)))</formula>
    </cfRule>
    <cfRule type="containsText" dxfId="19962" priority="27826" operator="containsText" text="08.30 – 17:30 ">
      <formula>NOT(ISERROR(SEARCH("08.30 – 17:30 ",BT81)))</formula>
    </cfRule>
  </conditionalFormatting>
  <conditionalFormatting sqref="BT81:BT88">
    <cfRule type="containsText" dxfId="19961" priority="27821" operator="containsText" text="1 3 : 0 0">
      <formula>NOT(ISERROR(SEARCH("1 3 : 0 0",BT81)))</formula>
    </cfRule>
  </conditionalFormatting>
  <conditionalFormatting sqref="BT81">
    <cfRule type="containsText" dxfId="19960" priority="27820" operator="containsText" text="13:00">
      <formula>NOT(ISERROR(SEARCH("13:00",BT81)))</formula>
    </cfRule>
  </conditionalFormatting>
  <conditionalFormatting sqref="BT81:BT88">
    <cfRule type="containsText" dxfId="19959" priority="27831" operator="containsText" text="09:00 – 13.00 ">
      <formula>NOT(ISERROR(SEARCH("09:00 – 13.00 ",BT81)))</formula>
    </cfRule>
  </conditionalFormatting>
  <conditionalFormatting sqref="BT87">
    <cfRule type="containsText" dxfId="19958" priority="27818" operator="containsText" text="09:00 – 13.00 ">
      <formula>NOT(ISERROR(SEARCH("09:00 – 13.00 ",BT87)))</formula>
    </cfRule>
  </conditionalFormatting>
  <conditionalFormatting sqref="BT81:BT88">
    <cfRule type="containsText" dxfId="19957" priority="27817" operator="containsText" text="09:00 – 13.00 ">
      <formula>NOT(ISERROR(SEARCH("09:00 – 13.00 ",BT81)))</formula>
    </cfRule>
  </conditionalFormatting>
  <conditionalFormatting sqref="BT87:BT88">
    <cfRule type="containsText" dxfId="19956" priority="27816" operator="containsText" text="09:00 – 13.00 ">
      <formula>NOT(ISERROR(SEARCH("09:00 – 13.00 ",BT87)))</formula>
    </cfRule>
  </conditionalFormatting>
  <conditionalFormatting sqref="BT82">
    <cfRule type="containsText" dxfId="19955" priority="27813" operator="containsText" text="09.00 -13.00">
      <formula>NOT(ISERROR(SEARCH("09.00 -13.00",BT82)))</formula>
    </cfRule>
    <cfRule type="containsText" dxfId="19954" priority="27814" operator="containsText" text="09.00 -15:00">
      <formula>NOT(ISERROR(SEARCH("09.00 -15:00",BT82)))</formula>
    </cfRule>
    <cfRule type="containsText" dxfId="19953" priority="27815" operator="containsText" text="09.00 -16.00">
      <formula>NOT(ISERROR(SEARCH("09.00 -16.00",BT82)))</formula>
    </cfRule>
  </conditionalFormatting>
  <conditionalFormatting sqref="BT83:BT88">
    <cfRule type="containsText" dxfId="19952" priority="27810" operator="containsText" text="09.00 -13.00">
      <formula>NOT(ISERROR(SEARCH("09.00 -13.00",BT83)))</formula>
    </cfRule>
    <cfRule type="containsText" dxfId="19951" priority="27811" operator="containsText" text="09.00 -15:00">
      <formula>NOT(ISERROR(SEARCH("09.00 -15:00",BT83)))</formula>
    </cfRule>
    <cfRule type="containsText" dxfId="19950" priority="27812" operator="containsText" text="09.00 -16.00">
      <formula>NOT(ISERROR(SEARCH("09.00 -16.00",BT83)))</formula>
    </cfRule>
  </conditionalFormatting>
  <conditionalFormatting sqref="BT81">
    <cfRule type="containsText" dxfId="19949" priority="27807" operator="containsText" text="09.00 -13.00">
      <formula>NOT(ISERROR(SEARCH("09.00 -13.00",BT81)))</formula>
    </cfRule>
    <cfRule type="containsText" dxfId="19948" priority="27808" operator="containsText" text="09.00 -15:00">
      <formula>NOT(ISERROR(SEARCH("09.00 -15:00",BT81)))</formula>
    </cfRule>
    <cfRule type="containsText" dxfId="19947" priority="27809" operator="containsText" text="09.00 -16.00">
      <formula>NOT(ISERROR(SEARCH("09.00 -16.00",BT81)))</formula>
    </cfRule>
  </conditionalFormatting>
  <conditionalFormatting sqref="BT87">
    <cfRule type="containsText" dxfId="19946" priority="27806" operator="containsText" text="09:00 – 13.00 ">
      <formula>NOT(ISERROR(SEARCH("09:00 – 13.00 ",BT87)))</formula>
    </cfRule>
  </conditionalFormatting>
  <conditionalFormatting sqref="BT81:BT88">
    <cfRule type="containsText" dxfId="19945" priority="27805" operator="containsText" text="09:00 – 13.00 ">
      <formula>NOT(ISERROR(SEARCH("09:00 – 13.00 ",BT81)))</formula>
    </cfRule>
  </conditionalFormatting>
  <conditionalFormatting sqref="BT87:BT88">
    <cfRule type="containsText" dxfId="19944" priority="27804" operator="containsText" text="09:00 – 13.00 ">
      <formula>NOT(ISERROR(SEARCH("09:00 – 13.00 ",BT87)))</formula>
    </cfRule>
  </conditionalFormatting>
  <conditionalFormatting sqref="BT82">
    <cfRule type="containsText" dxfId="19943" priority="27801" operator="containsText" text="09.00 -13.00">
      <formula>NOT(ISERROR(SEARCH("09.00 -13.00",BT82)))</formula>
    </cfRule>
    <cfRule type="containsText" dxfId="19942" priority="27802" operator="containsText" text="09.00 -15:00">
      <formula>NOT(ISERROR(SEARCH("09.00 -15:00",BT82)))</formula>
    </cfRule>
    <cfRule type="containsText" dxfId="19941" priority="27803" operator="containsText" text="09.00 -16.00">
      <formula>NOT(ISERROR(SEARCH("09.00 -16.00",BT82)))</formula>
    </cfRule>
  </conditionalFormatting>
  <conditionalFormatting sqref="BT83:BT88">
    <cfRule type="containsText" dxfId="19940" priority="27798" operator="containsText" text="09.00 -13.00">
      <formula>NOT(ISERROR(SEARCH("09.00 -13.00",BT83)))</formula>
    </cfRule>
    <cfRule type="containsText" dxfId="19939" priority="27799" operator="containsText" text="09.00 -15:00">
      <formula>NOT(ISERROR(SEARCH("09.00 -15:00",BT83)))</formula>
    </cfRule>
    <cfRule type="containsText" dxfId="19938" priority="27800" operator="containsText" text="09.00 -16.00">
      <formula>NOT(ISERROR(SEARCH("09.00 -16.00",BT83)))</formula>
    </cfRule>
  </conditionalFormatting>
  <conditionalFormatting sqref="BT81">
    <cfRule type="containsText" dxfId="19937" priority="27795" operator="containsText" text="09.00 -13.00">
      <formula>NOT(ISERROR(SEARCH("09.00 -13.00",BT81)))</formula>
    </cfRule>
    <cfRule type="containsText" dxfId="19936" priority="27796" operator="containsText" text="09.00 -15:00">
      <formula>NOT(ISERROR(SEARCH("09.00 -15:00",BT81)))</formula>
    </cfRule>
    <cfRule type="containsText" dxfId="19935" priority="27797" operator="containsText" text="09.00 -16.00">
      <formula>NOT(ISERROR(SEARCH("09.00 -16.00",BT81)))</formula>
    </cfRule>
  </conditionalFormatting>
  <conditionalFormatting sqref="BT82">
    <cfRule type="containsText" dxfId="19934" priority="27792" operator="containsText" text="09.00 -13:00">
      <formula>NOT(ISERROR(SEARCH("09.00 -13:00",BT82)))</formula>
    </cfRule>
    <cfRule type="containsText" dxfId="19933" priority="27793" operator="containsText" text="08.30 -17.30">
      <formula>NOT(ISERROR(SEARCH("08.30 -17.30",BT82)))</formula>
    </cfRule>
    <cfRule type="containsText" dxfId="19932" priority="27794" operator="containsText" text="08.30 -15:30">
      <formula>NOT(ISERROR(SEARCH("08.30 -15:30",BT82)))</formula>
    </cfRule>
  </conditionalFormatting>
  <conditionalFormatting sqref="BT83:BT88">
    <cfRule type="containsText" dxfId="19931" priority="27789" operator="containsText" text="09.00 -13.00">
      <formula>NOT(ISERROR(SEARCH("09.00 -13.00",BT83)))</formula>
    </cfRule>
    <cfRule type="containsText" dxfId="19930" priority="27790" operator="containsText" text="09.00 -15:00">
      <formula>NOT(ISERROR(SEARCH("09.00 -15:00",BT83)))</formula>
    </cfRule>
    <cfRule type="containsText" dxfId="19929" priority="27791" operator="containsText" text="09.00 -16.00">
      <formula>NOT(ISERROR(SEARCH("09.00 -16.00",BT83)))</formula>
    </cfRule>
  </conditionalFormatting>
  <conditionalFormatting sqref="BT83:BT88">
    <cfRule type="containsText" dxfId="19928" priority="27786" operator="containsText" text="09.00 -13:00">
      <formula>NOT(ISERROR(SEARCH("09.00 -13:00",BT83)))</formula>
    </cfRule>
    <cfRule type="containsText" dxfId="19927" priority="27787" operator="containsText" text="08.30 -17.30">
      <formula>NOT(ISERROR(SEARCH("08.30 -17.30",BT83)))</formula>
    </cfRule>
    <cfRule type="containsText" dxfId="19926" priority="27788" operator="containsText" text="08.30 -15:30">
      <formula>NOT(ISERROR(SEARCH("08.30 -15:30",BT83)))</formula>
    </cfRule>
  </conditionalFormatting>
  <conditionalFormatting sqref="BT81">
    <cfRule type="containsText" dxfId="19925" priority="27783" operator="containsText" text="09.00 -13.00">
      <formula>NOT(ISERROR(SEARCH("09.00 -13.00",BT81)))</formula>
    </cfRule>
    <cfRule type="containsText" dxfId="19924" priority="27784" operator="containsText" text="09.00 -15:00">
      <formula>NOT(ISERROR(SEARCH("09.00 -15:00",BT81)))</formula>
    </cfRule>
    <cfRule type="containsText" dxfId="19923" priority="27785" operator="containsText" text="09.00 -16.00">
      <formula>NOT(ISERROR(SEARCH("09.00 -16.00",BT81)))</formula>
    </cfRule>
  </conditionalFormatting>
  <conditionalFormatting sqref="BT81">
    <cfRule type="containsText" dxfId="19922" priority="27780" operator="containsText" text="09.00 -13:00">
      <formula>NOT(ISERROR(SEARCH("09.00 -13:00",BT81)))</formula>
    </cfRule>
    <cfRule type="containsText" dxfId="19921" priority="27781" operator="containsText" text="08.30 -17.30">
      <formula>NOT(ISERROR(SEARCH("08.30 -17.30",BT81)))</formula>
    </cfRule>
    <cfRule type="containsText" dxfId="19920" priority="27782" operator="containsText" text="08.30 -15:30">
      <formula>NOT(ISERROR(SEARCH("08.30 -15:30",BT81)))</formula>
    </cfRule>
  </conditionalFormatting>
  <conditionalFormatting sqref="BT91:BT98">
    <cfRule type="containsText" dxfId="19919" priority="27689" operator="containsText" text="08.30 – 14.30">
      <formula>NOT(ISERROR(SEARCH("08.30 – 14.30",BT91)))</formula>
    </cfRule>
    <cfRule type="containsText" dxfId="19918" priority="27690" operator="containsText" text="09:30 – 18.30">
      <formula>NOT(ISERROR(SEARCH("09:30 – 18.30",BT91)))</formula>
    </cfRule>
    <cfRule type="containsText" dxfId="19917" priority="27691" operator="containsText" text="10.30 – 18.30">
      <formula>NOT(ISERROR(SEARCH("10.30 – 18.30",BT91)))</formula>
    </cfRule>
    <cfRule type="containsText" dxfId="19916" priority="27692" operator="containsText" text="09.30 – 18.30">
      <formula>NOT(ISERROR(SEARCH("09.30 – 18.30",BT91)))</formula>
    </cfRule>
    <cfRule type="containsText" dxfId="19915" priority="27694" operator="containsText" text="09.00 – 13:00">
      <formula>NOT(ISERROR(SEARCH("09.00 – 13:00",BT91)))</formula>
    </cfRule>
    <cfRule type="containsText" dxfId="19914" priority="27695" operator="containsText" text="08.30 – 16.30">
      <formula>NOT(ISERROR(SEARCH("08.30 – 16.30",BT91)))</formula>
    </cfRule>
    <cfRule type="containsText" dxfId="19913" priority="27696" operator="containsText" text="08:30 – 17.30">
      <formula>NOT(ISERROR(SEARCH("08:30 – 17.30",BT91)))</formula>
    </cfRule>
    <cfRule type="containsText" dxfId="19912" priority="27697" operator="containsText" text="08.30 – 17.30">
      <formula>NOT(ISERROR(SEARCH("08.30 – 17.30",BT91)))</formula>
    </cfRule>
    <cfRule type="containsText" dxfId="19911" priority="27698" operator="containsText" text="09.00 – 18.00">
      <formula>NOT(ISERROR(SEARCH("09.00 – 18.00",BT91)))</formula>
    </cfRule>
    <cfRule type="containsText" dxfId="19910" priority="27699" operator="containsText" text="09.00 – 13.00">
      <formula>NOT(ISERROR(SEARCH("09.00 – 13.00",BT91)))</formula>
    </cfRule>
    <cfRule type="containsText" dxfId="19909" priority="27700" operator="containsText" text="11.30 – 19.30">
      <formula>NOT(ISERROR(SEARCH("11.30 – 19.30",BT91)))</formula>
    </cfRule>
    <cfRule type="containsText" dxfId="19908" priority="27701" operator="containsText" text="10.30 – 19.30">
      <formula>NOT(ISERROR(SEARCH("10.30 – 19.30",BT91)))</formula>
    </cfRule>
    <cfRule type="containsText" dxfId="19907" priority="27702" operator="containsText" text="09.00 – 15.00">
      <formula>NOT(ISERROR(SEARCH("09.00 – 15.00",BT91)))</formula>
    </cfRule>
    <cfRule type="containsText" dxfId="19906" priority="27703" operator="containsText" text="1 2 : 3 0">
      <formula>NOT(ISERROR(SEARCH("1 2 : 3 0",BT91)))</formula>
    </cfRule>
    <cfRule type="containsText" dxfId="19905" priority="27704" operator="containsText" text="1 3 : 3 0">
      <formula>NOT(ISERROR(SEARCH("1 3 : 3 0",BT91)))</formula>
    </cfRule>
    <cfRule type="containsText" dxfId="19904" priority="27705" operator="containsText" text="FESTIVITÁ">
      <formula>NOT(ISERROR(SEARCH("FESTIVITÁ",BT91)))</formula>
    </cfRule>
    <cfRule type="cellIs" dxfId="19903" priority="27706" operator="equal">
      <formula>"DOMENICA"</formula>
    </cfRule>
  </conditionalFormatting>
  <conditionalFormatting sqref="BT91:BT98">
    <cfRule type="containsText" dxfId="19902" priority="27681" operator="containsText" text="09.00 - 13.00">
      <formula>NOT(ISERROR(SEARCH("09.00 - 13.00",BT91)))</formula>
    </cfRule>
    <cfRule type="containsText" dxfId="19901" priority="27684" operator="containsText" text="09.00 – 15:00">
      <formula>NOT(ISERROR(SEARCH("09.00 – 15:00",BT91)))</formula>
    </cfRule>
    <cfRule type="containsText" dxfId="19900" priority="27685" operator="containsText" text="09.00 – 16.00">
      <formula>NOT(ISERROR(SEARCH("09.00 – 16.00",BT91)))</formula>
    </cfRule>
    <cfRule type="containsText" dxfId="19899" priority="27686" operator="containsText" text="09.00 - 13:00">
      <formula>NOT(ISERROR(SEARCH("09.00 - 13:00",BT91)))</formula>
    </cfRule>
    <cfRule type="containsText" dxfId="19898" priority="27687" operator="containsText" text="08.30 – 16:30 ">
      <formula>NOT(ISERROR(SEARCH("08.30 – 16:30 ",BT91)))</formula>
    </cfRule>
    <cfRule type="containsText" dxfId="19897" priority="27688" operator="containsText" text="08.30 – 17:30 ">
      <formula>NOT(ISERROR(SEARCH("08.30 – 17:30 ",BT91)))</formula>
    </cfRule>
  </conditionalFormatting>
  <conditionalFormatting sqref="BT91:BT98">
    <cfRule type="containsText" dxfId="19896" priority="27683" operator="containsText" text="1 3 : 0 0">
      <formula>NOT(ISERROR(SEARCH("1 3 : 0 0",BT91)))</formula>
    </cfRule>
  </conditionalFormatting>
  <conditionalFormatting sqref="BT91">
    <cfRule type="containsText" dxfId="19895" priority="27682" operator="containsText" text="13:00">
      <formula>NOT(ISERROR(SEARCH("13:00",BT91)))</formula>
    </cfRule>
  </conditionalFormatting>
  <conditionalFormatting sqref="BT91:BT98">
    <cfRule type="containsText" dxfId="19894" priority="27693" operator="containsText" text="09:00 – 13.00 ">
      <formula>NOT(ISERROR(SEARCH("09:00 – 13.00 ",BT91)))</formula>
    </cfRule>
  </conditionalFormatting>
  <conditionalFormatting sqref="BT97">
    <cfRule type="containsText" dxfId="19893" priority="27680" operator="containsText" text="09:00 – 13.00 ">
      <formula>NOT(ISERROR(SEARCH("09:00 – 13.00 ",BT97)))</formula>
    </cfRule>
  </conditionalFormatting>
  <conditionalFormatting sqref="BT91:BT98">
    <cfRule type="containsText" dxfId="19892" priority="27679" operator="containsText" text="09:00 – 13.00 ">
      <formula>NOT(ISERROR(SEARCH("09:00 – 13.00 ",BT91)))</formula>
    </cfRule>
  </conditionalFormatting>
  <conditionalFormatting sqref="BT97:BT98">
    <cfRule type="containsText" dxfId="19891" priority="27678" operator="containsText" text="09:00 – 13.00 ">
      <formula>NOT(ISERROR(SEARCH("09:00 – 13.00 ",BT97)))</formula>
    </cfRule>
  </conditionalFormatting>
  <conditionalFormatting sqref="BT92">
    <cfRule type="containsText" dxfId="19890" priority="27675" operator="containsText" text="09.00 -13.00">
      <formula>NOT(ISERROR(SEARCH("09.00 -13.00",BT92)))</formula>
    </cfRule>
    <cfRule type="containsText" dxfId="19889" priority="27676" operator="containsText" text="09.00 -15:00">
      <formula>NOT(ISERROR(SEARCH("09.00 -15:00",BT92)))</formula>
    </cfRule>
    <cfRule type="containsText" dxfId="19888" priority="27677" operator="containsText" text="09.00 -16.00">
      <formula>NOT(ISERROR(SEARCH("09.00 -16.00",BT92)))</formula>
    </cfRule>
  </conditionalFormatting>
  <conditionalFormatting sqref="BT93:BT98">
    <cfRule type="containsText" dxfId="19887" priority="27672" operator="containsText" text="09.00 -13.00">
      <formula>NOT(ISERROR(SEARCH("09.00 -13.00",BT93)))</formula>
    </cfRule>
    <cfRule type="containsText" dxfId="19886" priority="27673" operator="containsText" text="09.00 -15:00">
      <formula>NOT(ISERROR(SEARCH("09.00 -15:00",BT93)))</formula>
    </cfRule>
    <cfRule type="containsText" dxfId="19885" priority="27674" operator="containsText" text="09.00 -16.00">
      <formula>NOT(ISERROR(SEARCH("09.00 -16.00",BT93)))</formula>
    </cfRule>
  </conditionalFormatting>
  <conditionalFormatting sqref="BT91">
    <cfRule type="containsText" dxfId="19884" priority="27669" operator="containsText" text="09.00 -13.00">
      <formula>NOT(ISERROR(SEARCH("09.00 -13.00",BT91)))</formula>
    </cfRule>
    <cfRule type="containsText" dxfId="19883" priority="27670" operator="containsText" text="09.00 -15:00">
      <formula>NOT(ISERROR(SEARCH("09.00 -15:00",BT91)))</formula>
    </cfRule>
    <cfRule type="containsText" dxfId="19882" priority="27671" operator="containsText" text="09.00 -16.00">
      <formula>NOT(ISERROR(SEARCH("09.00 -16.00",BT91)))</formula>
    </cfRule>
  </conditionalFormatting>
  <conditionalFormatting sqref="BT97">
    <cfRule type="containsText" dxfId="19881" priority="27668" operator="containsText" text="09:00 – 13.00 ">
      <formula>NOT(ISERROR(SEARCH("09:00 – 13.00 ",BT97)))</formula>
    </cfRule>
  </conditionalFormatting>
  <conditionalFormatting sqref="BT91:BT98">
    <cfRule type="containsText" dxfId="19880" priority="27667" operator="containsText" text="09:00 – 13.00 ">
      <formula>NOT(ISERROR(SEARCH("09:00 – 13.00 ",BT91)))</formula>
    </cfRule>
  </conditionalFormatting>
  <conditionalFormatting sqref="BT97:BT98">
    <cfRule type="containsText" dxfId="19879" priority="27666" operator="containsText" text="09:00 – 13.00 ">
      <formula>NOT(ISERROR(SEARCH("09:00 – 13.00 ",BT97)))</formula>
    </cfRule>
  </conditionalFormatting>
  <conditionalFormatting sqref="BT92">
    <cfRule type="containsText" dxfId="19878" priority="27663" operator="containsText" text="09.00 -13.00">
      <formula>NOT(ISERROR(SEARCH("09.00 -13.00",BT92)))</formula>
    </cfRule>
    <cfRule type="containsText" dxfId="19877" priority="27664" operator="containsText" text="09.00 -15:00">
      <formula>NOT(ISERROR(SEARCH("09.00 -15:00",BT92)))</formula>
    </cfRule>
    <cfRule type="containsText" dxfId="19876" priority="27665" operator="containsText" text="09.00 -16.00">
      <formula>NOT(ISERROR(SEARCH("09.00 -16.00",BT92)))</formula>
    </cfRule>
  </conditionalFormatting>
  <conditionalFormatting sqref="BT93:BT98">
    <cfRule type="containsText" dxfId="19875" priority="27660" operator="containsText" text="09.00 -13.00">
      <formula>NOT(ISERROR(SEARCH("09.00 -13.00",BT93)))</formula>
    </cfRule>
    <cfRule type="containsText" dxfId="19874" priority="27661" operator="containsText" text="09.00 -15:00">
      <formula>NOT(ISERROR(SEARCH("09.00 -15:00",BT93)))</formula>
    </cfRule>
    <cfRule type="containsText" dxfId="19873" priority="27662" operator="containsText" text="09.00 -16.00">
      <formula>NOT(ISERROR(SEARCH("09.00 -16.00",BT93)))</formula>
    </cfRule>
  </conditionalFormatting>
  <conditionalFormatting sqref="BT91">
    <cfRule type="containsText" dxfId="19872" priority="27657" operator="containsText" text="09.00 -13.00">
      <formula>NOT(ISERROR(SEARCH("09.00 -13.00",BT91)))</formula>
    </cfRule>
    <cfRule type="containsText" dxfId="19871" priority="27658" operator="containsText" text="09.00 -15:00">
      <formula>NOT(ISERROR(SEARCH("09.00 -15:00",BT91)))</formula>
    </cfRule>
    <cfRule type="containsText" dxfId="19870" priority="27659" operator="containsText" text="09.00 -16.00">
      <formula>NOT(ISERROR(SEARCH("09.00 -16.00",BT91)))</formula>
    </cfRule>
  </conditionalFormatting>
  <conditionalFormatting sqref="BT92">
    <cfRule type="containsText" dxfId="19869" priority="27654" operator="containsText" text="09.00 -13:00">
      <formula>NOT(ISERROR(SEARCH("09.00 -13:00",BT92)))</formula>
    </cfRule>
    <cfRule type="containsText" dxfId="19868" priority="27655" operator="containsText" text="08.30 -17.30">
      <formula>NOT(ISERROR(SEARCH("08.30 -17.30",BT92)))</formula>
    </cfRule>
    <cfRule type="containsText" dxfId="19867" priority="27656" operator="containsText" text="08.30 -15:30">
      <formula>NOT(ISERROR(SEARCH("08.30 -15:30",BT92)))</formula>
    </cfRule>
  </conditionalFormatting>
  <conditionalFormatting sqref="BT93:BT98">
    <cfRule type="containsText" dxfId="19866" priority="27651" operator="containsText" text="09.00 -13.00">
      <formula>NOT(ISERROR(SEARCH("09.00 -13.00",BT93)))</formula>
    </cfRule>
    <cfRule type="containsText" dxfId="19865" priority="27652" operator="containsText" text="09.00 -15:00">
      <formula>NOT(ISERROR(SEARCH("09.00 -15:00",BT93)))</formula>
    </cfRule>
    <cfRule type="containsText" dxfId="19864" priority="27653" operator="containsText" text="09.00 -16.00">
      <formula>NOT(ISERROR(SEARCH("09.00 -16.00",BT93)))</formula>
    </cfRule>
  </conditionalFormatting>
  <conditionalFormatting sqref="BT93:BT98">
    <cfRule type="containsText" dxfId="19863" priority="27648" operator="containsText" text="09.00 -13:00">
      <formula>NOT(ISERROR(SEARCH("09.00 -13:00",BT93)))</formula>
    </cfRule>
    <cfRule type="containsText" dxfId="19862" priority="27649" operator="containsText" text="08.30 -17.30">
      <formula>NOT(ISERROR(SEARCH("08.30 -17.30",BT93)))</formula>
    </cfRule>
    <cfRule type="containsText" dxfId="19861" priority="27650" operator="containsText" text="08.30 -15:30">
      <formula>NOT(ISERROR(SEARCH("08.30 -15:30",BT93)))</formula>
    </cfRule>
  </conditionalFormatting>
  <conditionalFormatting sqref="BT91">
    <cfRule type="containsText" dxfId="19860" priority="27645" operator="containsText" text="09.00 -13.00">
      <formula>NOT(ISERROR(SEARCH("09.00 -13.00",BT91)))</formula>
    </cfRule>
    <cfRule type="containsText" dxfId="19859" priority="27646" operator="containsText" text="09.00 -15:00">
      <formula>NOT(ISERROR(SEARCH("09.00 -15:00",BT91)))</formula>
    </cfRule>
    <cfRule type="containsText" dxfId="19858" priority="27647" operator="containsText" text="09.00 -16.00">
      <formula>NOT(ISERROR(SEARCH("09.00 -16.00",BT91)))</formula>
    </cfRule>
  </conditionalFormatting>
  <conditionalFormatting sqref="BT91">
    <cfRule type="containsText" dxfId="19857" priority="27642" operator="containsText" text="09.00 -13:00">
      <formula>NOT(ISERROR(SEARCH("09.00 -13:00",BT91)))</formula>
    </cfRule>
    <cfRule type="containsText" dxfId="19856" priority="27643" operator="containsText" text="08.30 -17.30">
      <formula>NOT(ISERROR(SEARCH("08.30 -17.30",BT91)))</formula>
    </cfRule>
    <cfRule type="containsText" dxfId="19855" priority="27644" operator="containsText" text="08.30 -15:30">
      <formula>NOT(ISERROR(SEARCH("08.30 -15:30",BT91)))</formula>
    </cfRule>
  </conditionalFormatting>
  <conditionalFormatting sqref="BT100">
    <cfRule type="cellIs" dxfId="19854" priority="27633" operator="equal">
      <formula>"09.00 – 13.00"</formula>
    </cfRule>
  </conditionalFormatting>
  <conditionalFormatting sqref="BT100">
    <cfRule type="cellIs" dxfId="19853" priority="27634" operator="equal">
      <formula>"09.00 – 15.00"</formula>
    </cfRule>
  </conditionalFormatting>
  <conditionalFormatting sqref="BT100">
    <cfRule type="cellIs" dxfId="19852" priority="27635" operator="equal">
      <formula>"09.00 – 18.00"</formula>
    </cfRule>
  </conditionalFormatting>
  <conditionalFormatting sqref="BT100">
    <cfRule type="cellIs" dxfId="19851" priority="27636" operator="equal">
      <formula>"09.30 – 13.00"</formula>
    </cfRule>
  </conditionalFormatting>
  <conditionalFormatting sqref="BT100">
    <cfRule type="cellIs" dxfId="19850" priority="27637" operator="equal">
      <formula>"10.30 – 19.30"</formula>
    </cfRule>
  </conditionalFormatting>
  <conditionalFormatting sqref="BT100">
    <cfRule type="cellIs" dxfId="19849" priority="27638" operator="equal">
      <formula>"11.30 – 19.30"</formula>
    </cfRule>
  </conditionalFormatting>
  <conditionalFormatting sqref="BT100">
    <cfRule type="cellIs" dxfId="19848" priority="27639" operator="equal">
      <formula>_FV(13,"3")</formula>
    </cfRule>
  </conditionalFormatting>
  <conditionalFormatting sqref="BT100">
    <cfRule type="cellIs" dxfId="19847" priority="27640" operator="equal">
      <formula>_FV(13,"3")</formula>
    </cfRule>
  </conditionalFormatting>
  <conditionalFormatting sqref="BT100">
    <cfRule type="cellIs" dxfId="19846" priority="27641" operator="equal">
      <formula>_FV(13,"3")</formula>
    </cfRule>
  </conditionalFormatting>
  <conditionalFormatting sqref="BT100">
    <cfRule type="containsText" dxfId="19845" priority="27623" operator="containsText" text="DOMENICA">
      <formula>NOT(ISERROR(SEARCH("DOMENICA",BT100)))</formula>
    </cfRule>
    <cfRule type="containsText" dxfId="19844" priority="27624" operator="containsText" text="08.30 – 14.30">
      <formula>NOT(ISERROR(SEARCH("08.30 – 14.30",BT100)))</formula>
    </cfRule>
    <cfRule type="containsText" dxfId="19843" priority="27625" operator="containsText" text="09.30 – 18.30">
      <formula>NOT(ISERROR(SEARCH("09.30 – 18.30",BT100)))</formula>
    </cfRule>
    <cfRule type="containsText" dxfId="19842" priority="27626" operator="containsText" text="08.30 – 16.30">
      <formula>NOT(ISERROR(SEARCH("08.30 – 16.30",BT100)))</formula>
    </cfRule>
    <cfRule type="containsText" dxfId="19841" priority="27627" operator="containsText" text="08.30 – 17.30">
      <formula>NOT(ISERROR(SEARCH("08.30 – 17.30",BT100)))</formula>
    </cfRule>
    <cfRule type="containsText" dxfId="19840" priority="27628" operator="containsText" text="09.00 – 18.00">
      <formula>NOT(ISERROR(SEARCH("09.00 – 18.00",BT100)))</formula>
    </cfRule>
    <cfRule type="containsText" dxfId="19839" priority="27629" operator="containsText" text="09.00 – 15.00">
      <formula>NOT(ISERROR(SEARCH("09.00 – 15.00",BT100)))</formula>
    </cfRule>
    <cfRule type="containsText" dxfId="19838" priority="27630" operator="containsText" text="10.30 – 19.30">
      <formula>NOT(ISERROR(SEARCH("10.30 – 19.30",BT100)))</formula>
    </cfRule>
    <cfRule type="containsText" dxfId="19837" priority="27631" operator="containsText" text="09.00 – 13.00">
      <formula>NOT(ISERROR(SEARCH("09.00 – 13.00",BT100)))</formula>
    </cfRule>
    <cfRule type="containsText" dxfId="19836" priority="27632" operator="containsText" text="11.30 – 19.30">
      <formula>NOT(ISERROR(SEARCH("11.30 – 19.30",BT100)))</formula>
    </cfRule>
  </conditionalFormatting>
  <conditionalFormatting sqref="BT100">
    <cfRule type="cellIs" dxfId="19835" priority="27615" operator="equal">
      <formula>"09.00 – 15.00"</formula>
    </cfRule>
  </conditionalFormatting>
  <conditionalFormatting sqref="BT100">
    <cfRule type="cellIs" dxfId="19834" priority="27616" operator="equal">
      <formula>"09.00 – 18.00"</formula>
    </cfRule>
  </conditionalFormatting>
  <conditionalFormatting sqref="BT100">
    <cfRule type="cellIs" dxfId="19833" priority="27617" operator="equal">
      <formula>"09.30 – 13.00"</formula>
    </cfRule>
  </conditionalFormatting>
  <conditionalFormatting sqref="BT100">
    <cfRule type="cellIs" dxfId="19832" priority="27618" operator="equal">
      <formula>"10.30 – 19.30"</formula>
    </cfRule>
  </conditionalFormatting>
  <conditionalFormatting sqref="BT100">
    <cfRule type="cellIs" dxfId="19831" priority="27619" operator="equal">
      <formula>"11.30 – 19.30"</formula>
    </cfRule>
  </conditionalFormatting>
  <conditionalFormatting sqref="BT100">
    <cfRule type="cellIs" dxfId="19830" priority="27620" operator="equal">
      <formula>_FV(13,"3")</formula>
    </cfRule>
  </conditionalFormatting>
  <conditionalFormatting sqref="BT100">
    <cfRule type="cellIs" dxfId="19829" priority="27621" operator="equal">
      <formula>_FV(13,"3")</formula>
    </cfRule>
  </conditionalFormatting>
  <conditionalFormatting sqref="BT100">
    <cfRule type="cellIs" dxfId="19828" priority="27622" operator="equal">
      <formula>_FV(13,"3")</formula>
    </cfRule>
  </conditionalFormatting>
  <conditionalFormatting sqref="BT100">
    <cfRule type="cellIs" dxfId="19827" priority="27607" operator="equal">
      <formula>"09.00 – 15.00"</formula>
    </cfRule>
  </conditionalFormatting>
  <conditionalFormatting sqref="BT100">
    <cfRule type="cellIs" dxfId="19826" priority="27608" operator="equal">
      <formula>"09.00 – 18.00"</formula>
    </cfRule>
  </conditionalFormatting>
  <conditionalFormatting sqref="BT100">
    <cfRule type="cellIs" dxfId="19825" priority="27609" operator="equal">
      <formula>"09.30 – 13.00"</formula>
    </cfRule>
  </conditionalFormatting>
  <conditionalFormatting sqref="BT100">
    <cfRule type="cellIs" dxfId="19824" priority="27610" operator="equal">
      <formula>"10.30 – 19.30"</formula>
    </cfRule>
  </conditionalFormatting>
  <conditionalFormatting sqref="BT100">
    <cfRule type="cellIs" dxfId="19823" priority="27611" operator="equal">
      <formula>"11.30 – 19.30"</formula>
    </cfRule>
  </conditionalFormatting>
  <conditionalFormatting sqref="BT100">
    <cfRule type="cellIs" dxfId="19822" priority="27612" operator="equal">
      <formula>_FV(13,"3")</formula>
    </cfRule>
  </conditionalFormatting>
  <conditionalFormatting sqref="BT100">
    <cfRule type="cellIs" dxfId="19821" priority="27613" operator="equal">
      <formula>_FV(13,"3")</formula>
    </cfRule>
  </conditionalFormatting>
  <conditionalFormatting sqref="BT100">
    <cfRule type="cellIs" dxfId="19820" priority="27614" operator="equal">
      <formula>_FV(13,"3")</formula>
    </cfRule>
  </conditionalFormatting>
  <conditionalFormatting sqref="BT100">
    <cfRule type="containsText" dxfId="19819" priority="27601" operator="containsText" text="09.00 - 13.00">
      <formula>NOT(ISERROR(SEARCH("09.00 - 13.00",BT100)))</formula>
    </cfRule>
    <cfRule type="containsText" dxfId="19818" priority="27602" operator="containsText" text="09.00 – 15:00">
      <formula>NOT(ISERROR(SEARCH("09.00 – 15:00",BT100)))</formula>
    </cfRule>
    <cfRule type="containsText" dxfId="19817" priority="27603" operator="containsText" text="09.00 – 16.00">
      <formula>NOT(ISERROR(SEARCH("09.00 – 16.00",BT100)))</formula>
    </cfRule>
    <cfRule type="containsText" dxfId="19816" priority="27604" operator="containsText" text="09.00 - 13:00">
      <formula>NOT(ISERROR(SEARCH("09.00 - 13:00",BT100)))</formula>
    </cfRule>
    <cfRule type="containsText" dxfId="19815" priority="27605" operator="containsText" text="08.30 – 16:30 ">
      <formula>NOT(ISERROR(SEARCH("08.30 – 16:30 ",BT100)))</formula>
    </cfRule>
    <cfRule type="containsText" dxfId="19814" priority="27606" operator="containsText" text="08.30 – 17:30 ">
      <formula>NOT(ISERROR(SEARCH("08.30 – 17:30 ",BT100)))</formula>
    </cfRule>
  </conditionalFormatting>
  <conditionalFormatting sqref="BT100">
    <cfRule type="cellIs" dxfId="19813" priority="27593" operator="equal">
      <formula>"09.00 – 15.00"</formula>
    </cfRule>
  </conditionalFormatting>
  <conditionalFormatting sqref="BT100">
    <cfRule type="cellIs" dxfId="19812" priority="27594" operator="equal">
      <formula>"09.00 – 18.00"</formula>
    </cfRule>
  </conditionalFormatting>
  <conditionalFormatting sqref="BT100">
    <cfRule type="cellIs" dxfId="19811" priority="27595" operator="equal">
      <formula>"09.30 – 13.00"</formula>
    </cfRule>
  </conditionalFormatting>
  <conditionalFormatting sqref="BT100">
    <cfRule type="cellIs" dxfId="19810" priority="27596" operator="equal">
      <formula>"10.30 – 19.30"</formula>
    </cfRule>
  </conditionalFormatting>
  <conditionalFormatting sqref="BT100">
    <cfRule type="cellIs" dxfId="19809" priority="27597" operator="equal">
      <formula>"11.30 – 19.30"</formula>
    </cfRule>
  </conditionalFormatting>
  <conditionalFormatting sqref="BT100">
    <cfRule type="cellIs" dxfId="19808" priority="27598" operator="equal">
      <formula>_FV(13,"3")</formula>
    </cfRule>
  </conditionalFormatting>
  <conditionalFormatting sqref="BT100">
    <cfRule type="cellIs" dxfId="19807" priority="27599" operator="equal">
      <formula>_FV(13,"3")</formula>
    </cfRule>
  </conditionalFormatting>
  <conditionalFormatting sqref="BT100">
    <cfRule type="cellIs" dxfId="19806" priority="27600" operator="equal">
      <formula>_FV(13,"3")</formula>
    </cfRule>
  </conditionalFormatting>
  <conditionalFormatting sqref="BT100">
    <cfRule type="containsText" dxfId="19805" priority="27583" operator="containsText" text="DOMENICA">
      <formula>NOT(ISERROR(SEARCH("DOMENICA",BT100)))</formula>
    </cfRule>
    <cfRule type="containsText" dxfId="19804" priority="27584" operator="containsText" text="08.30 – 14.30">
      <formula>NOT(ISERROR(SEARCH("08.30 – 14.30",BT100)))</formula>
    </cfRule>
    <cfRule type="containsText" dxfId="19803" priority="27585" operator="containsText" text="09.30 – 18.30">
      <formula>NOT(ISERROR(SEARCH("09.30 – 18.30",BT100)))</formula>
    </cfRule>
    <cfRule type="containsText" dxfId="19802" priority="27586" operator="containsText" text="08.30 – 16.30">
      <formula>NOT(ISERROR(SEARCH("08.30 – 16.30",BT100)))</formula>
    </cfRule>
    <cfRule type="containsText" dxfId="19801" priority="27587" operator="containsText" text="08.30 – 17.30">
      <formula>NOT(ISERROR(SEARCH("08.30 – 17.30",BT100)))</formula>
    </cfRule>
    <cfRule type="containsText" dxfId="19800" priority="27588" operator="containsText" text="09.00 – 18.00">
      <formula>NOT(ISERROR(SEARCH("09.00 – 18.00",BT100)))</formula>
    </cfRule>
    <cfRule type="containsText" dxfId="19799" priority="27589" operator="containsText" text="09.00 – 15.00">
      <formula>NOT(ISERROR(SEARCH("09.00 – 15.00",BT100)))</formula>
    </cfRule>
    <cfRule type="containsText" dxfId="19798" priority="27590" operator="containsText" text="10.30 – 19.30">
      <formula>NOT(ISERROR(SEARCH("10.30 – 19.30",BT100)))</formula>
    </cfRule>
    <cfRule type="containsText" dxfId="19797" priority="27591" operator="containsText" text="09.00 – 13.00">
      <formula>NOT(ISERROR(SEARCH("09.00 – 13.00",BT100)))</formula>
    </cfRule>
    <cfRule type="containsText" dxfId="19796" priority="27592" operator="containsText" text="11.30 – 19.30">
      <formula>NOT(ISERROR(SEARCH("11.30 – 19.30",BT100)))</formula>
    </cfRule>
  </conditionalFormatting>
  <conditionalFormatting sqref="BT100">
    <cfRule type="cellIs" dxfId="19795" priority="27576" operator="equal">
      <formula>"09.00 – 18.00"</formula>
    </cfRule>
  </conditionalFormatting>
  <conditionalFormatting sqref="BT100">
    <cfRule type="cellIs" dxfId="19794" priority="27577" operator="equal">
      <formula>"09.30 – 13.00"</formula>
    </cfRule>
  </conditionalFormatting>
  <conditionalFormatting sqref="BT100">
    <cfRule type="cellIs" dxfId="19793" priority="27578" operator="equal">
      <formula>"10.30 – 19.30"</formula>
    </cfRule>
  </conditionalFormatting>
  <conditionalFormatting sqref="BT100">
    <cfRule type="cellIs" dxfId="19792" priority="27579" operator="equal">
      <formula>"11.30 – 19.30"</formula>
    </cfRule>
  </conditionalFormatting>
  <conditionalFormatting sqref="BT100">
    <cfRule type="cellIs" dxfId="19791" priority="27580" operator="equal">
      <formula>_FV(13,"3")</formula>
    </cfRule>
  </conditionalFormatting>
  <conditionalFormatting sqref="BT100">
    <cfRule type="cellIs" dxfId="19790" priority="27581" operator="equal">
      <formula>_FV(13,"3")</formula>
    </cfRule>
  </conditionalFormatting>
  <conditionalFormatting sqref="BT100">
    <cfRule type="cellIs" dxfId="19789" priority="27582" operator="equal">
      <formula>_FV(13,"3")</formula>
    </cfRule>
  </conditionalFormatting>
  <conditionalFormatting sqref="BT100">
    <cfRule type="cellIs" dxfId="19788" priority="27569" operator="equal">
      <formula>"09.00 – 18.00"</formula>
    </cfRule>
  </conditionalFormatting>
  <conditionalFormatting sqref="BT100">
    <cfRule type="cellIs" dxfId="19787" priority="27570" operator="equal">
      <formula>"09.30 – 13.00"</formula>
    </cfRule>
  </conditionalFormatting>
  <conditionalFormatting sqref="BT100">
    <cfRule type="cellIs" dxfId="19786" priority="27571" operator="equal">
      <formula>"10.30 – 19.30"</formula>
    </cfRule>
  </conditionalFormatting>
  <conditionalFormatting sqref="BT100">
    <cfRule type="cellIs" dxfId="19785" priority="27572" operator="equal">
      <formula>"11.30 – 19.30"</formula>
    </cfRule>
  </conditionalFormatting>
  <conditionalFormatting sqref="BT100">
    <cfRule type="cellIs" dxfId="19784" priority="27573" operator="equal">
      <formula>_FV(13,"3")</formula>
    </cfRule>
  </conditionalFormatting>
  <conditionalFormatting sqref="BT100">
    <cfRule type="cellIs" dxfId="19783" priority="27574" operator="equal">
      <formula>_FV(13,"3")</formula>
    </cfRule>
  </conditionalFormatting>
  <conditionalFormatting sqref="BT100">
    <cfRule type="cellIs" dxfId="19782" priority="27575" operator="equal">
      <formula>_FV(13,"3")</formula>
    </cfRule>
  </conditionalFormatting>
  <conditionalFormatting sqref="BT101:BT108">
    <cfRule type="containsText" dxfId="19781" priority="27551" operator="containsText" text="08.30 – 14.30">
      <formula>NOT(ISERROR(SEARCH("08.30 – 14.30",BT101)))</formula>
    </cfRule>
    <cfRule type="containsText" dxfId="19780" priority="27552" operator="containsText" text="09:30 – 18.30">
      <formula>NOT(ISERROR(SEARCH("09:30 – 18.30",BT101)))</formula>
    </cfRule>
    <cfRule type="containsText" dxfId="19779" priority="27553" operator="containsText" text="10.30 – 18.30">
      <formula>NOT(ISERROR(SEARCH("10.30 – 18.30",BT101)))</formula>
    </cfRule>
    <cfRule type="containsText" dxfId="19778" priority="27554" operator="containsText" text="09.30 – 18.30">
      <formula>NOT(ISERROR(SEARCH("09.30 – 18.30",BT101)))</formula>
    </cfRule>
    <cfRule type="containsText" dxfId="19777" priority="27556" operator="containsText" text="09.00 – 13:00">
      <formula>NOT(ISERROR(SEARCH("09.00 – 13:00",BT101)))</formula>
    </cfRule>
    <cfRule type="containsText" dxfId="19776" priority="27557" operator="containsText" text="08.30 – 16.30">
      <formula>NOT(ISERROR(SEARCH("08.30 – 16.30",BT101)))</formula>
    </cfRule>
    <cfRule type="containsText" dxfId="19775" priority="27558" operator="containsText" text="08:30 – 17.30">
      <formula>NOT(ISERROR(SEARCH("08:30 – 17.30",BT101)))</formula>
    </cfRule>
    <cfRule type="containsText" dxfId="19774" priority="27559" operator="containsText" text="08.30 – 17.30">
      <formula>NOT(ISERROR(SEARCH("08.30 – 17.30",BT101)))</formula>
    </cfRule>
    <cfRule type="containsText" dxfId="19773" priority="27560" operator="containsText" text="09.00 – 18.00">
      <formula>NOT(ISERROR(SEARCH("09.00 – 18.00",BT101)))</formula>
    </cfRule>
    <cfRule type="containsText" dxfId="19772" priority="27561" operator="containsText" text="09.00 – 13.00">
      <formula>NOT(ISERROR(SEARCH("09.00 – 13.00",BT101)))</formula>
    </cfRule>
    <cfRule type="containsText" dxfId="19771" priority="27562" operator="containsText" text="11.30 – 19.30">
      <formula>NOT(ISERROR(SEARCH("11.30 – 19.30",BT101)))</formula>
    </cfRule>
    <cfRule type="containsText" dxfId="19770" priority="27563" operator="containsText" text="10.30 – 19.30">
      <formula>NOT(ISERROR(SEARCH("10.30 – 19.30",BT101)))</formula>
    </cfRule>
    <cfRule type="containsText" dxfId="19769" priority="27564" operator="containsText" text="09.00 – 15.00">
      <formula>NOT(ISERROR(SEARCH("09.00 – 15.00",BT101)))</formula>
    </cfRule>
    <cfRule type="containsText" dxfId="19768" priority="27565" operator="containsText" text="1 2 : 3 0">
      <formula>NOT(ISERROR(SEARCH("1 2 : 3 0",BT101)))</formula>
    </cfRule>
    <cfRule type="containsText" dxfId="19767" priority="27566" operator="containsText" text="1 3 : 3 0">
      <formula>NOT(ISERROR(SEARCH("1 3 : 3 0",BT101)))</formula>
    </cfRule>
    <cfRule type="containsText" dxfId="19766" priority="27567" operator="containsText" text="FESTIVITÁ">
      <formula>NOT(ISERROR(SEARCH("FESTIVITÁ",BT101)))</formula>
    </cfRule>
    <cfRule type="cellIs" dxfId="19765" priority="27568" operator="equal">
      <formula>"DOMENICA"</formula>
    </cfRule>
  </conditionalFormatting>
  <conditionalFormatting sqref="BT101:BT108">
    <cfRule type="containsText" dxfId="19764" priority="27543" operator="containsText" text="09.00 - 13.00">
      <formula>NOT(ISERROR(SEARCH("09.00 - 13.00",BT101)))</formula>
    </cfRule>
    <cfRule type="containsText" dxfId="19763" priority="27546" operator="containsText" text="09.00 – 15:00">
      <formula>NOT(ISERROR(SEARCH("09.00 – 15:00",BT101)))</formula>
    </cfRule>
    <cfRule type="containsText" dxfId="19762" priority="27547" operator="containsText" text="09.00 – 16.00">
      <formula>NOT(ISERROR(SEARCH("09.00 – 16.00",BT101)))</formula>
    </cfRule>
    <cfRule type="containsText" dxfId="19761" priority="27548" operator="containsText" text="09.00 - 13:00">
      <formula>NOT(ISERROR(SEARCH("09.00 - 13:00",BT101)))</formula>
    </cfRule>
    <cfRule type="containsText" dxfId="19760" priority="27549" operator="containsText" text="08.30 – 16:30 ">
      <formula>NOT(ISERROR(SEARCH("08.30 – 16:30 ",BT101)))</formula>
    </cfRule>
    <cfRule type="containsText" dxfId="19759" priority="27550" operator="containsText" text="08.30 – 17:30 ">
      <formula>NOT(ISERROR(SEARCH("08.30 – 17:30 ",BT101)))</formula>
    </cfRule>
  </conditionalFormatting>
  <conditionalFormatting sqref="BT101:BT108">
    <cfRule type="containsText" dxfId="19758" priority="27545" operator="containsText" text="1 3 : 0 0">
      <formula>NOT(ISERROR(SEARCH("1 3 : 0 0",BT101)))</formula>
    </cfRule>
  </conditionalFormatting>
  <conditionalFormatting sqref="BT101">
    <cfRule type="containsText" dxfId="19757" priority="27544" operator="containsText" text="13:00">
      <formula>NOT(ISERROR(SEARCH("13:00",BT101)))</formula>
    </cfRule>
  </conditionalFormatting>
  <conditionalFormatting sqref="BT101:BT108">
    <cfRule type="containsText" dxfId="19756" priority="27555" operator="containsText" text="09:00 – 13.00 ">
      <formula>NOT(ISERROR(SEARCH("09:00 – 13.00 ",BT101)))</formula>
    </cfRule>
  </conditionalFormatting>
  <conditionalFormatting sqref="BT107">
    <cfRule type="containsText" dxfId="19755" priority="27542" operator="containsText" text="09:00 – 13.00 ">
      <formula>NOT(ISERROR(SEARCH("09:00 – 13.00 ",BT107)))</formula>
    </cfRule>
  </conditionalFormatting>
  <conditionalFormatting sqref="BT101:BT108">
    <cfRule type="containsText" dxfId="19754" priority="27541" operator="containsText" text="09:00 – 13.00 ">
      <formula>NOT(ISERROR(SEARCH("09:00 – 13.00 ",BT101)))</formula>
    </cfRule>
  </conditionalFormatting>
  <conditionalFormatting sqref="BT107:BT108">
    <cfRule type="containsText" dxfId="19753" priority="27540" operator="containsText" text="09:00 – 13.00 ">
      <formula>NOT(ISERROR(SEARCH("09:00 – 13.00 ",BT107)))</formula>
    </cfRule>
  </conditionalFormatting>
  <conditionalFormatting sqref="BT102">
    <cfRule type="containsText" dxfId="19752" priority="27537" operator="containsText" text="09.00 -13.00">
      <formula>NOT(ISERROR(SEARCH("09.00 -13.00",BT102)))</formula>
    </cfRule>
    <cfRule type="containsText" dxfId="19751" priority="27538" operator="containsText" text="09.00 -15:00">
      <formula>NOT(ISERROR(SEARCH("09.00 -15:00",BT102)))</formula>
    </cfRule>
    <cfRule type="containsText" dxfId="19750" priority="27539" operator="containsText" text="09.00 -16.00">
      <formula>NOT(ISERROR(SEARCH("09.00 -16.00",BT102)))</formula>
    </cfRule>
  </conditionalFormatting>
  <conditionalFormatting sqref="BT103:BT108">
    <cfRule type="containsText" dxfId="19749" priority="27534" operator="containsText" text="09.00 -13.00">
      <formula>NOT(ISERROR(SEARCH("09.00 -13.00",BT103)))</formula>
    </cfRule>
    <cfRule type="containsText" dxfId="19748" priority="27535" operator="containsText" text="09.00 -15:00">
      <formula>NOT(ISERROR(SEARCH("09.00 -15:00",BT103)))</formula>
    </cfRule>
    <cfRule type="containsText" dxfId="19747" priority="27536" operator="containsText" text="09.00 -16.00">
      <formula>NOT(ISERROR(SEARCH("09.00 -16.00",BT103)))</formula>
    </cfRule>
  </conditionalFormatting>
  <conditionalFormatting sqref="BT101">
    <cfRule type="containsText" dxfId="19746" priority="27531" operator="containsText" text="09.00 -13.00">
      <formula>NOT(ISERROR(SEARCH("09.00 -13.00",BT101)))</formula>
    </cfRule>
    <cfRule type="containsText" dxfId="19745" priority="27532" operator="containsText" text="09.00 -15:00">
      <formula>NOT(ISERROR(SEARCH("09.00 -15:00",BT101)))</formula>
    </cfRule>
    <cfRule type="containsText" dxfId="19744" priority="27533" operator="containsText" text="09.00 -16.00">
      <formula>NOT(ISERROR(SEARCH("09.00 -16.00",BT101)))</formula>
    </cfRule>
  </conditionalFormatting>
  <conditionalFormatting sqref="BT107">
    <cfRule type="containsText" dxfId="19743" priority="27530" operator="containsText" text="09:00 – 13.00 ">
      <formula>NOT(ISERROR(SEARCH("09:00 – 13.00 ",BT107)))</formula>
    </cfRule>
  </conditionalFormatting>
  <conditionalFormatting sqref="BT101:BT108">
    <cfRule type="containsText" dxfId="19742" priority="27529" operator="containsText" text="09:00 – 13.00 ">
      <formula>NOT(ISERROR(SEARCH("09:00 – 13.00 ",BT101)))</formula>
    </cfRule>
  </conditionalFormatting>
  <conditionalFormatting sqref="BT107:BT108">
    <cfRule type="containsText" dxfId="19741" priority="27528" operator="containsText" text="09:00 – 13.00 ">
      <formula>NOT(ISERROR(SEARCH("09:00 – 13.00 ",BT107)))</formula>
    </cfRule>
  </conditionalFormatting>
  <conditionalFormatting sqref="BT102">
    <cfRule type="containsText" dxfId="19740" priority="27525" operator="containsText" text="09.00 -13.00">
      <formula>NOT(ISERROR(SEARCH("09.00 -13.00",BT102)))</formula>
    </cfRule>
    <cfRule type="containsText" dxfId="19739" priority="27526" operator="containsText" text="09.00 -15:00">
      <formula>NOT(ISERROR(SEARCH("09.00 -15:00",BT102)))</formula>
    </cfRule>
    <cfRule type="containsText" dxfId="19738" priority="27527" operator="containsText" text="09.00 -16.00">
      <formula>NOT(ISERROR(SEARCH("09.00 -16.00",BT102)))</formula>
    </cfRule>
  </conditionalFormatting>
  <conditionalFormatting sqref="BT103:BT108">
    <cfRule type="containsText" dxfId="19737" priority="27522" operator="containsText" text="09.00 -13.00">
      <formula>NOT(ISERROR(SEARCH("09.00 -13.00",BT103)))</formula>
    </cfRule>
    <cfRule type="containsText" dxfId="19736" priority="27523" operator="containsText" text="09.00 -15:00">
      <formula>NOT(ISERROR(SEARCH("09.00 -15:00",BT103)))</formula>
    </cfRule>
    <cfRule type="containsText" dxfId="19735" priority="27524" operator="containsText" text="09.00 -16.00">
      <formula>NOT(ISERROR(SEARCH("09.00 -16.00",BT103)))</formula>
    </cfRule>
  </conditionalFormatting>
  <conditionalFormatting sqref="BT101">
    <cfRule type="containsText" dxfId="19734" priority="27519" operator="containsText" text="09.00 -13.00">
      <formula>NOT(ISERROR(SEARCH("09.00 -13.00",BT101)))</formula>
    </cfRule>
    <cfRule type="containsText" dxfId="19733" priority="27520" operator="containsText" text="09.00 -15:00">
      <formula>NOT(ISERROR(SEARCH("09.00 -15:00",BT101)))</formula>
    </cfRule>
    <cfRule type="containsText" dxfId="19732" priority="27521" operator="containsText" text="09.00 -16.00">
      <formula>NOT(ISERROR(SEARCH("09.00 -16.00",BT101)))</formula>
    </cfRule>
  </conditionalFormatting>
  <conditionalFormatting sqref="BT102">
    <cfRule type="containsText" dxfId="19731" priority="27516" operator="containsText" text="09.00 -13:00">
      <formula>NOT(ISERROR(SEARCH("09.00 -13:00",BT102)))</formula>
    </cfRule>
    <cfRule type="containsText" dxfId="19730" priority="27517" operator="containsText" text="08.30 -17.30">
      <formula>NOT(ISERROR(SEARCH("08.30 -17.30",BT102)))</formula>
    </cfRule>
    <cfRule type="containsText" dxfId="19729" priority="27518" operator="containsText" text="08.30 -15:30">
      <formula>NOT(ISERROR(SEARCH("08.30 -15:30",BT102)))</formula>
    </cfRule>
  </conditionalFormatting>
  <conditionalFormatting sqref="BT103:BT108">
    <cfRule type="containsText" dxfId="19728" priority="27513" operator="containsText" text="09.00 -13.00">
      <formula>NOT(ISERROR(SEARCH("09.00 -13.00",BT103)))</formula>
    </cfRule>
    <cfRule type="containsText" dxfId="19727" priority="27514" operator="containsText" text="09.00 -15:00">
      <formula>NOT(ISERROR(SEARCH("09.00 -15:00",BT103)))</formula>
    </cfRule>
    <cfRule type="containsText" dxfId="19726" priority="27515" operator="containsText" text="09.00 -16.00">
      <formula>NOT(ISERROR(SEARCH("09.00 -16.00",BT103)))</formula>
    </cfRule>
  </conditionalFormatting>
  <conditionalFormatting sqref="BT103:BT108">
    <cfRule type="containsText" dxfId="19725" priority="27510" operator="containsText" text="09.00 -13:00">
      <formula>NOT(ISERROR(SEARCH("09.00 -13:00",BT103)))</formula>
    </cfRule>
    <cfRule type="containsText" dxfId="19724" priority="27511" operator="containsText" text="08.30 -17.30">
      <formula>NOT(ISERROR(SEARCH("08.30 -17.30",BT103)))</formula>
    </cfRule>
    <cfRule type="containsText" dxfId="19723" priority="27512" operator="containsText" text="08.30 -15:30">
      <formula>NOT(ISERROR(SEARCH("08.30 -15:30",BT103)))</formula>
    </cfRule>
  </conditionalFormatting>
  <conditionalFormatting sqref="BT101">
    <cfRule type="containsText" dxfId="19722" priority="27507" operator="containsText" text="09.00 -13.00">
      <formula>NOT(ISERROR(SEARCH("09.00 -13.00",BT101)))</formula>
    </cfRule>
    <cfRule type="containsText" dxfId="19721" priority="27508" operator="containsText" text="09.00 -15:00">
      <formula>NOT(ISERROR(SEARCH("09.00 -15:00",BT101)))</formula>
    </cfRule>
    <cfRule type="containsText" dxfId="19720" priority="27509" operator="containsText" text="09.00 -16.00">
      <formula>NOT(ISERROR(SEARCH("09.00 -16.00",BT101)))</formula>
    </cfRule>
  </conditionalFormatting>
  <conditionalFormatting sqref="BT101">
    <cfRule type="containsText" dxfId="19719" priority="27504" operator="containsText" text="09.00 -13:00">
      <formula>NOT(ISERROR(SEARCH("09.00 -13:00",BT101)))</formula>
    </cfRule>
    <cfRule type="containsText" dxfId="19718" priority="27505" operator="containsText" text="08.30 -17.30">
      <formula>NOT(ISERROR(SEARCH("08.30 -17.30",BT101)))</formula>
    </cfRule>
    <cfRule type="containsText" dxfId="19717" priority="27506" operator="containsText" text="08.30 -15:30">
      <formula>NOT(ISERROR(SEARCH("08.30 -15:30",BT101)))</formula>
    </cfRule>
  </conditionalFormatting>
  <conditionalFormatting sqref="BL100">
    <cfRule type="cellIs" dxfId="19716" priority="27495" operator="equal">
      <formula>"09.00 – 13.00"</formula>
    </cfRule>
  </conditionalFormatting>
  <conditionalFormatting sqref="BL100">
    <cfRule type="cellIs" dxfId="19715" priority="27496" operator="equal">
      <formula>"09.00 – 15.00"</formula>
    </cfRule>
  </conditionalFormatting>
  <conditionalFormatting sqref="BL100">
    <cfRule type="cellIs" dxfId="19714" priority="27497" operator="equal">
      <formula>"09.00 – 18.00"</formula>
    </cfRule>
  </conditionalFormatting>
  <conditionalFormatting sqref="BL100">
    <cfRule type="cellIs" dxfId="19713" priority="27498" operator="equal">
      <formula>"09.30 – 13.00"</formula>
    </cfRule>
  </conditionalFormatting>
  <conditionalFormatting sqref="BL100">
    <cfRule type="cellIs" dxfId="19712" priority="27499" operator="equal">
      <formula>"10.30 – 19.30"</formula>
    </cfRule>
  </conditionalFormatting>
  <conditionalFormatting sqref="BL100">
    <cfRule type="cellIs" dxfId="19711" priority="27500" operator="equal">
      <formula>"11.30 – 19.30"</formula>
    </cfRule>
  </conditionalFormatting>
  <conditionalFormatting sqref="BL100">
    <cfRule type="cellIs" dxfId="19710" priority="27501" operator="equal">
      <formula>_FV(13,"3")</formula>
    </cfRule>
  </conditionalFormatting>
  <conditionalFormatting sqref="BL100">
    <cfRule type="cellIs" dxfId="19709" priority="27502" operator="equal">
      <formula>_FV(13,"3")</formula>
    </cfRule>
  </conditionalFormatting>
  <conditionalFormatting sqref="BL100">
    <cfRule type="cellIs" dxfId="19708" priority="27503" operator="equal">
      <formula>_FV(13,"3")</formula>
    </cfRule>
  </conditionalFormatting>
  <conditionalFormatting sqref="BL100">
    <cfRule type="containsText" dxfId="19707" priority="27485" operator="containsText" text="DOMENICA">
      <formula>NOT(ISERROR(SEARCH("DOMENICA",BL100)))</formula>
    </cfRule>
    <cfRule type="containsText" dxfId="19706" priority="27486" operator="containsText" text="08.30 – 14.30">
      <formula>NOT(ISERROR(SEARCH("08.30 – 14.30",BL100)))</formula>
    </cfRule>
    <cfRule type="containsText" dxfId="19705" priority="27487" operator="containsText" text="09.30 – 18.30">
      <formula>NOT(ISERROR(SEARCH("09.30 – 18.30",BL100)))</formula>
    </cfRule>
    <cfRule type="containsText" dxfId="19704" priority="27488" operator="containsText" text="08.30 – 16.30">
      <formula>NOT(ISERROR(SEARCH("08.30 – 16.30",BL100)))</formula>
    </cfRule>
    <cfRule type="containsText" dxfId="19703" priority="27489" operator="containsText" text="08.30 – 17.30">
      <formula>NOT(ISERROR(SEARCH("08.30 – 17.30",BL100)))</formula>
    </cfRule>
    <cfRule type="containsText" dxfId="19702" priority="27490" operator="containsText" text="09.00 – 18.00">
      <formula>NOT(ISERROR(SEARCH("09.00 – 18.00",BL100)))</formula>
    </cfRule>
    <cfRule type="containsText" dxfId="19701" priority="27491" operator="containsText" text="09.00 – 15.00">
      <formula>NOT(ISERROR(SEARCH("09.00 – 15.00",BL100)))</formula>
    </cfRule>
    <cfRule type="containsText" dxfId="19700" priority="27492" operator="containsText" text="10.30 – 19.30">
      <formula>NOT(ISERROR(SEARCH("10.30 – 19.30",BL100)))</formula>
    </cfRule>
    <cfRule type="containsText" dxfId="19699" priority="27493" operator="containsText" text="09.00 – 13.00">
      <formula>NOT(ISERROR(SEARCH("09.00 – 13.00",BL100)))</formula>
    </cfRule>
    <cfRule type="containsText" dxfId="19698" priority="27494" operator="containsText" text="11.30 – 19.30">
      <formula>NOT(ISERROR(SEARCH("11.30 – 19.30",BL100)))</formula>
    </cfRule>
  </conditionalFormatting>
  <conditionalFormatting sqref="BL100">
    <cfRule type="cellIs" dxfId="19697" priority="27477" operator="equal">
      <formula>"09.00 – 15.00"</formula>
    </cfRule>
  </conditionalFormatting>
  <conditionalFormatting sqref="BL100">
    <cfRule type="cellIs" dxfId="19696" priority="27478" operator="equal">
      <formula>"09.00 – 18.00"</formula>
    </cfRule>
  </conditionalFormatting>
  <conditionalFormatting sqref="BL100">
    <cfRule type="cellIs" dxfId="19695" priority="27479" operator="equal">
      <formula>"09.30 – 13.00"</formula>
    </cfRule>
  </conditionalFormatting>
  <conditionalFormatting sqref="BL100">
    <cfRule type="cellIs" dxfId="19694" priority="27480" operator="equal">
      <formula>"10.30 – 19.30"</formula>
    </cfRule>
  </conditionalFormatting>
  <conditionalFormatting sqref="BL100">
    <cfRule type="cellIs" dxfId="19693" priority="27481" operator="equal">
      <formula>"11.30 – 19.30"</formula>
    </cfRule>
  </conditionalFormatting>
  <conditionalFormatting sqref="BL100">
    <cfRule type="cellIs" dxfId="19692" priority="27482" operator="equal">
      <formula>_FV(13,"3")</formula>
    </cfRule>
  </conditionalFormatting>
  <conditionalFormatting sqref="BL100">
    <cfRule type="cellIs" dxfId="19691" priority="27483" operator="equal">
      <formula>_FV(13,"3")</formula>
    </cfRule>
  </conditionalFormatting>
  <conditionalFormatting sqref="BL100">
    <cfRule type="cellIs" dxfId="19690" priority="27484" operator="equal">
      <formula>_FV(13,"3")</formula>
    </cfRule>
  </conditionalFormatting>
  <conditionalFormatting sqref="BL100">
    <cfRule type="cellIs" dxfId="19689" priority="27469" operator="equal">
      <formula>"09.00 – 15.00"</formula>
    </cfRule>
  </conditionalFormatting>
  <conditionalFormatting sqref="BL100">
    <cfRule type="cellIs" dxfId="19688" priority="27470" operator="equal">
      <formula>"09.00 – 18.00"</formula>
    </cfRule>
  </conditionalFormatting>
  <conditionalFormatting sqref="BL100">
    <cfRule type="cellIs" dxfId="19687" priority="27471" operator="equal">
      <formula>"09.30 – 13.00"</formula>
    </cfRule>
  </conditionalFormatting>
  <conditionalFormatting sqref="BL100">
    <cfRule type="cellIs" dxfId="19686" priority="27472" operator="equal">
      <formula>"10.30 – 19.30"</formula>
    </cfRule>
  </conditionalFormatting>
  <conditionalFormatting sqref="BL100">
    <cfRule type="cellIs" dxfId="19685" priority="27473" operator="equal">
      <formula>"11.30 – 19.30"</formula>
    </cfRule>
  </conditionalFormatting>
  <conditionalFormatting sqref="BL100">
    <cfRule type="cellIs" dxfId="19684" priority="27474" operator="equal">
      <formula>_FV(13,"3")</formula>
    </cfRule>
  </conditionalFormatting>
  <conditionalFormatting sqref="BL100">
    <cfRule type="cellIs" dxfId="19683" priority="27475" operator="equal">
      <formula>_FV(13,"3")</formula>
    </cfRule>
  </conditionalFormatting>
  <conditionalFormatting sqref="BL100">
    <cfRule type="cellIs" dxfId="19682" priority="27476" operator="equal">
      <formula>_FV(13,"3")</formula>
    </cfRule>
  </conditionalFormatting>
  <conditionalFormatting sqref="BL100">
    <cfRule type="containsText" dxfId="19681" priority="27463" operator="containsText" text="09.00 - 13.00">
      <formula>NOT(ISERROR(SEARCH("09.00 - 13.00",BL100)))</formula>
    </cfRule>
    <cfRule type="containsText" dxfId="19680" priority="27464" operator="containsText" text="09.00 – 15:00">
      <formula>NOT(ISERROR(SEARCH("09.00 – 15:00",BL100)))</formula>
    </cfRule>
    <cfRule type="containsText" dxfId="19679" priority="27465" operator="containsText" text="09.00 – 16.00">
      <formula>NOT(ISERROR(SEARCH("09.00 – 16.00",BL100)))</formula>
    </cfRule>
    <cfRule type="containsText" dxfId="19678" priority="27466" operator="containsText" text="09.00 - 13:00">
      <formula>NOT(ISERROR(SEARCH("09.00 - 13:00",BL100)))</formula>
    </cfRule>
    <cfRule type="containsText" dxfId="19677" priority="27467" operator="containsText" text="08.30 – 16:30 ">
      <formula>NOT(ISERROR(SEARCH("08.30 – 16:30 ",BL100)))</formula>
    </cfRule>
    <cfRule type="containsText" dxfId="19676" priority="27468" operator="containsText" text="08.30 – 17:30 ">
      <formula>NOT(ISERROR(SEARCH("08.30 – 17:30 ",BL100)))</formula>
    </cfRule>
  </conditionalFormatting>
  <conditionalFormatting sqref="BL100">
    <cfRule type="cellIs" dxfId="19675" priority="27455" operator="equal">
      <formula>"09.00 – 15.00"</formula>
    </cfRule>
  </conditionalFormatting>
  <conditionalFormatting sqref="BL100">
    <cfRule type="cellIs" dxfId="19674" priority="27456" operator="equal">
      <formula>"09.00 – 18.00"</formula>
    </cfRule>
  </conditionalFormatting>
  <conditionalFormatting sqref="BL100">
    <cfRule type="cellIs" dxfId="19673" priority="27457" operator="equal">
      <formula>"09.30 – 13.00"</formula>
    </cfRule>
  </conditionalFormatting>
  <conditionalFormatting sqref="BL100">
    <cfRule type="cellIs" dxfId="19672" priority="27458" operator="equal">
      <formula>"10.30 – 19.30"</formula>
    </cfRule>
  </conditionalFormatting>
  <conditionalFormatting sqref="BL100">
    <cfRule type="cellIs" dxfId="19671" priority="27459" operator="equal">
      <formula>"11.30 – 19.30"</formula>
    </cfRule>
  </conditionalFormatting>
  <conditionalFormatting sqref="BL100">
    <cfRule type="cellIs" dxfId="19670" priority="27460" operator="equal">
      <formula>_FV(13,"3")</formula>
    </cfRule>
  </conditionalFormatting>
  <conditionalFormatting sqref="BL100">
    <cfRule type="cellIs" dxfId="19669" priority="27461" operator="equal">
      <formula>_FV(13,"3")</formula>
    </cfRule>
  </conditionalFormatting>
  <conditionalFormatting sqref="BL100">
    <cfRule type="cellIs" dxfId="19668" priority="27462" operator="equal">
      <formula>_FV(13,"3")</formula>
    </cfRule>
  </conditionalFormatting>
  <conditionalFormatting sqref="BL100">
    <cfRule type="containsText" dxfId="19667" priority="27445" operator="containsText" text="DOMENICA">
      <formula>NOT(ISERROR(SEARCH("DOMENICA",BL100)))</formula>
    </cfRule>
    <cfRule type="containsText" dxfId="19666" priority="27446" operator="containsText" text="08.30 – 14.30">
      <formula>NOT(ISERROR(SEARCH("08.30 – 14.30",BL100)))</formula>
    </cfRule>
    <cfRule type="containsText" dxfId="19665" priority="27447" operator="containsText" text="09.30 – 18.30">
      <formula>NOT(ISERROR(SEARCH("09.30 – 18.30",BL100)))</formula>
    </cfRule>
    <cfRule type="containsText" dxfId="19664" priority="27448" operator="containsText" text="08.30 – 16.30">
      <formula>NOT(ISERROR(SEARCH("08.30 – 16.30",BL100)))</formula>
    </cfRule>
    <cfRule type="containsText" dxfId="19663" priority="27449" operator="containsText" text="08.30 – 17.30">
      <formula>NOT(ISERROR(SEARCH("08.30 – 17.30",BL100)))</formula>
    </cfRule>
    <cfRule type="containsText" dxfId="19662" priority="27450" operator="containsText" text="09.00 – 18.00">
      <formula>NOT(ISERROR(SEARCH("09.00 – 18.00",BL100)))</formula>
    </cfRule>
    <cfRule type="containsText" dxfId="19661" priority="27451" operator="containsText" text="09.00 – 15.00">
      <formula>NOT(ISERROR(SEARCH("09.00 – 15.00",BL100)))</formula>
    </cfRule>
    <cfRule type="containsText" dxfId="19660" priority="27452" operator="containsText" text="10.30 – 19.30">
      <formula>NOT(ISERROR(SEARCH("10.30 – 19.30",BL100)))</formula>
    </cfRule>
    <cfRule type="containsText" dxfId="19659" priority="27453" operator="containsText" text="09.00 – 13.00">
      <formula>NOT(ISERROR(SEARCH("09.00 – 13.00",BL100)))</formula>
    </cfRule>
    <cfRule type="containsText" dxfId="19658" priority="27454" operator="containsText" text="11.30 – 19.30">
      <formula>NOT(ISERROR(SEARCH("11.30 – 19.30",BL100)))</formula>
    </cfRule>
  </conditionalFormatting>
  <conditionalFormatting sqref="BL100">
    <cfRule type="cellIs" dxfId="19657" priority="27438" operator="equal">
      <formula>"09.00 – 18.00"</formula>
    </cfRule>
  </conditionalFormatting>
  <conditionalFormatting sqref="BL100">
    <cfRule type="cellIs" dxfId="19656" priority="27439" operator="equal">
      <formula>"09.30 – 13.00"</formula>
    </cfRule>
  </conditionalFormatting>
  <conditionalFormatting sqref="BL100">
    <cfRule type="cellIs" dxfId="19655" priority="27440" operator="equal">
      <formula>"10.30 – 19.30"</formula>
    </cfRule>
  </conditionalFormatting>
  <conditionalFormatting sqref="BL100">
    <cfRule type="cellIs" dxfId="19654" priority="27441" operator="equal">
      <formula>"11.30 – 19.30"</formula>
    </cfRule>
  </conditionalFormatting>
  <conditionalFormatting sqref="BL100">
    <cfRule type="cellIs" dxfId="19653" priority="27442" operator="equal">
      <formula>_FV(13,"3")</formula>
    </cfRule>
  </conditionalFormatting>
  <conditionalFormatting sqref="BL100">
    <cfRule type="cellIs" dxfId="19652" priority="27443" operator="equal">
      <formula>_FV(13,"3")</formula>
    </cfRule>
  </conditionalFormatting>
  <conditionalFormatting sqref="BL100">
    <cfRule type="cellIs" dxfId="19651" priority="27444" operator="equal">
      <formula>_FV(13,"3")</formula>
    </cfRule>
  </conditionalFormatting>
  <conditionalFormatting sqref="BL100">
    <cfRule type="cellIs" dxfId="19650" priority="27431" operator="equal">
      <formula>"09.00 – 18.00"</formula>
    </cfRule>
  </conditionalFormatting>
  <conditionalFormatting sqref="BL100">
    <cfRule type="cellIs" dxfId="19649" priority="27432" operator="equal">
      <formula>"09.30 – 13.00"</formula>
    </cfRule>
  </conditionalFormatting>
  <conditionalFormatting sqref="BL100">
    <cfRule type="cellIs" dxfId="19648" priority="27433" operator="equal">
      <formula>"10.30 – 19.30"</formula>
    </cfRule>
  </conditionalFormatting>
  <conditionalFormatting sqref="BL100">
    <cfRule type="cellIs" dxfId="19647" priority="27434" operator="equal">
      <formula>"11.30 – 19.30"</formula>
    </cfRule>
  </conditionalFormatting>
  <conditionalFormatting sqref="BL100">
    <cfRule type="cellIs" dxfId="19646" priority="27435" operator="equal">
      <formula>_FV(13,"3")</formula>
    </cfRule>
  </conditionalFormatting>
  <conditionalFormatting sqref="BL100">
    <cfRule type="cellIs" dxfId="19645" priority="27436" operator="equal">
      <formula>_FV(13,"3")</formula>
    </cfRule>
  </conditionalFormatting>
  <conditionalFormatting sqref="BL100">
    <cfRule type="cellIs" dxfId="19644" priority="27437" operator="equal">
      <formula>_FV(13,"3")</formula>
    </cfRule>
  </conditionalFormatting>
  <conditionalFormatting sqref="BL101:BL108">
    <cfRule type="containsText" dxfId="19643" priority="27413" operator="containsText" text="08.30 – 14.30">
      <formula>NOT(ISERROR(SEARCH("08.30 – 14.30",BL101)))</formula>
    </cfRule>
    <cfRule type="containsText" dxfId="19642" priority="27414" operator="containsText" text="09:30 – 18.30">
      <formula>NOT(ISERROR(SEARCH("09:30 – 18.30",BL101)))</formula>
    </cfRule>
    <cfRule type="containsText" dxfId="19641" priority="27415" operator="containsText" text="10.30 – 18.30">
      <formula>NOT(ISERROR(SEARCH("10.30 – 18.30",BL101)))</formula>
    </cfRule>
    <cfRule type="containsText" dxfId="19640" priority="27416" operator="containsText" text="09.30 – 18.30">
      <formula>NOT(ISERROR(SEARCH("09.30 – 18.30",BL101)))</formula>
    </cfRule>
    <cfRule type="containsText" dxfId="19639" priority="27418" operator="containsText" text="09.00 – 13:00">
      <formula>NOT(ISERROR(SEARCH("09.00 – 13:00",BL101)))</formula>
    </cfRule>
    <cfRule type="containsText" dxfId="19638" priority="27419" operator="containsText" text="08.30 – 16.30">
      <formula>NOT(ISERROR(SEARCH("08.30 – 16.30",BL101)))</formula>
    </cfRule>
    <cfRule type="containsText" dxfId="19637" priority="27420" operator="containsText" text="08:30 – 17.30">
      <formula>NOT(ISERROR(SEARCH("08:30 – 17.30",BL101)))</formula>
    </cfRule>
    <cfRule type="containsText" dxfId="19636" priority="27421" operator="containsText" text="08.30 – 17.30">
      <formula>NOT(ISERROR(SEARCH("08.30 – 17.30",BL101)))</formula>
    </cfRule>
    <cfRule type="containsText" dxfId="19635" priority="27422" operator="containsText" text="09.00 – 18.00">
      <formula>NOT(ISERROR(SEARCH("09.00 – 18.00",BL101)))</formula>
    </cfRule>
    <cfRule type="containsText" dxfId="19634" priority="27423" operator="containsText" text="09.00 – 13.00">
      <formula>NOT(ISERROR(SEARCH("09.00 – 13.00",BL101)))</formula>
    </cfRule>
    <cfRule type="containsText" dxfId="19633" priority="27424" operator="containsText" text="11.30 – 19.30">
      <formula>NOT(ISERROR(SEARCH("11.30 – 19.30",BL101)))</formula>
    </cfRule>
    <cfRule type="containsText" dxfId="19632" priority="27425" operator="containsText" text="10.30 – 19.30">
      <formula>NOT(ISERROR(SEARCH("10.30 – 19.30",BL101)))</formula>
    </cfRule>
    <cfRule type="containsText" dxfId="19631" priority="27426" operator="containsText" text="09.00 – 15.00">
      <formula>NOT(ISERROR(SEARCH("09.00 – 15.00",BL101)))</formula>
    </cfRule>
    <cfRule type="containsText" dxfId="19630" priority="27427" operator="containsText" text="1 2 : 3 0">
      <formula>NOT(ISERROR(SEARCH("1 2 : 3 0",BL101)))</formula>
    </cfRule>
    <cfRule type="containsText" dxfId="19629" priority="27428" operator="containsText" text="1 3 : 3 0">
      <formula>NOT(ISERROR(SEARCH("1 3 : 3 0",BL101)))</formula>
    </cfRule>
    <cfRule type="containsText" dxfId="19628" priority="27429" operator="containsText" text="FESTIVITÁ">
      <formula>NOT(ISERROR(SEARCH("FESTIVITÁ",BL101)))</formula>
    </cfRule>
    <cfRule type="cellIs" dxfId="19627" priority="27430" operator="equal">
      <formula>"DOMENICA"</formula>
    </cfRule>
  </conditionalFormatting>
  <conditionalFormatting sqref="BL101:BL108">
    <cfRule type="containsText" dxfId="19626" priority="27405" operator="containsText" text="09.00 - 13.00">
      <formula>NOT(ISERROR(SEARCH("09.00 - 13.00",BL101)))</formula>
    </cfRule>
    <cfRule type="containsText" dxfId="19625" priority="27408" operator="containsText" text="09.00 – 15:00">
      <formula>NOT(ISERROR(SEARCH("09.00 – 15:00",BL101)))</formula>
    </cfRule>
    <cfRule type="containsText" dxfId="19624" priority="27409" operator="containsText" text="09.00 – 16.00">
      <formula>NOT(ISERROR(SEARCH("09.00 – 16.00",BL101)))</formula>
    </cfRule>
    <cfRule type="containsText" dxfId="19623" priority="27410" operator="containsText" text="09.00 - 13:00">
      <formula>NOT(ISERROR(SEARCH("09.00 - 13:00",BL101)))</formula>
    </cfRule>
    <cfRule type="containsText" dxfId="19622" priority="27411" operator="containsText" text="08.30 – 16:30 ">
      <formula>NOT(ISERROR(SEARCH("08.30 – 16:30 ",BL101)))</formula>
    </cfRule>
    <cfRule type="containsText" dxfId="19621" priority="27412" operator="containsText" text="08.30 – 17:30 ">
      <formula>NOT(ISERROR(SEARCH("08.30 – 17:30 ",BL101)))</formula>
    </cfRule>
  </conditionalFormatting>
  <conditionalFormatting sqref="BL101:BL108">
    <cfRule type="containsText" dxfId="19620" priority="27407" operator="containsText" text="1 3 : 0 0">
      <formula>NOT(ISERROR(SEARCH("1 3 : 0 0",BL101)))</formula>
    </cfRule>
  </conditionalFormatting>
  <conditionalFormatting sqref="BL101">
    <cfRule type="containsText" dxfId="19619" priority="27406" operator="containsText" text="13:00">
      <formula>NOT(ISERROR(SEARCH("13:00",BL101)))</formula>
    </cfRule>
  </conditionalFormatting>
  <conditionalFormatting sqref="BL101:BL108">
    <cfRule type="containsText" dxfId="19618" priority="27417" operator="containsText" text="09:00 – 13.00 ">
      <formula>NOT(ISERROR(SEARCH("09:00 – 13.00 ",BL101)))</formula>
    </cfRule>
  </conditionalFormatting>
  <conditionalFormatting sqref="BL107">
    <cfRule type="containsText" dxfId="19617" priority="27404" operator="containsText" text="09:00 – 13.00 ">
      <formula>NOT(ISERROR(SEARCH("09:00 – 13.00 ",BL107)))</formula>
    </cfRule>
  </conditionalFormatting>
  <conditionalFormatting sqref="BL101:BL108">
    <cfRule type="containsText" dxfId="19616" priority="27403" operator="containsText" text="09:00 – 13.00 ">
      <formula>NOT(ISERROR(SEARCH("09:00 – 13.00 ",BL101)))</formula>
    </cfRule>
  </conditionalFormatting>
  <conditionalFormatting sqref="BL107:BL108">
    <cfRule type="containsText" dxfId="19615" priority="27402" operator="containsText" text="09:00 – 13.00 ">
      <formula>NOT(ISERROR(SEARCH("09:00 – 13.00 ",BL107)))</formula>
    </cfRule>
  </conditionalFormatting>
  <conditionalFormatting sqref="BL102">
    <cfRule type="containsText" dxfId="19614" priority="27399" operator="containsText" text="09.00 -13.00">
      <formula>NOT(ISERROR(SEARCH("09.00 -13.00",BL102)))</formula>
    </cfRule>
    <cfRule type="containsText" dxfId="19613" priority="27400" operator="containsText" text="09.00 -15:00">
      <formula>NOT(ISERROR(SEARCH("09.00 -15:00",BL102)))</formula>
    </cfRule>
    <cfRule type="containsText" dxfId="19612" priority="27401" operator="containsText" text="09.00 -16.00">
      <formula>NOT(ISERROR(SEARCH("09.00 -16.00",BL102)))</formula>
    </cfRule>
  </conditionalFormatting>
  <conditionalFormatting sqref="BL103:BL108">
    <cfRule type="containsText" dxfId="19611" priority="27396" operator="containsText" text="09.00 -13.00">
      <formula>NOT(ISERROR(SEARCH("09.00 -13.00",BL103)))</formula>
    </cfRule>
    <cfRule type="containsText" dxfId="19610" priority="27397" operator="containsText" text="09.00 -15:00">
      <formula>NOT(ISERROR(SEARCH("09.00 -15:00",BL103)))</formula>
    </cfRule>
    <cfRule type="containsText" dxfId="19609" priority="27398" operator="containsText" text="09.00 -16.00">
      <formula>NOT(ISERROR(SEARCH("09.00 -16.00",BL103)))</formula>
    </cfRule>
  </conditionalFormatting>
  <conditionalFormatting sqref="BL101">
    <cfRule type="containsText" dxfId="19608" priority="27393" operator="containsText" text="09.00 -13.00">
      <formula>NOT(ISERROR(SEARCH("09.00 -13.00",BL101)))</formula>
    </cfRule>
    <cfRule type="containsText" dxfId="19607" priority="27394" operator="containsText" text="09.00 -15:00">
      <formula>NOT(ISERROR(SEARCH("09.00 -15:00",BL101)))</formula>
    </cfRule>
    <cfRule type="containsText" dxfId="19606" priority="27395" operator="containsText" text="09.00 -16.00">
      <formula>NOT(ISERROR(SEARCH("09.00 -16.00",BL101)))</formula>
    </cfRule>
  </conditionalFormatting>
  <conditionalFormatting sqref="BL107">
    <cfRule type="containsText" dxfId="19605" priority="27392" operator="containsText" text="09:00 – 13.00 ">
      <formula>NOT(ISERROR(SEARCH("09:00 – 13.00 ",BL107)))</formula>
    </cfRule>
  </conditionalFormatting>
  <conditionalFormatting sqref="BL101:BL108">
    <cfRule type="containsText" dxfId="19604" priority="27391" operator="containsText" text="09:00 – 13.00 ">
      <formula>NOT(ISERROR(SEARCH("09:00 – 13.00 ",BL101)))</formula>
    </cfRule>
  </conditionalFormatting>
  <conditionalFormatting sqref="BL107:BL108">
    <cfRule type="containsText" dxfId="19603" priority="27390" operator="containsText" text="09:00 – 13.00 ">
      <formula>NOT(ISERROR(SEARCH("09:00 – 13.00 ",BL107)))</formula>
    </cfRule>
  </conditionalFormatting>
  <conditionalFormatting sqref="BL102">
    <cfRule type="containsText" dxfId="19602" priority="27387" operator="containsText" text="09.00 -13.00">
      <formula>NOT(ISERROR(SEARCH("09.00 -13.00",BL102)))</formula>
    </cfRule>
    <cfRule type="containsText" dxfId="19601" priority="27388" operator="containsText" text="09.00 -15:00">
      <formula>NOT(ISERROR(SEARCH("09.00 -15:00",BL102)))</formula>
    </cfRule>
    <cfRule type="containsText" dxfId="19600" priority="27389" operator="containsText" text="09.00 -16.00">
      <formula>NOT(ISERROR(SEARCH("09.00 -16.00",BL102)))</formula>
    </cfRule>
  </conditionalFormatting>
  <conditionalFormatting sqref="BL103:BL108">
    <cfRule type="containsText" dxfId="19599" priority="27384" operator="containsText" text="09.00 -13.00">
      <formula>NOT(ISERROR(SEARCH("09.00 -13.00",BL103)))</formula>
    </cfRule>
    <cfRule type="containsText" dxfId="19598" priority="27385" operator="containsText" text="09.00 -15:00">
      <formula>NOT(ISERROR(SEARCH("09.00 -15:00",BL103)))</formula>
    </cfRule>
    <cfRule type="containsText" dxfId="19597" priority="27386" operator="containsText" text="09.00 -16.00">
      <formula>NOT(ISERROR(SEARCH("09.00 -16.00",BL103)))</formula>
    </cfRule>
  </conditionalFormatting>
  <conditionalFormatting sqref="BL101">
    <cfRule type="containsText" dxfId="19596" priority="27381" operator="containsText" text="09.00 -13.00">
      <formula>NOT(ISERROR(SEARCH("09.00 -13.00",BL101)))</formula>
    </cfRule>
    <cfRule type="containsText" dxfId="19595" priority="27382" operator="containsText" text="09.00 -15:00">
      <formula>NOT(ISERROR(SEARCH("09.00 -15:00",BL101)))</formula>
    </cfRule>
    <cfRule type="containsText" dxfId="19594" priority="27383" operator="containsText" text="09.00 -16.00">
      <formula>NOT(ISERROR(SEARCH("09.00 -16.00",BL101)))</formula>
    </cfRule>
  </conditionalFormatting>
  <conditionalFormatting sqref="BL102">
    <cfRule type="containsText" dxfId="19593" priority="27378" operator="containsText" text="09.00 -13:00">
      <formula>NOT(ISERROR(SEARCH("09.00 -13:00",BL102)))</formula>
    </cfRule>
    <cfRule type="containsText" dxfId="19592" priority="27379" operator="containsText" text="08.30 -17.30">
      <formula>NOT(ISERROR(SEARCH("08.30 -17.30",BL102)))</formula>
    </cfRule>
    <cfRule type="containsText" dxfId="19591" priority="27380" operator="containsText" text="08.30 -15:30">
      <formula>NOT(ISERROR(SEARCH("08.30 -15:30",BL102)))</formula>
    </cfRule>
  </conditionalFormatting>
  <conditionalFormatting sqref="BL103:BL108">
    <cfRule type="containsText" dxfId="19590" priority="27375" operator="containsText" text="09.00 -13.00">
      <formula>NOT(ISERROR(SEARCH("09.00 -13.00",BL103)))</formula>
    </cfRule>
    <cfRule type="containsText" dxfId="19589" priority="27376" operator="containsText" text="09.00 -15:00">
      <formula>NOT(ISERROR(SEARCH("09.00 -15:00",BL103)))</formula>
    </cfRule>
    <cfRule type="containsText" dxfId="19588" priority="27377" operator="containsText" text="09.00 -16.00">
      <formula>NOT(ISERROR(SEARCH("09.00 -16.00",BL103)))</formula>
    </cfRule>
  </conditionalFormatting>
  <conditionalFormatting sqref="BL103:BL108">
    <cfRule type="containsText" dxfId="19587" priority="27372" operator="containsText" text="09.00 -13:00">
      <formula>NOT(ISERROR(SEARCH("09.00 -13:00",BL103)))</formula>
    </cfRule>
    <cfRule type="containsText" dxfId="19586" priority="27373" operator="containsText" text="08.30 -17.30">
      <formula>NOT(ISERROR(SEARCH("08.30 -17.30",BL103)))</formula>
    </cfRule>
    <cfRule type="containsText" dxfId="19585" priority="27374" operator="containsText" text="08.30 -15:30">
      <formula>NOT(ISERROR(SEARCH("08.30 -15:30",BL103)))</formula>
    </cfRule>
  </conditionalFormatting>
  <conditionalFormatting sqref="BL101">
    <cfRule type="containsText" dxfId="19584" priority="27369" operator="containsText" text="09.00 -13.00">
      <formula>NOT(ISERROR(SEARCH("09.00 -13.00",BL101)))</formula>
    </cfRule>
    <cfRule type="containsText" dxfId="19583" priority="27370" operator="containsText" text="09.00 -15:00">
      <formula>NOT(ISERROR(SEARCH("09.00 -15:00",BL101)))</formula>
    </cfRule>
    <cfRule type="containsText" dxfId="19582" priority="27371" operator="containsText" text="09.00 -16.00">
      <formula>NOT(ISERROR(SEARCH("09.00 -16.00",BL101)))</formula>
    </cfRule>
  </conditionalFormatting>
  <conditionalFormatting sqref="BL101">
    <cfRule type="containsText" dxfId="19581" priority="27366" operator="containsText" text="09.00 -13:00">
      <formula>NOT(ISERROR(SEARCH("09.00 -13:00",BL101)))</formula>
    </cfRule>
    <cfRule type="containsText" dxfId="19580" priority="27367" operator="containsText" text="08.30 -17.30">
      <formula>NOT(ISERROR(SEARCH("08.30 -17.30",BL101)))</formula>
    </cfRule>
    <cfRule type="containsText" dxfId="19579" priority="27368" operator="containsText" text="08.30 -15:30">
      <formula>NOT(ISERROR(SEARCH("08.30 -15:30",BL101)))</formula>
    </cfRule>
  </conditionalFormatting>
  <conditionalFormatting sqref="BT69">
    <cfRule type="containsText" dxfId="19578" priority="27349" operator="containsText" text="08.30 – 14.30">
      <formula>NOT(ISERROR(SEARCH("08.30 – 14.30",BT69)))</formula>
    </cfRule>
    <cfRule type="containsText" dxfId="19577" priority="27350" operator="containsText" text="09:30 – 18.30">
      <formula>NOT(ISERROR(SEARCH("09:30 – 18.30",BT69)))</formula>
    </cfRule>
    <cfRule type="containsText" dxfId="19576" priority="27351" operator="containsText" text="10.30 – 18.30">
      <formula>NOT(ISERROR(SEARCH("10.30 – 18.30",BT69)))</formula>
    </cfRule>
    <cfRule type="containsText" dxfId="19575" priority="27352" operator="containsText" text="09.30 – 18.30">
      <formula>NOT(ISERROR(SEARCH("09.30 – 18.30",BT69)))</formula>
    </cfRule>
    <cfRule type="containsText" dxfId="19574" priority="27353" operator="containsText" text="09.00 – 13:00">
      <formula>NOT(ISERROR(SEARCH("09.00 – 13:00",BT69)))</formula>
    </cfRule>
    <cfRule type="containsText" dxfId="19573" priority="27354" operator="containsText" text="08.30 – 16.30">
      <formula>NOT(ISERROR(SEARCH("08.30 – 16.30",BT69)))</formula>
    </cfRule>
    <cfRule type="containsText" dxfId="19572" priority="27355" operator="containsText" text="08:30 – 17.30">
      <formula>NOT(ISERROR(SEARCH("08:30 – 17.30",BT69)))</formula>
    </cfRule>
    <cfRule type="containsText" dxfId="19571" priority="27356" operator="containsText" text="08.30 – 17.30">
      <formula>NOT(ISERROR(SEARCH("08.30 – 17.30",BT69)))</formula>
    </cfRule>
    <cfRule type="containsText" dxfId="19570" priority="27357" operator="containsText" text="09.00 – 18.00">
      <formula>NOT(ISERROR(SEARCH("09.00 – 18.00",BT69)))</formula>
    </cfRule>
    <cfRule type="containsText" dxfId="19569" priority="27358" operator="containsText" text="09.00 – 13.00">
      <formula>NOT(ISERROR(SEARCH("09.00 – 13.00",BT69)))</formula>
    </cfRule>
    <cfRule type="containsText" dxfId="19568" priority="27359" operator="containsText" text="11.30 – 19.30">
      <formula>NOT(ISERROR(SEARCH("11.30 – 19.30",BT69)))</formula>
    </cfRule>
    <cfRule type="containsText" dxfId="19567" priority="27360" operator="containsText" text="10.30 – 19.30">
      <formula>NOT(ISERROR(SEARCH("10.30 – 19.30",BT69)))</formula>
    </cfRule>
    <cfRule type="containsText" dxfId="19566" priority="27361" operator="containsText" text="09.00 – 15.00">
      <formula>NOT(ISERROR(SEARCH("09.00 – 15.00",BT69)))</formula>
    </cfRule>
    <cfRule type="containsText" dxfId="19565" priority="27362" operator="containsText" text="12:30">
      <formula>NOT(ISERROR(SEARCH("12:30",BT69)))</formula>
    </cfRule>
    <cfRule type="containsText" dxfId="19564" priority="27363" operator="containsText" text="13:30">
      <formula>NOT(ISERROR(SEARCH("13:30",BT69)))</formula>
    </cfRule>
    <cfRule type="containsText" dxfId="19563" priority="27364" operator="containsText" text="FESTIVITÁ">
      <formula>NOT(ISERROR(SEARCH("FESTIVITÁ",BT69)))</formula>
    </cfRule>
    <cfRule type="cellIs" dxfId="19562" priority="27365" operator="equal">
      <formula>"DOMENICA"</formula>
    </cfRule>
  </conditionalFormatting>
  <conditionalFormatting sqref="BT69">
    <cfRule type="containsText" dxfId="19561" priority="27343" operator="containsText" text="09.00 - 13.00">
      <formula>NOT(ISERROR(SEARCH("09.00 - 13.00",BT69)))</formula>
    </cfRule>
    <cfRule type="containsText" dxfId="19560" priority="27344" operator="containsText" text="09.00 – 15:00">
      <formula>NOT(ISERROR(SEARCH("09.00 – 15:00",BT69)))</formula>
    </cfRule>
    <cfRule type="containsText" dxfId="19559" priority="27345" operator="containsText" text="09.00 – 16.00">
      <formula>NOT(ISERROR(SEARCH("09.00 – 16.00",BT69)))</formula>
    </cfRule>
    <cfRule type="containsText" dxfId="19558" priority="27346" operator="containsText" text="09.00 - 13:00">
      <formula>NOT(ISERROR(SEARCH("09.00 - 13:00",BT69)))</formula>
    </cfRule>
    <cfRule type="containsText" dxfId="19557" priority="27347" operator="containsText" text="08.30 – 16:30 ">
      <formula>NOT(ISERROR(SEARCH("08.30 – 16:30 ",BT69)))</formula>
    </cfRule>
    <cfRule type="containsText" dxfId="19556" priority="27348" operator="containsText" text="08.30 – 17:30 ">
      <formula>NOT(ISERROR(SEARCH("08.30 – 17:30 ",BT69)))</formula>
    </cfRule>
  </conditionalFormatting>
  <conditionalFormatting sqref="BT60">
    <cfRule type="cellIs" dxfId="19555" priority="27308" operator="equal">
      <formula>"09.00 – 15.00"</formula>
    </cfRule>
  </conditionalFormatting>
  <conditionalFormatting sqref="BT60">
    <cfRule type="cellIs" dxfId="19554" priority="27309" operator="equal">
      <formula>"09.00 – 18.00"</formula>
    </cfRule>
  </conditionalFormatting>
  <conditionalFormatting sqref="BT60">
    <cfRule type="cellIs" dxfId="19553" priority="27310" operator="equal">
      <formula>"09.30 – 13.00"</formula>
    </cfRule>
  </conditionalFormatting>
  <conditionalFormatting sqref="BT60">
    <cfRule type="cellIs" dxfId="19552" priority="27311" operator="equal">
      <formula>"10.30 – 19.30"</formula>
    </cfRule>
  </conditionalFormatting>
  <conditionalFormatting sqref="BT60">
    <cfRule type="cellIs" dxfId="19551" priority="27312" operator="equal">
      <formula>"11.30 – 19.30"</formula>
    </cfRule>
  </conditionalFormatting>
  <conditionalFormatting sqref="BT60">
    <cfRule type="cellIs" dxfId="19550" priority="27313" operator="equal">
      <formula>_FV(13,"3")</formula>
    </cfRule>
  </conditionalFormatting>
  <conditionalFormatting sqref="BT60">
    <cfRule type="cellIs" dxfId="19549" priority="27314" operator="equal">
      <formula>_FV(13,"3")</formula>
    </cfRule>
  </conditionalFormatting>
  <conditionalFormatting sqref="BT60">
    <cfRule type="cellIs" dxfId="19548" priority="27315" operator="equal">
      <formula>_FV(13,"3")</formula>
    </cfRule>
  </conditionalFormatting>
  <conditionalFormatting sqref="BT60">
    <cfRule type="cellIs" dxfId="19547" priority="27281" operator="equal">
      <formula>_FV(13,"3")</formula>
    </cfRule>
  </conditionalFormatting>
  <conditionalFormatting sqref="BT60">
    <cfRule type="cellIs" dxfId="19546" priority="27274" operator="equal">
      <formula>_FV(13,"3")</formula>
    </cfRule>
  </conditionalFormatting>
  <conditionalFormatting sqref="BT60">
    <cfRule type="cellIs" dxfId="19545" priority="27334" operator="equal">
      <formula>"09.00 – 13.00"</formula>
    </cfRule>
  </conditionalFormatting>
  <conditionalFormatting sqref="BT60">
    <cfRule type="cellIs" dxfId="19544" priority="27335" operator="equal">
      <formula>"09.00 – 15.00"</formula>
    </cfRule>
  </conditionalFormatting>
  <conditionalFormatting sqref="BT60">
    <cfRule type="cellIs" dxfId="19543" priority="27336" operator="equal">
      <formula>"09.00 – 18.00"</formula>
    </cfRule>
  </conditionalFormatting>
  <conditionalFormatting sqref="BT60">
    <cfRule type="cellIs" dxfId="19542" priority="27337" operator="equal">
      <formula>"09.30 – 13.00"</formula>
    </cfRule>
  </conditionalFormatting>
  <conditionalFormatting sqref="BT60">
    <cfRule type="cellIs" dxfId="19541" priority="27338" operator="equal">
      <formula>"10.30 – 19.30"</formula>
    </cfRule>
  </conditionalFormatting>
  <conditionalFormatting sqref="BT60">
    <cfRule type="cellIs" dxfId="19540" priority="27339" operator="equal">
      <formula>"11.30 – 19.30"</formula>
    </cfRule>
  </conditionalFormatting>
  <conditionalFormatting sqref="BT60">
    <cfRule type="cellIs" dxfId="19539" priority="27340" operator="equal">
      <formula>_FV(13,"3")</formula>
    </cfRule>
  </conditionalFormatting>
  <conditionalFormatting sqref="BT60">
    <cfRule type="cellIs" dxfId="19538" priority="27341" operator="equal">
      <formula>_FV(13,"3")</formula>
    </cfRule>
  </conditionalFormatting>
  <conditionalFormatting sqref="BT60">
    <cfRule type="cellIs" dxfId="19537" priority="27342" operator="equal">
      <formula>_FV(13,"3")</formula>
    </cfRule>
  </conditionalFormatting>
  <conditionalFormatting sqref="BT60">
    <cfRule type="containsText" dxfId="19536" priority="27324" operator="containsText" text="DOMENICA">
      <formula>NOT(ISERROR(SEARCH("DOMENICA",BT60)))</formula>
    </cfRule>
    <cfRule type="containsText" dxfId="19535" priority="27325" operator="containsText" text="08.30 – 14.30">
      <formula>NOT(ISERROR(SEARCH("08.30 – 14.30",BT60)))</formula>
    </cfRule>
    <cfRule type="containsText" dxfId="19534" priority="27326" operator="containsText" text="09.30 – 18.30">
      <formula>NOT(ISERROR(SEARCH("09.30 – 18.30",BT60)))</formula>
    </cfRule>
    <cfRule type="containsText" dxfId="19533" priority="27327" operator="containsText" text="08.30 – 16.30">
      <formula>NOT(ISERROR(SEARCH("08.30 – 16.30",BT60)))</formula>
    </cfRule>
    <cfRule type="containsText" dxfId="19532" priority="27328" operator="containsText" text="08.30 – 17.30">
      <formula>NOT(ISERROR(SEARCH("08.30 – 17.30",BT60)))</formula>
    </cfRule>
    <cfRule type="containsText" dxfId="19531" priority="27329" operator="containsText" text="09.00 – 18.00">
      <formula>NOT(ISERROR(SEARCH("09.00 – 18.00",BT60)))</formula>
    </cfRule>
    <cfRule type="containsText" dxfId="19530" priority="27330" operator="containsText" text="09.00 – 15.00">
      <formula>NOT(ISERROR(SEARCH("09.00 – 15.00",BT60)))</formula>
    </cfRule>
    <cfRule type="containsText" dxfId="19529" priority="27331" operator="containsText" text="10.30 – 19.30">
      <formula>NOT(ISERROR(SEARCH("10.30 – 19.30",BT60)))</formula>
    </cfRule>
    <cfRule type="containsText" dxfId="19528" priority="27332" operator="containsText" text="09.00 – 13.00">
      <formula>NOT(ISERROR(SEARCH("09.00 – 13.00",BT60)))</formula>
    </cfRule>
    <cfRule type="containsText" dxfId="19527" priority="27333" operator="containsText" text="11.30 – 19.30">
      <formula>NOT(ISERROR(SEARCH("11.30 – 19.30",BT60)))</formula>
    </cfRule>
  </conditionalFormatting>
  <conditionalFormatting sqref="BT60">
    <cfRule type="cellIs" dxfId="19526" priority="27316" operator="equal">
      <formula>"09.00 – 15.00"</formula>
    </cfRule>
  </conditionalFormatting>
  <conditionalFormatting sqref="BT60">
    <cfRule type="cellIs" dxfId="19525" priority="27317" operator="equal">
      <formula>"09.00 – 18.00"</formula>
    </cfRule>
  </conditionalFormatting>
  <conditionalFormatting sqref="BT60">
    <cfRule type="cellIs" dxfId="19524" priority="27318" operator="equal">
      <formula>"09.30 – 13.00"</formula>
    </cfRule>
  </conditionalFormatting>
  <conditionalFormatting sqref="BT60">
    <cfRule type="cellIs" dxfId="19523" priority="27319" operator="equal">
      <formula>"10.30 – 19.30"</formula>
    </cfRule>
  </conditionalFormatting>
  <conditionalFormatting sqref="BT60">
    <cfRule type="cellIs" dxfId="19522" priority="27320" operator="equal">
      <formula>"11.30 – 19.30"</formula>
    </cfRule>
  </conditionalFormatting>
  <conditionalFormatting sqref="BT60">
    <cfRule type="cellIs" dxfId="19521" priority="27321" operator="equal">
      <formula>_FV(13,"3")</formula>
    </cfRule>
  </conditionalFormatting>
  <conditionalFormatting sqref="BT60">
    <cfRule type="cellIs" dxfId="19520" priority="27322" operator="equal">
      <formula>_FV(13,"3")</formula>
    </cfRule>
  </conditionalFormatting>
  <conditionalFormatting sqref="BT60">
    <cfRule type="cellIs" dxfId="19519" priority="27323" operator="equal">
      <formula>_FV(13,"3")</formula>
    </cfRule>
  </conditionalFormatting>
  <conditionalFormatting sqref="BT60">
    <cfRule type="containsText" dxfId="19518" priority="27302" operator="containsText" text="09.00 - 13.00">
      <formula>NOT(ISERROR(SEARCH("09.00 - 13.00",BT60)))</formula>
    </cfRule>
    <cfRule type="containsText" dxfId="19517" priority="27303" operator="containsText" text="09.00 – 15:00">
      <formula>NOT(ISERROR(SEARCH("09.00 – 15:00",BT60)))</formula>
    </cfRule>
    <cfRule type="containsText" dxfId="19516" priority="27304" operator="containsText" text="09.00 – 16.00">
      <formula>NOT(ISERROR(SEARCH("09.00 – 16.00",BT60)))</formula>
    </cfRule>
    <cfRule type="containsText" dxfId="19515" priority="27305" operator="containsText" text="09.00 - 13:00">
      <formula>NOT(ISERROR(SEARCH("09.00 - 13:00",BT60)))</formula>
    </cfRule>
    <cfRule type="containsText" dxfId="19514" priority="27306" operator="containsText" text="08.30 – 16:30 ">
      <formula>NOT(ISERROR(SEARCH("08.30 – 16:30 ",BT60)))</formula>
    </cfRule>
    <cfRule type="containsText" dxfId="19513" priority="27307" operator="containsText" text="08.30 – 17:30 ">
      <formula>NOT(ISERROR(SEARCH("08.30 – 17:30 ",BT60)))</formula>
    </cfRule>
  </conditionalFormatting>
  <conditionalFormatting sqref="BT60">
    <cfRule type="cellIs" dxfId="19512" priority="27294" operator="equal">
      <formula>"09.00 – 15.00"</formula>
    </cfRule>
  </conditionalFormatting>
  <conditionalFormatting sqref="BT60">
    <cfRule type="cellIs" dxfId="19511" priority="27295" operator="equal">
      <formula>"09.00 – 18.00"</formula>
    </cfRule>
  </conditionalFormatting>
  <conditionalFormatting sqref="BT60">
    <cfRule type="cellIs" dxfId="19510" priority="27296" operator="equal">
      <formula>"09.30 – 13.00"</formula>
    </cfRule>
  </conditionalFormatting>
  <conditionalFormatting sqref="BT60">
    <cfRule type="cellIs" dxfId="19509" priority="27297" operator="equal">
      <formula>"10.30 – 19.30"</formula>
    </cfRule>
  </conditionalFormatting>
  <conditionalFormatting sqref="BT60">
    <cfRule type="cellIs" dxfId="19508" priority="27298" operator="equal">
      <formula>"11.30 – 19.30"</formula>
    </cfRule>
  </conditionalFormatting>
  <conditionalFormatting sqref="BT60">
    <cfRule type="cellIs" dxfId="19507" priority="27299" operator="equal">
      <formula>_FV(13,"3")</formula>
    </cfRule>
  </conditionalFormatting>
  <conditionalFormatting sqref="BT60">
    <cfRule type="cellIs" dxfId="19506" priority="27300" operator="equal">
      <formula>_FV(13,"3")</formula>
    </cfRule>
  </conditionalFormatting>
  <conditionalFormatting sqref="BT60">
    <cfRule type="cellIs" dxfId="19505" priority="27301" operator="equal">
      <formula>_FV(13,"3")</formula>
    </cfRule>
  </conditionalFormatting>
  <conditionalFormatting sqref="BT60">
    <cfRule type="containsText" dxfId="19504" priority="27284" operator="containsText" text="DOMENICA">
      <formula>NOT(ISERROR(SEARCH("DOMENICA",BT60)))</formula>
    </cfRule>
    <cfRule type="containsText" dxfId="19503" priority="27285" operator="containsText" text="08.30 – 14.30">
      <formula>NOT(ISERROR(SEARCH("08.30 – 14.30",BT60)))</formula>
    </cfRule>
    <cfRule type="containsText" dxfId="19502" priority="27286" operator="containsText" text="09.30 – 18.30">
      <formula>NOT(ISERROR(SEARCH("09.30 – 18.30",BT60)))</formula>
    </cfRule>
    <cfRule type="containsText" dxfId="19501" priority="27287" operator="containsText" text="08.30 – 16.30">
      <formula>NOT(ISERROR(SEARCH("08.30 – 16.30",BT60)))</formula>
    </cfRule>
    <cfRule type="containsText" dxfId="19500" priority="27288" operator="containsText" text="08.30 – 17.30">
      <formula>NOT(ISERROR(SEARCH("08.30 – 17.30",BT60)))</formula>
    </cfRule>
    <cfRule type="containsText" dxfId="19499" priority="27289" operator="containsText" text="09.00 – 18.00">
      <formula>NOT(ISERROR(SEARCH("09.00 – 18.00",BT60)))</formula>
    </cfRule>
    <cfRule type="containsText" dxfId="19498" priority="27290" operator="containsText" text="09.00 – 15.00">
      <formula>NOT(ISERROR(SEARCH("09.00 – 15.00",BT60)))</formula>
    </cfRule>
    <cfRule type="containsText" dxfId="19497" priority="27291" operator="containsText" text="10.30 – 19.30">
      <formula>NOT(ISERROR(SEARCH("10.30 – 19.30",BT60)))</formula>
    </cfRule>
    <cfRule type="containsText" dxfId="19496" priority="27292" operator="containsText" text="09.00 – 13.00">
      <formula>NOT(ISERROR(SEARCH("09.00 – 13.00",BT60)))</formula>
    </cfRule>
    <cfRule type="containsText" dxfId="19495" priority="27293" operator="containsText" text="11.30 – 19.30">
      <formula>NOT(ISERROR(SEARCH("11.30 – 19.30",BT60)))</formula>
    </cfRule>
  </conditionalFormatting>
  <conditionalFormatting sqref="BT60">
    <cfRule type="cellIs" dxfId="19494" priority="27277" operator="equal">
      <formula>"09.00 – 18.00"</formula>
    </cfRule>
  </conditionalFormatting>
  <conditionalFormatting sqref="BT60">
    <cfRule type="cellIs" dxfId="19493" priority="27278" operator="equal">
      <formula>"09.30 – 13.00"</formula>
    </cfRule>
  </conditionalFormatting>
  <conditionalFormatting sqref="BT60">
    <cfRule type="cellIs" dxfId="19492" priority="27279" operator="equal">
      <formula>"10.30 – 19.30"</formula>
    </cfRule>
  </conditionalFormatting>
  <conditionalFormatting sqref="BT60">
    <cfRule type="cellIs" dxfId="19491" priority="27280" operator="equal">
      <formula>"11.30 – 19.30"</formula>
    </cfRule>
  </conditionalFormatting>
  <conditionalFormatting sqref="BT60">
    <cfRule type="cellIs" dxfId="19490" priority="27282" operator="equal">
      <formula>_FV(13,"3")</formula>
    </cfRule>
  </conditionalFormatting>
  <conditionalFormatting sqref="BT60">
    <cfRule type="cellIs" dxfId="19489" priority="27283" operator="equal">
      <formula>_FV(13,"3")</formula>
    </cfRule>
  </conditionalFormatting>
  <conditionalFormatting sqref="BT60">
    <cfRule type="cellIs" dxfId="19488" priority="27270" operator="equal">
      <formula>"09.00 – 18.00"</formula>
    </cfRule>
  </conditionalFormatting>
  <conditionalFormatting sqref="BT60">
    <cfRule type="cellIs" dxfId="19487" priority="27271" operator="equal">
      <formula>"09.30 – 13.00"</formula>
    </cfRule>
  </conditionalFormatting>
  <conditionalFormatting sqref="BT60">
    <cfRule type="cellIs" dxfId="19486" priority="27272" operator="equal">
      <formula>"10.30 – 19.30"</formula>
    </cfRule>
  </conditionalFormatting>
  <conditionalFormatting sqref="BT60">
    <cfRule type="cellIs" dxfId="19485" priority="27273" operator="equal">
      <formula>"11.30 – 19.30"</formula>
    </cfRule>
  </conditionalFormatting>
  <conditionalFormatting sqref="BT60">
    <cfRule type="cellIs" dxfId="19484" priority="27275" operator="equal">
      <formula>_FV(13,"3")</formula>
    </cfRule>
  </conditionalFormatting>
  <conditionalFormatting sqref="BT60">
    <cfRule type="cellIs" dxfId="19483" priority="27276" operator="equal">
      <formula>_FV(13,"3")</formula>
    </cfRule>
  </conditionalFormatting>
  <conditionalFormatting sqref="BT61:BT68">
    <cfRule type="containsText" dxfId="19482" priority="27252" operator="containsText" text="08.30 – 14.30">
      <formula>NOT(ISERROR(SEARCH("08.30 – 14.30",BT61)))</formula>
    </cfRule>
    <cfRule type="containsText" dxfId="19481" priority="27253" operator="containsText" text="09:30 – 18.30">
      <formula>NOT(ISERROR(SEARCH("09:30 – 18.30",BT61)))</formula>
    </cfRule>
    <cfRule type="containsText" dxfId="19480" priority="27254" operator="containsText" text="10.30 – 18.30">
      <formula>NOT(ISERROR(SEARCH("10.30 – 18.30",BT61)))</formula>
    </cfRule>
    <cfRule type="containsText" dxfId="19479" priority="27255" operator="containsText" text="09.30 – 18.30">
      <formula>NOT(ISERROR(SEARCH("09.30 – 18.30",BT61)))</formula>
    </cfRule>
    <cfRule type="containsText" dxfId="19478" priority="27257" operator="containsText" text="09.00 – 13:00">
      <formula>NOT(ISERROR(SEARCH("09.00 – 13:00",BT61)))</formula>
    </cfRule>
    <cfRule type="containsText" dxfId="19477" priority="27258" operator="containsText" text="08.30 – 16.30">
      <formula>NOT(ISERROR(SEARCH("08.30 – 16.30",BT61)))</formula>
    </cfRule>
    <cfRule type="containsText" dxfId="19476" priority="27259" operator="containsText" text="08:30 – 17.30">
      <formula>NOT(ISERROR(SEARCH("08:30 – 17.30",BT61)))</formula>
    </cfRule>
    <cfRule type="containsText" dxfId="19475" priority="27260" operator="containsText" text="08.30 – 17.30">
      <formula>NOT(ISERROR(SEARCH("08.30 – 17.30",BT61)))</formula>
    </cfRule>
    <cfRule type="containsText" dxfId="19474" priority="27261" operator="containsText" text="09.00 – 18.00">
      <formula>NOT(ISERROR(SEARCH("09.00 – 18.00",BT61)))</formula>
    </cfRule>
    <cfRule type="containsText" dxfId="19473" priority="27262" operator="containsText" text="09.00 – 13.00">
      <formula>NOT(ISERROR(SEARCH("09.00 – 13.00",BT61)))</formula>
    </cfRule>
    <cfRule type="containsText" dxfId="19472" priority="27263" operator="containsText" text="11.30 – 19.30">
      <formula>NOT(ISERROR(SEARCH("11.30 – 19.30",BT61)))</formula>
    </cfRule>
    <cfRule type="containsText" dxfId="19471" priority="27264" operator="containsText" text="10.30 – 19.30">
      <formula>NOT(ISERROR(SEARCH("10.30 – 19.30",BT61)))</formula>
    </cfRule>
    <cfRule type="containsText" dxfId="19470" priority="27265" operator="containsText" text="09.00 – 15.00">
      <formula>NOT(ISERROR(SEARCH("09.00 – 15.00",BT61)))</formula>
    </cfRule>
    <cfRule type="containsText" dxfId="19469" priority="27266" operator="containsText" text="1 2 : 3 0">
      <formula>NOT(ISERROR(SEARCH("1 2 : 3 0",BT61)))</formula>
    </cfRule>
    <cfRule type="containsText" dxfId="19468" priority="27267" operator="containsText" text="1 3 : 3 0">
      <formula>NOT(ISERROR(SEARCH("1 3 : 3 0",BT61)))</formula>
    </cfRule>
    <cfRule type="containsText" dxfId="19467" priority="27268" operator="containsText" text="FESTIVITÁ">
      <formula>NOT(ISERROR(SEARCH("FESTIVITÁ",BT61)))</formula>
    </cfRule>
    <cfRule type="cellIs" dxfId="19466" priority="27269" operator="equal">
      <formula>"DOMENICA"</formula>
    </cfRule>
  </conditionalFormatting>
  <conditionalFormatting sqref="BT61:BT68">
    <cfRule type="containsText" dxfId="19465" priority="27244" operator="containsText" text="09.00 - 13.00">
      <formula>NOT(ISERROR(SEARCH("09.00 - 13.00",BT61)))</formula>
    </cfRule>
    <cfRule type="containsText" dxfId="19464" priority="27247" operator="containsText" text="09.00 – 15:00">
      <formula>NOT(ISERROR(SEARCH("09.00 – 15:00",BT61)))</formula>
    </cfRule>
    <cfRule type="containsText" dxfId="19463" priority="27248" operator="containsText" text="09.00 – 16.00">
      <formula>NOT(ISERROR(SEARCH("09.00 – 16.00",BT61)))</formula>
    </cfRule>
    <cfRule type="containsText" dxfId="19462" priority="27249" operator="containsText" text="09.00 - 13:00">
      <formula>NOT(ISERROR(SEARCH("09.00 - 13:00",BT61)))</formula>
    </cfRule>
    <cfRule type="containsText" dxfId="19461" priority="27250" operator="containsText" text="08.30 – 16:30 ">
      <formula>NOT(ISERROR(SEARCH("08.30 – 16:30 ",BT61)))</formula>
    </cfRule>
    <cfRule type="containsText" dxfId="19460" priority="27251" operator="containsText" text="08.30 – 17:30 ">
      <formula>NOT(ISERROR(SEARCH("08.30 – 17:30 ",BT61)))</formula>
    </cfRule>
  </conditionalFormatting>
  <conditionalFormatting sqref="BT61:BT68">
    <cfRule type="containsText" dxfId="19459" priority="27246" operator="containsText" text="1 3 : 0 0">
      <formula>NOT(ISERROR(SEARCH("1 3 : 0 0",BT61)))</formula>
    </cfRule>
  </conditionalFormatting>
  <conditionalFormatting sqref="BT61">
    <cfRule type="containsText" dxfId="19458" priority="27245" operator="containsText" text="13:00">
      <formula>NOT(ISERROR(SEARCH("13:00",BT61)))</formula>
    </cfRule>
  </conditionalFormatting>
  <conditionalFormatting sqref="BT61:BT68">
    <cfRule type="containsText" dxfId="19457" priority="27256" operator="containsText" text="09:00 – 13.00 ">
      <formula>NOT(ISERROR(SEARCH("09:00 – 13.00 ",BT61)))</formula>
    </cfRule>
  </conditionalFormatting>
  <conditionalFormatting sqref="BT67">
    <cfRule type="containsText" dxfId="19456" priority="27243" operator="containsText" text="09:00 – 13.00 ">
      <formula>NOT(ISERROR(SEARCH("09:00 – 13.00 ",BT67)))</formula>
    </cfRule>
  </conditionalFormatting>
  <conditionalFormatting sqref="BT61:BT68">
    <cfRule type="containsText" dxfId="19455" priority="27242" operator="containsText" text="09:00 – 13.00 ">
      <formula>NOT(ISERROR(SEARCH("09:00 – 13.00 ",BT61)))</formula>
    </cfRule>
  </conditionalFormatting>
  <conditionalFormatting sqref="BT67:BT68">
    <cfRule type="containsText" dxfId="19454" priority="27241" operator="containsText" text="09:00 – 13.00 ">
      <formula>NOT(ISERROR(SEARCH("09:00 – 13.00 ",BT67)))</formula>
    </cfRule>
  </conditionalFormatting>
  <conditionalFormatting sqref="BT62">
    <cfRule type="containsText" dxfId="19453" priority="27238" operator="containsText" text="09.00 -13.00">
      <formula>NOT(ISERROR(SEARCH("09.00 -13.00",BT62)))</formula>
    </cfRule>
    <cfRule type="containsText" dxfId="19452" priority="27239" operator="containsText" text="09.00 -15:00">
      <formula>NOT(ISERROR(SEARCH("09.00 -15:00",BT62)))</formula>
    </cfRule>
    <cfRule type="containsText" dxfId="19451" priority="27240" operator="containsText" text="09.00 -16.00">
      <formula>NOT(ISERROR(SEARCH("09.00 -16.00",BT62)))</formula>
    </cfRule>
  </conditionalFormatting>
  <conditionalFormatting sqref="BT63:BT68">
    <cfRule type="containsText" dxfId="19450" priority="27235" operator="containsText" text="09.00 -13.00">
      <formula>NOT(ISERROR(SEARCH("09.00 -13.00",BT63)))</formula>
    </cfRule>
    <cfRule type="containsText" dxfId="19449" priority="27236" operator="containsText" text="09.00 -15:00">
      <formula>NOT(ISERROR(SEARCH("09.00 -15:00",BT63)))</formula>
    </cfRule>
    <cfRule type="containsText" dxfId="19448" priority="27237" operator="containsText" text="09.00 -16.00">
      <formula>NOT(ISERROR(SEARCH("09.00 -16.00",BT63)))</formula>
    </cfRule>
  </conditionalFormatting>
  <conditionalFormatting sqref="BT61">
    <cfRule type="containsText" dxfId="19447" priority="27232" operator="containsText" text="09.00 -13.00">
      <formula>NOT(ISERROR(SEARCH("09.00 -13.00",BT61)))</formula>
    </cfRule>
    <cfRule type="containsText" dxfId="19446" priority="27233" operator="containsText" text="09.00 -15:00">
      <formula>NOT(ISERROR(SEARCH("09.00 -15:00",BT61)))</formula>
    </cfRule>
    <cfRule type="containsText" dxfId="19445" priority="27234" operator="containsText" text="09.00 -16.00">
      <formula>NOT(ISERROR(SEARCH("09.00 -16.00",BT61)))</formula>
    </cfRule>
  </conditionalFormatting>
  <conditionalFormatting sqref="BT67">
    <cfRule type="containsText" dxfId="19444" priority="27231" operator="containsText" text="09:00 – 13.00 ">
      <formula>NOT(ISERROR(SEARCH("09:00 – 13.00 ",BT67)))</formula>
    </cfRule>
  </conditionalFormatting>
  <conditionalFormatting sqref="BT61:BT68">
    <cfRule type="containsText" dxfId="19443" priority="27230" operator="containsText" text="09:00 – 13.00 ">
      <formula>NOT(ISERROR(SEARCH("09:00 – 13.00 ",BT61)))</formula>
    </cfRule>
  </conditionalFormatting>
  <conditionalFormatting sqref="BT67:BT68">
    <cfRule type="containsText" dxfId="19442" priority="27229" operator="containsText" text="09:00 – 13.00 ">
      <formula>NOT(ISERROR(SEARCH("09:00 – 13.00 ",BT67)))</formula>
    </cfRule>
  </conditionalFormatting>
  <conditionalFormatting sqref="BT62">
    <cfRule type="containsText" dxfId="19441" priority="27226" operator="containsText" text="09.00 -13.00">
      <formula>NOT(ISERROR(SEARCH("09.00 -13.00",BT62)))</formula>
    </cfRule>
    <cfRule type="containsText" dxfId="19440" priority="27227" operator="containsText" text="09.00 -15:00">
      <formula>NOT(ISERROR(SEARCH("09.00 -15:00",BT62)))</formula>
    </cfRule>
    <cfRule type="containsText" dxfId="19439" priority="27228" operator="containsText" text="09.00 -16.00">
      <formula>NOT(ISERROR(SEARCH("09.00 -16.00",BT62)))</formula>
    </cfRule>
  </conditionalFormatting>
  <conditionalFormatting sqref="BT63:BT68">
    <cfRule type="containsText" dxfId="19438" priority="27223" operator="containsText" text="09.00 -13.00">
      <formula>NOT(ISERROR(SEARCH("09.00 -13.00",BT63)))</formula>
    </cfRule>
    <cfRule type="containsText" dxfId="19437" priority="27224" operator="containsText" text="09.00 -15:00">
      <formula>NOT(ISERROR(SEARCH("09.00 -15:00",BT63)))</formula>
    </cfRule>
    <cfRule type="containsText" dxfId="19436" priority="27225" operator="containsText" text="09.00 -16.00">
      <formula>NOT(ISERROR(SEARCH("09.00 -16.00",BT63)))</formula>
    </cfRule>
  </conditionalFormatting>
  <conditionalFormatting sqref="BT61">
    <cfRule type="containsText" dxfId="19435" priority="27220" operator="containsText" text="09.00 -13.00">
      <formula>NOT(ISERROR(SEARCH("09.00 -13.00",BT61)))</formula>
    </cfRule>
    <cfRule type="containsText" dxfId="19434" priority="27221" operator="containsText" text="09.00 -15:00">
      <formula>NOT(ISERROR(SEARCH("09.00 -15:00",BT61)))</formula>
    </cfRule>
    <cfRule type="containsText" dxfId="19433" priority="27222" operator="containsText" text="09.00 -16.00">
      <formula>NOT(ISERROR(SEARCH("09.00 -16.00",BT61)))</formula>
    </cfRule>
  </conditionalFormatting>
  <conditionalFormatting sqref="BT62">
    <cfRule type="containsText" dxfId="19432" priority="27217" operator="containsText" text="09.00 -13:00">
      <formula>NOT(ISERROR(SEARCH("09.00 -13:00",BT62)))</formula>
    </cfRule>
    <cfRule type="containsText" dxfId="19431" priority="27218" operator="containsText" text="08.30 -17.30">
      <formula>NOT(ISERROR(SEARCH("08.30 -17.30",BT62)))</formula>
    </cfRule>
    <cfRule type="containsText" dxfId="19430" priority="27219" operator="containsText" text="08.30 -15:30">
      <formula>NOT(ISERROR(SEARCH("08.30 -15:30",BT62)))</formula>
    </cfRule>
  </conditionalFormatting>
  <conditionalFormatting sqref="BT63:BT68">
    <cfRule type="containsText" dxfId="19429" priority="27214" operator="containsText" text="09.00 -13.00">
      <formula>NOT(ISERROR(SEARCH("09.00 -13.00",BT63)))</formula>
    </cfRule>
    <cfRule type="containsText" dxfId="19428" priority="27215" operator="containsText" text="09.00 -15:00">
      <formula>NOT(ISERROR(SEARCH("09.00 -15:00",BT63)))</formula>
    </cfRule>
    <cfRule type="containsText" dxfId="19427" priority="27216" operator="containsText" text="09.00 -16.00">
      <formula>NOT(ISERROR(SEARCH("09.00 -16.00",BT63)))</formula>
    </cfRule>
  </conditionalFormatting>
  <conditionalFormatting sqref="BT63:BT68">
    <cfRule type="containsText" dxfId="19426" priority="27211" operator="containsText" text="09.00 -13:00">
      <formula>NOT(ISERROR(SEARCH("09.00 -13:00",BT63)))</formula>
    </cfRule>
    <cfRule type="containsText" dxfId="19425" priority="27212" operator="containsText" text="08.30 -17.30">
      <formula>NOT(ISERROR(SEARCH("08.30 -17.30",BT63)))</formula>
    </cfRule>
    <cfRule type="containsText" dxfId="19424" priority="27213" operator="containsText" text="08.30 -15:30">
      <formula>NOT(ISERROR(SEARCH("08.30 -15:30",BT63)))</formula>
    </cfRule>
  </conditionalFormatting>
  <conditionalFormatting sqref="BT61">
    <cfRule type="containsText" dxfId="19423" priority="27208" operator="containsText" text="09.00 -13.00">
      <formula>NOT(ISERROR(SEARCH("09.00 -13.00",BT61)))</formula>
    </cfRule>
    <cfRule type="containsText" dxfId="19422" priority="27209" operator="containsText" text="09.00 -15:00">
      <formula>NOT(ISERROR(SEARCH("09.00 -15:00",BT61)))</formula>
    </cfRule>
    <cfRule type="containsText" dxfId="19421" priority="27210" operator="containsText" text="09.00 -16.00">
      <formula>NOT(ISERROR(SEARCH("09.00 -16.00",BT61)))</formula>
    </cfRule>
  </conditionalFormatting>
  <conditionalFormatting sqref="BT61">
    <cfRule type="containsText" dxfId="19420" priority="27205" operator="containsText" text="09.00 -13:00">
      <formula>NOT(ISERROR(SEARCH("09.00 -13:00",BT61)))</formula>
    </cfRule>
    <cfRule type="containsText" dxfId="19419" priority="27206" operator="containsText" text="08.30 -17.30">
      <formula>NOT(ISERROR(SEARCH("08.30 -17.30",BT61)))</formula>
    </cfRule>
    <cfRule type="containsText" dxfId="19418" priority="27207" operator="containsText" text="08.30 -15:30">
      <formula>NOT(ISERROR(SEARCH("08.30 -15:30",BT61)))</formula>
    </cfRule>
  </conditionalFormatting>
  <conditionalFormatting sqref="BT70">
    <cfRule type="cellIs" dxfId="19417" priority="27196" operator="equal">
      <formula>"09.00 – 13.00"</formula>
    </cfRule>
  </conditionalFormatting>
  <conditionalFormatting sqref="BT70">
    <cfRule type="cellIs" dxfId="19416" priority="27197" operator="equal">
      <formula>"09.00 – 15.00"</formula>
    </cfRule>
  </conditionalFormatting>
  <conditionalFormatting sqref="BT70">
    <cfRule type="cellIs" dxfId="19415" priority="27198" operator="equal">
      <formula>"09.00 – 18.00"</formula>
    </cfRule>
  </conditionalFormatting>
  <conditionalFormatting sqref="BT70">
    <cfRule type="cellIs" dxfId="19414" priority="27199" operator="equal">
      <formula>"09.30 – 13.00"</formula>
    </cfRule>
  </conditionalFormatting>
  <conditionalFormatting sqref="BT70">
    <cfRule type="cellIs" dxfId="19413" priority="27200" operator="equal">
      <formula>"10.30 – 19.30"</formula>
    </cfRule>
  </conditionalFormatting>
  <conditionalFormatting sqref="BT70">
    <cfRule type="cellIs" dxfId="19412" priority="27201" operator="equal">
      <formula>"11.30 – 19.30"</formula>
    </cfRule>
  </conditionalFormatting>
  <conditionalFormatting sqref="BT70">
    <cfRule type="cellIs" dxfId="19411" priority="27202" operator="equal">
      <formula>_FV(13,"3")</formula>
    </cfRule>
  </conditionalFormatting>
  <conditionalFormatting sqref="BT70">
    <cfRule type="cellIs" dxfId="19410" priority="27203" operator="equal">
      <formula>_FV(13,"3")</formula>
    </cfRule>
  </conditionalFormatting>
  <conditionalFormatting sqref="BT70">
    <cfRule type="cellIs" dxfId="19409" priority="27204" operator="equal">
      <formula>_FV(13,"3")</formula>
    </cfRule>
  </conditionalFormatting>
  <conditionalFormatting sqref="BT70">
    <cfRule type="containsText" dxfId="19408" priority="27186" operator="containsText" text="DOMENICA">
      <formula>NOT(ISERROR(SEARCH("DOMENICA",BT70)))</formula>
    </cfRule>
    <cfRule type="containsText" dxfId="19407" priority="27187" operator="containsText" text="08.30 – 14.30">
      <formula>NOT(ISERROR(SEARCH("08.30 – 14.30",BT70)))</formula>
    </cfRule>
    <cfRule type="containsText" dxfId="19406" priority="27188" operator="containsText" text="09.30 – 18.30">
      <formula>NOT(ISERROR(SEARCH("09.30 – 18.30",BT70)))</formula>
    </cfRule>
    <cfRule type="containsText" dxfId="19405" priority="27189" operator="containsText" text="08.30 – 16.30">
      <formula>NOT(ISERROR(SEARCH("08.30 – 16.30",BT70)))</formula>
    </cfRule>
    <cfRule type="containsText" dxfId="19404" priority="27190" operator="containsText" text="08.30 – 17.30">
      <formula>NOT(ISERROR(SEARCH("08.30 – 17.30",BT70)))</formula>
    </cfRule>
    <cfRule type="containsText" dxfId="19403" priority="27191" operator="containsText" text="09.00 – 18.00">
      <formula>NOT(ISERROR(SEARCH("09.00 – 18.00",BT70)))</formula>
    </cfRule>
    <cfRule type="containsText" dxfId="19402" priority="27192" operator="containsText" text="09.00 – 15.00">
      <formula>NOT(ISERROR(SEARCH("09.00 – 15.00",BT70)))</formula>
    </cfRule>
    <cfRule type="containsText" dxfId="19401" priority="27193" operator="containsText" text="10.30 – 19.30">
      <formula>NOT(ISERROR(SEARCH("10.30 – 19.30",BT70)))</formula>
    </cfRule>
    <cfRule type="containsText" dxfId="19400" priority="27194" operator="containsText" text="09.00 – 13.00">
      <formula>NOT(ISERROR(SEARCH("09.00 – 13.00",BT70)))</formula>
    </cfRule>
    <cfRule type="containsText" dxfId="19399" priority="27195" operator="containsText" text="11.30 – 19.30">
      <formula>NOT(ISERROR(SEARCH("11.30 – 19.30",BT70)))</formula>
    </cfRule>
  </conditionalFormatting>
  <conditionalFormatting sqref="BT70">
    <cfRule type="cellIs" dxfId="19398" priority="27178" operator="equal">
      <formula>"09.00 – 15.00"</formula>
    </cfRule>
  </conditionalFormatting>
  <conditionalFormatting sqref="BT70">
    <cfRule type="cellIs" dxfId="19397" priority="27179" operator="equal">
      <formula>"09.00 – 18.00"</formula>
    </cfRule>
  </conditionalFormatting>
  <conditionalFormatting sqref="BT70">
    <cfRule type="cellIs" dxfId="19396" priority="27180" operator="equal">
      <formula>"09.30 – 13.00"</formula>
    </cfRule>
  </conditionalFormatting>
  <conditionalFormatting sqref="BT70">
    <cfRule type="cellIs" dxfId="19395" priority="27181" operator="equal">
      <formula>"10.30 – 19.30"</formula>
    </cfRule>
  </conditionalFormatting>
  <conditionalFormatting sqref="BT70">
    <cfRule type="cellIs" dxfId="19394" priority="27182" operator="equal">
      <formula>"11.30 – 19.30"</formula>
    </cfRule>
  </conditionalFormatting>
  <conditionalFormatting sqref="BT70">
    <cfRule type="cellIs" dxfId="19393" priority="27183" operator="equal">
      <formula>_FV(13,"3")</formula>
    </cfRule>
  </conditionalFormatting>
  <conditionalFormatting sqref="BT70">
    <cfRule type="cellIs" dxfId="19392" priority="27184" operator="equal">
      <formula>_FV(13,"3")</formula>
    </cfRule>
  </conditionalFormatting>
  <conditionalFormatting sqref="BT70">
    <cfRule type="cellIs" dxfId="19391" priority="27185" operator="equal">
      <formula>_FV(13,"3")</formula>
    </cfRule>
  </conditionalFormatting>
  <conditionalFormatting sqref="BT70">
    <cfRule type="cellIs" dxfId="19390" priority="27170" operator="equal">
      <formula>"09.00 – 15.00"</formula>
    </cfRule>
  </conditionalFormatting>
  <conditionalFormatting sqref="BT70">
    <cfRule type="cellIs" dxfId="19389" priority="27171" operator="equal">
      <formula>"09.00 – 18.00"</formula>
    </cfRule>
  </conditionalFormatting>
  <conditionalFormatting sqref="BT70">
    <cfRule type="cellIs" dxfId="19388" priority="27172" operator="equal">
      <formula>"09.30 – 13.00"</formula>
    </cfRule>
  </conditionalFormatting>
  <conditionalFormatting sqref="BT70">
    <cfRule type="cellIs" dxfId="19387" priority="27173" operator="equal">
      <formula>"10.30 – 19.30"</formula>
    </cfRule>
  </conditionalFormatting>
  <conditionalFormatting sqref="BT70">
    <cfRule type="cellIs" dxfId="19386" priority="27174" operator="equal">
      <formula>"11.30 – 19.30"</formula>
    </cfRule>
  </conditionalFormatting>
  <conditionalFormatting sqref="BT70">
    <cfRule type="cellIs" dxfId="19385" priority="27175" operator="equal">
      <formula>_FV(13,"3")</formula>
    </cfRule>
  </conditionalFormatting>
  <conditionalFormatting sqref="BT70">
    <cfRule type="cellIs" dxfId="19384" priority="27176" operator="equal">
      <formula>_FV(13,"3")</formula>
    </cfRule>
  </conditionalFormatting>
  <conditionalFormatting sqref="BT70">
    <cfRule type="cellIs" dxfId="19383" priority="27177" operator="equal">
      <formula>_FV(13,"3")</formula>
    </cfRule>
  </conditionalFormatting>
  <conditionalFormatting sqref="BT70">
    <cfRule type="containsText" dxfId="19382" priority="27164" operator="containsText" text="09.00 - 13.00">
      <formula>NOT(ISERROR(SEARCH("09.00 - 13.00",BT70)))</formula>
    </cfRule>
    <cfRule type="containsText" dxfId="19381" priority="27165" operator="containsText" text="09.00 – 15:00">
      <formula>NOT(ISERROR(SEARCH("09.00 – 15:00",BT70)))</formula>
    </cfRule>
    <cfRule type="containsText" dxfId="19380" priority="27166" operator="containsText" text="09.00 – 16.00">
      <formula>NOT(ISERROR(SEARCH("09.00 – 16.00",BT70)))</formula>
    </cfRule>
    <cfRule type="containsText" dxfId="19379" priority="27167" operator="containsText" text="09.00 - 13:00">
      <formula>NOT(ISERROR(SEARCH("09.00 - 13:00",BT70)))</formula>
    </cfRule>
    <cfRule type="containsText" dxfId="19378" priority="27168" operator="containsText" text="08.30 – 16:30 ">
      <formula>NOT(ISERROR(SEARCH("08.30 – 16:30 ",BT70)))</formula>
    </cfRule>
    <cfRule type="containsText" dxfId="19377" priority="27169" operator="containsText" text="08.30 – 17:30 ">
      <formula>NOT(ISERROR(SEARCH("08.30 – 17:30 ",BT70)))</formula>
    </cfRule>
  </conditionalFormatting>
  <conditionalFormatting sqref="BT70">
    <cfRule type="cellIs" dxfId="19376" priority="27156" operator="equal">
      <formula>"09.00 – 15.00"</formula>
    </cfRule>
  </conditionalFormatting>
  <conditionalFormatting sqref="BT70">
    <cfRule type="cellIs" dxfId="19375" priority="27157" operator="equal">
      <formula>"09.00 – 18.00"</formula>
    </cfRule>
  </conditionalFormatting>
  <conditionalFormatting sqref="BT70">
    <cfRule type="cellIs" dxfId="19374" priority="27158" operator="equal">
      <formula>"09.30 – 13.00"</formula>
    </cfRule>
  </conditionalFormatting>
  <conditionalFormatting sqref="BT70">
    <cfRule type="cellIs" dxfId="19373" priority="27159" operator="equal">
      <formula>"10.30 – 19.30"</formula>
    </cfRule>
  </conditionalFormatting>
  <conditionalFormatting sqref="BT70">
    <cfRule type="cellIs" dxfId="19372" priority="27160" operator="equal">
      <formula>"11.30 – 19.30"</formula>
    </cfRule>
  </conditionalFormatting>
  <conditionalFormatting sqref="BT70">
    <cfRule type="cellIs" dxfId="19371" priority="27161" operator="equal">
      <formula>_FV(13,"3")</formula>
    </cfRule>
  </conditionalFormatting>
  <conditionalFormatting sqref="BT70">
    <cfRule type="cellIs" dxfId="19370" priority="27162" operator="equal">
      <formula>_FV(13,"3")</formula>
    </cfRule>
  </conditionalFormatting>
  <conditionalFormatting sqref="BT70">
    <cfRule type="cellIs" dxfId="19369" priority="27163" operator="equal">
      <formula>_FV(13,"3")</formula>
    </cfRule>
  </conditionalFormatting>
  <conditionalFormatting sqref="BT70">
    <cfRule type="containsText" dxfId="19368" priority="27146" operator="containsText" text="DOMENICA">
      <formula>NOT(ISERROR(SEARCH("DOMENICA",BT70)))</formula>
    </cfRule>
    <cfRule type="containsText" dxfId="19367" priority="27147" operator="containsText" text="08.30 – 14.30">
      <formula>NOT(ISERROR(SEARCH("08.30 – 14.30",BT70)))</formula>
    </cfRule>
    <cfRule type="containsText" dxfId="19366" priority="27148" operator="containsText" text="09.30 – 18.30">
      <formula>NOT(ISERROR(SEARCH("09.30 – 18.30",BT70)))</formula>
    </cfRule>
    <cfRule type="containsText" dxfId="19365" priority="27149" operator="containsText" text="08.30 – 16.30">
      <formula>NOT(ISERROR(SEARCH("08.30 – 16.30",BT70)))</formula>
    </cfRule>
    <cfRule type="containsText" dxfId="19364" priority="27150" operator="containsText" text="08.30 – 17.30">
      <formula>NOT(ISERROR(SEARCH("08.30 – 17.30",BT70)))</formula>
    </cfRule>
    <cfRule type="containsText" dxfId="19363" priority="27151" operator="containsText" text="09.00 – 18.00">
      <formula>NOT(ISERROR(SEARCH("09.00 – 18.00",BT70)))</formula>
    </cfRule>
    <cfRule type="containsText" dxfId="19362" priority="27152" operator="containsText" text="09.00 – 15.00">
      <formula>NOT(ISERROR(SEARCH("09.00 – 15.00",BT70)))</formula>
    </cfRule>
    <cfRule type="containsText" dxfId="19361" priority="27153" operator="containsText" text="10.30 – 19.30">
      <formula>NOT(ISERROR(SEARCH("10.30 – 19.30",BT70)))</formula>
    </cfRule>
    <cfRule type="containsText" dxfId="19360" priority="27154" operator="containsText" text="09.00 – 13.00">
      <formula>NOT(ISERROR(SEARCH("09.00 – 13.00",BT70)))</formula>
    </cfRule>
    <cfRule type="containsText" dxfId="19359" priority="27155" operator="containsText" text="11.30 – 19.30">
      <formula>NOT(ISERROR(SEARCH("11.30 – 19.30",BT70)))</formula>
    </cfRule>
  </conditionalFormatting>
  <conditionalFormatting sqref="BT70">
    <cfRule type="cellIs" dxfId="19358" priority="27139" operator="equal">
      <formula>"09.00 – 18.00"</formula>
    </cfRule>
  </conditionalFormatting>
  <conditionalFormatting sqref="BT70">
    <cfRule type="cellIs" dxfId="19357" priority="27140" operator="equal">
      <formula>"09.30 – 13.00"</formula>
    </cfRule>
  </conditionalFormatting>
  <conditionalFormatting sqref="BT70">
    <cfRule type="cellIs" dxfId="19356" priority="27141" operator="equal">
      <formula>"10.30 – 19.30"</formula>
    </cfRule>
  </conditionalFormatting>
  <conditionalFormatting sqref="BT70">
    <cfRule type="cellIs" dxfId="19355" priority="27142" operator="equal">
      <formula>"11.30 – 19.30"</formula>
    </cfRule>
  </conditionalFormatting>
  <conditionalFormatting sqref="BT70">
    <cfRule type="cellIs" dxfId="19354" priority="27143" operator="equal">
      <formula>_FV(13,"3")</formula>
    </cfRule>
  </conditionalFormatting>
  <conditionalFormatting sqref="BT70">
    <cfRule type="cellIs" dxfId="19353" priority="27144" operator="equal">
      <formula>_FV(13,"3")</formula>
    </cfRule>
  </conditionalFormatting>
  <conditionalFormatting sqref="BT70">
    <cfRule type="cellIs" dxfId="19352" priority="27145" operator="equal">
      <formula>_FV(13,"3")</formula>
    </cfRule>
  </conditionalFormatting>
  <conditionalFormatting sqref="BT70">
    <cfRule type="cellIs" dxfId="19351" priority="27132" operator="equal">
      <formula>"09.00 – 18.00"</formula>
    </cfRule>
  </conditionalFormatting>
  <conditionalFormatting sqref="BT70">
    <cfRule type="cellIs" dxfId="19350" priority="27133" operator="equal">
      <formula>"09.30 – 13.00"</formula>
    </cfRule>
  </conditionalFormatting>
  <conditionalFormatting sqref="BT70">
    <cfRule type="cellIs" dxfId="19349" priority="27134" operator="equal">
      <formula>"10.30 – 19.30"</formula>
    </cfRule>
  </conditionalFormatting>
  <conditionalFormatting sqref="BT70">
    <cfRule type="cellIs" dxfId="19348" priority="27135" operator="equal">
      <formula>"11.30 – 19.30"</formula>
    </cfRule>
  </conditionalFormatting>
  <conditionalFormatting sqref="BT70">
    <cfRule type="cellIs" dxfId="19347" priority="27136" operator="equal">
      <formula>_FV(13,"3")</formula>
    </cfRule>
  </conditionalFormatting>
  <conditionalFormatting sqref="BT70">
    <cfRule type="cellIs" dxfId="19346" priority="27137" operator="equal">
      <formula>_FV(13,"3")</formula>
    </cfRule>
  </conditionalFormatting>
  <conditionalFormatting sqref="BT70">
    <cfRule type="cellIs" dxfId="19345" priority="27138" operator="equal">
      <formula>_FV(13,"3")</formula>
    </cfRule>
  </conditionalFormatting>
  <conditionalFormatting sqref="BT71:BT78">
    <cfRule type="containsText" dxfId="19344" priority="27114" operator="containsText" text="08.30 – 14.30">
      <formula>NOT(ISERROR(SEARCH("08.30 – 14.30",BT71)))</formula>
    </cfRule>
    <cfRule type="containsText" dxfId="19343" priority="27115" operator="containsText" text="09:30 – 18.30">
      <formula>NOT(ISERROR(SEARCH("09:30 – 18.30",BT71)))</formula>
    </cfRule>
    <cfRule type="containsText" dxfId="19342" priority="27116" operator="containsText" text="10.30 – 18.30">
      <formula>NOT(ISERROR(SEARCH("10.30 – 18.30",BT71)))</formula>
    </cfRule>
    <cfRule type="containsText" dxfId="19341" priority="27117" operator="containsText" text="09.30 – 18.30">
      <formula>NOT(ISERROR(SEARCH("09.30 – 18.30",BT71)))</formula>
    </cfRule>
    <cfRule type="containsText" dxfId="19340" priority="27119" operator="containsText" text="09.00 – 13:00">
      <formula>NOT(ISERROR(SEARCH("09.00 – 13:00",BT71)))</formula>
    </cfRule>
    <cfRule type="containsText" dxfId="19339" priority="27120" operator="containsText" text="08.30 – 16.30">
      <formula>NOT(ISERROR(SEARCH("08.30 – 16.30",BT71)))</formula>
    </cfRule>
    <cfRule type="containsText" dxfId="19338" priority="27121" operator="containsText" text="08:30 – 17.30">
      <formula>NOT(ISERROR(SEARCH("08:30 – 17.30",BT71)))</formula>
    </cfRule>
    <cfRule type="containsText" dxfId="19337" priority="27122" operator="containsText" text="08.30 – 17.30">
      <formula>NOT(ISERROR(SEARCH("08.30 – 17.30",BT71)))</formula>
    </cfRule>
    <cfRule type="containsText" dxfId="19336" priority="27123" operator="containsText" text="09.00 – 18.00">
      <formula>NOT(ISERROR(SEARCH("09.00 – 18.00",BT71)))</formula>
    </cfRule>
    <cfRule type="containsText" dxfId="19335" priority="27124" operator="containsText" text="09.00 – 13.00">
      <formula>NOT(ISERROR(SEARCH("09.00 – 13.00",BT71)))</formula>
    </cfRule>
    <cfRule type="containsText" dxfId="19334" priority="27125" operator="containsText" text="11.30 – 19.30">
      <formula>NOT(ISERROR(SEARCH("11.30 – 19.30",BT71)))</formula>
    </cfRule>
    <cfRule type="containsText" dxfId="19333" priority="27126" operator="containsText" text="10.30 – 19.30">
      <formula>NOT(ISERROR(SEARCH("10.30 – 19.30",BT71)))</formula>
    </cfRule>
    <cfRule type="containsText" dxfId="19332" priority="27127" operator="containsText" text="09.00 – 15.00">
      <formula>NOT(ISERROR(SEARCH("09.00 – 15.00",BT71)))</formula>
    </cfRule>
    <cfRule type="containsText" dxfId="19331" priority="27128" operator="containsText" text="1 2 : 3 0">
      <formula>NOT(ISERROR(SEARCH("1 2 : 3 0",BT71)))</formula>
    </cfRule>
    <cfRule type="containsText" dxfId="19330" priority="27129" operator="containsText" text="1 3 : 3 0">
      <formula>NOT(ISERROR(SEARCH("1 3 : 3 0",BT71)))</formula>
    </cfRule>
    <cfRule type="containsText" dxfId="19329" priority="27130" operator="containsText" text="FESTIVITÁ">
      <formula>NOT(ISERROR(SEARCH("FESTIVITÁ",BT71)))</formula>
    </cfRule>
    <cfRule type="cellIs" dxfId="19328" priority="27131" operator="equal">
      <formula>"DOMENICA"</formula>
    </cfRule>
  </conditionalFormatting>
  <conditionalFormatting sqref="BT71:BT78">
    <cfRule type="containsText" dxfId="19327" priority="27106" operator="containsText" text="09.00 - 13.00">
      <formula>NOT(ISERROR(SEARCH("09.00 - 13.00",BT71)))</formula>
    </cfRule>
    <cfRule type="containsText" dxfId="19326" priority="27109" operator="containsText" text="09.00 – 15:00">
      <formula>NOT(ISERROR(SEARCH("09.00 – 15:00",BT71)))</formula>
    </cfRule>
    <cfRule type="containsText" dxfId="19325" priority="27110" operator="containsText" text="09.00 – 16.00">
      <formula>NOT(ISERROR(SEARCH("09.00 – 16.00",BT71)))</formula>
    </cfRule>
    <cfRule type="containsText" dxfId="19324" priority="27111" operator="containsText" text="09.00 - 13:00">
      <formula>NOT(ISERROR(SEARCH("09.00 - 13:00",BT71)))</formula>
    </cfRule>
    <cfRule type="containsText" dxfId="19323" priority="27112" operator="containsText" text="08.30 – 16:30 ">
      <formula>NOT(ISERROR(SEARCH("08.30 – 16:30 ",BT71)))</formula>
    </cfRule>
    <cfRule type="containsText" dxfId="19322" priority="27113" operator="containsText" text="08.30 – 17:30 ">
      <formula>NOT(ISERROR(SEARCH("08.30 – 17:30 ",BT71)))</formula>
    </cfRule>
  </conditionalFormatting>
  <conditionalFormatting sqref="BT71:BT78">
    <cfRule type="containsText" dxfId="19321" priority="27108" operator="containsText" text="1 3 : 0 0">
      <formula>NOT(ISERROR(SEARCH("1 3 : 0 0",BT71)))</formula>
    </cfRule>
  </conditionalFormatting>
  <conditionalFormatting sqref="BT71">
    <cfRule type="containsText" dxfId="19320" priority="27107" operator="containsText" text="13:00">
      <formula>NOT(ISERROR(SEARCH("13:00",BT71)))</formula>
    </cfRule>
  </conditionalFormatting>
  <conditionalFormatting sqref="BT71:BT78">
    <cfRule type="containsText" dxfId="19319" priority="27118" operator="containsText" text="09:00 – 13.00 ">
      <formula>NOT(ISERROR(SEARCH("09:00 – 13.00 ",BT71)))</formula>
    </cfRule>
  </conditionalFormatting>
  <conditionalFormatting sqref="BT77">
    <cfRule type="containsText" dxfId="19318" priority="27105" operator="containsText" text="09:00 – 13.00 ">
      <formula>NOT(ISERROR(SEARCH("09:00 – 13.00 ",BT77)))</formula>
    </cfRule>
  </conditionalFormatting>
  <conditionalFormatting sqref="BT71:BT78">
    <cfRule type="containsText" dxfId="19317" priority="27104" operator="containsText" text="09:00 – 13.00 ">
      <formula>NOT(ISERROR(SEARCH("09:00 – 13.00 ",BT71)))</formula>
    </cfRule>
  </conditionalFormatting>
  <conditionalFormatting sqref="BT77:BT78">
    <cfRule type="containsText" dxfId="19316" priority="27103" operator="containsText" text="09:00 – 13.00 ">
      <formula>NOT(ISERROR(SEARCH("09:00 – 13.00 ",BT77)))</formula>
    </cfRule>
  </conditionalFormatting>
  <conditionalFormatting sqref="BT72">
    <cfRule type="containsText" dxfId="19315" priority="27100" operator="containsText" text="09.00 -13.00">
      <formula>NOT(ISERROR(SEARCH("09.00 -13.00",BT72)))</formula>
    </cfRule>
    <cfRule type="containsText" dxfId="19314" priority="27101" operator="containsText" text="09.00 -15:00">
      <formula>NOT(ISERROR(SEARCH("09.00 -15:00",BT72)))</formula>
    </cfRule>
    <cfRule type="containsText" dxfId="19313" priority="27102" operator="containsText" text="09.00 -16.00">
      <formula>NOT(ISERROR(SEARCH("09.00 -16.00",BT72)))</formula>
    </cfRule>
  </conditionalFormatting>
  <conditionalFormatting sqref="BT73:BT78">
    <cfRule type="containsText" dxfId="19312" priority="27097" operator="containsText" text="09.00 -13.00">
      <formula>NOT(ISERROR(SEARCH("09.00 -13.00",BT73)))</formula>
    </cfRule>
    <cfRule type="containsText" dxfId="19311" priority="27098" operator="containsText" text="09.00 -15:00">
      <formula>NOT(ISERROR(SEARCH("09.00 -15:00",BT73)))</formula>
    </cfRule>
    <cfRule type="containsText" dxfId="19310" priority="27099" operator="containsText" text="09.00 -16.00">
      <formula>NOT(ISERROR(SEARCH("09.00 -16.00",BT73)))</formula>
    </cfRule>
  </conditionalFormatting>
  <conditionalFormatting sqref="BT71">
    <cfRule type="containsText" dxfId="19309" priority="27094" operator="containsText" text="09.00 -13.00">
      <formula>NOT(ISERROR(SEARCH("09.00 -13.00",BT71)))</formula>
    </cfRule>
    <cfRule type="containsText" dxfId="19308" priority="27095" operator="containsText" text="09.00 -15:00">
      <formula>NOT(ISERROR(SEARCH("09.00 -15:00",BT71)))</formula>
    </cfRule>
    <cfRule type="containsText" dxfId="19307" priority="27096" operator="containsText" text="09.00 -16.00">
      <formula>NOT(ISERROR(SEARCH("09.00 -16.00",BT71)))</formula>
    </cfRule>
  </conditionalFormatting>
  <conditionalFormatting sqref="BT77">
    <cfRule type="containsText" dxfId="19306" priority="27093" operator="containsText" text="09:00 – 13.00 ">
      <formula>NOT(ISERROR(SEARCH("09:00 – 13.00 ",BT77)))</formula>
    </cfRule>
  </conditionalFormatting>
  <conditionalFormatting sqref="BT71:BT78">
    <cfRule type="containsText" dxfId="19305" priority="27092" operator="containsText" text="09:00 – 13.00 ">
      <formula>NOT(ISERROR(SEARCH("09:00 – 13.00 ",BT71)))</formula>
    </cfRule>
  </conditionalFormatting>
  <conditionalFormatting sqref="BT77:BT78">
    <cfRule type="containsText" dxfId="19304" priority="27091" operator="containsText" text="09:00 – 13.00 ">
      <formula>NOT(ISERROR(SEARCH("09:00 – 13.00 ",BT77)))</formula>
    </cfRule>
  </conditionalFormatting>
  <conditionalFormatting sqref="BT72">
    <cfRule type="containsText" dxfId="19303" priority="27088" operator="containsText" text="09.00 -13.00">
      <formula>NOT(ISERROR(SEARCH("09.00 -13.00",BT72)))</formula>
    </cfRule>
    <cfRule type="containsText" dxfId="19302" priority="27089" operator="containsText" text="09.00 -15:00">
      <formula>NOT(ISERROR(SEARCH("09.00 -15:00",BT72)))</formula>
    </cfRule>
    <cfRule type="containsText" dxfId="19301" priority="27090" operator="containsText" text="09.00 -16.00">
      <formula>NOT(ISERROR(SEARCH("09.00 -16.00",BT72)))</formula>
    </cfRule>
  </conditionalFormatting>
  <conditionalFormatting sqref="BT73:BT78">
    <cfRule type="containsText" dxfId="19300" priority="27085" operator="containsText" text="09.00 -13.00">
      <formula>NOT(ISERROR(SEARCH("09.00 -13.00",BT73)))</formula>
    </cfRule>
    <cfRule type="containsText" dxfId="19299" priority="27086" operator="containsText" text="09.00 -15:00">
      <formula>NOT(ISERROR(SEARCH("09.00 -15:00",BT73)))</formula>
    </cfRule>
    <cfRule type="containsText" dxfId="19298" priority="27087" operator="containsText" text="09.00 -16.00">
      <formula>NOT(ISERROR(SEARCH("09.00 -16.00",BT73)))</formula>
    </cfRule>
  </conditionalFormatting>
  <conditionalFormatting sqref="BT71">
    <cfRule type="containsText" dxfId="19297" priority="27082" operator="containsText" text="09.00 -13.00">
      <formula>NOT(ISERROR(SEARCH("09.00 -13.00",BT71)))</formula>
    </cfRule>
    <cfRule type="containsText" dxfId="19296" priority="27083" operator="containsText" text="09.00 -15:00">
      <formula>NOT(ISERROR(SEARCH("09.00 -15:00",BT71)))</formula>
    </cfRule>
    <cfRule type="containsText" dxfId="19295" priority="27084" operator="containsText" text="09.00 -16.00">
      <formula>NOT(ISERROR(SEARCH("09.00 -16.00",BT71)))</formula>
    </cfRule>
  </conditionalFormatting>
  <conditionalFormatting sqref="BT72">
    <cfRule type="containsText" dxfId="19294" priority="27079" operator="containsText" text="09.00 -13:00">
      <formula>NOT(ISERROR(SEARCH("09.00 -13:00",BT72)))</formula>
    </cfRule>
    <cfRule type="containsText" dxfId="19293" priority="27080" operator="containsText" text="08.30 -17.30">
      <formula>NOT(ISERROR(SEARCH("08.30 -17.30",BT72)))</formula>
    </cfRule>
    <cfRule type="containsText" dxfId="19292" priority="27081" operator="containsText" text="08.30 -15:30">
      <formula>NOT(ISERROR(SEARCH("08.30 -15:30",BT72)))</formula>
    </cfRule>
  </conditionalFormatting>
  <conditionalFormatting sqref="BT73:BT78">
    <cfRule type="containsText" dxfId="19291" priority="27076" operator="containsText" text="09.00 -13.00">
      <formula>NOT(ISERROR(SEARCH("09.00 -13.00",BT73)))</formula>
    </cfRule>
    <cfRule type="containsText" dxfId="19290" priority="27077" operator="containsText" text="09.00 -15:00">
      <formula>NOT(ISERROR(SEARCH("09.00 -15:00",BT73)))</formula>
    </cfRule>
    <cfRule type="containsText" dxfId="19289" priority="27078" operator="containsText" text="09.00 -16.00">
      <formula>NOT(ISERROR(SEARCH("09.00 -16.00",BT73)))</formula>
    </cfRule>
  </conditionalFormatting>
  <conditionalFormatting sqref="BT73:BT78">
    <cfRule type="containsText" dxfId="19288" priority="27073" operator="containsText" text="09.00 -13:00">
      <formula>NOT(ISERROR(SEARCH("09.00 -13:00",BT73)))</formula>
    </cfRule>
    <cfRule type="containsText" dxfId="19287" priority="27074" operator="containsText" text="08.30 -17.30">
      <formula>NOT(ISERROR(SEARCH("08.30 -17.30",BT73)))</formula>
    </cfRule>
    <cfRule type="containsText" dxfId="19286" priority="27075" operator="containsText" text="08.30 -15:30">
      <formula>NOT(ISERROR(SEARCH("08.30 -15:30",BT73)))</formula>
    </cfRule>
  </conditionalFormatting>
  <conditionalFormatting sqref="BT71">
    <cfRule type="containsText" dxfId="19285" priority="27070" operator="containsText" text="09.00 -13.00">
      <formula>NOT(ISERROR(SEARCH("09.00 -13.00",BT71)))</formula>
    </cfRule>
    <cfRule type="containsText" dxfId="19284" priority="27071" operator="containsText" text="09.00 -15:00">
      <formula>NOT(ISERROR(SEARCH("09.00 -15:00",BT71)))</formula>
    </cfRule>
    <cfRule type="containsText" dxfId="19283" priority="27072" operator="containsText" text="09.00 -16.00">
      <formula>NOT(ISERROR(SEARCH("09.00 -16.00",BT71)))</formula>
    </cfRule>
  </conditionalFormatting>
  <conditionalFormatting sqref="BT71">
    <cfRule type="containsText" dxfId="19282" priority="27067" operator="containsText" text="09.00 -13:00">
      <formula>NOT(ISERROR(SEARCH("09.00 -13:00",BT71)))</formula>
    </cfRule>
    <cfRule type="containsText" dxfId="19281" priority="27068" operator="containsText" text="08.30 -17.30">
      <formula>NOT(ISERROR(SEARCH("08.30 -17.30",BT71)))</formula>
    </cfRule>
    <cfRule type="containsText" dxfId="19280" priority="27069" operator="containsText" text="08.30 -15:30">
      <formula>NOT(ISERROR(SEARCH("08.30 -15:30",BT71)))</formula>
    </cfRule>
  </conditionalFormatting>
  <conditionalFormatting sqref="D19">
    <cfRule type="containsText" dxfId="19279" priority="26564" operator="containsText" text="09.00 -13.00">
      <formula>NOT(ISERROR(SEARCH("09.00 -13.00",D19)))</formula>
    </cfRule>
    <cfRule type="containsText" dxfId="19278" priority="26565" operator="containsText" text="09.00 -15:00">
      <formula>NOT(ISERROR(SEARCH("09.00 -15:00",D19)))</formula>
    </cfRule>
    <cfRule type="containsText" dxfId="19277" priority="26566" operator="containsText" text="09.00 -16.00">
      <formula>NOT(ISERROR(SEARCH("09.00 -16.00",D19)))</formula>
    </cfRule>
  </conditionalFormatting>
  <conditionalFormatting sqref="D19">
    <cfRule type="containsText" dxfId="19276" priority="26561" operator="containsText" text="09.00 -13.00">
      <formula>NOT(ISERROR(SEARCH("09.00 -13.00",D19)))</formula>
    </cfRule>
    <cfRule type="containsText" dxfId="19275" priority="26562" operator="containsText" text="09.00 -15:00">
      <formula>NOT(ISERROR(SEARCH("09.00 -15:00",D19)))</formula>
    </cfRule>
    <cfRule type="containsText" dxfId="19274" priority="26563" operator="containsText" text="09.00 -16.00">
      <formula>NOT(ISERROR(SEARCH("09.00 -16.00",D19)))</formula>
    </cfRule>
  </conditionalFormatting>
  <conditionalFormatting sqref="D19">
    <cfRule type="containsText" dxfId="19273" priority="26558" operator="containsText" text="09.00 -13:00">
      <formula>NOT(ISERROR(SEARCH("09.00 -13:00",D19)))</formula>
    </cfRule>
    <cfRule type="containsText" dxfId="19272" priority="26559" operator="containsText" text="08.30 -17.30">
      <formula>NOT(ISERROR(SEARCH("08.30 -17.30",D19)))</formula>
    </cfRule>
    <cfRule type="containsText" dxfId="19271" priority="26560" operator="containsText" text="08.30 -15:30">
      <formula>NOT(ISERROR(SEARCH("08.30 -15:30",D19)))</formula>
    </cfRule>
  </conditionalFormatting>
  <conditionalFormatting sqref="D20">
    <cfRule type="containsText" dxfId="19270" priority="26555" operator="containsText" text="09.00 -13.00">
      <formula>NOT(ISERROR(SEARCH("09.00 -13.00",D20)))</formula>
    </cfRule>
    <cfRule type="containsText" dxfId="19269" priority="26556" operator="containsText" text="09.00 -15:00">
      <formula>NOT(ISERROR(SEARCH("09.00 -15:00",D20)))</formula>
    </cfRule>
    <cfRule type="containsText" dxfId="19268" priority="26557" operator="containsText" text="09.00 -16.00">
      <formula>NOT(ISERROR(SEARCH("09.00 -16.00",D20)))</formula>
    </cfRule>
  </conditionalFormatting>
  <conditionalFormatting sqref="D20">
    <cfRule type="containsText" dxfId="19267" priority="26552" operator="containsText" text="09.00 -13.00">
      <formula>NOT(ISERROR(SEARCH("09.00 -13.00",D20)))</formula>
    </cfRule>
    <cfRule type="containsText" dxfId="19266" priority="26553" operator="containsText" text="09.00 -15:00">
      <formula>NOT(ISERROR(SEARCH("09.00 -15:00",D20)))</formula>
    </cfRule>
    <cfRule type="containsText" dxfId="19265" priority="26554" operator="containsText" text="09.00 -16.00">
      <formula>NOT(ISERROR(SEARCH("09.00 -16.00",D20)))</formula>
    </cfRule>
  </conditionalFormatting>
  <conditionalFormatting sqref="D20">
    <cfRule type="containsText" dxfId="19264" priority="26549" operator="containsText" text="09.00 -13:00">
      <formula>NOT(ISERROR(SEARCH("09.00 -13:00",D20)))</formula>
    </cfRule>
    <cfRule type="containsText" dxfId="19263" priority="26550" operator="containsText" text="08.30 -17.30">
      <formula>NOT(ISERROR(SEARCH("08.30 -17.30",D20)))</formula>
    </cfRule>
    <cfRule type="containsText" dxfId="19262" priority="26551" operator="containsText" text="08.30 -15:30">
      <formula>NOT(ISERROR(SEARCH("08.30 -15:30",D20)))</formula>
    </cfRule>
  </conditionalFormatting>
  <conditionalFormatting sqref="J19">
    <cfRule type="containsText" dxfId="19261" priority="26498" operator="containsText" text="09.00 -13.00">
      <formula>NOT(ISERROR(SEARCH("09.00 -13.00",J19)))</formula>
    </cfRule>
    <cfRule type="containsText" dxfId="19260" priority="26499" operator="containsText" text="09.00 -15:00">
      <formula>NOT(ISERROR(SEARCH("09.00 -15:00",J19)))</formula>
    </cfRule>
    <cfRule type="containsText" dxfId="19259" priority="26500" operator="containsText" text="09.00 -16.00">
      <formula>NOT(ISERROR(SEARCH("09.00 -16.00",J19)))</formula>
    </cfRule>
  </conditionalFormatting>
  <conditionalFormatting sqref="J19">
    <cfRule type="containsText" dxfId="19258" priority="26495" operator="containsText" text="09.00 -13.00">
      <formula>NOT(ISERROR(SEARCH("09.00 -13.00",J19)))</formula>
    </cfRule>
    <cfRule type="containsText" dxfId="19257" priority="26496" operator="containsText" text="09.00 -15:00">
      <formula>NOT(ISERROR(SEARCH("09.00 -15:00",J19)))</formula>
    </cfRule>
    <cfRule type="containsText" dxfId="19256" priority="26497" operator="containsText" text="09.00 -16.00">
      <formula>NOT(ISERROR(SEARCH("09.00 -16.00",J19)))</formula>
    </cfRule>
  </conditionalFormatting>
  <conditionalFormatting sqref="J19">
    <cfRule type="containsText" dxfId="19255" priority="26492" operator="containsText" text="09.00 -13:00">
      <formula>NOT(ISERROR(SEARCH("09.00 -13:00",J19)))</formula>
    </cfRule>
    <cfRule type="containsText" dxfId="19254" priority="26493" operator="containsText" text="08.30 -17.30">
      <formula>NOT(ISERROR(SEARCH("08.30 -17.30",J19)))</formula>
    </cfRule>
    <cfRule type="containsText" dxfId="19253" priority="26494" operator="containsText" text="08.30 -15:30">
      <formula>NOT(ISERROR(SEARCH("08.30 -15:30",J19)))</formula>
    </cfRule>
  </conditionalFormatting>
  <conditionalFormatting sqref="J20">
    <cfRule type="containsText" dxfId="19252" priority="26489" operator="containsText" text="09.00 -13.00">
      <formula>NOT(ISERROR(SEARCH("09.00 -13.00",J20)))</formula>
    </cfRule>
    <cfRule type="containsText" dxfId="19251" priority="26490" operator="containsText" text="09.00 -15:00">
      <formula>NOT(ISERROR(SEARCH("09.00 -15:00",J20)))</formula>
    </cfRule>
    <cfRule type="containsText" dxfId="19250" priority="26491" operator="containsText" text="09.00 -16.00">
      <formula>NOT(ISERROR(SEARCH("09.00 -16.00",J20)))</formula>
    </cfRule>
  </conditionalFormatting>
  <conditionalFormatting sqref="J20">
    <cfRule type="containsText" dxfId="19249" priority="26486" operator="containsText" text="09.00 -13.00">
      <formula>NOT(ISERROR(SEARCH("09.00 -13.00",J20)))</formula>
    </cfRule>
    <cfRule type="containsText" dxfId="19248" priority="26487" operator="containsText" text="09.00 -15:00">
      <formula>NOT(ISERROR(SEARCH("09.00 -15:00",J20)))</formula>
    </cfRule>
    <cfRule type="containsText" dxfId="19247" priority="26488" operator="containsText" text="09.00 -16.00">
      <formula>NOT(ISERROR(SEARCH("09.00 -16.00",J20)))</formula>
    </cfRule>
  </conditionalFormatting>
  <conditionalFormatting sqref="J20">
    <cfRule type="containsText" dxfId="19246" priority="26483" operator="containsText" text="09.00 -13:00">
      <formula>NOT(ISERROR(SEARCH("09.00 -13:00",J20)))</formula>
    </cfRule>
    <cfRule type="containsText" dxfId="19245" priority="26484" operator="containsText" text="08.30 -17.30">
      <formula>NOT(ISERROR(SEARCH("08.30 -17.30",J20)))</formula>
    </cfRule>
    <cfRule type="containsText" dxfId="19244" priority="26485" operator="containsText" text="08.30 -15:30">
      <formula>NOT(ISERROR(SEARCH("08.30 -15:30",J20)))</formula>
    </cfRule>
  </conditionalFormatting>
  <conditionalFormatting sqref="J21">
    <cfRule type="containsText" dxfId="19243" priority="26480" operator="containsText" text="09.00 -13.00">
      <formula>NOT(ISERROR(SEARCH("09.00 -13.00",J21)))</formula>
    </cfRule>
    <cfRule type="containsText" dxfId="19242" priority="26481" operator="containsText" text="09.00 -15:00">
      <formula>NOT(ISERROR(SEARCH("09.00 -15:00",J21)))</formula>
    </cfRule>
    <cfRule type="containsText" dxfId="19241" priority="26482" operator="containsText" text="09.00 -16.00">
      <formula>NOT(ISERROR(SEARCH("09.00 -16.00",J21)))</formula>
    </cfRule>
  </conditionalFormatting>
  <conditionalFormatting sqref="J21">
    <cfRule type="containsText" dxfId="19240" priority="26477" operator="containsText" text="09.00 -13.00">
      <formula>NOT(ISERROR(SEARCH("09.00 -13.00",J21)))</formula>
    </cfRule>
    <cfRule type="containsText" dxfId="19239" priority="26478" operator="containsText" text="09.00 -15:00">
      <formula>NOT(ISERROR(SEARCH("09.00 -15:00",J21)))</formula>
    </cfRule>
    <cfRule type="containsText" dxfId="19238" priority="26479" operator="containsText" text="09.00 -16.00">
      <formula>NOT(ISERROR(SEARCH("09.00 -16.00",J21)))</formula>
    </cfRule>
  </conditionalFormatting>
  <conditionalFormatting sqref="J21">
    <cfRule type="containsText" dxfId="19237" priority="26474" operator="containsText" text="09.00 -13:00">
      <formula>NOT(ISERROR(SEARCH("09.00 -13:00",J21)))</formula>
    </cfRule>
    <cfRule type="containsText" dxfId="19236" priority="26475" operator="containsText" text="08.30 -17.30">
      <formula>NOT(ISERROR(SEARCH("08.30 -17.30",J21)))</formula>
    </cfRule>
    <cfRule type="containsText" dxfId="19235" priority="26476" operator="containsText" text="08.30 -15:30">
      <formula>NOT(ISERROR(SEARCH("08.30 -15:30",J21)))</formula>
    </cfRule>
  </conditionalFormatting>
  <conditionalFormatting sqref="J22">
    <cfRule type="containsText" dxfId="19234" priority="26471" operator="containsText" text="09.00 -13.00">
      <formula>NOT(ISERROR(SEARCH("09.00 -13.00",J22)))</formula>
    </cfRule>
    <cfRule type="containsText" dxfId="19233" priority="26472" operator="containsText" text="09.00 -15:00">
      <formula>NOT(ISERROR(SEARCH("09.00 -15:00",J22)))</formula>
    </cfRule>
    <cfRule type="containsText" dxfId="19232" priority="26473" operator="containsText" text="09.00 -16.00">
      <formula>NOT(ISERROR(SEARCH("09.00 -16.00",J22)))</formula>
    </cfRule>
  </conditionalFormatting>
  <conditionalFormatting sqref="J22">
    <cfRule type="containsText" dxfId="19231" priority="26468" operator="containsText" text="09.00 -13.00">
      <formula>NOT(ISERROR(SEARCH("09.00 -13.00",J22)))</formula>
    </cfRule>
    <cfRule type="containsText" dxfId="19230" priority="26469" operator="containsText" text="09.00 -15:00">
      <formula>NOT(ISERROR(SEARCH("09.00 -15:00",J22)))</formula>
    </cfRule>
    <cfRule type="containsText" dxfId="19229" priority="26470" operator="containsText" text="09.00 -16.00">
      <formula>NOT(ISERROR(SEARCH("09.00 -16.00",J22)))</formula>
    </cfRule>
  </conditionalFormatting>
  <conditionalFormatting sqref="J22">
    <cfRule type="containsText" dxfId="19228" priority="26465" operator="containsText" text="09.00 -13:00">
      <formula>NOT(ISERROR(SEARCH("09.00 -13:00",J22)))</formula>
    </cfRule>
    <cfRule type="containsText" dxfId="19227" priority="26466" operator="containsText" text="08.30 -17.30">
      <formula>NOT(ISERROR(SEARCH("08.30 -17.30",J22)))</formula>
    </cfRule>
    <cfRule type="containsText" dxfId="19226" priority="26467" operator="containsText" text="08.30 -15:30">
      <formula>NOT(ISERROR(SEARCH("08.30 -15:30",J22)))</formula>
    </cfRule>
  </conditionalFormatting>
  <conditionalFormatting sqref="J23">
    <cfRule type="containsText" dxfId="19225" priority="26462" operator="containsText" text="09.00 -13.00">
      <formula>NOT(ISERROR(SEARCH("09.00 -13.00",J23)))</formula>
    </cfRule>
    <cfRule type="containsText" dxfId="19224" priority="26463" operator="containsText" text="09.00 -15:00">
      <formula>NOT(ISERROR(SEARCH("09.00 -15:00",J23)))</formula>
    </cfRule>
    <cfRule type="containsText" dxfId="19223" priority="26464" operator="containsText" text="09.00 -16.00">
      <formula>NOT(ISERROR(SEARCH("09.00 -16.00",J23)))</formula>
    </cfRule>
  </conditionalFormatting>
  <conditionalFormatting sqref="J23">
    <cfRule type="containsText" dxfId="19222" priority="26459" operator="containsText" text="09.00 -13.00">
      <formula>NOT(ISERROR(SEARCH("09.00 -13.00",J23)))</formula>
    </cfRule>
    <cfRule type="containsText" dxfId="19221" priority="26460" operator="containsText" text="09.00 -15:00">
      <formula>NOT(ISERROR(SEARCH("09.00 -15:00",J23)))</formula>
    </cfRule>
    <cfRule type="containsText" dxfId="19220" priority="26461" operator="containsText" text="09.00 -16.00">
      <formula>NOT(ISERROR(SEARCH("09.00 -16.00",J23)))</formula>
    </cfRule>
  </conditionalFormatting>
  <conditionalFormatting sqref="J23">
    <cfRule type="containsText" dxfId="19219" priority="26456" operator="containsText" text="09.00 -13:00">
      <formula>NOT(ISERROR(SEARCH("09.00 -13:00",J23)))</formula>
    </cfRule>
    <cfRule type="containsText" dxfId="19218" priority="26457" operator="containsText" text="08.30 -17.30">
      <formula>NOT(ISERROR(SEARCH("08.30 -17.30",J23)))</formula>
    </cfRule>
    <cfRule type="containsText" dxfId="19217" priority="26458" operator="containsText" text="08.30 -15:30">
      <formula>NOT(ISERROR(SEARCH("08.30 -15:30",J23)))</formula>
    </cfRule>
  </conditionalFormatting>
  <conditionalFormatting sqref="D21:D23">
    <cfRule type="containsText" dxfId="19216" priority="26453" operator="containsText" text="09.00 -13.00">
      <formula>NOT(ISERROR(SEARCH("09.00 -13.00",D21)))</formula>
    </cfRule>
    <cfRule type="containsText" dxfId="19215" priority="26454" operator="containsText" text="09.00 -15:00">
      <formula>NOT(ISERROR(SEARCH("09.00 -15:00",D21)))</formula>
    </cfRule>
    <cfRule type="containsText" dxfId="19214" priority="26455" operator="containsText" text="09.00 -16.00">
      <formula>NOT(ISERROR(SEARCH("09.00 -16.00",D21)))</formula>
    </cfRule>
  </conditionalFormatting>
  <conditionalFormatting sqref="D21:D23">
    <cfRule type="containsText" dxfId="19213" priority="26450" operator="containsText" text="09.00 -13.00">
      <formula>NOT(ISERROR(SEARCH("09.00 -13.00",D21)))</formula>
    </cfRule>
    <cfRule type="containsText" dxfId="19212" priority="26451" operator="containsText" text="09.00 -15:00">
      <formula>NOT(ISERROR(SEARCH("09.00 -15:00",D21)))</formula>
    </cfRule>
    <cfRule type="containsText" dxfId="19211" priority="26452" operator="containsText" text="09.00 -16.00">
      <formula>NOT(ISERROR(SEARCH("09.00 -16.00",D21)))</formula>
    </cfRule>
  </conditionalFormatting>
  <conditionalFormatting sqref="D21:D23">
    <cfRule type="containsText" dxfId="19210" priority="26447" operator="containsText" text="09.00 -13:00">
      <formula>NOT(ISERROR(SEARCH("09.00 -13:00",D21)))</formula>
    </cfRule>
    <cfRule type="containsText" dxfId="19209" priority="26448" operator="containsText" text="08.30 -17.30">
      <formula>NOT(ISERROR(SEARCH("08.30 -17.30",D21)))</formula>
    </cfRule>
    <cfRule type="containsText" dxfId="19208" priority="26449" operator="containsText" text="08.30 -15:30">
      <formula>NOT(ISERROR(SEARCH("08.30 -15:30",D21)))</formula>
    </cfRule>
  </conditionalFormatting>
  <conditionalFormatting sqref="AZ90:BA90 BH90:BJ90">
    <cfRule type="containsText" dxfId="19207" priority="26389" operator="containsText" text="DOMENICA">
      <formula>NOT(ISERROR(SEARCH("DOMENICA",AZ90)))</formula>
    </cfRule>
    <cfRule type="containsText" dxfId="19206" priority="26390" operator="containsText" text="08.30 – 14.30">
      <formula>NOT(ISERROR(SEARCH("08.30 – 14.30",AZ90)))</formula>
    </cfRule>
    <cfRule type="containsText" dxfId="19205" priority="26391" operator="containsText" text="09.30 – 18.30">
      <formula>NOT(ISERROR(SEARCH("09.30 – 18.30",AZ90)))</formula>
    </cfRule>
    <cfRule type="containsText" dxfId="19204" priority="26392" operator="containsText" text="08.30 – 16.30">
      <formula>NOT(ISERROR(SEARCH("08.30 – 16.30",AZ90)))</formula>
    </cfRule>
    <cfRule type="containsText" dxfId="19203" priority="26393" operator="containsText" text="08.30 – 17.30">
      <formula>NOT(ISERROR(SEARCH("08.30 – 17.30",AZ90)))</formula>
    </cfRule>
    <cfRule type="containsText" dxfId="19202" priority="26394" operator="containsText" text="09.00 – 18.00">
      <formula>NOT(ISERROR(SEARCH("09.00 – 18.00",AZ90)))</formula>
    </cfRule>
    <cfRule type="containsText" dxfId="19201" priority="26395" operator="containsText" text="09.00 – 15.00">
      <formula>NOT(ISERROR(SEARCH("09.00 – 15.00",AZ90)))</formula>
    </cfRule>
    <cfRule type="containsText" dxfId="19200" priority="26396" operator="containsText" text="10.30 – 19.30">
      <formula>NOT(ISERROR(SEARCH("10.30 – 19.30",AZ90)))</formula>
    </cfRule>
    <cfRule type="containsText" dxfId="19199" priority="26397" operator="containsText" text="09.00 – 13.00">
      <formula>NOT(ISERROR(SEARCH("09.00 – 13.00",AZ90)))</formula>
    </cfRule>
    <cfRule type="containsText" dxfId="19198" priority="26398" operator="containsText" text="11.30 – 19.30">
      <formula>NOT(ISERROR(SEARCH("11.30 – 19.30",AZ90)))</formula>
    </cfRule>
  </conditionalFormatting>
  <conditionalFormatting sqref="AW90:BA90 BH90:BJ90">
    <cfRule type="containsText" dxfId="19197" priority="26383" operator="containsText" text="09.00 - 13.00">
      <formula>NOT(ISERROR(SEARCH("09.00 - 13.00",AW90)))</formula>
    </cfRule>
    <cfRule type="containsText" dxfId="19196" priority="26384" operator="containsText" text="09.00 – 15:00">
      <formula>NOT(ISERROR(SEARCH("09.00 – 15:00",AW90)))</formula>
    </cfRule>
    <cfRule type="containsText" dxfId="19195" priority="26385" operator="containsText" text="09.00 – 16.00">
      <formula>NOT(ISERROR(SEARCH("09.00 – 16.00",AW90)))</formula>
    </cfRule>
    <cfRule type="containsText" dxfId="19194" priority="26386" operator="containsText" text="09.00 - 13:00">
      <formula>NOT(ISERROR(SEARCH("09.00 - 13:00",AW90)))</formula>
    </cfRule>
    <cfRule type="containsText" dxfId="19193" priority="26387" operator="containsText" text="08.30 – 16:30 ">
      <formula>NOT(ISERROR(SEARCH("08.30 – 16:30 ",AW90)))</formula>
    </cfRule>
    <cfRule type="containsText" dxfId="19192" priority="26388" operator="containsText" text="08.30 – 17:30 ">
      <formula>NOT(ISERROR(SEARCH("08.30 – 17:30 ",AW90)))</formula>
    </cfRule>
  </conditionalFormatting>
  <conditionalFormatting sqref="Q90:S90">
    <cfRule type="cellIs" dxfId="19191" priority="26374" operator="equal">
      <formula>"09.00 – 13.00"</formula>
    </cfRule>
  </conditionalFormatting>
  <conditionalFormatting sqref="U90:V90">
    <cfRule type="cellIs" dxfId="19190" priority="26323" operator="equal">
      <formula>"09.00 – 15.00"</formula>
    </cfRule>
  </conditionalFormatting>
  <conditionalFormatting sqref="Q90:S90">
    <cfRule type="cellIs" dxfId="19189" priority="26375" operator="equal">
      <formula>"09.00 – 15.00"</formula>
    </cfRule>
  </conditionalFormatting>
  <conditionalFormatting sqref="Q90:S90">
    <cfRule type="cellIs" dxfId="19188" priority="26376" operator="equal">
      <formula>"09.00 – 18.00"</formula>
    </cfRule>
  </conditionalFormatting>
  <conditionalFormatting sqref="Q90:S90">
    <cfRule type="cellIs" dxfId="19187" priority="26377" operator="equal">
      <formula>"09.30 – 13.00"</formula>
    </cfRule>
  </conditionalFormatting>
  <conditionalFormatting sqref="Q90:S90">
    <cfRule type="cellIs" dxfId="19186" priority="26378" operator="equal">
      <formula>"10.30 – 19.30"</formula>
    </cfRule>
  </conditionalFormatting>
  <conditionalFormatting sqref="Q90:S90">
    <cfRule type="cellIs" dxfId="19185" priority="26379" operator="equal">
      <formula>"11.30 – 19.30"</formula>
    </cfRule>
  </conditionalFormatting>
  <conditionalFormatting sqref="Q90:S90">
    <cfRule type="cellIs" dxfId="19184" priority="26380" operator="equal">
      <formula>_FV(13,"3")</formula>
    </cfRule>
  </conditionalFormatting>
  <conditionalFormatting sqref="Q90:S90">
    <cfRule type="cellIs" dxfId="19183" priority="26381" operator="equal">
      <formula>_FV(13,"3")</formula>
    </cfRule>
  </conditionalFormatting>
  <conditionalFormatting sqref="Q90:S90">
    <cfRule type="cellIs" dxfId="19182" priority="26382" operator="equal">
      <formula>_FV(13,"3")</formula>
    </cfRule>
  </conditionalFormatting>
  <conditionalFormatting sqref="BU90:XFD90 Q90:S90">
    <cfRule type="containsText" dxfId="19181" priority="26364" operator="containsText" text="DOMENICA">
      <formula>NOT(ISERROR(SEARCH("DOMENICA",Q90)))</formula>
    </cfRule>
    <cfRule type="containsText" dxfId="19180" priority="26365" operator="containsText" text="08.30 – 14.30">
      <formula>NOT(ISERROR(SEARCH("08.30 – 14.30",Q90)))</formula>
    </cfRule>
    <cfRule type="containsText" dxfId="19179" priority="26366" operator="containsText" text="09.30 – 18.30">
      <formula>NOT(ISERROR(SEARCH("09.30 – 18.30",Q90)))</formula>
    </cfRule>
    <cfRule type="containsText" dxfId="19178" priority="26367" operator="containsText" text="08.30 – 16.30">
      <formula>NOT(ISERROR(SEARCH("08.30 – 16.30",Q90)))</formula>
    </cfRule>
    <cfRule type="containsText" dxfId="19177" priority="26368" operator="containsText" text="08.30 – 17.30">
      <formula>NOT(ISERROR(SEARCH("08.30 – 17.30",Q90)))</formula>
    </cfRule>
    <cfRule type="containsText" dxfId="19176" priority="26369" operator="containsText" text="09.00 – 18.00">
      <formula>NOT(ISERROR(SEARCH("09.00 – 18.00",Q90)))</formula>
    </cfRule>
    <cfRule type="containsText" dxfId="19175" priority="26370" operator="containsText" text="09.00 – 15.00">
      <formula>NOT(ISERROR(SEARCH("09.00 – 15.00",Q90)))</formula>
    </cfRule>
    <cfRule type="containsText" dxfId="19174" priority="26371" operator="containsText" text="10.30 – 19.30">
      <formula>NOT(ISERROR(SEARCH("10.30 – 19.30",Q90)))</formula>
    </cfRule>
    <cfRule type="containsText" dxfId="19173" priority="26372" operator="containsText" text="09.00 – 13.00">
      <formula>NOT(ISERROR(SEARCH("09.00 – 13.00",Q90)))</formula>
    </cfRule>
    <cfRule type="containsText" dxfId="19172" priority="26373" operator="containsText" text="11.30 – 19.30">
      <formula>NOT(ISERROR(SEARCH("11.30 – 19.30",Q90)))</formula>
    </cfRule>
  </conditionalFormatting>
  <conditionalFormatting sqref="Q90:S90">
    <cfRule type="cellIs" dxfId="19171" priority="26356" operator="equal">
      <formula>"09.00 – 15.00"</formula>
    </cfRule>
  </conditionalFormatting>
  <conditionalFormatting sqref="Q90:S90">
    <cfRule type="cellIs" dxfId="19170" priority="26357" operator="equal">
      <formula>"09.00 – 18.00"</formula>
    </cfRule>
  </conditionalFormatting>
  <conditionalFormatting sqref="Q90:S90">
    <cfRule type="cellIs" dxfId="19169" priority="26358" operator="equal">
      <formula>"09.30 – 13.00"</formula>
    </cfRule>
  </conditionalFormatting>
  <conditionalFormatting sqref="Q90:S90">
    <cfRule type="cellIs" dxfId="19168" priority="26359" operator="equal">
      <formula>"10.30 – 19.30"</formula>
    </cfRule>
  </conditionalFormatting>
  <conditionalFormatting sqref="Q90:S90">
    <cfRule type="cellIs" dxfId="19167" priority="26360" operator="equal">
      <formula>"11.30 – 19.30"</formula>
    </cfRule>
  </conditionalFormatting>
  <conditionalFormatting sqref="Q90:S90">
    <cfRule type="cellIs" dxfId="19166" priority="26361" operator="equal">
      <formula>_FV(13,"3")</formula>
    </cfRule>
  </conditionalFormatting>
  <conditionalFormatting sqref="Q90:S90">
    <cfRule type="cellIs" dxfId="19165" priority="26362" operator="equal">
      <formula>_FV(13,"3")</formula>
    </cfRule>
  </conditionalFormatting>
  <conditionalFormatting sqref="Q90:S90">
    <cfRule type="cellIs" dxfId="19164" priority="26363" operator="equal">
      <formula>_FV(13,"3")</formula>
    </cfRule>
  </conditionalFormatting>
  <conditionalFormatting sqref="Q90:S90">
    <cfRule type="cellIs" dxfId="19163" priority="26348" operator="equal">
      <formula>"09.00 – 15.00"</formula>
    </cfRule>
  </conditionalFormatting>
  <conditionalFormatting sqref="Q90:S90">
    <cfRule type="cellIs" dxfId="19162" priority="26349" operator="equal">
      <formula>"09.00 – 18.00"</formula>
    </cfRule>
  </conditionalFormatting>
  <conditionalFormatting sqref="Q90:S90">
    <cfRule type="cellIs" dxfId="19161" priority="26350" operator="equal">
      <formula>"09.30 – 13.00"</formula>
    </cfRule>
  </conditionalFormatting>
  <conditionalFormatting sqref="Q90:S90">
    <cfRule type="cellIs" dxfId="19160" priority="26351" operator="equal">
      <formula>"10.30 – 19.30"</formula>
    </cfRule>
  </conditionalFormatting>
  <conditionalFormatting sqref="Q90:S90">
    <cfRule type="cellIs" dxfId="19159" priority="26352" operator="equal">
      <formula>"11.30 – 19.30"</formula>
    </cfRule>
  </conditionalFormatting>
  <conditionalFormatting sqref="Q90:S90">
    <cfRule type="cellIs" dxfId="19158" priority="26353" operator="equal">
      <formula>_FV(13,"3")</formula>
    </cfRule>
  </conditionalFormatting>
  <conditionalFormatting sqref="Q90:S90">
    <cfRule type="cellIs" dxfId="19157" priority="26354" operator="equal">
      <formula>_FV(13,"3")</formula>
    </cfRule>
  </conditionalFormatting>
  <conditionalFormatting sqref="Q90:S90">
    <cfRule type="cellIs" dxfId="19156" priority="26355" operator="equal">
      <formula>_FV(13,"3")</formula>
    </cfRule>
  </conditionalFormatting>
  <conditionalFormatting sqref="AW90:AY90">
    <cfRule type="containsText" dxfId="19155" priority="26331" operator="containsText" text="08.30 – 14.30">
      <formula>NOT(ISERROR(SEARCH("08.30 – 14.30",AW90)))</formula>
    </cfRule>
    <cfRule type="containsText" dxfId="19154" priority="26332" operator="containsText" text="09:30 – 18.30">
      <formula>NOT(ISERROR(SEARCH("09:30 – 18.30",AW90)))</formula>
    </cfRule>
    <cfRule type="containsText" dxfId="19153" priority="26333" operator="containsText" text="10.30 – 18.30">
      <formula>NOT(ISERROR(SEARCH("10.30 – 18.30",AW90)))</formula>
    </cfRule>
    <cfRule type="containsText" dxfId="19152" priority="26334" operator="containsText" text="09.30 – 18.30">
      <formula>NOT(ISERROR(SEARCH("09.30 – 18.30",AW90)))</formula>
    </cfRule>
    <cfRule type="containsText" dxfId="19151" priority="26335" operator="containsText" text="09.00 – 13:00">
      <formula>NOT(ISERROR(SEARCH("09.00 – 13:00",AW90)))</formula>
    </cfRule>
    <cfRule type="containsText" dxfId="19150" priority="26336" operator="containsText" text="08.30 – 16.30">
      <formula>NOT(ISERROR(SEARCH("08.30 – 16.30",AW90)))</formula>
    </cfRule>
    <cfRule type="containsText" dxfId="19149" priority="26337" operator="containsText" text="08:30 – 17.30">
      <formula>NOT(ISERROR(SEARCH("08:30 – 17.30",AW90)))</formula>
    </cfRule>
    <cfRule type="containsText" dxfId="19148" priority="26338" operator="containsText" text="08.30 – 17.30">
      <formula>NOT(ISERROR(SEARCH("08.30 – 17.30",AW90)))</formula>
    </cfRule>
    <cfRule type="containsText" dxfId="19147" priority="26339" operator="containsText" text="09.00 – 18.00">
      <formula>NOT(ISERROR(SEARCH("09.00 – 18.00",AW90)))</formula>
    </cfRule>
    <cfRule type="containsText" dxfId="19146" priority="26340" operator="containsText" text="09.00 – 13.00">
      <formula>NOT(ISERROR(SEARCH("09.00 – 13.00",AW90)))</formula>
    </cfRule>
    <cfRule type="containsText" dxfId="19145" priority="26341" operator="containsText" text="11.30 – 19.30">
      <formula>NOT(ISERROR(SEARCH("11.30 – 19.30",AW90)))</formula>
    </cfRule>
    <cfRule type="containsText" dxfId="19144" priority="26342" operator="containsText" text="10.30 – 19.30">
      <formula>NOT(ISERROR(SEARCH("10.30 – 19.30",AW90)))</formula>
    </cfRule>
    <cfRule type="containsText" dxfId="19143" priority="26343" operator="containsText" text="09.00 – 15.00">
      <formula>NOT(ISERROR(SEARCH("09.00 – 15.00",AW90)))</formula>
    </cfRule>
    <cfRule type="containsText" dxfId="19142" priority="26344" operator="containsText" text="12:30">
      <formula>NOT(ISERROR(SEARCH("12:30",AW90)))</formula>
    </cfRule>
    <cfRule type="containsText" dxfId="19141" priority="26345" operator="containsText" text="13:30">
      <formula>NOT(ISERROR(SEARCH("13:30",AW90)))</formula>
    </cfRule>
    <cfRule type="containsText" dxfId="19140" priority="26346" operator="containsText" text="FESTIVITÁ">
      <formula>NOT(ISERROR(SEARCH("FESTIVITÁ",AW90)))</formula>
    </cfRule>
    <cfRule type="cellIs" dxfId="19139" priority="26347" operator="equal">
      <formula>"DOMENICA"</formula>
    </cfRule>
  </conditionalFormatting>
  <conditionalFormatting sqref="U90:V90">
    <cfRule type="cellIs" dxfId="19138" priority="26322" stopIfTrue="1" operator="equal">
      <formula>"09.00 – 13.00"</formula>
    </cfRule>
  </conditionalFormatting>
  <conditionalFormatting sqref="U90:V90">
    <cfRule type="cellIs" dxfId="19137" priority="26324" operator="equal">
      <formula>"09.00 – 18.00"</formula>
    </cfRule>
  </conditionalFormatting>
  <conditionalFormatting sqref="U90:V90">
    <cfRule type="cellIs" dxfId="19136" priority="26325" operator="equal">
      <formula>"09.30 – 13.00"</formula>
    </cfRule>
  </conditionalFormatting>
  <conditionalFormatting sqref="U90:V90">
    <cfRule type="cellIs" dxfId="19135" priority="26326" operator="equal">
      <formula>"10.30 – 19.30"</formula>
    </cfRule>
  </conditionalFormatting>
  <conditionalFormatting sqref="U90:V90">
    <cfRule type="cellIs" dxfId="19134" priority="26327" operator="equal">
      <formula>"11.30 – 19.30"</formula>
    </cfRule>
  </conditionalFormatting>
  <conditionalFormatting sqref="U90:V90">
    <cfRule type="cellIs" dxfId="19133" priority="26328" operator="equal">
      <formula>_FV(13,"3")</formula>
    </cfRule>
  </conditionalFormatting>
  <conditionalFormatting sqref="U90:V90">
    <cfRule type="cellIs" dxfId="19132" priority="26329" operator="equal">
      <formula>_FV(13,"3")</formula>
    </cfRule>
  </conditionalFormatting>
  <conditionalFormatting sqref="U90:V90">
    <cfRule type="cellIs" dxfId="19131" priority="26330" operator="equal">
      <formula>_FV(13,"3")</formula>
    </cfRule>
  </conditionalFormatting>
  <conditionalFormatting sqref="U90:V90">
    <cfRule type="containsText" dxfId="19130" priority="26312" operator="containsText" text="DOMENICA">
      <formula>NOT(ISERROR(SEARCH("DOMENICA",U90)))</formula>
    </cfRule>
    <cfRule type="containsText" dxfId="19129" priority="26313" operator="containsText" text="08.30 – 14.30">
      <formula>NOT(ISERROR(SEARCH("08.30 – 14.30",U90)))</formula>
    </cfRule>
    <cfRule type="containsText" dxfId="19128" priority="26314" operator="containsText" text="09.30 – 18.30">
      <formula>NOT(ISERROR(SEARCH("09.30 – 18.30",U90)))</formula>
    </cfRule>
    <cfRule type="containsText" dxfId="19127" priority="26315" operator="containsText" text="08.30 – 16.30">
      <formula>NOT(ISERROR(SEARCH("08.30 – 16.30",U90)))</formula>
    </cfRule>
    <cfRule type="containsText" dxfId="19126" priority="26316" operator="containsText" text="08.30 – 17.30">
      <formula>NOT(ISERROR(SEARCH("08.30 – 17.30",U90)))</formula>
    </cfRule>
    <cfRule type="containsText" dxfId="19125" priority="26317" operator="containsText" text="09.00 – 18.00">
      <formula>NOT(ISERROR(SEARCH("09.00 – 18.00",U90)))</formula>
    </cfRule>
    <cfRule type="containsText" dxfId="19124" priority="26318" operator="containsText" text="09.00 – 15.00">
      <formula>NOT(ISERROR(SEARCH("09.00 – 15.00",U90)))</formula>
    </cfRule>
    <cfRule type="containsText" dxfId="19123" priority="26319" operator="containsText" text="10.30 – 19.30">
      <formula>NOT(ISERROR(SEARCH("10.30 – 19.30",U90)))</formula>
    </cfRule>
    <cfRule type="containsText" dxfId="19122" priority="26320" operator="containsText" text="09.00 – 13.00">
      <formula>NOT(ISERROR(SEARCH("09.00 – 13.00",U90)))</formula>
    </cfRule>
    <cfRule type="containsText" dxfId="19121" priority="26321" operator="containsText" text="11.30 – 19.30">
      <formula>NOT(ISERROR(SEARCH("11.30 – 19.30",U90)))</formula>
    </cfRule>
  </conditionalFormatting>
  <conditionalFormatting sqref="U90:V90">
    <cfRule type="cellIs" dxfId="19120" priority="26304" operator="equal">
      <formula>"09.00 – 15.00"</formula>
    </cfRule>
  </conditionalFormatting>
  <conditionalFormatting sqref="U90:V90">
    <cfRule type="cellIs" dxfId="19119" priority="26305" operator="equal">
      <formula>"09.00 – 18.00"</formula>
    </cfRule>
  </conditionalFormatting>
  <conditionalFormatting sqref="U90:V90">
    <cfRule type="cellIs" dxfId="19118" priority="26306" operator="equal">
      <formula>"09.30 – 13.00"</formula>
    </cfRule>
  </conditionalFormatting>
  <conditionalFormatting sqref="U90:V90">
    <cfRule type="cellIs" dxfId="19117" priority="26307" operator="equal">
      <formula>"10.30 – 19.30"</formula>
    </cfRule>
  </conditionalFormatting>
  <conditionalFormatting sqref="U90:V90">
    <cfRule type="cellIs" dxfId="19116" priority="26308" operator="equal">
      <formula>"11.30 – 19.30"</formula>
    </cfRule>
  </conditionalFormatting>
  <conditionalFormatting sqref="U90:V90">
    <cfRule type="cellIs" dxfId="19115" priority="26309" operator="equal">
      <formula>_FV(13,"3")</formula>
    </cfRule>
  </conditionalFormatting>
  <conditionalFormatting sqref="U90:V90">
    <cfRule type="cellIs" dxfId="19114" priority="26310" operator="equal">
      <formula>_FV(13,"3")</formula>
    </cfRule>
  </conditionalFormatting>
  <conditionalFormatting sqref="U90:V90">
    <cfRule type="cellIs" dxfId="19113" priority="26311" operator="equal">
      <formula>_FV(13,"3")</formula>
    </cfRule>
  </conditionalFormatting>
  <conditionalFormatting sqref="U90:V90">
    <cfRule type="cellIs" dxfId="19112" priority="26296" operator="equal">
      <formula>"09.00 – 15.00"</formula>
    </cfRule>
  </conditionalFormatting>
  <conditionalFormatting sqref="U90:V90">
    <cfRule type="cellIs" dxfId="19111" priority="26297" operator="equal">
      <formula>"09.00 – 18.00"</formula>
    </cfRule>
  </conditionalFormatting>
  <conditionalFormatting sqref="U90:V90">
    <cfRule type="cellIs" dxfId="19110" priority="26298" operator="equal">
      <formula>"09.30 – 13.00"</formula>
    </cfRule>
  </conditionalFormatting>
  <conditionalFormatting sqref="U90:V90">
    <cfRule type="cellIs" dxfId="19109" priority="26299" operator="equal">
      <formula>"10.30 – 19.30"</formula>
    </cfRule>
  </conditionalFormatting>
  <conditionalFormatting sqref="U90:V90">
    <cfRule type="cellIs" dxfId="19108" priority="26300" operator="equal">
      <formula>"11.30 – 19.30"</formula>
    </cfRule>
  </conditionalFormatting>
  <conditionalFormatting sqref="U90:V90">
    <cfRule type="cellIs" dxfId="19107" priority="26301" operator="equal">
      <formula>_FV(13,"3")</formula>
    </cfRule>
  </conditionalFormatting>
  <conditionalFormatting sqref="U90:V90">
    <cfRule type="cellIs" dxfId="19106" priority="26302" operator="equal">
      <formula>_FV(13,"3")</formula>
    </cfRule>
  </conditionalFormatting>
  <conditionalFormatting sqref="U90:V90">
    <cfRule type="cellIs" dxfId="19105" priority="26303" operator="equal">
      <formula>_FV(13,"3")</formula>
    </cfRule>
  </conditionalFormatting>
  <conditionalFormatting sqref="Q90:S90 BU90:XFD90 U90:V90">
    <cfRule type="containsText" dxfId="19104" priority="26290" operator="containsText" text="09.00 - 13.00">
      <formula>NOT(ISERROR(SEARCH("09.00 - 13.00",Q90)))</formula>
    </cfRule>
    <cfRule type="containsText" dxfId="19103" priority="26291" operator="containsText" text="09.00 – 15:00">
      <formula>NOT(ISERROR(SEARCH("09.00 – 15:00",Q90)))</formula>
    </cfRule>
    <cfRule type="containsText" dxfId="19102" priority="26292" operator="containsText" text="09.00 – 16.00">
      <formula>NOT(ISERROR(SEARCH("09.00 – 16.00",Q90)))</formula>
    </cfRule>
    <cfRule type="containsText" dxfId="19101" priority="26293" operator="containsText" text="09.00 - 13:00">
      <formula>NOT(ISERROR(SEARCH("09.00 - 13:00",Q90)))</formula>
    </cfRule>
    <cfRule type="containsText" dxfId="19100" priority="26294" operator="containsText" text="08.30 – 16:30 ">
      <formula>NOT(ISERROR(SEARCH("08.30 – 16:30 ",Q90)))</formula>
    </cfRule>
    <cfRule type="containsText" dxfId="19099" priority="26295" operator="containsText" text="08.30 – 17:30 ">
      <formula>NOT(ISERROR(SEARCH("08.30 – 17:30 ",Q90)))</formula>
    </cfRule>
  </conditionalFormatting>
  <conditionalFormatting sqref="Q90:S90">
    <cfRule type="cellIs" dxfId="19098" priority="26282" operator="equal">
      <formula>"09.00 – 15.00"</formula>
    </cfRule>
  </conditionalFormatting>
  <conditionalFormatting sqref="Q90:S90">
    <cfRule type="cellIs" dxfId="19097" priority="26283" operator="equal">
      <formula>"09.00 – 18.00"</formula>
    </cfRule>
  </conditionalFormatting>
  <conditionalFormatting sqref="Q90:S90">
    <cfRule type="cellIs" dxfId="19096" priority="26284" operator="equal">
      <formula>"09.30 – 13.00"</formula>
    </cfRule>
  </conditionalFormatting>
  <conditionalFormatting sqref="Q90:S90">
    <cfRule type="cellIs" dxfId="19095" priority="26285" operator="equal">
      <formula>"10.30 – 19.30"</formula>
    </cfRule>
  </conditionalFormatting>
  <conditionalFormatting sqref="Q90:S90">
    <cfRule type="cellIs" dxfId="19094" priority="26286" operator="equal">
      <formula>"11.30 – 19.30"</formula>
    </cfRule>
  </conditionalFormatting>
  <conditionalFormatting sqref="Q90:S90">
    <cfRule type="cellIs" dxfId="19093" priority="26287" operator="equal">
      <formula>_FV(13,"3")</formula>
    </cfRule>
  </conditionalFormatting>
  <conditionalFormatting sqref="Q90:S90">
    <cfRule type="cellIs" dxfId="19092" priority="26288" operator="equal">
      <formula>_FV(13,"3")</formula>
    </cfRule>
  </conditionalFormatting>
  <conditionalFormatting sqref="Q90:S90">
    <cfRule type="cellIs" dxfId="19091" priority="26289" operator="equal">
      <formula>_FV(13,"3")</formula>
    </cfRule>
  </conditionalFormatting>
  <conditionalFormatting sqref="Q90:S90">
    <cfRule type="containsText" dxfId="19090" priority="26272" operator="containsText" text="DOMENICA">
      <formula>NOT(ISERROR(SEARCH("DOMENICA",Q90)))</formula>
    </cfRule>
    <cfRule type="containsText" dxfId="19089" priority="26273" operator="containsText" text="08.30 – 14.30">
      <formula>NOT(ISERROR(SEARCH("08.30 – 14.30",Q90)))</formula>
    </cfRule>
    <cfRule type="containsText" dxfId="19088" priority="26274" operator="containsText" text="09.30 – 18.30">
      <formula>NOT(ISERROR(SEARCH("09.30 – 18.30",Q90)))</formula>
    </cfRule>
    <cfRule type="containsText" dxfId="19087" priority="26275" operator="containsText" text="08.30 – 16.30">
      <formula>NOT(ISERROR(SEARCH("08.30 – 16.30",Q90)))</formula>
    </cfRule>
    <cfRule type="containsText" dxfId="19086" priority="26276" operator="containsText" text="08.30 – 17.30">
      <formula>NOT(ISERROR(SEARCH("08.30 – 17.30",Q90)))</formula>
    </cfRule>
    <cfRule type="containsText" dxfId="19085" priority="26277" operator="containsText" text="09.00 – 18.00">
      <formula>NOT(ISERROR(SEARCH("09.00 – 18.00",Q90)))</formula>
    </cfRule>
    <cfRule type="containsText" dxfId="19084" priority="26278" operator="containsText" text="09.00 – 15.00">
      <formula>NOT(ISERROR(SEARCH("09.00 – 15.00",Q90)))</formula>
    </cfRule>
    <cfRule type="containsText" dxfId="19083" priority="26279" operator="containsText" text="10.30 – 19.30">
      <formula>NOT(ISERROR(SEARCH("10.30 – 19.30",Q90)))</formula>
    </cfRule>
    <cfRule type="containsText" dxfId="19082" priority="26280" operator="containsText" text="09.00 – 13.00">
      <formula>NOT(ISERROR(SEARCH("09.00 – 13.00",Q90)))</formula>
    </cfRule>
    <cfRule type="containsText" dxfId="19081" priority="26281" operator="containsText" text="11.30 – 19.30">
      <formula>NOT(ISERROR(SEARCH("11.30 – 19.30",Q90)))</formula>
    </cfRule>
  </conditionalFormatting>
  <conditionalFormatting sqref="Q90:S90">
    <cfRule type="cellIs" dxfId="19080" priority="26265" operator="equal">
      <formula>"09.00 – 18.00"</formula>
    </cfRule>
  </conditionalFormatting>
  <conditionalFormatting sqref="Q90:S90">
    <cfRule type="cellIs" dxfId="19079" priority="26266" operator="equal">
      <formula>"09.30 – 13.00"</formula>
    </cfRule>
  </conditionalFormatting>
  <conditionalFormatting sqref="Q90:S90">
    <cfRule type="cellIs" dxfId="19078" priority="26267" operator="equal">
      <formula>"10.30 – 19.30"</formula>
    </cfRule>
  </conditionalFormatting>
  <conditionalFormatting sqref="Q90:S90">
    <cfRule type="cellIs" dxfId="19077" priority="26268" operator="equal">
      <formula>"11.30 – 19.30"</formula>
    </cfRule>
  </conditionalFormatting>
  <conditionalFormatting sqref="Q90:S90">
    <cfRule type="cellIs" dxfId="19076" priority="26269" operator="equal">
      <formula>_FV(13,"3")</formula>
    </cfRule>
  </conditionalFormatting>
  <conditionalFormatting sqref="Q90:S90">
    <cfRule type="cellIs" dxfId="19075" priority="26270" operator="equal">
      <formula>_FV(13,"3")</formula>
    </cfRule>
  </conditionalFormatting>
  <conditionalFormatting sqref="Q90:S90">
    <cfRule type="cellIs" dxfId="19074" priority="26271" operator="equal">
      <formula>_FV(13,"3")</formula>
    </cfRule>
  </conditionalFormatting>
  <conditionalFormatting sqref="Q90:S90">
    <cfRule type="cellIs" dxfId="19073" priority="26258" operator="equal">
      <formula>"09.00 – 18.00"</formula>
    </cfRule>
  </conditionalFormatting>
  <conditionalFormatting sqref="Q90:S90">
    <cfRule type="cellIs" dxfId="19072" priority="26259" operator="equal">
      <formula>"09.30 – 13.00"</formula>
    </cfRule>
  </conditionalFormatting>
  <conditionalFormatting sqref="Q90:S90">
    <cfRule type="cellIs" dxfId="19071" priority="26260" operator="equal">
      <formula>"10.30 – 19.30"</formula>
    </cfRule>
  </conditionalFormatting>
  <conditionalFormatting sqref="Q90:S90">
    <cfRule type="cellIs" dxfId="19070" priority="26261" operator="equal">
      <formula>"11.30 – 19.30"</formula>
    </cfRule>
  </conditionalFormatting>
  <conditionalFormatting sqref="Q90:S90">
    <cfRule type="cellIs" dxfId="19069" priority="26262" operator="equal">
      <formula>_FV(13,"3")</formula>
    </cfRule>
  </conditionalFormatting>
  <conditionalFormatting sqref="Q90:S90">
    <cfRule type="cellIs" dxfId="19068" priority="26263" operator="equal">
      <formula>_FV(13,"3")</formula>
    </cfRule>
  </conditionalFormatting>
  <conditionalFormatting sqref="Q90:S90">
    <cfRule type="cellIs" dxfId="19067" priority="26264" operator="equal">
      <formula>_FV(13,"3")</formula>
    </cfRule>
  </conditionalFormatting>
  <conditionalFormatting sqref="C90:G90 I90:P90">
    <cfRule type="cellIs" dxfId="19066" priority="26249" operator="equal">
      <formula>"09.00 – 13.00"</formula>
    </cfRule>
  </conditionalFormatting>
  <conditionalFormatting sqref="C90:G90 I90:P90">
    <cfRule type="cellIs" dxfId="19065" priority="26250" operator="equal">
      <formula>"09.00 – 15.00"</formula>
    </cfRule>
  </conditionalFormatting>
  <conditionalFormatting sqref="C90:G90 I90:P90">
    <cfRule type="cellIs" dxfId="19064" priority="26251" operator="equal">
      <formula>"09.00 – 18.00"</formula>
    </cfRule>
  </conditionalFormatting>
  <conditionalFormatting sqref="C90:G90 I90:P90">
    <cfRule type="cellIs" dxfId="19063" priority="26252" operator="equal">
      <formula>"09.30 – 13.00"</formula>
    </cfRule>
  </conditionalFormatting>
  <conditionalFormatting sqref="C90:G90 I90:P90">
    <cfRule type="cellIs" dxfId="19062" priority="26253" operator="equal">
      <formula>"10.30 – 19.30"</formula>
    </cfRule>
  </conditionalFormatting>
  <conditionalFormatting sqref="C90:G90 I90:P90">
    <cfRule type="cellIs" dxfId="19061" priority="26254" operator="equal">
      <formula>"11.30 – 19.30"</formula>
    </cfRule>
  </conditionalFormatting>
  <conditionalFormatting sqref="C90:G90 I90:P90">
    <cfRule type="cellIs" dxfId="19060" priority="26255" operator="equal">
      <formula>_FV(13,"3")</formula>
    </cfRule>
  </conditionalFormatting>
  <conditionalFormatting sqref="C90:G90 I90:P90">
    <cfRule type="cellIs" dxfId="19059" priority="26256" operator="equal">
      <formula>_FV(13,"3")</formula>
    </cfRule>
  </conditionalFormatting>
  <conditionalFormatting sqref="C90:G90 I90:P90">
    <cfRule type="cellIs" dxfId="19058" priority="26257" operator="equal">
      <formula>_FV(13,"3")</formula>
    </cfRule>
  </conditionalFormatting>
  <conditionalFormatting sqref="C90:G90 I90:P90">
    <cfRule type="containsText" dxfId="19057" priority="26239" operator="containsText" text="DOMENICA">
      <formula>NOT(ISERROR(SEARCH("DOMENICA",C90)))</formula>
    </cfRule>
    <cfRule type="containsText" dxfId="19056" priority="26240" operator="containsText" text="08.30 – 14.30">
      <formula>NOT(ISERROR(SEARCH("08.30 – 14.30",C90)))</formula>
    </cfRule>
    <cfRule type="containsText" dxfId="19055" priority="26241" operator="containsText" text="09.30 – 18.30">
      <formula>NOT(ISERROR(SEARCH("09.30 – 18.30",C90)))</formula>
    </cfRule>
    <cfRule type="containsText" dxfId="19054" priority="26242" operator="containsText" text="08.30 – 16.30">
      <formula>NOT(ISERROR(SEARCH("08.30 – 16.30",C90)))</formula>
    </cfRule>
    <cfRule type="containsText" dxfId="19053" priority="26243" operator="containsText" text="08.30 – 17.30">
      <formula>NOT(ISERROR(SEARCH("08.30 – 17.30",C90)))</formula>
    </cfRule>
    <cfRule type="containsText" dxfId="19052" priority="26244" operator="containsText" text="09.00 – 18.00">
      <formula>NOT(ISERROR(SEARCH("09.00 – 18.00",C90)))</formula>
    </cfRule>
    <cfRule type="containsText" dxfId="19051" priority="26245" operator="containsText" text="09.00 – 15.00">
      <formula>NOT(ISERROR(SEARCH("09.00 – 15.00",C90)))</formula>
    </cfRule>
    <cfRule type="containsText" dxfId="19050" priority="26246" operator="containsText" text="10.30 – 19.30">
      <formula>NOT(ISERROR(SEARCH("10.30 – 19.30",C90)))</formula>
    </cfRule>
    <cfRule type="containsText" dxfId="19049" priority="26247" operator="containsText" text="09.00 – 13.00">
      <formula>NOT(ISERROR(SEARCH("09.00 – 13.00",C90)))</formula>
    </cfRule>
    <cfRule type="containsText" dxfId="19048" priority="26248" operator="containsText" text="11.30 – 19.30">
      <formula>NOT(ISERROR(SEARCH("11.30 – 19.30",C90)))</formula>
    </cfRule>
  </conditionalFormatting>
  <conditionalFormatting sqref="C90:G90 I90:P90">
    <cfRule type="cellIs" dxfId="19047" priority="26231" operator="equal">
      <formula>"09.00 – 15.00"</formula>
    </cfRule>
  </conditionalFormatting>
  <conditionalFormatting sqref="C90:G90 I90:P90">
    <cfRule type="cellIs" dxfId="19046" priority="26232" operator="equal">
      <formula>"09.00 – 18.00"</formula>
    </cfRule>
  </conditionalFormatting>
  <conditionalFormatting sqref="C90:G90 I90:P90">
    <cfRule type="cellIs" dxfId="19045" priority="26233" operator="equal">
      <formula>"09.30 – 13.00"</formula>
    </cfRule>
  </conditionalFormatting>
  <conditionalFormatting sqref="C90:G90 I90:P90">
    <cfRule type="cellIs" dxfId="19044" priority="26234" operator="equal">
      <formula>"10.30 – 19.30"</formula>
    </cfRule>
  </conditionalFormatting>
  <conditionalFormatting sqref="C90:G90 I90:P90">
    <cfRule type="cellIs" dxfId="19043" priority="26235" operator="equal">
      <formula>"11.30 – 19.30"</formula>
    </cfRule>
  </conditionalFormatting>
  <conditionalFormatting sqref="C90:G90 I90:P90">
    <cfRule type="cellIs" dxfId="19042" priority="26236" operator="equal">
      <formula>_FV(13,"3")</formula>
    </cfRule>
  </conditionalFormatting>
  <conditionalFormatting sqref="C90:G90 I90:P90">
    <cfRule type="cellIs" dxfId="19041" priority="26237" operator="equal">
      <formula>_FV(13,"3")</formula>
    </cfRule>
  </conditionalFormatting>
  <conditionalFormatting sqref="C90:G90 I90:P90">
    <cfRule type="cellIs" dxfId="19040" priority="26238" operator="equal">
      <formula>_FV(13,"3")</formula>
    </cfRule>
  </conditionalFormatting>
  <conditionalFormatting sqref="C90:G90 I90:P90">
    <cfRule type="cellIs" dxfId="19039" priority="26223" operator="equal">
      <formula>"09.00 – 15.00"</formula>
    </cfRule>
  </conditionalFormatting>
  <conditionalFormatting sqref="C90:G90 I90:P90">
    <cfRule type="cellIs" dxfId="19038" priority="26224" operator="equal">
      <formula>"09.00 – 18.00"</formula>
    </cfRule>
  </conditionalFormatting>
  <conditionalFormatting sqref="C90:G90 I90:P90">
    <cfRule type="cellIs" dxfId="19037" priority="26225" operator="equal">
      <formula>"09.30 – 13.00"</formula>
    </cfRule>
  </conditionalFormatting>
  <conditionalFormatting sqref="C90:G90 I90:P90">
    <cfRule type="cellIs" dxfId="19036" priority="26226" operator="equal">
      <formula>"10.30 – 19.30"</formula>
    </cfRule>
  </conditionalFormatting>
  <conditionalFormatting sqref="C90:G90 I90:P90">
    <cfRule type="cellIs" dxfId="19035" priority="26227" operator="equal">
      <formula>"11.30 – 19.30"</formula>
    </cfRule>
  </conditionalFormatting>
  <conditionalFormatting sqref="C90:G90 I90:P90">
    <cfRule type="cellIs" dxfId="19034" priority="26228" operator="equal">
      <formula>_FV(13,"3")</formula>
    </cfRule>
  </conditionalFormatting>
  <conditionalFormatting sqref="C90:G90 I90:P90">
    <cfRule type="cellIs" dxfId="19033" priority="26229" operator="equal">
      <formula>_FV(13,"3")</formula>
    </cfRule>
  </conditionalFormatting>
  <conditionalFormatting sqref="C90:G90 I90:P90">
    <cfRule type="cellIs" dxfId="19032" priority="26230" operator="equal">
      <formula>_FV(13,"3")</formula>
    </cfRule>
  </conditionalFormatting>
  <conditionalFormatting sqref="H90">
    <cfRule type="cellIs" dxfId="19031" priority="26215" operator="equal">
      <formula>"09.00 – 15.00"</formula>
    </cfRule>
  </conditionalFormatting>
  <conditionalFormatting sqref="H90">
    <cfRule type="cellIs" dxfId="19030" priority="26216" operator="equal">
      <formula>"09.00 – 18.00"</formula>
    </cfRule>
  </conditionalFormatting>
  <conditionalFormatting sqref="H90">
    <cfRule type="cellIs" dxfId="19029" priority="26217" operator="equal">
      <formula>"09.30 – 13.00"</formula>
    </cfRule>
  </conditionalFormatting>
  <conditionalFormatting sqref="H90">
    <cfRule type="cellIs" dxfId="19028" priority="26218" operator="equal">
      <formula>"10.30 – 19.30"</formula>
    </cfRule>
  </conditionalFormatting>
  <conditionalFormatting sqref="H90">
    <cfRule type="cellIs" dxfId="19027" priority="26219" operator="equal">
      <formula>"11.30 – 19.30"</formula>
    </cfRule>
  </conditionalFormatting>
  <conditionalFormatting sqref="H90">
    <cfRule type="cellIs" dxfId="19026" priority="26220" operator="equal">
      <formula>_FV(13,"3")</formula>
    </cfRule>
  </conditionalFormatting>
  <conditionalFormatting sqref="H90">
    <cfRule type="cellIs" dxfId="19025" priority="26221" operator="equal">
      <formula>_FV(13,"3")</formula>
    </cfRule>
  </conditionalFormatting>
  <conditionalFormatting sqref="H90">
    <cfRule type="cellIs" dxfId="19024" priority="26222" operator="equal">
      <formula>_FV(13,"3")</formula>
    </cfRule>
  </conditionalFormatting>
  <conditionalFormatting sqref="H90">
    <cfRule type="containsText" dxfId="19023" priority="26205" operator="containsText" text="DOMENICA">
      <formula>NOT(ISERROR(SEARCH("DOMENICA",H90)))</formula>
    </cfRule>
    <cfRule type="containsText" dxfId="19022" priority="26206" operator="containsText" text="08.30 – 14.30">
      <formula>NOT(ISERROR(SEARCH("08.30 – 14.30",H90)))</formula>
    </cfRule>
    <cfRule type="containsText" dxfId="19021" priority="26207" operator="containsText" text="09.30 – 18.30">
      <formula>NOT(ISERROR(SEARCH("09.30 – 18.30",H90)))</formula>
    </cfRule>
    <cfRule type="containsText" dxfId="19020" priority="26208" operator="containsText" text="08.30 – 16.30">
      <formula>NOT(ISERROR(SEARCH("08.30 – 16.30",H90)))</formula>
    </cfRule>
    <cfRule type="containsText" dxfId="19019" priority="26209" operator="containsText" text="08.30 – 17.30">
      <formula>NOT(ISERROR(SEARCH("08.30 – 17.30",H90)))</formula>
    </cfRule>
    <cfRule type="containsText" dxfId="19018" priority="26210" operator="containsText" text="09.00 – 18.00">
      <formula>NOT(ISERROR(SEARCH("09.00 – 18.00",H90)))</formula>
    </cfRule>
    <cfRule type="containsText" dxfId="19017" priority="26211" operator="containsText" text="09.00 – 15.00">
      <formula>NOT(ISERROR(SEARCH("09.00 – 15.00",H90)))</formula>
    </cfRule>
    <cfRule type="containsText" dxfId="19016" priority="26212" operator="containsText" text="10.30 – 19.30">
      <formula>NOT(ISERROR(SEARCH("10.30 – 19.30",H90)))</formula>
    </cfRule>
    <cfRule type="containsText" dxfId="19015" priority="26213" operator="containsText" text="09.00 – 13.00">
      <formula>NOT(ISERROR(SEARCH("09.00 – 13.00",H90)))</formula>
    </cfRule>
    <cfRule type="containsText" dxfId="19014" priority="26214" operator="containsText" text="11.30 – 19.30">
      <formula>NOT(ISERROR(SEARCH("11.30 – 19.30",H90)))</formula>
    </cfRule>
  </conditionalFormatting>
  <conditionalFormatting sqref="H90">
    <cfRule type="cellIs" dxfId="19013" priority="26198" operator="equal">
      <formula>"09.00 – 18.00"</formula>
    </cfRule>
  </conditionalFormatting>
  <conditionalFormatting sqref="H90">
    <cfRule type="cellIs" dxfId="19012" priority="26199" operator="equal">
      <formula>"09.30 – 13.00"</formula>
    </cfRule>
  </conditionalFormatting>
  <conditionalFormatting sqref="H90">
    <cfRule type="cellIs" dxfId="19011" priority="26200" operator="equal">
      <formula>"10.30 – 19.30"</formula>
    </cfRule>
  </conditionalFormatting>
  <conditionalFormatting sqref="H90">
    <cfRule type="cellIs" dxfId="19010" priority="26201" operator="equal">
      <formula>"11.30 – 19.30"</formula>
    </cfRule>
  </conditionalFormatting>
  <conditionalFormatting sqref="H90">
    <cfRule type="cellIs" dxfId="19009" priority="26202" operator="equal">
      <formula>_FV(13,"3")</formula>
    </cfRule>
  </conditionalFormatting>
  <conditionalFormatting sqref="H90">
    <cfRule type="cellIs" dxfId="19008" priority="26203" operator="equal">
      <formula>_FV(13,"3")</formula>
    </cfRule>
  </conditionalFormatting>
  <conditionalFormatting sqref="H90">
    <cfRule type="cellIs" dxfId="19007" priority="26204" operator="equal">
      <formula>_FV(13,"3")</formula>
    </cfRule>
  </conditionalFormatting>
  <conditionalFormatting sqref="H90">
    <cfRule type="cellIs" dxfId="19006" priority="26191" operator="equal">
      <formula>"09.00 – 18.00"</formula>
    </cfRule>
  </conditionalFormatting>
  <conditionalFormatting sqref="H90">
    <cfRule type="cellIs" dxfId="19005" priority="26192" operator="equal">
      <formula>"09.30 – 13.00"</formula>
    </cfRule>
  </conditionalFormatting>
  <conditionalFormatting sqref="H90">
    <cfRule type="cellIs" dxfId="19004" priority="26193" operator="equal">
      <formula>"10.30 – 19.30"</formula>
    </cfRule>
  </conditionalFormatting>
  <conditionalFormatting sqref="H90">
    <cfRule type="cellIs" dxfId="19003" priority="26194" operator="equal">
      <formula>"11.30 – 19.30"</formula>
    </cfRule>
  </conditionalFormatting>
  <conditionalFormatting sqref="H90">
    <cfRule type="cellIs" dxfId="19002" priority="26195" operator="equal">
      <formula>_FV(13,"3")</formula>
    </cfRule>
  </conditionalFormatting>
  <conditionalFormatting sqref="H90">
    <cfRule type="cellIs" dxfId="19001" priority="26196" operator="equal">
      <formula>_FV(13,"3")</formula>
    </cfRule>
  </conditionalFormatting>
  <conditionalFormatting sqref="H90">
    <cfRule type="cellIs" dxfId="19000" priority="26197" operator="equal">
      <formula>_FV(13,"3")</formula>
    </cfRule>
  </conditionalFormatting>
  <conditionalFormatting sqref="A90:B90">
    <cfRule type="cellIs" dxfId="18999" priority="26183" operator="equal">
      <formula>"09.00 – 15.00"</formula>
    </cfRule>
  </conditionalFormatting>
  <conditionalFormatting sqref="A90:B90">
    <cfRule type="cellIs" dxfId="18998" priority="26184" operator="equal">
      <formula>"09.00 – 18.00"</formula>
    </cfRule>
  </conditionalFormatting>
  <conditionalFormatting sqref="A90:B90">
    <cfRule type="cellIs" dxfId="18997" priority="26185" operator="equal">
      <formula>"09.30 – 13.00"</formula>
    </cfRule>
  </conditionalFormatting>
  <conditionalFormatting sqref="A90:B90">
    <cfRule type="cellIs" dxfId="18996" priority="26186" operator="equal">
      <formula>"10.30 – 19.30"</formula>
    </cfRule>
  </conditionalFormatting>
  <conditionalFormatting sqref="A90:B90">
    <cfRule type="cellIs" dxfId="18995" priority="26187" operator="equal">
      <formula>"11.30 – 19.30"</formula>
    </cfRule>
  </conditionalFormatting>
  <conditionalFormatting sqref="A90:B90">
    <cfRule type="cellIs" dxfId="18994" priority="26188" operator="equal">
      <formula>_FV(13,"3")</formula>
    </cfRule>
  </conditionalFormatting>
  <conditionalFormatting sqref="A90:B90">
    <cfRule type="cellIs" dxfId="18993" priority="26189" operator="equal">
      <formula>_FV(13,"3")</formula>
    </cfRule>
  </conditionalFormatting>
  <conditionalFormatting sqref="A90:B90">
    <cfRule type="cellIs" dxfId="18992" priority="26190" operator="equal">
      <formula>_FV(13,"3")</formula>
    </cfRule>
  </conditionalFormatting>
  <conditionalFormatting sqref="A90:B90">
    <cfRule type="containsText" dxfId="18991" priority="26173" operator="containsText" text="DOMENICA">
      <formula>NOT(ISERROR(SEARCH("DOMENICA",A90)))</formula>
    </cfRule>
    <cfRule type="containsText" dxfId="18990" priority="26174" operator="containsText" text="08.30 – 14.30">
      <formula>NOT(ISERROR(SEARCH("08.30 – 14.30",A90)))</formula>
    </cfRule>
    <cfRule type="containsText" dxfId="18989" priority="26175" operator="containsText" text="09.30 – 18.30">
      <formula>NOT(ISERROR(SEARCH("09.30 – 18.30",A90)))</formula>
    </cfRule>
    <cfRule type="containsText" dxfId="18988" priority="26176" operator="containsText" text="08.30 – 16.30">
      <formula>NOT(ISERROR(SEARCH("08.30 – 16.30",A90)))</formula>
    </cfRule>
    <cfRule type="containsText" dxfId="18987" priority="26177" operator="containsText" text="08.30 – 17.30">
      <formula>NOT(ISERROR(SEARCH("08.30 – 17.30",A90)))</formula>
    </cfRule>
    <cfRule type="containsText" dxfId="18986" priority="26178" operator="containsText" text="09.00 – 18.00">
      <formula>NOT(ISERROR(SEARCH("09.00 – 18.00",A90)))</formula>
    </cfRule>
    <cfRule type="containsText" dxfId="18985" priority="26179" operator="containsText" text="09.00 – 15.00">
      <formula>NOT(ISERROR(SEARCH("09.00 – 15.00",A90)))</formula>
    </cfRule>
    <cfRule type="containsText" dxfId="18984" priority="26180" operator="containsText" text="10.30 – 19.30">
      <formula>NOT(ISERROR(SEARCH("10.30 – 19.30",A90)))</formula>
    </cfRule>
    <cfRule type="containsText" dxfId="18983" priority="26181" operator="containsText" text="09.00 – 13.00">
      <formula>NOT(ISERROR(SEARCH("09.00 – 13.00",A90)))</formula>
    </cfRule>
    <cfRule type="containsText" dxfId="18982" priority="26182" operator="containsText" text="11.30 – 19.30">
      <formula>NOT(ISERROR(SEARCH("11.30 – 19.30",A90)))</formula>
    </cfRule>
  </conditionalFormatting>
  <conditionalFormatting sqref="A90:B90">
    <cfRule type="cellIs" dxfId="18981" priority="26165" operator="equal">
      <formula>"09.00 – 15.00"</formula>
    </cfRule>
  </conditionalFormatting>
  <conditionalFormatting sqref="A90:B90">
    <cfRule type="cellIs" dxfId="18980" priority="26166" operator="equal">
      <formula>"09.00 – 18.00"</formula>
    </cfRule>
  </conditionalFormatting>
  <conditionalFormatting sqref="A90:B90">
    <cfRule type="cellIs" dxfId="18979" priority="26167" operator="equal">
      <formula>"09.30 – 13.00"</formula>
    </cfRule>
  </conditionalFormatting>
  <conditionalFormatting sqref="A90:B90">
    <cfRule type="cellIs" dxfId="18978" priority="26168" operator="equal">
      <formula>"10.30 – 19.30"</formula>
    </cfRule>
  </conditionalFormatting>
  <conditionalFormatting sqref="A90:B90">
    <cfRule type="cellIs" dxfId="18977" priority="26169" operator="equal">
      <formula>"11.30 – 19.30"</formula>
    </cfRule>
  </conditionalFormatting>
  <conditionalFormatting sqref="A90:B90">
    <cfRule type="cellIs" dxfId="18976" priority="26170" operator="equal">
      <formula>_FV(13,"3")</formula>
    </cfRule>
  </conditionalFormatting>
  <conditionalFormatting sqref="A90:B90">
    <cfRule type="cellIs" dxfId="18975" priority="26171" operator="equal">
      <formula>_FV(13,"3")</formula>
    </cfRule>
  </conditionalFormatting>
  <conditionalFormatting sqref="A90:B90">
    <cfRule type="cellIs" dxfId="18974" priority="26172" operator="equal">
      <formula>_FV(13,"3")</formula>
    </cfRule>
  </conditionalFormatting>
  <conditionalFormatting sqref="A90:B90">
    <cfRule type="cellIs" dxfId="18973" priority="26157" operator="equal">
      <formula>"09.00 – 15.00"</formula>
    </cfRule>
  </conditionalFormatting>
  <conditionalFormatting sqref="A90:B90">
    <cfRule type="cellIs" dxfId="18972" priority="26158" operator="equal">
      <formula>"09.00 – 18.00"</formula>
    </cfRule>
  </conditionalFormatting>
  <conditionalFormatting sqref="A90:B90">
    <cfRule type="cellIs" dxfId="18971" priority="26159" operator="equal">
      <formula>"09.30 – 13.00"</formula>
    </cfRule>
  </conditionalFormatting>
  <conditionalFormatting sqref="A90:B90">
    <cfRule type="cellIs" dxfId="18970" priority="26160" operator="equal">
      <formula>"10.30 – 19.30"</formula>
    </cfRule>
  </conditionalFormatting>
  <conditionalFormatting sqref="A90:B90">
    <cfRule type="cellIs" dxfId="18969" priority="26161" operator="equal">
      <formula>"11.30 – 19.30"</formula>
    </cfRule>
  </conditionalFormatting>
  <conditionalFormatting sqref="A90:B90">
    <cfRule type="cellIs" dxfId="18968" priority="26162" operator="equal">
      <formula>_FV(13,"3")</formula>
    </cfRule>
  </conditionalFormatting>
  <conditionalFormatting sqref="A90:B90">
    <cfRule type="cellIs" dxfId="18967" priority="26163" operator="equal">
      <formula>_FV(13,"3")</formula>
    </cfRule>
  </conditionalFormatting>
  <conditionalFormatting sqref="A90:B90">
    <cfRule type="cellIs" dxfId="18966" priority="26164" operator="equal">
      <formula>_FV(13,"3")</formula>
    </cfRule>
  </conditionalFormatting>
  <conditionalFormatting sqref="A90:P90">
    <cfRule type="containsText" dxfId="18965" priority="26151" operator="containsText" text="09.00 - 13.00">
      <formula>NOT(ISERROR(SEARCH("09.00 - 13.00",A90)))</formula>
    </cfRule>
    <cfRule type="containsText" dxfId="18964" priority="26152" operator="containsText" text="09.00 – 15:00">
      <formula>NOT(ISERROR(SEARCH("09.00 – 15:00",A90)))</formula>
    </cfRule>
    <cfRule type="containsText" dxfId="18963" priority="26153" operator="containsText" text="09.00 – 16.00">
      <formula>NOT(ISERROR(SEARCH("09.00 – 16.00",A90)))</formula>
    </cfRule>
    <cfRule type="containsText" dxfId="18962" priority="26154" operator="containsText" text="09.00 - 13:00">
      <formula>NOT(ISERROR(SEARCH("09.00 - 13:00",A90)))</formula>
    </cfRule>
    <cfRule type="containsText" dxfId="18961" priority="26155" operator="containsText" text="08.30 – 16:30 ">
      <formula>NOT(ISERROR(SEARCH("08.30 – 16:30 ",A90)))</formula>
    </cfRule>
    <cfRule type="containsText" dxfId="18960" priority="26156" operator="containsText" text="08.30 – 17:30 ">
      <formula>NOT(ISERROR(SEARCH("08.30 – 17:30 ",A90)))</formula>
    </cfRule>
  </conditionalFormatting>
  <conditionalFormatting sqref="C90:P90">
    <cfRule type="cellIs" dxfId="18959" priority="26143" operator="equal">
      <formula>"09.00 – 15.00"</formula>
    </cfRule>
  </conditionalFormatting>
  <conditionalFormatting sqref="C90:P90">
    <cfRule type="cellIs" dxfId="18958" priority="26144" operator="equal">
      <formula>"09.00 – 18.00"</formula>
    </cfRule>
  </conditionalFormatting>
  <conditionalFormatting sqref="C90:P90">
    <cfRule type="cellIs" dxfId="18957" priority="26145" operator="equal">
      <formula>"09.30 – 13.00"</formula>
    </cfRule>
  </conditionalFormatting>
  <conditionalFormatting sqref="C90:P90">
    <cfRule type="cellIs" dxfId="18956" priority="26146" operator="equal">
      <formula>"10.30 – 19.30"</formula>
    </cfRule>
  </conditionalFormatting>
  <conditionalFormatting sqref="C90:P90">
    <cfRule type="cellIs" dxfId="18955" priority="26147" operator="equal">
      <formula>"11.30 – 19.30"</formula>
    </cfRule>
  </conditionalFormatting>
  <conditionalFormatting sqref="C90:P90">
    <cfRule type="cellIs" dxfId="18954" priority="26148" operator="equal">
      <formula>_FV(13,"3")</formula>
    </cfRule>
  </conditionalFormatting>
  <conditionalFormatting sqref="C90:P90">
    <cfRule type="cellIs" dxfId="18953" priority="26149" operator="equal">
      <formula>_FV(13,"3")</formula>
    </cfRule>
  </conditionalFormatting>
  <conditionalFormatting sqref="C90:P90">
    <cfRule type="cellIs" dxfId="18952" priority="26150" operator="equal">
      <formula>_FV(13,"3")</formula>
    </cfRule>
  </conditionalFormatting>
  <conditionalFormatting sqref="C90:P90">
    <cfRule type="containsText" dxfId="18951" priority="26133" operator="containsText" text="DOMENICA">
      <formula>NOT(ISERROR(SEARCH("DOMENICA",C90)))</formula>
    </cfRule>
    <cfRule type="containsText" dxfId="18950" priority="26134" operator="containsText" text="08.30 – 14.30">
      <formula>NOT(ISERROR(SEARCH("08.30 – 14.30",C90)))</formula>
    </cfRule>
    <cfRule type="containsText" dxfId="18949" priority="26135" operator="containsText" text="09.30 – 18.30">
      <formula>NOT(ISERROR(SEARCH("09.30 – 18.30",C90)))</formula>
    </cfRule>
    <cfRule type="containsText" dxfId="18948" priority="26136" operator="containsText" text="08.30 – 16.30">
      <formula>NOT(ISERROR(SEARCH("08.30 – 16.30",C90)))</formula>
    </cfRule>
    <cfRule type="containsText" dxfId="18947" priority="26137" operator="containsText" text="08.30 – 17.30">
      <formula>NOT(ISERROR(SEARCH("08.30 – 17.30",C90)))</formula>
    </cfRule>
    <cfRule type="containsText" dxfId="18946" priority="26138" operator="containsText" text="09.00 – 18.00">
      <formula>NOT(ISERROR(SEARCH("09.00 – 18.00",C90)))</formula>
    </cfRule>
    <cfRule type="containsText" dxfId="18945" priority="26139" operator="containsText" text="09.00 – 15.00">
      <formula>NOT(ISERROR(SEARCH("09.00 – 15.00",C90)))</formula>
    </cfRule>
    <cfRule type="containsText" dxfId="18944" priority="26140" operator="containsText" text="10.30 – 19.30">
      <formula>NOT(ISERROR(SEARCH("10.30 – 19.30",C90)))</formula>
    </cfRule>
    <cfRule type="containsText" dxfId="18943" priority="26141" operator="containsText" text="09.00 – 13.00">
      <formula>NOT(ISERROR(SEARCH("09.00 – 13.00",C90)))</formula>
    </cfRule>
    <cfRule type="containsText" dxfId="18942" priority="26142" operator="containsText" text="11.30 – 19.30">
      <formula>NOT(ISERROR(SEARCH("11.30 – 19.30",C90)))</formula>
    </cfRule>
  </conditionalFormatting>
  <conditionalFormatting sqref="C90:P90">
    <cfRule type="cellIs" dxfId="18941" priority="26126" operator="equal">
      <formula>"09.00 – 18.00"</formula>
    </cfRule>
  </conditionalFormatting>
  <conditionalFormatting sqref="C90:P90">
    <cfRule type="cellIs" dxfId="18940" priority="26127" operator="equal">
      <formula>"09.30 – 13.00"</formula>
    </cfRule>
  </conditionalFormatting>
  <conditionalFormatting sqref="C90:P90">
    <cfRule type="cellIs" dxfId="18939" priority="26128" operator="equal">
      <formula>"10.30 – 19.30"</formula>
    </cfRule>
  </conditionalFormatting>
  <conditionalFormatting sqref="C90:P90">
    <cfRule type="cellIs" dxfId="18938" priority="26129" operator="equal">
      <formula>"11.30 – 19.30"</formula>
    </cfRule>
  </conditionalFormatting>
  <conditionalFormatting sqref="C90:P90">
    <cfRule type="cellIs" dxfId="18937" priority="26130" operator="equal">
      <formula>_FV(13,"3")</formula>
    </cfRule>
  </conditionalFormatting>
  <conditionalFormatting sqref="C90:P90">
    <cfRule type="cellIs" dxfId="18936" priority="26131" operator="equal">
      <formula>_FV(13,"3")</formula>
    </cfRule>
  </conditionalFormatting>
  <conditionalFormatting sqref="C90:P90">
    <cfRule type="cellIs" dxfId="18935" priority="26132" operator="equal">
      <formula>_FV(13,"3")</formula>
    </cfRule>
  </conditionalFormatting>
  <conditionalFormatting sqref="C90:P90">
    <cfRule type="cellIs" dxfId="18934" priority="26119" operator="equal">
      <formula>"09.00 – 18.00"</formula>
    </cfRule>
  </conditionalFormatting>
  <conditionalFormatting sqref="C90:P90">
    <cfRule type="cellIs" dxfId="18933" priority="26120" operator="equal">
      <formula>"09.30 – 13.00"</formula>
    </cfRule>
  </conditionalFormatting>
  <conditionalFormatting sqref="C90:P90">
    <cfRule type="cellIs" dxfId="18932" priority="26121" operator="equal">
      <formula>"10.30 – 19.30"</formula>
    </cfRule>
  </conditionalFormatting>
  <conditionalFormatting sqref="C90:P90">
    <cfRule type="cellIs" dxfId="18931" priority="26122" operator="equal">
      <formula>"11.30 – 19.30"</formula>
    </cfRule>
  </conditionalFormatting>
  <conditionalFormatting sqref="C90:P90">
    <cfRule type="cellIs" dxfId="18930" priority="26123" operator="equal">
      <formula>_FV(13,"3")</formula>
    </cfRule>
  </conditionalFormatting>
  <conditionalFormatting sqref="C90:P90">
    <cfRule type="cellIs" dxfId="18929" priority="26124" operator="equal">
      <formula>_FV(13,"3")</formula>
    </cfRule>
  </conditionalFormatting>
  <conditionalFormatting sqref="C90:P90">
    <cfRule type="cellIs" dxfId="18928" priority="26125" operator="equal">
      <formula>_FV(13,"3")</formula>
    </cfRule>
  </conditionalFormatting>
  <conditionalFormatting sqref="H90">
    <cfRule type="cellIs" dxfId="18927" priority="26111" operator="equal">
      <formula>"09.00 – 15.00"</formula>
    </cfRule>
  </conditionalFormatting>
  <conditionalFormatting sqref="H90">
    <cfRule type="cellIs" dxfId="18926" priority="26112" operator="equal">
      <formula>"09.00 – 18.00"</formula>
    </cfRule>
  </conditionalFormatting>
  <conditionalFormatting sqref="H90">
    <cfRule type="cellIs" dxfId="18925" priority="26113" operator="equal">
      <formula>"09.30 – 13.00"</formula>
    </cfRule>
  </conditionalFormatting>
  <conditionalFormatting sqref="H90">
    <cfRule type="cellIs" dxfId="18924" priority="26114" operator="equal">
      <formula>"10.30 – 19.30"</formula>
    </cfRule>
  </conditionalFormatting>
  <conditionalFormatting sqref="H90">
    <cfRule type="cellIs" dxfId="18923" priority="26115" operator="equal">
      <formula>"11.30 – 19.30"</formula>
    </cfRule>
  </conditionalFormatting>
  <conditionalFormatting sqref="H90">
    <cfRule type="cellIs" dxfId="18922" priority="26116" operator="equal">
      <formula>_FV(13,"3")</formula>
    </cfRule>
  </conditionalFormatting>
  <conditionalFormatting sqref="H90">
    <cfRule type="cellIs" dxfId="18921" priority="26117" operator="equal">
      <formula>_FV(13,"3")</formula>
    </cfRule>
  </conditionalFormatting>
  <conditionalFormatting sqref="H90">
    <cfRule type="cellIs" dxfId="18920" priority="26118" operator="equal">
      <formula>_FV(13,"3")</formula>
    </cfRule>
  </conditionalFormatting>
  <conditionalFormatting sqref="H90">
    <cfRule type="containsText" dxfId="18919" priority="26101" operator="containsText" text="DOMENICA">
      <formula>NOT(ISERROR(SEARCH("DOMENICA",H90)))</formula>
    </cfRule>
    <cfRule type="containsText" dxfId="18918" priority="26102" operator="containsText" text="08.30 – 14.30">
      <formula>NOT(ISERROR(SEARCH("08.30 – 14.30",H90)))</formula>
    </cfRule>
    <cfRule type="containsText" dxfId="18917" priority="26103" operator="containsText" text="09.30 – 18.30">
      <formula>NOT(ISERROR(SEARCH("09.30 – 18.30",H90)))</formula>
    </cfRule>
    <cfRule type="containsText" dxfId="18916" priority="26104" operator="containsText" text="08.30 – 16.30">
      <formula>NOT(ISERROR(SEARCH("08.30 – 16.30",H90)))</formula>
    </cfRule>
    <cfRule type="containsText" dxfId="18915" priority="26105" operator="containsText" text="08.30 – 17.30">
      <formula>NOT(ISERROR(SEARCH("08.30 – 17.30",H90)))</formula>
    </cfRule>
    <cfRule type="containsText" dxfId="18914" priority="26106" operator="containsText" text="09.00 – 18.00">
      <formula>NOT(ISERROR(SEARCH("09.00 – 18.00",H90)))</formula>
    </cfRule>
    <cfRule type="containsText" dxfId="18913" priority="26107" operator="containsText" text="09.00 – 15.00">
      <formula>NOT(ISERROR(SEARCH("09.00 – 15.00",H90)))</formula>
    </cfRule>
    <cfRule type="containsText" dxfId="18912" priority="26108" operator="containsText" text="10.30 – 19.30">
      <formula>NOT(ISERROR(SEARCH("10.30 – 19.30",H90)))</formula>
    </cfRule>
    <cfRule type="containsText" dxfId="18911" priority="26109" operator="containsText" text="09.00 – 13.00">
      <formula>NOT(ISERROR(SEARCH("09.00 – 13.00",H90)))</formula>
    </cfRule>
    <cfRule type="containsText" dxfId="18910" priority="26110" operator="containsText" text="11.30 – 19.30">
      <formula>NOT(ISERROR(SEARCH("11.30 – 19.30",H90)))</formula>
    </cfRule>
  </conditionalFormatting>
  <conditionalFormatting sqref="H90">
    <cfRule type="cellIs" dxfId="18909" priority="26094" operator="equal">
      <formula>"09.00 – 18.00"</formula>
    </cfRule>
  </conditionalFormatting>
  <conditionalFormatting sqref="H90">
    <cfRule type="cellIs" dxfId="18908" priority="26095" operator="equal">
      <formula>"09.30 – 13.00"</formula>
    </cfRule>
  </conditionalFormatting>
  <conditionalFormatting sqref="H90">
    <cfRule type="cellIs" dxfId="18907" priority="26096" operator="equal">
      <formula>"10.30 – 19.30"</formula>
    </cfRule>
  </conditionalFormatting>
  <conditionalFormatting sqref="H90">
    <cfRule type="cellIs" dxfId="18906" priority="26097" operator="equal">
      <formula>"11.30 – 19.30"</formula>
    </cfRule>
  </conditionalFormatting>
  <conditionalFormatting sqref="H90">
    <cfRule type="cellIs" dxfId="18905" priority="26098" operator="equal">
      <formula>_FV(13,"3")</formula>
    </cfRule>
  </conditionalFormatting>
  <conditionalFormatting sqref="H90">
    <cfRule type="cellIs" dxfId="18904" priority="26099" operator="equal">
      <formula>_FV(13,"3")</formula>
    </cfRule>
  </conditionalFormatting>
  <conditionalFormatting sqref="H90">
    <cfRule type="cellIs" dxfId="18903" priority="26100" operator="equal">
      <formula>_FV(13,"3")</formula>
    </cfRule>
  </conditionalFormatting>
  <conditionalFormatting sqref="H90">
    <cfRule type="cellIs" dxfId="18902" priority="26087" operator="equal">
      <formula>"09.00 – 18.00"</formula>
    </cfRule>
  </conditionalFormatting>
  <conditionalFormatting sqref="H90">
    <cfRule type="cellIs" dxfId="18901" priority="26088" operator="equal">
      <formula>"09.30 – 13.00"</formula>
    </cfRule>
  </conditionalFormatting>
  <conditionalFormatting sqref="H90">
    <cfRule type="cellIs" dxfId="18900" priority="26089" operator="equal">
      <formula>"10.30 – 19.30"</formula>
    </cfRule>
  </conditionalFormatting>
  <conditionalFormatting sqref="H90">
    <cfRule type="cellIs" dxfId="18899" priority="26090" operator="equal">
      <formula>"11.30 – 19.30"</formula>
    </cfRule>
  </conditionalFormatting>
  <conditionalFormatting sqref="H90">
    <cfRule type="cellIs" dxfId="18898" priority="26091" operator="equal">
      <formula>_FV(13,"3")</formula>
    </cfRule>
  </conditionalFormatting>
  <conditionalFormatting sqref="H90">
    <cfRule type="cellIs" dxfId="18897" priority="26092" operator="equal">
      <formula>_FV(13,"3")</formula>
    </cfRule>
  </conditionalFormatting>
  <conditionalFormatting sqref="H90">
    <cfRule type="cellIs" dxfId="18896" priority="26093" operator="equal">
      <formula>_FV(13,"3")</formula>
    </cfRule>
  </conditionalFormatting>
  <conditionalFormatting sqref="W90">
    <cfRule type="cellIs" dxfId="18895" priority="26078" operator="equal">
      <formula>"09.00 – 13.00"</formula>
    </cfRule>
  </conditionalFormatting>
  <conditionalFormatting sqref="W90">
    <cfRule type="cellIs" dxfId="18894" priority="26079" operator="equal">
      <formula>"09.00 – 15.00"</formula>
    </cfRule>
  </conditionalFormatting>
  <conditionalFormatting sqref="W90">
    <cfRule type="cellIs" dxfId="18893" priority="26080" operator="equal">
      <formula>"09.00 – 18.00"</formula>
    </cfRule>
  </conditionalFormatting>
  <conditionalFormatting sqref="W90">
    <cfRule type="cellIs" dxfId="18892" priority="26081" operator="equal">
      <formula>"09.30 – 13.00"</formula>
    </cfRule>
  </conditionalFormatting>
  <conditionalFormatting sqref="W90">
    <cfRule type="cellIs" dxfId="18891" priority="26082" operator="equal">
      <formula>"10.30 – 19.30"</formula>
    </cfRule>
  </conditionalFormatting>
  <conditionalFormatting sqref="W90">
    <cfRule type="cellIs" dxfId="18890" priority="26083" operator="equal">
      <formula>"11.30 – 19.30"</formula>
    </cfRule>
  </conditionalFormatting>
  <conditionalFormatting sqref="W90">
    <cfRule type="cellIs" dxfId="18889" priority="26084" operator="equal">
      <formula>_FV(13,"3")</formula>
    </cfRule>
  </conditionalFormatting>
  <conditionalFormatting sqref="W90">
    <cfRule type="cellIs" dxfId="18888" priority="26085" operator="equal">
      <formula>_FV(13,"3")</formula>
    </cfRule>
  </conditionalFormatting>
  <conditionalFormatting sqref="W90">
    <cfRule type="cellIs" dxfId="18887" priority="26086" operator="equal">
      <formula>_FV(13,"3")</formula>
    </cfRule>
  </conditionalFormatting>
  <conditionalFormatting sqref="W90">
    <cfRule type="containsText" dxfId="18886" priority="26068" operator="containsText" text="DOMENICA">
      <formula>NOT(ISERROR(SEARCH("DOMENICA",W90)))</formula>
    </cfRule>
    <cfRule type="containsText" dxfId="18885" priority="26069" operator="containsText" text="08.30 – 14.30">
      <formula>NOT(ISERROR(SEARCH("08.30 – 14.30",W90)))</formula>
    </cfRule>
    <cfRule type="containsText" dxfId="18884" priority="26070" operator="containsText" text="09.30 – 18.30">
      <formula>NOT(ISERROR(SEARCH("09.30 – 18.30",W90)))</formula>
    </cfRule>
    <cfRule type="containsText" dxfId="18883" priority="26071" operator="containsText" text="08.30 – 16.30">
      <formula>NOT(ISERROR(SEARCH("08.30 – 16.30",W90)))</formula>
    </cfRule>
    <cfRule type="containsText" dxfId="18882" priority="26072" operator="containsText" text="08.30 – 17.30">
      <formula>NOT(ISERROR(SEARCH("08.30 – 17.30",W90)))</formula>
    </cfRule>
    <cfRule type="containsText" dxfId="18881" priority="26073" operator="containsText" text="09.00 – 18.00">
      <formula>NOT(ISERROR(SEARCH("09.00 – 18.00",W90)))</formula>
    </cfRule>
    <cfRule type="containsText" dxfId="18880" priority="26074" operator="containsText" text="09.00 – 15.00">
      <formula>NOT(ISERROR(SEARCH("09.00 – 15.00",W90)))</formula>
    </cfRule>
    <cfRule type="containsText" dxfId="18879" priority="26075" operator="containsText" text="10.30 – 19.30">
      <formula>NOT(ISERROR(SEARCH("10.30 – 19.30",W90)))</formula>
    </cfRule>
    <cfRule type="containsText" dxfId="18878" priority="26076" operator="containsText" text="09.00 – 13.00">
      <formula>NOT(ISERROR(SEARCH("09.00 – 13.00",W90)))</formula>
    </cfRule>
    <cfRule type="containsText" dxfId="18877" priority="26077" operator="containsText" text="11.30 – 19.30">
      <formula>NOT(ISERROR(SEARCH("11.30 – 19.30",W90)))</formula>
    </cfRule>
  </conditionalFormatting>
  <conditionalFormatting sqref="W90">
    <cfRule type="cellIs" dxfId="18876" priority="26060" operator="equal">
      <formula>"09.00 – 15.00"</formula>
    </cfRule>
  </conditionalFormatting>
  <conditionalFormatting sqref="W90">
    <cfRule type="cellIs" dxfId="18875" priority="26061" operator="equal">
      <formula>"09.00 – 18.00"</formula>
    </cfRule>
  </conditionalFormatting>
  <conditionalFormatting sqref="W90">
    <cfRule type="cellIs" dxfId="18874" priority="26062" operator="equal">
      <formula>"09.30 – 13.00"</formula>
    </cfRule>
  </conditionalFormatting>
  <conditionalFormatting sqref="W90">
    <cfRule type="cellIs" dxfId="18873" priority="26063" operator="equal">
      <formula>"10.30 – 19.30"</formula>
    </cfRule>
  </conditionalFormatting>
  <conditionalFormatting sqref="W90">
    <cfRule type="cellIs" dxfId="18872" priority="26064" operator="equal">
      <formula>"11.30 – 19.30"</formula>
    </cfRule>
  </conditionalFormatting>
  <conditionalFormatting sqref="W90">
    <cfRule type="cellIs" dxfId="18871" priority="26065" operator="equal">
      <formula>_FV(13,"3")</formula>
    </cfRule>
  </conditionalFormatting>
  <conditionalFormatting sqref="W90">
    <cfRule type="cellIs" dxfId="18870" priority="26066" operator="equal">
      <formula>_FV(13,"3")</formula>
    </cfRule>
  </conditionalFormatting>
  <conditionalFormatting sqref="W90">
    <cfRule type="cellIs" dxfId="18869" priority="26067" operator="equal">
      <formula>_FV(13,"3")</formula>
    </cfRule>
  </conditionalFormatting>
  <conditionalFormatting sqref="W90">
    <cfRule type="cellIs" dxfId="18868" priority="26052" operator="equal">
      <formula>"09.00 – 15.00"</formula>
    </cfRule>
  </conditionalFormatting>
  <conditionalFormatting sqref="W90">
    <cfRule type="cellIs" dxfId="18867" priority="26053" operator="equal">
      <formula>"09.00 – 18.00"</formula>
    </cfRule>
  </conditionalFormatting>
  <conditionalFormatting sqref="W90">
    <cfRule type="cellIs" dxfId="18866" priority="26054" operator="equal">
      <formula>"09.30 – 13.00"</formula>
    </cfRule>
  </conditionalFormatting>
  <conditionalFormatting sqref="W90">
    <cfRule type="cellIs" dxfId="18865" priority="26055" operator="equal">
      <formula>"10.30 – 19.30"</formula>
    </cfRule>
  </conditionalFormatting>
  <conditionalFormatting sqref="W90">
    <cfRule type="cellIs" dxfId="18864" priority="26056" operator="equal">
      <formula>"11.30 – 19.30"</formula>
    </cfRule>
  </conditionalFormatting>
  <conditionalFormatting sqref="W90">
    <cfRule type="cellIs" dxfId="18863" priority="26057" operator="equal">
      <formula>_FV(13,"3")</formula>
    </cfRule>
  </conditionalFormatting>
  <conditionalFormatting sqref="W90">
    <cfRule type="cellIs" dxfId="18862" priority="26058" operator="equal">
      <formula>_FV(13,"3")</formula>
    </cfRule>
  </conditionalFormatting>
  <conditionalFormatting sqref="W90">
    <cfRule type="cellIs" dxfId="18861" priority="26059" operator="equal">
      <formula>_FV(13,"3")</formula>
    </cfRule>
  </conditionalFormatting>
  <conditionalFormatting sqref="W90">
    <cfRule type="containsText" dxfId="18860" priority="26046" operator="containsText" text="09.00 - 13.00">
      <formula>NOT(ISERROR(SEARCH("09.00 - 13.00",W90)))</formula>
    </cfRule>
    <cfRule type="containsText" dxfId="18859" priority="26047" operator="containsText" text="09.00 – 15:00">
      <formula>NOT(ISERROR(SEARCH("09.00 – 15:00",W90)))</formula>
    </cfRule>
    <cfRule type="containsText" dxfId="18858" priority="26048" operator="containsText" text="09.00 – 16.00">
      <formula>NOT(ISERROR(SEARCH("09.00 – 16.00",W90)))</formula>
    </cfRule>
    <cfRule type="containsText" dxfId="18857" priority="26049" operator="containsText" text="09.00 - 13:00">
      <formula>NOT(ISERROR(SEARCH("09.00 - 13:00",W90)))</formula>
    </cfRule>
    <cfRule type="containsText" dxfId="18856" priority="26050" operator="containsText" text="08.30 – 16:30 ">
      <formula>NOT(ISERROR(SEARCH("08.30 – 16:30 ",W90)))</formula>
    </cfRule>
    <cfRule type="containsText" dxfId="18855" priority="26051" operator="containsText" text="08.30 – 17:30 ">
      <formula>NOT(ISERROR(SEARCH("08.30 – 17:30 ",W90)))</formula>
    </cfRule>
  </conditionalFormatting>
  <conditionalFormatting sqref="W90">
    <cfRule type="cellIs" dxfId="18854" priority="26038" operator="equal">
      <formula>"09.00 – 15.00"</formula>
    </cfRule>
  </conditionalFormatting>
  <conditionalFormatting sqref="W90">
    <cfRule type="cellIs" dxfId="18853" priority="26039" operator="equal">
      <formula>"09.00 – 18.00"</formula>
    </cfRule>
  </conditionalFormatting>
  <conditionalFormatting sqref="W90">
    <cfRule type="cellIs" dxfId="18852" priority="26040" operator="equal">
      <formula>"09.30 – 13.00"</formula>
    </cfRule>
  </conditionalFormatting>
  <conditionalFormatting sqref="W90">
    <cfRule type="cellIs" dxfId="18851" priority="26041" operator="equal">
      <formula>"10.30 – 19.30"</formula>
    </cfRule>
  </conditionalFormatting>
  <conditionalFormatting sqref="W90">
    <cfRule type="cellIs" dxfId="18850" priority="26042" operator="equal">
      <formula>"11.30 – 19.30"</formula>
    </cfRule>
  </conditionalFormatting>
  <conditionalFormatting sqref="W90">
    <cfRule type="cellIs" dxfId="18849" priority="26043" operator="equal">
      <formula>_FV(13,"3")</formula>
    </cfRule>
  </conditionalFormatting>
  <conditionalFormatting sqref="W90">
    <cfRule type="cellIs" dxfId="18848" priority="26044" operator="equal">
      <formula>_FV(13,"3")</formula>
    </cfRule>
  </conditionalFormatting>
  <conditionalFormatting sqref="W90">
    <cfRule type="cellIs" dxfId="18847" priority="26045" operator="equal">
      <formula>_FV(13,"3")</formula>
    </cfRule>
  </conditionalFormatting>
  <conditionalFormatting sqref="W90">
    <cfRule type="containsText" dxfId="18846" priority="26028" operator="containsText" text="DOMENICA">
      <formula>NOT(ISERROR(SEARCH("DOMENICA",W90)))</formula>
    </cfRule>
    <cfRule type="containsText" dxfId="18845" priority="26029" operator="containsText" text="08.30 – 14.30">
      <formula>NOT(ISERROR(SEARCH("08.30 – 14.30",W90)))</formula>
    </cfRule>
    <cfRule type="containsText" dxfId="18844" priority="26030" operator="containsText" text="09.30 – 18.30">
      <formula>NOT(ISERROR(SEARCH("09.30 – 18.30",W90)))</formula>
    </cfRule>
    <cfRule type="containsText" dxfId="18843" priority="26031" operator="containsText" text="08.30 – 16.30">
      <formula>NOT(ISERROR(SEARCH("08.30 – 16.30",W90)))</formula>
    </cfRule>
    <cfRule type="containsText" dxfId="18842" priority="26032" operator="containsText" text="08.30 – 17.30">
      <formula>NOT(ISERROR(SEARCH("08.30 – 17.30",W90)))</formula>
    </cfRule>
    <cfRule type="containsText" dxfId="18841" priority="26033" operator="containsText" text="09.00 – 18.00">
      <formula>NOT(ISERROR(SEARCH("09.00 – 18.00",W90)))</formula>
    </cfRule>
    <cfRule type="containsText" dxfId="18840" priority="26034" operator="containsText" text="09.00 – 15.00">
      <formula>NOT(ISERROR(SEARCH("09.00 – 15.00",W90)))</formula>
    </cfRule>
    <cfRule type="containsText" dxfId="18839" priority="26035" operator="containsText" text="10.30 – 19.30">
      <formula>NOT(ISERROR(SEARCH("10.30 – 19.30",W90)))</formula>
    </cfRule>
    <cfRule type="containsText" dxfId="18838" priority="26036" operator="containsText" text="09.00 – 13.00">
      <formula>NOT(ISERROR(SEARCH("09.00 – 13.00",W90)))</formula>
    </cfRule>
    <cfRule type="containsText" dxfId="18837" priority="26037" operator="containsText" text="11.30 – 19.30">
      <formula>NOT(ISERROR(SEARCH("11.30 – 19.30",W90)))</formula>
    </cfRule>
  </conditionalFormatting>
  <conditionalFormatting sqref="W90">
    <cfRule type="cellIs" dxfId="18836" priority="26021" operator="equal">
      <formula>"09.00 – 18.00"</formula>
    </cfRule>
  </conditionalFormatting>
  <conditionalFormatting sqref="W90">
    <cfRule type="cellIs" dxfId="18835" priority="26022" operator="equal">
      <formula>"09.30 – 13.00"</formula>
    </cfRule>
  </conditionalFormatting>
  <conditionalFormatting sqref="W90">
    <cfRule type="cellIs" dxfId="18834" priority="26023" operator="equal">
      <formula>"10.30 – 19.30"</formula>
    </cfRule>
  </conditionalFormatting>
  <conditionalFormatting sqref="W90">
    <cfRule type="cellIs" dxfId="18833" priority="26024" operator="equal">
      <formula>"11.30 – 19.30"</formula>
    </cfRule>
  </conditionalFormatting>
  <conditionalFormatting sqref="W90">
    <cfRule type="cellIs" dxfId="18832" priority="26025" operator="equal">
      <formula>_FV(13,"3")</formula>
    </cfRule>
  </conditionalFormatting>
  <conditionalFormatting sqref="W90">
    <cfRule type="cellIs" dxfId="18831" priority="26026" operator="equal">
      <formula>_FV(13,"3")</formula>
    </cfRule>
  </conditionalFormatting>
  <conditionalFormatting sqref="W90">
    <cfRule type="cellIs" dxfId="18830" priority="26027" operator="equal">
      <formula>_FV(13,"3")</formula>
    </cfRule>
  </conditionalFormatting>
  <conditionalFormatting sqref="W90">
    <cfRule type="cellIs" dxfId="18829" priority="26014" operator="equal">
      <formula>"09.00 – 18.00"</formula>
    </cfRule>
  </conditionalFormatting>
  <conditionalFormatting sqref="W90">
    <cfRule type="cellIs" dxfId="18828" priority="26015" operator="equal">
      <formula>"09.30 – 13.00"</formula>
    </cfRule>
  </conditionalFormatting>
  <conditionalFormatting sqref="W90">
    <cfRule type="cellIs" dxfId="18827" priority="26016" operator="equal">
      <formula>"10.30 – 19.30"</formula>
    </cfRule>
  </conditionalFormatting>
  <conditionalFormatting sqref="W90">
    <cfRule type="cellIs" dxfId="18826" priority="26017" operator="equal">
      <formula>"11.30 – 19.30"</formula>
    </cfRule>
  </conditionalFormatting>
  <conditionalFormatting sqref="W90">
    <cfRule type="cellIs" dxfId="18825" priority="26018" operator="equal">
      <formula>_FV(13,"3")</formula>
    </cfRule>
  </conditionalFormatting>
  <conditionalFormatting sqref="W90">
    <cfRule type="cellIs" dxfId="18824" priority="26019" operator="equal">
      <formula>_FV(13,"3")</formula>
    </cfRule>
  </conditionalFormatting>
  <conditionalFormatting sqref="W90">
    <cfRule type="cellIs" dxfId="18823" priority="26020" operator="equal">
      <formula>_FV(13,"3")</formula>
    </cfRule>
  </conditionalFormatting>
  <conditionalFormatting sqref="BK90 BR90:BS90">
    <cfRule type="cellIs" dxfId="18822" priority="26005" operator="equal">
      <formula>"09.00 – 13.00"</formula>
    </cfRule>
  </conditionalFormatting>
  <conditionalFormatting sqref="BK90 BR90:BS90">
    <cfRule type="cellIs" dxfId="18821" priority="26006" operator="equal">
      <formula>"09.00 – 15.00"</formula>
    </cfRule>
  </conditionalFormatting>
  <conditionalFormatting sqref="BK90 BR90:BS90">
    <cfRule type="cellIs" dxfId="18820" priority="26007" operator="equal">
      <formula>"09.00 – 18.00"</formula>
    </cfRule>
  </conditionalFormatting>
  <conditionalFormatting sqref="BK90 BR90:BS90">
    <cfRule type="cellIs" dxfId="18819" priority="26008" operator="equal">
      <formula>"09.30 – 13.00"</formula>
    </cfRule>
  </conditionalFormatting>
  <conditionalFormatting sqref="BK90 BR90:BS90">
    <cfRule type="cellIs" dxfId="18818" priority="26009" operator="equal">
      <formula>"10.30 – 19.30"</formula>
    </cfRule>
  </conditionalFormatting>
  <conditionalFormatting sqref="BK90 BR90:BS90">
    <cfRule type="cellIs" dxfId="18817" priority="26010" operator="equal">
      <formula>"11.30 – 19.30"</formula>
    </cfRule>
  </conditionalFormatting>
  <conditionalFormatting sqref="BK90 BR90:BS90">
    <cfRule type="cellIs" dxfId="18816" priority="26011" operator="equal">
      <formula>_FV(13,"3")</formula>
    </cfRule>
  </conditionalFormatting>
  <conditionalFormatting sqref="BK90 BR90:BS90">
    <cfRule type="cellIs" dxfId="18815" priority="26012" operator="equal">
      <formula>_FV(13,"3")</formula>
    </cfRule>
  </conditionalFormatting>
  <conditionalFormatting sqref="BK90 BR90:BS90">
    <cfRule type="cellIs" dxfId="18814" priority="26013" operator="equal">
      <formula>_FV(13,"3")</formula>
    </cfRule>
  </conditionalFormatting>
  <conditionalFormatting sqref="BK90 BR90:BS90">
    <cfRule type="containsText" dxfId="18813" priority="25995" operator="containsText" text="DOMENICA">
      <formula>NOT(ISERROR(SEARCH("DOMENICA",BK90)))</formula>
    </cfRule>
    <cfRule type="containsText" dxfId="18812" priority="25996" operator="containsText" text="08.30 – 14.30">
      <formula>NOT(ISERROR(SEARCH("08.30 – 14.30",BK90)))</formula>
    </cfRule>
    <cfRule type="containsText" dxfId="18811" priority="25997" operator="containsText" text="09.30 – 18.30">
      <formula>NOT(ISERROR(SEARCH("09.30 – 18.30",BK90)))</formula>
    </cfRule>
    <cfRule type="containsText" dxfId="18810" priority="25998" operator="containsText" text="08.30 – 16.30">
      <formula>NOT(ISERROR(SEARCH("08.30 – 16.30",BK90)))</formula>
    </cfRule>
    <cfRule type="containsText" dxfId="18809" priority="25999" operator="containsText" text="08.30 – 17.30">
      <formula>NOT(ISERROR(SEARCH("08.30 – 17.30",BK90)))</formula>
    </cfRule>
    <cfRule type="containsText" dxfId="18808" priority="26000" operator="containsText" text="09.00 – 18.00">
      <formula>NOT(ISERROR(SEARCH("09.00 – 18.00",BK90)))</formula>
    </cfRule>
    <cfRule type="containsText" dxfId="18807" priority="26001" operator="containsText" text="09.00 – 15.00">
      <formula>NOT(ISERROR(SEARCH("09.00 – 15.00",BK90)))</formula>
    </cfRule>
    <cfRule type="containsText" dxfId="18806" priority="26002" operator="containsText" text="10.30 – 19.30">
      <formula>NOT(ISERROR(SEARCH("10.30 – 19.30",BK90)))</formula>
    </cfRule>
    <cfRule type="containsText" dxfId="18805" priority="26003" operator="containsText" text="09.00 – 13.00">
      <formula>NOT(ISERROR(SEARCH("09.00 – 13.00",BK90)))</formula>
    </cfRule>
    <cfRule type="containsText" dxfId="18804" priority="26004" operator="containsText" text="11.30 – 19.30">
      <formula>NOT(ISERROR(SEARCH("11.30 – 19.30",BK90)))</formula>
    </cfRule>
  </conditionalFormatting>
  <conditionalFormatting sqref="BK90 BR90:BS90">
    <cfRule type="cellIs" dxfId="18803" priority="25987" operator="equal">
      <formula>"09.00 – 15.00"</formula>
    </cfRule>
  </conditionalFormatting>
  <conditionalFormatting sqref="BK90 BR90:BS90">
    <cfRule type="cellIs" dxfId="18802" priority="25988" operator="equal">
      <formula>"09.00 – 18.00"</formula>
    </cfRule>
  </conditionalFormatting>
  <conditionalFormatting sqref="BK90 BR90:BS90">
    <cfRule type="cellIs" dxfId="18801" priority="25989" operator="equal">
      <formula>"09.30 – 13.00"</formula>
    </cfRule>
  </conditionalFormatting>
  <conditionalFormatting sqref="BK90 BR90:BS90">
    <cfRule type="cellIs" dxfId="18800" priority="25990" operator="equal">
      <formula>"10.30 – 19.30"</formula>
    </cfRule>
  </conditionalFormatting>
  <conditionalFormatting sqref="BK90 BR90:BS90">
    <cfRule type="cellIs" dxfId="18799" priority="25991" operator="equal">
      <formula>"11.30 – 19.30"</formula>
    </cfRule>
  </conditionalFormatting>
  <conditionalFormatting sqref="BK90 BR90:BS90">
    <cfRule type="cellIs" dxfId="18798" priority="25992" operator="equal">
      <formula>_FV(13,"3")</formula>
    </cfRule>
  </conditionalFormatting>
  <conditionalFormatting sqref="BK90 BR90:BS90">
    <cfRule type="cellIs" dxfId="18797" priority="25993" operator="equal">
      <formula>_FV(13,"3")</formula>
    </cfRule>
  </conditionalFormatting>
  <conditionalFormatting sqref="BK90 BR90:BS90">
    <cfRule type="cellIs" dxfId="18796" priority="25994" operator="equal">
      <formula>_FV(13,"3")</formula>
    </cfRule>
  </conditionalFormatting>
  <conditionalFormatting sqref="BK90 BR90:BS90">
    <cfRule type="cellIs" dxfId="18795" priority="25979" operator="equal">
      <formula>"09.00 – 15.00"</formula>
    </cfRule>
  </conditionalFormatting>
  <conditionalFormatting sqref="BK90 BR90:BS90">
    <cfRule type="cellIs" dxfId="18794" priority="25980" operator="equal">
      <formula>"09.00 – 18.00"</formula>
    </cfRule>
  </conditionalFormatting>
  <conditionalFormatting sqref="BK90 BR90:BS90">
    <cfRule type="cellIs" dxfId="18793" priority="25981" operator="equal">
      <formula>"09.30 – 13.00"</formula>
    </cfRule>
  </conditionalFormatting>
  <conditionalFormatting sqref="BK90 BR90:BS90">
    <cfRule type="cellIs" dxfId="18792" priority="25982" operator="equal">
      <formula>"10.30 – 19.30"</formula>
    </cfRule>
  </conditionalFormatting>
  <conditionalFormatting sqref="BK90 BR90:BS90">
    <cfRule type="cellIs" dxfId="18791" priority="25983" operator="equal">
      <formula>"11.30 – 19.30"</formula>
    </cfRule>
  </conditionalFormatting>
  <conditionalFormatting sqref="BK90 BR90:BS90">
    <cfRule type="cellIs" dxfId="18790" priority="25984" operator="equal">
      <formula>_FV(13,"3")</formula>
    </cfRule>
  </conditionalFormatting>
  <conditionalFormatting sqref="BK90 BR90:BS90">
    <cfRule type="cellIs" dxfId="18789" priority="25985" operator="equal">
      <formula>_FV(13,"3")</formula>
    </cfRule>
  </conditionalFormatting>
  <conditionalFormatting sqref="BK90 BR90:BS90">
    <cfRule type="cellIs" dxfId="18788" priority="25986" operator="equal">
      <formula>_FV(13,"3")</formula>
    </cfRule>
  </conditionalFormatting>
  <conditionalFormatting sqref="BK90 BR90:BS90">
    <cfRule type="containsText" dxfId="18787" priority="25973" operator="containsText" text="09.00 - 13.00">
      <formula>NOT(ISERROR(SEARCH("09.00 - 13.00",BK90)))</formula>
    </cfRule>
    <cfRule type="containsText" dxfId="18786" priority="25974" operator="containsText" text="09.00 – 15:00">
      <formula>NOT(ISERROR(SEARCH("09.00 – 15:00",BK90)))</formula>
    </cfRule>
    <cfRule type="containsText" dxfId="18785" priority="25975" operator="containsText" text="09.00 – 16.00">
      <formula>NOT(ISERROR(SEARCH("09.00 – 16.00",BK90)))</formula>
    </cfRule>
    <cfRule type="containsText" dxfId="18784" priority="25976" operator="containsText" text="09.00 - 13:00">
      <formula>NOT(ISERROR(SEARCH("09.00 - 13:00",BK90)))</formula>
    </cfRule>
    <cfRule type="containsText" dxfId="18783" priority="25977" operator="containsText" text="08.30 – 16:30 ">
      <formula>NOT(ISERROR(SEARCH("08.30 – 16:30 ",BK90)))</formula>
    </cfRule>
    <cfRule type="containsText" dxfId="18782" priority="25978" operator="containsText" text="08.30 – 17:30 ">
      <formula>NOT(ISERROR(SEARCH("08.30 – 17:30 ",BK90)))</formula>
    </cfRule>
  </conditionalFormatting>
  <conditionalFormatting sqref="BK90 BR90:BS90">
    <cfRule type="cellIs" dxfId="18781" priority="25965" operator="equal">
      <formula>"09.00 – 15.00"</formula>
    </cfRule>
  </conditionalFormatting>
  <conditionalFormatting sqref="BK90 BR90:BS90">
    <cfRule type="cellIs" dxfId="18780" priority="25966" operator="equal">
      <formula>"09.00 – 18.00"</formula>
    </cfRule>
  </conditionalFormatting>
  <conditionalFormatting sqref="BK90 BR90:BS90">
    <cfRule type="cellIs" dxfId="18779" priority="25967" operator="equal">
      <formula>"09.30 – 13.00"</formula>
    </cfRule>
  </conditionalFormatting>
  <conditionalFormatting sqref="BK90 BR90:BS90">
    <cfRule type="cellIs" dxfId="18778" priority="25968" operator="equal">
      <formula>"10.30 – 19.30"</formula>
    </cfRule>
  </conditionalFormatting>
  <conditionalFormatting sqref="BK90 BR90:BS90">
    <cfRule type="cellIs" dxfId="18777" priority="25969" operator="equal">
      <formula>"11.30 – 19.30"</formula>
    </cfRule>
  </conditionalFormatting>
  <conditionalFormatting sqref="BK90 BR90:BS90">
    <cfRule type="cellIs" dxfId="18776" priority="25970" operator="equal">
      <formula>_FV(13,"3")</formula>
    </cfRule>
  </conditionalFormatting>
  <conditionalFormatting sqref="BK90 BR90:BS90">
    <cfRule type="cellIs" dxfId="18775" priority="25971" operator="equal">
      <formula>_FV(13,"3")</formula>
    </cfRule>
  </conditionalFormatting>
  <conditionalFormatting sqref="BK90 BR90:BS90">
    <cfRule type="cellIs" dxfId="18774" priority="25972" operator="equal">
      <formula>_FV(13,"3")</formula>
    </cfRule>
  </conditionalFormatting>
  <conditionalFormatting sqref="BK90 BR90:BS90">
    <cfRule type="containsText" dxfId="18773" priority="25955" operator="containsText" text="DOMENICA">
      <formula>NOT(ISERROR(SEARCH("DOMENICA",BK90)))</formula>
    </cfRule>
    <cfRule type="containsText" dxfId="18772" priority="25956" operator="containsText" text="08.30 – 14.30">
      <formula>NOT(ISERROR(SEARCH("08.30 – 14.30",BK90)))</formula>
    </cfRule>
    <cfRule type="containsText" dxfId="18771" priority="25957" operator="containsText" text="09.30 – 18.30">
      <formula>NOT(ISERROR(SEARCH("09.30 – 18.30",BK90)))</formula>
    </cfRule>
    <cfRule type="containsText" dxfId="18770" priority="25958" operator="containsText" text="08.30 – 16.30">
      <formula>NOT(ISERROR(SEARCH("08.30 – 16.30",BK90)))</formula>
    </cfRule>
    <cfRule type="containsText" dxfId="18769" priority="25959" operator="containsText" text="08.30 – 17.30">
      <formula>NOT(ISERROR(SEARCH("08.30 – 17.30",BK90)))</formula>
    </cfRule>
    <cfRule type="containsText" dxfId="18768" priority="25960" operator="containsText" text="09.00 – 18.00">
      <formula>NOT(ISERROR(SEARCH("09.00 – 18.00",BK90)))</formula>
    </cfRule>
    <cfRule type="containsText" dxfId="18767" priority="25961" operator="containsText" text="09.00 – 15.00">
      <formula>NOT(ISERROR(SEARCH("09.00 – 15.00",BK90)))</formula>
    </cfRule>
    <cfRule type="containsText" dxfId="18766" priority="25962" operator="containsText" text="10.30 – 19.30">
      <formula>NOT(ISERROR(SEARCH("10.30 – 19.30",BK90)))</formula>
    </cfRule>
    <cfRule type="containsText" dxfId="18765" priority="25963" operator="containsText" text="09.00 – 13.00">
      <formula>NOT(ISERROR(SEARCH("09.00 – 13.00",BK90)))</formula>
    </cfRule>
    <cfRule type="containsText" dxfId="18764" priority="25964" operator="containsText" text="11.30 – 19.30">
      <formula>NOT(ISERROR(SEARCH("11.30 – 19.30",BK90)))</formula>
    </cfRule>
  </conditionalFormatting>
  <conditionalFormatting sqref="BK90 BR90:BS90">
    <cfRule type="cellIs" dxfId="18763" priority="25948" operator="equal">
      <formula>"09.00 – 18.00"</formula>
    </cfRule>
  </conditionalFormatting>
  <conditionalFormatting sqref="BK90 BR90:BS90">
    <cfRule type="cellIs" dxfId="18762" priority="25949" operator="equal">
      <formula>"09.30 – 13.00"</formula>
    </cfRule>
  </conditionalFormatting>
  <conditionalFormatting sqref="BK90 BR90:BS90">
    <cfRule type="cellIs" dxfId="18761" priority="25950" operator="equal">
      <formula>"10.30 – 19.30"</formula>
    </cfRule>
  </conditionalFormatting>
  <conditionalFormatting sqref="BK90 BR90:BS90">
    <cfRule type="cellIs" dxfId="18760" priority="25951" operator="equal">
      <formula>"11.30 – 19.30"</formula>
    </cfRule>
  </conditionalFormatting>
  <conditionalFormatting sqref="BK90 BR90:BS90">
    <cfRule type="cellIs" dxfId="18759" priority="25952" operator="equal">
      <formula>_FV(13,"3")</formula>
    </cfRule>
  </conditionalFormatting>
  <conditionalFormatting sqref="BK90 BR90:BS90">
    <cfRule type="cellIs" dxfId="18758" priority="25953" operator="equal">
      <formula>_FV(13,"3")</formula>
    </cfRule>
  </conditionalFormatting>
  <conditionalFormatting sqref="BK90 BR90:BS90">
    <cfRule type="cellIs" dxfId="18757" priority="25954" operator="equal">
      <formula>_FV(13,"3")</formula>
    </cfRule>
  </conditionalFormatting>
  <conditionalFormatting sqref="BK90 BR90:BS90">
    <cfRule type="cellIs" dxfId="18756" priority="25941" operator="equal">
      <formula>"09.00 – 18.00"</formula>
    </cfRule>
  </conditionalFormatting>
  <conditionalFormatting sqref="BK90 BR90:BS90">
    <cfRule type="cellIs" dxfId="18755" priority="25942" operator="equal">
      <formula>"09.30 – 13.00"</formula>
    </cfRule>
  </conditionalFormatting>
  <conditionalFormatting sqref="BK90 BR90:BS90">
    <cfRule type="cellIs" dxfId="18754" priority="25943" operator="equal">
      <formula>"10.30 – 19.30"</formula>
    </cfRule>
  </conditionalFormatting>
  <conditionalFormatting sqref="BK90 BR90:BS90">
    <cfRule type="cellIs" dxfId="18753" priority="25944" operator="equal">
      <formula>"11.30 – 19.30"</formula>
    </cfRule>
  </conditionalFormatting>
  <conditionalFormatting sqref="BK90 BR90:BS90">
    <cfRule type="cellIs" dxfId="18752" priority="25945" operator="equal">
      <formula>_FV(13,"3")</formula>
    </cfRule>
  </conditionalFormatting>
  <conditionalFormatting sqref="BK90 BR90:BS90">
    <cfRule type="cellIs" dxfId="18751" priority="25946" operator="equal">
      <formula>_FV(13,"3")</formula>
    </cfRule>
  </conditionalFormatting>
  <conditionalFormatting sqref="BK90 BR90:BS90">
    <cfRule type="cellIs" dxfId="18750" priority="25947" operator="equal">
      <formula>_FV(13,"3")</formula>
    </cfRule>
  </conditionalFormatting>
  <conditionalFormatting sqref="BT90">
    <cfRule type="cellIs" dxfId="18749" priority="25567" operator="equal">
      <formula>"09.00 – 13.00"</formula>
    </cfRule>
  </conditionalFormatting>
  <conditionalFormatting sqref="BT90">
    <cfRule type="cellIs" dxfId="18748" priority="25568" operator="equal">
      <formula>"09.00 – 15.00"</formula>
    </cfRule>
  </conditionalFormatting>
  <conditionalFormatting sqref="BT90">
    <cfRule type="cellIs" dxfId="18747" priority="25569" operator="equal">
      <formula>"09.00 – 18.00"</formula>
    </cfRule>
  </conditionalFormatting>
  <conditionalFormatting sqref="BT90">
    <cfRule type="cellIs" dxfId="18746" priority="25570" operator="equal">
      <formula>"09.30 – 13.00"</formula>
    </cfRule>
  </conditionalFormatting>
  <conditionalFormatting sqref="BT90">
    <cfRule type="cellIs" dxfId="18745" priority="25571" operator="equal">
      <formula>"10.30 – 19.30"</formula>
    </cfRule>
  </conditionalFormatting>
  <conditionalFormatting sqref="BT90">
    <cfRule type="cellIs" dxfId="18744" priority="25572" operator="equal">
      <formula>"11.30 – 19.30"</formula>
    </cfRule>
  </conditionalFormatting>
  <conditionalFormatting sqref="BT90">
    <cfRule type="cellIs" dxfId="18743" priority="25573" operator="equal">
      <formula>_FV(13,"3")</formula>
    </cfRule>
  </conditionalFormatting>
  <conditionalFormatting sqref="BT90">
    <cfRule type="cellIs" dxfId="18742" priority="25574" operator="equal">
      <formula>_FV(13,"3")</formula>
    </cfRule>
  </conditionalFormatting>
  <conditionalFormatting sqref="BT90">
    <cfRule type="cellIs" dxfId="18741" priority="25575" operator="equal">
      <formula>_FV(13,"3")</formula>
    </cfRule>
  </conditionalFormatting>
  <conditionalFormatting sqref="BT90">
    <cfRule type="containsText" dxfId="18740" priority="25557" operator="containsText" text="DOMENICA">
      <formula>NOT(ISERROR(SEARCH("DOMENICA",BT90)))</formula>
    </cfRule>
    <cfRule type="containsText" dxfId="18739" priority="25558" operator="containsText" text="08.30 – 14.30">
      <formula>NOT(ISERROR(SEARCH("08.30 – 14.30",BT90)))</formula>
    </cfRule>
    <cfRule type="containsText" dxfId="18738" priority="25559" operator="containsText" text="09.30 – 18.30">
      <formula>NOT(ISERROR(SEARCH("09.30 – 18.30",BT90)))</formula>
    </cfRule>
    <cfRule type="containsText" dxfId="18737" priority="25560" operator="containsText" text="08.30 – 16.30">
      <formula>NOT(ISERROR(SEARCH("08.30 – 16.30",BT90)))</formula>
    </cfRule>
    <cfRule type="containsText" dxfId="18736" priority="25561" operator="containsText" text="08.30 – 17.30">
      <formula>NOT(ISERROR(SEARCH("08.30 – 17.30",BT90)))</formula>
    </cfRule>
    <cfRule type="containsText" dxfId="18735" priority="25562" operator="containsText" text="09.00 – 18.00">
      <formula>NOT(ISERROR(SEARCH("09.00 – 18.00",BT90)))</formula>
    </cfRule>
    <cfRule type="containsText" dxfId="18734" priority="25563" operator="containsText" text="09.00 – 15.00">
      <formula>NOT(ISERROR(SEARCH("09.00 – 15.00",BT90)))</formula>
    </cfRule>
    <cfRule type="containsText" dxfId="18733" priority="25564" operator="containsText" text="10.30 – 19.30">
      <formula>NOT(ISERROR(SEARCH("10.30 – 19.30",BT90)))</formula>
    </cfRule>
    <cfRule type="containsText" dxfId="18732" priority="25565" operator="containsText" text="09.00 – 13.00">
      <formula>NOT(ISERROR(SEARCH("09.00 – 13.00",BT90)))</formula>
    </cfRule>
    <cfRule type="containsText" dxfId="18731" priority="25566" operator="containsText" text="11.30 – 19.30">
      <formula>NOT(ISERROR(SEARCH("11.30 – 19.30",BT90)))</formula>
    </cfRule>
  </conditionalFormatting>
  <conditionalFormatting sqref="BT90">
    <cfRule type="cellIs" dxfId="18730" priority="25549" operator="equal">
      <formula>"09.00 – 15.00"</formula>
    </cfRule>
  </conditionalFormatting>
  <conditionalFormatting sqref="BT90">
    <cfRule type="cellIs" dxfId="18729" priority="25550" operator="equal">
      <formula>"09.00 – 18.00"</formula>
    </cfRule>
  </conditionalFormatting>
  <conditionalFormatting sqref="BT90">
    <cfRule type="cellIs" dxfId="18728" priority="25551" operator="equal">
      <formula>"09.30 – 13.00"</formula>
    </cfRule>
  </conditionalFormatting>
  <conditionalFormatting sqref="BT90">
    <cfRule type="cellIs" dxfId="18727" priority="25552" operator="equal">
      <formula>"10.30 – 19.30"</formula>
    </cfRule>
  </conditionalFormatting>
  <conditionalFormatting sqref="BT90">
    <cfRule type="cellIs" dxfId="18726" priority="25553" operator="equal">
      <formula>"11.30 – 19.30"</formula>
    </cfRule>
  </conditionalFormatting>
  <conditionalFormatting sqref="BT90">
    <cfRule type="cellIs" dxfId="18725" priority="25554" operator="equal">
      <formula>_FV(13,"3")</formula>
    </cfRule>
  </conditionalFormatting>
  <conditionalFormatting sqref="BT90">
    <cfRule type="cellIs" dxfId="18724" priority="25555" operator="equal">
      <formula>_FV(13,"3")</formula>
    </cfRule>
  </conditionalFormatting>
  <conditionalFormatting sqref="BT90">
    <cfRule type="cellIs" dxfId="18723" priority="25556" operator="equal">
      <formula>_FV(13,"3")</formula>
    </cfRule>
  </conditionalFormatting>
  <conditionalFormatting sqref="BT90">
    <cfRule type="cellIs" dxfId="18722" priority="25541" operator="equal">
      <formula>"09.00 – 15.00"</formula>
    </cfRule>
  </conditionalFormatting>
  <conditionalFormatting sqref="BT90">
    <cfRule type="cellIs" dxfId="18721" priority="25542" operator="equal">
      <formula>"09.00 – 18.00"</formula>
    </cfRule>
  </conditionalFormatting>
  <conditionalFormatting sqref="BT90">
    <cfRule type="cellIs" dxfId="18720" priority="25543" operator="equal">
      <formula>"09.30 – 13.00"</formula>
    </cfRule>
  </conditionalFormatting>
  <conditionalFormatting sqref="BT90">
    <cfRule type="cellIs" dxfId="18719" priority="25544" operator="equal">
      <formula>"10.30 – 19.30"</formula>
    </cfRule>
  </conditionalFormatting>
  <conditionalFormatting sqref="BT90">
    <cfRule type="cellIs" dxfId="18718" priority="25545" operator="equal">
      <formula>"11.30 – 19.30"</formula>
    </cfRule>
  </conditionalFormatting>
  <conditionalFormatting sqref="BT90">
    <cfRule type="cellIs" dxfId="18717" priority="25546" operator="equal">
      <formula>_FV(13,"3")</formula>
    </cfRule>
  </conditionalFormatting>
  <conditionalFormatting sqref="BT90">
    <cfRule type="cellIs" dxfId="18716" priority="25547" operator="equal">
      <formula>_FV(13,"3")</formula>
    </cfRule>
  </conditionalFormatting>
  <conditionalFormatting sqref="BT90">
    <cfRule type="cellIs" dxfId="18715" priority="25548" operator="equal">
      <formula>_FV(13,"3")</formula>
    </cfRule>
  </conditionalFormatting>
  <conditionalFormatting sqref="BT90">
    <cfRule type="containsText" dxfId="18714" priority="25535" operator="containsText" text="09.00 - 13.00">
      <formula>NOT(ISERROR(SEARCH("09.00 - 13.00",BT90)))</formula>
    </cfRule>
    <cfRule type="containsText" dxfId="18713" priority="25536" operator="containsText" text="09.00 – 15:00">
      <formula>NOT(ISERROR(SEARCH("09.00 – 15:00",BT90)))</formula>
    </cfRule>
    <cfRule type="containsText" dxfId="18712" priority="25537" operator="containsText" text="09.00 – 16.00">
      <formula>NOT(ISERROR(SEARCH("09.00 – 16.00",BT90)))</formula>
    </cfRule>
    <cfRule type="containsText" dxfId="18711" priority="25538" operator="containsText" text="09.00 - 13:00">
      <formula>NOT(ISERROR(SEARCH("09.00 - 13:00",BT90)))</formula>
    </cfRule>
    <cfRule type="containsText" dxfId="18710" priority="25539" operator="containsText" text="08.30 – 16:30 ">
      <formula>NOT(ISERROR(SEARCH("08.30 – 16:30 ",BT90)))</formula>
    </cfRule>
    <cfRule type="containsText" dxfId="18709" priority="25540" operator="containsText" text="08.30 – 17:30 ">
      <formula>NOT(ISERROR(SEARCH("08.30 – 17:30 ",BT90)))</formula>
    </cfRule>
  </conditionalFormatting>
  <conditionalFormatting sqref="BT90">
    <cfRule type="cellIs" dxfId="18708" priority="25527" operator="equal">
      <formula>"09.00 – 15.00"</formula>
    </cfRule>
  </conditionalFormatting>
  <conditionalFormatting sqref="BT90">
    <cfRule type="cellIs" dxfId="18707" priority="25528" operator="equal">
      <formula>"09.00 – 18.00"</formula>
    </cfRule>
  </conditionalFormatting>
  <conditionalFormatting sqref="BT90">
    <cfRule type="cellIs" dxfId="18706" priority="25529" operator="equal">
      <formula>"09.30 – 13.00"</formula>
    </cfRule>
  </conditionalFormatting>
  <conditionalFormatting sqref="BT90">
    <cfRule type="cellIs" dxfId="18705" priority="25530" operator="equal">
      <formula>"10.30 – 19.30"</formula>
    </cfRule>
  </conditionalFormatting>
  <conditionalFormatting sqref="BT90">
    <cfRule type="cellIs" dxfId="18704" priority="25531" operator="equal">
      <formula>"11.30 – 19.30"</formula>
    </cfRule>
  </conditionalFormatting>
  <conditionalFormatting sqref="BT90">
    <cfRule type="cellIs" dxfId="18703" priority="25532" operator="equal">
      <formula>_FV(13,"3")</formula>
    </cfRule>
  </conditionalFormatting>
  <conditionalFormatting sqref="BT90">
    <cfRule type="cellIs" dxfId="18702" priority="25533" operator="equal">
      <formula>_FV(13,"3")</formula>
    </cfRule>
  </conditionalFormatting>
  <conditionalFormatting sqref="BT90">
    <cfRule type="cellIs" dxfId="18701" priority="25534" operator="equal">
      <formula>_FV(13,"3")</formula>
    </cfRule>
  </conditionalFormatting>
  <conditionalFormatting sqref="BT90">
    <cfRule type="containsText" dxfId="18700" priority="25517" operator="containsText" text="DOMENICA">
      <formula>NOT(ISERROR(SEARCH("DOMENICA",BT90)))</formula>
    </cfRule>
    <cfRule type="containsText" dxfId="18699" priority="25518" operator="containsText" text="08.30 – 14.30">
      <formula>NOT(ISERROR(SEARCH("08.30 – 14.30",BT90)))</formula>
    </cfRule>
    <cfRule type="containsText" dxfId="18698" priority="25519" operator="containsText" text="09.30 – 18.30">
      <formula>NOT(ISERROR(SEARCH("09.30 – 18.30",BT90)))</formula>
    </cfRule>
    <cfRule type="containsText" dxfId="18697" priority="25520" operator="containsText" text="08.30 – 16.30">
      <formula>NOT(ISERROR(SEARCH("08.30 – 16.30",BT90)))</formula>
    </cfRule>
    <cfRule type="containsText" dxfId="18696" priority="25521" operator="containsText" text="08.30 – 17.30">
      <formula>NOT(ISERROR(SEARCH("08.30 – 17.30",BT90)))</formula>
    </cfRule>
    <cfRule type="containsText" dxfId="18695" priority="25522" operator="containsText" text="09.00 – 18.00">
      <formula>NOT(ISERROR(SEARCH("09.00 – 18.00",BT90)))</formula>
    </cfRule>
    <cfRule type="containsText" dxfId="18694" priority="25523" operator="containsText" text="09.00 – 15.00">
      <formula>NOT(ISERROR(SEARCH("09.00 – 15.00",BT90)))</formula>
    </cfRule>
    <cfRule type="containsText" dxfId="18693" priority="25524" operator="containsText" text="10.30 – 19.30">
      <formula>NOT(ISERROR(SEARCH("10.30 – 19.30",BT90)))</formula>
    </cfRule>
    <cfRule type="containsText" dxfId="18692" priority="25525" operator="containsText" text="09.00 – 13.00">
      <formula>NOT(ISERROR(SEARCH("09.00 – 13.00",BT90)))</formula>
    </cfRule>
    <cfRule type="containsText" dxfId="18691" priority="25526" operator="containsText" text="11.30 – 19.30">
      <formula>NOT(ISERROR(SEARCH("11.30 – 19.30",BT90)))</formula>
    </cfRule>
  </conditionalFormatting>
  <conditionalFormatting sqref="BT90">
    <cfRule type="cellIs" dxfId="18690" priority="25510" operator="equal">
      <formula>"09.00 – 18.00"</formula>
    </cfRule>
  </conditionalFormatting>
  <conditionalFormatting sqref="BT90">
    <cfRule type="cellIs" dxfId="18689" priority="25511" operator="equal">
      <formula>"09.30 – 13.00"</formula>
    </cfRule>
  </conditionalFormatting>
  <conditionalFormatting sqref="BT90">
    <cfRule type="cellIs" dxfId="18688" priority="25512" operator="equal">
      <formula>"10.30 – 19.30"</formula>
    </cfRule>
  </conditionalFormatting>
  <conditionalFormatting sqref="BT90">
    <cfRule type="cellIs" dxfId="18687" priority="25513" operator="equal">
      <formula>"11.30 – 19.30"</formula>
    </cfRule>
  </conditionalFormatting>
  <conditionalFormatting sqref="BT90">
    <cfRule type="cellIs" dxfId="18686" priority="25514" operator="equal">
      <formula>_FV(13,"3")</formula>
    </cfRule>
  </conditionalFormatting>
  <conditionalFormatting sqref="BT90">
    <cfRule type="cellIs" dxfId="18685" priority="25515" operator="equal">
      <formula>_FV(13,"3")</formula>
    </cfRule>
  </conditionalFormatting>
  <conditionalFormatting sqref="BT90">
    <cfRule type="cellIs" dxfId="18684" priority="25516" operator="equal">
      <formula>_FV(13,"3")</formula>
    </cfRule>
  </conditionalFormatting>
  <conditionalFormatting sqref="BT90">
    <cfRule type="cellIs" dxfId="18683" priority="25503" operator="equal">
      <formula>"09.00 – 18.00"</formula>
    </cfRule>
  </conditionalFormatting>
  <conditionalFormatting sqref="BT90">
    <cfRule type="cellIs" dxfId="18682" priority="25504" operator="equal">
      <formula>"09.30 – 13.00"</formula>
    </cfRule>
  </conditionalFormatting>
  <conditionalFormatting sqref="BT90">
    <cfRule type="cellIs" dxfId="18681" priority="25505" operator="equal">
      <formula>"10.30 – 19.30"</formula>
    </cfRule>
  </conditionalFormatting>
  <conditionalFormatting sqref="BT90">
    <cfRule type="cellIs" dxfId="18680" priority="25506" operator="equal">
      <formula>"11.30 – 19.30"</formula>
    </cfRule>
  </conditionalFormatting>
  <conditionalFormatting sqref="BT90">
    <cfRule type="cellIs" dxfId="18679" priority="25507" operator="equal">
      <formula>_FV(13,"3")</formula>
    </cfRule>
  </conditionalFormatting>
  <conditionalFormatting sqref="BT90">
    <cfRule type="cellIs" dxfId="18678" priority="25508" operator="equal">
      <formula>_FV(13,"3")</formula>
    </cfRule>
  </conditionalFormatting>
  <conditionalFormatting sqref="BT90">
    <cfRule type="cellIs" dxfId="18677" priority="25509" operator="equal">
      <formula>_FV(13,"3")</formula>
    </cfRule>
  </conditionalFormatting>
  <conditionalFormatting sqref="BT11">
    <cfRule type="containsText" dxfId="18676" priority="24346" operator="containsText" text="08.30 – 14.30">
      <formula>NOT(ISERROR(SEARCH("08.30 – 14.30",BT11)))</formula>
    </cfRule>
    <cfRule type="containsText" dxfId="18675" priority="24347" operator="containsText" text="09:30 – 18.30">
      <formula>NOT(ISERROR(SEARCH("09:30 – 18.30",BT11)))</formula>
    </cfRule>
    <cfRule type="containsText" dxfId="18674" priority="24348" operator="containsText" text="10.30 – 18.30">
      <formula>NOT(ISERROR(SEARCH("10.30 – 18.30",BT11)))</formula>
    </cfRule>
    <cfRule type="containsText" dxfId="18673" priority="24349" operator="containsText" text="09.30 – 18.30">
      <formula>NOT(ISERROR(SEARCH("09.30 – 18.30",BT11)))</formula>
    </cfRule>
    <cfRule type="containsText" dxfId="18672" priority="24351" operator="containsText" text="09.00 – 13:00">
      <formula>NOT(ISERROR(SEARCH("09.00 – 13:00",BT11)))</formula>
    </cfRule>
    <cfRule type="containsText" dxfId="18671" priority="24352" operator="containsText" text="08.30 – 16.30">
      <formula>NOT(ISERROR(SEARCH("08.30 – 16.30",BT11)))</formula>
    </cfRule>
    <cfRule type="containsText" dxfId="18670" priority="24353" operator="containsText" text="08:30 – 17.30">
      <formula>NOT(ISERROR(SEARCH("08:30 – 17.30",BT11)))</formula>
    </cfRule>
    <cfRule type="containsText" dxfId="18669" priority="24354" operator="containsText" text="08.30 – 17.30">
      <formula>NOT(ISERROR(SEARCH("08.30 – 17.30",BT11)))</formula>
    </cfRule>
    <cfRule type="containsText" dxfId="18668" priority="24355" operator="containsText" text="09.00 – 18.00">
      <formula>NOT(ISERROR(SEARCH("09.00 – 18.00",BT11)))</formula>
    </cfRule>
    <cfRule type="containsText" dxfId="18667" priority="24356" operator="containsText" text="09.00 – 13.00">
      <formula>NOT(ISERROR(SEARCH("09.00 – 13.00",BT11)))</formula>
    </cfRule>
    <cfRule type="containsText" dxfId="18666" priority="24357" operator="containsText" text="11.30 – 19.30">
      <formula>NOT(ISERROR(SEARCH("11.30 – 19.30",BT11)))</formula>
    </cfRule>
    <cfRule type="containsText" dxfId="18665" priority="24358" operator="containsText" text="10.30 – 19.30">
      <formula>NOT(ISERROR(SEARCH("10.30 – 19.30",BT11)))</formula>
    </cfRule>
    <cfRule type="containsText" dxfId="18664" priority="24359" operator="containsText" text="09.00 – 15.00">
      <formula>NOT(ISERROR(SEARCH("09.00 – 15.00",BT11)))</formula>
    </cfRule>
    <cfRule type="containsText" dxfId="18663" priority="24360" operator="containsText" text="1 2 : 3 0">
      <formula>NOT(ISERROR(SEARCH("1 2 : 3 0",BT11)))</formula>
    </cfRule>
    <cfRule type="containsText" dxfId="18662" priority="24361" operator="containsText" text="1 3 : 3 0">
      <formula>NOT(ISERROR(SEARCH("1 3 : 3 0",BT11)))</formula>
    </cfRule>
    <cfRule type="containsText" dxfId="18661" priority="24362" operator="containsText" text="FESTIVITÁ">
      <formula>NOT(ISERROR(SEARCH("FESTIVITÁ",BT11)))</formula>
    </cfRule>
    <cfRule type="cellIs" dxfId="18660" priority="24363" operator="equal">
      <formula>"DOMENICA"</formula>
    </cfRule>
  </conditionalFormatting>
  <conditionalFormatting sqref="BT11">
    <cfRule type="containsText" dxfId="18659" priority="24339" operator="containsText" text="09.00 - 13.00">
      <formula>NOT(ISERROR(SEARCH("09.00 - 13.00",BT11)))</formula>
    </cfRule>
    <cfRule type="containsText" dxfId="18658" priority="24341" operator="containsText" text="09.00 – 15:00">
      <formula>NOT(ISERROR(SEARCH("09.00 – 15:00",BT11)))</formula>
    </cfRule>
    <cfRule type="containsText" dxfId="18657" priority="24342" operator="containsText" text="09.00 – 16.00">
      <formula>NOT(ISERROR(SEARCH("09.00 – 16.00",BT11)))</formula>
    </cfRule>
    <cfRule type="containsText" dxfId="18656" priority="24343" operator="containsText" text="09.00 - 13:00">
      <formula>NOT(ISERROR(SEARCH("09.00 - 13:00",BT11)))</formula>
    </cfRule>
    <cfRule type="containsText" dxfId="18655" priority="24344" operator="containsText" text="08.30 – 16:30 ">
      <formula>NOT(ISERROR(SEARCH("08.30 – 16:30 ",BT11)))</formula>
    </cfRule>
    <cfRule type="containsText" dxfId="18654" priority="24345" operator="containsText" text="08.30 – 17:30 ">
      <formula>NOT(ISERROR(SEARCH("08.30 – 17:30 ",BT11)))</formula>
    </cfRule>
  </conditionalFormatting>
  <conditionalFormatting sqref="BT11">
    <cfRule type="containsText" dxfId="18653" priority="24340" operator="containsText" text="1 3 : 0 0">
      <formula>NOT(ISERROR(SEARCH("1 3 : 0 0",BT11)))</formula>
    </cfRule>
  </conditionalFormatting>
  <conditionalFormatting sqref="BT11">
    <cfRule type="containsText" dxfId="18652" priority="24350" operator="containsText" text="09:00 – 13.00 ">
      <formula>NOT(ISERROR(SEARCH("09:00 – 13.00 ",BT11)))</formula>
    </cfRule>
  </conditionalFormatting>
  <conditionalFormatting sqref="BT11">
    <cfRule type="containsText" dxfId="18651" priority="24338" operator="containsText" text="09:00 – 13.00 ">
      <formula>NOT(ISERROR(SEARCH("09:00 – 13.00 ",BT11)))</formula>
    </cfRule>
  </conditionalFormatting>
  <conditionalFormatting sqref="BT11">
    <cfRule type="containsText" dxfId="18650" priority="24335" operator="containsText" text="09.00 -13.00">
      <formula>NOT(ISERROR(SEARCH("09.00 -13.00",BT11)))</formula>
    </cfRule>
    <cfRule type="containsText" dxfId="18649" priority="24336" operator="containsText" text="09.00 -15:00">
      <formula>NOT(ISERROR(SEARCH("09.00 -15:00",BT11)))</formula>
    </cfRule>
    <cfRule type="containsText" dxfId="18648" priority="24337" operator="containsText" text="09.00 -16.00">
      <formula>NOT(ISERROR(SEARCH("09.00 -16.00",BT11)))</formula>
    </cfRule>
  </conditionalFormatting>
  <conditionalFormatting sqref="BT11">
    <cfRule type="containsText" dxfId="18647" priority="24334" operator="containsText" text="09:00 – 13.00 ">
      <formula>NOT(ISERROR(SEARCH("09:00 – 13.00 ",BT11)))</formula>
    </cfRule>
  </conditionalFormatting>
  <conditionalFormatting sqref="BT11">
    <cfRule type="containsText" dxfId="18646" priority="24331" operator="containsText" text="09.00 -13.00">
      <formula>NOT(ISERROR(SEARCH("09.00 -13.00",BT11)))</formula>
    </cfRule>
    <cfRule type="containsText" dxfId="18645" priority="24332" operator="containsText" text="09.00 -15:00">
      <formula>NOT(ISERROR(SEARCH("09.00 -15:00",BT11)))</formula>
    </cfRule>
    <cfRule type="containsText" dxfId="18644" priority="24333" operator="containsText" text="09.00 -16.00">
      <formula>NOT(ISERROR(SEARCH("09.00 -16.00",BT11)))</formula>
    </cfRule>
  </conditionalFormatting>
  <conditionalFormatting sqref="BT11">
    <cfRule type="containsText" dxfId="18643" priority="24328" operator="containsText" text="09.00 -13.00">
      <formula>NOT(ISERROR(SEARCH("09.00 -13.00",BT11)))</formula>
    </cfRule>
    <cfRule type="containsText" dxfId="18642" priority="24329" operator="containsText" text="09.00 -15:00">
      <formula>NOT(ISERROR(SEARCH("09.00 -15:00",BT11)))</formula>
    </cfRule>
    <cfRule type="containsText" dxfId="18641" priority="24330" operator="containsText" text="09.00 -16.00">
      <formula>NOT(ISERROR(SEARCH("09.00 -16.00",BT11)))</formula>
    </cfRule>
  </conditionalFormatting>
  <conditionalFormatting sqref="BT11">
    <cfRule type="containsText" dxfId="18640" priority="24325" operator="containsText" text="09.00 -13:00">
      <formula>NOT(ISERROR(SEARCH("09.00 -13:00",BT11)))</formula>
    </cfRule>
    <cfRule type="containsText" dxfId="18639" priority="24326" operator="containsText" text="08.30 -17.30">
      <formula>NOT(ISERROR(SEARCH("08.30 -17.30",BT11)))</formula>
    </cfRule>
    <cfRule type="containsText" dxfId="18638" priority="24327" operator="containsText" text="08.30 -15:30">
      <formula>NOT(ISERROR(SEARCH("08.30 -15:30",BT11)))</formula>
    </cfRule>
  </conditionalFormatting>
  <conditionalFormatting sqref="G62:G63">
    <cfRule type="containsText" dxfId="18637" priority="24307" operator="containsText" text="08.30 – 14.30">
      <formula>NOT(ISERROR(SEARCH("08.30 – 14.30",G62)))</formula>
    </cfRule>
    <cfRule type="containsText" dxfId="18636" priority="24308" operator="containsText" text="09:30 – 18.30">
      <formula>NOT(ISERROR(SEARCH("09:30 – 18.30",G62)))</formula>
    </cfRule>
    <cfRule type="containsText" dxfId="18635" priority="24309" operator="containsText" text="10.30 – 18.30">
      <formula>NOT(ISERROR(SEARCH("10.30 – 18.30",G62)))</formula>
    </cfRule>
    <cfRule type="containsText" dxfId="18634" priority="24310" operator="containsText" text="09.30 – 18.30">
      <formula>NOT(ISERROR(SEARCH("09.30 – 18.30",G62)))</formula>
    </cfRule>
    <cfRule type="containsText" dxfId="18633" priority="24312" operator="containsText" text="09.00 – 13:00">
      <formula>NOT(ISERROR(SEARCH("09.00 – 13:00",G62)))</formula>
    </cfRule>
    <cfRule type="containsText" dxfId="18632" priority="24313" operator="containsText" text="08.30 – 16.30">
      <formula>NOT(ISERROR(SEARCH("08.30 – 16.30",G62)))</formula>
    </cfRule>
    <cfRule type="containsText" dxfId="18631" priority="24314" operator="containsText" text="08:30 – 17.30">
      <formula>NOT(ISERROR(SEARCH("08:30 – 17.30",G62)))</formula>
    </cfRule>
    <cfRule type="containsText" dxfId="18630" priority="24315" operator="containsText" text="08.30 – 17.30">
      <formula>NOT(ISERROR(SEARCH("08.30 – 17.30",G62)))</formula>
    </cfRule>
    <cfRule type="containsText" dxfId="18629" priority="24316" operator="containsText" text="09.00 – 18.00">
      <formula>NOT(ISERROR(SEARCH("09.00 – 18.00",G62)))</formula>
    </cfRule>
    <cfRule type="containsText" dxfId="18628" priority="24317" operator="containsText" text="09.00 – 13.00">
      <formula>NOT(ISERROR(SEARCH("09.00 – 13.00",G62)))</formula>
    </cfRule>
    <cfRule type="containsText" dxfId="18627" priority="24318" operator="containsText" text="11.30 – 19.30">
      <formula>NOT(ISERROR(SEARCH("11.30 – 19.30",G62)))</formula>
    </cfRule>
    <cfRule type="containsText" dxfId="18626" priority="24319" operator="containsText" text="10.30 – 19.30">
      <formula>NOT(ISERROR(SEARCH("10.30 – 19.30",G62)))</formula>
    </cfRule>
    <cfRule type="containsText" dxfId="18625" priority="24320" operator="containsText" text="09.00 – 15.00">
      <formula>NOT(ISERROR(SEARCH("09.00 – 15.00",G62)))</formula>
    </cfRule>
    <cfRule type="containsText" dxfId="18624" priority="24321" operator="containsText" text="1 2 : 3 0">
      <formula>NOT(ISERROR(SEARCH("1 2 : 3 0",G62)))</formula>
    </cfRule>
    <cfRule type="containsText" dxfId="18623" priority="24322" operator="containsText" text="1 3 : 3 0">
      <formula>NOT(ISERROR(SEARCH("1 3 : 3 0",G62)))</formula>
    </cfRule>
    <cfRule type="containsText" dxfId="18622" priority="24323" operator="containsText" text="FESTIVITÁ">
      <formula>NOT(ISERROR(SEARCH("FESTIVITÁ",G62)))</formula>
    </cfRule>
    <cfRule type="cellIs" dxfId="18621" priority="24324" operator="equal">
      <formula>"DOMENICA"</formula>
    </cfRule>
  </conditionalFormatting>
  <conditionalFormatting sqref="G62:G63">
    <cfRule type="containsText" dxfId="18620" priority="24300" operator="containsText" text="09.00 - 13.00">
      <formula>NOT(ISERROR(SEARCH("09.00 - 13.00",G62)))</formula>
    </cfRule>
    <cfRule type="containsText" dxfId="18619" priority="24302" operator="containsText" text="09.00 – 15:00">
      <formula>NOT(ISERROR(SEARCH("09.00 – 15:00",G62)))</formula>
    </cfRule>
    <cfRule type="containsText" dxfId="18618" priority="24303" operator="containsText" text="09.00 – 16.00">
      <formula>NOT(ISERROR(SEARCH("09.00 – 16.00",G62)))</formula>
    </cfRule>
    <cfRule type="containsText" dxfId="18617" priority="24304" operator="containsText" text="09.00 - 13:00">
      <formula>NOT(ISERROR(SEARCH("09.00 - 13:00",G62)))</formula>
    </cfRule>
    <cfRule type="containsText" dxfId="18616" priority="24305" operator="containsText" text="08.30 – 16:30 ">
      <formula>NOT(ISERROR(SEARCH("08.30 – 16:30 ",G62)))</formula>
    </cfRule>
    <cfRule type="containsText" dxfId="18615" priority="24306" operator="containsText" text="08.30 – 17:30 ">
      <formula>NOT(ISERROR(SEARCH("08.30 – 17:30 ",G62)))</formula>
    </cfRule>
  </conditionalFormatting>
  <conditionalFormatting sqref="G62:G63">
    <cfRule type="containsText" dxfId="18614" priority="24301" operator="containsText" text="1 3 : 0 0">
      <formula>NOT(ISERROR(SEARCH("1 3 : 0 0",G62)))</formula>
    </cfRule>
  </conditionalFormatting>
  <conditionalFormatting sqref="G62:G63">
    <cfRule type="containsText" dxfId="18613" priority="24311" operator="containsText" text="09:00 – 13.00 ">
      <formula>NOT(ISERROR(SEARCH("09:00 – 13.00 ",G62)))</formula>
    </cfRule>
  </conditionalFormatting>
  <conditionalFormatting sqref="G62:G63">
    <cfRule type="containsText" dxfId="18612" priority="24299" operator="containsText" text="09:00 – 13.00 ">
      <formula>NOT(ISERROR(SEARCH("09:00 – 13.00 ",G62)))</formula>
    </cfRule>
  </conditionalFormatting>
  <conditionalFormatting sqref="G62:G63">
    <cfRule type="containsText" dxfId="18611" priority="24298" operator="containsText" text="09:00 – 13.00 ">
      <formula>NOT(ISERROR(SEARCH("09:00 – 13.00 ",G62)))</formula>
    </cfRule>
  </conditionalFormatting>
  <conditionalFormatting sqref="G16">
    <cfRule type="cellIs" dxfId="18610" priority="23960" operator="equal">
      <formula>"09.00 – 18.00"</formula>
    </cfRule>
  </conditionalFormatting>
  <conditionalFormatting sqref="G16">
    <cfRule type="cellIs" dxfId="18609" priority="23961" operator="equal">
      <formula>"09.30 – 13.00"</formula>
    </cfRule>
  </conditionalFormatting>
  <conditionalFormatting sqref="G16">
    <cfRule type="cellIs" dxfId="18608" priority="23962" operator="equal">
      <formula>"10.30 – 19.30"</formula>
    </cfRule>
  </conditionalFormatting>
  <conditionalFormatting sqref="C16:F16 H16:M16">
    <cfRule type="cellIs" dxfId="18607" priority="24088" operator="equal">
      <formula>"09.00 – 13.00"</formula>
    </cfRule>
  </conditionalFormatting>
  <conditionalFormatting sqref="C16:F16 H16:M16">
    <cfRule type="cellIs" dxfId="18606" priority="24089" operator="equal">
      <formula>"09.00 – 15.00"</formula>
    </cfRule>
  </conditionalFormatting>
  <conditionalFormatting sqref="C16:F16 H16:M16">
    <cfRule type="cellIs" dxfId="18605" priority="24090" operator="equal">
      <formula>"09.00 – 18.00"</formula>
    </cfRule>
  </conditionalFormatting>
  <conditionalFormatting sqref="C16:F16 H16:M16">
    <cfRule type="cellIs" dxfId="18604" priority="24091" operator="equal">
      <formula>"09.30 – 13.00"</formula>
    </cfRule>
  </conditionalFormatting>
  <conditionalFormatting sqref="C16:F16 H16:M16">
    <cfRule type="cellIs" dxfId="18603" priority="24092" operator="equal">
      <formula>"10.30 – 19.30"</formula>
    </cfRule>
  </conditionalFormatting>
  <conditionalFormatting sqref="C16:F16 H16:M16">
    <cfRule type="cellIs" dxfId="18602" priority="24093" operator="equal">
      <formula>"11.30 – 19.30"</formula>
    </cfRule>
  </conditionalFormatting>
  <conditionalFormatting sqref="C16:F16 H16:M16">
    <cfRule type="cellIs" dxfId="18601" priority="24094" operator="equal">
      <formula>_FV(13,"3")</formula>
    </cfRule>
  </conditionalFormatting>
  <conditionalFormatting sqref="C16:F16 H16:M16">
    <cfRule type="cellIs" dxfId="18600" priority="24095" operator="equal">
      <formula>_FV(13,"3")</formula>
    </cfRule>
  </conditionalFormatting>
  <conditionalFormatting sqref="C16:F16 H16:M16">
    <cfRule type="cellIs" dxfId="18599" priority="24096" operator="equal">
      <formula>_FV(13,"3")</formula>
    </cfRule>
  </conditionalFormatting>
  <conditionalFormatting sqref="C16:F16 H16:M16">
    <cfRule type="containsText" dxfId="18598" priority="24078" operator="containsText" text="DOMENICA">
      <formula>NOT(ISERROR(SEARCH("DOMENICA",C16)))</formula>
    </cfRule>
    <cfRule type="containsText" dxfId="18597" priority="24079" operator="containsText" text="08.30 – 14.30">
      <formula>NOT(ISERROR(SEARCH("08.30 – 14.30",C16)))</formula>
    </cfRule>
    <cfRule type="containsText" dxfId="18596" priority="24080" operator="containsText" text="09.30 – 18.30">
      <formula>NOT(ISERROR(SEARCH("09.30 – 18.30",C16)))</formula>
    </cfRule>
    <cfRule type="containsText" dxfId="18595" priority="24081" operator="containsText" text="08.30 – 16.30">
      <formula>NOT(ISERROR(SEARCH("08.30 – 16.30",C16)))</formula>
    </cfRule>
    <cfRule type="containsText" dxfId="18594" priority="24082" operator="containsText" text="08.30 – 17.30">
      <formula>NOT(ISERROR(SEARCH("08.30 – 17.30",C16)))</formula>
    </cfRule>
    <cfRule type="containsText" dxfId="18593" priority="24083" operator="containsText" text="09.00 – 18.00">
      <formula>NOT(ISERROR(SEARCH("09.00 – 18.00",C16)))</formula>
    </cfRule>
    <cfRule type="containsText" dxfId="18592" priority="24084" operator="containsText" text="09.00 – 15.00">
      <formula>NOT(ISERROR(SEARCH("09.00 – 15.00",C16)))</formula>
    </cfRule>
    <cfRule type="containsText" dxfId="18591" priority="24085" operator="containsText" text="10.30 – 19.30">
      <formula>NOT(ISERROR(SEARCH("10.30 – 19.30",C16)))</formula>
    </cfRule>
    <cfRule type="containsText" dxfId="18590" priority="24086" operator="containsText" text="09.00 – 13.00">
      <formula>NOT(ISERROR(SEARCH("09.00 – 13.00",C16)))</formula>
    </cfRule>
    <cfRule type="containsText" dxfId="18589" priority="24087" operator="containsText" text="11.30 – 19.30">
      <formula>NOT(ISERROR(SEARCH("11.30 – 19.30",C16)))</formula>
    </cfRule>
  </conditionalFormatting>
  <conditionalFormatting sqref="C16:F16 H16:M16">
    <cfRule type="cellIs" dxfId="18588" priority="24070" operator="equal">
      <formula>"09.00 – 15.00"</formula>
    </cfRule>
  </conditionalFormatting>
  <conditionalFormatting sqref="C16:F16 H16:M16">
    <cfRule type="cellIs" dxfId="18587" priority="24071" operator="equal">
      <formula>"09.00 – 18.00"</formula>
    </cfRule>
  </conditionalFormatting>
  <conditionalFormatting sqref="C16:F16 H16:M16">
    <cfRule type="cellIs" dxfId="18586" priority="24072" operator="equal">
      <formula>"09.30 – 13.00"</formula>
    </cfRule>
  </conditionalFormatting>
  <conditionalFormatting sqref="C16:F16 H16:M16">
    <cfRule type="cellIs" dxfId="18585" priority="24073" operator="equal">
      <formula>"10.30 – 19.30"</formula>
    </cfRule>
  </conditionalFormatting>
  <conditionalFormatting sqref="C16:F16 H16:M16">
    <cfRule type="cellIs" dxfId="18584" priority="24074" operator="equal">
      <formula>"11.30 – 19.30"</formula>
    </cfRule>
  </conditionalFormatting>
  <conditionalFormatting sqref="C16:F16 H16:M16">
    <cfRule type="cellIs" dxfId="18583" priority="24075" operator="equal">
      <formula>_FV(13,"3")</formula>
    </cfRule>
  </conditionalFormatting>
  <conditionalFormatting sqref="C16:F16 H16:M16">
    <cfRule type="cellIs" dxfId="18582" priority="24076" operator="equal">
      <formula>_FV(13,"3")</formula>
    </cfRule>
  </conditionalFormatting>
  <conditionalFormatting sqref="C16:F16 H16:M16">
    <cfRule type="cellIs" dxfId="18581" priority="24077" operator="equal">
      <formula>_FV(13,"3")</formula>
    </cfRule>
  </conditionalFormatting>
  <conditionalFormatting sqref="C16:F16 H16:M16">
    <cfRule type="cellIs" dxfId="18580" priority="24062" operator="equal">
      <formula>"09.00 – 15.00"</formula>
    </cfRule>
  </conditionalFormatting>
  <conditionalFormatting sqref="C16:F16 H16:M16">
    <cfRule type="cellIs" dxfId="18579" priority="24063" operator="equal">
      <formula>"09.00 – 18.00"</formula>
    </cfRule>
  </conditionalFormatting>
  <conditionalFormatting sqref="C16:F16 H16:M16">
    <cfRule type="cellIs" dxfId="18578" priority="24064" operator="equal">
      <formula>"09.30 – 13.00"</formula>
    </cfRule>
  </conditionalFormatting>
  <conditionalFormatting sqref="C16:F16 H16:M16">
    <cfRule type="cellIs" dxfId="18577" priority="24065" operator="equal">
      <formula>"10.30 – 19.30"</formula>
    </cfRule>
  </conditionalFormatting>
  <conditionalFormatting sqref="C16:F16 H16:M16">
    <cfRule type="cellIs" dxfId="18576" priority="24066" operator="equal">
      <formula>"11.30 – 19.30"</formula>
    </cfRule>
  </conditionalFormatting>
  <conditionalFormatting sqref="C16:F16 H16:M16">
    <cfRule type="cellIs" dxfId="18575" priority="24067" operator="equal">
      <formula>_FV(13,"3")</formula>
    </cfRule>
  </conditionalFormatting>
  <conditionalFormatting sqref="C16:F16 H16:M16">
    <cfRule type="cellIs" dxfId="18574" priority="24068" operator="equal">
      <formula>_FV(13,"3")</formula>
    </cfRule>
  </conditionalFormatting>
  <conditionalFormatting sqref="C16:F16 H16:M16">
    <cfRule type="cellIs" dxfId="18573" priority="24069" operator="equal">
      <formula>_FV(13,"3")</formula>
    </cfRule>
  </conditionalFormatting>
  <conditionalFormatting sqref="G16">
    <cfRule type="cellIs" dxfId="18572" priority="24054" operator="equal">
      <formula>"09.00 – 15.00"</formula>
    </cfRule>
  </conditionalFormatting>
  <conditionalFormatting sqref="G16">
    <cfRule type="cellIs" dxfId="18571" priority="24055" operator="equal">
      <formula>"09.00 – 18.00"</formula>
    </cfRule>
  </conditionalFormatting>
  <conditionalFormatting sqref="G16">
    <cfRule type="cellIs" dxfId="18570" priority="24056" operator="equal">
      <formula>"09.30 – 13.00"</formula>
    </cfRule>
  </conditionalFormatting>
  <conditionalFormatting sqref="G16">
    <cfRule type="cellIs" dxfId="18569" priority="24057" operator="equal">
      <formula>"10.30 – 19.30"</formula>
    </cfRule>
  </conditionalFormatting>
  <conditionalFormatting sqref="G16">
    <cfRule type="cellIs" dxfId="18568" priority="24058" operator="equal">
      <formula>"11.30 – 19.30"</formula>
    </cfRule>
  </conditionalFormatting>
  <conditionalFormatting sqref="G16">
    <cfRule type="cellIs" dxfId="18567" priority="24059" operator="equal">
      <formula>_FV(13,"3")</formula>
    </cfRule>
  </conditionalFormatting>
  <conditionalFormatting sqref="G16">
    <cfRule type="cellIs" dxfId="18566" priority="24060" operator="equal">
      <formula>_FV(13,"3")</formula>
    </cfRule>
  </conditionalFormatting>
  <conditionalFormatting sqref="G16">
    <cfRule type="cellIs" dxfId="18565" priority="24061" operator="equal">
      <formula>_FV(13,"3")</formula>
    </cfRule>
  </conditionalFormatting>
  <conditionalFormatting sqref="G16">
    <cfRule type="containsText" dxfId="18564" priority="24044" operator="containsText" text="DOMENICA">
      <formula>NOT(ISERROR(SEARCH("DOMENICA",G16)))</formula>
    </cfRule>
    <cfRule type="containsText" dxfId="18563" priority="24045" operator="containsText" text="08.30 – 14.30">
      <formula>NOT(ISERROR(SEARCH("08.30 – 14.30",G16)))</formula>
    </cfRule>
    <cfRule type="containsText" dxfId="18562" priority="24046" operator="containsText" text="09.30 – 18.30">
      <formula>NOT(ISERROR(SEARCH("09.30 – 18.30",G16)))</formula>
    </cfRule>
    <cfRule type="containsText" dxfId="18561" priority="24047" operator="containsText" text="08.30 – 16.30">
      <formula>NOT(ISERROR(SEARCH("08.30 – 16.30",G16)))</formula>
    </cfRule>
    <cfRule type="containsText" dxfId="18560" priority="24048" operator="containsText" text="08.30 – 17.30">
      <formula>NOT(ISERROR(SEARCH("08.30 – 17.30",G16)))</formula>
    </cfRule>
    <cfRule type="containsText" dxfId="18559" priority="24049" operator="containsText" text="09.00 – 18.00">
      <formula>NOT(ISERROR(SEARCH("09.00 – 18.00",G16)))</formula>
    </cfRule>
    <cfRule type="containsText" dxfId="18558" priority="24050" operator="containsText" text="09.00 – 15.00">
      <formula>NOT(ISERROR(SEARCH("09.00 – 15.00",G16)))</formula>
    </cfRule>
    <cfRule type="containsText" dxfId="18557" priority="24051" operator="containsText" text="10.30 – 19.30">
      <formula>NOT(ISERROR(SEARCH("10.30 – 19.30",G16)))</formula>
    </cfRule>
    <cfRule type="containsText" dxfId="18556" priority="24052" operator="containsText" text="09.00 – 13.00">
      <formula>NOT(ISERROR(SEARCH("09.00 – 13.00",G16)))</formula>
    </cfRule>
    <cfRule type="containsText" dxfId="18555" priority="24053" operator="containsText" text="11.30 – 19.30">
      <formula>NOT(ISERROR(SEARCH("11.30 – 19.30",G16)))</formula>
    </cfRule>
  </conditionalFormatting>
  <conditionalFormatting sqref="G16">
    <cfRule type="cellIs" dxfId="18554" priority="24037" operator="equal">
      <formula>"09.00 – 18.00"</formula>
    </cfRule>
  </conditionalFormatting>
  <conditionalFormatting sqref="G16">
    <cfRule type="cellIs" dxfId="18553" priority="24038" operator="equal">
      <formula>"09.30 – 13.00"</formula>
    </cfRule>
  </conditionalFormatting>
  <conditionalFormatting sqref="G16">
    <cfRule type="cellIs" dxfId="18552" priority="24039" operator="equal">
      <formula>"10.30 – 19.30"</formula>
    </cfRule>
  </conditionalFormatting>
  <conditionalFormatting sqref="G16">
    <cfRule type="cellIs" dxfId="18551" priority="24040" operator="equal">
      <formula>"11.30 – 19.30"</formula>
    </cfRule>
  </conditionalFormatting>
  <conditionalFormatting sqref="G16">
    <cfRule type="cellIs" dxfId="18550" priority="24041" operator="equal">
      <formula>_FV(13,"3")</formula>
    </cfRule>
  </conditionalFormatting>
  <conditionalFormatting sqref="G16">
    <cfRule type="cellIs" dxfId="18549" priority="24042" operator="equal">
      <formula>_FV(13,"3")</formula>
    </cfRule>
  </conditionalFormatting>
  <conditionalFormatting sqref="G16">
    <cfRule type="cellIs" dxfId="18548" priority="24043" operator="equal">
      <formula>_FV(13,"3")</formula>
    </cfRule>
  </conditionalFormatting>
  <conditionalFormatting sqref="G16">
    <cfRule type="cellIs" dxfId="18547" priority="24030" operator="equal">
      <formula>"09.00 – 18.00"</formula>
    </cfRule>
  </conditionalFormatting>
  <conditionalFormatting sqref="G16">
    <cfRule type="cellIs" dxfId="18546" priority="24031" operator="equal">
      <formula>"09.30 – 13.00"</formula>
    </cfRule>
  </conditionalFormatting>
  <conditionalFormatting sqref="G16">
    <cfRule type="cellIs" dxfId="18545" priority="24032" operator="equal">
      <formula>"10.30 – 19.30"</formula>
    </cfRule>
  </conditionalFormatting>
  <conditionalFormatting sqref="G16">
    <cfRule type="cellIs" dxfId="18544" priority="24033" operator="equal">
      <formula>"11.30 – 19.30"</formula>
    </cfRule>
  </conditionalFormatting>
  <conditionalFormatting sqref="G16">
    <cfRule type="cellIs" dxfId="18543" priority="24034" operator="equal">
      <formula>_FV(13,"3")</formula>
    </cfRule>
  </conditionalFormatting>
  <conditionalFormatting sqref="G16">
    <cfRule type="cellIs" dxfId="18542" priority="24035" operator="equal">
      <formula>_FV(13,"3")</formula>
    </cfRule>
  </conditionalFormatting>
  <conditionalFormatting sqref="G16">
    <cfRule type="cellIs" dxfId="18541" priority="24036" operator="equal">
      <formula>_FV(13,"3")</formula>
    </cfRule>
  </conditionalFormatting>
  <conditionalFormatting sqref="C16:M16">
    <cfRule type="containsText" dxfId="18540" priority="24024" operator="containsText" text="09.00 - 13.00">
      <formula>NOT(ISERROR(SEARCH("09.00 - 13.00",C16)))</formula>
    </cfRule>
    <cfRule type="containsText" dxfId="18539" priority="24025" operator="containsText" text="09.00 – 15:00">
      <formula>NOT(ISERROR(SEARCH("09.00 – 15:00",C16)))</formula>
    </cfRule>
    <cfRule type="containsText" dxfId="18538" priority="24026" operator="containsText" text="09.00 – 16.00">
      <formula>NOT(ISERROR(SEARCH("09.00 – 16.00",C16)))</formula>
    </cfRule>
    <cfRule type="containsText" dxfId="18537" priority="24027" operator="containsText" text="09.00 - 13:00">
      <formula>NOT(ISERROR(SEARCH("09.00 - 13:00",C16)))</formula>
    </cfRule>
    <cfRule type="containsText" dxfId="18536" priority="24028" operator="containsText" text="08.30 – 16:30 ">
      <formula>NOT(ISERROR(SEARCH("08.30 – 16:30 ",C16)))</formula>
    </cfRule>
    <cfRule type="containsText" dxfId="18535" priority="24029" operator="containsText" text="08.30 – 17:30 ">
      <formula>NOT(ISERROR(SEARCH("08.30 – 17:30 ",C16)))</formula>
    </cfRule>
  </conditionalFormatting>
  <conditionalFormatting sqref="C16:M16">
    <cfRule type="cellIs" dxfId="18534" priority="24016" operator="equal">
      <formula>"09.00 – 15.00"</formula>
    </cfRule>
  </conditionalFormatting>
  <conditionalFormatting sqref="C16:M16">
    <cfRule type="cellIs" dxfId="18533" priority="24017" operator="equal">
      <formula>"09.00 – 18.00"</formula>
    </cfRule>
  </conditionalFormatting>
  <conditionalFormatting sqref="C16:M16">
    <cfRule type="cellIs" dxfId="18532" priority="24018" operator="equal">
      <formula>"09.30 – 13.00"</formula>
    </cfRule>
  </conditionalFormatting>
  <conditionalFormatting sqref="C16:M16">
    <cfRule type="cellIs" dxfId="18531" priority="24019" operator="equal">
      <formula>"10.30 – 19.30"</formula>
    </cfRule>
  </conditionalFormatting>
  <conditionalFormatting sqref="C16:M16">
    <cfRule type="cellIs" dxfId="18530" priority="24020" operator="equal">
      <formula>"11.30 – 19.30"</formula>
    </cfRule>
  </conditionalFormatting>
  <conditionalFormatting sqref="C16:M16">
    <cfRule type="cellIs" dxfId="18529" priority="24021" operator="equal">
      <formula>_FV(13,"3")</formula>
    </cfRule>
  </conditionalFormatting>
  <conditionalFormatting sqref="C16:M16">
    <cfRule type="cellIs" dxfId="18528" priority="24022" operator="equal">
      <formula>_FV(13,"3")</formula>
    </cfRule>
  </conditionalFormatting>
  <conditionalFormatting sqref="C16:M16">
    <cfRule type="cellIs" dxfId="18527" priority="24023" operator="equal">
      <formula>_FV(13,"3")</formula>
    </cfRule>
  </conditionalFormatting>
  <conditionalFormatting sqref="C16:M16">
    <cfRule type="containsText" dxfId="18526" priority="24006" operator="containsText" text="DOMENICA">
      <formula>NOT(ISERROR(SEARCH("DOMENICA",C16)))</formula>
    </cfRule>
    <cfRule type="containsText" dxfId="18525" priority="24007" operator="containsText" text="08.30 – 14.30">
      <formula>NOT(ISERROR(SEARCH("08.30 – 14.30",C16)))</formula>
    </cfRule>
    <cfRule type="containsText" dxfId="18524" priority="24008" operator="containsText" text="09.30 – 18.30">
      <formula>NOT(ISERROR(SEARCH("09.30 – 18.30",C16)))</formula>
    </cfRule>
    <cfRule type="containsText" dxfId="18523" priority="24009" operator="containsText" text="08.30 – 16.30">
      <formula>NOT(ISERROR(SEARCH("08.30 – 16.30",C16)))</formula>
    </cfRule>
    <cfRule type="containsText" dxfId="18522" priority="24010" operator="containsText" text="08.30 – 17.30">
      <formula>NOT(ISERROR(SEARCH("08.30 – 17.30",C16)))</formula>
    </cfRule>
    <cfRule type="containsText" dxfId="18521" priority="24011" operator="containsText" text="09.00 – 18.00">
      <formula>NOT(ISERROR(SEARCH("09.00 – 18.00",C16)))</formula>
    </cfRule>
    <cfRule type="containsText" dxfId="18520" priority="24012" operator="containsText" text="09.00 – 15.00">
      <formula>NOT(ISERROR(SEARCH("09.00 – 15.00",C16)))</formula>
    </cfRule>
    <cfRule type="containsText" dxfId="18519" priority="24013" operator="containsText" text="10.30 – 19.30">
      <formula>NOT(ISERROR(SEARCH("10.30 – 19.30",C16)))</formula>
    </cfRule>
    <cfRule type="containsText" dxfId="18518" priority="24014" operator="containsText" text="09.00 – 13.00">
      <formula>NOT(ISERROR(SEARCH("09.00 – 13.00",C16)))</formula>
    </cfRule>
    <cfRule type="containsText" dxfId="18517" priority="24015" operator="containsText" text="11.30 – 19.30">
      <formula>NOT(ISERROR(SEARCH("11.30 – 19.30",C16)))</formula>
    </cfRule>
  </conditionalFormatting>
  <conditionalFormatting sqref="C16:M16">
    <cfRule type="cellIs" dxfId="18516" priority="23999" operator="equal">
      <formula>"09.00 – 18.00"</formula>
    </cfRule>
  </conditionalFormatting>
  <conditionalFormatting sqref="C16:M16">
    <cfRule type="cellIs" dxfId="18515" priority="24000" operator="equal">
      <formula>"09.30 – 13.00"</formula>
    </cfRule>
  </conditionalFormatting>
  <conditionalFormatting sqref="C16:M16">
    <cfRule type="cellIs" dxfId="18514" priority="24001" operator="equal">
      <formula>"10.30 – 19.30"</formula>
    </cfRule>
  </conditionalFormatting>
  <conditionalFormatting sqref="C16:M16">
    <cfRule type="cellIs" dxfId="18513" priority="24002" operator="equal">
      <formula>"11.30 – 19.30"</formula>
    </cfRule>
  </conditionalFormatting>
  <conditionalFormatting sqref="C16:M16">
    <cfRule type="cellIs" dxfId="18512" priority="24003" operator="equal">
      <formula>_FV(13,"3")</formula>
    </cfRule>
  </conditionalFormatting>
  <conditionalFormatting sqref="C16:M16">
    <cfRule type="cellIs" dxfId="18511" priority="24004" operator="equal">
      <formula>_FV(13,"3")</formula>
    </cfRule>
  </conditionalFormatting>
  <conditionalFormatting sqref="C16:M16">
    <cfRule type="cellIs" dxfId="18510" priority="24005" operator="equal">
      <formula>_FV(13,"3")</formula>
    </cfRule>
  </conditionalFormatting>
  <conditionalFormatting sqref="C16:M16">
    <cfRule type="cellIs" dxfId="18509" priority="23992" operator="equal">
      <formula>"09.00 – 18.00"</formula>
    </cfRule>
  </conditionalFormatting>
  <conditionalFormatting sqref="C16:M16">
    <cfRule type="cellIs" dxfId="18508" priority="23993" operator="equal">
      <formula>"09.30 – 13.00"</formula>
    </cfRule>
  </conditionalFormatting>
  <conditionalFormatting sqref="C16:M16">
    <cfRule type="cellIs" dxfId="18507" priority="23994" operator="equal">
      <formula>"10.30 – 19.30"</formula>
    </cfRule>
  </conditionalFormatting>
  <conditionalFormatting sqref="C16:M16">
    <cfRule type="cellIs" dxfId="18506" priority="23995" operator="equal">
      <formula>"11.30 – 19.30"</formula>
    </cfRule>
  </conditionalFormatting>
  <conditionalFormatting sqref="C16:M16">
    <cfRule type="cellIs" dxfId="18505" priority="23996" operator="equal">
      <formula>_FV(13,"3")</formula>
    </cfRule>
  </conditionalFormatting>
  <conditionalFormatting sqref="C16:M16">
    <cfRule type="cellIs" dxfId="18504" priority="23997" operator="equal">
      <formula>_FV(13,"3")</formula>
    </cfRule>
  </conditionalFormatting>
  <conditionalFormatting sqref="C16:M16">
    <cfRule type="cellIs" dxfId="18503" priority="23998" operator="equal">
      <formula>_FV(13,"3")</formula>
    </cfRule>
  </conditionalFormatting>
  <conditionalFormatting sqref="G16">
    <cfRule type="cellIs" dxfId="18502" priority="23984" operator="equal">
      <formula>"09.00 – 15.00"</formula>
    </cfRule>
  </conditionalFormatting>
  <conditionalFormatting sqref="G16">
    <cfRule type="cellIs" dxfId="18501" priority="23985" operator="equal">
      <formula>"09.00 – 18.00"</formula>
    </cfRule>
  </conditionalFormatting>
  <conditionalFormatting sqref="G16">
    <cfRule type="cellIs" dxfId="18500" priority="23986" operator="equal">
      <formula>"09.30 – 13.00"</formula>
    </cfRule>
  </conditionalFormatting>
  <conditionalFormatting sqref="G16">
    <cfRule type="cellIs" dxfId="18499" priority="23987" operator="equal">
      <formula>"10.30 – 19.30"</formula>
    </cfRule>
  </conditionalFormatting>
  <conditionalFormatting sqref="G16">
    <cfRule type="cellIs" dxfId="18498" priority="23988" operator="equal">
      <formula>"11.30 – 19.30"</formula>
    </cfRule>
  </conditionalFormatting>
  <conditionalFormatting sqref="G16">
    <cfRule type="cellIs" dxfId="18497" priority="23989" operator="equal">
      <formula>_FV(13,"3")</formula>
    </cfRule>
  </conditionalFormatting>
  <conditionalFormatting sqref="G16">
    <cfRule type="cellIs" dxfId="18496" priority="23990" operator="equal">
      <formula>_FV(13,"3")</formula>
    </cfRule>
  </conditionalFormatting>
  <conditionalFormatting sqref="G16">
    <cfRule type="cellIs" dxfId="18495" priority="23991" operator="equal">
      <formula>_FV(13,"3")</formula>
    </cfRule>
  </conditionalFormatting>
  <conditionalFormatting sqref="G16">
    <cfRule type="containsText" dxfId="18494" priority="23974" operator="containsText" text="DOMENICA">
      <formula>NOT(ISERROR(SEARCH("DOMENICA",G16)))</formula>
    </cfRule>
    <cfRule type="containsText" dxfId="18493" priority="23975" operator="containsText" text="08.30 – 14.30">
      <formula>NOT(ISERROR(SEARCH("08.30 – 14.30",G16)))</formula>
    </cfRule>
    <cfRule type="containsText" dxfId="18492" priority="23976" operator="containsText" text="09.30 – 18.30">
      <formula>NOT(ISERROR(SEARCH("09.30 – 18.30",G16)))</formula>
    </cfRule>
    <cfRule type="containsText" dxfId="18491" priority="23977" operator="containsText" text="08.30 – 16.30">
      <formula>NOT(ISERROR(SEARCH("08.30 – 16.30",G16)))</formula>
    </cfRule>
    <cfRule type="containsText" dxfId="18490" priority="23978" operator="containsText" text="08.30 – 17.30">
      <formula>NOT(ISERROR(SEARCH("08.30 – 17.30",G16)))</formula>
    </cfRule>
    <cfRule type="containsText" dxfId="18489" priority="23979" operator="containsText" text="09.00 – 18.00">
      <formula>NOT(ISERROR(SEARCH("09.00 – 18.00",G16)))</formula>
    </cfRule>
    <cfRule type="containsText" dxfId="18488" priority="23980" operator="containsText" text="09.00 – 15.00">
      <formula>NOT(ISERROR(SEARCH("09.00 – 15.00",G16)))</formula>
    </cfRule>
    <cfRule type="containsText" dxfId="18487" priority="23981" operator="containsText" text="10.30 – 19.30">
      <formula>NOT(ISERROR(SEARCH("10.30 – 19.30",G16)))</formula>
    </cfRule>
    <cfRule type="containsText" dxfId="18486" priority="23982" operator="containsText" text="09.00 – 13.00">
      <formula>NOT(ISERROR(SEARCH("09.00 – 13.00",G16)))</formula>
    </cfRule>
    <cfRule type="containsText" dxfId="18485" priority="23983" operator="containsText" text="11.30 – 19.30">
      <formula>NOT(ISERROR(SEARCH("11.30 – 19.30",G16)))</formula>
    </cfRule>
  </conditionalFormatting>
  <conditionalFormatting sqref="G16">
    <cfRule type="cellIs" dxfId="18484" priority="23967" operator="equal">
      <formula>"09.00 – 18.00"</formula>
    </cfRule>
  </conditionalFormatting>
  <conditionalFormatting sqref="G16">
    <cfRule type="cellIs" dxfId="18483" priority="23968" operator="equal">
      <formula>"09.30 – 13.00"</formula>
    </cfRule>
  </conditionalFormatting>
  <conditionalFormatting sqref="G16">
    <cfRule type="cellIs" dxfId="18482" priority="23969" operator="equal">
      <formula>"10.30 – 19.30"</formula>
    </cfRule>
  </conditionalFormatting>
  <conditionalFormatting sqref="G16">
    <cfRule type="cellIs" dxfId="18481" priority="23970" operator="equal">
      <formula>"11.30 – 19.30"</formula>
    </cfRule>
  </conditionalFormatting>
  <conditionalFormatting sqref="G16">
    <cfRule type="cellIs" dxfId="18480" priority="23971" operator="equal">
      <formula>_FV(13,"3")</formula>
    </cfRule>
  </conditionalFormatting>
  <conditionalFormatting sqref="G16">
    <cfRule type="cellIs" dxfId="18479" priority="23972" operator="equal">
      <formula>_FV(13,"3")</formula>
    </cfRule>
  </conditionalFormatting>
  <conditionalFormatting sqref="G16">
    <cfRule type="cellIs" dxfId="18478" priority="23973" operator="equal">
      <formula>_FV(13,"3")</formula>
    </cfRule>
  </conditionalFormatting>
  <conditionalFormatting sqref="G16">
    <cfRule type="cellIs" dxfId="18477" priority="23963" operator="equal">
      <formula>"11.30 – 19.30"</formula>
    </cfRule>
  </conditionalFormatting>
  <conditionalFormatting sqref="G16">
    <cfRule type="cellIs" dxfId="18476" priority="23964" operator="equal">
      <formula>_FV(13,"3")</formula>
    </cfRule>
  </conditionalFormatting>
  <conditionalFormatting sqref="G16">
    <cfRule type="cellIs" dxfId="18475" priority="23965" operator="equal">
      <formula>_FV(13,"3")</formula>
    </cfRule>
  </conditionalFormatting>
  <conditionalFormatting sqref="G16">
    <cfRule type="cellIs" dxfId="18474" priority="23966" operator="equal">
      <formula>_FV(13,"3")</formula>
    </cfRule>
  </conditionalFormatting>
  <conditionalFormatting sqref="F26">
    <cfRule type="cellIs" dxfId="18473" priority="23823" operator="equal">
      <formula>"09.00 – 18.00"</formula>
    </cfRule>
  </conditionalFormatting>
  <conditionalFormatting sqref="F26">
    <cfRule type="cellIs" dxfId="18472" priority="23824" operator="equal">
      <formula>"09.30 – 13.00"</formula>
    </cfRule>
  </conditionalFormatting>
  <conditionalFormatting sqref="F26">
    <cfRule type="cellIs" dxfId="18471" priority="23825" operator="equal">
      <formula>"10.30 – 19.30"</formula>
    </cfRule>
  </conditionalFormatting>
  <conditionalFormatting sqref="C26:E26 G26:L26">
    <cfRule type="cellIs" dxfId="18470" priority="23951" operator="equal">
      <formula>"09.00 – 13.00"</formula>
    </cfRule>
  </conditionalFormatting>
  <conditionalFormatting sqref="C26:E26 G26:L26">
    <cfRule type="cellIs" dxfId="18469" priority="23952" operator="equal">
      <formula>"09.00 – 15.00"</formula>
    </cfRule>
  </conditionalFormatting>
  <conditionalFormatting sqref="C26:E26 G26:L26">
    <cfRule type="cellIs" dxfId="18468" priority="23953" operator="equal">
      <formula>"09.00 – 18.00"</formula>
    </cfRule>
  </conditionalFormatting>
  <conditionalFormatting sqref="C26:E26 G26:L26">
    <cfRule type="cellIs" dxfId="18467" priority="23954" operator="equal">
      <formula>"09.30 – 13.00"</formula>
    </cfRule>
  </conditionalFormatting>
  <conditionalFormatting sqref="C26:E26 G26:L26">
    <cfRule type="cellIs" dxfId="18466" priority="23955" operator="equal">
      <formula>"10.30 – 19.30"</formula>
    </cfRule>
  </conditionalFormatting>
  <conditionalFormatting sqref="C26:E26 G26:L26">
    <cfRule type="cellIs" dxfId="18465" priority="23956" operator="equal">
      <formula>"11.30 – 19.30"</formula>
    </cfRule>
  </conditionalFormatting>
  <conditionalFormatting sqref="C26:E26 G26:L26">
    <cfRule type="cellIs" dxfId="18464" priority="23957" operator="equal">
      <formula>_FV(13,"3")</formula>
    </cfRule>
  </conditionalFormatting>
  <conditionalFormatting sqref="C26:E26 G26:L26">
    <cfRule type="cellIs" dxfId="18463" priority="23958" operator="equal">
      <formula>_FV(13,"3")</formula>
    </cfRule>
  </conditionalFormatting>
  <conditionalFormatting sqref="C26:E26 G26:L26">
    <cfRule type="cellIs" dxfId="18462" priority="23959" operator="equal">
      <formula>_FV(13,"3")</formula>
    </cfRule>
  </conditionalFormatting>
  <conditionalFormatting sqref="C26:E26 G26:L26">
    <cfRule type="containsText" dxfId="18461" priority="23941" operator="containsText" text="DOMENICA">
      <formula>NOT(ISERROR(SEARCH("DOMENICA",C26)))</formula>
    </cfRule>
    <cfRule type="containsText" dxfId="18460" priority="23942" operator="containsText" text="08.30 – 14.30">
      <formula>NOT(ISERROR(SEARCH("08.30 – 14.30",C26)))</formula>
    </cfRule>
    <cfRule type="containsText" dxfId="18459" priority="23943" operator="containsText" text="09.30 – 18.30">
      <formula>NOT(ISERROR(SEARCH("09.30 – 18.30",C26)))</formula>
    </cfRule>
    <cfRule type="containsText" dxfId="18458" priority="23944" operator="containsText" text="08.30 – 16.30">
      <formula>NOT(ISERROR(SEARCH("08.30 – 16.30",C26)))</formula>
    </cfRule>
    <cfRule type="containsText" dxfId="18457" priority="23945" operator="containsText" text="08.30 – 17.30">
      <formula>NOT(ISERROR(SEARCH("08.30 – 17.30",C26)))</formula>
    </cfRule>
    <cfRule type="containsText" dxfId="18456" priority="23946" operator="containsText" text="09.00 – 18.00">
      <formula>NOT(ISERROR(SEARCH("09.00 – 18.00",C26)))</formula>
    </cfRule>
    <cfRule type="containsText" dxfId="18455" priority="23947" operator="containsText" text="09.00 – 15.00">
      <formula>NOT(ISERROR(SEARCH("09.00 – 15.00",C26)))</formula>
    </cfRule>
    <cfRule type="containsText" dxfId="18454" priority="23948" operator="containsText" text="10.30 – 19.30">
      <formula>NOT(ISERROR(SEARCH("10.30 – 19.30",C26)))</formula>
    </cfRule>
    <cfRule type="containsText" dxfId="18453" priority="23949" operator="containsText" text="09.00 – 13.00">
      <formula>NOT(ISERROR(SEARCH("09.00 – 13.00",C26)))</formula>
    </cfRule>
    <cfRule type="containsText" dxfId="18452" priority="23950" operator="containsText" text="11.30 – 19.30">
      <formula>NOT(ISERROR(SEARCH("11.30 – 19.30",C26)))</formula>
    </cfRule>
  </conditionalFormatting>
  <conditionalFormatting sqref="C26:E26 G26:L26">
    <cfRule type="cellIs" dxfId="18451" priority="23933" operator="equal">
      <formula>"09.00 – 15.00"</formula>
    </cfRule>
  </conditionalFormatting>
  <conditionalFormatting sqref="C26:E26 G26:L26">
    <cfRule type="cellIs" dxfId="18450" priority="23934" operator="equal">
      <formula>"09.00 – 18.00"</formula>
    </cfRule>
  </conditionalFormatting>
  <conditionalFormatting sqref="C26:E26 G26:L26">
    <cfRule type="cellIs" dxfId="18449" priority="23935" operator="equal">
      <formula>"09.30 – 13.00"</formula>
    </cfRule>
  </conditionalFormatting>
  <conditionalFormatting sqref="C26:E26 G26:L26">
    <cfRule type="cellIs" dxfId="18448" priority="23936" operator="equal">
      <formula>"10.30 – 19.30"</formula>
    </cfRule>
  </conditionalFormatting>
  <conditionalFormatting sqref="C26:E26 G26:L26">
    <cfRule type="cellIs" dxfId="18447" priority="23937" operator="equal">
      <formula>"11.30 – 19.30"</formula>
    </cfRule>
  </conditionalFormatting>
  <conditionalFormatting sqref="C26:E26 G26:L26">
    <cfRule type="cellIs" dxfId="18446" priority="23938" operator="equal">
      <formula>_FV(13,"3")</formula>
    </cfRule>
  </conditionalFormatting>
  <conditionalFormatting sqref="C26:E26 G26:L26">
    <cfRule type="cellIs" dxfId="18445" priority="23939" operator="equal">
      <formula>_FV(13,"3")</formula>
    </cfRule>
  </conditionalFormatting>
  <conditionalFormatting sqref="C26:E26 G26:L26">
    <cfRule type="cellIs" dxfId="18444" priority="23940" operator="equal">
      <formula>_FV(13,"3")</formula>
    </cfRule>
  </conditionalFormatting>
  <conditionalFormatting sqref="C26:E26 G26:L26">
    <cfRule type="cellIs" dxfId="18443" priority="23925" operator="equal">
      <formula>"09.00 – 15.00"</formula>
    </cfRule>
  </conditionalFormatting>
  <conditionalFormatting sqref="C26:E26 G26:L26">
    <cfRule type="cellIs" dxfId="18442" priority="23926" operator="equal">
      <formula>"09.00 – 18.00"</formula>
    </cfRule>
  </conditionalFormatting>
  <conditionalFormatting sqref="C26:E26 G26:L26">
    <cfRule type="cellIs" dxfId="18441" priority="23927" operator="equal">
      <formula>"09.30 – 13.00"</formula>
    </cfRule>
  </conditionalFormatting>
  <conditionalFormatting sqref="C26:E26 G26:L26">
    <cfRule type="cellIs" dxfId="18440" priority="23928" operator="equal">
      <formula>"10.30 – 19.30"</formula>
    </cfRule>
  </conditionalFormatting>
  <conditionalFormatting sqref="C26:E26 G26:L26">
    <cfRule type="cellIs" dxfId="18439" priority="23929" operator="equal">
      <formula>"11.30 – 19.30"</formula>
    </cfRule>
  </conditionalFormatting>
  <conditionalFormatting sqref="C26:E26 G26:L26">
    <cfRule type="cellIs" dxfId="18438" priority="23930" operator="equal">
      <formula>_FV(13,"3")</formula>
    </cfRule>
  </conditionalFormatting>
  <conditionalFormatting sqref="C26:E26 G26:L26">
    <cfRule type="cellIs" dxfId="18437" priority="23931" operator="equal">
      <formula>_FV(13,"3")</formula>
    </cfRule>
  </conditionalFormatting>
  <conditionalFormatting sqref="C26:E26 G26:L26">
    <cfRule type="cellIs" dxfId="18436" priority="23932" operator="equal">
      <formula>_FV(13,"3")</formula>
    </cfRule>
  </conditionalFormatting>
  <conditionalFormatting sqref="F26">
    <cfRule type="cellIs" dxfId="18435" priority="23917" operator="equal">
      <formula>"09.00 – 15.00"</formula>
    </cfRule>
  </conditionalFormatting>
  <conditionalFormatting sqref="F26">
    <cfRule type="cellIs" dxfId="18434" priority="23918" operator="equal">
      <formula>"09.00 – 18.00"</formula>
    </cfRule>
  </conditionalFormatting>
  <conditionalFormatting sqref="F26">
    <cfRule type="cellIs" dxfId="18433" priority="23919" operator="equal">
      <formula>"09.30 – 13.00"</formula>
    </cfRule>
  </conditionalFormatting>
  <conditionalFormatting sqref="F26">
    <cfRule type="cellIs" dxfId="18432" priority="23920" operator="equal">
      <formula>"10.30 – 19.30"</formula>
    </cfRule>
  </conditionalFormatting>
  <conditionalFormatting sqref="F26">
    <cfRule type="cellIs" dxfId="18431" priority="23921" operator="equal">
      <formula>"11.30 – 19.30"</formula>
    </cfRule>
  </conditionalFormatting>
  <conditionalFormatting sqref="F26">
    <cfRule type="cellIs" dxfId="18430" priority="23922" operator="equal">
      <formula>_FV(13,"3")</formula>
    </cfRule>
  </conditionalFormatting>
  <conditionalFormatting sqref="F26">
    <cfRule type="cellIs" dxfId="18429" priority="23923" operator="equal">
      <formula>_FV(13,"3")</formula>
    </cfRule>
  </conditionalFormatting>
  <conditionalFormatting sqref="F26">
    <cfRule type="cellIs" dxfId="18428" priority="23924" operator="equal">
      <formula>_FV(13,"3")</formula>
    </cfRule>
  </conditionalFormatting>
  <conditionalFormatting sqref="F26">
    <cfRule type="containsText" dxfId="18427" priority="23907" operator="containsText" text="DOMENICA">
      <formula>NOT(ISERROR(SEARCH("DOMENICA",F26)))</formula>
    </cfRule>
    <cfRule type="containsText" dxfId="18426" priority="23908" operator="containsText" text="08.30 – 14.30">
      <formula>NOT(ISERROR(SEARCH("08.30 – 14.30",F26)))</formula>
    </cfRule>
    <cfRule type="containsText" dxfId="18425" priority="23909" operator="containsText" text="09.30 – 18.30">
      <formula>NOT(ISERROR(SEARCH("09.30 – 18.30",F26)))</formula>
    </cfRule>
    <cfRule type="containsText" dxfId="18424" priority="23910" operator="containsText" text="08.30 – 16.30">
      <formula>NOT(ISERROR(SEARCH("08.30 – 16.30",F26)))</formula>
    </cfRule>
    <cfRule type="containsText" dxfId="18423" priority="23911" operator="containsText" text="08.30 – 17.30">
      <formula>NOT(ISERROR(SEARCH("08.30 – 17.30",F26)))</formula>
    </cfRule>
    <cfRule type="containsText" dxfId="18422" priority="23912" operator="containsText" text="09.00 – 18.00">
      <formula>NOT(ISERROR(SEARCH("09.00 – 18.00",F26)))</formula>
    </cfRule>
    <cfRule type="containsText" dxfId="18421" priority="23913" operator="containsText" text="09.00 – 15.00">
      <formula>NOT(ISERROR(SEARCH("09.00 – 15.00",F26)))</formula>
    </cfRule>
    <cfRule type="containsText" dxfId="18420" priority="23914" operator="containsText" text="10.30 – 19.30">
      <formula>NOT(ISERROR(SEARCH("10.30 – 19.30",F26)))</formula>
    </cfRule>
    <cfRule type="containsText" dxfId="18419" priority="23915" operator="containsText" text="09.00 – 13.00">
      <formula>NOT(ISERROR(SEARCH("09.00 – 13.00",F26)))</formula>
    </cfRule>
    <cfRule type="containsText" dxfId="18418" priority="23916" operator="containsText" text="11.30 – 19.30">
      <formula>NOT(ISERROR(SEARCH("11.30 – 19.30",F26)))</formula>
    </cfRule>
  </conditionalFormatting>
  <conditionalFormatting sqref="F26">
    <cfRule type="cellIs" dxfId="18417" priority="23900" operator="equal">
      <formula>"09.00 – 18.00"</formula>
    </cfRule>
  </conditionalFormatting>
  <conditionalFormatting sqref="F26">
    <cfRule type="cellIs" dxfId="18416" priority="23901" operator="equal">
      <formula>"09.30 – 13.00"</formula>
    </cfRule>
  </conditionalFormatting>
  <conditionalFormatting sqref="F26">
    <cfRule type="cellIs" dxfId="18415" priority="23902" operator="equal">
      <formula>"10.30 – 19.30"</formula>
    </cfRule>
  </conditionalFormatting>
  <conditionalFormatting sqref="F26">
    <cfRule type="cellIs" dxfId="18414" priority="23903" operator="equal">
      <formula>"11.30 – 19.30"</formula>
    </cfRule>
  </conditionalFormatting>
  <conditionalFormatting sqref="F26">
    <cfRule type="cellIs" dxfId="18413" priority="23904" operator="equal">
      <formula>_FV(13,"3")</formula>
    </cfRule>
  </conditionalFormatting>
  <conditionalFormatting sqref="F26">
    <cfRule type="cellIs" dxfId="18412" priority="23905" operator="equal">
      <formula>_FV(13,"3")</formula>
    </cfRule>
  </conditionalFormatting>
  <conditionalFormatting sqref="F26">
    <cfRule type="cellIs" dxfId="18411" priority="23906" operator="equal">
      <formula>_FV(13,"3")</formula>
    </cfRule>
  </conditionalFormatting>
  <conditionalFormatting sqref="F26">
    <cfRule type="cellIs" dxfId="18410" priority="23893" operator="equal">
      <formula>"09.00 – 18.00"</formula>
    </cfRule>
  </conditionalFormatting>
  <conditionalFormatting sqref="F26">
    <cfRule type="cellIs" dxfId="18409" priority="23894" operator="equal">
      <formula>"09.30 – 13.00"</formula>
    </cfRule>
  </conditionalFormatting>
  <conditionalFormatting sqref="F26">
    <cfRule type="cellIs" dxfId="18408" priority="23895" operator="equal">
      <formula>"10.30 – 19.30"</formula>
    </cfRule>
  </conditionalFormatting>
  <conditionalFormatting sqref="F26">
    <cfRule type="cellIs" dxfId="18407" priority="23896" operator="equal">
      <formula>"11.30 – 19.30"</formula>
    </cfRule>
  </conditionalFormatting>
  <conditionalFormatting sqref="F26">
    <cfRule type="cellIs" dxfId="18406" priority="23897" operator="equal">
      <formula>_FV(13,"3")</formula>
    </cfRule>
  </conditionalFormatting>
  <conditionalFormatting sqref="F26">
    <cfRule type="cellIs" dxfId="18405" priority="23898" operator="equal">
      <formula>_FV(13,"3")</formula>
    </cfRule>
  </conditionalFormatting>
  <conditionalFormatting sqref="F26">
    <cfRule type="cellIs" dxfId="18404" priority="23899" operator="equal">
      <formula>_FV(13,"3")</formula>
    </cfRule>
  </conditionalFormatting>
  <conditionalFormatting sqref="C26:L26">
    <cfRule type="containsText" dxfId="18403" priority="23887" operator="containsText" text="09.00 - 13.00">
      <formula>NOT(ISERROR(SEARCH("09.00 - 13.00",C26)))</formula>
    </cfRule>
    <cfRule type="containsText" dxfId="18402" priority="23888" operator="containsText" text="09.00 – 15:00">
      <formula>NOT(ISERROR(SEARCH("09.00 – 15:00",C26)))</formula>
    </cfRule>
    <cfRule type="containsText" dxfId="18401" priority="23889" operator="containsText" text="09.00 – 16.00">
      <formula>NOT(ISERROR(SEARCH("09.00 – 16.00",C26)))</formula>
    </cfRule>
    <cfRule type="containsText" dxfId="18400" priority="23890" operator="containsText" text="09.00 - 13:00">
      <formula>NOT(ISERROR(SEARCH("09.00 - 13:00",C26)))</formula>
    </cfRule>
    <cfRule type="containsText" dxfId="18399" priority="23891" operator="containsText" text="08.30 – 16:30 ">
      <formula>NOT(ISERROR(SEARCH("08.30 – 16:30 ",C26)))</formula>
    </cfRule>
    <cfRule type="containsText" dxfId="18398" priority="23892" operator="containsText" text="08.30 – 17:30 ">
      <formula>NOT(ISERROR(SEARCH("08.30 – 17:30 ",C26)))</formula>
    </cfRule>
  </conditionalFormatting>
  <conditionalFormatting sqref="C26:L26">
    <cfRule type="cellIs" dxfId="18397" priority="23879" operator="equal">
      <formula>"09.00 – 15.00"</formula>
    </cfRule>
  </conditionalFormatting>
  <conditionalFormatting sqref="C26:L26">
    <cfRule type="cellIs" dxfId="18396" priority="23880" operator="equal">
      <formula>"09.00 – 18.00"</formula>
    </cfRule>
  </conditionalFormatting>
  <conditionalFormatting sqref="C26:L26">
    <cfRule type="cellIs" dxfId="18395" priority="23881" operator="equal">
      <formula>"09.30 – 13.00"</formula>
    </cfRule>
  </conditionalFormatting>
  <conditionalFormatting sqref="C26:L26">
    <cfRule type="cellIs" dxfId="18394" priority="23882" operator="equal">
      <formula>"10.30 – 19.30"</formula>
    </cfRule>
  </conditionalFormatting>
  <conditionalFormatting sqref="C26:L26">
    <cfRule type="cellIs" dxfId="18393" priority="23883" operator="equal">
      <formula>"11.30 – 19.30"</formula>
    </cfRule>
  </conditionalFormatting>
  <conditionalFormatting sqref="C26:L26">
    <cfRule type="cellIs" dxfId="18392" priority="23884" operator="equal">
      <formula>_FV(13,"3")</formula>
    </cfRule>
  </conditionalFormatting>
  <conditionalFormatting sqref="C26:L26">
    <cfRule type="cellIs" dxfId="18391" priority="23885" operator="equal">
      <formula>_FV(13,"3")</formula>
    </cfRule>
  </conditionalFormatting>
  <conditionalFormatting sqref="C26:L26">
    <cfRule type="cellIs" dxfId="18390" priority="23886" operator="equal">
      <formula>_FV(13,"3")</formula>
    </cfRule>
  </conditionalFormatting>
  <conditionalFormatting sqref="C26:L26">
    <cfRule type="containsText" dxfId="18389" priority="23869" operator="containsText" text="DOMENICA">
      <formula>NOT(ISERROR(SEARCH("DOMENICA",C26)))</formula>
    </cfRule>
    <cfRule type="containsText" dxfId="18388" priority="23870" operator="containsText" text="08.30 – 14.30">
      <formula>NOT(ISERROR(SEARCH("08.30 – 14.30",C26)))</formula>
    </cfRule>
    <cfRule type="containsText" dxfId="18387" priority="23871" operator="containsText" text="09.30 – 18.30">
      <formula>NOT(ISERROR(SEARCH("09.30 – 18.30",C26)))</formula>
    </cfRule>
    <cfRule type="containsText" dxfId="18386" priority="23872" operator="containsText" text="08.30 – 16.30">
      <formula>NOT(ISERROR(SEARCH("08.30 – 16.30",C26)))</formula>
    </cfRule>
    <cfRule type="containsText" dxfId="18385" priority="23873" operator="containsText" text="08.30 – 17.30">
      <formula>NOT(ISERROR(SEARCH("08.30 – 17.30",C26)))</formula>
    </cfRule>
    <cfRule type="containsText" dxfId="18384" priority="23874" operator="containsText" text="09.00 – 18.00">
      <formula>NOT(ISERROR(SEARCH("09.00 – 18.00",C26)))</formula>
    </cfRule>
    <cfRule type="containsText" dxfId="18383" priority="23875" operator="containsText" text="09.00 – 15.00">
      <formula>NOT(ISERROR(SEARCH("09.00 – 15.00",C26)))</formula>
    </cfRule>
    <cfRule type="containsText" dxfId="18382" priority="23876" operator="containsText" text="10.30 – 19.30">
      <formula>NOT(ISERROR(SEARCH("10.30 – 19.30",C26)))</formula>
    </cfRule>
    <cfRule type="containsText" dxfId="18381" priority="23877" operator="containsText" text="09.00 – 13.00">
      <formula>NOT(ISERROR(SEARCH("09.00 – 13.00",C26)))</formula>
    </cfRule>
    <cfRule type="containsText" dxfId="18380" priority="23878" operator="containsText" text="11.30 – 19.30">
      <formula>NOT(ISERROR(SEARCH("11.30 – 19.30",C26)))</formula>
    </cfRule>
  </conditionalFormatting>
  <conditionalFormatting sqref="C26:L26">
    <cfRule type="cellIs" dxfId="18379" priority="23862" operator="equal">
      <formula>"09.00 – 18.00"</formula>
    </cfRule>
  </conditionalFormatting>
  <conditionalFormatting sqref="C26:L26">
    <cfRule type="cellIs" dxfId="18378" priority="23863" operator="equal">
      <formula>"09.30 – 13.00"</formula>
    </cfRule>
  </conditionalFormatting>
  <conditionalFormatting sqref="C26:L26">
    <cfRule type="cellIs" dxfId="18377" priority="23864" operator="equal">
      <formula>"10.30 – 19.30"</formula>
    </cfRule>
  </conditionalFormatting>
  <conditionalFormatting sqref="C26:L26">
    <cfRule type="cellIs" dxfId="18376" priority="23865" operator="equal">
      <formula>"11.30 – 19.30"</formula>
    </cfRule>
  </conditionalFormatting>
  <conditionalFormatting sqref="C26:L26">
    <cfRule type="cellIs" dxfId="18375" priority="23866" operator="equal">
      <formula>_FV(13,"3")</formula>
    </cfRule>
  </conditionalFormatting>
  <conditionalFormatting sqref="C26:L26">
    <cfRule type="cellIs" dxfId="18374" priority="23867" operator="equal">
      <formula>_FV(13,"3")</formula>
    </cfRule>
  </conditionalFormatting>
  <conditionalFormatting sqref="C26:L26">
    <cfRule type="cellIs" dxfId="18373" priority="23868" operator="equal">
      <formula>_FV(13,"3")</formula>
    </cfRule>
  </conditionalFormatting>
  <conditionalFormatting sqref="C26:L26">
    <cfRule type="cellIs" dxfId="18372" priority="23855" operator="equal">
      <formula>"09.00 – 18.00"</formula>
    </cfRule>
  </conditionalFormatting>
  <conditionalFormatting sqref="C26:L26">
    <cfRule type="cellIs" dxfId="18371" priority="23856" operator="equal">
      <formula>"09.30 – 13.00"</formula>
    </cfRule>
  </conditionalFormatting>
  <conditionalFormatting sqref="C26:L26">
    <cfRule type="cellIs" dxfId="18370" priority="23857" operator="equal">
      <formula>"10.30 – 19.30"</formula>
    </cfRule>
  </conditionalFormatting>
  <conditionalFormatting sqref="C26:L26">
    <cfRule type="cellIs" dxfId="18369" priority="23858" operator="equal">
      <formula>"11.30 – 19.30"</formula>
    </cfRule>
  </conditionalFormatting>
  <conditionalFormatting sqref="C26:L26">
    <cfRule type="cellIs" dxfId="18368" priority="23859" operator="equal">
      <formula>_FV(13,"3")</formula>
    </cfRule>
  </conditionalFormatting>
  <conditionalFormatting sqref="C26:L26">
    <cfRule type="cellIs" dxfId="18367" priority="23860" operator="equal">
      <formula>_FV(13,"3")</formula>
    </cfRule>
  </conditionalFormatting>
  <conditionalFormatting sqref="C26:L26">
    <cfRule type="cellIs" dxfId="18366" priority="23861" operator="equal">
      <formula>_FV(13,"3")</formula>
    </cfRule>
  </conditionalFormatting>
  <conditionalFormatting sqref="F26">
    <cfRule type="cellIs" dxfId="18365" priority="23847" operator="equal">
      <formula>"09.00 – 15.00"</formula>
    </cfRule>
  </conditionalFormatting>
  <conditionalFormatting sqref="F26">
    <cfRule type="cellIs" dxfId="18364" priority="23848" operator="equal">
      <formula>"09.00 – 18.00"</formula>
    </cfRule>
  </conditionalFormatting>
  <conditionalFormatting sqref="F26">
    <cfRule type="cellIs" dxfId="18363" priority="23849" operator="equal">
      <formula>"09.30 – 13.00"</formula>
    </cfRule>
  </conditionalFormatting>
  <conditionalFormatting sqref="F26">
    <cfRule type="cellIs" dxfId="18362" priority="23850" operator="equal">
      <formula>"10.30 – 19.30"</formula>
    </cfRule>
  </conditionalFormatting>
  <conditionalFormatting sqref="F26">
    <cfRule type="cellIs" dxfId="18361" priority="23851" operator="equal">
      <formula>"11.30 – 19.30"</formula>
    </cfRule>
  </conditionalFormatting>
  <conditionalFormatting sqref="F26">
    <cfRule type="cellIs" dxfId="18360" priority="23852" operator="equal">
      <formula>_FV(13,"3")</formula>
    </cfRule>
  </conditionalFormatting>
  <conditionalFormatting sqref="F26">
    <cfRule type="cellIs" dxfId="18359" priority="23853" operator="equal">
      <formula>_FV(13,"3")</formula>
    </cfRule>
  </conditionalFormatting>
  <conditionalFormatting sqref="F26">
    <cfRule type="cellIs" dxfId="18358" priority="23854" operator="equal">
      <formula>_FV(13,"3")</formula>
    </cfRule>
  </conditionalFormatting>
  <conditionalFormatting sqref="F26">
    <cfRule type="containsText" dxfId="18357" priority="23837" operator="containsText" text="DOMENICA">
      <formula>NOT(ISERROR(SEARCH("DOMENICA",F26)))</formula>
    </cfRule>
    <cfRule type="containsText" dxfId="18356" priority="23838" operator="containsText" text="08.30 – 14.30">
      <formula>NOT(ISERROR(SEARCH("08.30 – 14.30",F26)))</formula>
    </cfRule>
    <cfRule type="containsText" dxfId="18355" priority="23839" operator="containsText" text="09.30 – 18.30">
      <formula>NOT(ISERROR(SEARCH("09.30 – 18.30",F26)))</formula>
    </cfRule>
    <cfRule type="containsText" dxfId="18354" priority="23840" operator="containsText" text="08.30 – 16.30">
      <formula>NOT(ISERROR(SEARCH("08.30 – 16.30",F26)))</formula>
    </cfRule>
    <cfRule type="containsText" dxfId="18353" priority="23841" operator="containsText" text="08.30 – 17.30">
      <formula>NOT(ISERROR(SEARCH("08.30 – 17.30",F26)))</formula>
    </cfRule>
    <cfRule type="containsText" dxfId="18352" priority="23842" operator="containsText" text="09.00 – 18.00">
      <formula>NOT(ISERROR(SEARCH("09.00 – 18.00",F26)))</formula>
    </cfRule>
    <cfRule type="containsText" dxfId="18351" priority="23843" operator="containsText" text="09.00 – 15.00">
      <formula>NOT(ISERROR(SEARCH("09.00 – 15.00",F26)))</formula>
    </cfRule>
    <cfRule type="containsText" dxfId="18350" priority="23844" operator="containsText" text="10.30 – 19.30">
      <formula>NOT(ISERROR(SEARCH("10.30 – 19.30",F26)))</formula>
    </cfRule>
    <cfRule type="containsText" dxfId="18349" priority="23845" operator="containsText" text="09.00 – 13.00">
      <formula>NOT(ISERROR(SEARCH("09.00 – 13.00",F26)))</formula>
    </cfRule>
    <cfRule type="containsText" dxfId="18348" priority="23846" operator="containsText" text="11.30 – 19.30">
      <formula>NOT(ISERROR(SEARCH("11.30 – 19.30",F26)))</formula>
    </cfRule>
  </conditionalFormatting>
  <conditionalFormatting sqref="F26">
    <cfRule type="cellIs" dxfId="18347" priority="23830" operator="equal">
      <formula>"09.00 – 18.00"</formula>
    </cfRule>
  </conditionalFormatting>
  <conditionalFormatting sqref="F26">
    <cfRule type="cellIs" dxfId="18346" priority="23831" operator="equal">
      <formula>"09.30 – 13.00"</formula>
    </cfRule>
  </conditionalFormatting>
  <conditionalFormatting sqref="F26">
    <cfRule type="cellIs" dxfId="18345" priority="23832" operator="equal">
      <formula>"10.30 – 19.30"</formula>
    </cfRule>
  </conditionalFormatting>
  <conditionalFormatting sqref="F26">
    <cfRule type="cellIs" dxfId="18344" priority="23833" operator="equal">
      <formula>"11.30 – 19.30"</formula>
    </cfRule>
  </conditionalFormatting>
  <conditionalFormatting sqref="F26">
    <cfRule type="cellIs" dxfId="18343" priority="23834" operator="equal">
      <formula>_FV(13,"3")</formula>
    </cfRule>
  </conditionalFormatting>
  <conditionalFormatting sqref="F26">
    <cfRule type="cellIs" dxfId="18342" priority="23835" operator="equal">
      <formula>_FV(13,"3")</formula>
    </cfRule>
  </conditionalFormatting>
  <conditionalFormatting sqref="F26">
    <cfRule type="cellIs" dxfId="18341" priority="23836" operator="equal">
      <formula>_FV(13,"3")</formula>
    </cfRule>
  </conditionalFormatting>
  <conditionalFormatting sqref="F26">
    <cfRule type="cellIs" dxfId="18340" priority="23826" operator="equal">
      <formula>"11.30 – 19.30"</formula>
    </cfRule>
  </conditionalFormatting>
  <conditionalFormatting sqref="F26">
    <cfRule type="cellIs" dxfId="18339" priority="23827" operator="equal">
      <formula>_FV(13,"3")</formula>
    </cfRule>
  </conditionalFormatting>
  <conditionalFormatting sqref="F26">
    <cfRule type="cellIs" dxfId="18338" priority="23828" operator="equal">
      <formula>_FV(13,"3")</formula>
    </cfRule>
  </conditionalFormatting>
  <conditionalFormatting sqref="F26">
    <cfRule type="cellIs" dxfId="18337" priority="23829" operator="equal">
      <formula>_FV(13,"3")</formula>
    </cfRule>
  </conditionalFormatting>
  <conditionalFormatting sqref="E60">
    <cfRule type="cellIs" dxfId="18336" priority="23686" operator="equal">
      <formula>"09.00 – 18.00"</formula>
    </cfRule>
  </conditionalFormatting>
  <conditionalFormatting sqref="E60">
    <cfRule type="cellIs" dxfId="18335" priority="23687" operator="equal">
      <formula>"09.30 – 13.00"</formula>
    </cfRule>
  </conditionalFormatting>
  <conditionalFormatting sqref="E60">
    <cfRule type="cellIs" dxfId="18334" priority="23688" operator="equal">
      <formula>"10.30 – 19.30"</formula>
    </cfRule>
  </conditionalFormatting>
  <conditionalFormatting sqref="C60:D60 F60:K60">
    <cfRule type="cellIs" dxfId="18333" priority="23814" operator="equal">
      <formula>"09.00 – 13.00"</formula>
    </cfRule>
  </conditionalFormatting>
  <conditionalFormatting sqref="C60:D60 F60:K60">
    <cfRule type="cellIs" dxfId="18332" priority="23815" operator="equal">
      <formula>"09.00 – 15.00"</formula>
    </cfRule>
  </conditionalFormatting>
  <conditionalFormatting sqref="C60:D60 F60:K60">
    <cfRule type="cellIs" dxfId="18331" priority="23816" operator="equal">
      <formula>"09.00 – 18.00"</formula>
    </cfRule>
  </conditionalFormatting>
  <conditionalFormatting sqref="C60:D60 F60:K60">
    <cfRule type="cellIs" dxfId="18330" priority="23817" operator="equal">
      <formula>"09.30 – 13.00"</formula>
    </cfRule>
  </conditionalFormatting>
  <conditionalFormatting sqref="C60:D60 F60:K60">
    <cfRule type="cellIs" dxfId="18329" priority="23818" operator="equal">
      <formula>"10.30 – 19.30"</formula>
    </cfRule>
  </conditionalFormatting>
  <conditionalFormatting sqref="C60:D60 F60:K60">
    <cfRule type="cellIs" dxfId="18328" priority="23819" operator="equal">
      <formula>"11.30 – 19.30"</formula>
    </cfRule>
  </conditionalFormatting>
  <conditionalFormatting sqref="C60:D60 F60:K60">
    <cfRule type="cellIs" dxfId="18327" priority="23820" operator="equal">
      <formula>_FV(13,"3")</formula>
    </cfRule>
  </conditionalFormatting>
  <conditionalFormatting sqref="C60:D60 F60:K60">
    <cfRule type="cellIs" dxfId="18326" priority="23821" operator="equal">
      <formula>_FV(13,"3")</formula>
    </cfRule>
  </conditionalFormatting>
  <conditionalFormatting sqref="C60:D60 F60:K60">
    <cfRule type="cellIs" dxfId="18325" priority="23822" operator="equal">
      <formula>_FV(13,"3")</formula>
    </cfRule>
  </conditionalFormatting>
  <conditionalFormatting sqref="C60:D60 F60:K60">
    <cfRule type="containsText" dxfId="18324" priority="23804" operator="containsText" text="DOMENICA">
      <formula>NOT(ISERROR(SEARCH("DOMENICA",C60)))</formula>
    </cfRule>
    <cfRule type="containsText" dxfId="18323" priority="23805" operator="containsText" text="08.30 – 14.30">
      <formula>NOT(ISERROR(SEARCH("08.30 – 14.30",C60)))</formula>
    </cfRule>
    <cfRule type="containsText" dxfId="18322" priority="23806" operator="containsText" text="09.30 – 18.30">
      <formula>NOT(ISERROR(SEARCH("09.30 – 18.30",C60)))</formula>
    </cfRule>
    <cfRule type="containsText" dxfId="18321" priority="23807" operator="containsText" text="08.30 – 16.30">
      <formula>NOT(ISERROR(SEARCH("08.30 – 16.30",C60)))</formula>
    </cfRule>
    <cfRule type="containsText" dxfId="18320" priority="23808" operator="containsText" text="08.30 – 17.30">
      <formula>NOT(ISERROR(SEARCH("08.30 – 17.30",C60)))</formula>
    </cfRule>
    <cfRule type="containsText" dxfId="18319" priority="23809" operator="containsText" text="09.00 – 18.00">
      <formula>NOT(ISERROR(SEARCH("09.00 – 18.00",C60)))</formula>
    </cfRule>
    <cfRule type="containsText" dxfId="18318" priority="23810" operator="containsText" text="09.00 – 15.00">
      <formula>NOT(ISERROR(SEARCH("09.00 – 15.00",C60)))</formula>
    </cfRule>
    <cfRule type="containsText" dxfId="18317" priority="23811" operator="containsText" text="10.30 – 19.30">
      <formula>NOT(ISERROR(SEARCH("10.30 – 19.30",C60)))</formula>
    </cfRule>
    <cfRule type="containsText" dxfId="18316" priority="23812" operator="containsText" text="09.00 – 13.00">
      <formula>NOT(ISERROR(SEARCH("09.00 – 13.00",C60)))</formula>
    </cfRule>
    <cfRule type="containsText" dxfId="18315" priority="23813" operator="containsText" text="11.30 – 19.30">
      <formula>NOT(ISERROR(SEARCH("11.30 – 19.30",C60)))</formula>
    </cfRule>
  </conditionalFormatting>
  <conditionalFormatting sqref="C60:D60 F60:K60">
    <cfRule type="cellIs" dxfId="18314" priority="23796" operator="equal">
      <formula>"09.00 – 15.00"</formula>
    </cfRule>
  </conditionalFormatting>
  <conditionalFormatting sqref="C60:D60 F60:K60">
    <cfRule type="cellIs" dxfId="18313" priority="23797" operator="equal">
      <formula>"09.00 – 18.00"</formula>
    </cfRule>
  </conditionalFormatting>
  <conditionalFormatting sqref="C60:D60 F60:K60">
    <cfRule type="cellIs" dxfId="18312" priority="23798" operator="equal">
      <formula>"09.30 – 13.00"</formula>
    </cfRule>
  </conditionalFormatting>
  <conditionalFormatting sqref="C60:D60 F60:K60">
    <cfRule type="cellIs" dxfId="18311" priority="23799" operator="equal">
      <formula>"10.30 – 19.30"</formula>
    </cfRule>
  </conditionalFormatting>
  <conditionalFormatting sqref="C60:D60 F60:K60">
    <cfRule type="cellIs" dxfId="18310" priority="23800" operator="equal">
      <formula>"11.30 – 19.30"</formula>
    </cfRule>
  </conditionalFormatting>
  <conditionalFormatting sqref="C60:D60 F60:K60">
    <cfRule type="cellIs" dxfId="18309" priority="23801" operator="equal">
      <formula>_FV(13,"3")</formula>
    </cfRule>
  </conditionalFormatting>
  <conditionalFormatting sqref="C60:D60 F60:K60">
    <cfRule type="cellIs" dxfId="18308" priority="23802" operator="equal">
      <formula>_FV(13,"3")</formula>
    </cfRule>
  </conditionalFormatting>
  <conditionalFormatting sqref="C60:D60 F60:K60">
    <cfRule type="cellIs" dxfId="18307" priority="23803" operator="equal">
      <formula>_FV(13,"3")</formula>
    </cfRule>
  </conditionalFormatting>
  <conditionalFormatting sqref="C60:D60 F60:K60">
    <cfRule type="cellIs" dxfId="18306" priority="23788" operator="equal">
      <formula>"09.00 – 15.00"</formula>
    </cfRule>
  </conditionalFormatting>
  <conditionalFormatting sqref="C60:D60 F60:K60">
    <cfRule type="cellIs" dxfId="18305" priority="23789" operator="equal">
      <formula>"09.00 – 18.00"</formula>
    </cfRule>
  </conditionalFormatting>
  <conditionalFormatting sqref="C60:D60 F60:K60">
    <cfRule type="cellIs" dxfId="18304" priority="23790" operator="equal">
      <formula>"09.30 – 13.00"</formula>
    </cfRule>
  </conditionalFormatting>
  <conditionalFormatting sqref="C60:D60 F60:K60">
    <cfRule type="cellIs" dxfId="18303" priority="23791" operator="equal">
      <formula>"10.30 – 19.30"</formula>
    </cfRule>
  </conditionalFormatting>
  <conditionalFormatting sqref="C60:D60 F60:K60">
    <cfRule type="cellIs" dxfId="18302" priority="23792" operator="equal">
      <formula>"11.30 – 19.30"</formula>
    </cfRule>
  </conditionalFormatting>
  <conditionalFormatting sqref="C60:D60 F60:K60">
    <cfRule type="cellIs" dxfId="18301" priority="23793" operator="equal">
      <formula>_FV(13,"3")</formula>
    </cfRule>
  </conditionalFormatting>
  <conditionalFormatting sqref="C60:D60 F60:K60">
    <cfRule type="cellIs" dxfId="18300" priority="23794" operator="equal">
      <formula>_FV(13,"3")</formula>
    </cfRule>
  </conditionalFormatting>
  <conditionalFormatting sqref="C60:D60 F60:K60">
    <cfRule type="cellIs" dxfId="18299" priority="23795" operator="equal">
      <formula>_FV(13,"3")</formula>
    </cfRule>
  </conditionalFormatting>
  <conditionalFormatting sqref="E60">
    <cfRule type="cellIs" dxfId="18298" priority="23780" operator="equal">
      <formula>"09.00 – 15.00"</formula>
    </cfRule>
  </conditionalFormatting>
  <conditionalFormatting sqref="E60">
    <cfRule type="cellIs" dxfId="18297" priority="23781" operator="equal">
      <formula>"09.00 – 18.00"</formula>
    </cfRule>
  </conditionalFormatting>
  <conditionalFormatting sqref="E60">
    <cfRule type="cellIs" dxfId="18296" priority="23782" operator="equal">
      <formula>"09.30 – 13.00"</formula>
    </cfRule>
  </conditionalFormatting>
  <conditionalFormatting sqref="E60">
    <cfRule type="cellIs" dxfId="18295" priority="23783" operator="equal">
      <formula>"10.30 – 19.30"</formula>
    </cfRule>
  </conditionalFormatting>
  <conditionalFormatting sqref="E60">
    <cfRule type="cellIs" dxfId="18294" priority="23784" operator="equal">
      <formula>"11.30 – 19.30"</formula>
    </cfRule>
  </conditionalFormatting>
  <conditionalFormatting sqref="E60">
    <cfRule type="cellIs" dxfId="18293" priority="23785" operator="equal">
      <formula>_FV(13,"3")</formula>
    </cfRule>
  </conditionalFormatting>
  <conditionalFormatting sqref="E60">
    <cfRule type="cellIs" dxfId="18292" priority="23786" operator="equal">
      <formula>_FV(13,"3")</formula>
    </cfRule>
  </conditionalFormatting>
  <conditionalFormatting sqref="E60">
    <cfRule type="cellIs" dxfId="18291" priority="23787" operator="equal">
      <formula>_FV(13,"3")</formula>
    </cfRule>
  </conditionalFormatting>
  <conditionalFormatting sqref="E60">
    <cfRule type="containsText" dxfId="18290" priority="23770" operator="containsText" text="DOMENICA">
      <formula>NOT(ISERROR(SEARCH("DOMENICA",E60)))</formula>
    </cfRule>
    <cfRule type="containsText" dxfId="18289" priority="23771" operator="containsText" text="08.30 – 14.30">
      <formula>NOT(ISERROR(SEARCH("08.30 – 14.30",E60)))</formula>
    </cfRule>
    <cfRule type="containsText" dxfId="18288" priority="23772" operator="containsText" text="09.30 – 18.30">
      <formula>NOT(ISERROR(SEARCH("09.30 – 18.30",E60)))</formula>
    </cfRule>
    <cfRule type="containsText" dxfId="18287" priority="23773" operator="containsText" text="08.30 – 16.30">
      <formula>NOT(ISERROR(SEARCH("08.30 – 16.30",E60)))</formula>
    </cfRule>
    <cfRule type="containsText" dxfId="18286" priority="23774" operator="containsText" text="08.30 – 17.30">
      <formula>NOT(ISERROR(SEARCH("08.30 – 17.30",E60)))</formula>
    </cfRule>
    <cfRule type="containsText" dxfId="18285" priority="23775" operator="containsText" text="09.00 – 18.00">
      <formula>NOT(ISERROR(SEARCH("09.00 – 18.00",E60)))</formula>
    </cfRule>
    <cfRule type="containsText" dxfId="18284" priority="23776" operator="containsText" text="09.00 – 15.00">
      <formula>NOT(ISERROR(SEARCH("09.00 – 15.00",E60)))</formula>
    </cfRule>
    <cfRule type="containsText" dxfId="18283" priority="23777" operator="containsText" text="10.30 – 19.30">
      <formula>NOT(ISERROR(SEARCH("10.30 – 19.30",E60)))</formula>
    </cfRule>
    <cfRule type="containsText" dxfId="18282" priority="23778" operator="containsText" text="09.00 – 13.00">
      <formula>NOT(ISERROR(SEARCH("09.00 – 13.00",E60)))</formula>
    </cfRule>
    <cfRule type="containsText" dxfId="18281" priority="23779" operator="containsText" text="11.30 – 19.30">
      <formula>NOT(ISERROR(SEARCH("11.30 – 19.30",E60)))</formula>
    </cfRule>
  </conditionalFormatting>
  <conditionalFormatting sqref="E60">
    <cfRule type="cellIs" dxfId="18280" priority="23763" operator="equal">
      <formula>"09.00 – 18.00"</formula>
    </cfRule>
  </conditionalFormatting>
  <conditionalFormatting sqref="E60">
    <cfRule type="cellIs" dxfId="18279" priority="23764" operator="equal">
      <formula>"09.30 – 13.00"</formula>
    </cfRule>
  </conditionalFormatting>
  <conditionalFormatting sqref="E60">
    <cfRule type="cellIs" dxfId="18278" priority="23765" operator="equal">
      <formula>"10.30 – 19.30"</formula>
    </cfRule>
  </conditionalFormatting>
  <conditionalFormatting sqref="E60">
    <cfRule type="cellIs" dxfId="18277" priority="23766" operator="equal">
      <formula>"11.30 – 19.30"</formula>
    </cfRule>
  </conditionalFormatting>
  <conditionalFormatting sqref="E60">
    <cfRule type="cellIs" dxfId="18276" priority="23767" operator="equal">
      <formula>_FV(13,"3")</formula>
    </cfRule>
  </conditionalFormatting>
  <conditionalFormatting sqref="E60">
    <cfRule type="cellIs" dxfId="18275" priority="23768" operator="equal">
      <formula>_FV(13,"3")</formula>
    </cfRule>
  </conditionalFormatting>
  <conditionalFormatting sqref="E60">
    <cfRule type="cellIs" dxfId="18274" priority="23769" operator="equal">
      <formula>_FV(13,"3")</formula>
    </cfRule>
  </conditionalFormatting>
  <conditionalFormatting sqref="E60">
    <cfRule type="cellIs" dxfId="18273" priority="23756" operator="equal">
      <formula>"09.00 – 18.00"</formula>
    </cfRule>
  </conditionalFormatting>
  <conditionalFormatting sqref="E60">
    <cfRule type="cellIs" dxfId="18272" priority="23757" operator="equal">
      <formula>"09.30 – 13.00"</formula>
    </cfRule>
  </conditionalFormatting>
  <conditionalFormatting sqref="E60">
    <cfRule type="cellIs" dxfId="18271" priority="23758" operator="equal">
      <formula>"10.30 – 19.30"</formula>
    </cfRule>
  </conditionalFormatting>
  <conditionalFormatting sqref="E60">
    <cfRule type="cellIs" dxfId="18270" priority="23759" operator="equal">
      <formula>"11.30 – 19.30"</formula>
    </cfRule>
  </conditionalFormatting>
  <conditionalFormatting sqref="E60">
    <cfRule type="cellIs" dxfId="18269" priority="23760" operator="equal">
      <formula>_FV(13,"3")</formula>
    </cfRule>
  </conditionalFormatting>
  <conditionalFormatting sqref="E60">
    <cfRule type="cellIs" dxfId="18268" priority="23761" operator="equal">
      <formula>_FV(13,"3")</formula>
    </cfRule>
  </conditionalFormatting>
  <conditionalFormatting sqref="E60">
    <cfRule type="cellIs" dxfId="18267" priority="23762" operator="equal">
      <formula>_FV(13,"3")</formula>
    </cfRule>
  </conditionalFormatting>
  <conditionalFormatting sqref="C60:K60">
    <cfRule type="containsText" dxfId="18266" priority="23750" operator="containsText" text="09.00 - 13.00">
      <formula>NOT(ISERROR(SEARCH("09.00 - 13.00",C60)))</formula>
    </cfRule>
    <cfRule type="containsText" dxfId="18265" priority="23751" operator="containsText" text="09.00 – 15:00">
      <formula>NOT(ISERROR(SEARCH("09.00 – 15:00",C60)))</formula>
    </cfRule>
    <cfRule type="containsText" dxfId="18264" priority="23752" operator="containsText" text="09.00 – 16.00">
      <formula>NOT(ISERROR(SEARCH("09.00 – 16.00",C60)))</formula>
    </cfRule>
    <cfRule type="containsText" dxfId="18263" priority="23753" operator="containsText" text="09.00 - 13:00">
      <formula>NOT(ISERROR(SEARCH("09.00 - 13:00",C60)))</formula>
    </cfRule>
    <cfRule type="containsText" dxfId="18262" priority="23754" operator="containsText" text="08.30 – 16:30 ">
      <formula>NOT(ISERROR(SEARCH("08.30 – 16:30 ",C60)))</formula>
    </cfRule>
    <cfRule type="containsText" dxfId="18261" priority="23755" operator="containsText" text="08.30 – 17:30 ">
      <formula>NOT(ISERROR(SEARCH("08.30 – 17:30 ",C60)))</formula>
    </cfRule>
  </conditionalFormatting>
  <conditionalFormatting sqref="C60:K60">
    <cfRule type="cellIs" dxfId="18260" priority="23742" operator="equal">
      <formula>"09.00 – 15.00"</formula>
    </cfRule>
  </conditionalFormatting>
  <conditionalFormatting sqref="C60:K60">
    <cfRule type="cellIs" dxfId="18259" priority="23743" operator="equal">
      <formula>"09.00 – 18.00"</formula>
    </cfRule>
  </conditionalFormatting>
  <conditionalFormatting sqref="C60:K60">
    <cfRule type="cellIs" dxfId="18258" priority="23744" operator="equal">
      <formula>"09.30 – 13.00"</formula>
    </cfRule>
  </conditionalFormatting>
  <conditionalFormatting sqref="C60:K60">
    <cfRule type="cellIs" dxfId="18257" priority="23745" operator="equal">
      <formula>"10.30 – 19.30"</formula>
    </cfRule>
  </conditionalFormatting>
  <conditionalFormatting sqref="C60:K60">
    <cfRule type="cellIs" dxfId="18256" priority="23746" operator="equal">
      <formula>"11.30 – 19.30"</formula>
    </cfRule>
  </conditionalFormatting>
  <conditionalFormatting sqref="C60:K60">
    <cfRule type="cellIs" dxfId="18255" priority="23747" operator="equal">
      <formula>_FV(13,"3")</formula>
    </cfRule>
  </conditionalFormatting>
  <conditionalFormatting sqref="C60:K60">
    <cfRule type="cellIs" dxfId="18254" priority="23748" operator="equal">
      <formula>_FV(13,"3")</formula>
    </cfRule>
  </conditionalFormatting>
  <conditionalFormatting sqref="C60:K60">
    <cfRule type="cellIs" dxfId="18253" priority="23749" operator="equal">
      <formula>_FV(13,"3")</formula>
    </cfRule>
  </conditionalFormatting>
  <conditionalFormatting sqref="C60:K60">
    <cfRule type="containsText" dxfId="18252" priority="23732" operator="containsText" text="DOMENICA">
      <formula>NOT(ISERROR(SEARCH("DOMENICA",C60)))</formula>
    </cfRule>
    <cfRule type="containsText" dxfId="18251" priority="23733" operator="containsText" text="08.30 – 14.30">
      <formula>NOT(ISERROR(SEARCH("08.30 – 14.30",C60)))</formula>
    </cfRule>
    <cfRule type="containsText" dxfId="18250" priority="23734" operator="containsText" text="09.30 – 18.30">
      <formula>NOT(ISERROR(SEARCH("09.30 – 18.30",C60)))</formula>
    </cfRule>
    <cfRule type="containsText" dxfId="18249" priority="23735" operator="containsText" text="08.30 – 16.30">
      <formula>NOT(ISERROR(SEARCH("08.30 – 16.30",C60)))</formula>
    </cfRule>
    <cfRule type="containsText" dxfId="18248" priority="23736" operator="containsText" text="08.30 – 17.30">
      <formula>NOT(ISERROR(SEARCH("08.30 – 17.30",C60)))</formula>
    </cfRule>
    <cfRule type="containsText" dxfId="18247" priority="23737" operator="containsText" text="09.00 – 18.00">
      <formula>NOT(ISERROR(SEARCH("09.00 – 18.00",C60)))</formula>
    </cfRule>
    <cfRule type="containsText" dxfId="18246" priority="23738" operator="containsText" text="09.00 – 15.00">
      <formula>NOT(ISERROR(SEARCH("09.00 – 15.00",C60)))</formula>
    </cfRule>
    <cfRule type="containsText" dxfId="18245" priority="23739" operator="containsText" text="10.30 – 19.30">
      <formula>NOT(ISERROR(SEARCH("10.30 – 19.30",C60)))</formula>
    </cfRule>
    <cfRule type="containsText" dxfId="18244" priority="23740" operator="containsText" text="09.00 – 13.00">
      <formula>NOT(ISERROR(SEARCH("09.00 – 13.00",C60)))</formula>
    </cfRule>
    <cfRule type="containsText" dxfId="18243" priority="23741" operator="containsText" text="11.30 – 19.30">
      <formula>NOT(ISERROR(SEARCH("11.30 – 19.30",C60)))</formula>
    </cfRule>
  </conditionalFormatting>
  <conditionalFormatting sqref="C60:K60">
    <cfRule type="cellIs" dxfId="18242" priority="23725" operator="equal">
      <formula>"09.00 – 18.00"</formula>
    </cfRule>
  </conditionalFormatting>
  <conditionalFormatting sqref="C60:K60">
    <cfRule type="cellIs" dxfId="18241" priority="23726" operator="equal">
      <formula>"09.30 – 13.00"</formula>
    </cfRule>
  </conditionalFormatting>
  <conditionalFormatting sqref="C60:K60">
    <cfRule type="cellIs" dxfId="18240" priority="23727" operator="equal">
      <formula>"10.30 – 19.30"</formula>
    </cfRule>
  </conditionalFormatting>
  <conditionalFormatting sqref="C60:K60">
    <cfRule type="cellIs" dxfId="18239" priority="23728" operator="equal">
      <formula>"11.30 – 19.30"</formula>
    </cfRule>
  </conditionalFormatting>
  <conditionalFormatting sqref="C60:K60">
    <cfRule type="cellIs" dxfId="18238" priority="23729" operator="equal">
      <formula>_FV(13,"3")</formula>
    </cfRule>
  </conditionalFormatting>
  <conditionalFormatting sqref="C60:K60">
    <cfRule type="cellIs" dxfId="18237" priority="23730" operator="equal">
      <formula>_FV(13,"3")</formula>
    </cfRule>
  </conditionalFormatting>
  <conditionalFormatting sqref="C60:K60">
    <cfRule type="cellIs" dxfId="18236" priority="23731" operator="equal">
      <formula>_FV(13,"3")</formula>
    </cfRule>
  </conditionalFormatting>
  <conditionalFormatting sqref="C60:K60">
    <cfRule type="cellIs" dxfId="18235" priority="23718" operator="equal">
      <formula>"09.00 – 18.00"</formula>
    </cfRule>
  </conditionalFormatting>
  <conditionalFormatting sqref="C60:K60">
    <cfRule type="cellIs" dxfId="18234" priority="23719" operator="equal">
      <formula>"09.30 – 13.00"</formula>
    </cfRule>
  </conditionalFormatting>
  <conditionalFormatting sqref="C60:K60">
    <cfRule type="cellIs" dxfId="18233" priority="23720" operator="equal">
      <formula>"10.30 – 19.30"</formula>
    </cfRule>
  </conditionalFormatting>
  <conditionalFormatting sqref="C60:K60">
    <cfRule type="cellIs" dxfId="18232" priority="23721" operator="equal">
      <formula>"11.30 – 19.30"</formula>
    </cfRule>
  </conditionalFormatting>
  <conditionalFormatting sqref="C60:K60">
    <cfRule type="cellIs" dxfId="18231" priority="23722" operator="equal">
      <formula>_FV(13,"3")</formula>
    </cfRule>
  </conditionalFormatting>
  <conditionalFormatting sqref="C60:K60">
    <cfRule type="cellIs" dxfId="18230" priority="23723" operator="equal">
      <formula>_FV(13,"3")</formula>
    </cfRule>
  </conditionalFormatting>
  <conditionalFormatting sqref="C60:K60">
    <cfRule type="cellIs" dxfId="18229" priority="23724" operator="equal">
      <formula>_FV(13,"3")</formula>
    </cfRule>
  </conditionalFormatting>
  <conditionalFormatting sqref="E60">
    <cfRule type="cellIs" dxfId="18228" priority="23710" operator="equal">
      <formula>"09.00 – 15.00"</formula>
    </cfRule>
  </conditionalFormatting>
  <conditionalFormatting sqref="E60">
    <cfRule type="cellIs" dxfId="18227" priority="23711" operator="equal">
      <formula>"09.00 – 18.00"</formula>
    </cfRule>
  </conditionalFormatting>
  <conditionalFormatting sqref="E60">
    <cfRule type="cellIs" dxfId="18226" priority="23712" operator="equal">
      <formula>"09.30 – 13.00"</formula>
    </cfRule>
  </conditionalFormatting>
  <conditionalFormatting sqref="E60">
    <cfRule type="cellIs" dxfId="18225" priority="23713" operator="equal">
      <formula>"10.30 – 19.30"</formula>
    </cfRule>
  </conditionalFormatting>
  <conditionalFormatting sqref="E60">
    <cfRule type="cellIs" dxfId="18224" priority="23714" operator="equal">
      <formula>"11.30 – 19.30"</formula>
    </cfRule>
  </conditionalFormatting>
  <conditionalFormatting sqref="E60">
    <cfRule type="cellIs" dxfId="18223" priority="23715" operator="equal">
      <formula>_FV(13,"3")</formula>
    </cfRule>
  </conditionalFormatting>
  <conditionalFormatting sqref="E60">
    <cfRule type="cellIs" dxfId="18222" priority="23716" operator="equal">
      <formula>_FV(13,"3")</formula>
    </cfRule>
  </conditionalFormatting>
  <conditionalFormatting sqref="E60">
    <cfRule type="cellIs" dxfId="18221" priority="23717" operator="equal">
      <formula>_FV(13,"3")</formula>
    </cfRule>
  </conditionalFormatting>
  <conditionalFormatting sqref="E60">
    <cfRule type="containsText" dxfId="18220" priority="23700" operator="containsText" text="DOMENICA">
      <formula>NOT(ISERROR(SEARCH("DOMENICA",E60)))</formula>
    </cfRule>
    <cfRule type="containsText" dxfId="18219" priority="23701" operator="containsText" text="08.30 – 14.30">
      <formula>NOT(ISERROR(SEARCH("08.30 – 14.30",E60)))</formula>
    </cfRule>
    <cfRule type="containsText" dxfId="18218" priority="23702" operator="containsText" text="09.30 – 18.30">
      <formula>NOT(ISERROR(SEARCH("09.30 – 18.30",E60)))</formula>
    </cfRule>
    <cfRule type="containsText" dxfId="18217" priority="23703" operator="containsText" text="08.30 – 16.30">
      <formula>NOT(ISERROR(SEARCH("08.30 – 16.30",E60)))</formula>
    </cfRule>
    <cfRule type="containsText" dxfId="18216" priority="23704" operator="containsText" text="08.30 – 17.30">
      <formula>NOT(ISERROR(SEARCH("08.30 – 17.30",E60)))</formula>
    </cfRule>
    <cfRule type="containsText" dxfId="18215" priority="23705" operator="containsText" text="09.00 – 18.00">
      <formula>NOT(ISERROR(SEARCH("09.00 – 18.00",E60)))</formula>
    </cfRule>
    <cfRule type="containsText" dxfId="18214" priority="23706" operator="containsText" text="09.00 – 15.00">
      <formula>NOT(ISERROR(SEARCH("09.00 – 15.00",E60)))</formula>
    </cfRule>
    <cfRule type="containsText" dxfId="18213" priority="23707" operator="containsText" text="10.30 – 19.30">
      <formula>NOT(ISERROR(SEARCH("10.30 – 19.30",E60)))</formula>
    </cfRule>
    <cfRule type="containsText" dxfId="18212" priority="23708" operator="containsText" text="09.00 – 13.00">
      <formula>NOT(ISERROR(SEARCH("09.00 – 13.00",E60)))</formula>
    </cfRule>
    <cfRule type="containsText" dxfId="18211" priority="23709" operator="containsText" text="11.30 – 19.30">
      <formula>NOT(ISERROR(SEARCH("11.30 – 19.30",E60)))</formula>
    </cfRule>
  </conditionalFormatting>
  <conditionalFormatting sqref="E60">
    <cfRule type="cellIs" dxfId="18210" priority="23693" operator="equal">
      <formula>"09.00 – 18.00"</formula>
    </cfRule>
  </conditionalFormatting>
  <conditionalFormatting sqref="E60">
    <cfRule type="cellIs" dxfId="18209" priority="23694" operator="equal">
      <formula>"09.30 – 13.00"</formula>
    </cfRule>
  </conditionalFormatting>
  <conditionalFormatting sqref="E60">
    <cfRule type="cellIs" dxfId="18208" priority="23695" operator="equal">
      <formula>"10.30 – 19.30"</formula>
    </cfRule>
  </conditionalFormatting>
  <conditionalFormatting sqref="E60">
    <cfRule type="cellIs" dxfId="18207" priority="23696" operator="equal">
      <formula>"11.30 – 19.30"</formula>
    </cfRule>
  </conditionalFormatting>
  <conditionalFormatting sqref="E60">
    <cfRule type="cellIs" dxfId="18206" priority="23697" operator="equal">
      <formula>_FV(13,"3")</formula>
    </cfRule>
  </conditionalFormatting>
  <conditionalFormatting sqref="E60">
    <cfRule type="cellIs" dxfId="18205" priority="23698" operator="equal">
      <formula>_FV(13,"3")</formula>
    </cfRule>
  </conditionalFormatting>
  <conditionalFormatting sqref="E60">
    <cfRule type="cellIs" dxfId="18204" priority="23699" operator="equal">
      <formula>_FV(13,"3")</formula>
    </cfRule>
  </conditionalFormatting>
  <conditionalFormatting sqref="E60">
    <cfRule type="cellIs" dxfId="18203" priority="23689" operator="equal">
      <formula>"11.30 – 19.30"</formula>
    </cfRule>
  </conditionalFormatting>
  <conditionalFormatting sqref="E60">
    <cfRule type="cellIs" dxfId="18202" priority="23690" operator="equal">
      <formula>_FV(13,"3")</formula>
    </cfRule>
  </conditionalFormatting>
  <conditionalFormatting sqref="E60">
    <cfRule type="cellIs" dxfId="18201" priority="23691" operator="equal">
      <formula>_FV(13,"3")</formula>
    </cfRule>
  </conditionalFormatting>
  <conditionalFormatting sqref="E60">
    <cfRule type="cellIs" dxfId="18200" priority="23692" operator="equal">
      <formula>_FV(13,"3")</formula>
    </cfRule>
  </conditionalFormatting>
  <conditionalFormatting sqref="D70">
    <cfRule type="cellIs" dxfId="18199" priority="23549" operator="equal">
      <formula>"09.00 – 18.00"</formula>
    </cfRule>
  </conditionalFormatting>
  <conditionalFormatting sqref="D70">
    <cfRule type="cellIs" dxfId="18198" priority="23550" operator="equal">
      <formula>"09.30 – 13.00"</formula>
    </cfRule>
  </conditionalFormatting>
  <conditionalFormatting sqref="D70">
    <cfRule type="cellIs" dxfId="18197" priority="23551" operator="equal">
      <formula>"10.30 – 19.30"</formula>
    </cfRule>
  </conditionalFormatting>
  <conditionalFormatting sqref="C70 E70:J70">
    <cfRule type="cellIs" dxfId="18196" priority="23677" operator="equal">
      <formula>"09.00 – 13.00"</formula>
    </cfRule>
  </conditionalFormatting>
  <conditionalFormatting sqref="C70 E70:J70">
    <cfRule type="cellIs" dxfId="18195" priority="23678" operator="equal">
      <formula>"09.00 – 15.00"</formula>
    </cfRule>
  </conditionalFormatting>
  <conditionalFormatting sqref="C70 E70:J70">
    <cfRule type="cellIs" dxfId="18194" priority="23679" operator="equal">
      <formula>"09.00 – 18.00"</formula>
    </cfRule>
  </conditionalFormatting>
  <conditionalFormatting sqref="C70 E70:J70">
    <cfRule type="cellIs" dxfId="18193" priority="23680" operator="equal">
      <formula>"09.30 – 13.00"</formula>
    </cfRule>
  </conditionalFormatting>
  <conditionalFormatting sqref="C70 E70:J70">
    <cfRule type="cellIs" dxfId="18192" priority="23681" operator="equal">
      <formula>"10.30 – 19.30"</formula>
    </cfRule>
  </conditionalFormatting>
  <conditionalFormatting sqref="C70 E70:J70">
    <cfRule type="cellIs" dxfId="18191" priority="23682" operator="equal">
      <formula>"11.30 – 19.30"</formula>
    </cfRule>
  </conditionalFormatting>
  <conditionalFormatting sqref="C70 E70:J70">
    <cfRule type="cellIs" dxfId="18190" priority="23683" operator="equal">
      <formula>_FV(13,"3")</formula>
    </cfRule>
  </conditionalFormatting>
  <conditionalFormatting sqref="C70 E70:J70">
    <cfRule type="cellIs" dxfId="18189" priority="23684" operator="equal">
      <formula>_FV(13,"3")</formula>
    </cfRule>
  </conditionalFormatting>
  <conditionalFormatting sqref="C70 E70:J70">
    <cfRule type="cellIs" dxfId="18188" priority="23685" operator="equal">
      <formula>_FV(13,"3")</formula>
    </cfRule>
  </conditionalFormatting>
  <conditionalFormatting sqref="C70 E70:J70">
    <cfRule type="containsText" dxfId="18187" priority="23667" operator="containsText" text="DOMENICA">
      <formula>NOT(ISERROR(SEARCH("DOMENICA",C70)))</formula>
    </cfRule>
    <cfRule type="containsText" dxfId="18186" priority="23668" operator="containsText" text="08.30 – 14.30">
      <formula>NOT(ISERROR(SEARCH("08.30 – 14.30",C70)))</formula>
    </cfRule>
    <cfRule type="containsText" dxfId="18185" priority="23669" operator="containsText" text="09.30 – 18.30">
      <formula>NOT(ISERROR(SEARCH("09.30 – 18.30",C70)))</formula>
    </cfRule>
    <cfRule type="containsText" dxfId="18184" priority="23670" operator="containsText" text="08.30 – 16.30">
      <formula>NOT(ISERROR(SEARCH("08.30 – 16.30",C70)))</formula>
    </cfRule>
    <cfRule type="containsText" dxfId="18183" priority="23671" operator="containsText" text="08.30 – 17.30">
      <formula>NOT(ISERROR(SEARCH("08.30 – 17.30",C70)))</formula>
    </cfRule>
    <cfRule type="containsText" dxfId="18182" priority="23672" operator="containsText" text="09.00 – 18.00">
      <formula>NOT(ISERROR(SEARCH("09.00 – 18.00",C70)))</formula>
    </cfRule>
    <cfRule type="containsText" dxfId="18181" priority="23673" operator="containsText" text="09.00 – 15.00">
      <formula>NOT(ISERROR(SEARCH("09.00 – 15.00",C70)))</formula>
    </cfRule>
    <cfRule type="containsText" dxfId="18180" priority="23674" operator="containsText" text="10.30 – 19.30">
      <formula>NOT(ISERROR(SEARCH("10.30 – 19.30",C70)))</formula>
    </cfRule>
    <cfRule type="containsText" dxfId="18179" priority="23675" operator="containsText" text="09.00 – 13.00">
      <formula>NOT(ISERROR(SEARCH("09.00 – 13.00",C70)))</formula>
    </cfRule>
    <cfRule type="containsText" dxfId="18178" priority="23676" operator="containsText" text="11.30 – 19.30">
      <formula>NOT(ISERROR(SEARCH("11.30 – 19.30",C70)))</formula>
    </cfRule>
  </conditionalFormatting>
  <conditionalFormatting sqref="C70 E70:J70">
    <cfRule type="cellIs" dxfId="18177" priority="23659" operator="equal">
      <formula>"09.00 – 15.00"</formula>
    </cfRule>
  </conditionalFormatting>
  <conditionalFormatting sqref="C70 E70:J70">
    <cfRule type="cellIs" dxfId="18176" priority="23660" operator="equal">
      <formula>"09.00 – 18.00"</formula>
    </cfRule>
  </conditionalFormatting>
  <conditionalFormatting sqref="C70 E70:J70">
    <cfRule type="cellIs" dxfId="18175" priority="23661" operator="equal">
      <formula>"09.30 – 13.00"</formula>
    </cfRule>
  </conditionalFormatting>
  <conditionalFormatting sqref="C70 E70:J70">
    <cfRule type="cellIs" dxfId="18174" priority="23662" operator="equal">
      <formula>"10.30 – 19.30"</formula>
    </cfRule>
  </conditionalFormatting>
  <conditionalFormatting sqref="C70 E70:J70">
    <cfRule type="cellIs" dxfId="18173" priority="23663" operator="equal">
      <formula>"11.30 – 19.30"</formula>
    </cfRule>
  </conditionalFormatting>
  <conditionalFormatting sqref="C70 E70:J70">
    <cfRule type="cellIs" dxfId="18172" priority="23664" operator="equal">
      <formula>_FV(13,"3")</formula>
    </cfRule>
  </conditionalFormatting>
  <conditionalFormatting sqref="C70 E70:J70">
    <cfRule type="cellIs" dxfId="18171" priority="23665" operator="equal">
      <formula>_FV(13,"3")</formula>
    </cfRule>
  </conditionalFormatting>
  <conditionalFormatting sqref="C70 E70:J70">
    <cfRule type="cellIs" dxfId="18170" priority="23666" operator="equal">
      <formula>_FV(13,"3")</formula>
    </cfRule>
  </conditionalFormatting>
  <conditionalFormatting sqref="C70 E70:J70">
    <cfRule type="cellIs" dxfId="18169" priority="23651" operator="equal">
      <formula>"09.00 – 15.00"</formula>
    </cfRule>
  </conditionalFormatting>
  <conditionalFormatting sqref="C70 E70:J70">
    <cfRule type="cellIs" dxfId="18168" priority="23652" operator="equal">
      <formula>"09.00 – 18.00"</formula>
    </cfRule>
  </conditionalFormatting>
  <conditionalFormatting sqref="C70 E70:J70">
    <cfRule type="cellIs" dxfId="18167" priority="23653" operator="equal">
      <formula>"09.30 – 13.00"</formula>
    </cfRule>
  </conditionalFormatting>
  <conditionalFormatting sqref="C70 E70:J70">
    <cfRule type="cellIs" dxfId="18166" priority="23654" operator="equal">
      <formula>"10.30 – 19.30"</formula>
    </cfRule>
  </conditionalFormatting>
  <conditionalFormatting sqref="C70 E70:J70">
    <cfRule type="cellIs" dxfId="18165" priority="23655" operator="equal">
      <formula>"11.30 – 19.30"</formula>
    </cfRule>
  </conditionalFormatting>
  <conditionalFormatting sqref="C70 E70:J70">
    <cfRule type="cellIs" dxfId="18164" priority="23656" operator="equal">
      <formula>_FV(13,"3")</formula>
    </cfRule>
  </conditionalFormatting>
  <conditionalFormatting sqref="C70 E70:J70">
    <cfRule type="cellIs" dxfId="18163" priority="23657" operator="equal">
      <formula>_FV(13,"3")</formula>
    </cfRule>
  </conditionalFormatting>
  <conditionalFormatting sqref="C70 E70:J70">
    <cfRule type="cellIs" dxfId="18162" priority="23658" operator="equal">
      <formula>_FV(13,"3")</formula>
    </cfRule>
  </conditionalFormatting>
  <conditionalFormatting sqref="D70">
    <cfRule type="cellIs" dxfId="18161" priority="23643" operator="equal">
      <formula>"09.00 – 15.00"</formula>
    </cfRule>
  </conditionalFormatting>
  <conditionalFormatting sqref="D70">
    <cfRule type="cellIs" dxfId="18160" priority="23644" operator="equal">
      <formula>"09.00 – 18.00"</formula>
    </cfRule>
  </conditionalFormatting>
  <conditionalFormatting sqref="D70">
    <cfRule type="cellIs" dxfId="18159" priority="23645" operator="equal">
      <formula>"09.30 – 13.00"</formula>
    </cfRule>
  </conditionalFormatting>
  <conditionalFormatting sqref="D70">
    <cfRule type="cellIs" dxfId="18158" priority="23646" operator="equal">
      <formula>"10.30 – 19.30"</formula>
    </cfRule>
  </conditionalFormatting>
  <conditionalFormatting sqref="D70">
    <cfRule type="cellIs" dxfId="18157" priority="23647" operator="equal">
      <formula>"11.30 – 19.30"</formula>
    </cfRule>
  </conditionalFormatting>
  <conditionalFormatting sqref="D70">
    <cfRule type="cellIs" dxfId="18156" priority="23648" operator="equal">
      <formula>_FV(13,"3")</formula>
    </cfRule>
  </conditionalFormatting>
  <conditionalFormatting sqref="D70">
    <cfRule type="cellIs" dxfId="18155" priority="23649" operator="equal">
      <formula>_FV(13,"3")</formula>
    </cfRule>
  </conditionalFormatting>
  <conditionalFormatting sqref="D70">
    <cfRule type="cellIs" dxfId="18154" priority="23650" operator="equal">
      <formula>_FV(13,"3")</formula>
    </cfRule>
  </conditionalFormatting>
  <conditionalFormatting sqref="D70">
    <cfRule type="containsText" dxfId="18153" priority="23633" operator="containsText" text="DOMENICA">
      <formula>NOT(ISERROR(SEARCH("DOMENICA",D70)))</formula>
    </cfRule>
    <cfRule type="containsText" dxfId="18152" priority="23634" operator="containsText" text="08.30 – 14.30">
      <formula>NOT(ISERROR(SEARCH("08.30 – 14.30",D70)))</formula>
    </cfRule>
    <cfRule type="containsText" dxfId="18151" priority="23635" operator="containsText" text="09.30 – 18.30">
      <formula>NOT(ISERROR(SEARCH("09.30 – 18.30",D70)))</formula>
    </cfRule>
    <cfRule type="containsText" dxfId="18150" priority="23636" operator="containsText" text="08.30 – 16.30">
      <formula>NOT(ISERROR(SEARCH("08.30 – 16.30",D70)))</formula>
    </cfRule>
    <cfRule type="containsText" dxfId="18149" priority="23637" operator="containsText" text="08.30 – 17.30">
      <formula>NOT(ISERROR(SEARCH("08.30 – 17.30",D70)))</formula>
    </cfRule>
    <cfRule type="containsText" dxfId="18148" priority="23638" operator="containsText" text="09.00 – 18.00">
      <formula>NOT(ISERROR(SEARCH("09.00 – 18.00",D70)))</formula>
    </cfRule>
    <cfRule type="containsText" dxfId="18147" priority="23639" operator="containsText" text="09.00 – 15.00">
      <formula>NOT(ISERROR(SEARCH("09.00 – 15.00",D70)))</formula>
    </cfRule>
    <cfRule type="containsText" dxfId="18146" priority="23640" operator="containsText" text="10.30 – 19.30">
      <formula>NOT(ISERROR(SEARCH("10.30 – 19.30",D70)))</formula>
    </cfRule>
    <cfRule type="containsText" dxfId="18145" priority="23641" operator="containsText" text="09.00 – 13.00">
      <formula>NOT(ISERROR(SEARCH("09.00 – 13.00",D70)))</formula>
    </cfRule>
    <cfRule type="containsText" dxfId="18144" priority="23642" operator="containsText" text="11.30 – 19.30">
      <formula>NOT(ISERROR(SEARCH("11.30 – 19.30",D70)))</formula>
    </cfRule>
  </conditionalFormatting>
  <conditionalFormatting sqref="D70">
    <cfRule type="cellIs" dxfId="18143" priority="23626" operator="equal">
      <formula>"09.00 – 18.00"</formula>
    </cfRule>
  </conditionalFormatting>
  <conditionalFormatting sqref="D70">
    <cfRule type="cellIs" dxfId="18142" priority="23627" operator="equal">
      <formula>"09.30 – 13.00"</formula>
    </cfRule>
  </conditionalFormatting>
  <conditionalFormatting sqref="D70">
    <cfRule type="cellIs" dxfId="18141" priority="23628" operator="equal">
      <formula>"10.30 – 19.30"</formula>
    </cfRule>
  </conditionalFormatting>
  <conditionalFormatting sqref="D70">
    <cfRule type="cellIs" dxfId="18140" priority="23629" operator="equal">
      <formula>"11.30 – 19.30"</formula>
    </cfRule>
  </conditionalFormatting>
  <conditionalFormatting sqref="D70">
    <cfRule type="cellIs" dxfId="18139" priority="23630" operator="equal">
      <formula>_FV(13,"3")</formula>
    </cfRule>
  </conditionalFormatting>
  <conditionalFormatting sqref="D70">
    <cfRule type="cellIs" dxfId="18138" priority="23631" operator="equal">
      <formula>_FV(13,"3")</formula>
    </cfRule>
  </conditionalFormatting>
  <conditionalFormatting sqref="D70">
    <cfRule type="cellIs" dxfId="18137" priority="23632" operator="equal">
      <formula>_FV(13,"3")</formula>
    </cfRule>
  </conditionalFormatting>
  <conditionalFormatting sqref="D70">
    <cfRule type="cellIs" dxfId="18136" priority="23619" operator="equal">
      <formula>"09.00 – 18.00"</formula>
    </cfRule>
  </conditionalFormatting>
  <conditionalFormatting sqref="D70">
    <cfRule type="cellIs" dxfId="18135" priority="23620" operator="equal">
      <formula>"09.30 – 13.00"</formula>
    </cfRule>
  </conditionalFormatting>
  <conditionalFormatting sqref="D70">
    <cfRule type="cellIs" dxfId="18134" priority="23621" operator="equal">
      <formula>"10.30 – 19.30"</formula>
    </cfRule>
  </conditionalFormatting>
  <conditionalFormatting sqref="D70">
    <cfRule type="cellIs" dxfId="18133" priority="23622" operator="equal">
      <formula>"11.30 – 19.30"</formula>
    </cfRule>
  </conditionalFormatting>
  <conditionalFormatting sqref="D70">
    <cfRule type="cellIs" dxfId="18132" priority="23623" operator="equal">
      <formula>_FV(13,"3")</formula>
    </cfRule>
  </conditionalFormatting>
  <conditionalFormatting sqref="D70">
    <cfRule type="cellIs" dxfId="18131" priority="23624" operator="equal">
      <formula>_FV(13,"3")</formula>
    </cfRule>
  </conditionalFormatting>
  <conditionalFormatting sqref="D70">
    <cfRule type="cellIs" dxfId="18130" priority="23625" operator="equal">
      <formula>_FV(13,"3")</formula>
    </cfRule>
  </conditionalFormatting>
  <conditionalFormatting sqref="C70:J70">
    <cfRule type="containsText" dxfId="18129" priority="23613" operator="containsText" text="09.00 - 13.00">
      <formula>NOT(ISERROR(SEARCH("09.00 - 13.00",C70)))</formula>
    </cfRule>
    <cfRule type="containsText" dxfId="18128" priority="23614" operator="containsText" text="09.00 – 15:00">
      <formula>NOT(ISERROR(SEARCH("09.00 – 15:00",C70)))</formula>
    </cfRule>
    <cfRule type="containsText" dxfId="18127" priority="23615" operator="containsText" text="09.00 – 16.00">
      <formula>NOT(ISERROR(SEARCH("09.00 – 16.00",C70)))</formula>
    </cfRule>
    <cfRule type="containsText" dxfId="18126" priority="23616" operator="containsText" text="09.00 - 13:00">
      <formula>NOT(ISERROR(SEARCH("09.00 - 13:00",C70)))</formula>
    </cfRule>
    <cfRule type="containsText" dxfId="18125" priority="23617" operator="containsText" text="08.30 – 16:30 ">
      <formula>NOT(ISERROR(SEARCH("08.30 – 16:30 ",C70)))</formula>
    </cfRule>
    <cfRule type="containsText" dxfId="18124" priority="23618" operator="containsText" text="08.30 – 17:30 ">
      <formula>NOT(ISERROR(SEARCH("08.30 – 17:30 ",C70)))</formula>
    </cfRule>
  </conditionalFormatting>
  <conditionalFormatting sqref="C70:J70">
    <cfRule type="cellIs" dxfId="18123" priority="23605" operator="equal">
      <formula>"09.00 – 15.00"</formula>
    </cfRule>
  </conditionalFormatting>
  <conditionalFormatting sqref="C70:J70">
    <cfRule type="cellIs" dxfId="18122" priority="23606" operator="equal">
      <formula>"09.00 – 18.00"</formula>
    </cfRule>
  </conditionalFormatting>
  <conditionalFormatting sqref="C70:J70">
    <cfRule type="cellIs" dxfId="18121" priority="23607" operator="equal">
      <formula>"09.30 – 13.00"</formula>
    </cfRule>
  </conditionalFormatting>
  <conditionalFormatting sqref="C70:J70">
    <cfRule type="cellIs" dxfId="18120" priority="23608" operator="equal">
      <formula>"10.30 – 19.30"</formula>
    </cfRule>
  </conditionalFormatting>
  <conditionalFormatting sqref="C70:J70">
    <cfRule type="cellIs" dxfId="18119" priority="23609" operator="equal">
      <formula>"11.30 – 19.30"</formula>
    </cfRule>
  </conditionalFormatting>
  <conditionalFormatting sqref="C70:J70">
    <cfRule type="cellIs" dxfId="18118" priority="23610" operator="equal">
      <formula>_FV(13,"3")</formula>
    </cfRule>
  </conditionalFormatting>
  <conditionalFormatting sqref="C70:J70">
    <cfRule type="cellIs" dxfId="18117" priority="23611" operator="equal">
      <formula>_FV(13,"3")</formula>
    </cfRule>
  </conditionalFormatting>
  <conditionalFormatting sqref="C70:J70">
    <cfRule type="cellIs" dxfId="18116" priority="23612" operator="equal">
      <formula>_FV(13,"3")</formula>
    </cfRule>
  </conditionalFormatting>
  <conditionalFormatting sqref="C70:J70">
    <cfRule type="containsText" dxfId="18115" priority="23595" operator="containsText" text="DOMENICA">
      <formula>NOT(ISERROR(SEARCH("DOMENICA",C70)))</formula>
    </cfRule>
    <cfRule type="containsText" dxfId="18114" priority="23596" operator="containsText" text="08.30 – 14.30">
      <formula>NOT(ISERROR(SEARCH("08.30 – 14.30",C70)))</formula>
    </cfRule>
    <cfRule type="containsText" dxfId="18113" priority="23597" operator="containsText" text="09.30 – 18.30">
      <formula>NOT(ISERROR(SEARCH("09.30 – 18.30",C70)))</formula>
    </cfRule>
    <cfRule type="containsText" dxfId="18112" priority="23598" operator="containsText" text="08.30 – 16.30">
      <formula>NOT(ISERROR(SEARCH("08.30 – 16.30",C70)))</formula>
    </cfRule>
    <cfRule type="containsText" dxfId="18111" priority="23599" operator="containsText" text="08.30 – 17.30">
      <formula>NOT(ISERROR(SEARCH("08.30 – 17.30",C70)))</formula>
    </cfRule>
    <cfRule type="containsText" dxfId="18110" priority="23600" operator="containsText" text="09.00 – 18.00">
      <formula>NOT(ISERROR(SEARCH("09.00 – 18.00",C70)))</formula>
    </cfRule>
    <cfRule type="containsText" dxfId="18109" priority="23601" operator="containsText" text="09.00 – 15.00">
      <formula>NOT(ISERROR(SEARCH("09.00 – 15.00",C70)))</formula>
    </cfRule>
    <cfRule type="containsText" dxfId="18108" priority="23602" operator="containsText" text="10.30 – 19.30">
      <formula>NOT(ISERROR(SEARCH("10.30 – 19.30",C70)))</formula>
    </cfRule>
    <cfRule type="containsText" dxfId="18107" priority="23603" operator="containsText" text="09.00 – 13.00">
      <formula>NOT(ISERROR(SEARCH("09.00 – 13.00",C70)))</formula>
    </cfRule>
    <cfRule type="containsText" dxfId="18106" priority="23604" operator="containsText" text="11.30 – 19.30">
      <formula>NOT(ISERROR(SEARCH("11.30 – 19.30",C70)))</formula>
    </cfRule>
  </conditionalFormatting>
  <conditionalFormatting sqref="C70:J70">
    <cfRule type="cellIs" dxfId="18105" priority="23588" operator="equal">
      <formula>"09.00 – 18.00"</formula>
    </cfRule>
  </conditionalFormatting>
  <conditionalFormatting sqref="C70:J70">
    <cfRule type="cellIs" dxfId="18104" priority="23589" operator="equal">
      <formula>"09.30 – 13.00"</formula>
    </cfRule>
  </conditionalFormatting>
  <conditionalFormatting sqref="C70:J70">
    <cfRule type="cellIs" dxfId="18103" priority="23590" operator="equal">
      <formula>"10.30 – 19.30"</formula>
    </cfRule>
  </conditionalFormatting>
  <conditionalFormatting sqref="C70:J70">
    <cfRule type="cellIs" dxfId="18102" priority="23591" operator="equal">
      <formula>"11.30 – 19.30"</formula>
    </cfRule>
  </conditionalFormatting>
  <conditionalFormatting sqref="C70:J70">
    <cfRule type="cellIs" dxfId="18101" priority="23592" operator="equal">
      <formula>_FV(13,"3")</formula>
    </cfRule>
  </conditionalFormatting>
  <conditionalFormatting sqref="C70:J70">
    <cfRule type="cellIs" dxfId="18100" priority="23593" operator="equal">
      <formula>_FV(13,"3")</formula>
    </cfRule>
  </conditionalFormatting>
  <conditionalFormatting sqref="C70:J70">
    <cfRule type="cellIs" dxfId="18099" priority="23594" operator="equal">
      <formula>_FV(13,"3")</formula>
    </cfRule>
  </conditionalFormatting>
  <conditionalFormatting sqref="C70:J70">
    <cfRule type="cellIs" dxfId="18098" priority="23581" operator="equal">
      <formula>"09.00 – 18.00"</formula>
    </cfRule>
  </conditionalFormatting>
  <conditionalFormatting sqref="C70:J70">
    <cfRule type="cellIs" dxfId="18097" priority="23582" operator="equal">
      <formula>"09.30 – 13.00"</formula>
    </cfRule>
  </conditionalFormatting>
  <conditionalFormatting sqref="C70:J70">
    <cfRule type="cellIs" dxfId="18096" priority="23583" operator="equal">
      <formula>"10.30 – 19.30"</formula>
    </cfRule>
  </conditionalFormatting>
  <conditionalFormatting sqref="C70:J70">
    <cfRule type="cellIs" dxfId="18095" priority="23584" operator="equal">
      <formula>"11.30 – 19.30"</formula>
    </cfRule>
  </conditionalFormatting>
  <conditionalFormatting sqref="C70:J70">
    <cfRule type="cellIs" dxfId="18094" priority="23585" operator="equal">
      <formula>_FV(13,"3")</formula>
    </cfRule>
  </conditionalFormatting>
  <conditionalFormatting sqref="C70:J70">
    <cfRule type="cellIs" dxfId="18093" priority="23586" operator="equal">
      <formula>_FV(13,"3")</formula>
    </cfRule>
  </conditionalFormatting>
  <conditionalFormatting sqref="C70:J70">
    <cfRule type="cellIs" dxfId="18092" priority="23587" operator="equal">
      <formula>_FV(13,"3")</formula>
    </cfRule>
  </conditionalFormatting>
  <conditionalFormatting sqref="D70">
    <cfRule type="cellIs" dxfId="18091" priority="23573" operator="equal">
      <formula>"09.00 – 15.00"</formula>
    </cfRule>
  </conditionalFormatting>
  <conditionalFormatting sqref="D70">
    <cfRule type="cellIs" dxfId="18090" priority="23574" operator="equal">
      <formula>"09.00 – 18.00"</formula>
    </cfRule>
  </conditionalFormatting>
  <conditionalFormatting sqref="D70">
    <cfRule type="cellIs" dxfId="18089" priority="23575" operator="equal">
      <formula>"09.30 – 13.00"</formula>
    </cfRule>
  </conditionalFormatting>
  <conditionalFormatting sqref="D70">
    <cfRule type="cellIs" dxfId="18088" priority="23576" operator="equal">
      <formula>"10.30 – 19.30"</formula>
    </cfRule>
  </conditionalFormatting>
  <conditionalFormatting sqref="D70">
    <cfRule type="cellIs" dxfId="18087" priority="23577" operator="equal">
      <formula>"11.30 – 19.30"</formula>
    </cfRule>
  </conditionalFormatting>
  <conditionalFormatting sqref="D70">
    <cfRule type="cellIs" dxfId="18086" priority="23578" operator="equal">
      <formula>_FV(13,"3")</formula>
    </cfRule>
  </conditionalFormatting>
  <conditionalFormatting sqref="D70">
    <cfRule type="cellIs" dxfId="18085" priority="23579" operator="equal">
      <formula>_FV(13,"3")</formula>
    </cfRule>
  </conditionalFormatting>
  <conditionalFormatting sqref="D70">
    <cfRule type="cellIs" dxfId="18084" priority="23580" operator="equal">
      <formula>_FV(13,"3")</formula>
    </cfRule>
  </conditionalFormatting>
  <conditionalFormatting sqref="D70">
    <cfRule type="containsText" dxfId="18083" priority="23563" operator="containsText" text="DOMENICA">
      <formula>NOT(ISERROR(SEARCH("DOMENICA",D70)))</formula>
    </cfRule>
    <cfRule type="containsText" dxfId="18082" priority="23564" operator="containsText" text="08.30 – 14.30">
      <formula>NOT(ISERROR(SEARCH("08.30 – 14.30",D70)))</formula>
    </cfRule>
    <cfRule type="containsText" dxfId="18081" priority="23565" operator="containsText" text="09.30 – 18.30">
      <formula>NOT(ISERROR(SEARCH("09.30 – 18.30",D70)))</formula>
    </cfRule>
    <cfRule type="containsText" dxfId="18080" priority="23566" operator="containsText" text="08.30 – 16.30">
      <formula>NOT(ISERROR(SEARCH("08.30 – 16.30",D70)))</formula>
    </cfRule>
    <cfRule type="containsText" dxfId="18079" priority="23567" operator="containsText" text="08.30 – 17.30">
      <formula>NOT(ISERROR(SEARCH("08.30 – 17.30",D70)))</formula>
    </cfRule>
    <cfRule type="containsText" dxfId="18078" priority="23568" operator="containsText" text="09.00 – 18.00">
      <formula>NOT(ISERROR(SEARCH("09.00 – 18.00",D70)))</formula>
    </cfRule>
    <cfRule type="containsText" dxfId="18077" priority="23569" operator="containsText" text="09.00 – 15.00">
      <formula>NOT(ISERROR(SEARCH("09.00 – 15.00",D70)))</formula>
    </cfRule>
    <cfRule type="containsText" dxfId="18076" priority="23570" operator="containsText" text="10.30 – 19.30">
      <formula>NOT(ISERROR(SEARCH("10.30 – 19.30",D70)))</formula>
    </cfRule>
    <cfRule type="containsText" dxfId="18075" priority="23571" operator="containsText" text="09.00 – 13.00">
      <formula>NOT(ISERROR(SEARCH("09.00 – 13.00",D70)))</formula>
    </cfRule>
    <cfRule type="containsText" dxfId="18074" priority="23572" operator="containsText" text="11.30 – 19.30">
      <formula>NOT(ISERROR(SEARCH("11.30 – 19.30",D70)))</formula>
    </cfRule>
  </conditionalFormatting>
  <conditionalFormatting sqref="D70">
    <cfRule type="cellIs" dxfId="18073" priority="23556" operator="equal">
      <formula>"09.00 – 18.00"</formula>
    </cfRule>
  </conditionalFormatting>
  <conditionalFormatting sqref="D70">
    <cfRule type="cellIs" dxfId="18072" priority="23557" operator="equal">
      <formula>"09.30 – 13.00"</formula>
    </cfRule>
  </conditionalFormatting>
  <conditionalFormatting sqref="D70">
    <cfRule type="cellIs" dxfId="18071" priority="23558" operator="equal">
      <formula>"10.30 – 19.30"</formula>
    </cfRule>
  </conditionalFormatting>
  <conditionalFormatting sqref="D70">
    <cfRule type="cellIs" dxfId="18070" priority="23559" operator="equal">
      <formula>"11.30 – 19.30"</formula>
    </cfRule>
  </conditionalFormatting>
  <conditionalFormatting sqref="D70">
    <cfRule type="cellIs" dxfId="18069" priority="23560" operator="equal">
      <formula>_FV(13,"3")</formula>
    </cfRule>
  </conditionalFormatting>
  <conditionalFormatting sqref="D70">
    <cfRule type="cellIs" dxfId="18068" priority="23561" operator="equal">
      <formula>_FV(13,"3")</formula>
    </cfRule>
  </conditionalFormatting>
  <conditionalFormatting sqref="D70">
    <cfRule type="cellIs" dxfId="18067" priority="23562" operator="equal">
      <formula>_FV(13,"3")</formula>
    </cfRule>
  </conditionalFormatting>
  <conditionalFormatting sqref="D70">
    <cfRule type="cellIs" dxfId="18066" priority="23552" operator="equal">
      <formula>"11.30 – 19.30"</formula>
    </cfRule>
  </conditionalFormatting>
  <conditionalFormatting sqref="D70">
    <cfRule type="cellIs" dxfId="18065" priority="23553" operator="equal">
      <formula>_FV(13,"3")</formula>
    </cfRule>
  </conditionalFormatting>
  <conditionalFormatting sqref="D70">
    <cfRule type="cellIs" dxfId="18064" priority="23554" operator="equal">
      <formula>_FV(13,"3")</formula>
    </cfRule>
  </conditionalFormatting>
  <conditionalFormatting sqref="D70">
    <cfRule type="cellIs" dxfId="18063" priority="23555" operator="equal">
      <formula>_FV(13,"3")</formula>
    </cfRule>
  </conditionalFormatting>
  <conditionalFormatting sqref="C80">
    <cfRule type="cellIs" dxfId="18062" priority="23412" operator="equal">
      <formula>"09.00 – 18.00"</formula>
    </cfRule>
  </conditionalFormatting>
  <conditionalFormatting sqref="C80">
    <cfRule type="cellIs" dxfId="18061" priority="23413" operator="equal">
      <formula>"09.30 – 13.00"</formula>
    </cfRule>
  </conditionalFormatting>
  <conditionalFormatting sqref="C80">
    <cfRule type="cellIs" dxfId="18060" priority="23414" operator="equal">
      <formula>"10.30 – 19.30"</formula>
    </cfRule>
  </conditionalFormatting>
  <conditionalFormatting sqref="D80:I80">
    <cfRule type="cellIs" dxfId="18059" priority="23540" operator="equal">
      <formula>"09.00 – 13.00"</formula>
    </cfRule>
  </conditionalFormatting>
  <conditionalFormatting sqref="D80:I80">
    <cfRule type="cellIs" dxfId="18058" priority="23541" operator="equal">
      <formula>"09.00 – 15.00"</formula>
    </cfRule>
  </conditionalFormatting>
  <conditionalFormatting sqref="D80:I80">
    <cfRule type="cellIs" dxfId="18057" priority="23542" operator="equal">
      <formula>"09.00 – 18.00"</formula>
    </cfRule>
  </conditionalFormatting>
  <conditionalFormatting sqref="D80:I80">
    <cfRule type="cellIs" dxfId="18056" priority="23543" operator="equal">
      <formula>"09.30 – 13.00"</formula>
    </cfRule>
  </conditionalFormatting>
  <conditionalFormatting sqref="D80:I80">
    <cfRule type="cellIs" dxfId="18055" priority="23544" operator="equal">
      <formula>"10.30 – 19.30"</formula>
    </cfRule>
  </conditionalFormatting>
  <conditionalFormatting sqref="D80:I80">
    <cfRule type="cellIs" dxfId="18054" priority="23545" operator="equal">
      <formula>"11.30 – 19.30"</formula>
    </cfRule>
  </conditionalFormatting>
  <conditionalFormatting sqref="D80:I80">
    <cfRule type="cellIs" dxfId="18053" priority="23546" operator="equal">
      <formula>_FV(13,"3")</formula>
    </cfRule>
  </conditionalFormatting>
  <conditionalFormatting sqref="D80:I80">
    <cfRule type="cellIs" dxfId="18052" priority="23547" operator="equal">
      <formula>_FV(13,"3")</formula>
    </cfRule>
  </conditionalFormatting>
  <conditionalFormatting sqref="D80:I80">
    <cfRule type="cellIs" dxfId="18051" priority="23548" operator="equal">
      <formula>_FV(13,"3")</formula>
    </cfRule>
  </conditionalFormatting>
  <conditionalFormatting sqref="D80:I80">
    <cfRule type="containsText" dxfId="18050" priority="23530" operator="containsText" text="DOMENICA">
      <formula>NOT(ISERROR(SEARCH("DOMENICA",D80)))</formula>
    </cfRule>
    <cfRule type="containsText" dxfId="18049" priority="23531" operator="containsText" text="08.30 – 14.30">
      <formula>NOT(ISERROR(SEARCH("08.30 – 14.30",D80)))</formula>
    </cfRule>
    <cfRule type="containsText" dxfId="18048" priority="23532" operator="containsText" text="09.30 – 18.30">
      <formula>NOT(ISERROR(SEARCH("09.30 – 18.30",D80)))</formula>
    </cfRule>
    <cfRule type="containsText" dxfId="18047" priority="23533" operator="containsText" text="08.30 – 16.30">
      <formula>NOT(ISERROR(SEARCH("08.30 – 16.30",D80)))</formula>
    </cfRule>
    <cfRule type="containsText" dxfId="18046" priority="23534" operator="containsText" text="08.30 – 17.30">
      <formula>NOT(ISERROR(SEARCH("08.30 – 17.30",D80)))</formula>
    </cfRule>
    <cfRule type="containsText" dxfId="18045" priority="23535" operator="containsText" text="09.00 – 18.00">
      <formula>NOT(ISERROR(SEARCH("09.00 – 18.00",D80)))</formula>
    </cfRule>
    <cfRule type="containsText" dxfId="18044" priority="23536" operator="containsText" text="09.00 – 15.00">
      <formula>NOT(ISERROR(SEARCH("09.00 – 15.00",D80)))</formula>
    </cfRule>
    <cfRule type="containsText" dxfId="18043" priority="23537" operator="containsText" text="10.30 – 19.30">
      <formula>NOT(ISERROR(SEARCH("10.30 – 19.30",D80)))</formula>
    </cfRule>
    <cfRule type="containsText" dxfId="18042" priority="23538" operator="containsText" text="09.00 – 13.00">
      <formula>NOT(ISERROR(SEARCH("09.00 – 13.00",D80)))</formula>
    </cfRule>
    <cfRule type="containsText" dxfId="18041" priority="23539" operator="containsText" text="11.30 – 19.30">
      <formula>NOT(ISERROR(SEARCH("11.30 – 19.30",D80)))</formula>
    </cfRule>
  </conditionalFormatting>
  <conditionalFormatting sqref="D80:I80">
    <cfRule type="cellIs" dxfId="18040" priority="23522" operator="equal">
      <formula>"09.00 – 15.00"</formula>
    </cfRule>
  </conditionalFormatting>
  <conditionalFormatting sqref="D80:I80">
    <cfRule type="cellIs" dxfId="18039" priority="23523" operator="equal">
      <formula>"09.00 – 18.00"</formula>
    </cfRule>
  </conditionalFormatting>
  <conditionalFormatting sqref="D80:I80">
    <cfRule type="cellIs" dxfId="18038" priority="23524" operator="equal">
      <formula>"09.30 – 13.00"</formula>
    </cfRule>
  </conditionalFormatting>
  <conditionalFormatting sqref="D80:I80">
    <cfRule type="cellIs" dxfId="18037" priority="23525" operator="equal">
      <formula>"10.30 – 19.30"</formula>
    </cfRule>
  </conditionalFormatting>
  <conditionalFormatting sqref="D80:I80">
    <cfRule type="cellIs" dxfId="18036" priority="23526" operator="equal">
      <formula>"11.30 – 19.30"</formula>
    </cfRule>
  </conditionalFormatting>
  <conditionalFormatting sqref="D80:I80">
    <cfRule type="cellIs" dxfId="18035" priority="23527" operator="equal">
      <formula>_FV(13,"3")</formula>
    </cfRule>
  </conditionalFormatting>
  <conditionalFormatting sqref="D80:I80">
    <cfRule type="cellIs" dxfId="18034" priority="23528" operator="equal">
      <formula>_FV(13,"3")</formula>
    </cfRule>
  </conditionalFormatting>
  <conditionalFormatting sqref="D80:I80">
    <cfRule type="cellIs" dxfId="18033" priority="23529" operator="equal">
      <formula>_FV(13,"3")</formula>
    </cfRule>
  </conditionalFormatting>
  <conditionalFormatting sqref="D80:I80">
    <cfRule type="cellIs" dxfId="18032" priority="23514" operator="equal">
      <formula>"09.00 – 15.00"</formula>
    </cfRule>
  </conditionalFormatting>
  <conditionalFormatting sqref="D80:I80">
    <cfRule type="cellIs" dxfId="18031" priority="23515" operator="equal">
      <formula>"09.00 – 18.00"</formula>
    </cfRule>
  </conditionalFormatting>
  <conditionalFormatting sqref="D80:I80">
    <cfRule type="cellIs" dxfId="18030" priority="23516" operator="equal">
      <formula>"09.30 – 13.00"</formula>
    </cfRule>
  </conditionalFormatting>
  <conditionalFormatting sqref="D80:I80">
    <cfRule type="cellIs" dxfId="18029" priority="23517" operator="equal">
      <formula>"10.30 – 19.30"</formula>
    </cfRule>
  </conditionalFormatting>
  <conditionalFormatting sqref="D80:I80">
    <cfRule type="cellIs" dxfId="18028" priority="23518" operator="equal">
      <formula>"11.30 – 19.30"</formula>
    </cfRule>
  </conditionalFormatting>
  <conditionalFormatting sqref="D80:I80">
    <cfRule type="cellIs" dxfId="18027" priority="23519" operator="equal">
      <formula>_FV(13,"3")</formula>
    </cfRule>
  </conditionalFormatting>
  <conditionalFormatting sqref="D80:I80">
    <cfRule type="cellIs" dxfId="18026" priority="23520" operator="equal">
      <formula>_FV(13,"3")</formula>
    </cfRule>
  </conditionalFormatting>
  <conditionalFormatting sqref="D80:I80">
    <cfRule type="cellIs" dxfId="18025" priority="23521" operator="equal">
      <formula>_FV(13,"3")</formula>
    </cfRule>
  </conditionalFormatting>
  <conditionalFormatting sqref="C80">
    <cfRule type="cellIs" dxfId="18024" priority="23506" operator="equal">
      <formula>"09.00 – 15.00"</formula>
    </cfRule>
  </conditionalFormatting>
  <conditionalFormatting sqref="C80">
    <cfRule type="cellIs" dxfId="18023" priority="23507" operator="equal">
      <formula>"09.00 – 18.00"</formula>
    </cfRule>
  </conditionalFormatting>
  <conditionalFormatting sqref="C80">
    <cfRule type="cellIs" dxfId="18022" priority="23508" operator="equal">
      <formula>"09.30 – 13.00"</formula>
    </cfRule>
  </conditionalFormatting>
  <conditionalFormatting sqref="C80">
    <cfRule type="cellIs" dxfId="18021" priority="23509" operator="equal">
      <formula>"10.30 – 19.30"</formula>
    </cfRule>
  </conditionalFormatting>
  <conditionalFormatting sqref="C80">
    <cfRule type="cellIs" dxfId="18020" priority="23510" operator="equal">
      <formula>"11.30 – 19.30"</formula>
    </cfRule>
  </conditionalFormatting>
  <conditionalFormatting sqref="C80">
    <cfRule type="cellIs" dxfId="18019" priority="23511" operator="equal">
      <formula>_FV(13,"3")</formula>
    </cfRule>
  </conditionalFormatting>
  <conditionalFormatting sqref="C80">
    <cfRule type="cellIs" dxfId="18018" priority="23512" operator="equal">
      <formula>_FV(13,"3")</formula>
    </cfRule>
  </conditionalFormatting>
  <conditionalFormatting sqref="C80">
    <cfRule type="cellIs" dxfId="18017" priority="23513" operator="equal">
      <formula>_FV(13,"3")</formula>
    </cfRule>
  </conditionalFormatting>
  <conditionalFormatting sqref="C80">
    <cfRule type="containsText" dxfId="18016" priority="23496" operator="containsText" text="DOMENICA">
      <formula>NOT(ISERROR(SEARCH("DOMENICA",C80)))</formula>
    </cfRule>
    <cfRule type="containsText" dxfId="18015" priority="23497" operator="containsText" text="08.30 – 14.30">
      <formula>NOT(ISERROR(SEARCH("08.30 – 14.30",C80)))</formula>
    </cfRule>
    <cfRule type="containsText" dxfId="18014" priority="23498" operator="containsText" text="09.30 – 18.30">
      <formula>NOT(ISERROR(SEARCH("09.30 – 18.30",C80)))</formula>
    </cfRule>
    <cfRule type="containsText" dxfId="18013" priority="23499" operator="containsText" text="08.30 – 16.30">
      <formula>NOT(ISERROR(SEARCH("08.30 – 16.30",C80)))</formula>
    </cfRule>
    <cfRule type="containsText" dxfId="18012" priority="23500" operator="containsText" text="08.30 – 17.30">
      <formula>NOT(ISERROR(SEARCH("08.30 – 17.30",C80)))</formula>
    </cfRule>
    <cfRule type="containsText" dxfId="18011" priority="23501" operator="containsText" text="09.00 – 18.00">
      <formula>NOT(ISERROR(SEARCH("09.00 – 18.00",C80)))</formula>
    </cfRule>
    <cfRule type="containsText" dxfId="18010" priority="23502" operator="containsText" text="09.00 – 15.00">
      <formula>NOT(ISERROR(SEARCH("09.00 – 15.00",C80)))</formula>
    </cfRule>
    <cfRule type="containsText" dxfId="18009" priority="23503" operator="containsText" text="10.30 – 19.30">
      <formula>NOT(ISERROR(SEARCH("10.30 – 19.30",C80)))</formula>
    </cfRule>
    <cfRule type="containsText" dxfId="18008" priority="23504" operator="containsText" text="09.00 – 13.00">
      <formula>NOT(ISERROR(SEARCH("09.00 – 13.00",C80)))</formula>
    </cfRule>
    <cfRule type="containsText" dxfId="18007" priority="23505" operator="containsText" text="11.30 – 19.30">
      <formula>NOT(ISERROR(SEARCH("11.30 – 19.30",C80)))</formula>
    </cfRule>
  </conditionalFormatting>
  <conditionalFormatting sqref="C80">
    <cfRule type="cellIs" dxfId="18006" priority="23489" operator="equal">
      <formula>"09.00 – 18.00"</formula>
    </cfRule>
  </conditionalFormatting>
  <conditionalFormatting sqref="C80">
    <cfRule type="cellIs" dxfId="18005" priority="23490" operator="equal">
      <formula>"09.30 – 13.00"</formula>
    </cfRule>
  </conditionalFormatting>
  <conditionalFormatting sqref="C80">
    <cfRule type="cellIs" dxfId="18004" priority="23491" operator="equal">
      <formula>"10.30 – 19.30"</formula>
    </cfRule>
  </conditionalFormatting>
  <conditionalFormatting sqref="C80">
    <cfRule type="cellIs" dxfId="18003" priority="23492" operator="equal">
      <formula>"11.30 – 19.30"</formula>
    </cfRule>
  </conditionalFormatting>
  <conditionalFormatting sqref="C80">
    <cfRule type="cellIs" dxfId="18002" priority="23493" operator="equal">
      <formula>_FV(13,"3")</formula>
    </cfRule>
  </conditionalFormatting>
  <conditionalFormatting sqref="C80">
    <cfRule type="cellIs" dxfId="18001" priority="23494" operator="equal">
      <formula>_FV(13,"3")</formula>
    </cfRule>
  </conditionalFormatting>
  <conditionalFormatting sqref="C80">
    <cfRule type="cellIs" dxfId="18000" priority="23495" operator="equal">
      <formula>_FV(13,"3")</formula>
    </cfRule>
  </conditionalFormatting>
  <conditionalFormatting sqref="C80">
    <cfRule type="cellIs" dxfId="17999" priority="23482" operator="equal">
      <formula>"09.00 – 18.00"</formula>
    </cfRule>
  </conditionalFormatting>
  <conditionalFormatting sqref="C80">
    <cfRule type="cellIs" dxfId="17998" priority="23483" operator="equal">
      <formula>"09.30 – 13.00"</formula>
    </cfRule>
  </conditionalFormatting>
  <conditionalFormatting sqref="C80">
    <cfRule type="cellIs" dxfId="17997" priority="23484" operator="equal">
      <formula>"10.30 – 19.30"</formula>
    </cfRule>
  </conditionalFormatting>
  <conditionalFormatting sqref="C80">
    <cfRule type="cellIs" dxfId="17996" priority="23485" operator="equal">
      <formula>"11.30 – 19.30"</formula>
    </cfRule>
  </conditionalFormatting>
  <conditionalFormatting sqref="C80">
    <cfRule type="cellIs" dxfId="17995" priority="23486" operator="equal">
      <formula>_FV(13,"3")</formula>
    </cfRule>
  </conditionalFormatting>
  <conditionalFormatting sqref="C80">
    <cfRule type="cellIs" dxfId="17994" priority="23487" operator="equal">
      <formula>_FV(13,"3")</formula>
    </cfRule>
  </conditionalFormatting>
  <conditionalFormatting sqref="C80">
    <cfRule type="cellIs" dxfId="17993" priority="23488" operator="equal">
      <formula>_FV(13,"3")</formula>
    </cfRule>
  </conditionalFormatting>
  <conditionalFormatting sqref="C80:I80">
    <cfRule type="containsText" dxfId="17992" priority="23476" operator="containsText" text="09.00 - 13.00">
      <formula>NOT(ISERROR(SEARCH("09.00 - 13.00",C80)))</formula>
    </cfRule>
    <cfRule type="containsText" dxfId="17991" priority="23477" operator="containsText" text="09.00 – 15:00">
      <formula>NOT(ISERROR(SEARCH("09.00 – 15:00",C80)))</formula>
    </cfRule>
    <cfRule type="containsText" dxfId="17990" priority="23478" operator="containsText" text="09.00 – 16.00">
      <formula>NOT(ISERROR(SEARCH("09.00 – 16.00",C80)))</formula>
    </cfRule>
    <cfRule type="containsText" dxfId="17989" priority="23479" operator="containsText" text="09.00 - 13:00">
      <formula>NOT(ISERROR(SEARCH("09.00 - 13:00",C80)))</formula>
    </cfRule>
    <cfRule type="containsText" dxfId="17988" priority="23480" operator="containsText" text="08.30 – 16:30 ">
      <formula>NOT(ISERROR(SEARCH("08.30 – 16:30 ",C80)))</formula>
    </cfRule>
    <cfRule type="containsText" dxfId="17987" priority="23481" operator="containsText" text="08.30 – 17:30 ">
      <formula>NOT(ISERROR(SEARCH("08.30 – 17:30 ",C80)))</formula>
    </cfRule>
  </conditionalFormatting>
  <conditionalFormatting sqref="C80:I80">
    <cfRule type="cellIs" dxfId="17986" priority="23468" operator="equal">
      <formula>"09.00 – 15.00"</formula>
    </cfRule>
  </conditionalFormatting>
  <conditionalFormatting sqref="C80:I80">
    <cfRule type="cellIs" dxfId="17985" priority="23469" operator="equal">
      <formula>"09.00 – 18.00"</formula>
    </cfRule>
  </conditionalFormatting>
  <conditionalFormatting sqref="C80:I80">
    <cfRule type="cellIs" dxfId="17984" priority="23470" operator="equal">
      <formula>"09.30 – 13.00"</formula>
    </cfRule>
  </conditionalFormatting>
  <conditionalFormatting sqref="C80:I80">
    <cfRule type="cellIs" dxfId="17983" priority="23471" operator="equal">
      <formula>"10.30 – 19.30"</formula>
    </cfRule>
  </conditionalFormatting>
  <conditionalFormatting sqref="C80:I80">
    <cfRule type="cellIs" dxfId="17982" priority="23472" operator="equal">
      <formula>"11.30 – 19.30"</formula>
    </cfRule>
  </conditionalFormatting>
  <conditionalFormatting sqref="C80:I80">
    <cfRule type="cellIs" dxfId="17981" priority="23473" operator="equal">
      <formula>_FV(13,"3")</formula>
    </cfRule>
  </conditionalFormatting>
  <conditionalFormatting sqref="C80:I80">
    <cfRule type="cellIs" dxfId="17980" priority="23474" operator="equal">
      <formula>_FV(13,"3")</formula>
    </cfRule>
  </conditionalFormatting>
  <conditionalFormatting sqref="C80:I80">
    <cfRule type="cellIs" dxfId="17979" priority="23475" operator="equal">
      <formula>_FV(13,"3")</formula>
    </cfRule>
  </conditionalFormatting>
  <conditionalFormatting sqref="C80:I80">
    <cfRule type="containsText" dxfId="17978" priority="23458" operator="containsText" text="DOMENICA">
      <formula>NOT(ISERROR(SEARCH("DOMENICA",C80)))</formula>
    </cfRule>
    <cfRule type="containsText" dxfId="17977" priority="23459" operator="containsText" text="08.30 – 14.30">
      <formula>NOT(ISERROR(SEARCH("08.30 – 14.30",C80)))</formula>
    </cfRule>
    <cfRule type="containsText" dxfId="17976" priority="23460" operator="containsText" text="09.30 – 18.30">
      <formula>NOT(ISERROR(SEARCH("09.30 – 18.30",C80)))</formula>
    </cfRule>
    <cfRule type="containsText" dxfId="17975" priority="23461" operator="containsText" text="08.30 – 16.30">
      <formula>NOT(ISERROR(SEARCH("08.30 – 16.30",C80)))</formula>
    </cfRule>
    <cfRule type="containsText" dxfId="17974" priority="23462" operator="containsText" text="08.30 – 17.30">
      <formula>NOT(ISERROR(SEARCH("08.30 – 17.30",C80)))</formula>
    </cfRule>
    <cfRule type="containsText" dxfId="17973" priority="23463" operator="containsText" text="09.00 – 18.00">
      <formula>NOT(ISERROR(SEARCH("09.00 – 18.00",C80)))</formula>
    </cfRule>
    <cfRule type="containsText" dxfId="17972" priority="23464" operator="containsText" text="09.00 – 15.00">
      <formula>NOT(ISERROR(SEARCH("09.00 – 15.00",C80)))</formula>
    </cfRule>
    <cfRule type="containsText" dxfId="17971" priority="23465" operator="containsText" text="10.30 – 19.30">
      <formula>NOT(ISERROR(SEARCH("10.30 – 19.30",C80)))</formula>
    </cfRule>
    <cfRule type="containsText" dxfId="17970" priority="23466" operator="containsText" text="09.00 – 13.00">
      <formula>NOT(ISERROR(SEARCH("09.00 – 13.00",C80)))</formula>
    </cfRule>
    <cfRule type="containsText" dxfId="17969" priority="23467" operator="containsText" text="11.30 – 19.30">
      <formula>NOT(ISERROR(SEARCH("11.30 – 19.30",C80)))</formula>
    </cfRule>
  </conditionalFormatting>
  <conditionalFormatting sqref="C80:I80">
    <cfRule type="cellIs" dxfId="17968" priority="23451" operator="equal">
      <formula>"09.00 – 18.00"</formula>
    </cfRule>
  </conditionalFormatting>
  <conditionalFormatting sqref="C80:I80">
    <cfRule type="cellIs" dxfId="17967" priority="23452" operator="equal">
      <formula>"09.30 – 13.00"</formula>
    </cfRule>
  </conditionalFormatting>
  <conditionalFormatting sqref="C80:I80">
    <cfRule type="cellIs" dxfId="17966" priority="23453" operator="equal">
      <formula>"10.30 – 19.30"</formula>
    </cfRule>
  </conditionalFormatting>
  <conditionalFormatting sqref="C80:I80">
    <cfRule type="cellIs" dxfId="17965" priority="23454" operator="equal">
      <formula>"11.30 – 19.30"</formula>
    </cfRule>
  </conditionalFormatting>
  <conditionalFormatting sqref="C80:I80">
    <cfRule type="cellIs" dxfId="17964" priority="23455" operator="equal">
      <formula>_FV(13,"3")</formula>
    </cfRule>
  </conditionalFormatting>
  <conditionalFormatting sqref="C80:I80">
    <cfRule type="cellIs" dxfId="17963" priority="23456" operator="equal">
      <formula>_FV(13,"3")</formula>
    </cfRule>
  </conditionalFormatting>
  <conditionalFormatting sqref="C80:I80">
    <cfRule type="cellIs" dxfId="17962" priority="23457" operator="equal">
      <formula>_FV(13,"3")</formula>
    </cfRule>
  </conditionalFormatting>
  <conditionalFormatting sqref="C80:I80">
    <cfRule type="cellIs" dxfId="17961" priority="23444" operator="equal">
      <formula>"09.00 – 18.00"</formula>
    </cfRule>
  </conditionalFormatting>
  <conditionalFormatting sqref="C80:I80">
    <cfRule type="cellIs" dxfId="17960" priority="23445" operator="equal">
      <formula>"09.30 – 13.00"</formula>
    </cfRule>
  </conditionalFormatting>
  <conditionalFormatting sqref="C80:I80">
    <cfRule type="cellIs" dxfId="17959" priority="23446" operator="equal">
      <formula>"10.30 – 19.30"</formula>
    </cfRule>
  </conditionalFormatting>
  <conditionalFormatting sqref="C80:I80">
    <cfRule type="cellIs" dxfId="17958" priority="23447" operator="equal">
      <formula>"11.30 – 19.30"</formula>
    </cfRule>
  </conditionalFormatting>
  <conditionalFormatting sqref="C80:I80">
    <cfRule type="cellIs" dxfId="17957" priority="23448" operator="equal">
      <formula>_FV(13,"3")</formula>
    </cfRule>
  </conditionalFormatting>
  <conditionalFormatting sqref="C80:I80">
    <cfRule type="cellIs" dxfId="17956" priority="23449" operator="equal">
      <formula>_FV(13,"3")</formula>
    </cfRule>
  </conditionalFormatting>
  <conditionalFormatting sqref="C80:I80">
    <cfRule type="cellIs" dxfId="17955" priority="23450" operator="equal">
      <formula>_FV(13,"3")</formula>
    </cfRule>
  </conditionalFormatting>
  <conditionalFormatting sqref="C80">
    <cfRule type="cellIs" dxfId="17954" priority="23436" operator="equal">
      <formula>"09.00 – 15.00"</formula>
    </cfRule>
  </conditionalFormatting>
  <conditionalFormatting sqref="C80">
    <cfRule type="cellIs" dxfId="17953" priority="23437" operator="equal">
      <formula>"09.00 – 18.00"</formula>
    </cfRule>
  </conditionalFormatting>
  <conditionalFormatting sqref="C80">
    <cfRule type="cellIs" dxfId="17952" priority="23438" operator="equal">
      <formula>"09.30 – 13.00"</formula>
    </cfRule>
  </conditionalFormatting>
  <conditionalFormatting sqref="C80">
    <cfRule type="cellIs" dxfId="17951" priority="23439" operator="equal">
      <formula>"10.30 – 19.30"</formula>
    </cfRule>
  </conditionalFormatting>
  <conditionalFormatting sqref="C80">
    <cfRule type="cellIs" dxfId="17950" priority="23440" operator="equal">
      <formula>"11.30 – 19.30"</formula>
    </cfRule>
  </conditionalFormatting>
  <conditionalFormatting sqref="C80">
    <cfRule type="cellIs" dxfId="17949" priority="23441" operator="equal">
      <formula>_FV(13,"3")</formula>
    </cfRule>
  </conditionalFormatting>
  <conditionalFormatting sqref="C80">
    <cfRule type="cellIs" dxfId="17948" priority="23442" operator="equal">
      <formula>_FV(13,"3")</formula>
    </cfRule>
  </conditionalFormatting>
  <conditionalFormatting sqref="C80">
    <cfRule type="cellIs" dxfId="17947" priority="23443" operator="equal">
      <formula>_FV(13,"3")</formula>
    </cfRule>
  </conditionalFormatting>
  <conditionalFormatting sqref="C80">
    <cfRule type="containsText" dxfId="17946" priority="23426" operator="containsText" text="DOMENICA">
      <formula>NOT(ISERROR(SEARCH("DOMENICA",C80)))</formula>
    </cfRule>
    <cfRule type="containsText" dxfId="17945" priority="23427" operator="containsText" text="08.30 – 14.30">
      <formula>NOT(ISERROR(SEARCH("08.30 – 14.30",C80)))</formula>
    </cfRule>
    <cfRule type="containsText" dxfId="17944" priority="23428" operator="containsText" text="09.30 – 18.30">
      <formula>NOT(ISERROR(SEARCH("09.30 – 18.30",C80)))</formula>
    </cfRule>
    <cfRule type="containsText" dxfId="17943" priority="23429" operator="containsText" text="08.30 – 16.30">
      <formula>NOT(ISERROR(SEARCH("08.30 – 16.30",C80)))</formula>
    </cfRule>
    <cfRule type="containsText" dxfId="17942" priority="23430" operator="containsText" text="08.30 – 17.30">
      <formula>NOT(ISERROR(SEARCH("08.30 – 17.30",C80)))</formula>
    </cfRule>
    <cfRule type="containsText" dxfId="17941" priority="23431" operator="containsText" text="09.00 – 18.00">
      <formula>NOT(ISERROR(SEARCH("09.00 – 18.00",C80)))</formula>
    </cfRule>
    <cfRule type="containsText" dxfId="17940" priority="23432" operator="containsText" text="09.00 – 15.00">
      <formula>NOT(ISERROR(SEARCH("09.00 – 15.00",C80)))</formula>
    </cfRule>
    <cfRule type="containsText" dxfId="17939" priority="23433" operator="containsText" text="10.30 – 19.30">
      <formula>NOT(ISERROR(SEARCH("10.30 – 19.30",C80)))</formula>
    </cfRule>
    <cfRule type="containsText" dxfId="17938" priority="23434" operator="containsText" text="09.00 – 13.00">
      <formula>NOT(ISERROR(SEARCH("09.00 – 13.00",C80)))</formula>
    </cfRule>
    <cfRule type="containsText" dxfId="17937" priority="23435" operator="containsText" text="11.30 – 19.30">
      <formula>NOT(ISERROR(SEARCH("11.30 – 19.30",C80)))</formula>
    </cfRule>
  </conditionalFormatting>
  <conditionalFormatting sqref="C80">
    <cfRule type="cellIs" dxfId="17936" priority="23419" operator="equal">
      <formula>"09.00 – 18.00"</formula>
    </cfRule>
  </conditionalFormatting>
  <conditionalFormatting sqref="C80">
    <cfRule type="cellIs" dxfId="17935" priority="23420" operator="equal">
      <formula>"09.30 – 13.00"</formula>
    </cfRule>
  </conditionalFormatting>
  <conditionalFormatting sqref="C80">
    <cfRule type="cellIs" dxfId="17934" priority="23421" operator="equal">
      <formula>"10.30 – 19.30"</formula>
    </cfRule>
  </conditionalFormatting>
  <conditionalFormatting sqref="C80">
    <cfRule type="cellIs" dxfId="17933" priority="23422" operator="equal">
      <formula>"11.30 – 19.30"</formula>
    </cfRule>
  </conditionalFormatting>
  <conditionalFormatting sqref="C80">
    <cfRule type="cellIs" dxfId="17932" priority="23423" operator="equal">
      <formula>_FV(13,"3")</formula>
    </cfRule>
  </conditionalFormatting>
  <conditionalFormatting sqref="C80">
    <cfRule type="cellIs" dxfId="17931" priority="23424" operator="equal">
      <formula>_FV(13,"3")</formula>
    </cfRule>
  </conditionalFormatting>
  <conditionalFormatting sqref="C80">
    <cfRule type="cellIs" dxfId="17930" priority="23425" operator="equal">
      <formula>_FV(13,"3")</formula>
    </cfRule>
  </conditionalFormatting>
  <conditionalFormatting sqref="C80">
    <cfRule type="cellIs" dxfId="17929" priority="23415" operator="equal">
      <formula>"11.30 – 19.30"</formula>
    </cfRule>
  </conditionalFormatting>
  <conditionalFormatting sqref="C80">
    <cfRule type="cellIs" dxfId="17928" priority="23416" operator="equal">
      <formula>_FV(13,"3")</formula>
    </cfRule>
  </conditionalFormatting>
  <conditionalFormatting sqref="C80">
    <cfRule type="cellIs" dxfId="17927" priority="23417" operator="equal">
      <formula>_FV(13,"3")</formula>
    </cfRule>
  </conditionalFormatting>
  <conditionalFormatting sqref="C80">
    <cfRule type="cellIs" dxfId="17926" priority="23418" operator="equal">
      <formula>_FV(13,"3")</formula>
    </cfRule>
  </conditionalFormatting>
  <conditionalFormatting sqref="C1">
    <cfRule type="cellIs" dxfId="17925" priority="23409" operator="equal">
      <formula>" "</formula>
    </cfRule>
  </conditionalFormatting>
  <conditionalFormatting sqref="W1">
    <cfRule type="cellIs" dxfId="17924" priority="23406" operator="equal">
      <formula>" "</formula>
    </cfRule>
  </conditionalFormatting>
  <conditionalFormatting sqref="BU2:BU4">
    <cfRule type="containsText" dxfId="17923" priority="23320" operator="containsText" text="08.30 – 14.30">
      <formula>NOT(ISERROR(SEARCH("08.30 – 14.30",BU2)))</formula>
    </cfRule>
    <cfRule type="containsText" dxfId="17922" priority="23321" operator="containsText" text="09:30 – 18.30">
      <formula>NOT(ISERROR(SEARCH("09:30 – 18.30",BU2)))</formula>
    </cfRule>
    <cfRule type="containsText" dxfId="17921" priority="23322" operator="containsText" text="10.30 – 18.30">
      <formula>NOT(ISERROR(SEARCH("10.30 – 18.30",BU2)))</formula>
    </cfRule>
    <cfRule type="containsText" dxfId="17920" priority="23323" operator="containsText" text="09.30 – 18.30">
      <formula>NOT(ISERROR(SEARCH("09.30 – 18.30",BU2)))</formula>
    </cfRule>
    <cfRule type="containsText" dxfId="17919" priority="23324" operator="containsText" text="09.00 – 13:00">
      <formula>NOT(ISERROR(SEARCH("09.00 – 13:00",BU2)))</formula>
    </cfRule>
    <cfRule type="containsText" dxfId="17918" priority="23325" operator="containsText" text="08.30 – 16.30">
      <formula>NOT(ISERROR(SEARCH("08.30 – 16.30",BU2)))</formula>
    </cfRule>
    <cfRule type="containsText" dxfId="17917" priority="23326" operator="containsText" text="08:30 – 17.30">
      <formula>NOT(ISERROR(SEARCH("08:30 – 17.30",BU2)))</formula>
    </cfRule>
    <cfRule type="containsText" dxfId="17916" priority="23327" operator="containsText" text="08.30 – 17.30">
      <formula>NOT(ISERROR(SEARCH("08.30 – 17.30",BU2)))</formula>
    </cfRule>
    <cfRule type="containsText" dxfId="17915" priority="23328" operator="containsText" text="09.00 – 18.00">
      <formula>NOT(ISERROR(SEARCH("09.00 – 18.00",BU2)))</formula>
    </cfRule>
    <cfRule type="containsText" dxfId="17914" priority="23329" operator="containsText" text="09.00 – 13.00">
      <formula>NOT(ISERROR(SEARCH("09.00 – 13.00",BU2)))</formula>
    </cfRule>
    <cfRule type="containsText" dxfId="17913" priority="23330" operator="containsText" text="11.30 – 19.30">
      <formula>NOT(ISERROR(SEARCH("11.30 – 19.30",BU2)))</formula>
    </cfRule>
    <cfRule type="containsText" dxfId="17912" priority="23331" operator="containsText" text="10.30 – 19.30">
      <formula>NOT(ISERROR(SEARCH("10.30 – 19.30",BU2)))</formula>
    </cfRule>
    <cfRule type="containsText" dxfId="17911" priority="23332" operator="containsText" text="09.00 – 15.00">
      <formula>NOT(ISERROR(SEARCH("09.00 – 15.00",BU2)))</formula>
    </cfRule>
    <cfRule type="containsText" dxfId="17910" priority="23333" operator="containsText" text="12:30">
      <formula>NOT(ISERROR(SEARCH("12:30",BU2)))</formula>
    </cfRule>
    <cfRule type="containsText" dxfId="17909" priority="23334" operator="containsText" text="13:30">
      <formula>NOT(ISERROR(SEARCH("13:30",BU2)))</formula>
    </cfRule>
    <cfRule type="containsText" dxfId="17908" priority="23335" operator="containsText" text="FESTIVITÁ">
      <formula>NOT(ISERROR(SEARCH("FESTIVITÁ",BU2)))</formula>
    </cfRule>
    <cfRule type="cellIs" dxfId="17907" priority="23336" operator="equal">
      <formula>"DOMENICA"</formula>
    </cfRule>
  </conditionalFormatting>
  <conditionalFormatting sqref="BU2:BU4">
    <cfRule type="containsText" dxfId="17906" priority="23314" operator="containsText" text="09.00 - 13.00">
      <formula>NOT(ISERROR(SEARCH("09.00 - 13.00",BU2)))</formula>
    </cfRule>
    <cfRule type="containsText" dxfId="17905" priority="23315" operator="containsText" text="09.00 – 15:00">
      <formula>NOT(ISERROR(SEARCH("09.00 – 15:00",BU2)))</formula>
    </cfRule>
    <cfRule type="containsText" dxfId="17904" priority="23316" operator="containsText" text="09.00 – 16.00">
      <formula>NOT(ISERROR(SEARCH("09.00 – 16.00",BU2)))</formula>
    </cfRule>
    <cfRule type="containsText" dxfId="17903" priority="23317" operator="containsText" text="09.00 - 13:00">
      <formula>NOT(ISERROR(SEARCH("09.00 - 13:00",BU2)))</formula>
    </cfRule>
    <cfRule type="containsText" dxfId="17902" priority="23318" operator="containsText" text="08.30 – 16:30 ">
      <formula>NOT(ISERROR(SEARCH("08.30 – 16:30 ",BU2)))</formula>
    </cfRule>
    <cfRule type="containsText" dxfId="17901" priority="23319" operator="containsText" text="08.30 – 17:30 ">
      <formula>NOT(ISERROR(SEARCH("08.30 – 17:30 ",BU2)))</formula>
    </cfRule>
  </conditionalFormatting>
  <conditionalFormatting sqref="AZ89:BA89 BH89:BJ89">
    <cfRule type="containsText" dxfId="17900" priority="23297" operator="containsText" text="08.30 – 14.30">
      <formula>NOT(ISERROR(SEARCH("08.30 – 14.30",AZ89)))</formula>
    </cfRule>
    <cfRule type="containsText" dxfId="17899" priority="23298" operator="containsText" text="09:30 – 18.30">
      <formula>NOT(ISERROR(SEARCH("09:30 – 18.30",AZ89)))</formula>
    </cfRule>
    <cfRule type="containsText" dxfId="17898" priority="23299" operator="containsText" text="10.30 – 18.30">
      <formula>NOT(ISERROR(SEARCH("10.30 – 18.30",AZ89)))</formula>
    </cfRule>
    <cfRule type="containsText" dxfId="17897" priority="23300" operator="containsText" text="09.30 – 18.30">
      <formula>NOT(ISERROR(SEARCH("09.30 – 18.30",AZ89)))</formula>
    </cfRule>
    <cfRule type="containsText" dxfId="17896" priority="23301" operator="containsText" text="09.00 – 13:00">
      <formula>NOT(ISERROR(SEARCH("09.00 – 13:00",AZ89)))</formula>
    </cfRule>
    <cfRule type="containsText" dxfId="17895" priority="23302" operator="containsText" text="08.30 – 16.30">
      <formula>NOT(ISERROR(SEARCH("08.30 – 16.30",AZ89)))</formula>
    </cfRule>
    <cfRule type="containsText" dxfId="17894" priority="23303" operator="containsText" text="08:30 – 17.30">
      <formula>NOT(ISERROR(SEARCH("08:30 – 17.30",AZ89)))</formula>
    </cfRule>
    <cfRule type="containsText" dxfId="17893" priority="23304" operator="containsText" text="08.30 – 17.30">
      <formula>NOT(ISERROR(SEARCH("08.30 – 17.30",AZ89)))</formula>
    </cfRule>
    <cfRule type="containsText" dxfId="17892" priority="23305" operator="containsText" text="09.00 – 18.00">
      <formula>NOT(ISERROR(SEARCH("09.00 – 18.00",AZ89)))</formula>
    </cfRule>
    <cfRule type="containsText" dxfId="17891" priority="23306" operator="containsText" text="09.00 – 13.00">
      <formula>NOT(ISERROR(SEARCH("09.00 – 13.00",AZ89)))</formula>
    </cfRule>
    <cfRule type="containsText" dxfId="17890" priority="23307" operator="containsText" text="11.30 – 19.30">
      <formula>NOT(ISERROR(SEARCH("11.30 – 19.30",AZ89)))</formula>
    </cfRule>
    <cfRule type="containsText" dxfId="17889" priority="23308" operator="containsText" text="10.30 – 19.30">
      <formula>NOT(ISERROR(SEARCH("10.30 – 19.30",AZ89)))</formula>
    </cfRule>
    <cfRule type="containsText" dxfId="17888" priority="23309" operator="containsText" text="09.00 – 15.00">
      <formula>NOT(ISERROR(SEARCH("09.00 – 15.00",AZ89)))</formula>
    </cfRule>
    <cfRule type="containsText" dxfId="17887" priority="23310" operator="containsText" text="12:30">
      <formula>NOT(ISERROR(SEARCH("12:30",AZ89)))</formula>
    </cfRule>
    <cfRule type="containsText" dxfId="17886" priority="23311" operator="containsText" text="13:30">
      <formula>NOT(ISERROR(SEARCH("13:30",AZ89)))</formula>
    </cfRule>
    <cfRule type="containsText" dxfId="17885" priority="23312" operator="containsText" text="FESTIVITÁ">
      <formula>NOT(ISERROR(SEARCH("FESTIVITÁ",AZ89)))</formula>
    </cfRule>
    <cfRule type="cellIs" dxfId="17884" priority="23313" operator="equal">
      <formula>"DOMENICA"</formula>
    </cfRule>
  </conditionalFormatting>
  <conditionalFormatting sqref="BU89:AMY89 Q89:S89">
    <cfRule type="containsText" dxfId="17883" priority="23280" operator="containsText" text="08.30 – 14.30">
      <formula>NOT(ISERROR(SEARCH("08.30 – 14.30",Q89)))</formula>
    </cfRule>
    <cfRule type="containsText" dxfId="17882" priority="23281" operator="containsText" text="09:30 – 18.30">
      <formula>NOT(ISERROR(SEARCH("09:30 – 18.30",Q89)))</formula>
    </cfRule>
    <cfRule type="containsText" dxfId="17881" priority="23282" operator="containsText" text="10.30 – 18.30">
      <formula>NOT(ISERROR(SEARCH("10.30 – 18.30",Q89)))</formula>
    </cfRule>
    <cfRule type="containsText" dxfId="17880" priority="23283" operator="containsText" text="09.30 – 18.30">
      <formula>NOT(ISERROR(SEARCH("09.30 – 18.30",Q89)))</formula>
    </cfRule>
    <cfRule type="containsText" dxfId="17879" priority="23284" operator="containsText" text="09.00 – 13:00">
      <formula>NOT(ISERROR(SEARCH("09.00 – 13:00",Q89)))</formula>
    </cfRule>
    <cfRule type="containsText" dxfId="17878" priority="23285" operator="containsText" text="08.30 – 16.30">
      <formula>NOT(ISERROR(SEARCH("08.30 – 16.30",Q89)))</formula>
    </cfRule>
    <cfRule type="containsText" dxfId="17877" priority="23286" operator="containsText" text="08:30 – 17.30">
      <formula>NOT(ISERROR(SEARCH("08:30 – 17.30",Q89)))</formula>
    </cfRule>
    <cfRule type="containsText" dxfId="17876" priority="23287" operator="containsText" text="08.30 – 17.30">
      <formula>NOT(ISERROR(SEARCH("08.30 – 17.30",Q89)))</formula>
    </cfRule>
    <cfRule type="containsText" dxfId="17875" priority="23288" operator="containsText" text="09.00 – 18.00">
      <formula>NOT(ISERROR(SEARCH("09.00 – 18.00",Q89)))</formula>
    </cfRule>
    <cfRule type="containsText" dxfId="17874" priority="23289" operator="containsText" text="09.00 – 13.00">
      <formula>NOT(ISERROR(SEARCH("09.00 – 13.00",Q89)))</formula>
    </cfRule>
    <cfRule type="containsText" dxfId="17873" priority="23290" operator="containsText" text="11.30 – 19.30">
      <formula>NOT(ISERROR(SEARCH("11.30 – 19.30",Q89)))</formula>
    </cfRule>
    <cfRule type="containsText" dxfId="17872" priority="23291" operator="containsText" text="10.30 – 19.30">
      <formula>NOT(ISERROR(SEARCH("10.30 – 19.30",Q89)))</formula>
    </cfRule>
    <cfRule type="containsText" dxfId="17871" priority="23292" operator="containsText" text="09.00 – 15.00">
      <formula>NOT(ISERROR(SEARCH("09.00 – 15.00",Q89)))</formula>
    </cfRule>
    <cfRule type="containsText" dxfId="17870" priority="23293" operator="containsText" text="12:30">
      <formula>NOT(ISERROR(SEARCH("12:30",Q89)))</formula>
    </cfRule>
    <cfRule type="containsText" dxfId="17869" priority="23294" operator="containsText" text="13:30">
      <formula>NOT(ISERROR(SEARCH("13:30",Q89)))</formula>
    </cfRule>
    <cfRule type="containsText" dxfId="17868" priority="23295" operator="containsText" text="FESTIVITÁ">
      <formula>NOT(ISERROR(SEARCH("FESTIVITÁ",Q89)))</formula>
    </cfRule>
    <cfRule type="cellIs" dxfId="17867" priority="23296" operator="equal">
      <formula>"DOMENICA"</formula>
    </cfRule>
  </conditionalFormatting>
  <conditionalFormatting sqref="W89">
    <cfRule type="containsText" dxfId="17866" priority="23263" operator="containsText" text="08.30 – 14.30">
      <formula>NOT(ISERROR(SEARCH("08.30 – 14.30",W89)))</formula>
    </cfRule>
    <cfRule type="containsText" dxfId="17865" priority="23264" operator="containsText" text="09:30 – 18.30">
      <formula>NOT(ISERROR(SEARCH("09:30 – 18.30",W89)))</formula>
    </cfRule>
    <cfRule type="containsText" dxfId="17864" priority="23265" operator="containsText" text="10.30 – 18.30">
      <formula>NOT(ISERROR(SEARCH("10.30 – 18.30",W89)))</formula>
    </cfRule>
    <cfRule type="containsText" dxfId="17863" priority="23266" operator="containsText" text="09.30 – 18.30">
      <formula>NOT(ISERROR(SEARCH("09.30 – 18.30",W89)))</formula>
    </cfRule>
    <cfRule type="containsText" dxfId="17862" priority="23267" operator="containsText" text="09.00 – 13:00">
      <formula>NOT(ISERROR(SEARCH("09.00 – 13:00",W89)))</formula>
    </cfRule>
    <cfRule type="containsText" dxfId="17861" priority="23268" operator="containsText" text="08.30 – 16.30">
      <formula>NOT(ISERROR(SEARCH("08.30 – 16.30",W89)))</formula>
    </cfRule>
    <cfRule type="containsText" dxfId="17860" priority="23269" operator="containsText" text="08:30 – 17.30">
      <formula>NOT(ISERROR(SEARCH("08:30 – 17.30",W89)))</formula>
    </cfRule>
    <cfRule type="containsText" dxfId="17859" priority="23270" operator="containsText" text="08.30 – 17.30">
      <formula>NOT(ISERROR(SEARCH("08.30 – 17.30",W89)))</formula>
    </cfRule>
    <cfRule type="containsText" dxfId="17858" priority="23271" operator="containsText" text="09.00 – 18.00">
      <formula>NOT(ISERROR(SEARCH("09.00 – 18.00",W89)))</formula>
    </cfRule>
    <cfRule type="containsText" dxfId="17857" priority="23272" operator="containsText" text="09.00 – 13.00">
      <formula>NOT(ISERROR(SEARCH("09.00 – 13.00",W89)))</formula>
    </cfRule>
    <cfRule type="containsText" dxfId="17856" priority="23273" operator="containsText" text="11.30 – 19.30">
      <formula>NOT(ISERROR(SEARCH("11.30 – 19.30",W89)))</formula>
    </cfRule>
    <cfRule type="containsText" dxfId="17855" priority="23274" operator="containsText" text="10.30 – 19.30">
      <formula>NOT(ISERROR(SEARCH("10.30 – 19.30",W89)))</formula>
    </cfRule>
    <cfRule type="containsText" dxfId="17854" priority="23275" operator="containsText" text="09.00 – 15.00">
      <formula>NOT(ISERROR(SEARCH("09.00 – 15.00",W89)))</formula>
    </cfRule>
    <cfRule type="containsText" dxfId="17853" priority="23276" operator="containsText" text="12:30">
      <formula>NOT(ISERROR(SEARCH("12:30",W89)))</formula>
    </cfRule>
    <cfRule type="containsText" dxfId="17852" priority="23277" operator="containsText" text="13:30">
      <formula>NOT(ISERROR(SEARCH("13:30",W89)))</formula>
    </cfRule>
    <cfRule type="containsText" dxfId="17851" priority="23278" operator="containsText" text="FESTIVITÁ">
      <formula>NOT(ISERROR(SEARCH("FESTIVITÁ",W89)))</formula>
    </cfRule>
    <cfRule type="cellIs" dxfId="17850" priority="23279" operator="equal">
      <formula>"DOMENICA"</formula>
    </cfRule>
  </conditionalFormatting>
  <conditionalFormatting sqref="BK89 BR89:BT89">
    <cfRule type="containsText" dxfId="17849" priority="23246" operator="containsText" text="08.30 – 14.30">
      <formula>NOT(ISERROR(SEARCH("08.30 – 14.30",BK89)))</formula>
    </cfRule>
    <cfRule type="containsText" dxfId="17848" priority="23247" operator="containsText" text="09:30 – 18.30">
      <formula>NOT(ISERROR(SEARCH("09:30 – 18.30",BK89)))</formula>
    </cfRule>
    <cfRule type="containsText" dxfId="17847" priority="23248" operator="containsText" text="10.30 – 18.30">
      <formula>NOT(ISERROR(SEARCH("10.30 – 18.30",BK89)))</formula>
    </cfRule>
    <cfRule type="containsText" dxfId="17846" priority="23249" operator="containsText" text="09.30 – 18.30">
      <formula>NOT(ISERROR(SEARCH("09.30 – 18.30",BK89)))</formula>
    </cfRule>
    <cfRule type="containsText" dxfId="17845" priority="23250" operator="containsText" text="09.00 – 13:00">
      <formula>NOT(ISERROR(SEARCH("09.00 – 13:00",BK89)))</formula>
    </cfRule>
    <cfRule type="containsText" dxfId="17844" priority="23251" operator="containsText" text="08.30 – 16.30">
      <formula>NOT(ISERROR(SEARCH("08.30 – 16.30",BK89)))</formula>
    </cfRule>
    <cfRule type="containsText" dxfId="17843" priority="23252" operator="containsText" text="08:30 – 17.30">
      <formula>NOT(ISERROR(SEARCH("08:30 – 17.30",BK89)))</formula>
    </cfRule>
    <cfRule type="containsText" dxfId="17842" priority="23253" operator="containsText" text="08.30 – 17.30">
      <formula>NOT(ISERROR(SEARCH("08.30 – 17.30",BK89)))</formula>
    </cfRule>
    <cfRule type="containsText" dxfId="17841" priority="23254" operator="containsText" text="09.00 – 18.00">
      <formula>NOT(ISERROR(SEARCH("09.00 – 18.00",BK89)))</formula>
    </cfRule>
    <cfRule type="containsText" dxfId="17840" priority="23255" operator="containsText" text="09.00 – 13.00">
      <formula>NOT(ISERROR(SEARCH("09.00 – 13.00",BK89)))</formula>
    </cfRule>
    <cfRule type="containsText" dxfId="17839" priority="23256" operator="containsText" text="11.30 – 19.30">
      <formula>NOT(ISERROR(SEARCH("11.30 – 19.30",BK89)))</formula>
    </cfRule>
    <cfRule type="containsText" dxfId="17838" priority="23257" operator="containsText" text="10.30 – 19.30">
      <formula>NOT(ISERROR(SEARCH("10.30 – 19.30",BK89)))</formula>
    </cfRule>
    <cfRule type="containsText" dxfId="17837" priority="23258" operator="containsText" text="09.00 – 15.00">
      <formula>NOT(ISERROR(SEARCH("09.00 – 15.00",BK89)))</formula>
    </cfRule>
    <cfRule type="containsText" dxfId="17836" priority="23259" operator="containsText" text="12:30">
      <formula>NOT(ISERROR(SEARCH("12:30",BK89)))</formula>
    </cfRule>
    <cfRule type="containsText" dxfId="17835" priority="23260" operator="containsText" text="13:30">
      <formula>NOT(ISERROR(SEARCH("13:30",BK89)))</formula>
    </cfRule>
    <cfRule type="containsText" dxfId="17834" priority="23261" operator="containsText" text="FESTIVITÁ">
      <formula>NOT(ISERROR(SEARCH("FESTIVITÁ",BK89)))</formula>
    </cfRule>
    <cfRule type="cellIs" dxfId="17833" priority="23262" operator="equal">
      <formula>"DOMENICA"</formula>
    </cfRule>
  </conditionalFormatting>
  <conditionalFormatting sqref="AW89:AY89">
    <cfRule type="containsText" dxfId="17832" priority="23229" operator="containsText" text="08.30 – 14.30">
      <formula>NOT(ISERROR(SEARCH("08.30 – 14.30",AW89)))</formula>
    </cfRule>
    <cfRule type="containsText" dxfId="17831" priority="23230" operator="containsText" text="09:30 – 18.30">
      <formula>NOT(ISERROR(SEARCH("09:30 – 18.30",AW89)))</formula>
    </cfRule>
    <cfRule type="containsText" dxfId="17830" priority="23231" operator="containsText" text="10.30 – 18.30">
      <formula>NOT(ISERROR(SEARCH("10.30 – 18.30",AW89)))</formula>
    </cfRule>
    <cfRule type="containsText" dxfId="17829" priority="23232" operator="containsText" text="09.30 – 18.30">
      <formula>NOT(ISERROR(SEARCH("09.30 – 18.30",AW89)))</formula>
    </cfRule>
    <cfRule type="containsText" dxfId="17828" priority="23233" operator="containsText" text="09.00 – 13:00">
      <formula>NOT(ISERROR(SEARCH("09.00 – 13:00",AW89)))</formula>
    </cfRule>
    <cfRule type="containsText" dxfId="17827" priority="23234" operator="containsText" text="08.30 – 16.30">
      <formula>NOT(ISERROR(SEARCH("08.30 – 16.30",AW89)))</formula>
    </cfRule>
    <cfRule type="containsText" dxfId="17826" priority="23235" operator="containsText" text="08:30 – 17.30">
      <formula>NOT(ISERROR(SEARCH("08:30 – 17.30",AW89)))</formula>
    </cfRule>
    <cfRule type="containsText" dxfId="17825" priority="23236" operator="containsText" text="08.30 – 17.30">
      <formula>NOT(ISERROR(SEARCH("08.30 – 17.30",AW89)))</formula>
    </cfRule>
    <cfRule type="containsText" dxfId="17824" priority="23237" operator="containsText" text="09.00 – 18.00">
      <formula>NOT(ISERROR(SEARCH("09.00 – 18.00",AW89)))</formula>
    </cfRule>
    <cfRule type="containsText" dxfId="17823" priority="23238" operator="containsText" text="09.00 – 13.00">
      <formula>NOT(ISERROR(SEARCH("09.00 – 13.00",AW89)))</formula>
    </cfRule>
    <cfRule type="containsText" dxfId="17822" priority="23239" operator="containsText" text="11.30 – 19.30">
      <formula>NOT(ISERROR(SEARCH("11.30 – 19.30",AW89)))</formula>
    </cfRule>
    <cfRule type="containsText" dxfId="17821" priority="23240" operator="containsText" text="10.30 – 19.30">
      <formula>NOT(ISERROR(SEARCH("10.30 – 19.30",AW89)))</formula>
    </cfRule>
    <cfRule type="containsText" dxfId="17820" priority="23241" operator="containsText" text="09.00 – 15.00">
      <formula>NOT(ISERROR(SEARCH("09.00 – 15.00",AW89)))</formula>
    </cfRule>
    <cfRule type="containsText" dxfId="17819" priority="23242" operator="containsText" text="12:30">
      <formula>NOT(ISERROR(SEARCH("12:30",AW89)))</formula>
    </cfRule>
    <cfRule type="containsText" dxfId="17818" priority="23243" operator="containsText" text="13:30">
      <formula>NOT(ISERROR(SEARCH("13:30",AW89)))</formula>
    </cfRule>
    <cfRule type="containsText" dxfId="17817" priority="23244" operator="containsText" text="FESTIVITÁ">
      <formula>NOT(ISERROR(SEARCH("FESTIVITÁ",AW89)))</formula>
    </cfRule>
    <cfRule type="cellIs" dxfId="17816" priority="23245" operator="equal">
      <formula>"DOMENICA"</formula>
    </cfRule>
  </conditionalFormatting>
  <conditionalFormatting sqref="U89:V89">
    <cfRule type="containsText" dxfId="17815" priority="23212" operator="containsText" text="08.30 – 14.30">
      <formula>NOT(ISERROR(SEARCH("08.30 – 14.30",U89)))</formula>
    </cfRule>
    <cfRule type="containsText" dxfId="17814" priority="23213" operator="containsText" text="09:30 – 18.30">
      <formula>NOT(ISERROR(SEARCH("09:30 – 18.30",U89)))</formula>
    </cfRule>
    <cfRule type="containsText" dxfId="17813" priority="23214" operator="containsText" text="10.30 – 18.30">
      <formula>NOT(ISERROR(SEARCH("10.30 – 18.30",U89)))</formula>
    </cfRule>
    <cfRule type="containsText" dxfId="17812" priority="23215" operator="containsText" text="09.30 – 18.30">
      <formula>NOT(ISERROR(SEARCH("09.30 – 18.30",U89)))</formula>
    </cfRule>
    <cfRule type="containsText" dxfId="17811" priority="23216" operator="containsText" text="09.00 – 13:00">
      <formula>NOT(ISERROR(SEARCH("09.00 – 13:00",U89)))</formula>
    </cfRule>
    <cfRule type="containsText" dxfId="17810" priority="23217" operator="containsText" text="08.30 – 16.30">
      <formula>NOT(ISERROR(SEARCH("08.30 – 16.30",U89)))</formula>
    </cfRule>
    <cfRule type="containsText" dxfId="17809" priority="23218" operator="containsText" text="08:30 – 17.30">
      <formula>NOT(ISERROR(SEARCH("08:30 – 17.30",U89)))</formula>
    </cfRule>
    <cfRule type="containsText" dxfId="17808" priority="23219" operator="containsText" text="08.30 – 17.30">
      <formula>NOT(ISERROR(SEARCH("08.30 – 17.30",U89)))</formula>
    </cfRule>
    <cfRule type="containsText" dxfId="17807" priority="23220" operator="containsText" text="09.00 – 18.00">
      <formula>NOT(ISERROR(SEARCH("09.00 – 18.00",U89)))</formula>
    </cfRule>
    <cfRule type="containsText" dxfId="17806" priority="23221" operator="containsText" text="09.00 – 13.00">
      <formula>NOT(ISERROR(SEARCH("09.00 – 13.00",U89)))</formula>
    </cfRule>
    <cfRule type="containsText" dxfId="17805" priority="23222" operator="containsText" text="11.30 – 19.30">
      <formula>NOT(ISERROR(SEARCH("11.30 – 19.30",U89)))</formula>
    </cfRule>
    <cfRule type="containsText" dxfId="17804" priority="23223" operator="containsText" text="10.30 – 19.30">
      <formula>NOT(ISERROR(SEARCH("10.30 – 19.30",U89)))</formula>
    </cfRule>
    <cfRule type="containsText" dxfId="17803" priority="23224" operator="containsText" text="09.00 – 15.00">
      <formula>NOT(ISERROR(SEARCH("09.00 – 15.00",U89)))</formula>
    </cfRule>
    <cfRule type="containsText" dxfId="17802" priority="23225" operator="containsText" text="12:30">
      <formula>NOT(ISERROR(SEARCH("12:30",U89)))</formula>
    </cfRule>
    <cfRule type="containsText" dxfId="17801" priority="23226" operator="containsText" text="13:30">
      <formula>NOT(ISERROR(SEARCH("13:30",U89)))</formula>
    </cfRule>
    <cfRule type="containsText" dxfId="17800" priority="23227" operator="containsText" text="FESTIVITÁ">
      <formula>NOT(ISERROR(SEARCH("FESTIVITÁ",U89)))</formula>
    </cfRule>
    <cfRule type="cellIs" dxfId="17799" priority="23228" operator="equal">
      <formula>"DOMENICA"</formula>
    </cfRule>
  </conditionalFormatting>
  <conditionalFormatting sqref="A89:B89">
    <cfRule type="cellIs" dxfId="17798" priority="23210" operator="equal">
      <formula>#REF!</formula>
    </cfRule>
  </conditionalFormatting>
  <conditionalFormatting sqref="A89:B89">
    <cfRule type="cellIs" dxfId="17797" priority="23211" operator="greaterThan">
      <formula>#REF!</formula>
    </cfRule>
  </conditionalFormatting>
  <conditionalFormatting sqref="B89">
    <cfRule type="cellIs" dxfId="17796" priority="23209" operator="equal">
      <formula>" "</formula>
    </cfRule>
  </conditionalFormatting>
  <conditionalFormatting sqref="A89">
    <cfRule type="cellIs" dxfId="17795" priority="23208" operator="equal">
      <formula>" "</formula>
    </cfRule>
  </conditionalFormatting>
  <conditionalFormatting sqref="Q89:S89 A89:B89 U89:W89 BR89:XFD89 AW89:BA89 BH89:BK89">
    <cfRule type="containsText" dxfId="17794" priority="23202" operator="containsText" text="09.00 - 13.00">
      <formula>NOT(ISERROR(SEARCH("09.00 - 13.00",A89)))</formula>
    </cfRule>
    <cfRule type="containsText" dxfId="17793" priority="23203" operator="containsText" text="09.00 – 15:00">
      <formula>NOT(ISERROR(SEARCH("09.00 – 15:00",A89)))</formula>
    </cfRule>
    <cfRule type="containsText" dxfId="17792" priority="23204" operator="containsText" text="09.00 – 16.00">
      <formula>NOT(ISERROR(SEARCH("09.00 – 16.00",A89)))</formula>
    </cfRule>
    <cfRule type="containsText" dxfId="17791" priority="23205" operator="containsText" text="09.00 - 13:00">
      <formula>NOT(ISERROR(SEARCH("09.00 - 13:00",A89)))</formula>
    </cfRule>
    <cfRule type="containsText" dxfId="17790" priority="23206" operator="containsText" text="08.30 – 16:30 ">
      <formula>NOT(ISERROR(SEARCH("08.30 – 16:30 ",A89)))</formula>
    </cfRule>
    <cfRule type="containsText" dxfId="17789" priority="23207" operator="containsText" text="08.30 – 17:30 ">
      <formula>NOT(ISERROR(SEARCH("08.30 – 17:30 ",A89)))</formula>
    </cfRule>
  </conditionalFormatting>
  <conditionalFormatting sqref="C89:P89">
    <cfRule type="containsText" dxfId="17788" priority="23185" operator="containsText" text="08.30 – 14.30">
      <formula>NOT(ISERROR(SEARCH("08.30 – 14.30",C89)))</formula>
    </cfRule>
    <cfRule type="containsText" dxfId="17787" priority="23186" operator="containsText" text="09:30 – 18.30">
      <formula>NOT(ISERROR(SEARCH("09:30 – 18.30",C89)))</formula>
    </cfRule>
    <cfRule type="containsText" dxfId="17786" priority="23187" operator="containsText" text="10.30 – 18.30">
      <formula>NOT(ISERROR(SEARCH("10.30 – 18.30",C89)))</formula>
    </cfRule>
    <cfRule type="containsText" dxfId="17785" priority="23188" operator="containsText" text="09.30 – 18.30">
      <formula>NOT(ISERROR(SEARCH("09.30 – 18.30",C89)))</formula>
    </cfRule>
    <cfRule type="containsText" dxfId="17784" priority="23189" operator="containsText" text="09.00 – 13:00">
      <formula>NOT(ISERROR(SEARCH("09.00 – 13:00",C89)))</formula>
    </cfRule>
    <cfRule type="containsText" dxfId="17783" priority="23190" operator="containsText" text="08.30 – 16.30">
      <formula>NOT(ISERROR(SEARCH("08.30 – 16.30",C89)))</formula>
    </cfRule>
    <cfRule type="containsText" dxfId="17782" priority="23191" operator="containsText" text="08:30 – 17.30">
      <formula>NOT(ISERROR(SEARCH("08:30 – 17.30",C89)))</formula>
    </cfRule>
    <cfRule type="containsText" dxfId="17781" priority="23192" operator="containsText" text="08.30 – 17.30">
      <formula>NOT(ISERROR(SEARCH("08.30 – 17.30",C89)))</formula>
    </cfRule>
    <cfRule type="containsText" dxfId="17780" priority="23193" operator="containsText" text="09.00 – 18.00">
      <formula>NOT(ISERROR(SEARCH("09.00 – 18.00",C89)))</formula>
    </cfRule>
    <cfRule type="containsText" dxfId="17779" priority="23194" operator="containsText" text="09.00 – 13.00">
      <formula>NOT(ISERROR(SEARCH("09.00 – 13.00",C89)))</formula>
    </cfRule>
    <cfRule type="containsText" dxfId="17778" priority="23195" operator="containsText" text="11.30 – 19.30">
      <formula>NOT(ISERROR(SEARCH("11.30 – 19.30",C89)))</formula>
    </cfRule>
    <cfRule type="containsText" dxfId="17777" priority="23196" operator="containsText" text="10.30 – 19.30">
      <formula>NOT(ISERROR(SEARCH("10.30 – 19.30",C89)))</formula>
    </cfRule>
    <cfRule type="containsText" dxfId="17776" priority="23197" operator="containsText" text="09.00 – 15.00">
      <formula>NOT(ISERROR(SEARCH("09.00 – 15.00",C89)))</formula>
    </cfRule>
    <cfRule type="containsText" dxfId="17775" priority="23198" operator="containsText" text="12:30">
      <formula>NOT(ISERROR(SEARCH("12:30",C89)))</formula>
    </cfRule>
    <cfRule type="containsText" dxfId="17774" priority="23199" operator="containsText" text="13:30">
      <formula>NOT(ISERROR(SEARCH("13:30",C89)))</formula>
    </cfRule>
    <cfRule type="containsText" dxfId="17773" priority="23200" operator="containsText" text="FESTIVITÁ">
      <formula>NOT(ISERROR(SEARCH("FESTIVITÁ",C89)))</formula>
    </cfRule>
    <cfRule type="cellIs" dxfId="17772" priority="23201" operator="equal">
      <formula>"DOMENICA"</formula>
    </cfRule>
  </conditionalFormatting>
  <conditionalFormatting sqref="C89:P89">
    <cfRule type="containsText" dxfId="17771" priority="23179" operator="containsText" text="09.00 - 13.00">
      <formula>NOT(ISERROR(SEARCH("09.00 - 13.00",C89)))</formula>
    </cfRule>
    <cfRule type="containsText" dxfId="17770" priority="23180" operator="containsText" text="09.00 – 15:00">
      <formula>NOT(ISERROR(SEARCH("09.00 – 15:00",C89)))</formula>
    </cfRule>
    <cfRule type="containsText" dxfId="17769" priority="23181" operator="containsText" text="09.00 – 16.00">
      <formula>NOT(ISERROR(SEARCH("09.00 – 16.00",C89)))</formula>
    </cfRule>
    <cfRule type="containsText" dxfId="17768" priority="23182" operator="containsText" text="09.00 - 13:00">
      <formula>NOT(ISERROR(SEARCH("09.00 - 13:00",C89)))</formula>
    </cfRule>
    <cfRule type="containsText" dxfId="17767" priority="23183" operator="containsText" text="08.30 – 16:30 ">
      <formula>NOT(ISERROR(SEARCH("08.30 – 16:30 ",C89)))</formula>
    </cfRule>
    <cfRule type="containsText" dxfId="17766" priority="23184" operator="containsText" text="08.30 – 17:30 ">
      <formula>NOT(ISERROR(SEARCH("08.30 – 17:30 ",C89)))</formula>
    </cfRule>
  </conditionalFormatting>
  <conditionalFormatting sqref="BL113:BQ113">
    <cfRule type="containsText" dxfId="17765" priority="22909" operator="containsText" text="08.30 – 14.30">
      <formula>NOT(ISERROR(SEARCH("08.30 – 14.30",BL113)))</formula>
    </cfRule>
    <cfRule type="containsText" dxfId="17764" priority="22910" operator="containsText" text="09:30 – 18.30">
      <formula>NOT(ISERROR(SEARCH("09:30 – 18.30",BL113)))</formula>
    </cfRule>
    <cfRule type="containsText" dxfId="17763" priority="22911" operator="containsText" text="10.30 – 18.30">
      <formula>NOT(ISERROR(SEARCH("10.30 – 18.30",BL113)))</formula>
    </cfRule>
    <cfRule type="containsText" dxfId="17762" priority="22912" operator="containsText" text="09.30 – 18.30">
      <formula>NOT(ISERROR(SEARCH("09.30 – 18.30",BL113)))</formula>
    </cfRule>
    <cfRule type="containsText" dxfId="17761" priority="22913" operator="containsText" text="09.00 – 13:00">
      <formula>NOT(ISERROR(SEARCH("09.00 – 13:00",BL113)))</formula>
    </cfRule>
    <cfRule type="containsText" dxfId="17760" priority="22914" operator="containsText" text="08.30 – 16.30">
      <formula>NOT(ISERROR(SEARCH("08.30 – 16.30",BL113)))</formula>
    </cfRule>
    <cfRule type="containsText" dxfId="17759" priority="22915" operator="containsText" text="08:30 – 17.30">
      <formula>NOT(ISERROR(SEARCH("08:30 – 17.30",BL113)))</formula>
    </cfRule>
    <cfRule type="containsText" dxfId="17758" priority="22916" operator="containsText" text="08.30 – 17.30">
      <formula>NOT(ISERROR(SEARCH("08.30 – 17.30",BL113)))</formula>
    </cfRule>
    <cfRule type="containsText" dxfId="17757" priority="22917" operator="containsText" text="09.00 – 18.00">
      <formula>NOT(ISERROR(SEARCH("09.00 – 18.00",BL113)))</formula>
    </cfRule>
    <cfRule type="containsText" dxfId="17756" priority="22918" operator="containsText" text="09.00 – 13.00">
      <formula>NOT(ISERROR(SEARCH("09.00 – 13.00",BL113)))</formula>
    </cfRule>
    <cfRule type="containsText" dxfId="17755" priority="22919" operator="containsText" text="11.30 – 19.30">
      <formula>NOT(ISERROR(SEARCH("11.30 – 19.30",BL113)))</formula>
    </cfRule>
    <cfRule type="containsText" dxfId="17754" priority="22920" operator="containsText" text="10.30 – 19.30">
      <formula>NOT(ISERROR(SEARCH("10.30 – 19.30",BL113)))</formula>
    </cfRule>
    <cfRule type="containsText" dxfId="17753" priority="22921" operator="containsText" text="09.00 – 15.00">
      <formula>NOT(ISERROR(SEARCH("09.00 – 15.00",BL113)))</formula>
    </cfRule>
    <cfRule type="containsText" dxfId="17752" priority="22922" operator="containsText" text="12:30">
      <formula>NOT(ISERROR(SEARCH("12:30",BL113)))</formula>
    </cfRule>
    <cfRule type="containsText" dxfId="17751" priority="22923" operator="containsText" text="13:30">
      <formula>NOT(ISERROR(SEARCH("13:30",BL113)))</formula>
    </cfRule>
    <cfRule type="containsText" dxfId="17750" priority="22924" operator="containsText" text="FESTIVITÁ">
      <formula>NOT(ISERROR(SEARCH("FESTIVITÁ",BL113)))</formula>
    </cfRule>
    <cfRule type="cellIs" dxfId="17749" priority="22925" operator="equal">
      <formula>"DOMENICA"</formula>
    </cfRule>
  </conditionalFormatting>
  <conditionalFormatting sqref="BL113:BQ113">
    <cfRule type="containsText" dxfId="17748" priority="22733" operator="containsText" text="09.00 - 13.00">
      <formula>NOT(ISERROR(SEARCH("09.00 - 13.00",BL113)))</formula>
    </cfRule>
    <cfRule type="containsText" dxfId="17747" priority="22734" operator="containsText" text="09.00 – 15:00">
      <formula>NOT(ISERROR(SEARCH("09.00 – 15:00",BL113)))</formula>
    </cfRule>
    <cfRule type="containsText" dxfId="17746" priority="22735" operator="containsText" text="09.00 – 16.00">
      <formula>NOT(ISERROR(SEARCH("09.00 – 16.00",BL113)))</formula>
    </cfRule>
    <cfRule type="containsText" dxfId="17745" priority="22736" operator="containsText" text="09.00 - 13:00">
      <formula>NOT(ISERROR(SEARCH("09.00 - 13:00",BL113)))</formula>
    </cfRule>
    <cfRule type="containsText" dxfId="17744" priority="22737" operator="containsText" text="08.30 – 16:30 ">
      <formula>NOT(ISERROR(SEARCH("08.30 – 16:30 ",BL113)))</formula>
    </cfRule>
    <cfRule type="containsText" dxfId="17743" priority="22738" operator="containsText" text="08.30 – 17:30 ">
      <formula>NOT(ISERROR(SEARCH("08.30 – 17:30 ",BL113)))</formula>
    </cfRule>
  </conditionalFormatting>
  <conditionalFormatting sqref="BL59:BQ59">
    <cfRule type="containsText" dxfId="17742" priority="21934" operator="containsText" text="08.30 – 14.30">
      <formula>NOT(ISERROR(SEARCH("08.30 – 14.30",BL59)))</formula>
    </cfRule>
    <cfRule type="containsText" dxfId="17741" priority="21935" operator="containsText" text="09:30 – 18.30">
      <formula>NOT(ISERROR(SEARCH("09:30 – 18.30",BL59)))</formula>
    </cfRule>
    <cfRule type="containsText" dxfId="17740" priority="21936" operator="containsText" text="10.30 – 18.30">
      <formula>NOT(ISERROR(SEARCH("10.30 – 18.30",BL59)))</formula>
    </cfRule>
    <cfRule type="containsText" dxfId="17739" priority="21937" operator="containsText" text="09.30 – 18.30">
      <formula>NOT(ISERROR(SEARCH("09.30 – 18.30",BL59)))</formula>
    </cfRule>
    <cfRule type="containsText" dxfId="17738" priority="21938" operator="containsText" text="09.00 – 13:00">
      <formula>NOT(ISERROR(SEARCH("09.00 – 13:00",BL59)))</formula>
    </cfRule>
    <cfRule type="containsText" dxfId="17737" priority="21939" operator="containsText" text="08.30 – 16.30">
      <formula>NOT(ISERROR(SEARCH("08.30 – 16.30",BL59)))</formula>
    </cfRule>
    <cfRule type="containsText" dxfId="17736" priority="21940" operator="containsText" text="08:30 – 17.30">
      <formula>NOT(ISERROR(SEARCH("08:30 – 17.30",BL59)))</formula>
    </cfRule>
    <cfRule type="containsText" dxfId="17735" priority="21941" operator="containsText" text="08.30 – 17.30">
      <formula>NOT(ISERROR(SEARCH("08.30 – 17.30",BL59)))</formula>
    </cfRule>
    <cfRule type="containsText" dxfId="17734" priority="21942" operator="containsText" text="09.00 – 18.00">
      <formula>NOT(ISERROR(SEARCH("09.00 – 18.00",BL59)))</formula>
    </cfRule>
    <cfRule type="containsText" dxfId="17733" priority="21943" operator="containsText" text="09.00 – 13.00">
      <formula>NOT(ISERROR(SEARCH("09.00 – 13.00",BL59)))</formula>
    </cfRule>
    <cfRule type="containsText" dxfId="17732" priority="21944" operator="containsText" text="11.30 – 19.30">
      <formula>NOT(ISERROR(SEARCH("11.30 – 19.30",BL59)))</formula>
    </cfRule>
    <cfRule type="containsText" dxfId="17731" priority="21945" operator="containsText" text="10.30 – 19.30">
      <formula>NOT(ISERROR(SEARCH("10.30 – 19.30",BL59)))</formula>
    </cfRule>
    <cfRule type="containsText" dxfId="17730" priority="21946" operator="containsText" text="09.00 – 15.00">
      <formula>NOT(ISERROR(SEARCH("09.00 – 15.00",BL59)))</formula>
    </cfRule>
    <cfRule type="containsText" dxfId="17729" priority="21947" operator="containsText" text="12:30">
      <formula>NOT(ISERROR(SEARCH("12:30",BL59)))</formula>
    </cfRule>
    <cfRule type="containsText" dxfId="17728" priority="21948" operator="containsText" text="13:30">
      <formula>NOT(ISERROR(SEARCH("13:30",BL59)))</formula>
    </cfRule>
    <cfRule type="containsText" dxfId="17727" priority="21949" operator="containsText" text="FESTIVITÁ">
      <formula>NOT(ISERROR(SEARCH("FESTIVITÁ",BL59)))</formula>
    </cfRule>
    <cfRule type="cellIs" dxfId="17726" priority="21950" operator="equal">
      <formula>"DOMENICA"</formula>
    </cfRule>
  </conditionalFormatting>
  <conditionalFormatting sqref="BL59:BQ59">
    <cfRule type="containsText" dxfId="17725" priority="21894" operator="containsText" text="09.00 - 13.00">
      <formula>NOT(ISERROR(SEARCH("09.00 - 13.00",BL59)))</formula>
    </cfRule>
    <cfRule type="containsText" dxfId="17724" priority="21895" operator="containsText" text="09.00 – 15:00">
      <formula>NOT(ISERROR(SEARCH("09.00 – 15:00",BL59)))</formula>
    </cfRule>
    <cfRule type="containsText" dxfId="17723" priority="21896" operator="containsText" text="09.00 – 16.00">
      <formula>NOT(ISERROR(SEARCH("09.00 – 16.00",BL59)))</formula>
    </cfRule>
    <cfRule type="containsText" dxfId="17722" priority="21897" operator="containsText" text="09.00 - 13:00">
      <formula>NOT(ISERROR(SEARCH("09.00 - 13:00",BL59)))</formula>
    </cfRule>
    <cfRule type="containsText" dxfId="17721" priority="21898" operator="containsText" text="08.30 – 16:30 ">
      <formula>NOT(ISERROR(SEARCH("08.30 – 16:30 ",BL59)))</formula>
    </cfRule>
    <cfRule type="containsText" dxfId="17720" priority="21899" operator="containsText" text="08.30 – 17:30 ">
      <formula>NOT(ISERROR(SEARCH("08.30 – 17:30 ",BL59)))</formula>
    </cfRule>
  </conditionalFormatting>
  <conditionalFormatting sqref="X113:AS113">
    <cfRule type="containsText" dxfId="17719" priority="20159" operator="containsText" text="08.30 – 14.30">
      <formula>NOT(ISERROR(SEARCH("08.30 – 14.30",X113)))</formula>
    </cfRule>
    <cfRule type="containsText" dxfId="17718" priority="20160" operator="containsText" text="09:30 – 18.30">
      <formula>NOT(ISERROR(SEARCH("09:30 – 18.30",X113)))</formula>
    </cfRule>
    <cfRule type="containsText" dxfId="17717" priority="20161" operator="containsText" text="10.30 – 18.30">
      <formula>NOT(ISERROR(SEARCH("10.30 – 18.30",X113)))</formula>
    </cfRule>
    <cfRule type="containsText" dxfId="17716" priority="20162" operator="containsText" text="09.30 – 18.30">
      <formula>NOT(ISERROR(SEARCH("09.30 – 18.30",X113)))</formula>
    </cfRule>
    <cfRule type="containsText" dxfId="17715" priority="20163" operator="containsText" text="09.00 – 13:00">
      <formula>NOT(ISERROR(SEARCH("09.00 – 13:00",X113)))</formula>
    </cfRule>
    <cfRule type="containsText" dxfId="17714" priority="20164" operator="containsText" text="08.30 – 16.30">
      <formula>NOT(ISERROR(SEARCH("08.30 – 16.30",X113)))</formula>
    </cfRule>
    <cfRule type="containsText" dxfId="17713" priority="20165" operator="containsText" text="08:30 – 17.30">
      <formula>NOT(ISERROR(SEARCH("08:30 – 17.30",X113)))</formula>
    </cfRule>
    <cfRule type="containsText" dxfId="17712" priority="20166" operator="containsText" text="08.30 – 17.30">
      <formula>NOT(ISERROR(SEARCH("08.30 – 17.30",X113)))</formula>
    </cfRule>
    <cfRule type="containsText" dxfId="17711" priority="20167" operator="containsText" text="09.00 – 18.00">
      <formula>NOT(ISERROR(SEARCH("09.00 – 18.00",X113)))</formula>
    </cfRule>
    <cfRule type="containsText" dxfId="17710" priority="20168" operator="containsText" text="09.00 – 13.00">
      <formula>NOT(ISERROR(SEARCH("09.00 – 13.00",X113)))</formula>
    </cfRule>
    <cfRule type="containsText" dxfId="17709" priority="20169" operator="containsText" text="11.30 – 19.30">
      <formula>NOT(ISERROR(SEARCH("11.30 – 19.30",X113)))</formula>
    </cfRule>
    <cfRule type="containsText" dxfId="17708" priority="20170" operator="containsText" text="10.30 – 19.30">
      <formula>NOT(ISERROR(SEARCH("10.30 – 19.30",X113)))</formula>
    </cfRule>
    <cfRule type="containsText" dxfId="17707" priority="20171" operator="containsText" text="09.00 – 15.00">
      <formula>NOT(ISERROR(SEARCH("09.00 – 15.00",X113)))</formula>
    </cfRule>
    <cfRule type="containsText" dxfId="17706" priority="20172" operator="containsText" text="12:30">
      <formula>NOT(ISERROR(SEARCH("12:30",X113)))</formula>
    </cfRule>
    <cfRule type="containsText" dxfId="17705" priority="20173" operator="containsText" text="13:30">
      <formula>NOT(ISERROR(SEARCH("13:30",X113)))</formula>
    </cfRule>
    <cfRule type="containsText" dxfId="17704" priority="20174" operator="containsText" text="FESTIVITÁ">
      <formula>NOT(ISERROR(SEARCH("FESTIVITÁ",X113)))</formula>
    </cfRule>
    <cfRule type="cellIs" dxfId="17703" priority="20175" operator="equal">
      <formula>"DOMENICA"</formula>
    </cfRule>
  </conditionalFormatting>
  <conditionalFormatting sqref="AT123">
    <cfRule type="containsText" dxfId="17702" priority="20075" operator="containsText" text="08.30 – 14.30">
      <formula>NOT(ISERROR(SEARCH("08.30 – 14.30",AT123)))</formula>
    </cfRule>
    <cfRule type="containsText" dxfId="17701" priority="20076" operator="containsText" text="09:30 – 18.30">
      <formula>NOT(ISERROR(SEARCH("09:30 – 18.30",AT123)))</formula>
    </cfRule>
    <cfRule type="containsText" dxfId="17700" priority="20077" operator="containsText" text="10.30 – 18.30">
      <formula>NOT(ISERROR(SEARCH("10.30 – 18.30",AT123)))</formula>
    </cfRule>
    <cfRule type="containsText" dxfId="17699" priority="20078" operator="containsText" text="09.30 – 18.30">
      <formula>NOT(ISERROR(SEARCH("09.30 – 18.30",AT123)))</formula>
    </cfRule>
    <cfRule type="containsText" dxfId="17698" priority="20079" operator="containsText" text="09.00 – 13:00">
      <formula>NOT(ISERROR(SEARCH("09.00 – 13:00",AT123)))</formula>
    </cfRule>
    <cfRule type="containsText" dxfId="17697" priority="20080" operator="containsText" text="08.30 – 16.30">
      <formula>NOT(ISERROR(SEARCH("08.30 – 16.30",AT123)))</formula>
    </cfRule>
    <cfRule type="containsText" dxfId="17696" priority="20081" operator="containsText" text="08:30 – 17.30">
      <formula>NOT(ISERROR(SEARCH("08:30 – 17.30",AT123)))</formula>
    </cfRule>
    <cfRule type="containsText" dxfId="17695" priority="20082" operator="containsText" text="08.30 – 17.30">
      <formula>NOT(ISERROR(SEARCH("08.30 – 17.30",AT123)))</formula>
    </cfRule>
    <cfRule type="containsText" dxfId="17694" priority="20083" operator="containsText" text="09.00 – 18.00">
      <formula>NOT(ISERROR(SEARCH("09.00 – 18.00",AT123)))</formula>
    </cfRule>
    <cfRule type="containsText" dxfId="17693" priority="20084" operator="containsText" text="09.00 – 13.00">
      <formula>NOT(ISERROR(SEARCH("09.00 – 13.00",AT123)))</formula>
    </cfRule>
    <cfRule type="containsText" dxfId="17692" priority="20085" operator="containsText" text="11.30 – 19.30">
      <formula>NOT(ISERROR(SEARCH("11.30 – 19.30",AT123)))</formula>
    </cfRule>
    <cfRule type="containsText" dxfId="17691" priority="20086" operator="containsText" text="10.30 – 19.30">
      <formula>NOT(ISERROR(SEARCH("10.30 – 19.30",AT123)))</formula>
    </cfRule>
    <cfRule type="containsText" dxfId="17690" priority="20087" operator="containsText" text="09.00 – 15.00">
      <formula>NOT(ISERROR(SEARCH("09.00 – 15.00",AT123)))</formula>
    </cfRule>
    <cfRule type="containsText" dxfId="17689" priority="20088" operator="containsText" text="12:30">
      <formula>NOT(ISERROR(SEARCH("12:30",AT123)))</formula>
    </cfRule>
    <cfRule type="containsText" dxfId="17688" priority="20089" operator="containsText" text="13:30">
      <formula>NOT(ISERROR(SEARCH("13:30",AT123)))</formula>
    </cfRule>
    <cfRule type="containsText" dxfId="17687" priority="20090" operator="containsText" text="FESTIVITÁ">
      <formula>NOT(ISERROR(SEARCH("FESTIVITÁ",AT123)))</formula>
    </cfRule>
    <cfRule type="cellIs" dxfId="17686" priority="20091" operator="equal">
      <formula>"DOMENICA"</formula>
    </cfRule>
  </conditionalFormatting>
  <conditionalFormatting sqref="AT123 X113:AS113">
    <cfRule type="containsText" dxfId="17685" priority="20069" operator="containsText" text="09.00 - 13.00">
      <formula>NOT(ISERROR(SEARCH("09.00 - 13.00",X113)))</formula>
    </cfRule>
    <cfRule type="containsText" dxfId="17684" priority="20070" operator="containsText" text="09.00 – 15:00">
      <formula>NOT(ISERROR(SEARCH("09.00 – 15:00",X113)))</formula>
    </cfRule>
    <cfRule type="containsText" dxfId="17683" priority="20071" operator="containsText" text="09.00 – 16.00">
      <formula>NOT(ISERROR(SEARCH("09.00 – 16.00",X113)))</formula>
    </cfRule>
    <cfRule type="containsText" dxfId="17682" priority="20072" operator="containsText" text="09.00 - 13:00">
      <formula>NOT(ISERROR(SEARCH("09.00 - 13:00",X113)))</formula>
    </cfRule>
    <cfRule type="containsText" dxfId="17681" priority="20073" operator="containsText" text="08.30 – 16:30 ">
      <formula>NOT(ISERROR(SEARCH("08.30 – 16:30 ",X113)))</formula>
    </cfRule>
    <cfRule type="containsText" dxfId="17680" priority="20074" operator="containsText" text="08.30 – 17:30 ">
      <formula>NOT(ISERROR(SEARCH("08.30 – 17:30 ",X113)))</formula>
    </cfRule>
  </conditionalFormatting>
  <conditionalFormatting sqref="AT135">
    <cfRule type="containsText" dxfId="17679" priority="19713" operator="containsText" text="13:00">
      <formula>NOT(ISERROR(SEARCH("13:00",AT135)))</formula>
    </cfRule>
  </conditionalFormatting>
  <conditionalFormatting sqref="AT137:AT142">
    <cfRule type="containsText" dxfId="17678" priority="19703" operator="containsText" text="09.00 -13.00">
      <formula>NOT(ISERROR(SEARCH("09.00 -13.00",AT137)))</formula>
    </cfRule>
    <cfRule type="containsText" dxfId="17677" priority="19704" operator="containsText" text="09.00 -15:00">
      <formula>NOT(ISERROR(SEARCH("09.00 -15:00",AT137)))</formula>
    </cfRule>
    <cfRule type="containsText" dxfId="17676" priority="19705" operator="containsText" text="09.00 -16.00">
      <formula>NOT(ISERROR(SEARCH("09.00 -16.00",AT137)))</formula>
    </cfRule>
  </conditionalFormatting>
  <conditionalFormatting sqref="AT135">
    <cfRule type="containsText" dxfId="17675" priority="19700" operator="containsText" text="09.00 -13.00">
      <formula>NOT(ISERROR(SEARCH("09.00 -13.00",AT135)))</formula>
    </cfRule>
    <cfRule type="containsText" dxfId="17674" priority="19701" operator="containsText" text="09.00 -15:00">
      <formula>NOT(ISERROR(SEARCH("09.00 -15:00",AT135)))</formula>
    </cfRule>
    <cfRule type="containsText" dxfId="17673" priority="19702" operator="containsText" text="09.00 -16.00">
      <formula>NOT(ISERROR(SEARCH("09.00 -16.00",AT135)))</formula>
    </cfRule>
  </conditionalFormatting>
  <conditionalFormatting sqref="AT137:AT142">
    <cfRule type="containsText" dxfId="17672" priority="19691" operator="containsText" text="09.00 -13.00">
      <formula>NOT(ISERROR(SEARCH("09.00 -13.00",AT137)))</formula>
    </cfRule>
    <cfRule type="containsText" dxfId="17671" priority="19692" operator="containsText" text="09.00 -15:00">
      <formula>NOT(ISERROR(SEARCH("09.00 -15:00",AT137)))</formula>
    </cfRule>
    <cfRule type="containsText" dxfId="17670" priority="19693" operator="containsText" text="09.00 -16.00">
      <formula>NOT(ISERROR(SEARCH("09.00 -16.00",AT137)))</formula>
    </cfRule>
  </conditionalFormatting>
  <conditionalFormatting sqref="AT135">
    <cfRule type="containsText" dxfId="17669" priority="19688" operator="containsText" text="09.00 -13.00">
      <formula>NOT(ISERROR(SEARCH("09.00 -13.00",AT135)))</formula>
    </cfRule>
    <cfRule type="containsText" dxfId="17668" priority="19689" operator="containsText" text="09.00 -15:00">
      <formula>NOT(ISERROR(SEARCH("09.00 -15:00",AT135)))</formula>
    </cfRule>
    <cfRule type="containsText" dxfId="17667" priority="19690" operator="containsText" text="09.00 -16.00">
      <formula>NOT(ISERROR(SEARCH("09.00 -16.00",AT135)))</formula>
    </cfRule>
  </conditionalFormatting>
  <conditionalFormatting sqref="AT136">
    <cfRule type="containsText" dxfId="17666" priority="19694" operator="containsText" text="09.00 -13.00">
      <formula>NOT(ISERROR(SEARCH("09.00 -13.00",AT136)))</formula>
    </cfRule>
    <cfRule type="containsText" dxfId="17665" priority="19695" operator="containsText" text="09.00 -15:00">
      <formula>NOT(ISERROR(SEARCH("09.00 -15:00",AT136)))</formula>
    </cfRule>
    <cfRule type="containsText" dxfId="17664" priority="19696" operator="containsText" text="09.00 -16.00">
      <formula>NOT(ISERROR(SEARCH("09.00 -16.00",AT136)))</formula>
    </cfRule>
  </conditionalFormatting>
  <conditionalFormatting sqref="AT137:AT142">
    <cfRule type="containsText" dxfId="17663" priority="19682" operator="containsText" text="09.00 -13.00">
      <formula>NOT(ISERROR(SEARCH("09.00 -13.00",AT137)))</formula>
    </cfRule>
    <cfRule type="containsText" dxfId="17662" priority="19683" operator="containsText" text="09.00 -15:00">
      <formula>NOT(ISERROR(SEARCH("09.00 -15:00",AT137)))</formula>
    </cfRule>
    <cfRule type="containsText" dxfId="17661" priority="19684" operator="containsText" text="09.00 -16.00">
      <formula>NOT(ISERROR(SEARCH("09.00 -16.00",AT137)))</formula>
    </cfRule>
  </conditionalFormatting>
  <conditionalFormatting sqref="AT121:AT122">
    <cfRule type="containsText" dxfId="17660" priority="19850" operator="containsText" text="08.30 – 14.30">
      <formula>NOT(ISERROR(SEARCH("08.30 – 14.30",AT121)))</formula>
    </cfRule>
    <cfRule type="containsText" dxfId="17659" priority="19851" operator="containsText" text="09:30 – 18.30">
      <formula>NOT(ISERROR(SEARCH("09:30 – 18.30",AT121)))</formula>
    </cfRule>
    <cfRule type="containsText" dxfId="17658" priority="19852" operator="containsText" text="10.30 – 18.30">
      <formula>NOT(ISERROR(SEARCH("10.30 – 18.30",AT121)))</formula>
    </cfRule>
    <cfRule type="containsText" dxfId="17657" priority="19853" operator="containsText" text="09.30 – 18.30">
      <formula>NOT(ISERROR(SEARCH("09.30 – 18.30",AT121)))</formula>
    </cfRule>
    <cfRule type="containsText" dxfId="17656" priority="19855" operator="containsText" text="09.00 – 13:00">
      <formula>NOT(ISERROR(SEARCH("09.00 – 13:00",AT121)))</formula>
    </cfRule>
    <cfRule type="containsText" dxfId="17655" priority="19856" operator="containsText" text="08.30 – 16.30">
      <formula>NOT(ISERROR(SEARCH("08.30 – 16.30",AT121)))</formula>
    </cfRule>
    <cfRule type="containsText" dxfId="17654" priority="19857" operator="containsText" text="08:30 – 17.30">
      <formula>NOT(ISERROR(SEARCH("08:30 – 17.30",AT121)))</formula>
    </cfRule>
    <cfRule type="containsText" dxfId="17653" priority="19858" operator="containsText" text="08.30 – 17.30">
      <formula>NOT(ISERROR(SEARCH("08.30 – 17.30",AT121)))</formula>
    </cfRule>
    <cfRule type="containsText" dxfId="17652" priority="19859" operator="containsText" text="09.00 – 18.00">
      <formula>NOT(ISERROR(SEARCH("09.00 – 18.00",AT121)))</formula>
    </cfRule>
    <cfRule type="containsText" dxfId="17651" priority="19860" operator="containsText" text="09.00 – 13.00">
      <formula>NOT(ISERROR(SEARCH("09.00 – 13.00",AT121)))</formula>
    </cfRule>
    <cfRule type="containsText" dxfId="17650" priority="19861" operator="containsText" text="11.30 – 19.30">
      <formula>NOT(ISERROR(SEARCH("11.30 – 19.30",AT121)))</formula>
    </cfRule>
    <cfRule type="containsText" dxfId="17649" priority="19862" operator="containsText" text="10.30 – 19.30">
      <formula>NOT(ISERROR(SEARCH("10.30 – 19.30",AT121)))</formula>
    </cfRule>
    <cfRule type="containsText" dxfId="17648" priority="19863" operator="containsText" text="09.00 – 15.00">
      <formula>NOT(ISERROR(SEARCH("09.00 – 15.00",AT121)))</formula>
    </cfRule>
    <cfRule type="containsText" dxfId="17647" priority="19864" operator="containsText" text="1 2 : 3 0">
      <formula>NOT(ISERROR(SEARCH("1 2 : 3 0",AT121)))</formula>
    </cfRule>
    <cfRule type="containsText" dxfId="17646" priority="19865" operator="containsText" text="1 3 : 3 0">
      <formula>NOT(ISERROR(SEARCH("1 3 : 3 0",AT121)))</formula>
    </cfRule>
    <cfRule type="containsText" dxfId="17645" priority="19866" operator="containsText" text="FESTIVITÁ">
      <formula>NOT(ISERROR(SEARCH("FESTIVITÁ",AT121)))</formula>
    </cfRule>
    <cfRule type="cellIs" dxfId="17644" priority="19867" operator="equal">
      <formula>"DOMENICA"</formula>
    </cfRule>
  </conditionalFormatting>
  <conditionalFormatting sqref="AT121:AT122">
    <cfRule type="containsText" dxfId="17643" priority="19842" operator="containsText" text="09.00 - 13.00">
      <formula>NOT(ISERROR(SEARCH("09.00 - 13.00",AT121)))</formula>
    </cfRule>
    <cfRule type="containsText" dxfId="17642" priority="19845" operator="containsText" text="09.00 – 15:00">
      <formula>NOT(ISERROR(SEARCH("09.00 – 15:00",AT121)))</formula>
    </cfRule>
    <cfRule type="containsText" dxfId="17641" priority="19846" operator="containsText" text="09.00 – 16.00">
      <formula>NOT(ISERROR(SEARCH("09.00 – 16.00",AT121)))</formula>
    </cfRule>
    <cfRule type="containsText" dxfId="17640" priority="19847" operator="containsText" text="09.00 - 13:00">
      <formula>NOT(ISERROR(SEARCH("09.00 - 13:00",AT121)))</formula>
    </cfRule>
    <cfRule type="containsText" dxfId="17639" priority="19848" operator="containsText" text="08.30 – 16:30 ">
      <formula>NOT(ISERROR(SEARCH("08.30 – 16:30 ",AT121)))</formula>
    </cfRule>
    <cfRule type="containsText" dxfId="17638" priority="19849" operator="containsText" text="08.30 – 17:30 ">
      <formula>NOT(ISERROR(SEARCH("08.30 – 17:30 ",AT121)))</formula>
    </cfRule>
  </conditionalFormatting>
  <conditionalFormatting sqref="AT121:AT122">
    <cfRule type="containsText" dxfId="17637" priority="19844" operator="containsText" text="1 3 : 0 0">
      <formula>NOT(ISERROR(SEARCH("1 3 : 0 0",AT121)))</formula>
    </cfRule>
  </conditionalFormatting>
  <conditionalFormatting sqref="AT121:AT122">
    <cfRule type="containsText" dxfId="17636" priority="19854" operator="containsText" text="09:00 – 13.00 ">
      <formula>NOT(ISERROR(SEARCH("09:00 – 13.00 ",AT121)))</formula>
    </cfRule>
  </conditionalFormatting>
  <conditionalFormatting sqref="AT121">
    <cfRule type="containsText" dxfId="17635" priority="19841" operator="containsText" text="09:00 – 13.00 ">
      <formula>NOT(ISERROR(SEARCH("09:00 – 13.00 ",AT121)))</formula>
    </cfRule>
  </conditionalFormatting>
  <conditionalFormatting sqref="AT121:AT122">
    <cfRule type="containsText" dxfId="17634" priority="19840" operator="containsText" text="09:00 – 13.00 ">
      <formula>NOT(ISERROR(SEARCH("09:00 – 13.00 ",AT121)))</formula>
    </cfRule>
  </conditionalFormatting>
  <conditionalFormatting sqref="AT121:AT122">
    <cfRule type="containsText" dxfId="17633" priority="19839" operator="containsText" text="09:00 – 13.00 ">
      <formula>NOT(ISERROR(SEARCH("09:00 – 13.00 ",AT121)))</formula>
    </cfRule>
  </conditionalFormatting>
  <conditionalFormatting sqref="AT121:AT122">
    <cfRule type="containsText" dxfId="17632" priority="19833" operator="containsText" text="09.00 -13.00">
      <formula>NOT(ISERROR(SEARCH("09.00 -13.00",AT121)))</formula>
    </cfRule>
    <cfRule type="containsText" dxfId="17631" priority="19834" operator="containsText" text="09.00 -15:00">
      <formula>NOT(ISERROR(SEARCH("09.00 -15:00",AT121)))</formula>
    </cfRule>
    <cfRule type="containsText" dxfId="17630" priority="19835" operator="containsText" text="09.00 -16.00">
      <formula>NOT(ISERROR(SEARCH("09.00 -16.00",AT121)))</formula>
    </cfRule>
  </conditionalFormatting>
  <conditionalFormatting sqref="AT121">
    <cfRule type="containsText" dxfId="17629" priority="19829" operator="containsText" text="09:00 – 13.00 ">
      <formula>NOT(ISERROR(SEARCH("09:00 – 13.00 ",AT121)))</formula>
    </cfRule>
  </conditionalFormatting>
  <conditionalFormatting sqref="AT121:AT122">
    <cfRule type="containsText" dxfId="17628" priority="19828" operator="containsText" text="09:00 – 13.00 ">
      <formula>NOT(ISERROR(SEARCH("09:00 – 13.00 ",AT121)))</formula>
    </cfRule>
  </conditionalFormatting>
  <conditionalFormatting sqref="AT121:AT122">
    <cfRule type="containsText" dxfId="17627" priority="19827" operator="containsText" text="09:00 – 13.00 ">
      <formula>NOT(ISERROR(SEARCH("09:00 – 13.00 ",AT121)))</formula>
    </cfRule>
  </conditionalFormatting>
  <conditionalFormatting sqref="AT121:AT122">
    <cfRule type="containsText" dxfId="17626" priority="19821" operator="containsText" text="09.00 -13.00">
      <formula>NOT(ISERROR(SEARCH("09.00 -13.00",AT121)))</formula>
    </cfRule>
    <cfRule type="containsText" dxfId="17625" priority="19822" operator="containsText" text="09.00 -15:00">
      <formula>NOT(ISERROR(SEARCH("09.00 -15:00",AT121)))</formula>
    </cfRule>
    <cfRule type="containsText" dxfId="17624" priority="19823" operator="containsText" text="09.00 -16.00">
      <formula>NOT(ISERROR(SEARCH("09.00 -16.00",AT121)))</formula>
    </cfRule>
  </conditionalFormatting>
  <conditionalFormatting sqref="AT121:AT122">
    <cfRule type="containsText" dxfId="17623" priority="19812" operator="containsText" text="09.00 -13.00">
      <formula>NOT(ISERROR(SEARCH("09.00 -13.00",AT121)))</formula>
    </cfRule>
    <cfRule type="containsText" dxfId="17622" priority="19813" operator="containsText" text="09.00 -15:00">
      <formula>NOT(ISERROR(SEARCH("09.00 -15:00",AT121)))</formula>
    </cfRule>
    <cfRule type="containsText" dxfId="17621" priority="19814" operator="containsText" text="09.00 -16.00">
      <formula>NOT(ISERROR(SEARCH("09.00 -16.00",AT121)))</formula>
    </cfRule>
  </conditionalFormatting>
  <conditionalFormatting sqref="AT121:AT122">
    <cfRule type="containsText" dxfId="17620" priority="19809" operator="containsText" text="09.00 -13:00">
      <formula>NOT(ISERROR(SEARCH("09.00 -13:00",AT121)))</formula>
    </cfRule>
    <cfRule type="containsText" dxfId="17619" priority="19810" operator="containsText" text="08.30 -17.30">
      <formula>NOT(ISERROR(SEARCH("08.30 -17.30",AT121)))</formula>
    </cfRule>
    <cfRule type="containsText" dxfId="17618" priority="19811" operator="containsText" text="08.30 -15:30">
      <formula>NOT(ISERROR(SEARCH("08.30 -15:30",AT121)))</formula>
    </cfRule>
  </conditionalFormatting>
  <conditionalFormatting sqref="AT135:AT142">
    <cfRule type="containsText" dxfId="17617" priority="19720" operator="containsText" text="08.30 – 14.30">
      <formula>NOT(ISERROR(SEARCH("08.30 – 14.30",AT135)))</formula>
    </cfRule>
    <cfRule type="containsText" dxfId="17616" priority="19721" operator="containsText" text="09:30 – 18.30">
      <formula>NOT(ISERROR(SEARCH("09:30 – 18.30",AT135)))</formula>
    </cfRule>
    <cfRule type="containsText" dxfId="17615" priority="19722" operator="containsText" text="10.30 – 18.30">
      <formula>NOT(ISERROR(SEARCH("10.30 – 18.30",AT135)))</formula>
    </cfRule>
    <cfRule type="containsText" dxfId="17614" priority="19723" operator="containsText" text="09.30 – 18.30">
      <formula>NOT(ISERROR(SEARCH("09.30 – 18.30",AT135)))</formula>
    </cfRule>
    <cfRule type="containsText" dxfId="17613" priority="19725" operator="containsText" text="09.00 – 13:00">
      <formula>NOT(ISERROR(SEARCH("09.00 – 13:00",AT135)))</formula>
    </cfRule>
    <cfRule type="containsText" dxfId="17612" priority="19726" operator="containsText" text="08.30 – 16.30">
      <formula>NOT(ISERROR(SEARCH("08.30 – 16.30",AT135)))</formula>
    </cfRule>
    <cfRule type="containsText" dxfId="17611" priority="19727" operator="containsText" text="08:30 – 17.30">
      <formula>NOT(ISERROR(SEARCH("08:30 – 17.30",AT135)))</formula>
    </cfRule>
    <cfRule type="containsText" dxfId="17610" priority="19728" operator="containsText" text="08.30 – 17.30">
      <formula>NOT(ISERROR(SEARCH("08.30 – 17.30",AT135)))</formula>
    </cfRule>
    <cfRule type="containsText" dxfId="17609" priority="19729" operator="containsText" text="09.00 – 18.00">
      <formula>NOT(ISERROR(SEARCH("09.00 – 18.00",AT135)))</formula>
    </cfRule>
    <cfRule type="containsText" dxfId="17608" priority="19730" operator="containsText" text="09.00 – 13.00">
      <formula>NOT(ISERROR(SEARCH("09.00 – 13.00",AT135)))</formula>
    </cfRule>
    <cfRule type="containsText" dxfId="17607" priority="19731" operator="containsText" text="11.30 – 19.30">
      <formula>NOT(ISERROR(SEARCH("11.30 – 19.30",AT135)))</formula>
    </cfRule>
    <cfRule type="containsText" dxfId="17606" priority="19732" operator="containsText" text="10.30 – 19.30">
      <formula>NOT(ISERROR(SEARCH("10.30 – 19.30",AT135)))</formula>
    </cfRule>
    <cfRule type="containsText" dxfId="17605" priority="19733" operator="containsText" text="09.00 – 15.00">
      <formula>NOT(ISERROR(SEARCH("09.00 – 15.00",AT135)))</formula>
    </cfRule>
    <cfRule type="containsText" dxfId="17604" priority="19734" operator="containsText" text="1 2 : 3 0">
      <formula>NOT(ISERROR(SEARCH("1 2 : 3 0",AT135)))</formula>
    </cfRule>
    <cfRule type="containsText" dxfId="17603" priority="19735" operator="containsText" text="1 3 : 3 0">
      <formula>NOT(ISERROR(SEARCH("1 3 : 3 0",AT135)))</formula>
    </cfRule>
    <cfRule type="containsText" dxfId="17602" priority="19736" operator="containsText" text="FESTIVITÁ">
      <formula>NOT(ISERROR(SEARCH("FESTIVITÁ",AT135)))</formula>
    </cfRule>
    <cfRule type="cellIs" dxfId="17601" priority="19737" operator="equal">
      <formula>"DOMENICA"</formula>
    </cfRule>
  </conditionalFormatting>
  <conditionalFormatting sqref="AT135:AT142">
    <cfRule type="containsText" dxfId="17600" priority="19712" operator="containsText" text="09.00 - 13.00">
      <formula>NOT(ISERROR(SEARCH("09.00 - 13.00",AT135)))</formula>
    </cfRule>
    <cfRule type="containsText" dxfId="17599" priority="19715" operator="containsText" text="09.00 – 15:00">
      <formula>NOT(ISERROR(SEARCH("09.00 – 15:00",AT135)))</formula>
    </cfRule>
    <cfRule type="containsText" dxfId="17598" priority="19716" operator="containsText" text="09.00 – 16.00">
      <formula>NOT(ISERROR(SEARCH("09.00 – 16.00",AT135)))</formula>
    </cfRule>
    <cfRule type="containsText" dxfId="17597" priority="19717" operator="containsText" text="09.00 - 13:00">
      <formula>NOT(ISERROR(SEARCH("09.00 - 13:00",AT135)))</formula>
    </cfRule>
    <cfRule type="containsText" dxfId="17596" priority="19718" operator="containsText" text="08.30 – 16:30 ">
      <formula>NOT(ISERROR(SEARCH("08.30 – 16:30 ",AT135)))</formula>
    </cfRule>
    <cfRule type="containsText" dxfId="17595" priority="19719" operator="containsText" text="08.30 – 17:30 ">
      <formula>NOT(ISERROR(SEARCH("08.30 – 17:30 ",AT135)))</formula>
    </cfRule>
  </conditionalFormatting>
  <conditionalFormatting sqref="AT135:AT142">
    <cfRule type="containsText" dxfId="17594" priority="19714" operator="containsText" text="1 3 : 0 0">
      <formula>NOT(ISERROR(SEARCH("1 3 : 0 0",AT135)))</formula>
    </cfRule>
  </conditionalFormatting>
  <conditionalFormatting sqref="AT135:AT142">
    <cfRule type="containsText" dxfId="17593" priority="19724" operator="containsText" text="09:00 – 13.00 ">
      <formula>NOT(ISERROR(SEARCH("09:00 – 13.00 ",AT135)))</formula>
    </cfRule>
  </conditionalFormatting>
  <conditionalFormatting sqref="AT141">
    <cfRule type="containsText" dxfId="17592" priority="19711" operator="containsText" text="09:00 – 13.00 ">
      <formula>NOT(ISERROR(SEARCH("09:00 – 13.00 ",AT141)))</formula>
    </cfRule>
  </conditionalFormatting>
  <conditionalFormatting sqref="AT135:AT142">
    <cfRule type="containsText" dxfId="17591" priority="19710" operator="containsText" text="09:00 – 13.00 ">
      <formula>NOT(ISERROR(SEARCH("09:00 – 13.00 ",AT135)))</formula>
    </cfRule>
  </conditionalFormatting>
  <conditionalFormatting sqref="AT141:AT142">
    <cfRule type="containsText" dxfId="17590" priority="19709" operator="containsText" text="09:00 – 13.00 ">
      <formula>NOT(ISERROR(SEARCH("09:00 – 13.00 ",AT141)))</formula>
    </cfRule>
  </conditionalFormatting>
  <conditionalFormatting sqref="AT136">
    <cfRule type="containsText" dxfId="17589" priority="19706" operator="containsText" text="09.00 -13.00">
      <formula>NOT(ISERROR(SEARCH("09.00 -13.00",AT136)))</formula>
    </cfRule>
    <cfRule type="containsText" dxfId="17588" priority="19707" operator="containsText" text="09.00 -15:00">
      <formula>NOT(ISERROR(SEARCH("09.00 -15:00",AT136)))</formula>
    </cfRule>
    <cfRule type="containsText" dxfId="17587" priority="19708" operator="containsText" text="09.00 -16.00">
      <formula>NOT(ISERROR(SEARCH("09.00 -16.00",AT136)))</formula>
    </cfRule>
  </conditionalFormatting>
  <conditionalFormatting sqref="AT141">
    <cfRule type="containsText" dxfId="17586" priority="19699" operator="containsText" text="09:00 – 13.00 ">
      <formula>NOT(ISERROR(SEARCH("09:00 – 13.00 ",AT141)))</formula>
    </cfRule>
  </conditionalFormatting>
  <conditionalFormatting sqref="AT135:AT142">
    <cfRule type="containsText" dxfId="17585" priority="19698" operator="containsText" text="09:00 – 13.00 ">
      <formula>NOT(ISERROR(SEARCH("09:00 – 13.00 ",AT135)))</formula>
    </cfRule>
  </conditionalFormatting>
  <conditionalFormatting sqref="AT141:AT142">
    <cfRule type="containsText" dxfId="17584" priority="19697" operator="containsText" text="09:00 – 13.00 ">
      <formula>NOT(ISERROR(SEARCH("09:00 – 13.00 ",AT141)))</formula>
    </cfRule>
  </conditionalFormatting>
  <conditionalFormatting sqref="AT136">
    <cfRule type="containsText" dxfId="17583" priority="19685" operator="containsText" text="09.00 -13:00">
      <formula>NOT(ISERROR(SEARCH("09.00 -13:00",AT136)))</formula>
    </cfRule>
    <cfRule type="containsText" dxfId="17582" priority="19686" operator="containsText" text="08.30 -17.30">
      <formula>NOT(ISERROR(SEARCH("08.30 -17.30",AT136)))</formula>
    </cfRule>
    <cfRule type="containsText" dxfId="17581" priority="19687" operator="containsText" text="08.30 -15:30">
      <formula>NOT(ISERROR(SEARCH("08.30 -15:30",AT136)))</formula>
    </cfRule>
  </conditionalFormatting>
  <conditionalFormatting sqref="AT137:AT142">
    <cfRule type="containsText" dxfId="17580" priority="19679" operator="containsText" text="09.00 -13:00">
      <formula>NOT(ISERROR(SEARCH("09.00 -13:00",AT137)))</formula>
    </cfRule>
    <cfRule type="containsText" dxfId="17579" priority="19680" operator="containsText" text="08.30 -17.30">
      <formula>NOT(ISERROR(SEARCH("08.30 -17.30",AT137)))</formula>
    </cfRule>
    <cfRule type="containsText" dxfId="17578" priority="19681" operator="containsText" text="08.30 -15:30">
      <formula>NOT(ISERROR(SEARCH("08.30 -15:30",AT137)))</formula>
    </cfRule>
  </conditionalFormatting>
  <conditionalFormatting sqref="AT135">
    <cfRule type="containsText" dxfId="17577" priority="19676" operator="containsText" text="09.00 -13.00">
      <formula>NOT(ISERROR(SEARCH("09.00 -13.00",AT135)))</formula>
    </cfRule>
    <cfRule type="containsText" dxfId="17576" priority="19677" operator="containsText" text="09.00 -15:00">
      <formula>NOT(ISERROR(SEARCH("09.00 -15:00",AT135)))</formula>
    </cfRule>
    <cfRule type="containsText" dxfId="17575" priority="19678" operator="containsText" text="09.00 -16.00">
      <formula>NOT(ISERROR(SEARCH("09.00 -16.00",AT135)))</formula>
    </cfRule>
  </conditionalFormatting>
  <conditionalFormatting sqref="AT135">
    <cfRule type="containsText" dxfId="17574" priority="19673" operator="containsText" text="09.00 -13:00">
      <formula>NOT(ISERROR(SEARCH("09.00 -13:00",AT135)))</formula>
    </cfRule>
    <cfRule type="containsText" dxfId="17573" priority="19674" operator="containsText" text="08.30 -17.30">
      <formula>NOT(ISERROR(SEARCH("08.30 -17.30",AT135)))</formula>
    </cfRule>
    <cfRule type="containsText" dxfId="17572" priority="19675" operator="containsText" text="08.30 -15:30">
      <formula>NOT(ISERROR(SEARCH("08.30 -15:30",AT135)))</formula>
    </cfRule>
  </conditionalFormatting>
  <conditionalFormatting sqref="X59:AS59">
    <cfRule type="containsText" dxfId="17571" priority="19656" operator="containsText" text="08.30 – 14.30">
      <formula>NOT(ISERROR(SEARCH("08.30 – 14.30",X59)))</formula>
    </cfRule>
    <cfRule type="containsText" dxfId="17570" priority="19657" operator="containsText" text="09:30 – 18.30">
      <formula>NOT(ISERROR(SEARCH("09:30 – 18.30",X59)))</formula>
    </cfRule>
    <cfRule type="containsText" dxfId="17569" priority="19658" operator="containsText" text="10.30 – 18.30">
      <formula>NOT(ISERROR(SEARCH("10.30 – 18.30",X59)))</formula>
    </cfRule>
    <cfRule type="containsText" dxfId="17568" priority="19659" operator="containsText" text="09.30 – 18.30">
      <formula>NOT(ISERROR(SEARCH("09.30 – 18.30",X59)))</formula>
    </cfRule>
    <cfRule type="containsText" dxfId="17567" priority="19660" operator="containsText" text="09.00 – 13:00">
      <formula>NOT(ISERROR(SEARCH("09.00 – 13:00",X59)))</formula>
    </cfRule>
    <cfRule type="containsText" dxfId="17566" priority="19661" operator="containsText" text="08.30 – 16.30">
      <formula>NOT(ISERROR(SEARCH("08.30 – 16.30",X59)))</formula>
    </cfRule>
    <cfRule type="containsText" dxfId="17565" priority="19662" operator="containsText" text="08:30 – 17.30">
      <formula>NOT(ISERROR(SEARCH("08:30 – 17.30",X59)))</formula>
    </cfRule>
    <cfRule type="containsText" dxfId="17564" priority="19663" operator="containsText" text="08.30 – 17.30">
      <formula>NOT(ISERROR(SEARCH("08.30 – 17.30",X59)))</formula>
    </cfRule>
    <cfRule type="containsText" dxfId="17563" priority="19664" operator="containsText" text="09.00 – 18.00">
      <formula>NOT(ISERROR(SEARCH("09.00 – 18.00",X59)))</formula>
    </cfRule>
    <cfRule type="containsText" dxfId="17562" priority="19665" operator="containsText" text="09.00 – 13.00">
      <formula>NOT(ISERROR(SEARCH("09.00 – 13.00",X59)))</formula>
    </cfRule>
    <cfRule type="containsText" dxfId="17561" priority="19666" operator="containsText" text="11.30 – 19.30">
      <formula>NOT(ISERROR(SEARCH("11.30 – 19.30",X59)))</formula>
    </cfRule>
    <cfRule type="containsText" dxfId="17560" priority="19667" operator="containsText" text="10.30 – 19.30">
      <formula>NOT(ISERROR(SEARCH("10.30 – 19.30",X59)))</formula>
    </cfRule>
    <cfRule type="containsText" dxfId="17559" priority="19668" operator="containsText" text="09.00 – 15.00">
      <formula>NOT(ISERROR(SEARCH("09.00 – 15.00",X59)))</formula>
    </cfRule>
    <cfRule type="containsText" dxfId="17558" priority="19669" operator="containsText" text="12:30">
      <formula>NOT(ISERROR(SEARCH("12:30",X59)))</formula>
    </cfRule>
    <cfRule type="containsText" dxfId="17557" priority="19670" operator="containsText" text="13:30">
      <formula>NOT(ISERROR(SEARCH("13:30",X59)))</formula>
    </cfRule>
    <cfRule type="containsText" dxfId="17556" priority="19671" operator="containsText" text="FESTIVITÁ">
      <formula>NOT(ISERROR(SEARCH("FESTIVITÁ",X59)))</formula>
    </cfRule>
    <cfRule type="cellIs" dxfId="17555" priority="19672" operator="equal">
      <formula>"DOMENICA"</formula>
    </cfRule>
  </conditionalFormatting>
  <conditionalFormatting sqref="AT69">
    <cfRule type="containsText" dxfId="17554" priority="19639" operator="containsText" text="08.30 – 14.30">
      <formula>NOT(ISERROR(SEARCH("08.30 – 14.30",AT69)))</formula>
    </cfRule>
    <cfRule type="containsText" dxfId="17553" priority="19640" operator="containsText" text="09:30 – 18.30">
      <formula>NOT(ISERROR(SEARCH("09:30 – 18.30",AT69)))</formula>
    </cfRule>
    <cfRule type="containsText" dxfId="17552" priority="19641" operator="containsText" text="10.30 – 18.30">
      <formula>NOT(ISERROR(SEARCH("10.30 – 18.30",AT69)))</formula>
    </cfRule>
    <cfRule type="containsText" dxfId="17551" priority="19642" operator="containsText" text="09.30 – 18.30">
      <formula>NOT(ISERROR(SEARCH("09.30 – 18.30",AT69)))</formula>
    </cfRule>
    <cfRule type="containsText" dxfId="17550" priority="19643" operator="containsText" text="09.00 – 13:00">
      <formula>NOT(ISERROR(SEARCH("09.00 – 13:00",AT69)))</formula>
    </cfRule>
    <cfRule type="containsText" dxfId="17549" priority="19644" operator="containsText" text="08.30 – 16.30">
      <formula>NOT(ISERROR(SEARCH("08.30 – 16.30",AT69)))</formula>
    </cfRule>
    <cfRule type="containsText" dxfId="17548" priority="19645" operator="containsText" text="08:30 – 17.30">
      <formula>NOT(ISERROR(SEARCH("08:30 – 17.30",AT69)))</formula>
    </cfRule>
    <cfRule type="containsText" dxfId="17547" priority="19646" operator="containsText" text="08.30 – 17.30">
      <formula>NOT(ISERROR(SEARCH("08.30 – 17.30",AT69)))</formula>
    </cfRule>
    <cfRule type="containsText" dxfId="17546" priority="19647" operator="containsText" text="09.00 – 18.00">
      <formula>NOT(ISERROR(SEARCH("09.00 – 18.00",AT69)))</formula>
    </cfRule>
    <cfRule type="containsText" dxfId="17545" priority="19648" operator="containsText" text="09.00 – 13.00">
      <formula>NOT(ISERROR(SEARCH("09.00 – 13.00",AT69)))</formula>
    </cfRule>
    <cfRule type="containsText" dxfId="17544" priority="19649" operator="containsText" text="11.30 – 19.30">
      <formula>NOT(ISERROR(SEARCH("11.30 – 19.30",AT69)))</formula>
    </cfRule>
    <cfRule type="containsText" dxfId="17543" priority="19650" operator="containsText" text="10.30 – 19.30">
      <formula>NOT(ISERROR(SEARCH("10.30 – 19.30",AT69)))</formula>
    </cfRule>
    <cfRule type="containsText" dxfId="17542" priority="19651" operator="containsText" text="09.00 – 15.00">
      <formula>NOT(ISERROR(SEARCH("09.00 – 15.00",AT69)))</formula>
    </cfRule>
    <cfRule type="containsText" dxfId="17541" priority="19652" operator="containsText" text="12:30">
      <formula>NOT(ISERROR(SEARCH("12:30",AT69)))</formula>
    </cfRule>
    <cfRule type="containsText" dxfId="17540" priority="19653" operator="containsText" text="13:30">
      <formula>NOT(ISERROR(SEARCH("13:30",AT69)))</formula>
    </cfRule>
    <cfRule type="containsText" dxfId="17539" priority="19654" operator="containsText" text="FESTIVITÁ">
      <formula>NOT(ISERROR(SEARCH("FESTIVITÁ",AT69)))</formula>
    </cfRule>
    <cfRule type="cellIs" dxfId="17538" priority="19655" operator="equal">
      <formula>"DOMENICA"</formula>
    </cfRule>
  </conditionalFormatting>
  <conditionalFormatting sqref="AT69 X59:AS59">
    <cfRule type="containsText" dxfId="17537" priority="19633" operator="containsText" text="09.00 - 13.00">
      <formula>NOT(ISERROR(SEARCH("09.00 - 13.00",X59)))</formula>
    </cfRule>
    <cfRule type="containsText" dxfId="17536" priority="19634" operator="containsText" text="09.00 – 15:00">
      <formula>NOT(ISERROR(SEARCH("09.00 – 15:00",X59)))</formula>
    </cfRule>
    <cfRule type="containsText" dxfId="17535" priority="19635" operator="containsText" text="09.00 – 16.00">
      <formula>NOT(ISERROR(SEARCH("09.00 – 16.00",X59)))</formula>
    </cfRule>
    <cfRule type="containsText" dxfId="17534" priority="19636" operator="containsText" text="09.00 - 13:00">
      <formula>NOT(ISERROR(SEARCH("09.00 - 13:00",X59)))</formula>
    </cfRule>
    <cfRule type="containsText" dxfId="17533" priority="19637" operator="containsText" text="08.30 – 16:30 ">
      <formula>NOT(ISERROR(SEARCH("08.30 – 16:30 ",X59)))</formula>
    </cfRule>
    <cfRule type="containsText" dxfId="17532" priority="19638" operator="containsText" text="08.30 – 17:30 ">
      <formula>NOT(ISERROR(SEARCH("08.30 – 17:30 ",X59)))</formula>
    </cfRule>
  </conditionalFormatting>
  <conditionalFormatting sqref="AT68">
    <cfRule type="containsText" dxfId="17531" priority="19542" operator="containsText" text="08.30 – 14.30">
      <formula>NOT(ISERROR(SEARCH("08.30 – 14.30",AT68)))</formula>
    </cfRule>
    <cfRule type="containsText" dxfId="17530" priority="19543" operator="containsText" text="09:30 – 18.30">
      <formula>NOT(ISERROR(SEARCH("09:30 – 18.30",AT68)))</formula>
    </cfRule>
    <cfRule type="containsText" dxfId="17529" priority="19544" operator="containsText" text="10.30 – 18.30">
      <formula>NOT(ISERROR(SEARCH("10.30 – 18.30",AT68)))</formula>
    </cfRule>
    <cfRule type="containsText" dxfId="17528" priority="19545" operator="containsText" text="09.30 – 18.30">
      <formula>NOT(ISERROR(SEARCH("09.30 – 18.30",AT68)))</formula>
    </cfRule>
    <cfRule type="containsText" dxfId="17527" priority="19547" operator="containsText" text="09.00 – 13:00">
      <formula>NOT(ISERROR(SEARCH("09.00 – 13:00",AT68)))</formula>
    </cfRule>
    <cfRule type="containsText" dxfId="17526" priority="19548" operator="containsText" text="08.30 – 16.30">
      <formula>NOT(ISERROR(SEARCH("08.30 – 16.30",AT68)))</formula>
    </cfRule>
    <cfRule type="containsText" dxfId="17525" priority="19549" operator="containsText" text="08:30 – 17.30">
      <formula>NOT(ISERROR(SEARCH("08:30 – 17.30",AT68)))</formula>
    </cfRule>
    <cfRule type="containsText" dxfId="17524" priority="19550" operator="containsText" text="08.30 – 17.30">
      <formula>NOT(ISERROR(SEARCH("08.30 – 17.30",AT68)))</formula>
    </cfRule>
    <cfRule type="containsText" dxfId="17523" priority="19551" operator="containsText" text="09.00 – 18.00">
      <formula>NOT(ISERROR(SEARCH("09.00 – 18.00",AT68)))</formula>
    </cfRule>
    <cfRule type="containsText" dxfId="17522" priority="19552" operator="containsText" text="09.00 – 13.00">
      <formula>NOT(ISERROR(SEARCH("09.00 – 13.00",AT68)))</formula>
    </cfRule>
    <cfRule type="containsText" dxfId="17521" priority="19553" operator="containsText" text="11.30 – 19.30">
      <formula>NOT(ISERROR(SEARCH("11.30 – 19.30",AT68)))</formula>
    </cfRule>
    <cfRule type="containsText" dxfId="17520" priority="19554" operator="containsText" text="10.30 – 19.30">
      <formula>NOT(ISERROR(SEARCH("10.30 – 19.30",AT68)))</formula>
    </cfRule>
    <cfRule type="containsText" dxfId="17519" priority="19555" operator="containsText" text="09.00 – 15.00">
      <formula>NOT(ISERROR(SEARCH("09.00 – 15.00",AT68)))</formula>
    </cfRule>
    <cfRule type="containsText" dxfId="17518" priority="19556" operator="containsText" text="1 2 : 3 0">
      <formula>NOT(ISERROR(SEARCH("1 2 : 3 0",AT68)))</formula>
    </cfRule>
    <cfRule type="containsText" dxfId="17517" priority="19557" operator="containsText" text="1 3 : 3 0">
      <formula>NOT(ISERROR(SEARCH("1 3 : 3 0",AT68)))</formula>
    </cfRule>
    <cfRule type="containsText" dxfId="17516" priority="19558" operator="containsText" text="FESTIVITÁ">
      <formula>NOT(ISERROR(SEARCH("FESTIVITÁ",AT68)))</formula>
    </cfRule>
    <cfRule type="cellIs" dxfId="17515" priority="19559" operator="equal">
      <formula>"DOMENICA"</formula>
    </cfRule>
  </conditionalFormatting>
  <conditionalFormatting sqref="AT68">
    <cfRule type="containsText" dxfId="17514" priority="19534" operator="containsText" text="09.00 - 13.00">
      <formula>NOT(ISERROR(SEARCH("09.00 - 13.00",AT68)))</formula>
    </cfRule>
    <cfRule type="containsText" dxfId="17513" priority="19537" operator="containsText" text="09.00 – 15:00">
      <formula>NOT(ISERROR(SEARCH("09.00 – 15:00",AT68)))</formula>
    </cfRule>
    <cfRule type="containsText" dxfId="17512" priority="19538" operator="containsText" text="09.00 – 16.00">
      <formula>NOT(ISERROR(SEARCH("09.00 – 16.00",AT68)))</formula>
    </cfRule>
    <cfRule type="containsText" dxfId="17511" priority="19539" operator="containsText" text="09.00 - 13:00">
      <formula>NOT(ISERROR(SEARCH("09.00 - 13:00",AT68)))</formula>
    </cfRule>
    <cfRule type="containsText" dxfId="17510" priority="19540" operator="containsText" text="08.30 – 16:30 ">
      <formula>NOT(ISERROR(SEARCH("08.30 – 16:30 ",AT68)))</formula>
    </cfRule>
    <cfRule type="containsText" dxfId="17509" priority="19541" operator="containsText" text="08.30 – 17:30 ">
      <formula>NOT(ISERROR(SEARCH("08.30 – 17:30 ",AT68)))</formula>
    </cfRule>
  </conditionalFormatting>
  <conditionalFormatting sqref="AT68">
    <cfRule type="containsText" dxfId="17508" priority="19536" operator="containsText" text="1 3 : 0 0">
      <formula>NOT(ISERROR(SEARCH("1 3 : 0 0",AT68)))</formula>
    </cfRule>
  </conditionalFormatting>
  <conditionalFormatting sqref="AT68">
    <cfRule type="containsText" dxfId="17507" priority="19546" operator="containsText" text="09:00 – 13.00 ">
      <formula>NOT(ISERROR(SEARCH("09:00 – 13.00 ",AT68)))</formula>
    </cfRule>
  </conditionalFormatting>
  <conditionalFormatting sqref="AT68">
    <cfRule type="containsText" dxfId="17506" priority="19532" operator="containsText" text="09:00 – 13.00 ">
      <formula>NOT(ISERROR(SEARCH("09:00 – 13.00 ",AT68)))</formula>
    </cfRule>
  </conditionalFormatting>
  <conditionalFormatting sqref="AT68">
    <cfRule type="containsText" dxfId="17505" priority="19531" operator="containsText" text="09:00 – 13.00 ">
      <formula>NOT(ISERROR(SEARCH("09:00 – 13.00 ",AT68)))</formula>
    </cfRule>
  </conditionalFormatting>
  <conditionalFormatting sqref="AT68">
    <cfRule type="containsText" dxfId="17504" priority="19525" operator="containsText" text="09.00 -13.00">
      <formula>NOT(ISERROR(SEARCH("09.00 -13.00",AT68)))</formula>
    </cfRule>
    <cfRule type="containsText" dxfId="17503" priority="19526" operator="containsText" text="09.00 -15:00">
      <formula>NOT(ISERROR(SEARCH("09.00 -15:00",AT68)))</formula>
    </cfRule>
    <cfRule type="containsText" dxfId="17502" priority="19527" operator="containsText" text="09.00 -16.00">
      <formula>NOT(ISERROR(SEARCH("09.00 -16.00",AT68)))</formula>
    </cfRule>
  </conditionalFormatting>
  <conditionalFormatting sqref="AT68">
    <cfRule type="containsText" dxfId="17501" priority="19520" operator="containsText" text="09:00 – 13.00 ">
      <formula>NOT(ISERROR(SEARCH("09:00 – 13.00 ",AT68)))</formula>
    </cfRule>
  </conditionalFormatting>
  <conditionalFormatting sqref="AT68">
    <cfRule type="containsText" dxfId="17500" priority="19519" operator="containsText" text="09:00 – 13.00 ">
      <formula>NOT(ISERROR(SEARCH("09:00 – 13.00 ",AT68)))</formula>
    </cfRule>
  </conditionalFormatting>
  <conditionalFormatting sqref="AT68">
    <cfRule type="containsText" dxfId="17499" priority="19513" operator="containsText" text="09.00 -13.00">
      <formula>NOT(ISERROR(SEARCH("09.00 -13.00",AT68)))</formula>
    </cfRule>
    <cfRule type="containsText" dxfId="17498" priority="19514" operator="containsText" text="09.00 -15:00">
      <formula>NOT(ISERROR(SEARCH("09.00 -15:00",AT68)))</formula>
    </cfRule>
    <cfRule type="containsText" dxfId="17497" priority="19515" operator="containsText" text="09.00 -16.00">
      <formula>NOT(ISERROR(SEARCH("09.00 -16.00",AT68)))</formula>
    </cfRule>
  </conditionalFormatting>
  <conditionalFormatting sqref="AT68">
    <cfRule type="containsText" dxfId="17496" priority="19504" operator="containsText" text="09.00 -13.00">
      <formula>NOT(ISERROR(SEARCH("09.00 -13.00",AT68)))</formula>
    </cfRule>
    <cfRule type="containsText" dxfId="17495" priority="19505" operator="containsText" text="09.00 -15:00">
      <formula>NOT(ISERROR(SEARCH("09.00 -15:00",AT68)))</formula>
    </cfRule>
    <cfRule type="containsText" dxfId="17494" priority="19506" operator="containsText" text="09.00 -16.00">
      <formula>NOT(ISERROR(SEARCH("09.00 -16.00",AT68)))</formula>
    </cfRule>
  </conditionalFormatting>
  <conditionalFormatting sqref="AT68">
    <cfRule type="containsText" dxfId="17493" priority="19501" operator="containsText" text="09.00 -13:00">
      <formula>NOT(ISERROR(SEARCH("09.00 -13:00",AT68)))</formula>
    </cfRule>
    <cfRule type="containsText" dxfId="17492" priority="19502" operator="containsText" text="08.30 -17.30">
      <formula>NOT(ISERROR(SEARCH("08.30 -17.30",AT68)))</formula>
    </cfRule>
    <cfRule type="containsText" dxfId="17491" priority="19503" operator="containsText" text="08.30 -15:30">
      <formula>NOT(ISERROR(SEARCH("08.30 -15:30",AT68)))</formula>
    </cfRule>
  </conditionalFormatting>
  <conditionalFormatting sqref="AT81:AT88">
    <cfRule type="containsText" dxfId="17490" priority="19412" operator="containsText" text="08.30 – 14.30">
      <formula>NOT(ISERROR(SEARCH("08.30 – 14.30",AT81)))</formula>
    </cfRule>
    <cfRule type="containsText" dxfId="17489" priority="19413" operator="containsText" text="09:30 – 18.30">
      <formula>NOT(ISERROR(SEARCH("09:30 – 18.30",AT81)))</formula>
    </cfRule>
    <cfRule type="containsText" dxfId="17488" priority="19414" operator="containsText" text="10.30 – 18.30">
      <formula>NOT(ISERROR(SEARCH("10.30 – 18.30",AT81)))</formula>
    </cfRule>
    <cfRule type="containsText" dxfId="17487" priority="19415" operator="containsText" text="09.30 – 18.30">
      <formula>NOT(ISERROR(SEARCH("09.30 – 18.30",AT81)))</formula>
    </cfRule>
    <cfRule type="containsText" dxfId="17486" priority="19417" operator="containsText" text="09.00 – 13:00">
      <formula>NOT(ISERROR(SEARCH("09.00 – 13:00",AT81)))</formula>
    </cfRule>
    <cfRule type="containsText" dxfId="17485" priority="19418" operator="containsText" text="08.30 – 16.30">
      <formula>NOT(ISERROR(SEARCH("08.30 – 16.30",AT81)))</formula>
    </cfRule>
    <cfRule type="containsText" dxfId="17484" priority="19419" operator="containsText" text="08:30 – 17.30">
      <formula>NOT(ISERROR(SEARCH("08:30 – 17.30",AT81)))</formula>
    </cfRule>
    <cfRule type="containsText" dxfId="17483" priority="19420" operator="containsText" text="08.30 – 17.30">
      <formula>NOT(ISERROR(SEARCH("08.30 – 17.30",AT81)))</formula>
    </cfRule>
    <cfRule type="containsText" dxfId="17482" priority="19421" operator="containsText" text="09.00 – 18.00">
      <formula>NOT(ISERROR(SEARCH("09.00 – 18.00",AT81)))</formula>
    </cfRule>
    <cfRule type="containsText" dxfId="17481" priority="19422" operator="containsText" text="09.00 – 13.00">
      <formula>NOT(ISERROR(SEARCH("09.00 – 13.00",AT81)))</formula>
    </cfRule>
    <cfRule type="containsText" dxfId="17480" priority="19423" operator="containsText" text="11.30 – 19.30">
      <formula>NOT(ISERROR(SEARCH("11.30 – 19.30",AT81)))</formula>
    </cfRule>
    <cfRule type="containsText" dxfId="17479" priority="19424" operator="containsText" text="10.30 – 19.30">
      <formula>NOT(ISERROR(SEARCH("10.30 – 19.30",AT81)))</formula>
    </cfRule>
    <cfRule type="containsText" dxfId="17478" priority="19425" operator="containsText" text="09.00 – 15.00">
      <formula>NOT(ISERROR(SEARCH("09.00 – 15.00",AT81)))</formula>
    </cfRule>
    <cfRule type="containsText" dxfId="17477" priority="19426" operator="containsText" text="1 2 : 3 0">
      <formula>NOT(ISERROR(SEARCH("1 2 : 3 0",AT81)))</formula>
    </cfRule>
    <cfRule type="containsText" dxfId="17476" priority="19427" operator="containsText" text="1 3 : 3 0">
      <formula>NOT(ISERROR(SEARCH("1 3 : 3 0",AT81)))</formula>
    </cfRule>
    <cfRule type="containsText" dxfId="17475" priority="19428" operator="containsText" text="FESTIVITÁ">
      <formula>NOT(ISERROR(SEARCH("FESTIVITÁ",AT81)))</formula>
    </cfRule>
    <cfRule type="cellIs" dxfId="17474" priority="19429" operator="equal">
      <formula>"DOMENICA"</formula>
    </cfRule>
  </conditionalFormatting>
  <conditionalFormatting sqref="AT81:AT88">
    <cfRule type="containsText" dxfId="17473" priority="19404" operator="containsText" text="09.00 - 13.00">
      <formula>NOT(ISERROR(SEARCH("09.00 - 13.00",AT81)))</formula>
    </cfRule>
    <cfRule type="containsText" dxfId="17472" priority="19407" operator="containsText" text="09.00 – 15:00">
      <formula>NOT(ISERROR(SEARCH("09.00 – 15:00",AT81)))</formula>
    </cfRule>
    <cfRule type="containsText" dxfId="17471" priority="19408" operator="containsText" text="09.00 – 16.00">
      <formula>NOT(ISERROR(SEARCH("09.00 – 16.00",AT81)))</formula>
    </cfRule>
    <cfRule type="containsText" dxfId="17470" priority="19409" operator="containsText" text="09.00 - 13:00">
      <formula>NOT(ISERROR(SEARCH("09.00 - 13:00",AT81)))</formula>
    </cfRule>
    <cfRule type="containsText" dxfId="17469" priority="19410" operator="containsText" text="08.30 – 16:30 ">
      <formula>NOT(ISERROR(SEARCH("08.30 – 16:30 ",AT81)))</formula>
    </cfRule>
    <cfRule type="containsText" dxfId="17468" priority="19411" operator="containsText" text="08.30 – 17:30 ">
      <formula>NOT(ISERROR(SEARCH("08.30 – 17:30 ",AT81)))</formula>
    </cfRule>
  </conditionalFormatting>
  <conditionalFormatting sqref="AT81:AT88">
    <cfRule type="containsText" dxfId="17467" priority="19406" operator="containsText" text="1 3 : 0 0">
      <formula>NOT(ISERROR(SEARCH("1 3 : 0 0",AT81)))</formula>
    </cfRule>
  </conditionalFormatting>
  <conditionalFormatting sqref="AT81">
    <cfRule type="containsText" dxfId="17466" priority="19405" operator="containsText" text="13:00">
      <formula>NOT(ISERROR(SEARCH("13:00",AT81)))</formula>
    </cfRule>
  </conditionalFormatting>
  <conditionalFormatting sqref="AT81:AT88">
    <cfRule type="containsText" dxfId="17465" priority="19416" operator="containsText" text="09:00 – 13.00 ">
      <formula>NOT(ISERROR(SEARCH("09:00 – 13.00 ",AT81)))</formula>
    </cfRule>
  </conditionalFormatting>
  <conditionalFormatting sqref="AT87">
    <cfRule type="containsText" dxfId="17464" priority="19403" operator="containsText" text="09:00 – 13.00 ">
      <formula>NOT(ISERROR(SEARCH("09:00 – 13.00 ",AT87)))</formula>
    </cfRule>
  </conditionalFormatting>
  <conditionalFormatting sqref="AT81:AT88">
    <cfRule type="containsText" dxfId="17463" priority="19402" operator="containsText" text="09:00 – 13.00 ">
      <formula>NOT(ISERROR(SEARCH("09:00 – 13.00 ",AT81)))</formula>
    </cfRule>
  </conditionalFormatting>
  <conditionalFormatting sqref="AT87:AT88">
    <cfRule type="containsText" dxfId="17462" priority="19401" operator="containsText" text="09:00 – 13.00 ">
      <formula>NOT(ISERROR(SEARCH("09:00 – 13.00 ",AT87)))</formula>
    </cfRule>
  </conditionalFormatting>
  <conditionalFormatting sqref="AT82">
    <cfRule type="containsText" dxfId="17461" priority="19398" operator="containsText" text="09.00 -13.00">
      <formula>NOT(ISERROR(SEARCH("09.00 -13.00",AT82)))</formula>
    </cfRule>
    <cfRule type="containsText" dxfId="17460" priority="19399" operator="containsText" text="09.00 -15:00">
      <formula>NOT(ISERROR(SEARCH("09.00 -15:00",AT82)))</formula>
    </cfRule>
    <cfRule type="containsText" dxfId="17459" priority="19400" operator="containsText" text="09.00 -16.00">
      <formula>NOT(ISERROR(SEARCH("09.00 -16.00",AT82)))</formula>
    </cfRule>
  </conditionalFormatting>
  <conditionalFormatting sqref="AT83:AT88">
    <cfRule type="containsText" dxfId="17458" priority="19395" operator="containsText" text="09.00 -13.00">
      <formula>NOT(ISERROR(SEARCH("09.00 -13.00",AT83)))</formula>
    </cfRule>
    <cfRule type="containsText" dxfId="17457" priority="19396" operator="containsText" text="09.00 -15:00">
      <formula>NOT(ISERROR(SEARCH("09.00 -15:00",AT83)))</formula>
    </cfRule>
    <cfRule type="containsText" dxfId="17456" priority="19397" operator="containsText" text="09.00 -16.00">
      <formula>NOT(ISERROR(SEARCH("09.00 -16.00",AT83)))</formula>
    </cfRule>
  </conditionalFormatting>
  <conditionalFormatting sqref="AT81">
    <cfRule type="containsText" dxfId="17455" priority="19392" operator="containsText" text="09.00 -13.00">
      <formula>NOT(ISERROR(SEARCH("09.00 -13.00",AT81)))</formula>
    </cfRule>
    <cfRule type="containsText" dxfId="17454" priority="19393" operator="containsText" text="09.00 -15:00">
      <formula>NOT(ISERROR(SEARCH("09.00 -15:00",AT81)))</formula>
    </cfRule>
    <cfRule type="containsText" dxfId="17453" priority="19394" operator="containsText" text="09.00 -16.00">
      <formula>NOT(ISERROR(SEARCH("09.00 -16.00",AT81)))</formula>
    </cfRule>
  </conditionalFormatting>
  <conditionalFormatting sqref="AT87">
    <cfRule type="containsText" dxfId="17452" priority="19391" operator="containsText" text="09:00 – 13.00 ">
      <formula>NOT(ISERROR(SEARCH("09:00 – 13.00 ",AT87)))</formula>
    </cfRule>
  </conditionalFormatting>
  <conditionalFormatting sqref="AT81:AT88">
    <cfRule type="containsText" dxfId="17451" priority="19390" operator="containsText" text="09:00 – 13.00 ">
      <formula>NOT(ISERROR(SEARCH("09:00 – 13.00 ",AT81)))</formula>
    </cfRule>
  </conditionalFormatting>
  <conditionalFormatting sqref="AT87:AT88">
    <cfRule type="containsText" dxfId="17450" priority="19389" operator="containsText" text="09:00 – 13.00 ">
      <formula>NOT(ISERROR(SEARCH("09:00 – 13.00 ",AT87)))</formula>
    </cfRule>
  </conditionalFormatting>
  <conditionalFormatting sqref="AT82">
    <cfRule type="containsText" dxfId="17449" priority="19386" operator="containsText" text="09.00 -13.00">
      <formula>NOT(ISERROR(SEARCH("09.00 -13.00",AT82)))</formula>
    </cfRule>
    <cfRule type="containsText" dxfId="17448" priority="19387" operator="containsText" text="09.00 -15:00">
      <formula>NOT(ISERROR(SEARCH("09.00 -15:00",AT82)))</formula>
    </cfRule>
    <cfRule type="containsText" dxfId="17447" priority="19388" operator="containsText" text="09.00 -16.00">
      <formula>NOT(ISERROR(SEARCH("09.00 -16.00",AT82)))</formula>
    </cfRule>
  </conditionalFormatting>
  <conditionalFormatting sqref="AT83:AT88">
    <cfRule type="containsText" dxfId="17446" priority="19383" operator="containsText" text="09.00 -13.00">
      <formula>NOT(ISERROR(SEARCH("09.00 -13.00",AT83)))</formula>
    </cfRule>
    <cfRule type="containsText" dxfId="17445" priority="19384" operator="containsText" text="09.00 -15:00">
      <formula>NOT(ISERROR(SEARCH("09.00 -15:00",AT83)))</formula>
    </cfRule>
    <cfRule type="containsText" dxfId="17444" priority="19385" operator="containsText" text="09.00 -16.00">
      <formula>NOT(ISERROR(SEARCH("09.00 -16.00",AT83)))</formula>
    </cfRule>
  </conditionalFormatting>
  <conditionalFormatting sqref="AT81">
    <cfRule type="containsText" dxfId="17443" priority="19380" operator="containsText" text="09.00 -13.00">
      <formula>NOT(ISERROR(SEARCH("09.00 -13.00",AT81)))</formula>
    </cfRule>
    <cfRule type="containsText" dxfId="17442" priority="19381" operator="containsText" text="09.00 -15:00">
      <formula>NOT(ISERROR(SEARCH("09.00 -15:00",AT81)))</formula>
    </cfRule>
    <cfRule type="containsText" dxfId="17441" priority="19382" operator="containsText" text="09.00 -16.00">
      <formula>NOT(ISERROR(SEARCH("09.00 -16.00",AT81)))</formula>
    </cfRule>
  </conditionalFormatting>
  <conditionalFormatting sqref="AT82">
    <cfRule type="containsText" dxfId="17440" priority="19377" operator="containsText" text="09.00 -13:00">
      <formula>NOT(ISERROR(SEARCH("09.00 -13:00",AT82)))</formula>
    </cfRule>
    <cfRule type="containsText" dxfId="17439" priority="19378" operator="containsText" text="08.30 -17.30">
      <formula>NOT(ISERROR(SEARCH("08.30 -17.30",AT82)))</formula>
    </cfRule>
    <cfRule type="containsText" dxfId="17438" priority="19379" operator="containsText" text="08.30 -15:30">
      <formula>NOT(ISERROR(SEARCH("08.30 -15:30",AT82)))</formula>
    </cfRule>
  </conditionalFormatting>
  <conditionalFormatting sqref="AT83:AT88">
    <cfRule type="containsText" dxfId="17437" priority="19374" operator="containsText" text="09.00 -13.00">
      <formula>NOT(ISERROR(SEARCH("09.00 -13.00",AT83)))</formula>
    </cfRule>
    <cfRule type="containsText" dxfId="17436" priority="19375" operator="containsText" text="09.00 -15:00">
      <formula>NOT(ISERROR(SEARCH("09.00 -15:00",AT83)))</formula>
    </cfRule>
    <cfRule type="containsText" dxfId="17435" priority="19376" operator="containsText" text="09.00 -16.00">
      <formula>NOT(ISERROR(SEARCH("09.00 -16.00",AT83)))</formula>
    </cfRule>
  </conditionalFormatting>
  <conditionalFormatting sqref="AT83:AT88">
    <cfRule type="containsText" dxfId="17434" priority="19371" operator="containsText" text="09.00 -13:00">
      <formula>NOT(ISERROR(SEARCH("09.00 -13:00",AT83)))</formula>
    </cfRule>
    <cfRule type="containsText" dxfId="17433" priority="19372" operator="containsText" text="08.30 -17.30">
      <formula>NOT(ISERROR(SEARCH("08.30 -17.30",AT83)))</formula>
    </cfRule>
    <cfRule type="containsText" dxfId="17432" priority="19373" operator="containsText" text="08.30 -15:30">
      <formula>NOT(ISERROR(SEARCH("08.30 -15:30",AT83)))</formula>
    </cfRule>
  </conditionalFormatting>
  <conditionalFormatting sqref="AT81">
    <cfRule type="containsText" dxfId="17431" priority="19368" operator="containsText" text="09.00 -13.00">
      <formula>NOT(ISERROR(SEARCH("09.00 -13.00",AT81)))</formula>
    </cfRule>
    <cfRule type="containsText" dxfId="17430" priority="19369" operator="containsText" text="09.00 -15:00">
      <formula>NOT(ISERROR(SEARCH("09.00 -15:00",AT81)))</formula>
    </cfRule>
    <cfRule type="containsText" dxfId="17429" priority="19370" operator="containsText" text="09.00 -16.00">
      <formula>NOT(ISERROR(SEARCH("09.00 -16.00",AT81)))</formula>
    </cfRule>
  </conditionalFormatting>
  <conditionalFormatting sqref="AT81">
    <cfRule type="containsText" dxfId="17428" priority="19365" operator="containsText" text="09.00 -13:00">
      <formula>NOT(ISERROR(SEARCH("09.00 -13:00",AT81)))</formula>
    </cfRule>
    <cfRule type="containsText" dxfId="17427" priority="19366" operator="containsText" text="08.30 -17.30">
      <formula>NOT(ISERROR(SEARCH("08.30 -17.30",AT81)))</formula>
    </cfRule>
    <cfRule type="containsText" dxfId="17426" priority="19367" operator="containsText" text="08.30 -15:30">
      <formula>NOT(ISERROR(SEARCH("08.30 -15:30",AT81)))</formula>
    </cfRule>
  </conditionalFormatting>
  <conditionalFormatting sqref="AT89">
    <cfRule type="containsText" dxfId="17425" priority="19064" operator="containsText" text="08.30 – 14.30">
      <formula>NOT(ISERROR(SEARCH("08.30 – 14.30",AT89)))</formula>
    </cfRule>
    <cfRule type="containsText" dxfId="17424" priority="19065" operator="containsText" text="09:30 – 18.30">
      <formula>NOT(ISERROR(SEARCH("09:30 – 18.30",AT89)))</formula>
    </cfRule>
    <cfRule type="containsText" dxfId="17423" priority="19066" operator="containsText" text="10.30 – 18.30">
      <formula>NOT(ISERROR(SEARCH("10.30 – 18.30",AT89)))</formula>
    </cfRule>
    <cfRule type="containsText" dxfId="17422" priority="19067" operator="containsText" text="09.30 – 18.30">
      <formula>NOT(ISERROR(SEARCH("09.30 – 18.30",AT89)))</formula>
    </cfRule>
    <cfRule type="containsText" dxfId="17421" priority="19068" operator="containsText" text="09.00 – 13:00">
      <formula>NOT(ISERROR(SEARCH("09.00 – 13:00",AT89)))</formula>
    </cfRule>
    <cfRule type="containsText" dxfId="17420" priority="19069" operator="containsText" text="08.30 – 16.30">
      <formula>NOT(ISERROR(SEARCH("08.30 – 16.30",AT89)))</formula>
    </cfRule>
    <cfRule type="containsText" dxfId="17419" priority="19070" operator="containsText" text="08:30 – 17.30">
      <formula>NOT(ISERROR(SEARCH("08:30 – 17.30",AT89)))</formula>
    </cfRule>
    <cfRule type="containsText" dxfId="17418" priority="19071" operator="containsText" text="08.30 – 17.30">
      <formula>NOT(ISERROR(SEARCH("08.30 – 17.30",AT89)))</formula>
    </cfRule>
    <cfRule type="containsText" dxfId="17417" priority="19072" operator="containsText" text="09.00 – 18.00">
      <formula>NOT(ISERROR(SEARCH("09.00 – 18.00",AT89)))</formula>
    </cfRule>
    <cfRule type="containsText" dxfId="17416" priority="19073" operator="containsText" text="09.00 – 13.00">
      <formula>NOT(ISERROR(SEARCH("09.00 – 13.00",AT89)))</formula>
    </cfRule>
    <cfRule type="containsText" dxfId="17415" priority="19074" operator="containsText" text="11.30 – 19.30">
      <formula>NOT(ISERROR(SEARCH("11.30 – 19.30",AT89)))</formula>
    </cfRule>
    <cfRule type="containsText" dxfId="17414" priority="19075" operator="containsText" text="10.30 – 19.30">
      <formula>NOT(ISERROR(SEARCH("10.30 – 19.30",AT89)))</formula>
    </cfRule>
    <cfRule type="containsText" dxfId="17413" priority="19076" operator="containsText" text="09.00 – 15.00">
      <formula>NOT(ISERROR(SEARCH("09.00 – 15.00",AT89)))</formula>
    </cfRule>
    <cfRule type="containsText" dxfId="17412" priority="19077" operator="containsText" text="12:30">
      <formula>NOT(ISERROR(SEARCH("12:30",AT89)))</formula>
    </cfRule>
    <cfRule type="containsText" dxfId="17411" priority="19078" operator="containsText" text="13:30">
      <formula>NOT(ISERROR(SEARCH("13:30",AT89)))</formula>
    </cfRule>
    <cfRule type="containsText" dxfId="17410" priority="19079" operator="containsText" text="FESTIVITÁ">
      <formula>NOT(ISERROR(SEARCH("FESTIVITÁ",AT89)))</formula>
    </cfRule>
    <cfRule type="cellIs" dxfId="17409" priority="19080" operator="equal">
      <formula>"DOMENICA"</formula>
    </cfRule>
  </conditionalFormatting>
  <conditionalFormatting sqref="AT89">
    <cfRule type="containsText" dxfId="17408" priority="19058" operator="containsText" text="09.00 - 13.00">
      <formula>NOT(ISERROR(SEARCH("09.00 - 13.00",AT89)))</formula>
    </cfRule>
    <cfRule type="containsText" dxfId="17407" priority="19059" operator="containsText" text="09.00 – 15:00">
      <formula>NOT(ISERROR(SEARCH("09.00 – 15:00",AT89)))</formula>
    </cfRule>
    <cfRule type="containsText" dxfId="17406" priority="19060" operator="containsText" text="09.00 – 16.00">
      <formula>NOT(ISERROR(SEARCH("09.00 – 16.00",AT89)))</formula>
    </cfRule>
    <cfRule type="containsText" dxfId="17405" priority="19061" operator="containsText" text="09.00 - 13:00">
      <formula>NOT(ISERROR(SEARCH("09.00 - 13:00",AT89)))</formula>
    </cfRule>
    <cfRule type="containsText" dxfId="17404" priority="19062" operator="containsText" text="08.30 – 16:30 ">
      <formula>NOT(ISERROR(SEARCH("08.30 – 16:30 ",AT89)))</formula>
    </cfRule>
    <cfRule type="containsText" dxfId="17403" priority="19063" operator="containsText" text="08.30 – 17:30 ">
      <formula>NOT(ISERROR(SEARCH("08.30 – 17:30 ",AT89)))</formula>
    </cfRule>
  </conditionalFormatting>
  <conditionalFormatting sqref="X5:AS5">
    <cfRule type="containsText" dxfId="17402" priority="19041" operator="containsText" text="08.30 – 14.30">
      <formula>NOT(ISERROR(SEARCH("08.30 – 14.30",X5)))</formula>
    </cfRule>
    <cfRule type="containsText" dxfId="17401" priority="19042" operator="containsText" text="09:30 – 18.30">
      <formula>NOT(ISERROR(SEARCH("09:30 – 18.30",X5)))</formula>
    </cfRule>
    <cfRule type="containsText" dxfId="17400" priority="19043" operator="containsText" text="10.30 – 18.30">
      <formula>NOT(ISERROR(SEARCH("10.30 – 18.30",X5)))</formula>
    </cfRule>
    <cfRule type="containsText" dxfId="17399" priority="19044" operator="containsText" text="09.30 – 18.30">
      <formula>NOT(ISERROR(SEARCH("09.30 – 18.30",X5)))</formula>
    </cfRule>
    <cfRule type="containsText" dxfId="17398" priority="19045" operator="containsText" text="09.00 – 13:00">
      <formula>NOT(ISERROR(SEARCH("09.00 – 13:00",X5)))</formula>
    </cfRule>
    <cfRule type="containsText" dxfId="17397" priority="19046" operator="containsText" text="08.30 – 16.30">
      <formula>NOT(ISERROR(SEARCH("08.30 – 16.30",X5)))</formula>
    </cfRule>
    <cfRule type="containsText" dxfId="17396" priority="19047" operator="containsText" text="08:30 – 17.30">
      <formula>NOT(ISERROR(SEARCH("08:30 – 17.30",X5)))</formula>
    </cfRule>
    <cfRule type="containsText" dxfId="17395" priority="19048" operator="containsText" text="08.30 – 17.30">
      <formula>NOT(ISERROR(SEARCH("08.30 – 17.30",X5)))</formula>
    </cfRule>
    <cfRule type="containsText" dxfId="17394" priority="19049" operator="containsText" text="09.00 – 18.00">
      <formula>NOT(ISERROR(SEARCH("09.00 – 18.00",X5)))</formula>
    </cfRule>
    <cfRule type="containsText" dxfId="17393" priority="19050" operator="containsText" text="09.00 – 13.00">
      <formula>NOT(ISERROR(SEARCH("09.00 – 13.00",X5)))</formula>
    </cfRule>
    <cfRule type="containsText" dxfId="17392" priority="19051" operator="containsText" text="11.30 – 19.30">
      <formula>NOT(ISERROR(SEARCH("11.30 – 19.30",X5)))</formula>
    </cfRule>
    <cfRule type="containsText" dxfId="17391" priority="19052" operator="containsText" text="10.30 – 19.30">
      <formula>NOT(ISERROR(SEARCH("10.30 – 19.30",X5)))</formula>
    </cfRule>
    <cfRule type="containsText" dxfId="17390" priority="19053" operator="containsText" text="09.00 – 15.00">
      <formula>NOT(ISERROR(SEARCH("09.00 – 15.00",X5)))</formula>
    </cfRule>
    <cfRule type="containsText" dxfId="17389" priority="19054" operator="containsText" text="12:30">
      <formula>NOT(ISERROR(SEARCH("12:30",X5)))</formula>
    </cfRule>
    <cfRule type="containsText" dxfId="17388" priority="19055" operator="containsText" text="13:30">
      <formula>NOT(ISERROR(SEARCH("13:30",X5)))</formula>
    </cfRule>
    <cfRule type="containsText" dxfId="17387" priority="19056" operator="containsText" text="FESTIVITÁ">
      <formula>NOT(ISERROR(SEARCH("FESTIVITÁ",X5)))</formula>
    </cfRule>
    <cfRule type="cellIs" dxfId="17386" priority="19057" operator="equal">
      <formula>"DOMENICA"</formula>
    </cfRule>
  </conditionalFormatting>
  <conditionalFormatting sqref="X5:AS5">
    <cfRule type="containsText" dxfId="17385" priority="19018" operator="containsText" text="09.00 - 13.00">
      <formula>NOT(ISERROR(SEARCH("09.00 - 13.00",X5)))</formula>
    </cfRule>
    <cfRule type="containsText" dxfId="17384" priority="19019" operator="containsText" text="09.00 – 15:00">
      <formula>NOT(ISERROR(SEARCH("09.00 – 15:00",X5)))</formula>
    </cfRule>
    <cfRule type="containsText" dxfId="17383" priority="19020" operator="containsText" text="09.00 – 16.00">
      <formula>NOT(ISERROR(SEARCH("09.00 – 16.00",X5)))</formula>
    </cfRule>
    <cfRule type="containsText" dxfId="17382" priority="19021" operator="containsText" text="09.00 - 13:00">
      <formula>NOT(ISERROR(SEARCH("09.00 - 13:00",X5)))</formula>
    </cfRule>
    <cfRule type="containsText" dxfId="17381" priority="19022" operator="containsText" text="08.30 – 16:30 ">
      <formula>NOT(ISERROR(SEARCH("08.30 – 16:30 ",X5)))</formula>
    </cfRule>
    <cfRule type="containsText" dxfId="17380" priority="19023" operator="containsText" text="08.30 – 17:30 ">
      <formula>NOT(ISERROR(SEARCH("08.30 – 17:30 ",X5)))</formula>
    </cfRule>
  </conditionalFormatting>
  <conditionalFormatting sqref="AT6">
    <cfRule type="cellIs" dxfId="17379" priority="18700" operator="equal">
      <formula>_FV(13,"3")</formula>
    </cfRule>
  </conditionalFormatting>
  <conditionalFormatting sqref="AT6">
    <cfRule type="cellIs" dxfId="17378" priority="18681" operator="equal">
      <formula>_FV(13,"3")</formula>
    </cfRule>
  </conditionalFormatting>
  <conditionalFormatting sqref="AT6">
    <cfRule type="cellIs" dxfId="17377" priority="18682" operator="equal">
      <formula>_FV(13,"3")</formula>
    </cfRule>
  </conditionalFormatting>
  <conditionalFormatting sqref="AT6">
    <cfRule type="cellIs" dxfId="17376" priority="18674" operator="equal">
      <formula>_FV(13,"3")</formula>
    </cfRule>
  </conditionalFormatting>
  <conditionalFormatting sqref="AT6">
    <cfRule type="cellIs" dxfId="17375" priority="18675" operator="equal">
      <formula>_FV(13,"3")</formula>
    </cfRule>
  </conditionalFormatting>
  <conditionalFormatting sqref="AT6">
    <cfRule type="cellIs" dxfId="17374" priority="18733" operator="equal">
      <formula>"09.00 – 13.00"</formula>
    </cfRule>
  </conditionalFormatting>
  <conditionalFormatting sqref="AT6">
    <cfRule type="cellIs" dxfId="17373" priority="18734" operator="equal">
      <formula>"09.00 – 15.00"</formula>
    </cfRule>
  </conditionalFormatting>
  <conditionalFormatting sqref="AT6">
    <cfRule type="cellIs" dxfId="17372" priority="18735" operator="equal">
      <formula>"09.00 – 18.00"</formula>
    </cfRule>
  </conditionalFormatting>
  <conditionalFormatting sqref="AT6">
    <cfRule type="cellIs" dxfId="17371" priority="18736" operator="equal">
      <formula>"09.30 – 13.00"</formula>
    </cfRule>
  </conditionalFormatting>
  <conditionalFormatting sqref="AT6">
    <cfRule type="cellIs" dxfId="17370" priority="18737" operator="equal">
      <formula>"10.30 – 19.30"</formula>
    </cfRule>
  </conditionalFormatting>
  <conditionalFormatting sqref="AT6">
    <cfRule type="cellIs" dxfId="17369" priority="18738" operator="equal">
      <formula>"11.30 – 19.30"</formula>
    </cfRule>
  </conditionalFormatting>
  <conditionalFormatting sqref="AT6">
    <cfRule type="cellIs" dxfId="17368" priority="18739" operator="equal">
      <formula>_FV(13,"3")</formula>
    </cfRule>
  </conditionalFormatting>
  <conditionalFormatting sqref="AT6">
    <cfRule type="cellIs" dxfId="17367" priority="18740" operator="equal">
      <formula>_FV(13,"3")</formula>
    </cfRule>
  </conditionalFormatting>
  <conditionalFormatting sqref="AT6">
    <cfRule type="cellIs" dxfId="17366" priority="18741" operator="equal">
      <formula>_FV(13,"3")</formula>
    </cfRule>
  </conditionalFormatting>
  <conditionalFormatting sqref="AT6">
    <cfRule type="containsText" dxfId="17365" priority="18723" operator="containsText" text="DOMENICA">
      <formula>NOT(ISERROR(SEARCH("DOMENICA",AT6)))</formula>
    </cfRule>
    <cfRule type="containsText" dxfId="17364" priority="18724" operator="containsText" text="08.30 – 14.30">
      <formula>NOT(ISERROR(SEARCH("08.30 – 14.30",AT6)))</formula>
    </cfRule>
    <cfRule type="containsText" dxfId="17363" priority="18725" operator="containsText" text="09.30 – 18.30">
      <formula>NOT(ISERROR(SEARCH("09.30 – 18.30",AT6)))</formula>
    </cfRule>
    <cfRule type="containsText" dxfId="17362" priority="18726" operator="containsText" text="08.30 – 16.30">
      <formula>NOT(ISERROR(SEARCH("08.30 – 16.30",AT6)))</formula>
    </cfRule>
    <cfRule type="containsText" dxfId="17361" priority="18727" operator="containsText" text="08.30 – 17.30">
      <formula>NOT(ISERROR(SEARCH("08.30 – 17.30",AT6)))</formula>
    </cfRule>
    <cfRule type="containsText" dxfId="17360" priority="18728" operator="containsText" text="09.00 – 18.00">
      <formula>NOT(ISERROR(SEARCH("09.00 – 18.00",AT6)))</formula>
    </cfRule>
    <cfRule type="containsText" dxfId="17359" priority="18729" operator="containsText" text="09.00 – 15.00">
      <formula>NOT(ISERROR(SEARCH("09.00 – 15.00",AT6)))</formula>
    </cfRule>
    <cfRule type="containsText" dxfId="17358" priority="18730" operator="containsText" text="10.30 – 19.30">
      <formula>NOT(ISERROR(SEARCH("10.30 – 19.30",AT6)))</formula>
    </cfRule>
    <cfRule type="containsText" dxfId="17357" priority="18731" operator="containsText" text="09.00 – 13.00">
      <formula>NOT(ISERROR(SEARCH("09.00 – 13.00",AT6)))</formula>
    </cfRule>
    <cfRule type="containsText" dxfId="17356" priority="18732" operator="containsText" text="11.30 – 19.30">
      <formula>NOT(ISERROR(SEARCH("11.30 – 19.30",AT6)))</formula>
    </cfRule>
  </conditionalFormatting>
  <conditionalFormatting sqref="AT6">
    <cfRule type="cellIs" dxfId="17355" priority="18715" operator="equal">
      <formula>"09.00 – 15.00"</formula>
    </cfRule>
  </conditionalFormatting>
  <conditionalFormatting sqref="AT6">
    <cfRule type="cellIs" dxfId="17354" priority="18716" operator="equal">
      <formula>"09.00 – 18.00"</formula>
    </cfRule>
  </conditionalFormatting>
  <conditionalFormatting sqref="AT6">
    <cfRule type="cellIs" dxfId="17353" priority="18717" operator="equal">
      <formula>"09.30 – 13.00"</formula>
    </cfRule>
  </conditionalFormatting>
  <conditionalFormatting sqref="AT6">
    <cfRule type="cellIs" dxfId="17352" priority="18718" operator="equal">
      <formula>"10.30 – 19.30"</formula>
    </cfRule>
  </conditionalFormatting>
  <conditionalFormatting sqref="AT6">
    <cfRule type="cellIs" dxfId="17351" priority="18719" operator="equal">
      <formula>"11.30 – 19.30"</formula>
    </cfRule>
  </conditionalFormatting>
  <conditionalFormatting sqref="AT6">
    <cfRule type="cellIs" dxfId="17350" priority="18720" operator="equal">
      <formula>_FV(13,"3")</formula>
    </cfRule>
  </conditionalFormatting>
  <conditionalFormatting sqref="AT6">
    <cfRule type="cellIs" dxfId="17349" priority="18721" operator="equal">
      <formula>_FV(13,"3")</formula>
    </cfRule>
  </conditionalFormatting>
  <conditionalFormatting sqref="AT6">
    <cfRule type="cellIs" dxfId="17348" priority="18722" operator="equal">
      <formula>_FV(13,"3")</formula>
    </cfRule>
  </conditionalFormatting>
  <conditionalFormatting sqref="AT6">
    <cfRule type="cellIs" dxfId="17347" priority="18707" operator="equal">
      <formula>"09.00 – 15.00"</formula>
    </cfRule>
  </conditionalFormatting>
  <conditionalFormatting sqref="AT6">
    <cfRule type="cellIs" dxfId="17346" priority="18708" operator="equal">
      <formula>"09.00 – 18.00"</formula>
    </cfRule>
  </conditionalFormatting>
  <conditionalFormatting sqref="AT6">
    <cfRule type="cellIs" dxfId="17345" priority="18709" operator="equal">
      <formula>"09.30 – 13.00"</formula>
    </cfRule>
  </conditionalFormatting>
  <conditionalFormatting sqref="AT6">
    <cfRule type="cellIs" dxfId="17344" priority="18710" operator="equal">
      <formula>"10.30 – 19.30"</formula>
    </cfRule>
  </conditionalFormatting>
  <conditionalFormatting sqref="AT6">
    <cfRule type="cellIs" dxfId="17343" priority="18711" operator="equal">
      <formula>"11.30 – 19.30"</formula>
    </cfRule>
  </conditionalFormatting>
  <conditionalFormatting sqref="AT6">
    <cfRule type="cellIs" dxfId="17342" priority="18712" operator="equal">
      <formula>_FV(13,"3")</formula>
    </cfRule>
  </conditionalFormatting>
  <conditionalFormatting sqref="AT6">
    <cfRule type="cellIs" dxfId="17341" priority="18713" operator="equal">
      <formula>_FV(13,"3")</formula>
    </cfRule>
  </conditionalFormatting>
  <conditionalFormatting sqref="AT6">
    <cfRule type="cellIs" dxfId="17340" priority="18714" operator="equal">
      <formula>_FV(13,"3")</formula>
    </cfRule>
  </conditionalFormatting>
  <conditionalFormatting sqref="AT6">
    <cfRule type="containsText" dxfId="17339" priority="18701" operator="containsText" text="09.00 - 13.00">
      <formula>NOT(ISERROR(SEARCH("09.00 - 13.00",AT6)))</formula>
    </cfRule>
    <cfRule type="containsText" dxfId="17338" priority="18702" operator="containsText" text="09.00 – 15:00">
      <formula>NOT(ISERROR(SEARCH("09.00 – 15:00",AT6)))</formula>
    </cfRule>
    <cfRule type="containsText" dxfId="17337" priority="18703" operator="containsText" text="09.00 – 16.00">
      <formula>NOT(ISERROR(SEARCH("09.00 – 16.00",AT6)))</formula>
    </cfRule>
    <cfRule type="containsText" dxfId="17336" priority="18704" operator="containsText" text="09.00 - 13:00">
      <formula>NOT(ISERROR(SEARCH("09.00 - 13:00",AT6)))</formula>
    </cfRule>
    <cfRule type="containsText" dxfId="17335" priority="18705" operator="containsText" text="08.30 – 16:30 ">
      <formula>NOT(ISERROR(SEARCH("08.30 – 16:30 ",AT6)))</formula>
    </cfRule>
    <cfRule type="containsText" dxfId="17334" priority="18706" operator="containsText" text="08.30 – 17:30 ">
      <formula>NOT(ISERROR(SEARCH("08.30 – 17:30 ",AT6)))</formula>
    </cfRule>
  </conditionalFormatting>
  <conditionalFormatting sqref="AT6">
    <cfRule type="cellIs" dxfId="17333" priority="18693" operator="equal">
      <formula>"09.00 – 15.00"</formula>
    </cfRule>
  </conditionalFormatting>
  <conditionalFormatting sqref="AT6">
    <cfRule type="cellIs" dxfId="17332" priority="18694" operator="equal">
      <formula>"09.00 – 18.00"</formula>
    </cfRule>
  </conditionalFormatting>
  <conditionalFormatting sqref="AT6">
    <cfRule type="cellIs" dxfId="17331" priority="18695" operator="equal">
      <formula>"09.30 – 13.00"</formula>
    </cfRule>
  </conditionalFormatting>
  <conditionalFormatting sqref="AT6">
    <cfRule type="cellIs" dxfId="17330" priority="18696" operator="equal">
      <formula>"10.30 – 19.30"</formula>
    </cfRule>
  </conditionalFormatting>
  <conditionalFormatting sqref="AT6">
    <cfRule type="cellIs" dxfId="17329" priority="18697" operator="equal">
      <formula>"11.30 – 19.30"</formula>
    </cfRule>
  </conditionalFormatting>
  <conditionalFormatting sqref="AT6">
    <cfRule type="cellIs" dxfId="17328" priority="18698" operator="equal">
      <formula>_FV(13,"3")</formula>
    </cfRule>
  </conditionalFormatting>
  <conditionalFormatting sqref="AT6">
    <cfRule type="cellIs" dxfId="17327" priority="18699" operator="equal">
      <formula>_FV(13,"3")</formula>
    </cfRule>
  </conditionalFormatting>
  <conditionalFormatting sqref="AT6">
    <cfRule type="containsText" dxfId="17326" priority="18683" operator="containsText" text="DOMENICA">
      <formula>NOT(ISERROR(SEARCH("DOMENICA",AT6)))</formula>
    </cfRule>
    <cfRule type="containsText" dxfId="17325" priority="18684" operator="containsText" text="08.30 – 14.30">
      <formula>NOT(ISERROR(SEARCH("08.30 – 14.30",AT6)))</formula>
    </cfRule>
    <cfRule type="containsText" dxfId="17324" priority="18685" operator="containsText" text="09.30 – 18.30">
      <formula>NOT(ISERROR(SEARCH("09.30 – 18.30",AT6)))</formula>
    </cfRule>
    <cfRule type="containsText" dxfId="17323" priority="18686" operator="containsText" text="08.30 – 16.30">
      <formula>NOT(ISERROR(SEARCH("08.30 – 16.30",AT6)))</formula>
    </cfRule>
    <cfRule type="containsText" dxfId="17322" priority="18687" operator="containsText" text="08.30 – 17.30">
      <formula>NOT(ISERROR(SEARCH("08.30 – 17.30",AT6)))</formula>
    </cfRule>
    <cfRule type="containsText" dxfId="17321" priority="18688" operator="containsText" text="09.00 – 18.00">
      <formula>NOT(ISERROR(SEARCH("09.00 – 18.00",AT6)))</formula>
    </cfRule>
    <cfRule type="containsText" dxfId="17320" priority="18689" operator="containsText" text="09.00 – 15.00">
      <formula>NOT(ISERROR(SEARCH("09.00 – 15.00",AT6)))</formula>
    </cfRule>
    <cfRule type="containsText" dxfId="17319" priority="18690" operator="containsText" text="10.30 – 19.30">
      <formula>NOT(ISERROR(SEARCH("10.30 – 19.30",AT6)))</formula>
    </cfRule>
    <cfRule type="containsText" dxfId="17318" priority="18691" operator="containsText" text="09.00 – 13.00">
      <formula>NOT(ISERROR(SEARCH("09.00 – 13.00",AT6)))</formula>
    </cfRule>
    <cfRule type="containsText" dxfId="17317" priority="18692" operator="containsText" text="11.30 – 19.30">
      <formula>NOT(ISERROR(SEARCH("11.30 – 19.30",AT6)))</formula>
    </cfRule>
  </conditionalFormatting>
  <conditionalFormatting sqref="AT6">
    <cfRule type="cellIs" dxfId="17316" priority="18676" operator="equal">
      <formula>"09.00 – 18.00"</formula>
    </cfRule>
  </conditionalFormatting>
  <conditionalFormatting sqref="AT6">
    <cfRule type="cellIs" dxfId="17315" priority="18677" operator="equal">
      <formula>"09.30 – 13.00"</formula>
    </cfRule>
  </conditionalFormatting>
  <conditionalFormatting sqref="AT6">
    <cfRule type="cellIs" dxfId="17314" priority="18678" operator="equal">
      <formula>"10.30 – 19.30"</formula>
    </cfRule>
  </conditionalFormatting>
  <conditionalFormatting sqref="AT6">
    <cfRule type="cellIs" dxfId="17313" priority="18679" operator="equal">
      <formula>"11.30 – 19.30"</formula>
    </cfRule>
  </conditionalFormatting>
  <conditionalFormatting sqref="AT6">
    <cfRule type="cellIs" dxfId="17312" priority="18680" operator="equal">
      <formula>_FV(13,"3")</formula>
    </cfRule>
  </conditionalFormatting>
  <conditionalFormatting sqref="AT6">
    <cfRule type="cellIs" dxfId="17311" priority="18669" operator="equal">
      <formula>"09.00 – 18.00"</formula>
    </cfRule>
  </conditionalFormatting>
  <conditionalFormatting sqref="AT6">
    <cfRule type="cellIs" dxfId="17310" priority="18670" operator="equal">
      <formula>"09.30 – 13.00"</formula>
    </cfRule>
  </conditionalFormatting>
  <conditionalFormatting sqref="AT6">
    <cfRule type="cellIs" dxfId="17309" priority="18671" operator="equal">
      <formula>"10.30 – 19.30"</formula>
    </cfRule>
  </conditionalFormatting>
  <conditionalFormatting sqref="AT6">
    <cfRule type="cellIs" dxfId="17308" priority="18672" operator="equal">
      <formula>"11.30 – 19.30"</formula>
    </cfRule>
  </conditionalFormatting>
  <conditionalFormatting sqref="AT6">
    <cfRule type="cellIs" dxfId="17307" priority="18673" operator="equal">
      <formula>_FV(13,"3")</formula>
    </cfRule>
  </conditionalFormatting>
  <conditionalFormatting sqref="AT6:AT14">
    <cfRule type="containsText" dxfId="17306" priority="18651" operator="containsText" text="08.30 – 14.30">
      <formula>NOT(ISERROR(SEARCH("08.30 – 14.30",AT6)))</formula>
    </cfRule>
    <cfRule type="containsText" dxfId="17305" priority="18652" operator="containsText" text="09:30 – 18.30">
      <formula>NOT(ISERROR(SEARCH("09:30 – 18.30",AT6)))</formula>
    </cfRule>
    <cfRule type="containsText" dxfId="17304" priority="18653" operator="containsText" text="10.30 – 18.30">
      <formula>NOT(ISERROR(SEARCH("10.30 – 18.30",AT6)))</formula>
    </cfRule>
    <cfRule type="containsText" dxfId="17303" priority="18654" operator="containsText" text="09.30 – 18.30">
      <formula>NOT(ISERROR(SEARCH("09.30 – 18.30",AT6)))</formula>
    </cfRule>
    <cfRule type="containsText" dxfId="17302" priority="18656" operator="containsText" text="09.00 – 13:00">
      <formula>NOT(ISERROR(SEARCH("09.00 – 13:00",AT6)))</formula>
    </cfRule>
    <cfRule type="containsText" dxfId="17301" priority="18657" operator="containsText" text="08.30 – 16.30">
      <formula>NOT(ISERROR(SEARCH("08.30 – 16.30",AT6)))</formula>
    </cfRule>
    <cfRule type="containsText" dxfId="17300" priority="18658" operator="containsText" text="08:30 – 17.30">
      <formula>NOT(ISERROR(SEARCH("08:30 – 17.30",AT6)))</formula>
    </cfRule>
    <cfRule type="containsText" dxfId="17299" priority="18659" operator="containsText" text="08.30 – 17.30">
      <formula>NOT(ISERROR(SEARCH("08.30 – 17.30",AT6)))</formula>
    </cfRule>
    <cfRule type="containsText" dxfId="17298" priority="18660" operator="containsText" text="09.00 – 18.00">
      <formula>NOT(ISERROR(SEARCH("09.00 – 18.00",AT6)))</formula>
    </cfRule>
    <cfRule type="containsText" dxfId="17297" priority="18661" operator="containsText" text="09.00 – 13.00">
      <formula>NOT(ISERROR(SEARCH("09.00 – 13.00",AT6)))</formula>
    </cfRule>
    <cfRule type="containsText" dxfId="17296" priority="18662" operator="containsText" text="11.30 – 19.30">
      <formula>NOT(ISERROR(SEARCH("11.30 – 19.30",AT6)))</formula>
    </cfRule>
    <cfRule type="containsText" dxfId="17295" priority="18663" operator="containsText" text="10.30 – 19.30">
      <formula>NOT(ISERROR(SEARCH("10.30 – 19.30",AT6)))</formula>
    </cfRule>
    <cfRule type="containsText" dxfId="17294" priority="18664" operator="containsText" text="09.00 – 15.00">
      <formula>NOT(ISERROR(SEARCH("09.00 – 15.00",AT6)))</formula>
    </cfRule>
    <cfRule type="containsText" dxfId="17293" priority="18665" operator="containsText" text="1 2 : 3 0">
      <formula>NOT(ISERROR(SEARCH("1 2 : 3 0",AT6)))</formula>
    </cfRule>
    <cfRule type="containsText" dxfId="17292" priority="18666" operator="containsText" text="1 3 : 3 0">
      <formula>NOT(ISERROR(SEARCH("1 3 : 3 0",AT6)))</formula>
    </cfRule>
    <cfRule type="containsText" dxfId="17291" priority="18667" operator="containsText" text="FESTIVITÁ">
      <formula>NOT(ISERROR(SEARCH("FESTIVITÁ",AT6)))</formula>
    </cfRule>
    <cfRule type="cellIs" dxfId="17290" priority="18668" operator="equal">
      <formula>"DOMENICA"</formula>
    </cfRule>
  </conditionalFormatting>
  <conditionalFormatting sqref="AT6:AT14">
    <cfRule type="containsText" dxfId="17289" priority="18643" operator="containsText" text="09.00 - 13.00">
      <formula>NOT(ISERROR(SEARCH("09.00 - 13.00",AT6)))</formula>
    </cfRule>
    <cfRule type="containsText" dxfId="17288" priority="18646" operator="containsText" text="09.00 – 15:00">
      <formula>NOT(ISERROR(SEARCH("09.00 – 15:00",AT6)))</formula>
    </cfRule>
    <cfRule type="containsText" dxfId="17287" priority="18647" operator="containsText" text="09.00 – 16.00">
      <formula>NOT(ISERROR(SEARCH("09.00 – 16.00",AT6)))</formula>
    </cfRule>
    <cfRule type="containsText" dxfId="17286" priority="18648" operator="containsText" text="09.00 - 13:00">
      <formula>NOT(ISERROR(SEARCH("09.00 - 13:00",AT6)))</formula>
    </cfRule>
    <cfRule type="containsText" dxfId="17285" priority="18649" operator="containsText" text="08.30 – 16:30 ">
      <formula>NOT(ISERROR(SEARCH("08.30 – 16:30 ",AT6)))</formula>
    </cfRule>
    <cfRule type="containsText" dxfId="17284" priority="18650" operator="containsText" text="08.30 – 17:30 ">
      <formula>NOT(ISERROR(SEARCH("08.30 – 17:30 ",AT6)))</formula>
    </cfRule>
  </conditionalFormatting>
  <conditionalFormatting sqref="AT6:AT14">
    <cfRule type="containsText" dxfId="17283" priority="18645" operator="containsText" text="1 3 : 0 0">
      <formula>NOT(ISERROR(SEARCH("1 3 : 0 0",AT6)))</formula>
    </cfRule>
  </conditionalFormatting>
  <conditionalFormatting sqref="AT7">
    <cfRule type="containsText" dxfId="17282" priority="18644" operator="containsText" text="13:00">
      <formula>NOT(ISERROR(SEARCH("13:00",AT7)))</formula>
    </cfRule>
  </conditionalFormatting>
  <conditionalFormatting sqref="AT6:AT14">
    <cfRule type="containsText" dxfId="17281" priority="18655" operator="containsText" text="09:00 – 13.00 ">
      <formula>NOT(ISERROR(SEARCH("09:00 – 13.00 ",AT6)))</formula>
    </cfRule>
  </conditionalFormatting>
  <conditionalFormatting sqref="AT13">
    <cfRule type="containsText" dxfId="17280" priority="18642" operator="containsText" text="09:00 – 13.00 ">
      <formula>NOT(ISERROR(SEARCH("09:00 – 13.00 ",AT13)))</formula>
    </cfRule>
  </conditionalFormatting>
  <conditionalFormatting sqref="AT6:AT14">
    <cfRule type="containsText" dxfId="17279" priority="18641" operator="containsText" text="09:00 – 13.00 ">
      <formula>NOT(ISERROR(SEARCH("09:00 – 13.00 ",AT6)))</formula>
    </cfRule>
  </conditionalFormatting>
  <conditionalFormatting sqref="AT13:AT14">
    <cfRule type="containsText" dxfId="17278" priority="18640" operator="containsText" text="09:00 – 13.00 ">
      <formula>NOT(ISERROR(SEARCH("09:00 – 13.00 ",AT13)))</formula>
    </cfRule>
  </conditionalFormatting>
  <conditionalFormatting sqref="AT8">
    <cfRule type="containsText" dxfId="17277" priority="18637" operator="containsText" text="09.00 -13.00">
      <formula>NOT(ISERROR(SEARCH("09.00 -13.00",AT8)))</formula>
    </cfRule>
    <cfRule type="containsText" dxfId="17276" priority="18638" operator="containsText" text="09.00 -15:00">
      <formula>NOT(ISERROR(SEARCH("09.00 -15:00",AT8)))</formula>
    </cfRule>
    <cfRule type="containsText" dxfId="17275" priority="18639" operator="containsText" text="09.00 -16.00">
      <formula>NOT(ISERROR(SEARCH("09.00 -16.00",AT8)))</formula>
    </cfRule>
  </conditionalFormatting>
  <conditionalFormatting sqref="AT7:AT14">
    <cfRule type="containsText" dxfId="17274" priority="18634" operator="containsText" text="09.00 -13.00">
      <formula>NOT(ISERROR(SEARCH("09.00 -13.00",AT7)))</formula>
    </cfRule>
    <cfRule type="containsText" dxfId="17273" priority="18635" operator="containsText" text="09.00 -15:00">
      <formula>NOT(ISERROR(SEARCH("09.00 -15:00",AT7)))</formula>
    </cfRule>
    <cfRule type="containsText" dxfId="17272" priority="18636" operator="containsText" text="09.00 -16.00">
      <formula>NOT(ISERROR(SEARCH("09.00 -16.00",AT7)))</formula>
    </cfRule>
  </conditionalFormatting>
  <conditionalFormatting sqref="AT7">
    <cfRule type="containsText" dxfId="17271" priority="18631" operator="containsText" text="09.00 -13.00">
      <formula>NOT(ISERROR(SEARCH("09.00 -13.00",AT7)))</formula>
    </cfRule>
    <cfRule type="containsText" dxfId="17270" priority="18632" operator="containsText" text="09.00 -15:00">
      <formula>NOT(ISERROR(SEARCH("09.00 -15:00",AT7)))</formula>
    </cfRule>
    <cfRule type="containsText" dxfId="17269" priority="18633" operator="containsText" text="09.00 -16.00">
      <formula>NOT(ISERROR(SEARCH("09.00 -16.00",AT7)))</formula>
    </cfRule>
  </conditionalFormatting>
  <conditionalFormatting sqref="AT13">
    <cfRule type="containsText" dxfId="17268" priority="18630" operator="containsText" text="09:00 – 13.00 ">
      <formula>NOT(ISERROR(SEARCH("09:00 – 13.00 ",AT13)))</formula>
    </cfRule>
  </conditionalFormatting>
  <conditionalFormatting sqref="AT6:AT14">
    <cfRule type="containsText" dxfId="17267" priority="18629" operator="containsText" text="09:00 – 13.00 ">
      <formula>NOT(ISERROR(SEARCH("09:00 – 13.00 ",AT6)))</formula>
    </cfRule>
  </conditionalFormatting>
  <conditionalFormatting sqref="AT13:AT14">
    <cfRule type="containsText" dxfId="17266" priority="18628" operator="containsText" text="09:00 – 13.00 ">
      <formula>NOT(ISERROR(SEARCH("09:00 – 13.00 ",AT13)))</formula>
    </cfRule>
  </conditionalFormatting>
  <conditionalFormatting sqref="AT8">
    <cfRule type="containsText" dxfId="17265" priority="18625" operator="containsText" text="09.00 -13.00">
      <formula>NOT(ISERROR(SEARCH("09.00 -13.00",AT8)))</formula>
    </cfRule>
    <cfRule type="containsText" dxfId="17264" priority="18626" operator="containsText" text="09.00 -15:00">
      <formula>NOT(ISERROR(SEARCH("09.00 -15:00",AT8)))</formula>
    </cfRule>
    <cfRule type="containsText" dxfId="17263" priority="18627" operator="containsText" text="09.00 -16.00">
      <formula>NOT(ISERROR(SEARCH("09.00 -16.00",AT8)))</formula>
    </cfRule>
  </conditionalFormatting>
  <conditionalFormatting sqref="AT7:AT14">
    <cfRule type="containsText" dxfId="17262" priority="18622" operator="containsText" text="09.00 -13.00">
      <formula>NOT(ISERROR(SEARCH("09.00 -13.00",AT7)))</formula>
    </cfRule>
    <cfRule type="containsText" dxfId="17261" priority="18623" operator="containsText" text="09.00 -15:00">
      <formula>NOT(ISERROR(SEARCH("09.00 -15:00",AT7)))</formula>
    </cfRule>
    <cfRule type="containsText" dxfId="17260" priority="18624" operator="containsText" text="09.00 -16.00">
      <formula>NOT(ISERROR(SEARCH("09.00 -16.00",AT7)))</formula>
    </cfRule>
  </conditionalFormatting>
  <conditionalFormatting sqref="AT7">
    <cfRule type="containsText" dxfId="17259" priority="18619" operator="containsText" text="09.00 -13.00">
      <formula>NOT(ISERROR(SEARCH("09.00 -13.00",AT7)))</formula>
    </cfRule>
    <cfRule type="containsText" dxfId="17258" priority="18620" operator="containsText" text="09.00 -15:00">
      <formula>NOT(ISERROR(SEARCH("09.00 -15:00",AT7)))</formula>
    </cfRule>
    <cfRule type="containsText" dxfId="17257" priority="18621" operator="containsText" text="09.00 -16.00">
      <formula>NOT(ISERROR(SEARCH("09.00 -16.00",AT7)))</formula>
    </cfRule>
  </conditionalFormatting>
  <conditionalFormatting sqref="AT8">
    <cfRule type="containsText" dxfId="17256" priority="18616" operator="containsText" text="09.00 -13:00">
      <formula>NOT(ISERROR(SEARCH("09.00 -13:00",AT8)))</formula>
    </cfRule>
    <cfRule type="containsText" dxfId="17255" priority="18617" operator="containsText" text="08.30 -17.30">
      <formula>NOT(ISERROR(SEARCH("08.30 -17.30",AT8)))</formula>
    </cfRule>
    <cfRule type="containsText" dxfId="17254" priority="18618" operator="containsText" text="08.30 -15:30">
      <formula>NOT(ISERROR(SEARCH("08.30 -15:30",AT8)))</formula>
    </cfRule>
  </conditionalFormatting>
  <conditionalFormatting sqref="AT7:AT14">
    <cfRule type="containsText" dxfId="17253" priority="18613" operator="containsText" text="09.00 -13.00">
      <formula>NOT(ISERROR(SEARCH("09.00 -13.00",AT7)))</formula>
    </cfRule>
    <cfRule type="containsText" dxfId="17252" priority="18614" operator="containsText" text="09.00 -15:00">
      <formula>NOT(ISERROR(SEARCH("09.00 -15:00",AT7)))</formula>
    </cfRule>
    <cfRule type="containsText" dxfId="17251" priority="18615" operator="containsText" text="09.00 -16.00">
      <formula>NOT(ISERROR(SEARCH("09.00 -16.00",AT7)))</formula>
    </cfRule>
  </conditionalFormatting>
  <conditionalFormatting sqref="AT7:AT14">
    <cfRule type="containsText" dxfId="17250" priority="18610" operator="containsText" text="09.00 -13:00">
      <formula>NOT(ISERROR(SEARCH("09.00 -13:00",AT7)))</formula>
    </cfRule>
    <cfRule type="containsText" dxfId="17249" priority="18611" operator="containsText" text="08.30 -17.30">
      <formula>NOT(ISERROR(SEARCH("08.30 -17.30",AT7)))</formula>
    </cfRule>
    <cfRule type="containsText" dxfId="17248" priority="18612" operator="containsText" text="08.30 -15:30">
      <formula>NOT(ISERROR(SEARCH("08.30 -15:30",AT7)))</formula>
    </cfRule>
  </conditionalFormatting>
  <conditionalFormatting sqref="AT7">
    <cfRule type="containsText" dxfId="17247" priority="18607" operator="containsText" text="09.00 -13.00">
      <formula>NOT(ISERROR(SEARCH("09.00 -13.00",AT7)))</formula>
    </cfRule>
    <cfRule type="containsText" dxfId="17246" priority="18608" operator="containsText" text="09.00 -15:00">
      <formula>NOT(ISERROR(SEARCH("09.00 -15:00",AT7)))</formula>
    </cfRule>
    <cfRule type="containsText" dxfId="17245" priority="18609" operator="containsText" text="09.00 -16.00">
      <formula>NOT(ISERROR(SEARCH("09.00 -16.00",AT7)))</formula>
    </cfRule>
  </conditionalFormatting>
  <conditionalFormatting sqref="AT7">
    <cfRule type="containsText" dxfId="17244" priority="18604" operator="containsText" text="09.00 -13:00">
      <formula>NOT(ISERROR(SEARCH("09.00 -13:00",AT7)))</formula>
    </cfRule>
    <cfRule type="containsText" dxfId="17243" priority="18605" operator="containsText" text="08.30 -17.30">
      <formula>NOT(ISERROR(SEARCH("08.30 -17.30",AT7)))</formula>
    </cfRule>
    <cfRule type="containsText" dxfId="17242" priority="18606" operator="containsText" text="08.30 -15:30">
      <formula>NOT(ISERROR(SEARCH("08.30 -15:30",AT7)))</formula>
    </cfRule>
  </conditionalFormatting>
  <conditionalFormatting sqref="AT155:AT162">
    <cfRule type="containsText" dxfId="17241" priority="18464" operator="containsText" text="08.30 – 14.30">
      <formula>NOT(ISERROR(SEARCH("08.30 – 14.30",AT155)))</formula>
    </cfRule>
    <cfRule type="containsText" dxfId="17240" priority="18465" operator="containsText" text="09:30 – 18.30">
      <formula>NOT(ISERROR(SEARCH("09:30 – 18.30",AT155)))</formula>
    </cfRule>
    <cfRule type="containsText" dxfId="17239" priority="18466" operator="containsText" text="10.30 – 18.30">
      <formula>NOT(ISERROR(SEARCH("10.30 – 18.30",AT155)))</formula>
    </cfRule>
    <cfRule type="containsText" dxfId="17238" priority="18467" operator="containsText" text="09.30 – 18.30">
      <formula>NOT(ISERROR(SEARCH("09.30 – 18.30",AT155)))</formula>
    </cfRule>
    <cfRule type="containsText" dxfId="17237" priority="18469" operator="containsText" text="09.00 – 13:00">
      <formula>NOT(ISERROR(SEARCH("09.00 – 13:00",AT155)))</formula>
    </cfRule>
    <cfRule type="containsText" dxfId="17236" priority="18470" operator="containsText" text="08.30 – 16.30">
      <formula>NOT(ISERROR(SEARCH("08.30 – 16.30",AT155)))</formula>
    </cfRule>
    <cfRule type="containsText" dxfId="17235" priority="18471" operator="containsText" text="08:30 – 17.30">
      <formula>NOT(ISERROR(SEARCH("08:30 – 17.30",AT155)))</formula>
    </cfRule>
    <cfRule type="containsText" dxfId="17234" priority="18472" operator="containsText" text="08.30 – 17.30">
      <formula>NOT(ISERROR(SEARCH("08.30 – 17.30",AT155)))</formula>
    </cfRule>
    <cfRule type="containsText" dxfId="17233" priority="18473" operator="containsText" text="09.00 – 18.00">
      <formula>NOT(ISERROR(SEARCH("09.00 – 18.00",AT155)))</formula>
    </cfRule>
    <cfRule type="containsText" dxfId="17232" priority="18474" operator="containsText" text="09.00 – 13.00">
      <formula>NOT(ISERROR(SEARCH("09.00 – 13.00",AT155)))</formula>
    </cfRule>
    <cfRule type="containsText" dxfId="17231" priority="18475" operator="containsText" text="11.30 – 19.30">
      <formula>NOT(ISERROR(SEARCH("11.30 – 19.30",AT155)))</formula>
    </cfRule>
    <cfRule type="containsText" dxfId="17230" priority="18476" operator="containsText" text="10.30 – 19.30">
      <formula>NOT(ISERROR(SEARCH("10.30 – 19.30",AT155)))</formula>
    </cfRule>
    <cfRule type="containsText" dxfId="17229" priority="18477" operator="containsText" text="09.00 – 15.00">
      <formula>NOT(ISERROR(SEARCH("09.00 – 15.00",AT155)))</formula>
    </cfRule>
    <cfRule type="containsText" dxfId="17228" priority="18478" operator="containsText" text="1 2 : 3 0">
      <formula>NOT(ISERROR(SEARCH("1 2 : 3 0",AT155)))</formula>
    </cfRule>
    <cfRule type="containsText" dxfId="17227" priority="18479" operator="containsText" text="1 3 : 3 0">
      <formula>NOT(ISERROR(SEARCH("1 3 : 3 0",AT155)))</formula>
    </cfRule>
    <cfRule type="containsText" dxfId="17226" priority="18480" operator="containsText" text="FESTIVITÁ">
      <formula>NOT(ISERROR(SEARCH("FESTIVITÁ",AT155)))</formula>
    </cfRule>
    <cfRule type="cellIs" dxfId="17225" priority="18481" operator="equal">
      <formula>"DOMENICA"</formula>
    </cfRule>
  </conditionalFormatting>
  <conditionalFormatting sqref="AT155:AT162">
    <cfRule type="containsText" dxfId="17224" priority="18456" operator="containsText" text="09.00 - 13.00">
      <formula>NOT(ISERROR(SEARCH("09.00 - 13.00",AT155)))</formula>
    </cfRule>
    <cfRule type="containsText" dxfId="17223" priority="18459" operator="containsText" text="09.00 – 15:00">
      <formula>NOT(ISERROR(SEARCH("09.00 – 15:00",AT155)))</formula>
    </cfRule>
    <cfRule type="containsText" dxfId="17222" priority="18460" operator="containsText" text="09.00 – 16.00">
      <formula>NOT(ISERROR(SEARCH("09.00 – 16.00",AT155)))</formula>
    </cfRule>
    <cfRule type="containsText" dxfId="17221" priority="18461" operator="containsText" text="09.00 - 13:00">
      <formula>NOT(ISERROR(SEARCH("09.00 - 13:00",AT155)))</formula>
    </cfRule>
    <cfRule type="containsText" dxfId="17220" priority="18462" operator="containsText" text="08.30 – 16:30 ">
      <formula>NOT(ISERROR(SEARCH("08.30 – 16:30 ",AT155)))</formula>
    </cfRule>
    <cfRule type="containsText" dxfId="17219" priority="18463" operator="containsText" text="08.30 – 17:30 ">
      <formula>NOT(ISERROR(SEARCH("08.30 – 17:30 ",AT155)))</formula>
    </cfRule>
  </conditionalFormatting>
  <conditionalFormatting sqref="AT155:AT162">
    <cfRule type="containsText" dxfId="17218" priority="18458" operator="containsText" text="1 3 : 0 0">
      <formula>NOT(ISERROR(SEARCH("1 3 : 0 0",AT155)))</formula>
    </cfRule>
  </conditionalFormatting>
  <conditionalFormatting sqref="AT155">
    <cfRule type="containsText" dxfId="17217" priority="18457" operator="containsText" text="13:00">
      <formula>NOT(ISERROR(SEARCH("13:00",AT155)))</formula>
    </cfRule>
  </conditionalFormatting>
  <conditionalFormatting sqref="AT155:AT162">
    <cfRule type="containsText" dxfId="17216" priority="18468" operator="containsText" text="09:00 – 13.00 ">
      <formula>NOT(ISERROR(SEARCH("09:00 – 13.00 ",AT155)))</formula>
    </cfRule>
  </conditionalFormatting>
  <conditionalFormatting sqref="AT161">
    <cfRule type="containsText" dxfId="17215" priority="18455" operator="containsText" text="09:00 – 13.00 ">
      <formula>NOT(ISERROR(SEARCH("09:00 – 13.00 ",AT161)))</formula>
    </cfRule>
  </conditionalFormatting>
  <conditionalFormatting sqref="AT155:AT162">
    <cfRule type="containsText" dxfId="17214" priority="18454" operator="containsText" text="09:00 – 13.00 ">
      <formula>NOT(ISERROR(SEARCH("09:00 – 13.00 ",AT155)))</formula>
    </cfRule>
  </conditionalFormatting>
  <conditionalFormatting sqref="AT161:AT162">
    <cfRule type="containsText" dxfId="17213" priority="18453" operator="containsText" text="09:00 – 13.00 ">
      <formula>NOT(ISERROR(SEARCH("09:00 – 13.00 ",AT161)))</formula>
    </cfRule>
  </conditionalFormatting>
  <conditionalFormatting sqref="AT156">
    <cfRule type="containsText" dxfId="17212" priority="18450" operator="containsText" text="09.00 -13.00">
      <formula>NOT(ISERROR(SEARCH("09.00 -13.00",AT156)))</formula>
    </cfRule>
    <cfRule type="containsText" dxfId="17211" priority="18451" operator="containsText" text="09.00 -15:00">
      <formula>NOT(ISERROR(SEARCH("09.00 -15:00",AT156)))</formula>
    </cfRule>
    <cfRule type="containsText" dxfId="17210" priority="18452" operator="containsText" text="09.00 -16.00">
      <formula>NOT(ISERROR(SEARCH("09.00 -16.00",AT156)))</formula>
    </cfRule>
  </conditionalFormatting>
  <conditionalFormatting sqref="AT157:AT162">
    <cfRule type="containsText" dxfId="17209" priority="18447" operator="containsText" text="09.00 -13.00">
      <formula>NOT(ISERROR(SEARCH("09.00 -13.00",AT157)))</formula>
    </cfRule>
    <cfRule type="containsText" dxfId="17208" priority="18448" operator="containsText" text="09.00 -15:00">
      <formula>NOT(ISERROR(SEARCH("09.00 -15:00",AT157)))</formula>
    </cfRule>
    <cfRule type="containsText" dxfId="17207" priority="18449" operator="containsText" text="09.00 -16.00">
      <formula>NOT(ISERROR(SEARCH("09.00 -16.00",AT157)))</formula>
    </cfRule>
  </conditionalFormatting>
  <conditionalFormatting sqref="AT155">
    <cfRule type="containsText" dxfId="17206" priority="18444" operator="containsText" text="09.00 -13.00">
      <formula>NOT(ISERROR(SEARCH("09.00 -13.00",AT155)))</formula>
    </cfRule>
    <cfRule type="containsText" dxfId="17205" priority="18445" operator="containsText" text="09.00 -15:00">
      <formula>NOT(ISERROR(SEARCH("09.00 -15:00",AT155)))</formula>
    </cfRule>
    <cfRule type="containsText" dxfId="17204" priority="18446" operator="containsText" text="09.00 -16.00">
      <formula>NOT(ISERROR(SEARCH("09.00 -16.00",AT155)))</formula>
    </cfRule>
  </conditionalFormatting>
  <conditionalFormatting sqref="AT161">
    <cfRule type="containsText" dxfId="17203" priority="18443" operator="containsText" text="09:00 – 13.00 ">
      <formula>NOT(ISERROR(SEARCH("09:00 – 13.00 ",AT161)))</formula>
    </cfRule>
  </conditionalFormatting>
  <conditionalFormatting sqref="AT155:AT162">
    <cfRule type="containsText" dxfId="17202" priority="18442" operator="containsText" text="09:00 – 13.00 ">
      <formula>NOT(ISERROR(SEARCH("09:00 – 13.00 ",AT155)))</formula>
    </cfRule>
  </conditionalFormatting>
  <conditionalFormatting sqref="AT161:AT162">
    <cfRule type="containsText" dxfId="17201" priority="18441" operator="containsText" text="09:00 – 13.00 ">
      <formula>NOT(ISERROR(SEARCH("09:00 – 13.00 ",AT161)))</formula>
    </cfRule>
  </conditionalFormatting>
  <conditionalFormatting sqref="AT156">
    <cfRule type="containsText" dxfId="17200" priority="18438" operator="containsText" text="09.00 -13.00">
      <formula>NOT(ISERROR(SEARCH("09.00 -13.00",AT156)))</formula>
    </cfRule>
    <cfRule type="containsText" dxfId="17199" priority="18439" operator="containsText" text="09.00 -15:00">
      <formula>NOT(ISERROR(SEARCH("09.00 -15:00",AT156)))</formula>
    </cfRule>
    <cfRule type="containsText" dxfId="17198" priority="18440" operator="containsText" text="09.00 -16.00">
      <formula>NOT(ISERROR(SEARCH("09.00 -16.00",AT156)))</formula>
    </cfRule>
  </conditionalFormatting>
  <conditionalFormatting sqref="AT157:AT162">
    <cfRule type="containsText" dxfId="17197" priority="18435" operator="containsText" text="09.00 -13.00">
      <formula>NOT(ISERROR(SEARCH("09.00 -13.00",AT157)))</formula>
    </cfRule>
    <cfRule type="containsText" dxfId="17196" priority="18436" operator="containsText" text="09.00 -15:00">
      <formula>NOT(ISERROR(SEARCH("09.00 -15:00",AT157)))</formula>
    </cfRule>
    <cfRule type="containsText" dxfId="17195" priority="18437" operator="containsText" text="09.00 -16.00">
      <formula>NOT(ISERROR(SEARCH("09.00 -16.00",AT157)))</formula>
    </cfRule>
  </conditionalFormatting>
  <conditionalFormatting sqref="AT155">
    <cfRule type="containsText" dxfId="17194" priority="18432" operator="containsText" text="09.00 -13.00">
      <formula>NOT(ISERROR(SEARCH("09.00 -13.00",AT155)))</formula>
    </cfRule>
    <cfRule type="containsText" dxfId="17193" priority="18433" operator="containsText" text="09.00 -15:00">
      <formula>NOT(ISERROR(SEARCH("09.00 -15:00",AT155)))</formula>
    </cfRule>
    <cfRule type="containsText" dxfId="17192" priority="18434" operator="containsText" text="09.00 -16.00">
      <formula>NOT(ISERROR(SEARCH("09.00 -16.00",AT155)))</formula>
    </cfRule>
  </conditionalFormatting>
  <conditionalFormatting sqref="AT156">
    <cfRule type="containsText" dxfId="17191" priority="18429" operator="containsText" text="09.00 -13:00">
      <formula>NOT(ISERROR(SEARCH("09.00 -13:00",AT156)))</formula>
    </cfRule>
    <cfRule type="containsText" dxfId="17190" priority="18430" operator="containsText" text="08.30 -17.30">
      <formula>NOT(ISERROR(SEARCH("08.30 -17.30",AT156)))</formula>
    </cfRule>
    <cfRule type="containsText" dxfId="17189" priority="18431" operator="containsText" text="08.30 -15:30">
      <formula>NOT(ISERROR(SEARCH("08.30 -15:30",AT156)))</formula>
    </cfRule>
  </conditionalFormatting>
  <conditionalFormatting sqref="AT157:AT162">
    <cfRule type="containsText" dxfId="17188" priority="18426" operator="containsText" text="09.00 -13.00">
      <formula>NOT(ISERROR(SEARCH("09.00 -13.00",AT157)))</formula>
    </cfRule>
    <cfRule type="containsText" dxfId="17187" priority="18427" operator="containsText" text="09.00 -15:00">
      <formula>NOT(ISERROR(SEARCH("09.00 -15:00",AT157)))</formula>
    </cfRule>
    <cfRule type="containsText" dxfId="17186" priority="18428" operator="containsText" text="09.00 -16.00">
      <formula>NOT(ISERROR(SEARCH("09.00 -16.00",AT157)))</formula>
    </cfRule>
  </conditionalFormatting>
  <conditionalFormatting sqref="AT157:AT162">
    <cfRule type="containsText" dxfId="17185" priority="18423" operator="containsText" text="09.00 -13:00">
      <formula>NOT(ISERROR(SEARCH("09.00 -13:00",AT157)))</formula>
    </cfRule>
    <cfRule type="containsText" dxfId="17184" priority="18424" operator="containsText" text="08.30 -17.30">
      <formula>NOT(ISERROR(SEARCH("08.30 -17.30",AT157)))</formula>
    </cfRule>
    <cfRule type="containsText" dxfId="17183" priority="18425" operator="containsText" text="08.30 -15:30">
      <formula>NOT(ISERROR(SEARCH("08.30 -15:30",AT157)))</formula>
    </cfRule>
  </conditionalFormatting>
  <conditionalFormatting sqref="AT155">
    <cfRule type="containsText" dxfId="17182" priority="18420" operator="containsText" text="09.00 -13.00">
      <formula>NOT(ISERROR(SEARCH("09.00 -13.00",AT155)))</formula>
    </cfRule>
    <cfRule type="containsText" dxfId="17181" priority="18421" operator="containsText" text="09.00 -15:00">
      <formula>NOT(ISERROR(SEARCH("09.00 -15:00",AT155)))</formula>
    </cfRule>
    <cfRule type="containsText" dxfId="17180" priority="18422" operator="containsText" text="09.00 -16.00">
      <formula>NOT(ISERROR(SEARCH("09.00 -16.00",AT155)))</formula>
    </cfRule>
  </conditionalFormatting>
  <conditionalFormatting sqref="AT155">
    <cfRule type="containsText" dxfId="17179" priority="18417" operator="containsText" text="09.00 -13:00">
      <formula>NOT(ISERROR(SEARCH("09.00 -13:00",AT155)))</formula>
    </cfRule>
    <cfRule type="containsText" dxfId="17178" priority="18418" operator="containsText" text="08.30 -17.30">
      <formula>NOT(ISERROR(SEARCH("08.30 -17.30",AT155)))</formula>
    </cfRule>
    <cfRule type="containsText" dxfId="17177" priority="18419" operator="containsText" text="08.30 -15:30">
      <formula>NOT(ISERROR(SEARCH("08.30 -15:30",AT155)))</formula>
    </cfRule>
  </conditionalFormatting>
  <conditionalFormatting sqref="BK47:BK54">
    <cfRule type="containsText" dxfId="17176" priority="18196" operator="containsText" text="08.30 – 14.30">
      <formula>NOT(ISERROR(SEARCH("08.30 – 14.30",BK47)))</formula>
    </cfRule>
    <cfRule type="containsText" dxfId="17175" priority="18197" operator="containsText" text="09:30 – 18.30">
      <formula>NOT(ISERROR(SEARCH("09:30 – 18.30",BK47)))</formula>
    </cfRule>
    <cfRule type="containsText" dxfId="17174" priority="18198" operator="containsText" text="10.30 – 18.30">
      <formula>NOT(ISERROR(SEARCH("10.30 – 18.30",BK47)))</formula>
    </cfRule>
    <cfRule type="containsText" dxfId="17173" priority="18199" operator="containsText" text="09.30 – 18.30">
      <formula>NOT(ISERROR(SEARCH("09.30 – 18.30",BK47)))</formula>
    </cfRule>
    <cfRule type="containsText" dxfId="17172" priority="18201" operator="containsText" text="09.00 – 13:00">
      <formula>NOT(ISERROR(SEARCH("09.00 – 13:00",BK47)))</formula>
    </cfRule>
    <cfRule type="containsText" dxfId="17171" priority="18202" operator="containsText" text="08.30 – 16.30">
      <formula>NOT(ISERROR(SEARCH("08.30 – 16.30",BK47)))</formula>
    </cfRule>
    <cfRule type="containsText" dxfId="17170" priority="18203" operator="containsText" text="08:30 – 17.30">
      <formula>NOT(ISERROR(SEARCH("08:30 – 17.30",BK47)))</formula>
    </cfRule>
    <cfRule type="containsText" dxfId="17169" priority="18204" operator="containsText" text="08.30 – 17.30">
      <formula>NOT(ISERROR(SEARCH("08.30 – 17.30",BK47)))</formula>
    </cfRule>
    <cfRule type="containsText" dxfId="17168" priority="18205" operator="containsText" text="09.00 – 18.00">
      <formula>NOT(ISERROR(SEARCH("09.00 – 18.00",BK47)))</formula>
    </cfRule>
    <cfRule type="containsText" dxfId="17167" priority="18206" operator="containsText" text="09.00 – 13.00">
      <formula>NOT(ISERROR(SEARCH("09.00 – 13.00",BK47)))</formula>
    </cfRule>
    <cfRule type="containsText" dxfId="17166" priority="18207" operator="containsText" text="11.30 – 19.30">
      <formula>NOT(ISERROR(SEARCH("11.30 – 19.30",BK47)))</formula>
    </cfRule>
    <cfRule type="containsText" dxfId="17165" priority="18208" operator="containsText" text="10.30 – 19.30">
      <formula>NOT(ISERROR(SEARCH("10.30 – 19.30",BK47)))</formula>
    </cfRule>
    <cfRule type="containsText" dxfId="17164" priority="18209" operator="containsText" text="09.00 – 15.00">
      <formula>NOT(ISERROR(SEARCH("09.00 – 15.00",BK47)))</formula>
    </cfRule>
    <cfRule type="containsText" dxfId="17163" priority="18210" operator="containsText" text="1 2 : 3 0">
      <formula>NOT(ISERROR(SEARCH("1 2 : 3 0",BK47)))</formula>
    </cfRule>
    <cfRule type="containsText" dxfId="17162" priority="18211" operator="containsText" text="1 3 : 3 0">
      <formula>NOT(ISERROR(SEARCH("1 3 : 3 0",BK47)))</formula>
    </cfRule>
    <cfRule type="containsText" dxfId="17161" priority="18212" operator="containsText" text="FESTIVITÁ">
      <formula>NOT(ISERROR(SEARCH("FESTIVITÁ",BK47)))</formula>
    </cfRule>
    <cfRule type="cellIs" dxfId="17160" priority="18213" operator="equal">
      <formula>"DOMENICA"</formula>
    </cfRule>
  </conditionalFormatting>
  <conditionalFormatting sqref="BK47:BK54">
    <cfRule type="containsText" dxfId="17159" priority="18188" operator="containsText" text="09.00 - 13.00">
      <formula>NOT(ISERROR(SEARCH("09.00 - 13.00",BK47)))</formula>
    </cfRule>
    <cfRule type="containsText" dxfId="17158" priority="18191" operator="containsText" text="09.00 – 15:00">
      <formula>NOT(ISERROR(SEARCH("09.00 – 15:00",BK47)))</formula>
    </cfRule>
    <cfRule type="containsText" dxfId="17157" priority="18192" operator="containsText" text="09.00 – 16.00">
      <formula>NOT(ISERROR(SEARCH("09.00 – 16.00",BK47)))</formula>
    </cfRule>
    <cfRule type="containsText" dxfId="17156" priority="18193" operator="containsText" text="09.00 - 13:00">
      <formula>NOT(ISERROR(SEARCH("09.00 - 13:00",BK47)))</formula>
    </cfRule>
    <cfRule type="containsText" dxfId="17155" priority="18194" operator="containsText" text="08.30 – 16:30 ">
      <formula>NOT(ISERROR(SEARCH("08.30 – 16:30 ",BK47)))</formula>
    </cfRule>
    <cfRule type="containsText" dxfId="17154" priority="18195" operator="containsText" text="08.30 – 17:30 ">
      <formula>NOT(ISERROR(SEARCH("08.30 – 17:30 ",BK47)))</formula>
    </cfRule>
  </conditionalFormatting>
  <conditionalFormatting sqref="BK47:BK54">
    <cfRule type="containsText" dxfId="17153" priority="18190" operator="containsText" text="1 3 : 0 0">
      <formula>NOT(ISERROR(SEARCH("1 3 : 0 0",BK47)))</formula>
    </cfRule>
  </conditionalFormatting>
  <conditionalFormatting sqref="BK47">
    <cfRule type="containsText" dxfId="17152" priority="18189" operator="containsText" text="13:00">
      <formula>NOT(ISERROR(SEARCH("13:00",BK47)))</formula>
    </cfRule>
  </conditionalFormatting>
  <conditionalFormatting sqref="BK47:BK54">
    <cfRule type="containsText" dxfId="17151" priority="18200" operator="containsText" text="09:00 – 13.00 ">
      <formula>NOT(ISERROR(SEARCH("09:00 – 13.00 ",BK47)))</formula>
    </cfRule>
  </conditionalFormatting>
  <conditionalFormatting sqref="BK53">
    <cfRule type="containsText" dxfId="17150" priority="18187" operator="containsText" text="09:00 – 13.00 ">
      <formula>NOT(ISERROR(SEARCH("09:00 – 13.00 ",BK53)))</formula>
    </cfRule>
  </conditionalFormatting>
  <conditionalFormatting sqref="BK47:BK54">
    <cfRule type="containsText" dxfId="17149" priority="18186" operator="containsText" text="09:00 – 13.00 ">
      <formula>NOT(ISERROR(SEARCH("09:00 – 13.00 ",BK47)))</formula>
    </cfRule>
  </conditionalFormatting>
  <conditionalFormatting sqref="BK53:BK54">
    <cfRule type="containsText" dxfId="17148" priority="18185" operator="containsText" text="09:00 – 13.00 ">
      <formula>NOT(ISERROR(SEARCH("09:00 – 13.00 ",BK53)))</formula>
    </cfRule>
  </conditionalFormatting>
  <conditionalFormatting sqref="BK48">
    <cfRule type="containsText" dxfId="17147" priority="18182" operator="containsText" text="09.00 -13.00">
      <formula>NOT(ISERROR(SEARCH("09.00 -13.00",BK48)))</formula>
    </cfRule>
    <cfRule type="containsText" dxfId="17146" priority="18183" operator="containsText" text="09.00 -15:00">
      <formula>NOT(ISERROR(SEARCH("09.00 -15:00",BK48)))</formula>
    </cfRule>
    <cfRule type="containsText" dxfId="17145" priority="18184" operator="containsText" text="09.00 -16.00">
      <formula>NOT(ISERROR(SEARCH("09.00 -16.00",BK48)))</formula>
    </cfRule>
  </conditionalFormatting>
  <conditionalFormatting sqref="BK49:BK54">
    <cfRule type="containsText" dxfId="17144" priority="18179" operator="containsText" text="09.00 -13.00">
      <formula>NOT(ISERROR(SEARCH("09.00 -13.00",BK49)))</formula>
    </cfRule>
    <cfRule type="containsText" dxfId="17143" priority="18180" operator="containsText" text="09.00 -15:00">
      <formula>NOT(ISERROR(SEARCH("09.00 -15:00",BK49)))</formula>
    </cfRule>
    <cfRule type="containsText" dxfId="17142" priority="18181" operator="containsText" text="09.00 -16.00">
      <formula>NOT(ISERROR(SEARCH("09.00 -16.00",BK49)))</formula>
    </cfRule>
  </conditionalFormatting>
  <conditionalFormatting sqref="BK47">
    <cfRule type="containsText" dxfId="17141" priority="18176" operator="containsText" text="09.00 -13.00">
      <formula>NOT(ISERROR(SEARCH("09.00 -13.00",BK47)))</formula>
    </cfRule>
    <cfRule type="containsText" dxfId="17140" priority="18177" operator="containsText" text="09.00 -15:00">
      <formula>NOT(ISERROR(SEARCH("09.00 -15:00",BK47)))</formula>
    </cfRule>
    <cfRule type="containsText" dxfId="17139" priority="18178" operator="containsText" text="09.00 -16.00">
      <formula>NOT(ISERROR(SEARCH("09.00 -16.00",BK47)))</formula>
    </cfRule>
  </conditionalFormatting>
  <conditionalFormatting sqref="BK53">
    <cfRule type="containsText" dxfId="17138" priority="18175" operator="containsText" text="09:00 – 13.00 ">
      <formula>NOT(ISERROR(SEARCH("09:00 – 13.00 ",BK53)))</formula>
    </cfRule>
  </conditionalFormatting>
  <conditionalFormatting sqref="BK47:BK54">
    <cfRule type="containsText" dxfId="17137" priority="18174" operator="containsText" text="09:00 – 13.00 ">
      <formula>NOT(ISERROR(SEARCH("09:00 – 13.00 ",BK47)))</formula>
    </cfRule>
  </conditionalFormatting>
  <conditionalFormatting sqref="BK53:BK54">
    <cfRule type="containsText" dxfId="17136" priority="18173" operator="containsText" text="09:00 – 13.00 ">
      <formula>NOT(ISERROR(SEARCH("09:00 – 13.00 ",BK53)))</formula>
    </cfRule>
  </conditionalFormatting>
  <conditionalFormatting sqref="BK48">
    <cfRule type="containsText" dxfId="17135" priority="18170" operator="containsText" text="09.00 -13.00">
      <formula>NOT(ISERROR(SEARCH("09.00 -13.00",BK48)))</formula>
    </cfRule>
    <cfRule type="containsText" dxfId="17134" priority="18171" operator="containsText" text="09.00 -15:00">
      <formula>NOT(ISERROR(SEARCH("09.00 -15:00",BK48)))</formula>
    </cfRule>
    <cfRule type="containsText" dxfId="17133" priority="18172" operator="containsText" text="09.00 -16.00">
      <formula>NOT(ISERROR(SEARCH("09.00 -16.00",BK48)))</formula>
    </cfRule>
  </conditionalFormatting>
  <conditionalFormatting sqref="BK49:BK54">
    <cfRule type="containsText" dxfId="17132" priority="18167" operator="containsText" text="09.00 -13.00">
      <formula>NOT(ISERROR(SEARCH("09.00 -13.00",BK49)))</formula>
    </cfRule>
    <cfRule type="containsText" dxfId="17131" priority="18168" operator="containsText" text="09.00 -15:00">
      <formula>NOT(ISERROR(SEARCH("09.00 -15:00",BK49)))</formula>
    </cfRule>
    <cfRule type="containsText" dxfId="17130" priority="18169" operator="containsText" text="09.00 -16.00">
      <formula>NOT(ISERROR(SEARCH("09.00 -16.00",BK49)))</formula>
    </cfRule>
  </conditionalFormatting>
  <conditionalFormatting sqref="BK47">
    <cfRule type="containsText" dxfId="17129" priority="18164" operator="containsText" text="09.00 -13.00">
      <formula>NOT(ISERROR(SEARCH("09.00 -13.00",BK47)))</formula>
    </cfRule>
    <cfRule type="containsText" dxfId="17128" priority="18165" operator="containsText" text="09.00 -15:00">
      <formula>NOT(ISERROR(SEARCH("09.00 -15:00",BK47)))</formula>
    </cfRule>
    <cfRule type="containsText" dxfId="17127" priority="18166" operator="containsText" text="09.00 -16.00">
      <formula>NOT(ISERROR(SEARCH("09.00 -16.00",BK47)))</formula>
    </cfRule>
  </conditionalFormatting>
  <conditionalFormatting sqref="BK48">
    <cfRule type="containsText" dxfId="17126" priority="18161" operator="containsText" text="09.00 -13:00">
      <formula>NOT(ISERROR(SEARCH("09.00 -13:00",BK48)))</formula>
    </cfRule>
    <cfRule type="containsText" dxfId="17125" priority="18162" operator="containsText" text="08.30 -17.30">
      <formula>NOT(ISERROR(SEARCH("08.30 -17.30",BK48)))</formula>
    </cfRule>
    <cfRule type="containsText" dxfId="17124" priority="18163" operator="containsText" text="08.30 -15:30">
      <formula>NOT(ISERROR(SEARCH("08.30 -15:30",BK48)))</formula>
    </cfRule>
  </conditionalFormatting>
  <conditionalFormatting sqref="BK49:BK54">
    <cfRule type="containsText" dxfId="17123" priority="18158" operator="containsText" text="09.00 -13.00">
      <formula>NOT(ISERROR(SEARCH("09.00 -13.00",BK49)))</formula>
    </cfRule>
    <cfRule type="containsText" dxfId="17122" priority="18159" operator="containsText" text="09.00 -15:00">
      <formula>NOT(ISERROR(SEARCH("09.00 -15:00",BK49)))</formula>
    </cfRule>
    <cfRule type="containsText" dxfId="17121" priority="18160" operator="containsText" text="09.00 -16.00">
      <formula>NOT(ISERROR(SEARCH("09.00 -16.00",BK49)))</formula>
    </cfRule>
  </conditionalFormatting>
  <conditionalFormatting sqref="BK49:BK54">
    <cfRule type="containsText" dxfId="17120" priority="18155" operator="containsText" text="09.00 -13:00">
      <formula>NOT(ISERROR(SEARCH("09.00 -13:00",BK49)))</formula>
    </cfRule>
    <cfRule type="containsText" dxfId="17119" priority="18156" operator="containsText" text="08.30 -17.30">
      <formula>NOT(ISERROR(SEARCH("08.30 -17.30",BK49)))</formula>
    </cfRule>
    <cfRule type="containsText" dxfId="17118" priority="18157" operator="containsText" text="08.30 -15:30">
      <formula>NOT(ISERROR(SEARCH("08.30 -15:30",BK49)))</formula>
    </cfRule>
  </conditionalFormatting>
  <conditionalFormatting sqref="BK47">
    <cfRule type="containsText" dxfId="17117" priority="18152" operator="containsText" text="09.00 -13.00">
      <formula>NOT(ISERROR(SEARCH("09.00 -13.00",BK47)))</formula>
    </cfRule>
    <cfRule type="containsText" dxfId="17116" priority="18153" operator="containsText" text="09.00 -15:00">
      <formula>NOT(ISERROR(SEARCH("09.00 -15:00",BK47)))</formula>
    </cfRule>
    <cfRule type="containsText" dxfId="17115" priority="18154" operator="containsText" text="09.00 -16.00">
      <formula>NOT(ISERROR(SEARCH("09.00 -16.00",BK47)))</formula>
    </cfRule>
  </conditionalFormatting>
  <conditionalFormatting sqref="BK47">
    <cfRule type="containsText" dxfId="17114" priority="18149" operator="containsText" text="09.00 -13:00">
      <formula>NOT(ISERROR(SEARCH("09.00 -13:00",BK47)))</formula>
    </cfRule>
    <cfRule type="containsText" dxfId="17113" priority="18150" operator="containsText" text="08.30 -17.30">
      <formula>NOT(ISERROR(SEARCH("08.30 -17.30",BK47)))</formula>
    </cfRule>
    <cfRule type="containsText" dxfId="17112" priority="18151" operator="containsText" text="08.30 -15:30">
      <formula>NOT(ISERROR(SEARCH("08.30 -15:30",BK47)))</formula>
    </cfRule>
  </conditionalFormatting>
  <conditionalFormatting sqref="AX3">
    <cfRule type="containsText" dxfId="17111" priority="18132" operator="containsText" text="08.30 – 14.30">
      <formula>NOT(ISERROR(SEARCH("08.30 – 14.30",AX3)))</formula>
    </cfRule>
    <cfRule type="containsText" dxfId="17110" priority="18133" operator="containsText" text="09:30 – 18.30">
      <formula>NOT(ISERROR(SEARCH("09:30 – 18.30",AX3)))</formula>
    </cfRule>
    <cfRule type="containsText" dxfId="17109" priority="18134" operator="containsText" text="10.30 – 18.30">
      <formula>NOT(ISERROR(SEARCH("10.30 – 18.30",AX3)))</formula>
    </cfRule>
    <cfRule type="containsText" dxfId="17108" priority="18135" operator="containsText" text="09.30 – 18.30">
      <formula>NOT(ISERROR(SEARCH("09.30 – 18.30",AX3)))</formula>
    </cfRule>
    <cfRule type="containsText" dxfId="17107" priority="18136" operator="containsText" text="09.00 – 13:00">
      <formula>NOT(ISERROR(SEARCH("09.00 – 13:00",AX3)))</formula>
    </cfRule>
    <cfRule type="containsText" dxfId="17106" priority="18137" operator="containsText" text="08.30 – 16.30">
      <formula>NOT(ISERROR(SEARCH("08.30 – 16.30",AX3)))</formula>
    </cfRule>
    <cfRule type="containsText" dxfId="17105" priority="18138" operator="containsText" text="08:30 – 17.30">
      <formula>NOT(ISERROR(SEARCH("08:30 – 17.30",AX3)))</formula>
    </cfRule>
    <cfRule type="containsText" dxfId="17104" priority="18139" operator="containsText" text="08.30 – 17.30">
      <formula>NOT(ISERROR(SEARCH("08.30 – 17.30",AX3)))</formula>
    </cfRule>
    <cfRule type="containsText" dxfId="17103" priority="18140" operator="containsText" text="09.00 – 18.00">
      <formula>NOT(ISERROR(SEARCH("09.00 – 18.00",AX3)))</formula>
    </cfRule>
    <cfRule type="containsText" dxfId="17102" priority="18141" operator="containsText" text="09.00 – 13.00">
      <formula>NOT(ISERROR(SEARCH("09.00 – 13.00",AX3)))</formula>
    </cfRule>
    <cfRule type="containsText" dxfId="17101" priority="18142" operator="containsText" text="11.30 – 19.30">
      <formula>NOT(ISERROR(SEARCH("11.30 – 19.30",AX3)))</formula>
    </cfRule>
    <cfRule type="containsText" dxfId="17100" priority="18143" operator="containsText" text="10.30 – 19.30">
      <formula>NOT(ISERROR(SEARCH("10.30 – 19.30",AX3)))</formula>
    </cfRule>
    <cfRule type="containsText" dxfId="17099" priority="18144" operator="containsText" text="09.00 – 15.00">
      <formula>NOT(ISERROR(SEARCH("09.00 – 15.00",AX3)))</formula>
    </cfRule>
    <cfRule type="containsText" dxfId="17098" priority="18145" operator="containsText" text="12:30">
      <formula>NOT(ISERROR(SEARCH("12:30",AX3)))</formula>
    </cfRule>
    <cfRule type="containsText" dxfId="17097" priority="18146" operator="containsText" text="13:30">
      <formula>NOT(ISERROR(SEARCH("13:30",AX3)))</formula>
    </cfRule>
    <cfRule type="containsText" dxfId="17096" priority="18147" operator="containsText" text="FESTIVITÁ">
      <formula>NOT(ISERROR(SEARCH("FESTIVITÁ",AX3)))</formula>
    </cfRule>
    <cfRule type="cellIs" dxfId="17095" priority="18148" operator="equal">
      <formula>"DOMENICA"</formula>
    </cfRule>
  </conditionalFormatting>
  <conditionalFormatting sqref="AX3">
    <cfRule type="containsText" dxfId="17094" priority="18126" operator="containsText" text="09.00 - 13.00">
      <formula>NOT(ISERROR(SEARCH("09.00 - 13.00",AX3)))</formula>
    </cfRule>
    <cfRule type="containsText" dxfId="17093" priority="18127" operator="containsText" text="09.00 – 15:00">
      <formula>NOT(ISERROR(SEARCH("09.00 – 15:00",AX3)))</formula>
    </cfRule>
    <cfRule type="containsText" dxfId="17092" priority="18128" operator="containsText" text="09.00 – 16.00">
      <formula>NOT(ISERROR(SEARCH("09.00 – 16.00",AX3)))</formula>
    </cfRule>
    <cfRule type="containsText" dxfId="17091" priority="18129" operator="containsText" text="09.00 - 13:00">
      <formula>NOT(ISERROR(SEARCH("09.00 - 13:00",AX3)))</formula>
    </cfRule>
    <cfRule type="containsText" dxfId="17090" priority="18130" operator="containsText" text="08.30 – 16:30 ">
      <formula>NOT(ISERROR(SEARCH("08.30 – 16:30 ",AX3)))</formula>
    </cfRule>
    <cfRule type="containsText" dxfId="17089" priority="18131" operator="containsText" text="08.30 – 17:30 ">
      <formula>NOT(ISERROR(SEARCH("08.30 – 17:30 ",AX3)))</formula>
    </cfRule>
  </conditionalFormatting>
  <conditionalFormatting sqref="AX18:AX23">
    <cfRule type="containsText" dxfId="17088" priority="18109" operator="containsText" text="08.30 – 14.30">
      <formula>NOT(ISERROR(SEARCH("08.30 – 14.30",AX18)))</formula>
    </cfRule>
    <cfRule type="containsText" dxfId="17087" priority="18110" operator="containsText" text="09:30 – 18.30">
      <formula>NOT(ISERROR(SEARCH("09:30 – 18.30",AX18)))</formula>
    </cfRule>
    <cfRule type="containsText" dxfId="17086" priority="18111" operator="containsText" text="10.30 – 18.30">
      <formula>NOT(ISERROR(SEARCH("10.30 – 18.30",AX18)))</formula>
    </cfRule>
    <cfRule type="containsText" dxfId="17085" priority="18112" operator="containsText" text="09.30 – 18.30">
      <formula>NOT(ISERROR(SEARCH("09.30 – 18.30",AX18)))</formula>
    </cfRule>
    <cfRule type="containsText" dxfId="17084" priority="18113" operator="containsText" text="09.00 – 13:00">
      <formula>NOT(ISERROR(SEARCH("09.00 – 13:00",AX18)))</formula>
    </cfRule>
    <cfRule type="containsText" dxfId="17083" priority="18114" operator="containsText" text="08.30 – 16.30">
      <formula>NOT(ISERROR(SEARCH("08.30 – 16.30",AX18)))</formula>
    </cfRule>
    <cfRule type="containsText" dxfId="17082" priority="18115" operator="containsText" text="08:30 – 17.30">
      <formula>NOT(ISERROR(SEARCH("08:30 – 17.30",AX18)))</formula>
    </cfRule>
    <cfRule type="containsText" dxfId="17081" priority="18116" operator="containsText" text="08.30 – 17.30">
      <formula>NOT(ISERROR(SEARCH("08.30 – 17.30",AX18)))</formula>
    </cfRule>
    <cfRule type="containsText" dxfId="17080" priority="18117" operator="containsText" text="09.00 – 18.00">
      <formula>NOT(ISERROR(SEARCH("09.00 – 18.00",AX18)))</formula>
    </cfRule>
    <cfRule type="containsText" dxfId="17079" priority="18118" operator="containsText" text="09.00 – 13.00">
      <formula>NOT(ISERROR(SEARCH("09.00 – 13.00",AX18)))</formula>
    </cfRule>
    <cfRule type="containsText" dxfId="17078" priority="18119" operator="containsText" text="11.30 – 19.30">
      <formula>NOT(ISERROR(SEARCH("11.30 – 19.30",AX18)))</formula>
    </cfRule>
    <cfRule type="containsText" dxfId="17077" priority="18120" operator="containsText" text="10.30 – 19.30">
      <formula>NOT(ISERROR(SEARCH("10.30 – 19.30",AX18)))</formula>
    </cfRule>
    <cfRule type="containsText" dxfId="17076" priority="18121" operator="containsText" text="09.00 – 15.00">
      <formula>NOT(ISERROR(SEARCH("09.00 – 15.00",AX18)))</formula>
    </cfRule>
    <cfRule type="containsText" dxfId="17075" priority="18122" operator="containsText" text="12:30">
      <formula>NOT(ISERROR(SEARCH("12:30",AX18)))</formula>
    </cfRule>
    <cfRule type="containsText" dxfId="17074" priority="18123" operator="containsText" text="13:30">
      <formula>NOT(ISERROR(SEARCH("13:30",AX18)))</formula>
    </cfRule>
    <cfRule type="containsText" dxfId="17073" priority="18124" operator="containsText" text="FESTIVITÁ">
      <formula>NOT(ISERROR(SEARCH("FESTIVITÁ",AX18)))</formula>
    </cfRule>
    <cfRule type="cellIs" dxfId="17072" priority="18125" operator="equal">
      <formula>"DOMENICA"</formula>
    </cfRule>
  </conditionalFormatting>
  <conditionalFormatting sqref="AX28:AX33">
    <cfRule type="containsText" dxfId="17071" priority="18092" operator="containsText" text="08.30 – 14.30">
      <formula>NOT(ISERROR(SEARCH("08.30 – 14.30",AX28)))</formula>
    </cfRule>
    <cfRule type="containsText" dxfId="17070" priority="18093" operator="containsText" text="09:30 – 18.30">
      <formula>NOT(ISERROR(SEARCH("09:30 – 18.30",AX28)))</formula>
    </cfRule>
    <cfRule type="containsText" dxfId="17069" priority="18094" operator="containsText" text="10.30 – 18.30">
      <formula>NOT(ISERROR(SEARCH("10.30 – 18.30",AX28)))</formula>
    </cfRule>
    <cfRule type="containsText" dxfId="17068" priority="18095" operator="containsText" text="09.30 – 18.30">
      <formula>NOT(ISERROR(SEARCH("09.30 – 18.30",AX28)))</formula>
    </cfRule>
    <cfRule type="containsText" dxfId="17067" priority="18096" operator="containsText" text="09.00 – 13:00">
      <formula>NOT(ISERROR(SEARCH("09.00 – 13:00",AX28)))</formula>
    </cfRule>
    <cfRule type="containsText" dxfId="17066" priority="18097" operator="containsText" text="08.30 – 16.30">
      <formula>NOT(ISERROR(SEARCH("08.30 – 16.30",AX28)))</formula>
    </cfRule>
    <cfRule type="containsText" dxfId="17065" priority="18098" operator="containsText" text="08:30 – 17.30">
      <formula>NOT(ISERROR(SEARCH("08:30 – 17.30",AX28)))</formula>
    </cfRule>
    <cfRule type="containsText" dxfId="17064" priority="18099" operator="containsText" text="08.30 – 17.30">
      <formula>NOT(ISERROR(SEARCH("08.30 – 17.30",AX28)))</formula>
    </cfRule>
    <cfRule type="containsText" dxfId="17063" priority="18100" operator="containsText" text="09.00 – 18.00">
      <formula>NOT(ISERROR(SEARCH("09.00 – 18.00",AX28)))</formula>
    </cfRule>
    <cfRule type="containsText" dxfId="17062" priority="18101" operator="containsText" text="09.00 – 13.00">
      <formula>NOT(ISERROR(SEARCH("09.00 – 13.00",AX28)))</formula>
    </cfRule>
    <cfRule type="containsText" dxfId="17061" priority="18102" operator="containsText" text="11.30 – 19.30">
      <formula>NOT(ISERROR(SEARCH("11.30 – 19.30",AX28)))</formula>
    </cfRule>
    <cfRule type="containsText" dxfId="17060" priority="18103" operator="containsText" text="10.30 – 19.30">
      <formula>NOT(ISERROR(SEARCH("10.30 – 19.30",AX28)))</formula>
    </cfRule>
    <cfRule type="containsText" dxfId="17059" priority="18104" operator="containsText" text="09.00 – 15.00">
      <formula>NOT(ISERROR(SEARCH("09.00 – 15.00",AX28)))</formula>
    </cfRule>
    <cfRule type="containsText" dxfId="17058" priority="18105" operator="containsText" text="12:30">
      <formula>NOT(ISERROR(SEARCH("12:30",AX28)))</formula>
    </cfRule>
    <cfRule type="containsText" dxfId="17057" priority="18106" operator="containsText" text="13:30">
      <formula>NOT(ISERROR(SEARCH("13:30",AX28)))</formula>
    </cfRule>
    <cfRule type="containsText" dxfId="17056" priority="18107" operator="containsText" text="FESTIVITÁ">
      <formula>NOT(ISERROR(SEARCH("FESTIVITÁ",AX28)))</formula>
    </cfRule>
    <cfRule type="cellIs" dxfId="17055" priority="18108" operator="equal">
      <formula>"DOMENICA"</formula>
    </cfRule>
  </conditionalFormatting>
  <conditionalFormatting sqref="AX38:AX43">
    <cfRule type="containsText" dxfId="17054" priority="18075" operator="containsText" text="08.30 – 14.30">
      <formula>NOT(ISERROR(SEARCH("08.30 – 14.30",AX38)))</formula>
    </cfRule>
    <cfRule type="containsText" dxfId="17053" priority="18076" operator="containsText" text="09:30 – 18.30">
      <formula>NOT(ISERROR(SEARCH("09:30 – 18.30",AX38)))</formula>
    </cfRule>
    <cfRule type="containsText" dxfId="17052" priority="18077" operator="containsText" text="10.30 – 18.30">
      <formula>NOT(ISERROR(SEARCH("10.30 – 18.30",AX38)))</formula>
    </cfRule>
    <cfRule type="containsText" dxfId="17051" priority="18078" operator="containsText" text="09.30 – 18.30">
      <formula>NOT(ISERROR(SEARCH("09.30 – 18.30",AX38)))</formula>
    </cfRule>
    <cfRule type="containsText" dxfId="17050" priority="18079" operator="containsText" text="09.00 – 13:00">
      <formula>NOT(ISERROR(SEARCH("09.00 – 13:00",AX38)))</formula>
    </cfRule>
    <cfRule type="containsText" dxfId="17049" priority="18080" operator="containsText" text="08.30 – 16.30">
      <formula>NOT(ISERROR(SEARCH("08.30 – 16.30",AX38)))</formula>
    </cfRule>
    <cfRule type="containsText" dxfId="17048" priority="18081" operator="containsText" text="08:30 – 17.30">
      <formula>NOT(ISERROR(SEARCH("08:30 – 17.30",AX38)))</formula>
    </cfRule>
    <cfRule type="containsText" dxfId="17047" priority="18082" operator="containsText" text="08.30 – 17.30">
      <formula>NOT(ISERROR(SEARCH("08.30 – 17.30",AX38)))</formula>
    </cfRule>
    <cfRule type="containsText" dxfId="17046" priority="18083" operator="containsText" text="09.00 – 18.00">
      <formula>NOT(ISERROR(SEARCH("09.00 – 18.00",AX38)))</formula>
    </cfRule>
    <cfRule type="containsText" dxfId="17045" priority="18084" operator="containsText" text="09.00 – 13.00">
      <formula>NOT(ISERROR(SEARCH("09.00 – 13.00",AX38)))</formula>
    </cfRule>
    <cfRule type="containsText" dxfId="17044" priority="18085" operator="containsText" text="11.30 – 19.30">
      <formula>NOT(ISERROR(SEARCH("11.30 – 19.30",AX38)))</formula>
    </cfRule>
    <cfRule type="containsText" dxfId="17043" priority="18086" operator="containsText" text="10.30 – 19.30">
      <formula>NOT(ISERROR(SEARCH("10.30 – 19.30",AX38)))</formula>
    </cfRule>
    <cfRule type="containsText" dxfId="17042" priority="18087" operator="containsText" text="09.00 – 15.00">
      <formula>NOT(ISERROR(SEARCH("09.00 – 15.00",AX38)))</formula>
    </cfRule>
    <cfRule type="containsText" dxfId="17041" priority="18088" operator="containsText" text="12:30">
      <formula>NOT(ISERROR(SEARCH("12:30",AX38)))</formula>
    </cfRule>
    <cfRule type="containsText" dxfId="17040" priority="18089" operator="containsText" text="13:30">
      <formula>NOT(ISERROR(SEARCH("13:30",AX38)))</formula>
    </cfRule>
    <cfRule type="containsText" dxfId="17039" priority="18090" operator="containsText" text="FESTIVITÁ">
      <formula>NOT(ISERROR(SEARCH("FESTIVITÁ",AX38)))</formula>
    </cfRule>
    <cfRule type="cellIs" dxfId="17038" priority="18091" operator="equal">
      <formula>"DOMENICA"</formula>
    </cfRule>
  </conditionalFormatting>
  <conditionalFormatting sqref="AX48:AX53">
    <cfRule type="containsText" dxfId="17037" priority="18058" operator="containsText" text="08.30 – 14.30">
      <formula>NOT(ISERROR(SEARCH("08.30 – 14.30",AX48)))</formula>
    </cfRule>
    <cfRule type="containsText" dxfId="17036" priority="18059" operator="containsText" text="09:30 – 18.30">
      <formula>NOT(ISERROR(SEARCH("09:30 – 18.30",AX48)))</formula>
    </cfRule>
    <cfRule type="containsText" dxfId="17035" priority="18060" operator="containsText" text="10.30 – 18.30">
      <formula>NOT(ISERROR(SEARCH("10.30 – 18.30",AX48)))</formula>
    </cfRule>
    <cfRule type="containsText" dxfId="17034" priority="18061" operator="containsText" text="09.30 – 18.30">
      <formula>NOT(ISERROR(SEARCH("09.30 – 18.30",AX48)))</formula>
    </cfRule>
    <cfRule type="containsText" dxfId="17033" priority="18062" operator="containsText" text="09.00 – 13:00">
      <formula>NOT(ISERROR(SEARCH("09.00 – 13:00",AX48)))</formula>
    </cfRule>
    <cfRule type="containsText" dxfId="17032" priority="18063" operator="containsText" text="08.30 – 16.30">
      <formula>NOT(ISERROR(SEARCH("08.30 – 16.30",AX48)))</formula>
    </cfRule>
    <cfRule type="containsText" dxfId="17031" priority="18064" operator="containsText" text="08:30 – 17.30">
      <formula>NOT(ISERROR(SEARCH("08:30 – 17.30",AX48)))</formula>
    </cfRule>
    <cfRule type="containsText" dxfId="17030" priority="18065" operator="containsText" text="08.30 – 17.30">
      <formula>NOT(ISERROR(SEARCH("08.30 – 17.30",AX48)))</formula>
    </cfRule>
    <cfRule type="containsText" dxfId="17029" priority="18066" operator="containsText" text="09.00 – 18.00">
      <formula>NOT(ISERROR(SEARCH("09.00 – 18.00",AX48)))</formula>
    </cfRule>
    <cfRule type="containsText" dxfId="17028" priority="18067" operator="containsText" text="09.00 – 13.00">
      <formula>NOT(ISERROR(SEARCH("09.00 – 13.00",AX48)))</formula>
    </cfRule>
    <cfRule type="containsText" dxfId="17027" priority="18068" operator="containsText" text="11.30 – 19.30">
      <formula>NOT(ISERROR(SEARCH("11.30 – 19.30",AX48)))</formula>
    </cfRule>
    <cfRule type="containsText" dxfId="17026" priority="18069" operator="containsText" text="10.30 – 19.30">
      <formula>NOT(ISERROR(SEARCH("10.30 – 19.30",AX48)))</formula>
    </cfRule>
    <cfRule type="containsText" dxfId="17025" priority="18070" operator="containsText" text="09.00 – 15.00">
      <formula>NOT(ISERROR(SEARCH("09.00 – 15.00",AX48)))</formula>
    </cfRule>
    <cfRule type="containsText" dxfId="17024" priority="18071" operator="containsText" text="12:30">
      <formula>NOT(ISERROR(SEARCH("12:30",AX48)))</formula>
    </cfRule>
    <cfRule type="containsText" dxfId="17023" priority="18072" operator="containsText" text="13:30">
      <formula>NOT(ISERROR(SEARCH("13:30",AX48)))</formula>
    </cfRule>
    <cfRule type="containsText" dxfId="17022" priority="18073" operator="containsText" text="FESTIVITÁ">
      <formula>NOT(ISERROR(SEARCH("FESTIVITÁ",AX48)))</formula>
    </cfRule>
    <cfRule type="cellIs" dxfId="17021" priority="18074" operator="equal">
      <formula>"DOMENICA"</formula>
    </cfRule>
  </conditionalFormatting>
  <conditionalFormatting sqref="AX57">
    <cfRule type="containsText" dxfId="17020" priority="18041" operator="containsText" text="08.30 – 14.30">
      <formula>NOT(ISERROR(SEARCH("08.30 – 14.30",AX57)))</formula>
    </cfRule>
    <cfRule type="containsText" dxfId="17019" priority="18042" operator="containsText" text="09:30 – 18.30">
      <formula>NOT(ISERROR(SEARCH("09:30 – 18.30",AX57)))</formula>
    </cfRule>
    <cfRule type="containsText" dxfId="17018" priority="18043" operator="containsText" text="10.30 – 18.30">
      <formula>NOT(ISERROR(SEARCH("10.30 – 18.30",AX57)))</formula>
    </cfRule>
    <cfRule type="containsText" dxfId="17017" priority="18044" operator="containsText" text="09.30 – 18.30">
      <formula>NOT(ISERROR(SEARCH("09.30 – 18.30",AX57)))</formula>
    </cfRule>
    <cfRule type="containsText" dxfId="17016" priority="18045" operator="containsText" text="09.00 – 13:00">
      <formula>NOT(ISERROR(SEARCH("09.00 – 13:00",AX57)))</formula>
    </cfRule>
    <cfRule type="containsText" dxfId="17015" priority="18046" operator="containsText" text="08.30 – 16.30">
      <formula>NOT(ISERROR(SEARCH("08.30 – 16.30",AX57)))</formula>
    </cfRule>
    <cfRule type="containsText" dxfId="17014" priority="18047" operator="containsText" text="08:30 – 17.30">
      <formula>NOT(ISERROR(SEARCH("08:30 – 17.30",AX57)))</formula>
    </cfRule>
    <cfRule type="containsText" dxfId="17013" priority="18048" operator="containsText" text="08.30 – 17.30">
      <formula>NOT(ISERROR(SEARCH("08.30 – 17.30",AX57)))</formula>
    </cfRule>
    <cfRule type="containsText" dxfId="17012" priority="18049" operator="containsText" text="09.00 – 18.00">
      <formula>NOT(ISERROR(SEARCH("09.00 – 18.00",AX57)))</formula>
    </cfRule>
    <cfRule type="containsText" dxfId="17011" priority="18050" operator="containsText" text="09.00 – 13.00">
      <formula>NOT(ISERROR(SEARCH("09.00 – 13.00",AX57)))</formula>
    </cfRule>
    <cfRule type="containsText" dxfId="17010" priority="18051" operator="containsText" text="11.30 – 19.30">
      <formula>NOT(ISERROR(SEARCH("11.30 – 19.30",AX57)))</formula>
    </cfRule>
    <cfRule type="containsText" dxfId="17009" priority="18052" operator="containsText" text="10.30 – 19.30">
      <formula>NOT(ISERROR(SEARCH("10.30 – 19.30",AX57)))</formula>
    </cfRule>
    <cfRule type="containsText" dxfId="17008" priority="18053" operator="containsText" text="09.00 – 15.00">
      <formula>NOT(ISERROR(SEARCH("09.00 – 15.00",AX57)))</formula>
    </cfRule>
    <cfRule type="containsText" dxfId="17007" priority="18054" operator="containsText" text="12:30">
      <formula>NOT(ISERROR(SEARCH("12:30",AX57)))</formula>
    </cfRule>
    <cfRule type="containsText" dxfId="17006" priority="18055" operator="containsText" text="13:30">
      <formula>NOT(ISERROR(SEARCH("13:30",AX57)))</formula>
    </cfRule>
    <cfRule type="containsText" dxfId="17005" priority="18056" operator="containsText" text="FESTIVITÁ">
      <formula>NOT(ISERROR(SEARCH("FESTIVITÁ",AX57)))</formula>
    </cfRule>
    <cfRule type="cellIs" dxfId="17004" priority="18057" operator="equal">
      <formula>"DOMENICA"</formula>
    </cfRule>
  </conditionalFormatting>
  <conditionalFormatting sqref="AX57">
    <cfRule type="containsText" dxfId="17003" priority="18035" operator="containsText" text="09.00 - 13.00">
      <formula>NOT(ISERROR(SEARCH("09.00 - 13.00",AX57)))</formula>
    </cfRule>
    <cfRule type="containsText" dxfId="17002" priority="18036" operator="containsText" text="09.00 – 15:00">
      <formula>NOT(ISERROR(SEARCH("09.00 – 15:00",AX57)))</formula>
    </cfRule>
    <cfRule type="containsText" dxfId="17001" priority="18037" operator="containsText" text="09.00 – 16.00">
      <formula>NOT(ISERROR(SEARCH("09.00 – 16.00",AX57)))</formula>
    </cfRule>
    <cfRule type="containsText" dxfId="17000" priority="18038" operator="containsText" text="09.00 - 13:00">
      <formula>NOT(ISERROR(SEARCH("09.00 - 13:00",AX57)))</formula>
    </cfRule>
    <cfRule type="containsText" dxfId="16999" priority="18039" operator="containsText" text="08.30 – 16:30 ">
      <formula>NOT(ISERROR(SEARCH("08.30 – 16:30 ",AX57)))</formula>
    </cfRule>
    <cfRule type="containsText" dxfId="16998" priority="18040" operator="containsText" text="08.30 – 17:30 ">
      <formula>NOT(ISERROR(SEARCH("08.30 – 17:30 ",AX57)))</formula>
    </cfRule>
  </conditionalFormatting>
  <conditionalFormatting sqref="AX62">
    <cfRule type="containsText" dxfId="16997" priority="18018" operator="containsText" text="08.30 – 14.30">
      <formula>NOT(ISERROR(SEARCH("08.30 – 14.30",AX62)))</formula>
    </cfRule>
    <cfRule type="containsText" dxfId="16996" priority="18019" operator="containsText" text="09:30 – 18.30">
      <formula>NOT(ISERROR(SEARCH("09:30 – 18.30",AX62)))</formula>
    </cfRule>
    <cfRule type="containsText" dxfId="16995" priority="18020" operator="containsText" text="10.30 – 18.30">
      <formula>NOT(ISERROR(SEARCH("10.30 – 18.30",AX62)))</formula>
    </cfRule>
    <cfRule type="containsText" dxfId="16994" priority="18021" operator="containsText" text="09.30 – 18.30">
      <formula>NOT(ISERROR(SEARCH("09.30 – 18.30",AX62)))</formula>
    </cfRule>
    <cfRule type="containsText" dxfId="16993" priority="18022" operator="containsText" text="09.00 – 13:00">
      <formula>NOT(ISERROR(SEARCH("09.00 – 13:00",AX62)))</formula>
    </cfRule>
    <cfRule type="containsText" dxfId="16992" priority="18023" operator="containsText" text="08.30 – 16.30">
      <formula>NOT(ISERROR(SEARCH("08.30 – 16.30",AX62)))</formula>
    </cfRule>
    <cfRule type="containsText" dxfId="16991" priority="18024" operator="containsText" text="08:30 – 17.30">
      <formula>NOT(ISERROR(SEARCH("08:30 – 17.30",AX62)))</formula>
    </cfRule>
    <cfRule type="containsText" dxfId="16990" priority="18025" operator="containsText" text="08.30 – 17.30">
      <formula>NOT(ISERROR(SEARCH("08.30 – 17.30",AX62)))</formula>
    </cfRule>
    <cfRule type="containsText" dxfId="16989" priority="18026" operator="containsText" text="09.00 – 18.00">
      <formula>NOT(ISERROR(SEARCH("09.00 – 18.00",AX62)))</formula>
    </cfRule>
    <cfRule type="containsText" dxfId="16988" priority="18027" operator="containsText" text="09.00 – 13.00">
      <formula>NOT(ISERROR(SEARCH("09.00 – 13.00",AX62)))</formula>
    </cfRule>
    <cfRule type="containsText" dxfId="16987" priority="18028" operator="containsText" text="11.30 – 19.30">
      <formula>NOT(ISERROR(SEARCH("11.30 – 19.30",AX62)))</formula>
    </cfRule>
    <cfRule type="containsText" dxfId="16986" priority="18029" operator="containsText" text="10.30 – 19.30">
      <formula>NOT(ISERROR(SEARCH("10.30 – 19.30",AX62)))</formula>
    </cfRule>
    <cfRule type="containsText" dxfId="16985" priority="18030" operator="containsText" text="09.00 – 15.00">
      <formula>NOT(ISERROR(SEARCH("09.00 – 15.00",AX62)))</formula>
    </cfRule>
    <cfRule type="containsText" dxfId="16984" priority="18031" operator="containsText" text="12:30">
      <formula>NOT(ISERROR(SEARCH("12:30",AX62)))</formula>
    </cfRule>
    <cfRule type="containsText" dxfId="16983" priority="18032" operator="containsText" text="13:30">
      <formula>NOT(ISERROR(SEARCH("13:30",AX62)))</formula>
    </cfRule>
    <cfRule type="containsText" dxfId="16982" priority="18033" operator="containsText" text="FESTIVITÁ">
      <formula>NOT(ISERROR(SEARCH("FESTIVITÁ",AX62)))</formula>
    </cfRule>
    <cfRule type="cellIs" dxfId="16981" priority="18034" operator="equal">
      <formula>"DOMENICA"</formula>
    </cfRule>
  </conditionalFormatting>
  <conditionalFormatting sqref="AX62">
    <cfRule type="containsText" dxfId="16980" priority="18001" operator="containsText" text="08.30 – 14.30">
      <formula>NOT(ISERROR(SEARCH("08.30 – 14.30",AX62)))</formula>
    </cfRule>
    <cfRule type="containsText" dxfId="16979" priority="18002" operator="containsText" text="09:30 – 18.30">
      <formula>NOT(ISERROR(SEARCH("09:30 – 18.30",AX62)))</formula>
    </cfRule>
    <cfRule type="containsText" dxfId="16978" priority="18003" operator="containsText" text="10.30 – 18.30">
      <formula>NOT(ISERROR(SEARCH("10.30 – 18.30",AX62)))</formula>
    </cfRule>
    <cfRule type="containsText" dxfId="16977" priority="18004" operator="containsText" text="09.30 – 18.30">
      <formula>NOT(ISERROR(SEARCH("09.30 – 18.30",AX62)))</formula>
    </cfRule>
    <cfRule type="containsText" dxfId="16976" priority="18005" operator="containsText" text="09.00 – 13:00">
      <formula>NOT(ISERROR(SEARCH("09.00 – 13:00",AX62)))</formula>
    </cfRule>
    <cfRule type="containsText" dxfId="16975" priority="18006" operator="containsText" text="08.30 – 16.30">
      <formula>NOT(ISERROR(SEARCH("08.30 – 16.30",AX62)))</formula>
    </cfRule>
    <cfRule type="containsText" dxfId="16974" priority="18007" operator="containsText" text="08:30 – 17.30">
      <formula>NOT(ISERROR(SEARCH("08:30 – 17.30",AX62)))</formula>
    </cfRule>
    <cfRule type="containsText" dxfId="16973" priority="18008" operator="containsText" text="08.30 – 17.30">
      <formula>NOT(ISERROR(SEARCH("08.30 – 17.30",AX62)))</formula>
    </cfRule>
    <cfRule type="containsText" dxfId="16972" priority="18009" operator="containsText" text="09.00 – 18.00">
      <formula>NOT(ISERROR(SEARCH("09.00 – 18.00",AX62)))</formula>
    </cfRule>
    <cfRule type="containsText" dxfId="16971" priority="18010" operator="containsText" text="09.00 – 13.00">
      <formula>NOT(ISERROR(SEARCH("09.00 – 13.00",AX62)))</formula>
    </cfRule>
    <cfRule type="containsText" dxfId="16970" priority="18011" operator="containsText" text="11.30 – 19.30">
      <formula>NOT(ISERROR(SEARCH("11.30 – 19.30",AX62)))</formula>
    </cfRule>
    <cfRule type="containsText" dxfId="16969" priority="18012" operator="containsText" text="10.30 – 19.30">
      <formula>NOT(ISERROR(SEARCH("10.30 – 19.30",AX62)))</formula>
    </cfRule>
    <cfRule type="containsText" dxfId="16968" priority="18013" operator="containsText" text="09.00 – 15.00">
      <formula>NOT(ISERROR(SEARCH("09.00 – 15.00",AX62)))</formula>
    </cfRule>
    <cfRule type="containsText" dxfId="16967" priority="18014" operator="containsText" text="12:30">
      <formula>NOT(ISERROR(SEARCH("12:30",AX62)))</formula>
    </cfRule>
    <cfRule type="containsText" dxfId="16966" priority="18015" operator="containsText" text="13:30">
      <formula>NOT(ISERROR(SEARCH("13:30",AX62)))</formula>
    </cfRule>
    <cfRule type="containsText" dxfId="16965" priority="18016" operator="containsText" text="FESTIVITÁ">
      <formula>NOT(ISERROR(SEARCH("FESTIVITÁ",AX62)))</formula>
    </cfRule>
    <cfRule type="cellIs" dxfId="16964" priority="18017" operator="equal">
      <formula>"DOMENICA"</formula>
    </cfRule>
  </conditionalFormatting>
  <conditionalFormatting sqref="AX63:AX67">
    <cfRule type="containsText" dxfId="16963" priority="17984" operator="containsText" text="08.30 – 14.30">
      <formula>NOT(ISERROR(SEARCH("08.30 – 14.30",AX63)))</formula>
    </cfRule>
    <cfRule type="containsText" dxfId="16962" priority="17985" operator="containsText" text="09:30 – 18.30">
      <formula>NOT(ISERROR(SEARCH("09:30 – 18.30",AX63)))</formula>
    </cfRule>
    <cfRule type="containsText" dxfId="16961" priority="17986" operator="containsText" text="10.30 – 18.30">
      <formula>NOT(ISERROR(SEARCH("10.30 – 18.30",AX63)))</formula>
    </cfRule>
    <cfRule type="containsText" dxfId="16960" priority="17987" operator="containsText" text="09.30 – 18.30">
      <formula>NOT(ISERROR(SEARCH("09.30 – 18.30",AX63)))</formula>
    </cfRule>
    <cfRule type="containsText" dxfId="16959" priority="17988" operator="containsText" text="09.00 – 13:00">
      <formula>NOT(ISERROR(SEARCH("09.00 – 13:00",AX63)))</formula>
    </cfRule>
    <cfRule type="containsText" dxfId="16958" priority="17989" operator="containsText" text="08.30 – 16.30">
      <formula>NOT(ISERROR(SEARCH("08.30 – 16.30",AX63)))</formula>
    </cfRule>
    <cfRule type="containsText" dxfId="16957" priority="17990" operator="containsText" text="08:30 – 17.30">
      <formula>NOT(ISERROR(SEARCH("08:30 – 17.30",AX63)))</formula>
    </cfRule>
    <cfRule type="containsText" dxfId="16956" priority="17991" operator="containsText" text="08.30 – 17.30">
      <formula>NOT(ISERROR(SEARCH("08.30 – 17.30",AX63)))</formula>
    </cfRule>
    <cfRule type="containsText" dxfId="16955" priority="17992" operator="containsText" text="09.00 – 18.00">
      <formula>NOT(ISERROR(SEARCH("09.00 – 18.00",AX63)))</formula>
    </cfRule>
    <cfRule type="containsText" dxfId="16954" priority="17993" operator="containsText" text="09.00 – 13.00">
      <formula>NOT(ISERROR(SEARCH("09.00 – 13.00",AX63)))</formula>
    </cfRule>
    <cfRule type="containsText" dxfId="16953" priority="17994" operator="containsText" text="11.30 – 19.30">
      <formula>NOT(ISERROR(SEARCH("11.30 – 19.30",AX63)))</formula>
    </cfRule>
    <cfRule type="containsText" dxfId="16952" priority="17995" operator="containsText" text="10.30 – 19.30">
      <formula>NOT(ISERROR(SEARCH("10.30 – 19.30",AX63)))</formula>
    </cfRule>
    <cfRule type="containsText" dxfId="16951" priority="17996" operator="containsText" text="09.00 – 15.00">
      <formula>NOT(ISERROR(SEARCH("09.00 – 15.00",AX63)))</formula>
    </cfRule>
    <cfRule type="containsText" dxfId="16950" priority="17997" operator="containsText" text="12:30">
      <formula>NOT(ISERROR(SEARCH("12:30",AX63)))</formula>
    </cfRule>
    <cfRule type="containsText" dxfId="16949" priority="17998" operator="containsText" text="13:30">
      <formula>NOT(ISERROR(SEARCH("13:30",AX63)))</formula>
    </cfRule>
    <cfRule type="containsText" dxfId="16948" priority="17999" operator="containsText" text="FESTIVITÁ">
      <formula>NOT(ISERROR(SEARCH("FESTIVITÁ",AX63)))</formula>
    </cfRule>
    <cfRule type="cellIs" dxfId="16947" priority="18000" operator="equal">
      <formula>"DOMENICA"</formula>
    </cfRule>
  </conditionalFormatting>
  <conditionalFormatting sqref="AX63:AX67">
    <cfRule type="containsText" dxfId="16946" priority="17967" operator="containsText" text="08.30 – 14.30">
      <formula>NOT(ISERROR(SEARCH("08.30 – 14.30",AX63)))</formula>
    </cfRule>
    <cfRule type="containsText" dxfId="16945" priority="17968" operator="containsText" text="09:30 – 18.30">
      <formula>NOT(ISERROR(SEARCH("09:30 – 18.30",AX63)))</formula>
    </cfRule>
    <cfRule type="containsText" dxfId="16944" priority="17969" operator="containsText" text="10.30 – 18.30">
      <formula>NOT(ISERROR(SEARCH("10.30 – 18.30",AX63)))</formula>
    </cfRule>
    <cfRule type="containsText" dxfId="16943" priority="17970" operator="containsText" text="09.30 – 18.30">
      <formula>NOT(ISERROR(SEARCH("09.30 – 18.30",AX63)))</formula>
    </cfRule>
    <cfRule type="containsText" dxfId="16942" priority="17971" operator="containsText" text="09.00 – 13:00">
      <formula>NOT(ISERROR(SEARCH("09.00 – 13:00",AX63)))</formula>
    </cfRule>
    <cfRule type="containsText" dxfId="16941" priority="17972" operator="containsText" text="08.30 – 16.30">
      <formula>NOT(ISERROR(SEARCH("08.30 – 16.30",AX63)))</formula>
    </cfRule>
    <cfRule type="containsText" dxfId="16940" priority="17973" operator="containsText" text="08:30 – 17.30">
      <formula>NOT(ISERROR(SEARCH("08:30 – 17.30",AX63)))</formula>
    </cfRule>
    <cfRule type="containsText" dxfId="16939" priority="17974" operator="containsText" text="08.30 – 17.30">
      <formula>NOT(ISERROR(SEARCH("08.30 – 17.30",AX63)))</formula>
    </cfRule>
    <cfRule type="containsText" dxfId="16938" priority="17975" operator="containsText" text="09.00 – 18.00">
      <formula>NOT(ISERROR(SEARCH("09.00 – 18.00",AX63)))</formula>
    </cfRule>
    <cfRule type="containsText" dxfId="16937" priority="17976" operator="containsText" text="09.00 – 13.00">
      <formula>NOT(ISERROR(SEARCH("09.00 – 13.00",AX63)))</formula>
    </cfRule>
    <cfRule type="containsText" dxfId="16936" priority="17977" operator="containsText" text="11.30 – 19.30">
      <formula>NOT(ISERROR(SEARCH("11.30 – 19.30",AX63)))</formula>
    </cfRule>
    <cfRule type="containsText" dxfId="16935" priority="17978" operator="containsText" text="10.30 – 19.30">
      <formula>NOT(ISERROR(SEARCH("10.30 – 19.30",AX63)))</formula>
    </cfRule>
    <cfRule type="containsText" dxfId="16934" priority="17979" operator="containsText" text="09.00 – 15.00">
      <formula>NOT(ISERROR(SEARCH("09.00 – 15.00",AX63)))</formula>
    </cfRule>
    <cfRule type="containsText" dxfId="16933" priority="17980" operator="containsText" text="12:30">
      <formula>NOT(ISERROR(SEARCH("12:30",AX63)))</formula>
    </cfRule>
    <cfRule type="containsText" dxfId="16932" priority="17981" operator="containsText" text="13:30">
      <formula>NOT(ISERROR(SEARCH("13:30",AX63)))</formula>
    </cfRule>
    <cfRule type="containsText" dxfId="16931" priority="17982" operator="containsText" text="FESTIVITÁ">
      <formula>NOT(ISERROR(SEARCH("FESTIVITÁ",AX63)))</formula>
    </cfRule>
    <cfRule type="cellIs" dxfId="16930" priority="17983" operator="equal">
      <formula>"DOMENICA"</formula>
    </cfRule>
  </conditionalFormatting>
  <conditionalFormatting sqref="AX72:AX77">
    <cfRule type="containsText" dxfId="16929" priority="17950" operator="containsText" text="08.30 – 14.30">
      <formula>NOT(ISERROR(SEARCH("08.30 – 14.30",AX72)))</formula>
    </cfRule>
    <cfRule type="containsText" dxfId="16928" priority="17951" operator="containsText" text="09:30 – 18.30">
      <formula>NOT(ISERROR(SEARCH("09:30 – 18.30",AX72)))</formula>
    </cfRule>
    <cfRule type="containsText" dxfId="16927" priority="17952" operator="containsText" text="10.30 – 18.30">
      <formula>NOT(ISERROR(SEARCH("10.30 – 18.30",AX72)))</formula>
    </cfRule>
    <cfRule type="containsText" dxfId="16926" priority="17953" operator="containsText" text="09.30 – 18.30">
      <formula>NOT(ISERROR(SEARCH("09.30 – 18.30",AX72)))</formula>
    </cfRule>
    <cfRule type="containsText" dxfId="16925" priority="17954" operator="containsText" text="09.00 – 13:00">
      <formula>NOT(ISERROR(SEARCH("09.00 – 13:00",AX72)))</formula>
    </cfRule>
    <cfRule type="containsText" dxfId="16924" priority="17955" operator="containsText" text="08.30 – 16.30">
      <formula>NOT(ISERROR(SEARCH("08.30 – 16.30",AX72)))</formula>
    </cfRule>
    <cfRule type="containsText" dxfId="16923" priority="17956" operator="containsText" text="08:30 – 17.30">
      <formula>NOT(ISERROR(SEARCH("08:30 – 17.30",AX72)))</formula>
    </cfRule>
    <cfRule type="containsText" dxfId="16922" priority="17957" operator="containsText" text="08.30 – 17.30">
      <formula>NOT(ISERROR(SEARCH("08.30 – 17.30",AX72)))</formula>
    </cfRule>
    <cfRule type="containsText" dxfId="16921" priority="17958" operator="containsText" text="09.00 – 18.00">
      <formula>NOT(ISERROR(SEARCH("09.00 – 18.00",AX72)))</formula>
    </cfRule>
    <cfRule type="containsText" dxfId="16920" priority="17959" operator="containsText" text="09.00 – 13.00">
      <formula>NOT(ISERROR(SEARCH("09.00 – 13.00",AX72)))</formula>
    </cfRule>
    <cfRule type="containsText" dxfId="16919" priority="17960" operator="containsText" text="11.30 – 19.30">
      <formula>NOT(ISERROR(SEARCH("11.30 – 19.30",AX72)))</formula>
    </cfRule>
    <cfRule type="containsText" dxfId="16918" priority="17961" operator="containsText" text="10.30 – 19.30">
      <formula>NOT(ISERROR(SEARCH("10.30 – 19.30",AX72)))</formula>
    </cfRule>
    <cfRule type="containsText" dxfId="16917" priority="17962" operator="containsText" text="09.00 – 15.00">
      <formula>NOT(ISERROR(SEARCH("09.00 – 15.00",AX72)))</formula>
    </cfRule>
    <cfRule type="containsText" dxfId="16916" priority="17963" operator="containsText" text="12:30">
      <formula>NOT(ISERROR(SEARCH("12:30",AX72)))</formula>
    </cfRule>
    <cfRule type="containsText" dxfId="16915" priority="17964" operator="containsText" text="13:30">
      <formula>NOT(ISERROR(SEARCH("13:30",AX72)))</formula>
    </cfRule>
    <cfRule type="containsText" dxfId="16914" priority="17965" operator="containsText" text="FESTIVITÁ">
      <formula>NOT(ISERROR(SEARCH("FESTIVITÁ",AX72)))</formula>
    </cfRule>
    <cfRule type="cellIs" dxfId="16913" priority="17966" operator="equal">
      <formula>"DOMENICA"</formula>
    </cfRule>
  </conditionalFormatting>
  <conditionalFormatting sqref="AX72:AX77">
    <cfRule type="containsText" dxfId="16912" priority="17933" operator="containsText" text="08.30 – 14.30">
      <formula>NOT(ISERROR(SEARCH("08.30 – 14.30",AX72)))</formula>
    </cfRule>
    <cfRule type="containsText" dxfId="16911" priority="17934" operator="containsText" text="09:30 – 18.30">
      <formula>NOT(ISERROR(SEARCH("09:30 – 18.30",AX72)))</formula>
    </cfRule>
    <cfRule type="containsText" dxfId="16910" priority="17935" operator="containsText" text="10.30 – 18.30">
      <formula>NOT(ISERROR(SEARCH("10.30 – 18.30",AX72)))</formula>
    </cfRule>
    <cfRule type="containsText" dxfId="16909" priority="17936" operator="containsText" text="09.30 – 18.30">
      <formula>NOT(ISERROR(SEARCH("09.30 – 18.30",AX72)))</formula>
    </cfRule>
    <cfRule type="containsText" dxfId="16908" priority="17937" operator="containsText" text="09.00 – 13:00">
      <formula>NOT(ISERROR(SEARCH("09.00 – 13:00",AX72)))</formula>
    </cfRule>
    <cfRule type="containsText" dxfId="16907" priority="17938" operator="containsText" text="08.30 – 16.30">
      <formula>NOT(ISERROR(SEARCH("08.30 – 16.30",AX72)))</formula>
    </cfRule>
    <cfRule type="containsText" dxfId="16906" priority="17939" operator="containsText" text="08:30 – 17.30">
      <formula>NOT(ISERROR(SEARCH("08:30 – 17.30",AX72)))</formula>
    </cfRule>
    <cfRule type="containsText" dxfId="16905" priority="17940" operator="containsText" text="08.30 – 17.30">
      <formula>NOT(ISERROR(SEARCH("08.30 – 17.30",AX72)))</formula>
    </cfRule>
    <cfRule type="containsText" dxfId="16904" priority="17941" operator="containsText" text="09.00 – 18.00">
      <formula>NOT(ISERROR(SEARCH("09.00 – 18.00",AX72)))</formula>
    </cfRule>
    <cfRule type="containsText" dxfId="16903" priority="17942" operator="containsText" text="09.00 – 13.00">
      <formula>NOT(ISERROR(SEARCH("09.00 – 13.00",AX72)))</formula>
    </cfRule>
    <cfRule type="containsText" dxfId="16902" priority="17943" operator="containsText" text="11.30 – 19.30">
      <formula>NOT(ISERROR(SEARCH("11.30 – 19.30",AX72)))</formula>
    </cfRule>
    <cfRule type="containsText" dxfId="16901" priority="17944" operator="containsText" text="10.30 – 19.30">
      <formula>NOT(ISERROR(SEARCH("10.30 – 19.30",AX72)))</formula>
    </cfRule>
    <cfRule type="containsText" dxfId="16900" priority="17945" operator="containsText" text="09.00 – 15.00">
      <formula>NOT(ISERROR(SEARCH("09.00 – 15.00",AX72)))</formula>
    </cfRule>
    <cfRule type="containsText" dxfId="16899" priority="17946" operator="containsText" text="12:30">
      <formula>NOT(ISERROR(SEARCH("12:30",AX72)))</formula>
    </cfRule>
    <cfRule type="containsText" dxfId="16898" priority="17947" operator="containsText" text="13:30">
      <formula>NOT(ISERROR(SEARCH("13:30",AX72)))</formula>
    </cfRule>
    <cfRule type="containsText" dxfId="16897" priority="17948" operator="containsText" text="FESTIVITÁ">
      <formula>NOT(ISERROR(SEARCH("FESTIVITÁ",AX72)))</formula>
    </cfRule>
    <cfRule type="cellIs" dxfId="16896" priority="17949" operator="equal">
      <formula>"DOMENICA"</formula>
    </cfRule>
  </conditionalFormatting>
  <conditionalFormatting sqref="AX72:AX77">
    <cfRule type="containsText" dxfId="16895" priority="17916" operator="containsText" text="08.30 – 14.30">
      <formula>NOT(ISERROR(SEARCH("08.30 – 14.30",AX72)))</formula>
    </cfRule>
    <cfRule type="containsText" dxfId="16894" priority="17917" operator="containsText" text="09:30 – 18.30">
      <formula>NOT(ISERROR(SEARCH("09:30 – 18.30",AX72)))</formula>
    </cfRule>
    <cfRule type="containsText" dxfId="16893" priority="17918" operator="containsText" text="10.30 – 18.30">
      <formula>NOT(ISERROR(SEARCH("10.30 – 18.30",AX72)))</formula>
    </cfRule>
    <cfRule type="containsText" dxfId="16892" priority="17919" operator="containsText" text="09.30 – 18.30">
      <formula>NOT(ISERROR(SEARCH("09.30 – 18.30",AX72)))</formula>
    </cfRule>
    <cfRule type="containsText" dxfId="16891" priority="17920" operator="containsText" text="09.00 – 13:00">
      <formula>NOT(ISERROR(SEARCH("09.00 – 13:00",AX72)))</formula>
    </cfRule>
    <cfRule type="containsText" dxfId="16890" priority="17921" operator="containsText" text="08.30 – 16.30">
      <formula>NOT(ISERROR(SEARCH("08.30 – 16.30",AX72)))</formula>
    </cfRule>
    <cfRule type="containsText" dxfId="16889" priority="17922" operator="containsText" text="08:30 – 17.30">
      <formula>NOT(ISERROR(SEARCH("08:30 – 17.30",AX72)))</formula>
    </cfRule>
    <cfRule type="containsText" dxfId="16888" priority="17923" operator="containsText" text="08.30 – 17.30">
      <formula>NOT(ISERROR(SEARCH("08.30 – 17.30",AX72)))</formula>
    </cfRule>
    <cfRule type="containsText" dxfId="16887" priority="17924" operator="containsText" text="09.00 – 18.00">
      <formula>NOT(ISERROR(SEARCH("09.00 – 18.00",AX72)))</formula>
    </cfRule>
    <cfRule type="containsText" dxfId="16886" priority="17925" operator="containsText" text="09.00 – 13.00">
      <formula>NOT(ISERROR(SEARCH("09.00 – 13.00",AX72)))</formula>
    </cfRule>
    <cfRule type="containsText" dxfId="16885" priority="17926" operator="containsText" text="11.30 – 19.30">
      <formula>NOT(ISERROR(SEARCH("11.30 – 19.30",AX72)))</formula>
    </cfRule>
    <cfRule type="containsText" dxfId="16884" priority="17927" operator="containsText" text="10.30 – 19.30">
      <formula>NOT(ISERROR(SEARCH("10.30 – 19.30",AX72)))</formula>
    </cfRule>
    <cfRule type="containsText" dxfId="16883" priority="17928" operator="containsText" text="09.00 – 15.00">
      <formula>NOT(ISERROR(SEARCH("09.00 – 15.00",AX72)))</formula>
    </cfRule>
    <cfRule type="containsText" dxfId="16882" priority="17929" operator="containsText" text="12:30">
      <formula>NOT(ISERROR(SEARCH("12:30",AX72)))</formula>
    </cfRule>
    <cfRule type="containsText" dxfId="16881" priority="17930" operator="containsText" text="13:30">
      <formula>NOT(ISERROR(SEARCH("13:30",AX72)))</formula>
    </cfRule>
    <cfRule type="containsText" dxfId="16880" priority="17931" operator="containsText" text="FESTIVITÁ">
      <formula>NOT(ISERROR(SEARCH("FESTIVITÁ",AX72)))</formula>
    </cfRule>
    <cfRule type="cellIs" dxfId="16879" priority="17932" operator="equal">
      <formula>"DOMENICA"</formula>
    </cfRule>
  </conditionalFormatting>
  <conditionalFormatting sqref="AX82:AX87">
    <cfRule type="containsText" dxfId="16878" priority="17899" operator="containsText" text="08.30 – 14.30">
      <formula>NOT(ISERROR(SEARCH("08.30 – 14.30",AX82)))</formula>
    </cfRule>
    <cfRule type="containsText" dxfId="16877" priority="17900" operator="containsText" text="09:30 – 18.30">
      <formula>NOT(ISERROR(SEARCH("09:30 – 18.30",AX82)))</formula>
    </cfRule>
    <cfRule type="containsText" dxfId="16876" priority="17901" operator="containsText" text="10.30 – 18.30">
      <formula>NOT(ISERROR(SEARCH("10.30 – 18.30",AX82)))</formula>
    </cfRule>
    <cfRule type="containsText" dxfId="16875" priority="17902" operator="containsText" text="09.30 – 18.30">
      <formula>NOT(ISERROR(SEARCH("09.30 – 18.30",AX82)))</formula>
    </cfRule>
    <cfRule type="containsText" dxfId="16874" priority="17903" operator="containsText" text="09.00 – 13:00">
      <formula>NOT(ISERROR(SEARCH("09.00 – 13:00",AX82)))</formula>
    </cfRule>
    <cfRule type="containsText" dxfId="16873" priority="17904" operator="containsText" text="08.30 – 16.30">
      <formula>NOT(ISERROR(SEARCH("08.30 – 16.30",AX82)))</formula>
    </cfRule>
    <cfRule type="containsText" dxfId="16872" priority="17905" operator="containsText" text="08:30 – 17.30">
      <formula>NOT(ISERROR(SEARCH("08:30 – 17.30",AX82)))</formula>
    </cfRule>
    <cfRule type="containsText" dxfId="16871" priority="17906" operator="containsText" text="08.30 – 17.30">
      <formula>NOT(ISERROR(SEARCH("08.30 – 17.30",AX82)))</formula>
    </cfRule>
    <cfRule type="containsText" dxfId="16870" priority="17907" operator="containsText" text="09.00 – 18.00">
      <formula>NOT(ISERROR(SEARCH("09.00 – 18.00",AX82)))</formula>
    </cfRule>
    <cfRule type="containsText" dxfId="16869" priority="17908" operator="containsText" text="09.00 – 13.00">
      <formula>NOT(ISERROR(SEARCH("09.00 – 13.00",AX82)))</formula>
    </cfRule>
    <cfRule type="containsText" dxfId="16868" priority="17909" operator="containsText" text="11.30 – 19.30">
      <formula>NOT(ISERROR(SEARCH("11.30 – 19.30",AX82)))</formula>
    </cfRule>
    <cfRule type="containsText" dxfId="16867" priority="17910" operator="containsText" text="10.30 – 19.30">
      <formula>NOT(ISERROR(SEARCH("10.30 – 19.30",AX82)))</formula>
    </cfRule>
    <cfRule type="containsText" dxfId="16866" priority="17911" operator="containsText" text="09.00 – 15.00">
      <formula>NOT(ISERROR(SEARCH("09.00 – 15.00",AX82)))</formula>
    </cfRule>
    <cfRule type="containsText" dxfId="16865" priority="17912" operator="containsText" text="12:30">
      <formula>NOT(ISERROR(SEARCH("12:30",AX82)))</formula>
    </cfRule>
    <cfRule type="containsText" dxfId="16864" priority="17913" operator="containsText" text="13:30">
      <formula>NOT(ISERROR(SEARCH("13:30",AX82)))</formula>
    </cfRule>
    <cfRule type="containsText" dxfId="16863" priority="17914" operator="containsText" text="FESTIVITÁ">
      <formula>NOT(ISERROR(SEARCH("FESTIVITÁ",AX82)))</formula>
    </cfRule>
    <cfRule type="cellIs" dxfId="16862" priority="17915" operator="equal">
      <formula>"DOMENICA"</formula>
    </cfRule>
  </conditionalFormatting>
  <conditionalFormatting sqref="AX82:AX87">
    <cfRule type="containsText" dxfId="16861" priority="17882" operator="containsText" text="08.30 – 14.30">
      <formula>NOT(ISERROR(SEARCH("08.30 – 14.30",AX82)))</formula>
    </cfRule>
    <cfRule type="containsText" dxfId="16860" priority="17883" operator="containsText" text="09:30 – 18.30">
      <formula>NOT(ISERROR(SEARCH("09:30 – 18.30",AX82)))</formula>
    </cfRule>
    <cfRule type="containsText" dxfId="16859" priority="17884" operator="containsText" text="10.30 – 18.30">
      <formula>NOT(ISERROR(SEARCH("10.30 – 18.30",AX82)))</formula>
    </cfRule>
    <cfRule type="containsText" dxfId="16858" priority="17885" operator="containsText" text="09.30 – 18.30">
      <formula>NOT(ISERROR(SEARCH("09.30 – 18.30",AX82)))</formula>
    </cfRule>
    <cfRule type="containsText" dxfId="16857" priority="17886" operator="containsText" text="09.00 – 13:00">
      <formula>NOT(ISERROR(SEARCH("09.00 – 13:00",AX82)))</formula>
    </cfRule>
    <cfRule type="containsText" dxfId="16856" priority="17887" operator="containsText" text="08.30 – 16.30">
      <formula>NOT(ISERROR(SEARCH("08.30 – 16.30",AX82)))</formula>
    </cfRule>
    <cfRule type="containsText" dxfId="16855" priority="17888" operator="containsText" text="08:30 – 17.30">
      <formula>NOT(ISERROR(SEARCH("08:30 – 17.30",AX82)))</formula>
    </cfRule>
    <cfRule type="containsText" dxfId="16854" priority="17889" operator="containsText" text="08.30 – 17.30">
      <formula>NOT(ISERROR(SEARCH("08.30 – 17.30",AX82)))</formula>
    </cfRule>
    <cfRule type="containsText" dxfId="16853" priority="17890" operator="containsText" text="09.00 – 18.00">
      <formula>NOT(ISERROR(SEARCH("09.00 – 18.00",AX82)))</formula>
    </cfRule>
    <cfRule type="containsText" dxfId="16852" priority="17891" operator="containsText" text="09.00 – 13.00">
      <formula>NOT(ISERROR(SEARCH("09.00 – 13.00",AX82)))</formula>
    </cfRule>
    <cfRule type="containsText" dxfId="16851" priority="17892" operator="containsText" text="11.30 – 19.30">
      <formula>NOT(ISERROR(SEARCH("11.30 – 19.30",AX82)))</formula>
    </cfRule>
    <cfRule type="containsText" dxfId="16850" priority="17893" operator="containsText" text="10.30 – 19.30">
      <formula>NOT(ISERROR(SEARCH("10.30 – 19.30",AX82)))</formula>
    </cfRule>
    <cfRule type="containsText" dxfId="16849" priority="17894" operator="containsText" text="09.00 – 15.00">
      <formula>NOT(ISERROR(SEARCH("09.00 – 15.00",AX82)))</formula>
    </cfRule>
    <cfRule type="containsText" dxfId="16848" priority="17895" operator="containsText" text="12:30">
      <formula>NOT(ISERROR(SEARCH("12:30",AX82)))</formula>
    </cfRule>
    <cfRule type="containsText" dxfId="16847" priority="17896" operator="containsText" text="13:30">
      <formula>NOT(ISERROR(SEARCH("13:30",AX82)))</formula>
    </cfRule>
    <cfRule type="containsText" dxfId="16846" priority="17897" operator="containsText" text="FESTIVITÁ">
      <formula>NOT(ISERROR(SEARCH("FESTIVITÁ",AX82)))</formula>
    </cfRule>
    <cfRule type="cellIs" dxfId="16845" priority="17898" operator="equal">
      <formula>"DOMENICA"</formula>
    </cfRule>
  </conditionalFormatting>
  <conditionalFormatting sqref="AX82:AX87">
    <cfRule type="containsText" dxfId="16844" priority="17865" operator="containsText" text="08.30 – 14.30">
      <formula>NOT(ISERROR(SEARCH("08.30 – 14.30",AX82)))</formula>
    </cfRule>
    <cfRule type="containsText" dxfId="16843" priority="17866" operator="containsText" text="09:30 – 18.30">
      <formula>NOT(ISERROR(SEARCH("09:30 – 18.30",AX82)))</formula>
    </cfRule>
    <cfRule type="containsText" dxfId="16842" priority="17867" operator="containsText" text="10.30 – 18.30">
      <formula>NOT(ISERROR(SEARCH("10.30 – 18.30",AX82)))</formula>
    </cfRule>
    <cfRule type="containsText" dxfId="16841" priority="17868" operator="containsText" text="09.30 – 18.30">
      <formula>NOT(ISERROR(SEARCH("09.30 – 18.30",AX82)))</formula>
    </cfRule>
    <cfRule type="containsText" dxfId="16840" priority="17869" operator="containsText" text="09.00 – 13:00">
      <formula>NOT(ISERROR(SEARCH("09.00 – 13:00",AX82)))</formula>
    </cfRule>
    <cfRule type="containsText" dxfId="16839" priority="17870" operator="containsText" text="08.30 – 16.30">
      <formula>NOT(ISERROR(SEARCH("08.30 – 16.30",AX82)))</formula>
    </cfRule>
    <cfRule type="containsText" dxfId="16838" priority="17871" operator="containsText" text="08:30 – 17.30">
      <formula>NOT(ISERROR(SEARCH("08:30 – 17.30",AX82)))</formula>
    </cfRule>
    <cfRule type="containsText" dxfId="16837" priority="17872" operator="containsText" text="08.30 – 17.30">
      <formula>NOT(ISERROR(SEARCH("08.30 – 17.30",AX82)))</formula>
    </cfRule>
    <cfRule type="containsText" dxfId="16836" priority="17873" operator="containsText" text="09.00 – 18.00">
      <formula>NOT(ISERROR(SEARCH("09.00 – 18.00",AX82)))</formula>
    </cfRule>
    <cfRule type="containsText" dxfId="16835" priority="17874" operator="containsText" text="09.00 – 13.00">
      <formula>NOT(ISERROR(SEARCH("09.00 – 13.00",AX82)))</formula>
    </cfRule>
    <cfRule type="containsText" dxfId="16834" priority="17875" operator="containsText" text="11.30 – 19.30">
      <formula>NOT(ISERROR(SEARCH("11.30 – 19.30",AX82)))</formula>
    </cfRule>
    <cfRule type="containsText" dxfId="16833" priority="17876" operator="containsText" text="10.30 – 19.30">
      <formula>NOT(ISERROR(SEARCH("10.30 – 19.30",AX82)))</formula>
    </cfRule>
    <cfRule type="containsText" dxfId="16832" priority="17877" operator="containsText" text="09.00 – 15.00">
      <formula>NOT(ISERROR(SEARCH("09.00 – 15.00",AX82)))</formula>
    </cfRule>
    <cfRule type="containsText" dxfId="16831" priority="17878" operator="containsText" text="12:30">
      <formula>NOT(ISERROR(SEARCH("12:30",AX82)))</formula>
    </cfRule>
    <cfRule type="containsText" dxfId="16830" priority="17879" operator="containsText" text="13:30">
      <formula>NOT(ISERROR(SEARCH("13:30",AX82)))</formula>
    </cfRule>
    <cfRule type="containsText" dxfId="16829" priority="17880" operator="containsText" text="FESTIVITÁ">
      <formula>NOT(ISERROR(SEARCH("FESTIVITÁ",AX82)))</formula>
    </cfRule>
    <cfRule type="cellIs" dxfId="16828" priority="17881" operator="equal">
      <formula>"DOMENICA"</formula>
    </cfRule>
  </conditionalFormatting>
  <conditionalFormatting sqref="AX92:AX97">
    <cfRule type="containsText" dxfId="16827" priority="17848" operator="containsText" text="08.30 – 14.30">
      <formula>NOT(ISERROR(SEARCH("08.30 – 14.30",AX92)))</formula>
    </cfRule>
    <cfRule type="containsText" dxfId="16826" priority="17849" operator="containsText" text="09:30 – 18.30">
      <formula>NOT(ISERROR(SEARCH("09:30 – 18.30",AX92)))</formula>
    </cfRule>
    <cfRule type="containsText" dxfId="16825" priority="17850" operator="containsText" text="10.30 – 18.30">
      <formula>NOT(ISERROR(SEARCH("10.30 – 18.30",AX92)))</formula>
    </cfRule>
    <cfRule type="containsText" dxfId="16824" priority="17851" operator="containsText" text="09.30 – 18.30">
      <formula>NOT(ISERROR(SEARCH("09.30 – 18.30",AX92)))</formula>
    </cfRule>
    <cfRule type="containsText" dxfId="16823" priority="17852" operator="containsText" text="09.00 – 13:00">
      <formula>NOT(ISERROR(SEARCH("09.00 – 13:00",AX92)))</formula>
    </cfRule>
    <cfRule type="containsText" dxfId="16822" priority="17853" operator="containsText" text="08.30 – 16.30">
      <formula>NOT(ISERROR(SEARCH("08.30 – 16.30",AX92)))</formula>
    </cfRule>
    <cfRule type="containsText" dxfId="16821" priority="17854" operator="containsText" text="08:30 – 17.30">
      <formula>NOT(ISERROR(SEARCH("08:30 – 17.30",AX92)))</formula>
    </cfRule>
    <cfRule type="containsText" dxfId="16820" priority="17855" operator="containsText" text="08.30 – 17.30">
      <formula>NOT(ISERROR(SEARCH("08.30 – 17.30",AX92)))</formula>
    </cfRule>
    <cfRule type="containsText" dxfId="16819" priority="17856" operator="containsText" text="09.00 – 18.00">
      <formula>NOT(ISERROR(SEARCH("09.00 – 18.00",AX92)))</formula>
    </cfRule>
    <cfRule type="containsText" dxfId="16818" priority="17857" operator="containsText" text="09.00 – 13.00">
      <formula>NOT(ISERROR(SEARCH("09.00 – 13.00",AX92)))</formula>
    </cfRule>
    <cfRule type="containsText" dxfId="16817" priority="17858" operator="containsText" text="11.30 – 19.30">
      <formula>NOT(ISERROR(SEARCH("11.30 – 19.30",AX92)))</formula>
    </cfRule>
    <cfRule type="containsText" dxfId="16816" priority="17859" operator="containsText" text="10.30 – 19.30">
      <formula>NOT(ISERROR(SEARCH("10.30 – 19.30",AX92)))</formula>
    </cfRule>
    <cfRule type="containsText" dxfId="16815" priority="17860" operator="containsText" text="09.00 – 15.00">
      <formula>NOT(ISERROR(SEARCH("09.00 – 15.00",AX92)))</formula>
    </cfRule>
    <cfRule type="containsText" dxfId="16814" priority="17861" operator="containsText" text="12:30">
      <formula>NOT(ISERROR(SEARCH("12:30",AX92)))</formula>
    </cfRule>
    <cfRule type="containsText" dxfId="16813" priority="17862" operator="containsText" text="13:30">
      <formula>NOT(ISERROR(SEARCH("13:30",AX92)))</formula>
    </cfRule>
    <cfRule type="containsText" dxfId="16812" priority="17863" operator="containsText" text="FESTIVITÁ">
      <formula>NOT(ISERROR(SEARCH("FESTIVITÁ",AX92)))</formula>
    </cfRule>
    <cfRule type="cellIs" dxfId="16811" priority="17864" operator="equal">
      <formula>"DOMENICA"</formula>
    </cfRule>
  </conditionalFormatting>
  <conditionalFormatting sqref="AX92:AX97">
    <cfRule type="containsText" dxfId="16810" priority="17831" operator="containsText" text="08.30 – 14.30">
      <formula>NOT(ISERROR(SEARCH("08.30 – 14.30",AX92)))</formula>
    </cfRule>
    <cfRule type="containsText" dxfId="16809" priority="17832" operator="containsText" text="09:30 – 18.30">
      <formula>NOT(ISERROR(SEARCH("09:30 – 18.30",AX92)))</formula>
    </cfRule>
    <cfRule type="containsText" dxfId="16808" priority="17833" operator="containsText" text="10.30 – 18.30">
      <formula>NOT(ISERROR(SEARCH("10.30 – 18.30",AX92)))</formula>
    </cfRule>
    <cfRule type="containsText" dxfId="16807" priority="17834" operator="containsText" text="09.30 – 18.30">
      <formula>NOT(ISERROR(SEARCH("09.30 – 18.30",AX92)))</formula>
    </cfRule>
    <cfRule type="containsText" dxfId="16806" priority="17835" operator="containsText" text="09.00 – 13:00">
      <formula>NOT(ISERROR(SEARCH("09.00 – 13:00",AX92)))</formula>
    </cfRule>
    <cfRule type="containsText" dxfId="16805" priority="17836" operator="containsText" text="08.30 – 16.30">
      <formula>NOT(ISERROR(SEARCH("08.30 – 16.30",AX92)))</formula>
    </cfRule>
    <cfRule type="containsText" dxfId="16804" priority="17837" operator="containsText" text="08:30 – 17.30">
      <formula>NOT(ISERROR(SEARCH("08:30 – 17.30",AX92)))</formula>
    </cfRule>
    <cfRule type="containsText" dxfId="16803" priority="17838" operator="containsText" text="08.30 – 17.30">
      <formula>NOT(ISERROR(SEARCH("08.30 – 17.30",AX92)))</formula>
    </cfRule>
    <cfRule type="containsText" dxfId="16802" priority="17839" operator="containsText" text="09.00 – 18.00">
      <formula>NOT(ISERROR(SEARCH("09.00 – 18.00",AX92)))</formula>
    </cfRule>
    <cfRule type="containsText" dxfId="16801" priority="17840" operator="containsText" text="09.00 – 13.00">
      <formula>NOT(ISERROR(SEARCH("09.00 – 13.00",AX92)))</formula>
    </cfRule>
    <cfRule type="containsText" dxfId="16800" priority="17841" operator="containsText" text="11.30 – 19.30">
      <formula>NOT(ISERROR(SEARCH("11.30 – 19.30",AX92)))</formula>
    </cfRule>
    <cfRule type="containsText" dxfId="16799" priority="17842" operator="containsText" text="10.30 – 19.30">
      <formula>NOT(ISERROR(SEARCH("10.30 – 19.30",AX92)))</formula>
    </cfRule>
    <cfRule type="containsText" dxfId="16798" priority="17843" operator="containsText" text="09.00 – 15.00">
      <formula>NOT(ISERROR(SEARCH("09.00 – 15.00",AX92)))</formula>
    </cfRule>
    <cfRule type="containsText" dxfId="16797" priority="17844" operator="containsText" text="12:30">
      <formula>NOT(ISERROR(SEARCH("12:30",AX92)))</formula>
    </cfRule>
    <cfRule type="containsText" dxfId="16796" priority="17845" operator="containsText" text="13:30">
      <formula>NOT(ISERROR(SEARCH("13:30",AX92)))</formula>
    </cfRule>
    <cfRule type="containsText" dxfId="16795" priority="17846" operator="containsText" text="FESTIVITÁ">
      <formula>NOT(ISERROR(SEARCH("FESTIVITÁ",AX92)))</formula>
    </cfRule>
    <cfRule type="cellIs" dxfId="16794" priority="17847" operator="equal">
      <formula>"DOMENICA"</formula>
    </cfRule>
  </conditionalFormatting>
  <conditionalFormatting sqref="AX92:AX97">
    <cfRule type="containsText" dxfId="16793" priority="17814" operator="containsText" text="08.30 – 14.30">
      <formula>NOT(ISERROR(SEARCH("08.30 – 14.30",AX92)))</formula>
    </cfRule>
    <cfRule type="containsText" dxfId="16792" priority="17815" operator="containsText" text="09:30 – 18.30">
      <formula>NOT(ISERROR(SEARCH("09:30 – 18.30",AX92)))</formula>
    </cfRule>
    <cfRule type="containsText" dxfId="16791" priority="17816" operator="containsText" text="10.30 – 18.30">
      <formula>NOT(ISERROR(SEARCH("10.30 – 18.30",AX92)))</formula>
    </cfRule>
    <cfRule type="containsText" dxfId="16790" priority="17817" operator="containsText" text="09.30 – 18.30">
      <formula>NOT(ISERROR(SEARCH("09.30 – 18.30",AX92)))</formula>
    </cfRule>
    <cfRule type="containsText" dxfId="16789" priority="17818" operator="containsText" text="09.00 – 13:00">
      <formula>NOT(ISERROR(SEARCH("09.00 – 13:00",AX92)))</formula>
    </cfRule>
    <cfRule type="containsText" dxfId="16788" priority="17819" operator="containsText" text="08.30 – 16.30">
      <formula>NOT(ISERROR(SEARCH("08.30 – 16.30",AX92)))</formula>
    </cfRule>
    <cfRule type="containsText" dxfId="16787" priority="17820" operator="containsText" text="08:30 – 17.30">
      <formula>NOT(ISERROR(SEARCH("08:30 – 17.30",AX92)))</formula>
    </cfRule>
    <cfRule type="containsText" dxfId="16786" priority="17821" operator="containsText" text="08.30 – 17.30">
      <formula>NOT(ISERROR(SEARCH("08.30 – 17.30",AX92)))</formula>
    </cfRule>
    <cfRule type="containsText" dxfId="16785" priority="17822" operator="containsText" text="09.00 – 18.00">
      <formula>NOT(ISERROR(SEARCH("09.00 – 18.00",AX92)))</formula>
    </cfRule>
    <cfRule type="containsText" dxfId="16784" priority="17823" operator="containsText" text="09.00 – 13.00">
      <formula>NOT(ISERROR(SEARCH("09.00 – 13.00",AX92)))</formula>
    </cfRule>
    <cfRule type="containsText" dxfId="16783" priority="17824" operator="containsText" text="11.30 – 19.30">
      <formula>NOT(ISERROR(SEARCH("11.30 – 19.30",AX92)))</formula>
    </cfRule>
    <cfRule type="containsText" dxfId="16782" priority="17825" operator="containsText" text="10.30 – 19.30">
      <formula>NOT(ISERROR(SEARCH("10.30 – 19.30",AX92)))</formula>
    </cfRule>
    <cfRule type="containsText" dxfId="16781" priority="17826" operator="containsText" text="09.00 – 15.00">
      <formula>NOT(ISERROR(SEARCH("09.00 – 15.00",AX92)))</formula>
    </cfRule>
    <cfRule type="containsText" dxfId="16780" priority="17827" operator="containsText" text="12:30">
      <formula>NOT(ISERROR(SEARCH("12:30",AX92)))</formula>
    </cfRule>
    <cfRule type="containsText" dxfId="16779" priority="17828" operator="containsText" text="13:30">
      <formula>NOT(ISERROR(SEARCH("13:30",AX92)))</formula>
    </cfRule>
    <cfRule type="containsText" dxfId="16778" priority="17829" operator="containsText" text="FESTIVITÁ">
      <formula>NOT(ISERROR(SEARCH("FESTIVITÁ",AX92)))</formula>
    </cfRule>
    <cfRule type="cellIs" dxfId="16777" priority="17830" operator="equal">
      <formula>"DOMENICA"</formula>
    </cfRule>
  </conditionalFormatting>
  <conditionalFormatting sqref="AX111">
    <cfRule type="containsText" dxfId="16776" priority="17797" operator="containsText" text="08.30 – 14.30">
      <formula>NOT(ISERROR(SEARCH("08.30 – 14.30",AX111)))</formula>
    </cfRule>
    <cfRule type="containsText" dxfId="16775" priority="17798" operator="containsText" text="09:30 – 18.30">
      <formula>NOT(ISERROR(SEARCH("09:30 – 18.30",AX111)))</formula>
    </cfRule>
    <cfRule type="containsText" dxfId="16774" priority="17799" operator="containsText" text="10.30 – 18.30">
      <formula>NOT(ISERROR(SEARCH("10.30 – 18.30",AX111)))</formula>
    </cfRule>
    <cfRule type="containsText" dxfId="16773" priority="17800" operator="containsText" text="09.30 – 18.30">
      <formula>NOT(ISERROR(SEARCH("09.30 – 18.30",AX111)))</formula>
    </cfRule>
    <cfRule type="containsText" dxfId="16772" priority="17801" operator="containsText" text="09.00 – 13:00">
      <formula>NOT(ISERROR(SEARCH("09.00 – 13:00",AX111)))</formula>
    </cfRule>
    <cfRule type="containsText" dxfId="16771" priority="17802" operator="containsText" text="08.30 – 16.30">
      <formula>NOT(ISERROR(SEARCH("08.30 – 16.30",AX111)))</formula>
    </cfRule>
    <cfRule type="containsText" dxfId="16770" priority="17803" operator="containsText" text="08:30 – 17.30">
      <formula>NOT(ISERROR(SEARCH("08:30 – 17.30",AX111)))</formula>
    </cfRule>
    <cfRule type="containsText" dxfId="16769" priority="17804" operator="containsText" text="08.30 – 17.30">
      <formula>NOT(ISERROR(SEARCH("08.30 – 17.30",AX111)))</formula>
    </cfRule>
    <cfRule type="containsText" dxfId="16768" priority="17805" operator="containsText" text="09.00 – 18.00">
      <formula>NOT(ISERROR(SEARCH("09.00 – 18.00",AX111)))</formula>
    </cfRule>
    <cfRule type="containsText" dxfId="16767" priority="17806" operator="containsText" text="09.00 – 13.00">
      <formula>NOT(ISERROR(SEARCH("09.00 – 13.00",AX111)))</formula>
    </cfRule>
    <cfRule type="containsText" dxfId="16766" priority="17807" operator="containsText" text="11.30 – 19.30">
      <formula>NOT(ISERROR(SEARCH("11.30 – 19.30",AX111)))</formula>
    </cfRule>
    <cfRule type="containsText" dxfId="16765" priority="17808" operator="containsText" text="10.30 – 19.30">
      <formula>NOT(ISERROR(SEARCH("10.30 – 19.30",AX111)))</formula>
    </cfRule>
    <cfRule type="containsText" dxfId="16764" priority="17809" operator="containsText" text="09.00 – 15.00">
      <formula>NOT(ISERROR(SEARCH("09.00 – 15.00",AX111)))</formula>
    </cfRule>
    <cfRule type="containsText" dxfId="16763" priority="17810" operator="containsText" text="12:30">
      <formula>NOT(ISERROR(SEARCH("12:30",AX111)))</formula>
    </cfRule>
    <cfRule type="containsText" dxfId="16762" priority="17811" operator="containsText" text="13:30">
      <formula>NOT(ISERROR(SEARCH("13:30",AX111)))</formula>
    </cfRule>
    <cfRule type="containsText" dxfId="16761" priority="17812" operator="containsText" text="FESTIVITÁ">
      <formula>NOT(ISERROR(SEARCH("FESTIVITÁ",AX111)))</formula>
    </cfRule>
    <cfRule type="cellIs" dxfId="16760" priority="17813" operator="equal">
      <formula>"DOMENICA"</formula>
    </cfRule>
  </conditionalFormatting>
  <conditionalFormatting sqref="AX111">
    <cfRule type="containsText" dxfId="16759" priority="17791" operator="containsText" text="09.00 - 13.00">
      <formula>NOT(ISERROR(SEARCH("09.00 - 13.00",AX111)))</formula>
    </cfRule>
    <cfRule type="containsText" dxfId="16758" priority="17792" operator="containsText" text="09.00 – 15:00">
      <formula>NOT(ISERROR(SEARCH("09.00 – 15:00",AX111)))</formula>
    </cfRule>
    <cfRule type="containsText" dxfId="16757" priority="17793" operator="containsText" text="09.00 – 16.00">
      <formula>NOT(ISERROR(SEARCH("09.00 – 16.00",AX111)))</formula>
    </cfRule>
    <cfRule type="containsText" dxfId="16756" priority="17794" operator="containsText" text="09.00 - 13:00">
      <formula>NOT(ISERROR(SEARCH("09.00 - 13:00",AX111)))</formula>
    </cfRule>
    <cfRule type="containsText" dxfId="16755" priority="17795" operator="containsText" text="08.30 – 16:30 ">
      <formula>NOT(ISERROR(SEARCH("08.30 – 16:30 ",AX111)))</formula>
    </cfRule>
    <cfRule type="containsText" dxfId="16754" priority="17796" operator="containsText" text="08.30 – 17:30 ">
      <formula>NOT(ISERROR(SEARCH("08.30 – 17:30 ",AX111)))</formula>
    </cfRule>
  </conditionalFormatting>
  <conditionalFormatting sqref="AX116:AX121">
    <cfRule type="containsText" dxfId="16753" priority="17774" operator="containsText" text="08.30 – 14.30">
      <formula>NOT(ISERROR(SEARCH("08.30 – 14.30",AX116)))</formula>
    </cfRule>
    <cfRule type="containsText" dxfId="16752" priority="17775" operator="containsText" text="09:30 – 18.30">
      <formula>NOT(ISERROR(SEARCH("09:30 – 18.30",AX116)))</formula>
    </cfRule>
    <cfRule type="containsText" dxfId="16751" priority="17776" operator="containsText" text="10.30 – 18.30">
      <formula>NOT(ISERROR(SEARCH("10.30 – 18.30",AX116)))</formula>
    </cfRule>
    <cfRule type="containsText" dxfId="16750" priority="17777" operator="containsText" text="09.30 – 18.30">
      <formula>NOT(ISERROR(SEARCH("09.30 – 18.30",AX116)))</formula>
    </cfRule>
    <cfRule type="containsText" dxfId="16749" priority="17778" operator="containsText" text="09.00 – 13:00">
      <formula>NOT(ISERROR(SEARCH("09.00 – 13:00",AX116)))</formula>
    </cfRule>
    <cfRule type="containsText" dxfId="16748" priority="17779" operator="containsText" text="08.30 – 16.30">
      <formula>NOT(ISERROR(SEARCH("08.30 – 16.30",AX116)))</formula>
    </cfRule>
    <cfRule type="containsText" dxfId="16747" priority="17780" operator="containsText" text="08:30 – 17.30">
      <formula>NOT(ISERROR(SEARCH("08:30 – 17.30",AX116)))</formula>
    </cfRule>
    <cfRule type="containsText" dxfId="16746" priority="17781" operator="containsText" text="08.30 – 17.30">
      <formula>NOT(ISERROR(SEARCH("08.30 – 17.30",AX116)))</formula>
    </cfRule>
    <cfRule type="containsText" dxfId="16745" priority="17782" operator="containsText" text="09.00 – 18.00">
      <formula>NOT(ISERROR(SEARCH("09.00 – 18.00",AX116)))</formula>
    </cfRule>
    <cfRule type="containsText" dxfId="16744" priority="17783" operator="containsText" text="09.00 – 13.00">
      <formula>NOT(ISERROR(SEARCH("09.00 – 13.00",AX116)))</formula>
    </cfRule>
    <cfRule type="containsText" dxfId="16743" priority="17784" operator="containsText" text="11.30 – 19.30">
      <formula>NOT(ISERROR(SEARCH("11.30 – 19.30",AX116)))</formula>
    </cfRule>
    <cfRule type="containsText" dxfId="16742" priority="17785" operator="containsText" text="10.30 – 19.30">
      <formula>NOT(ISERROR(SEARCH("10.30 – 19.30",AX116)))</formula>
    </cfRule>
    <cfRule type="containsText" dxfId="16741" priority="17786" operator="containsText" text="09.00 – 15.00">
      <formula>NOT(ISERROR(SEARCH("09.00 – 15.00",AX116)))</formula>
    </cfRule>
    <cfRule type="containsText" dxfId="16740" priority="17787" operator="containsText" text="12:30">
      <formula>NOT(ISERROR(SEARCH("12:30",AX116)))</formula>
    </cfRule>
    <cfRule type="containsText" dxfId="16739" priority="17788" operator="containsText" text="13:30">
      <formula>NOT(ISERROR(SEARCH("13:30",AX116)))</formula>
    </cfRule>
    <cfRule type="containsText" dxfId="16738" priority="17789" operator="containsText" text="FESTIVITÁ">
      <formula>NOT(ISERROR(SEARCH("FESTIVITÁ",AX116)))</formula>
    </cfRule>
    <cfRule type="cellIs" dxfId="16737" priority="17790" operator="equal">
      <formula>"DOMENICA"</formula>
    </cfRule>
  </conditionalFormatting>
  <conditionalFormatting sqref="AX116:AX121">
    <cfRule type="containsText" dxfId="16736" priority="17757" operator="containsText" text="08.30 – 14.30">
      <formula>NOT(ISERROR(SEARCH("08.30 – 14.30",AX116)))</formula>
    </cfRule>
    <cfRule type="containsText" dxfId="16735" priority="17758" operator="containsText" text="09:30 – 18.30">
      <formula>NOT(ISERROR(SEARCH("09:30 – 18.30",AX116)))</formula>
    </cfRule>
    <cfRule type="containsText" dxfId="16734" priority="17759" operator="containsText" text="10.30 – 18.30">
      <formula>NOT(ISERROR(SEARCH("10.30 – 18.30",AX116)))</formula>
    </cfRule>
    <cfRule type="containsText" dxfId="16733" priority="17760" operator="containsText" text="09.30 – 18.30">
      <formula>NOT(ISERROR(SEARCH("09.30 – 18.30",AX116)))</formula>
    </cfRule>
    <cfRule type="containsText" dxfId="16732" priority="17761" operator="containsText" text="09.00 – 13:00">
      <formula>NOT(ISERROR(SEARCH("09.00 – 13:00",AX116)))</formula>
    </cfRule>
    <cfRule type="containsText" dxfId="16731" priority="17762" operator="containsText" text="08.30 – 16.30">
      <formula>NOT(ISERROR(SEARCH("08.30 – 16.30",AX116)))</formula>
    </cfRule>
    <cfRule type="containsText" dxfId="16730" priority="17763" operator="containsText" text="08:30 – 17.30">
      <formula>NOT(ISERROR(SEARCH("08:30 – 17.30",AX116)))</formula>
    </cfRule>
    <cfRule type="containsText" dxfId="16729" priority="17764" operator="containsText" text="08.30 – 17.30">
      <formula>NOT(ISERROR(SEARCH("08.30 – 17.30",AX116)))</formula>
    </cfRule>
    <cfRule type="containsText" dxfId="16728" priority="17765" operator="containsText" text="09.00 – 18.00">
      <formula>NOT(ISERROR(SEARCH("09.00 – 18.00",AX116)))</formula>
    </cfRule>
    <cfRule type="containsText" dxfId="16727" priority="17766" operator="containsText" text="09.00 – 13.00">
      <formula>NOT(ISERROR(SEARCH("09.00 – 13.00",AX116)))</formula>
    </cfRule>
    <cfRule type="containsText" dxfId="16726" priority="17767" operator="containsText" text="11.30 – 19.30">
      <formula>NOT(ISERROR(SEARCH("11.30 – 19.30",AX116)))</formula>
    </cfRule>
    <cfRule type="containsText" dxfId="16725" priority="17768" operator="containsText" text="10.30 – 19.30">
      <formula>NOT(ISERROR(SEARCH("10.30 – 19.30",AX116)))</formula>
    </cfRule>
    <cfRule type="containsText" dxfId="16724" priority="17769" operator="containsText" text="09.00 – 15.00">
      <formula>NOT(ISERROR(SEARCH("09.00 – 15.00",AX116)))</formula>
    </cfRule>
    <cfRule type="containsText" dxfId="16723" priority="17770" operator="containsText" text="12:30">
      <formula>NOT(ISERROR(SEARCH("12:30",AX116)))</formula>
    </cfRule>
    <cfRule type="containsText" dxfId="16722" priority="17771" operator="containsText" text="13:30">
      <formula>NOT(ISERROR(SEARCH("13:30",AX116)))</formula>
    </cfRule>
    <cfRule type="containsText" dxfId="16721" priority="17772" operator="containsText" text="FESTIVITÁ">
      <formula>NOT(ISERROR(SEARCH("FESTIVITÁ",AX116)))</formula>
    </cfRule>
    <cfRule type="cellIs" dxfId="16720" priority="17773" operator="equal">
      <formula>"DOMENICA"</formula>
    </cfRule>
  </conditionalFormatting>
  <conditionalFormatting sqref="AX116:AX121">
    <cfRule type="containsText" dxfId="16719" priority="17740" operator="containsText" text="08.30 – 14.30">
      <formula>NOT(ISERROR(SEARCH("08.30 – 14.30",AX116)))</formula>
    </cfRule>
    <cfRule type="containsText" dxfId="16718" priority="17741" operator="containsText" text="09:30 – 18.30">
      <formula>NOT(ISERROR(SEARCH("09:30 – 18.30",AX116)))</formula>
    </cfRule>
    <cfRule type="containsText" dxfId="16717" priority="17742" operator="containsText" text="10.30 – 18.30">
      <formula>NOT(ISERROR(SEARCH("10.30 – 18.30",AX116)))</formula>
    </cfRule>
    <cfRule type="containsText" dxfId="16716" priority="17743" operator="containsText" text="09.30 – 18.30">
      <formula>NOT(ISERROR(SEARCH("09.30 – 18.30",AX116)))</formula>
    </cfRule>
    <cfRule type="containsText" dxfId="16715" priority="17744" operator="containsText" text="09.00 – 13:00">
      <formula>NOT(ISERROR(SEARCH("09.00 – 13:00",AX116)))</formula>
    </cfRule>
    <cfRule type="containsText" dxfId="16714" priority="17745" operator="containsText" text="08.30 – 16.30">
      <formula>NOT(ISERROR(SEARCH("08.30 – 16.30",AX116)))</formula>
    </cfRule>
    <cfRule type="containsText" dxfId="16713" priority="17746" operator="containsText" text="08:30 – 17.30">
      <formula>NOT(ISERROR(SEARCH("08:30 – 17.30",AX116)))</formula>
    </cfRule>
    <cfRule type="containsText" dxfId="16712" priority="17747" operator="containsText" text="08.30 – 17.30">
      <formula>NOT(ISERROR(SEARCH("08.30 – 17.30",AX116)))</formula>
    </cfRule>
    <cfRule type="containsText" dxfId="16711" priority="17748" operator="containsText" text="09.00 – 18.00">
      <formula>NOT(ISERROR(SEARCH("09.00 – 18.00",AX116)))</formula>
    </cfRule>
    <cfRule type="containsText" dxfId="16710" priority="17749" operator="containsText" text="09.00 – 13.00">
      <formula>NOT(ISERROR(SEARCH("09.00 – 13.00",AX116)))</formula>
    </cfRule>
    <cfRule type="containsText" dxfId="16709" priority="17750" operator="containsText" text="11.30 – 19.30">
      <formula>NOT(ISERROR(SEARCH("11.30 – 19.30",AX116)))</formula>
    </cfRule>
    <cfRule type="containsText" dxfId="16708" priority="17751" operator="containsText" text="10.30 – 19.30">
      <formula>NOT(ISERROR(SEARCH("10.30 – 19.30",AX116)))</formula>
    </cfRule>
    <cfRule type="containsText" dxfId="16707" priority="17752" operator="containsText" text="09.00 – 15.00">
      <formula>NOT(ISERROR(SEARCH("09.00 – 15.00",AX116)))</formula>
    </cfRule>
    <cfRule type="containsText" dxfId="16706" priority="17753" operator="containsText" text="12:30">
      <formula>NOT(ISERROR(SEARCH("12:30",AX116)))</formula>
    </cfRule>
    <cfRule type="containsText" dxfId="16705" priority="17754" operator="containsText" text="13:30">
      <formula>NOT(ISERROR(SEARCH("13:30",AX116)))</formula>
    </cfRule>
    <cfRule type="containsText" dxfId="16704" priority="17755" operator="containsText" text="FESTIVITÁ">
      <formula>NOT(ISERROR(SEARCH("FESTIVITÁ",AX116)))</formula>
    </cfRule>
    <cfRule type="cellIs" dxfId="16703" priority="17756" operator="equal">
      <formula>"DOMENICA"</formula>
    </cfRule>
  </conditionalFormatting>
  <conditionalFormatting sqref="AX116:AX121">
    <cfRule type="containsText" dxfId="16702" priority="17723" operator="containsText" text="08.30 – 14.30">
      <formula>NOT(ISERROR(SEARCH("08.30 – 14.30",AX116)))</formula>
    </cfRule>
    <cfRule type="containsText" dxfId="16701" priority="17724" operator="containsText" text="09:30 – 18.30">
      <formula>NOT(ISERROR(SEARCH("09:30 – 18.30",AX116)))</formula>
    </cfRule>
    <cfRule type="containsText" dxfId="16700" priority="17725" operator="containsText" text="10.30 – 18.30">
      <formula>NOT(ISERROR(SEARCH("10.30 – 18.30",AX116)))</formula>
    </cfRule>
    <cfRule type="containsText" dxfId="16699" priority="17726" operator="containsText" text="09.30 – 18.30">
      <formula>NOT(ISERROR(SEARCH("09.30 – 18.30",AX116)))</formula>
    </cfRule>
    <cfRule type="containsText" dxfId="16698" priority="17727" operator="containsText" text="09.00 – 13:00">
      <formula>NOT(ISERROR(SEARCH("09.00 – 13:00",AX116)))</formula>
    </cfRule>
    <cfRule type="containsText" dxfId="16697" priority="17728" operator="containsText" text="08.30 – 16.30">
      <formula>NOT(ISERROR(SEARCH("08.30 – 16.30",AX116)))</formula>
    </cfRule>
    <cfRule type="containsText" dxfId="16696" priority="17729" operator="containsText" text="08:30 – 17.30">
      <formula>NOT(ISERROR(SEARCH("08:30 – 17.30",AX116)))</formula>
    </cfRule>
    <cfRule type="containsText" dxfId="16695" priority="17730" operator="containsText" text="08.30 – 17.30">
      <formula>NOT(ISERROR(SEARCH("08.30 – 17.30",AX116)))</formula>
    </cfRule>
    <cfRule type="containsText" dxfId="16694" priority="17731" operator="containsText" text="09.00 – 18.00">
      <formula>NOT(ISERROR(SEARCH("09.00 – 18.00",AX116)))</formula>
    </cfRule>
    <cfRule type="containsText" dxfId="16693" priority="17732" operator="containsText" text="09.00 – 13.00">
      <formula>NOT(ISERROR(SEARCH("09.00 – 13.00",AX116)))</formula>
    </cfRule>
    <cfRule type="containsText" dxfId="16692" priority="17733" operator="containsText" text="11.30 – 19.30">
      <formula>NOT(ISERROR(SEARCH("11.30 – 19.30",AX116)))</formula>
    </cfRule>
    <cfRule type="containsText" dxfId="16691" priority="17734" operator="containsText" text="10.30 – 19.30">
      <formula>NOT(ISERROR(SEARCH("10.30 – 19.30",AX116)))</formula>
    </cfRule>
    <cfRule type="containsText" dxfId="16690" priority="17735" operator="containsText" text="09.00 – 15.00">
      <formula>NOT(ISERROR(SEARCH("09.00 – 15.00",AX116)))</formula>
    </cfRule>
    <cfRule type="containsText" dxfId="16689" priority="17736" operator="containsText" text="12:30">
      <formula>NOT(ISERROR(SEARCH("12:30",AX116)))</formula>
    </cfRule>
    <cfRule type="containsText" dxfId="16688" priority="17737" operator="containsText" text="13:30">
      <formula>NOT(ISERROR(SEARCH("13:30",AX116)))</formula>
    </cfRule>
    <cfRule type="containsText" dxfId="16687" priority="17738" operator="containsText" text="FESTIVITÁ">
      <formula>NOT(ISERROR(SEARCH("FESTIVITÁ",AX116)))</formula>
    </cfRule>
    <cfRule type="cellIs" dxfId="16686" priority="17739" operator="equal">
      <formula>"DOMENICA"</formula>
    </cfRule>
  </conditionalFormatting>
  <conditionalFormatting sqref="AX126:AX131">
    <cfRule type="containsText" dxfId="16685" priority="17706" operator="containsText" text="08.30 – 14.30">
      <formula>NOT(ISERROR(SEARCH("08.30 – 14.30",AX126)))</formula>
    </cfRule>
    <cfRule type="containsText" dxfId="16684" priority="17707" operator="containsText" text="09:30 – 18.30">
      <formula>NOT(ISERROR(SEARCH("09:30 – 18.30",AX126)))</formula>
    </cfRule>
    <cfRule type="containsText" dxfId="16683" priority="17708" operator="containsText" text="10.30 – 18.30">
      <formula>NOT(ISERROR(SEARCH("10.30 – 18.30",AX126)))</formula>
    </cfRule>
    <cfRule type="containsText" dxfId="16682" priority="17709" operator="containsText" text="09.30 – 18.30">
      <formula>NOT(ISERROR(SEARCH("09.30 – 18.30",AX126)))</formula>
    </cfRule>
    <cfRule type="containsText" dxfId="16681" priority="17710" operator="containsText" text="09.00 – 13:00">
      <formula>NOT(ISERROR(SEARCH("09.00 – 13:00",AX126)))</formula>
    </cfRule>
    <cfRule type="containsText" dxfId="16680" priority="17711" operator="containsText" text="08.30 – 16.30">
      <formula>NOT(ISERROR(SEARCH("08.30 – 16.30",AX126)))</formula>
    </cfRule>
    <cfRule type="containsText" dxfId="16679" priority="17712" operator="containsText" text="08:30 – 17.30">
      <formula>NOT(ISERROR(SEARCH("08:30 – 17.30",AX126)))</formula>
    </cfRule>
    <cfRule type="containsText" dxfId="16678" priority="17713" operator="containsText" text="08.30 – 17.30">
      <formula>NOT(ISERROR(SEARCH("08.30 – 17.30",AX126)))</formula>
    </cfRule>
    <cfRule type="containsText" dxfId="16677" priority="17714" operator="containsText" text="09.00 – 18.00">
      <formula>NOT(ISERROR(SEARCH("09.00 – 18.00",AX126)))</formula>
    </cfRule>
    <cfRule type="containsText" dxfId="16676" priority="17715" operator="containsText" text="09.00 – 13.00">
      <formula>NOT(ISERROR(SEARCH("09.00 – 13.00",AX126)))</formula>
    </cfRule>
    <cfRule type="containsText" dxfId="16675" priority="17716" operator="containsText" text="11.30 – 19.30">
      <formula>NOT(ISERROR(SEARCH("11.30 – 19.30",AX126)))</formula>
    </cfRule>
    <cfRule type="containsText" dxfId="16674" priority="17717" operator="containsText" text="10.30 – 19.30">
      <formula>NOT(ISERROR(SEARCH("10.30 – 19.30",AX126)))</formula>
    </cfRule>
    <cfRule type="containsText" dxfId="16673" priority="17718" operator="containsText" text="09.00 – 15.00">
      <formula>NOT(ISERROR(SEARCH("09.00 – 15.00",AX126)))</formula>
    </cfRule>
    <cfRule type="containsText" dxfId="16672" priority="17719" operator="containsText" text="12:30">
      <formula>NOT(ISERROR(SEARCH("12:30",AX126)))</formula>
    </cfRule>
    <cfRule type="containsText" dxfId="16671" priority="17720" operator="containsText" text="13:30">
      <formula>NOT(ISERROR(SEARCH("13:30",AX126)))</formula>
    </cfRule>
    <cfRule type="containsText" dxfId="16670" priority="17721" operator="containsText" text="FESTIVITÁ">
      <formula>NOT(ISERROR(SEARCH("FESTIVITÁ",AX126)))</formula>
    </cfRule>
    <cfRule type="cellIs" dxfId="16669" priority="17722" operator="equal">
      <formula>"DOMENICA"</formula>
    </cfRule>
  </conditionalFormatting>
  <conditionalFormatting sqref="AX126:AX131">
    <cfRule type="containsText" dxfId="16668" priority="17689" operator="containsText" text="08.30 – 14.30">
      <formula>NOT(ISERROR(SEARCH("08.30 – 14.30",AX126)))</formula>
    </cfRule>
    <cfRule type="containsText" dxfId="16667" priority="17690" operator="containsText" text="09:30 – 18.30">
      <formula>NOT(ISERROR(SEARCH("09:30 – 18.30",AX126)))</formula>
    </cfRule>
    <cfRule type="containsText" dxfId="16666" priority="17691" operator="containsText" text="10.30 – 18.30">
      <formula>NOT(ISERROR(SEARCH("10.30 – 18.30",AX126)))</formula>
    </cfRule>
    <cfRule type="containsText" dxfId="16665" priority="17692" operator="containsText" text="09.30 – 18.30">
      <formula>NOT(ISERROR(SEARCH("09.30 – 18.30",AX126)))</formula>
    </cfRule>
    <cfRule type="containsText" dxfId="16664" priority="17693" operator="containsText" text="09.00 – 13:00">
      <formula>NOT(ISERROR(SEARCH("09.00 – 13:00",AX126)))</formula>
    </cfRule>
    <cfRule type="containsText" dxfId="16663" priority="17694" operator="containsText" text="08.30 – 16.30">
      <formula>NOT(ISERROR(SEARCH("08.30 – 16.30",AX126)))</formula>
    </cfRule>
    <cfRule type="containsText" dxfId="16662" priority="17695" operator="containsText" text="08:30 – 17.30">
      <formula>NOT(ISERROR(SEARCH("08:30 – 17.30",AX126)))</formula>
    </cfRule>
    <cfRule type="containsText" dxfId="16661" priority="17696" operator="containsText" text="08.30 – 17.30">
      <formula>NOT(ISERROR(SEARCH("08.30 – 17.30",AX126)))</formula>
    </cfRule>
    <cfRule type="containsText" dxfId="16660" priority="17697" operator="containsText" text="09.00 – 18.00">
      <formula>NOT(ISERROR(SEARCH("09.00 – 18.00",AX126)))</formula>
    </cfRule>
    <cfRule type="containsText" dxfId="16659" priority="17698" operator="containsText" text="09.00 – 13.00">
      <formula>NOT(ISERROR(SEARCH("09.00 – 13.00",AX126)))</formula>
    </cfRule>
    <cfRule type="containsText" dxfId="16658" priority="17699" operator="containsText" text="11.30 – 19.30">
      <formula>NOT(ISERROR(SEARCH("11.30 – 19.30",AX126)))</formula>
    </cfRule>
    <cfRule type="containsText" dxfId="16657" priority="17700" operator="containsText" text="10.30 – 19.30">
      <formula>NOT(ISERROR(SEARCH("10.30 – 19.30",AX126)))</formula>
    </cfRule>
    <cfRule type="containsText" dxfId="16656" priority="17701" operator="containsText" text="09.00 – 15.00">
      <formula>NOT(ISERROR(SEARCH("09.00 – 15.00",AX126)))</formula>
    </cfRule>
    <cfRule type="containsText" dxfId="16655" priority="17702" operator="containsText" text="12:30">
      <formula>NOT(ISERROR(SEARCH("12:30",AX126)))</formula>
    </cfRule>
    <cfRule type="containsText" dxfId="16654" priority="17703" operator="containsText" text="13:30">
      <formula>NOT(ISERROR(SEARCH("13:30",AX126)))</formula>
    </cfRule>
    <cfRule type="containsText" dxfId="16653" priority="17704" operator="containsText" text="FESTIVITÁ">
      <formula>NOT(ISERROR(SEARCH("FESTIVITÁ",AX126)))</formula>
    </cfRule>
    <cfRule type="cellIs" dxfId="16652" priority="17705" operator="equal">
      <formula>"DOMENICA"</formula>
    </cfRule>
  </conditionalFormatting>
  <conditionalFormatting sqref="AX126:AX131">
    <cfRule type="containsText" dxfId="16651" priority="17672" operator="containsText" text="08.30 – 14.30">
      <formula>NOT(ISERROR(SEARCH("08.30 – 14.30",AX126)))</formula>
    </cfRule>
    <cfRule type="containsText" dxfId="16650" priority="17673" operator="containsText" text="09:30 – 18.30">
      <formula>NOT(ISERROR(SEARCH("09:30 – 18.30",AX126)))</formula>
    </cfRule>
    <cfRule type="containsText" dxfId="16649" priority="17674" operator="containsText" text="10.30 – 18.30">
      <formula>NOT(ISERROR(SEARCH("10.30 – 18.30",AX126)))</formula>
    </cfRule>
    <cfRule type="containsText" dxfId="16648" priority="17675" operator="containsText" text="09.30 – 18.30">
      <formula>NOT(ISERROR(SEARCH("09.30 – 18.30",AX126)))</formula>
    </cfRule>
    <cfRule type="containsText" dxfId="16647" priority="17676" operator="containsText" text="09.00 – 13:00">
      <formula>NOT(ISERROR(SEARCH("09.00 – 13:00",AX126)))</formula>
    </cfRule>
    <cfRule type="containsText" dxfId="16646" priority="17677" operator="containsText" text="08.30 – 16.30">
      <formula>NOT(ISERROR(SEARCH("08.30 – 16.30",AX126)))</formula>
    </cfRule>
    <cfRule type="containsText" dxfId="16645" priority="17678" operator="containsText" text="08:30 – 17.30">
      <formula>NOT(ISERROR(SEARCH("08:30 – 17.30",AX126)))</formula>
    </cfRule>
    <cfRule type="containsText" dxfId="16644" priority="17679" operator="containsText" text="08.30 – 17.30">
      <formula>NOT(ISERROR(SEARCH("08.30 – 17.30",AX126)))</formula>
    </cfRule>
    <cfRule type="containsText" dxfId="16643" priority="17680" operator="containsText" text="09.00 – 18.00">
      <formula>NOT(ISERROR(SEARCH("09.00 – 18.00",AX126)))</formula>
    </cfRule>
    <cfRule type="containsText" dxfId="16642" priority="17681" operator="containsText" text="09.00 – 13.00">
      <formula>NOT(ISERROR(SEARCH("09.00 – 13.00",AX126)))</formula>
    </cfRule>
    <cfRule type="containsText" dxfId="16641" priority="17682" operator="containsText" text="11.30 – 19.30">
      <formula>NOT(ISERROR(SEARCH("11.30 – 19.30",AX126)))</formula>
    </cfRule>
    <cfRule type="containsText" dxfId="16640" priority="17683" operator="containsText" text="10.30 – 19.30">
      <formula>NOT(ISERROR(SEARCH("10.30 – 19.30",AX126)))</formula>
    </cfRule>
    <cfRule type="containsText" dxfId="16639" priority="17684" operator="containsText" text="09.00 – 15.00">
      <formula>NOT(ISERROR(SEARCH("09.00 – 15.00",AX126)))</formula>
    </cfRule>
    <cfRule type="containsText" dxfId="16638" priority="17685" operator="containsText" text="12:30">
      <formula>NOT(ISERROR(SEARCH("12:30",AX126)))</formula>
    </cfRule>
    <cfRule type="containsText" dxfId="16637" priority="17686" operator="containsText" text="13:30">
      <formula>NOT(ISERROR(SEARCH("13:30",AX126)))</formula>
    </cfRule>
    <cfRule type="containsText" dxfId="16636" priority="17687" operator="containsText" text="FESTIVITÁ">
      <formula>NOT(ISERROR(SEARCH("FESTIVITÁ",AX126)))</formula>
    </cfRule>
    <cfRule type="cellIs" dxfId="16635" priority="17688" operator="equal">
      <formula>"DOMENICA"</formula>
    </cfRule>
  </conditionalFormatting>
  <conditionalFormatting sqref="AX126:AX131">
    <cfRule type="containsText" dxfId="16634" priority="17655" operator="containsText" text="08.30 – 14.30">
      <formula>NOT(ISERROR(SEARCH("08.30 – 14.30",AX126)))</formula>
    </cfRule>
    <cfRule type="containsText" dxfId="16633" priority="17656" operator="containsText" text="09:30 – 18.30">
      <formula>NOT(ISERROR(SEARCH("09:30 – 18.30",AX126)))</formula>
    </cfRule>
    <cfRule type="containsText" dxfId="16632" priority="17657" operator="containsText" text="10.30 – 18.30">
      <formula>NOT(ISERROR(SEARCH("10.30 – 18.30",AX126)))</formula>
    </cfRule>
    <cfRule type="containsText" dxfId="16631" priority="17658" operator="containsText" text="09.30 – 18.30">
      <formula>NOT(ISERROR(SEARCH("09.30 – 18.30",AX126)))</formula>
    </cfRule>
    <cfRule type="containsText" dxfId="16630" priority="17659" operator="containsText" text="09.00 – 13:00">
      <formula>NOT(ISERROR(SEARCH("09.00 – 13:00",AX126)))</formula>
    </cfRule>
    <cfRule type="containsText" dxfId="16629" priority="17660" operator="containsText" text="08.30 – 16.30">
      <formula>NOT(ISERROR(SEARCH("08.30 – 16.30",AX126)))</formula>
    </cfRule>
    <cfRule type="containsText" dxfId="16628" priority="17661" operator="containsText" text="08:30 – 17.30">
      <formula>NOT(ISERROR(SEARCH("08:30 – 17.30",AX126)))</formula>
    </cfRule>
    <cfRule type="containsText" dxfId="16627" priority="17662" operator="containsText" text="08.30 – 17.30">
      <formula>NOT(ISERROR(SEARCH("08.30 – 17.30",AX126)))</formula>
    </cfRule>
    <cfRule type="containsText" dxfId="16626" priority="17663" operator="containsText" text="09.00 – 18.00">
      <formula>NOT(ISERROR(SEARCH("09.00 – 18.00",AX126)))</formula>
    </cfRule>
    <cfRule type="containsText" dxfId="16625" priority="17664" operator="containsText" text="09.00 – 13.00">
      <formula>NOT(ISERROR(SEARCH("09.00 – 13.00",AX126)))</formula>
    </cfRule>
    <cfRule type="containsText" dxfId="16624" priority="17665" operator="containsText" text="11.30 – 19.30">
      <formula>NOT(ISERROR(SEARCH("11.30 – 19.30",AX126)))</formula>
    </cfRule>
    <cfRule type="containsText" dxfId="16623" priority="17666" operator="containsText" text="10.30 – 19.30">
      <formula>NOT(ISERROR(SEARCH("10.30 – 19.30",AX126)))</formula>
    </cfRule>
    <cfRule type="containsText" dxfId="16622" priority="17667" operator="containsText" text="09.00 – 15.00">
      <formula>NOT(ISERROR(SEARCH("09.00 – 15.00",AX126)))</formula>
    </cfRule>
    <cfRule type="containsText" dxfId="16621" priority="17668" operator="containsText" text="12:30">
      <formula>NOT(ISERROR(SEARCH("12:30",AX126)))</formula>
    </cfRule>
    <cfRule type="containsText" dxfId="16620" priority="17669" operator="containsText" text="13:30">
      <formula>NOT(ISERROR(SEARCH("13:30",AX126)))</formula>
    </cfRule>
    <cfRule type="containsText" dxfId="16619" priority="17670" operator="containsText" text="FESTIVITÁ">
      <formula>NOT(ISERROR(SEARCH("FESTIVITÁ",AX126)))</formula>
    </cfRule>
    <cfRule type="cellIs" dxfId="16618" priority="17671" operator="equal">
      <formula>"DOMENICA"</formula>
    </cfRule>
  </conditionalFormatting>
  <conditionalFormatting sqref="AX136:AX141">
    <cfRule type="containsText" dxfId="16617" priority="17638" operator="containsText" text="08.30 – 14.30">
      <formula>NOT(ISERROR(SEARCH("08.30 – 14.30",AX136)))</formula>
    </cfRule>
    <cfRule type="containsText" dxfId="16616" priority="17639" operator="containsText" text="09:30 – 18.30">
      <formula>NOT(ISERROR(SEARCH("09:30 – 18.30",AX136)))</formula>
    </cfRule>
    <cfRule type="containsText" dxfId="16615" priority="17640" operator="containsText" text="10.30 – 18.30">
      <formula>NOT(ISERROR(SEARCH("10.30 – 18.30",AX136)))</formula>
    </cfRule>
    <cfRule type="containsText" dxfId="16614" priority="17641" operator="containsText" text="09.30 – 18.30">
      <formula>NOT(ISERROR(SEARCH("09.30 – 18.30",AX136)))</formula>
    </cfRule>
    <cfRule type="containsText" dxfId="16613" priority="17642" operator="containsText" text="09.00 – 13:00">
      <formula>NOT(ISERROR(SEARCH("09.00 – 13:00",AX136)))</formula>
    </cfRule>
    <cfRule type="containsText" dxfId="16612" priority="17643" operator="containsText" text="08.30 – 16.30">
      <formula>NOT(ISERROR(SEARCH("08.30 – 16.30",AX136)))</formula>
    </cfRule>
    <cfRule type="containsText" dxfId="16611" priority="17644" operator="containsText" text="08:30 – 17.30">
      <formula>NOT(ISERROR(SEARCH("08:30 – 17.30",AX136)))</formula>
    </cfRule>
    <cfRule type="containsText" dxfId="16610" priority="17645" operator="containsText" text="08.30 – 17.30">
      <formula>NOT(ISERROR(SEARCH("08.30 – 17.30",AX136)))</formula>
    </cfRule>
    <cfRule type="containsText" dxfId="16609" priority="17646" operator="containsText" text="09.00 – 18.00">
      <formula>NOT(ISERROR(SEARCH("09.00 – 18.00",AX136)))</formula>
    </cfRule>
    <cfRule type="containsText" dxfId="16608" priority="17647" operator="containsText" text="09.00 – 13.00">
      <formula>NOT(ISERROR(SEARCH("09.00 – 13.00",AX136)))</formula>
    </cfRule>
    <cfRule type="containsText" dxfId="16607" priority="17648" operator="containsText" text="11.30 – 19.30">
      <formula>NOT(ISERROR(SEARCH("11.30 – 19.30",AX136)))</formula>
    </cfRule>
    <cfRule type="containsText" dxfId="16606" priority="17649" operator="containsText" text="10.30 – 19.30">
      <formula>NOT(ISERROR(SEARCH("10.30 – 19.30",AX136)))</formula>
    </cfRule>
    <cfRule type="containsText" dxfId="16605" priority="17650" operator="containsText" text="09.00 – 15.00">
      <formula>NOT(ISERROR(SEARCH("09.00 – 15.00",AX136)))</formula>
    </cfRule>
    <cfRule type="containsText" dxfId="16604" priority="17651" operator="containsText" text="12:30">
      <formula>NOT(ISERROR(SEARCH("12:30",AX136)))</formula>
    </cfRule>
    <cfRule type="containsText" dxfId="16603" priority="17652" operator="containsText" text="13:30">
      <formula>NOT(ISERROR(SEARCH("13:30",AX136)))</formula>
    </cfRule>
    <cfRule type="containsText" dxfId="16602" priority="17653" operator="containsText" text="FESTIVITÁ">
      <formula>NOT(ISERROR(SEARCH("FESTIVITÁ",AX136)))</formula>
    </cfRule>
    <cfRule type="cellIs" dxfId="16601" priority="17654" operator="equal">
      <formula>"DOMENICA"</formula>
    </cfRule>
  </conditionalFormatting>
  <conditionalFormatting sqref="AX136:AX141">
    <cfRule type="containsText" dxfId="16600" priority="17621" operator="containsText" text="08.30 – 14.30">
      <formula>NOT(ISERROR(SEARCH("08.30 – 14.30",AX136)))</formula>
    </cfRule>
    <cfRule type="containsText" dxfId="16599" priority="17622" operator="containsText" text="09:30 – 18.30">
      <formula>NOT(ISERROR(SEARCH("09:30 – 18.30",AX136)))</formula>
    </cfRule>
    <cfRule type="containsText" dxfId="16598" priority="17623" operator="containsText" text="10.30 – 18.30">
      <formula>NOT(ISERROR(SEARCH("10.30 – 18.30",AX136)))</formula>
    </cfRule>
    <cfRule type="containsText" dxfId="16597" priority="17624" operator="containsText" text="09.30 – 18.30">
      <formula>NOT(ISERROR(SEARCH("09.30 – 18.30",AX136)))</formula>
    </cfRule>
    <cfRule type="containsText" dxfId="16596" priority="17625" operator="containsText" text="09.00 – 13:00">
      <formula>NOT(ISERROR(SEARCH("09.00 – 13:00",AX136)))</formula>
    </cfRule>
    <cfRule type="containsText" dxfId="16595" priority="17626" operator="containsText" text="08.30 – 16.30">
      <formula>NOT(ISERROR(SEARCH("08.30 – 16.30",AX136)))</formula>
    </cfRule>
    <cfRule type="containsText" dxfId="16594" priority="17627" operator="containsText" text="08:30 – 17.30">
      <formula>NOT(ISERROR(SEARCH("08:30 – 17.30",AX136)))</formula>
    </cfRule>
    <cfRule type="containsText" dxfId="16593" priority="17628" operator="containsText" text="08.30 – 17.30">
      <formula>NOT(ISERROR(SEARCH("08.30 – 17.30",AX136)))</formula>
    </cfRule>
    <cfRule type="containsText" dxfId="16592" priority="17629" operator="containsText" text="09.00 – 18.00">
      <formula>NOT(ISERROR(SEARCH("09.00 – 18.00",AX136)))</formula>
    </cfRule>
    <cfRule type="containsText" dxfId="16591" priority="17630" operator="containsText" text="09.00 – 13.00">
      <formula>NOT(ISERROR(SEARCH("09.00 – 13.00",AX136)))</formula>
    </cfRule>
    <cfRule type="containsText" dxfId="16590" priority="17631" operator="containsText" text="11.30 – 19.30">
      <formula>NOT(ISERROR(SEARCH("11.30 – 19.30",AX136)))</formula>
    </cfRule>
    <cfRule type="containsText" dxfId="16589" priority="17632" operator="containsText" text="10.30 – 19.30">
      <formula>NOT(ISERROR(SEARCH("10.30 – 19.30",AX136)))</formula>
    </cfRule>
    <cfRule type="containsText" dxfId="16588" priority="17633" operator="containsText" text="09.00 – 15.00">
      <formula>NOT(ISERROR(SEARCH("09.00 – 15.00",AX136)))</formula>
    </cfRule>
    <cfRule type="containsText" dxfId="16587" priority="17634" operator="containsText" text="12:30">
      <formula>NOT(ISERROR(SEARCH("12:30",AX136)))</formula>
    </cfRule>
    <cfRule type="containsText" dxfId="16586" priority="17635" operator="containsText" text="13:30">
      <formula>NOT(ISERROR(SEARCH("13:30",AX136)))</formula>
    </cfRule>
    <cfRule type="containsText" dxfId="16585" priority="17636" operator="containsText" text="FESTIVITÁ">
      <formula>NOT(ISERROR(SEARCH("FESTIVITÁ",AX136)))</formula>
    </cfRule>
    <cfRule type="cellIs" dxfId="16584" priority="17637" operator="equal">
      <formula>"DOMENICA"</formula>
    </cfRule>
  </conditionalFormatting>
  <conditionalFormatting sqref="AX136:AX141">
    <cfRule type="containsText" dxfId="16583" priority="17604" operator="containsText" text="08.30 – 14.30">
      <formula>NOT(ISERROR(SEARCH("08.30 – 14.30",AX136)))</formula>
    </cfRule>
    <cfRule type="containsText" dxfId="16582" priority="17605" operator="containsText" text="09:30 – 18.30">
      <formula>NOT(ISERROR(SEARCH("09:30 – 18.30",AX136)))</formula>
    </cfRule>
    <cfRule type="containsText" dxfId="16581" priority="17606" operator="containsText" text="10.30 – 18.30">
      <formula>NOT(ISERROR(SEARCH("10.30 – 18.30",AX136)))</formula>
    </cfRule>
    <cfRule type="containsText" dxfId="16580" priority="17607" operator="containsText" text="09.30 – 18.30">
      <formula>NOT(ISERROR(SEARCH("09.30 – 18.30",AX136)))</formula>
    </cfRule>
    <cfRule type="containsText" dxfId="16579" priority="17608" operator="containsText" text="09.00 – 13:00">
      <formula>NOT(ISERROR(SEARCH("09.00 – 13:00",AX136)))</formula>
    </cfRule>
    <cfRule type="containsText" dxfId="16578" priority="17609" operator="containsText" text="08.30 – 16.30">
      <formula>NOT(ISERROR(SEARCH("08.30 – 16.30",AX136)))</formula>
    </cfRule>
    <cfRule type="containsText" dxfId="16577" priority="17610" operator="containsText" text="08:30 – 17.30">
      <formula>NOT(ISERROR(SEARCH("08:30 – 17.30",AX136)))</formula>
    </cfRule>
    <cfRule type="containsText" dxfId="16576" priority="17611" operator="containsText" text="08.30 – 17.30">
      <formula>NOT(ISERROR(SEARCH("08.30 – 17.30",AX136)))</formula>
    </cfRule>
    <cfRule type="containsText" dxfId="16575" priority="17612" operator="containsText" text="09.00 – 18.00">
      <formula>NOT(ISERROR(SEARCH("09.00 – 18.00",AX136)))</formula>
    </cfRule>
    <cfRule type="containsText" dxfId="16574" priority="17613" operator="containsText" text="09.00 – 13.00">
      <formula>NOT(ISERROR(SEARCH("09.00 – 13.00",AX136)))</formula>
    </cfRule>
    <cfRule type="containsText" dxfId="16573" priority="17614" operator="containsText" text="11.30 – 19.30">
      <formula>NOT(ISERROR(SEARCH("11.30 – 19.30",AX136)))</formula>
    </cfRule>
    <cfRule type="containsText" dxfId="16572" priority="17615" operator="containsText" text="10.30 – 19.30">
      <formula>NOT(ISERROR(SEARCH("10.30 – 19.30",AX136)))</formula>
    </cfRule>
    <cfRule type="containsText" dxfId="16571" priority="17616" operator="containsText" text="09.00 – 15.00">
      <formula>NOT(ISERROR(SEARCH("09.00 – 15.00",AX136)))</formula>
    </cfRule>
    <cfRule type="containsText" dxfId="16570" priority="17617" operator="containsText" text="12:30">
      <formula>NOT(ISERROR(SEARCH("12:30",AX136)))</formula>
    </cfRule>
    <cfRule type="containsText" dxfId="16569" priority="17618" operator="containsText" text="13:30">
      <formula>NOT(ISERROR(SEARCH("13:30",AX136)))</formula>
    </cfRule>
    <cfRule type="containsText" dxfId="16568" priority="17619" operator="containsText" text="FESTIVITÁ">
      <formula>NOT(ISERROR(SEARCH("FESTIVITÁ",AX136)))</formula>
    </cfRule>
    <cfRule type="cellIs" dxfId="16567" priority="17620" operator="equal">
      <formula>"DOMENICA"</formula>
    </cfRule>
  </conditionalFormatting>
  <conditionalFormatting sqref="AX136:AX141">
    <cfRule type="containsText" dxfId="16566" priority="17587" operator="containsText" text="08.30 – 14.30">
      <formula>NOT(ISERROR(SEARCH("08.30 – 14.30",AX136)))</formula>
    </cfRule>
    <cfRule type="containsText" dxfId="16565" priority="17588" operator="containsText" text="09:30 – 18.30">
      <formula>NOT(ISERROR(SEARCH("09:30 – 18.30",AX136)))</formula>
    </cfRule>
    <cfRule type="containsText" dxfId="16564" priority="17589" operator="containsText" text="10.30 – 18.30">
      <formula>NOT(ISERROR(SEARCH("10.30 – 18.30",AX136)))</formula>
    </cfRule>
    <cfRule type="containsText" dxfId="16563" priority="17590" operator="containsText" text="09.30 – 18.30">
      <formula>NOT(ISERROR(SEARCH("09.30 – 18.30",AX136)))</formula>
    </cfRule>
    <cfRule type="containsText" dxfId="16562" priority="17591" operator="containsText" text="09.00 – 13:00">
      <formula>NOT(ISERROR(SEARCH("09.00 – 13:00",AX136)))</formula>
    </cfRule>
    <cfRule type="containsText" dxfId="16561" priority="17592" operator="containsText" text="08.30 – 16.30">
      <formula>NOT(ISERROR(SEARCH("08.30 – 16.30",AX136)))</formula>
    </cfRule>
    <cfRule type="containsText" dxfId="16560" priority="17593" operator="containsText" text="08:30 – 17.30">
      <formula>NOT(ISERROR(SEARCH("08:30 – 17.30",AX136)))</formula>
    </cfRule>
    <cfRule type="containsText" dxfId="16559" priority="17594" operator="containsText" text="08.30 – 17.30">
      <formula>NOT(ISERROR(SEARCH("08.30 – 17.30",AX136)))</formula>
    </cfRule>
    <cfRule type="containsText" dxfId="16558" priority="17595" operator="containsText" text="09.00 – 18.00">
      <formula>NOT(ISERROR(SEARCH("09.00 – 18.00",AX136)))</formula>
    </cfRule>
    <cfRule type="containsText" dxfId="16557" priority="17596" operator="containsText" text="09.00 – 13.00">
      <formula>NOT(ISERROR(SEARCH("09.00 – 13.00",AX136)))</formula>
    </cfRule>
    <cfRule type="containsText" dxfId="16556" priority="17597" operator="containsText" text="11.30 – 19.30">
      <formula>NOT(ISERROR(SEARCH("11.30 – 19.30",AX136)))</formula>
    </cfRule>
    <cfRule type="containsText" dxfId="16555" priority="17598" operator="containsText" text="10.30 – 19.30">
      <formula>NOT(ISERROR(SEARCH("10.30 – 19.30",AX136)))</formula>
    </cfRule>
    <cfRule type="containsText" dxfId="16554" priority="17599" operator="containsText" text="09.00 – 15.00">
      <formula>NOT(ISERROR(SEARCH("09.00 – 15.00",AX136)))</formula>
    </cfRule>
    <cfRule type="containsText" dxfId="16553" priority="17600" operator="containsText" text="12:30">
      <formula>NOT(ISERROR(SEARCH("12:30",AX136)))</formula>
    </cfRule>
    <cfRule type="containsText" dxfId="16552" priority="17601" operator="containsText" text="13:30">
      <formula>NOT(ISERROR(SEARCH("13:30",AX136)))</formula>
    </cfRule>
    <cfRule type="containsText" dxfId="16551" priority="17602" operator="containsText" text="FESTIVITÁ">
      <formula>NOT(ISERROR(SEARCH("FESTIVITÁ",AX136)))</formula>
    </cfRule>
    <cfRule type="cellIs" dxfId="16550" priority="17603" operator="equal">
      <formula>"DOMENICA"</formula>
    </cfRule>
  </conditionalFormatting>
  <conditionalFormatting sqref="AX146:AX151">
    <cfRule type="containsText" dxfId="16549" priority="17570" operator="containsText" text="08.30 – 14.30">
      <formula>NOT(ISERROR(SEARCH("08.30 – 14.30",AX146)))</formula>
    </cfRule>
    <cfRule type="containsText" dxfId="16548" priority="17571" operator="containsText" text="09:30 – 18.30">
      <formula>NOT(ISERROR(SEARCH("09:30 – 18.30",AX146)))</formula>
    </cfRule>
    <cfRule type="containsText" dxfId="16547" priority="17572" operator="containsText" text="10.30 – 18.30">
      <formula>NOT(ISERROR(SEARCH("10.30 – 18.30",AX146)))</formula>
    </cfRule>
    <cfRule type="containsText" dxfId="16546" priority="17573" operator="containsText" text="09.30 – 18.30">
      <formula>NOT(ISERROR(SEARCH("09.30 – 18.30",AX146)))</formula>
    </cfRule>
    <cfRule type="containsText" dxfId="16545" priority="17574" operator="containsText" text="09.00 – 13:00">
      <formula>NOT(ISERROR(SEARCH("09.00 – 13:00",AX146)))</formula>
    </cfRule>
    <cfRule type="containsText" dxfId="16544" priority="17575" operator="containsText" text="08.30 – 16.30">
      <formula>NOT(ISERROR(SEARCH("08.30 – 16.30",AX146)))</formula>
    </cfRule>
    <cfRule type="containsText" dxfId="16543" priority="17576" operator="containsText" text="08:30 – 17.30">
      <formula>NOT(ISERROR(SEARCH("08:30 – 17.30",AX146)))</formula>
    </cfRule>
    <cfRule type="containsText" dxfId="16542" priority="17577" operator="containsText" text="08.30 – 17.30">
      <formula>NOT(ISERROR(SEARCH("08.30 – 17.30",AX146)))</formula>
    </cfRule>
    <cfRule type="containsText" dxfId="16541" priority="17578" operator="containsText" text="09.00 – 18.00">
      <formula>NOT(ISERROR(SEARCH("09.00 – 18.00",AX146)))</formula>
    </cfRule>
    <cfRule type="containsText" dxfId="16540" priority="17579" operator="containsText" text="09.00 – 13.00">
      <formula>NOT(ISERROR(SEARCH("09.00 – 13.00",AX146)))</formula>
    </cfRule>
    <cfRule type="containsText" dxfId="16539" priority="17580" operator="containsText" text="11.30 – 19.30">
      <formula>NOT(ISERROR(SEARCH("11.30 – 19.30",AX146)))</formula>
    </cfRule>
    <cfRule type="containsText" dxfId="16538" priority="17581" operator="containsText" text="10.30 – 19.30">
      <formula>NOT(ISERROR(SEARCH("10.30 – 19.30",AX146)))</formula>
    </cfRule>
    <cfRule type="containsText" dxfId="16537" priority="17582" operator="containsText" text="09.00 – 15.00">
      <formula>NOT(ISERROR(SEARCH("09.00 – 15.00",AX146)))</formula>
    </cfRule>
    <cfRule type="containsText" dxfId="16536" priority="17583" operator="containsText" text="12:30">
      <formula>NOT(ISERROR(SEARCH("12:30",AX146)))</formula>
    </cfRule>
    <cfRule type="containsText" dxfId="16535" priority="17584" operator="containsText" text="13:30">
      <formula>NOT(ISERROR(SEARCH("13:30",AX146)))</formula>
    </cfRule>
    <cfRule type="containsText" dxfId="16534" priority="17585" operator="containsText" text="FESTIVITÁ">
      <formula>NOT(ISERROR(SEARCH("FESTIVITÁ",AX146)))</formula>
    </cfRule>
    <cfRule type="cellIs" dxfId="16533" priority="17586" operator="equal">
      <formula>"DOMENICA"</formula>
    </cfRule>
  </conditionalFormatting>
  <conditionalFormatting sqref="AX146:AX151">
    <cfRule type="containsText" dxfId="16532" priority="17553" operator="containsText" text="08.30 – 14.30">
      <formula>NOT(ISERROR(SEARCH("08.30 – 14.30",AX146)))</formula>
    </cfRule>
    <cfRule type="containsText" dxfId="16531" priority="17554" operator="containsText" text="09:30 – 18.30">
      <formula>NOT(ISERROR(SEARCH("09:30 – 18.30",AX146)))</formula>
    </cfRule>
    <cfRule type="containsText" dxfId="16530" priority="17555" operator="containsText" text="10.30 – 18.30">
      <formula>NOT(ISERROR(SEARCH("10.30 – 18.30",AX146)))</formula>
    </cfRule>
    <cfRule type="containsText" dxfId="16529" priority="17556" operator="containsText" text="09.30 – 18.30">
      <formula>NOT(ISERROR(SEARCH("09.30 – 18.30",AX146)))</formula>
    </cfRule>
    <cfRule type="containsText" dxfId="16528" priority="17557" operator="containsText" text="09.00 – 13:00">
      <formula>NOT(ISERROR(SEARCH("09.00 – 13:00",AX146)))</formula>
    </cfRule>
    <cfRule type="containsText" dxfId="16527" priority="17558" operator="containsText" text="08.30 – 16.30">
      <formula>NOT(ISERROR(SEARCH("08.30 – 16.30",AX146)))</formula>
    </cfRule>
    <cfRule type="containsText" dxfId="16526" priority="17559" operator="containsText" text="08:30 – 17.30">
      <formula>NOT(ISERROR(SEARCH("08:30 – 17.30",AX146)))</formula>
    </cfRule>
    <cfRule type="containsText" dxfId="16525" priority="17560" operator="containsText" text="08.30 – 17.30">
      <formula>NOT(ISERROR(SEARCH("08.30 – 17.30",AX146)))</formula>
    </cfRule>
    <cfRule type="containsText" dxfId="16524" priority="17561" operator="containsText" text="09.00 – 18.00">
      <formula>NOT(ISERROR(SEARCH("09.00 – 18.00",AX146)))</formula>
    </cfRule>
    <cfRule type="containsText" dxfId="16523" priority="17562" operator="containsText" text="09.00 – 13.00">
      <formula>NOT(ISERROR(SEARCH("09.00 – 13.00",AX146)))</formula>
    </cfRule>
    <cfRule type="containsText" dxfId="16522" priority="17563" operator="containsText" text="11.30 – 19.30">
      <formula>NOT(ISERROR(SEARCH("11.30 – 19.30",AX146)))</formula>
    </cfRule>
    <cfRule type="containsText" dxfId="16521" priority="17564" operator="containsText" text="10.30 – 19.30">
      <formula>NOT(ISERROR(SEARCH("10.30 – 19.30",AX146)))</formula>
    </cfRule>
    <cfRule type="containsText" dxfId="16520" priority="17565" operator="containsText" text="09.00 – 15.00">
      <formula>NOT(ISERROR(SEARCH("09.00 – 15.00",AX146)))</formula>
    </cfRule>
    <cfRule type="containsText" dxfId="16519" priority="17566" operator="containsText" text="12:30">
      <formula>NOT(ISERROR(SEARCH("12:30",AX146)))</formula>
    </cfRule>
    <cfRule type="containsText" dxfId="16518" priority="17567" operator="containsText" text="13:30">
      <formula>NOT(ISERROR(SEARCH("13:30",AX146)))</formula>
    </cfRule>
    <cfRule type="containsText" dxfId="16517" priority="17568" operator="containsText" text="FESTIVITÁ">
      <formula>NOT(ISERROR(SEARCH("FESTIVITÁ",AX146)))</formula>
    </cfRule>
    <cfRule type="cellIs" dxfId="16516" priority="17569" operator="equal">
      <formula>"DOMENICA"</formula>
    </cfRule>
  </conditionalFormatting>
  <conditionalFormatting sqref="AX146:AX151">
    <cfRule type="containsText" dxfId="16515" priority="17536" operator="containsText" text="08.30 – 14.30">
      <formula>NOT(ISERROR(SEARCH("08.30 – 14.30",AX146)))</formula>
    </cfRule>
    <cfRule type="containsText" dxfId="16514" priority="17537" operator="containsText" text="09:30 – 18.30">
      <formula>NOT(ISERROR(SEARCH("09:30 – 18.30",AX146)))</formula>
    </cfRule>
    <cfRule type="containsText" dxfId="16513" priority="17538" operator="containsText" text="10.30 – 18.30">
      <formula>NOT(ISERROR(SEARCH("10.30 – 18.30",AX146)))</formula>
    </cfRule>
    <cfRule type="containsText" dxfId="16512" priority="17539" operator="containsText" text="09.30 – 18.30">
      <formula>NOT(ISERROR(SEARCH("09.30 – 18.30",AX146)))</formula>
    </cfRule>
    <cfRule type="containsText" dxfId="16511" priority="17540" operator="containsText" text="09.00 – 13:00">
      <formula>NOT(ISERROR(SEARCH("09.00 – 13:00",AX146)))</formula>
    </cfRule>
    <cfRule type="containsText" dxfId="16510" priority="17541" operator="containsText" text="08.30 – 16.30">
      <formula>NOT(ISERROR(SEARCH("08.30 – 16.30",AX146)))</formula>
    </cfRule>
    <cfRule type="containsText" dxfId="16509" priority="17542" operator="containsText" text="08:30 – 17.30">
      <formula>NOT(ISERROR(SEARCH("08:30 – 17.30",AX146)))</formula>
    </cfRule>
    <cfRule type="containsText" dxfId="16508" priority="17543" operator="containsText" text="08.30 – 17.30">
      <formula>NOT(ISERROR(SEARCH("08.30 – 17.30",AX146)))</formula>
    </cfRule>
    <cfRule type="containsText" dxfId="16507" priority="17544" operator="containsText" text="09.00 – 18.00">
      <formula>NOT(ISERROR(SEARCH("09.00 – 18.00",AX146)))</formula>
    </cfRule>
    <cfRule type="containsText" dxfId="16506" priority="17545" operator="containsText" text="09.00 – 13.00">
      <formula>NOT(ISERROR(SEARCH("09.00 – 13.00",AX146)))</formula>
    </cfRule>
    <cfRule type="containsText" dxfId="16505" priority="17546" operator="containsText" text="11.30 – 19.30">
      <formula>NOT(ISERROR(SEARCH("11.30 – 19.30",AX146)))</formula>
    </cfRule>
    <cfRule type="containsText" dxfId="16504" priority="17547" operator="containsText" text="10.30 – 19.30">
      <formula>NOT(ISERROR(SEARCH("10.30 – 19.30",AX146)))</formula>
    </cfRule>
    <cfRule type="containsText" dxfId="16503" priority="17548" operator="containsText" text="09.00 – 15.00">
      <formula>NOT(ISERROR(SEARCH("09.00 – 15.00",AX146)))</formula>
    </cfRule>
    <cfRule type="containsText" dxfId="16502" priority="17549" operator="containsText" text="12:30">
      <formula>NOT(ISERROR(SEARCH("12:30",AX146)))</formula>
    </cfRule>
    <cfRule type="containsText" dxfId="16501" priority="17550" operator="containsText" text="13:30">
      <formula>NOT(ISERROR(SEARCH("13:30",AX146)))</formula>
    </cfRule>
    <cfRule type="containsText" dxfId="16500" priority="17551" operator="containsText" text="FESTIVITÁ">
      <formula>NOT(ISERROR(SEARCH("FESTIVITÁ",AX146)))</formula>
    </cfRule>
    <cfRule type="cellIs" dxfId="16499" priority="17552" operator="equal">
      <formula>"DOMENICA"</formula>
    </cfRule>
  </conditionalFormatting>
  <conditionalFormatting sqref="AX146:AX151">
    <cfRule type="containsText" dxfId="16498" priority="17519" operator="containsText" text="08.30 – 14.30">
      <formula>NOT(ISERROR(SEARCH("08.30 – 14.30",AX146)))</formula>
    </cfRule>
    <cfRule type="containsText" dxfId="16497" priority="17520" operator="containsText" text="09:30 – 18.30">
      <formula>NOT(ISERROR(SEARCH("09:30 – 18.30",AX146)))</formula>
    </cfRule>
    <cfRule type="containsText" dxfId="16496" priority="17521" operator="containsText" text="10.30 – 18.30">
      <formula>NOT(ISERROR(SEARCH("10.30 – 18.30",AX146)))</formula>
    </cfRule>
    <cfRule type="containsText" dxfId="16495" priority="17522" operator="containsText" text="09.30 – 18.30">
      <formula>NOT(ISERROR(SEARCH("09.30 – 18.30",AX146)))</formula>
    </cfRule>
    <cfRule type="containsText" dxfId="16494" priority="17523" operator="containsText" text="09.00 – 13:00">
      <formula>NOT(ISERROR(SEARCH("09.00 – 13:00",AX146)))</formula>
    </cfRule>
    <cfRule type="containsText" dxfId="16493" priority="17524" operator="containsText" text="08.30 – 16.30">
      <formula>NOT(ISERROR(SEARCH("08.30 – 16.30",AX146)))</formula>
    </cfRule>
    <cfRule type="containsText" dxfId="16492" priority="17525" operator="containsText" text="08:30 – 17.30">
      <formula>NOT(ISERROR(SEARCH("08:30 – 17.30",AX146)))</formula>
    </cfRule>
    <cfRule type="containsText" dxfId="16491" priority="17526" operator="containsText" text="08.30 – 17.30">
      <formula>NOT(ISERROR(SEARCH("08.30 – 17.30",AX146)))</formula>
    </cfRule>
    <cfRule type="containsText" dxfId="16490" priority="17527" operator="containsText" text="09.00 – 18.00">
      <formula>NOT(ISERROR(SEARCH("09.00 – 18.00",AX146)))</formula>
    </cfRule>
    <cfRule type="containsText" dxfId="16489" priority="17528" operator="containsText" text="09.00 – 13.00">
      <formula>NOT(ISERROR(SEARCH("09.00 – 13.00",AX146)))</formula>
    </cfRule>
    <cfRule type="containsText" dxfId="16488" priority="17529" operator="containsText" text="11.30 – 19.30">
      <formula>NOT(ISERROR(SEARCH("11.30 – 19.30",AX146)))</formula>
    </cfRule>
    <cfRule type="containsText" dxfId="16487" priority="17530" operator="containsText" text="10.30 – 19.30">
      <formula>NOT(ISERROR(SEARCH("10.30 – 19.30",AX146)))</formula>
    </cfRule>
    <cfRule type="containsText" dxfId="16486" priority="17531" operator="containsText" text="09.00 – 15.00">
      <formula>NOT(ISERROR(SEARCH("09.00 – 15.00",AX146)))</formula>
    </cfRule>
    <cfRule type="containsText" dxfId="16485" priority="17532" operator="containsText" text="12:30">
      <formula>NOT(ISERROR(SEARCH("12:30",AX146)))</formula>
    </cfRule>
    <cfRule type="containsText" dxfId="16484" priority="17533" operator="containsText" text="13:30">
      <formula>NOT(ISERROR(SEARCH("13:30",AX146)))</formula>
    </cfRule>
    <cfRule type="containsText" dxfId="16483" priority="17534" operator="containsText" text="FESTIVITÁ">
      <formula>NOT(ISERROR(SEARCH("FESTIVITÁ",AX146)))</formula>
    </cfRule>
    <cfRule type="cellIs" dxfId="16482" priority="17535" operator="equal">
      <formula>"DOMENICA"</formula>
    </cfRule>
  </conditionalFormatting>
  <conditionalFormatting sqref="AX156:AX161">
    <cfRule type="containsText" dxfId="16481" priority="17502" operator="containsText" text="08.30 – 14.30">
      <formula>NOT(ISERROR(SEARCH("08.30 – 14.30",AX156)))</formula>
    </cfRule>
    <cfRule type="containsText" dxfId="16480" priority="17503" operator="containsText" text="09:30 – 18.30">
      <formula>NOT(ISERROR(SEARCH("09:30 – 18.30",AX156)))</formula>
    </cfRule>
    <cfRule type="containsText" dxfId="16479" priority="17504" operator="containsText" text="10.30 – 18.30">
      <formula>NOT(ISERROR(SEARCH("10.30 – 18.30",AX156)))</formula>
    </cfRule>
    <cfRule type="containsText" dxfId="16478" priority="17505" operator="containsText" text="09.30 – 18.30">
      <formula>NOT(ISERROR(SEARCH("09.30 – 18.30",AX156)))</formula>
    </cfRule>
    <cfRule type="containsText" dxfId="16477" priority="17506" operator="containsText" text="09.00 – 13:00">
      <formula>NOT(ISERROR(SEARCH("09.00 – 13:00",AX156)))</formula>
    </cfRule>
    <cfRule type="containsText" dxfId="16476" priority="17507" operator="containsText" text="08.30 – 16.30">
      <formula>NOT(ISERROR(SEARCH("08.30 – 16.30",AX156)))</formula>
    </cfRule>
    <cfRule type="containsText" dxfId="16475" priority="17508" operator="containsText" text="08:30 – 17.30">
      <formula>NOT(ISERROR(SEARCH("08:30 – 17.30",AX156)))</formula>
    </cfRule>
    <cfRule type="containsText" dxfId="16474" priority="17509" operator="containsText" text="08.30 – 17.30">
      <formula>NOT(ISERROR(SEARCH("08.30 – 17.30",AX156)))</formula>
    </cfRule>
    <cfRule type="containsText" dxfId="16473" priority="17510" operator="containsText" text="09.00 – 18.00">
      <formula>NOT(ISERROR(SEARCH("09.00 – 18.00",AX156)))</formula>
    </cfRule>
    <cfRule type="containsText" dxfId="16472" priority="17511" operator="containsText" text="09.00 – 13.00">
      <formula>NOT(ISERROR(SEARCH("09.00 – 13.00",AX156)))</formula>
    </cfRule>
    <cfRule type="containsText" dxfId="16471" priority="17512" operator="containsText" text="11.30 – 19.30">
      <formula>NOT(ISERROR(SEARCH("11.30 – 19.30",AX156)))</formula>
    </cfRule>
    <cfRule type="containsText" dxfId="16470" priority="17513" operator="containsText" text="10.30 – 19.30">
      <formula>NOT(ISERROR(SEARCH("10.30 – 19.30",AX156)))</formula>
    </cfRule>
    <cfRule type="containsText" dxfId="16469" priority="17514" operator="containsText" text="09.00 – 15.00">
      <formula>NOT(ISERROR(SEARCH("09.00 – 15.00",AX156)))</formula>
    </cfRule>
    <cfRule type="containsText" dxfId="16468" priority="17515" operator="containsText" text="12:30">
      <formula>NOT(ISERROR(SEARCH("12:30",AX156)))</formula>
    </cfRule>
    <cfRule type="containsText" dxfId="16467" priority="17516" operator="containsText" text="13:30">
      <formula>NOT(ISERROR(SEARCH("13:30",AX156)))</formula>
    </cfRule>
    <cfRule type="containsText" dxfId="16466" priority="17517" operator="containsText" text="FESTIVITÁ">
      <formula>NOT(ISERROR(SEARCH("FESTIVITÁ",AX156)))</formula>
    </cfRule>
    <cfRule type="cellIs" dxfId="16465" priority="17518" operator="equal">
      <formula>"DOMENICA"</formula>
    </cfRule>
  </conditionalFormatting>
  <conditionalFormatting sqref="AX156:AX161">
    <cfRule type="containsText" dxfId="16464" priority="17485" operator="containsText" text="08.30 – 14.30">
      <formula>NOT(ISERROR(SEARCH("08.30 – 14.30",AX156)))</formula>
    </cfRule>
    <cfRule type="containsText" dxfId="16463" priority="17486" operator="containsText" text="09:30 – 18.30">
      <formula>NOT(ISERROR(SEARCH("09:30 – 18.30",AX156)))</formula>
    </cfRule>
    <cfRule type="containsText" dxfId="16462" priority="17487" operator="containsText" text="10.30 – 18.30">
      <formula>NOT(ISERROR(SEARCH("10.30 – 18.30",AX156)))</formula>
    </cfRule>
    <cfRule type="containsText" dxfId="16461" priority="17488" operator="containsText" text="09.30 – 18.30">
      <formula>NOT(ISERROR(SEARCH("09.30 – 18.30",AX156)))</formula>
    </cfRule>
    <cfRule type="containsText" dxfId="16460" priority="17489" operator="containsText" text="09.00 – 13:00">
      <formula>NOT(ISERROR(SEARCH("09.00 – 13:00",AX156)))</formula>
    </cfRule>
    <cfRule type="containsText" dxfId="16459" priority="17490" operator="containsText" text="08.30 – 16.30">
      <formula>NOT(ISERROR(SEARCH("08.30 – 16.30",AX156)))</formula>
    </cfRule>
    <cfRule type="containsText" dxfId="16458" priority="17491" operator="containsText" text="08:30 – 17.30">
      <formula>NOT(ISERROR(SEARCH("08:30 – 17.30",AX156)))</formula>
    </cfRule>
    <cfRule type="containsText" dxfId="16457" priority="17492" operator="containsText" text="08.30 – 17.30">
      <formula>NOT(ISERROR(SEARCH("08.30 – 17.30",AX156)))</formula>
    </cfRule>
    <cfRule type="containsText" dxfId="16456" priority="17493" operator="containsText" text="09.00 – 18.00">
      <formula>NOT(ISERROR(SEARCH("09.00 – 18.00",AX156)))</formula>
    </cfRule>
    <cfRule type="containsText" dxfId="16455" priority="17494" operator="containsText" text="09.00 – 13.00">
      <formula>NOT(ISERROR(SEARCH("09.00 – 13.00",AX156)))</formula>
    </cfRule>
    <cfRule type="containsText" dxfId="16454" priority="17495" operator="containsText" text="11.30 – 19.30">
      <formula>NOT(ISERROR(SEARCH("11.30 – 19.30",AX156)))</formula>
    </cfRule>
    <cfRule type="containsText" dxfId="16453" priority="17496" operator="containsText" text="10.30 – 19.30">
      <formula>NOT(ISERROR(SEARCH("10.30 – 19.30",AX156)))</formula>
    </cfRule>
    <cfRule type="containsText" dxfId="16452" priority="17497" operator="containsText" text="09.00 – 15.00">
      <formula>NOT(ISERROR(SEARCH("09.00 – 15.00",AX156)))</formula>
    </cfRule>
    <cfRule type="containsText" dxfId="16451" priority="17498" operator="containsText" text="12:30">
      <formula>NOT(ISERROR(SEARCH("12:30",AX156)))</formula>
    </cfRule>
    <cfRule type="containsText" dxfId="16450" priority="17499" operator="containsText" text="13:30">
      <formula>NOT(ISERROR(SEARCH("13:30",AX156)))</formula>
    </cfRule>
    <cfRule type="containsText" dxfId="16449" priority="17500" operator="containsText" text="FESTIVITÁ">
      <formula>NOT(ISERROR(SEARCH("FESTIVITÁ",AX156)))</formula>
    </cfRule>
    <cfRule type="cellIs" dxfId="16448" priority="17501" operator="equal">
      <formula>"DOMENICA"</formula>
    </cfRule>
  </conditionalFormatting>
  <conditionalFormatting sqref="AX156:AX161">
    <cfRule type="containsText" dxfId="16447" priority="17468" operator="containsText" text="08.30 – 14.30">
      <formula>NOT(ISERROR(SEARCH("08.30 – 14.30",AX156)))</formula>
    </cfRule>
    <cfRule type="containsText" dxfId="16446" priority="17469" operator="containsText" text="09:30 – 18.30">
      <formula>NOT(ISERROR(SEARCH("09:30 – 18.30",AX156)))</formula>
    </cfRule>
    <cfRule type="containsText" dxfId="16445" priority="17470" operator="containsText" text="10.30 – 18.30">
      <formula>NOT(ISERROR(SEARCH("10.30 – 18.30",AX156)))</formula>
    </cfRule>
    <cfRule type="containsText" dxfId="16444" priority="17471" operator="containsText" text="09.30 – 18.30">
      <formula>NOT(ISERROR(SEARCH("09.30 – 18.30",AX156)))</formula>
    </cfRule>
    <cfRule type="containsText" dxfId="16443" priority="17472" operator="containsText" text="09.00 – 13:00">
      <formula>NOT(ISERROR(SEARCH("09.00 – 13:00",AX156)))</formula>
    </cfRule>
    <cfRule type="containsText" dxfId="16442" priority="17473" operator="containsText" text="08.30 – 16.30">
      <formula>NOT(ISERROR(SEARCH("08.30 – 16.30",AX156)))</formula>
    </cfRule>
    <cfRule type="containsText" dxfId="16441" priority="17474" operator="containsText" text="08:30 – 17.30">
      <formula>NOT(ISERROR(SEARCH("08:30 – 17.30",AX156)))</formula>
    </cfRule>
    <cfRule type="containsText" dxfId="16440" priority="17475" operator="containsText" text="08.30 – 17.30">
      <formula>NOT(ISERROR(SEARCH("08.30 – 17.30",AX156)))</formula>
    </cfRule>
    <cfRule type="containsText" dxfId="16439" priority="17476" operator="containsText" text="09.00 – 18.00">
      <formula>NOT(ISERROR(SEARCH("09.00 – 18.00",AX156)))</formula>
    </cfRule>
    <cfRule type="containsText" dxfId="16438" priority="17477" operator="containsText" text="09.00 – 13.00">
      <formula>NOT(ISERROR(SEARCH("09.00 – 13.00",AX156)))</formula>
    </cfRule>
    <cfRule type="containsText" dxfId="16437" priority="17478" operator="containsText" text="11.30 – 19.30">
      <formula>NOT(ISERROR(SEARCH("11.30 – 19.30",AX156)))</formula>
    </cfRule>
    <cfRule type="containsText" dxfId="16436" priority="17479" operator="containsText" text="10.30 – 19.30">
      <formula>NOT(ISERROR(SEARCH("10.30 – 19.30",AX156)))</formula>
    </cfRule>
    <cfRule type="containsText" dxfId="16435" priority="17480" operator="containsText" text="09.00 – 15.00">
      <formula>NOT(ISERROR(SEARCH("09.00 – 15.00",AX156)))</formula>
    </cfRule>
    <cfRule type="containsText" dxfId="16434" priority="17481" operator="containsText" text="12:30">
      <formula>NOT(ISERROR(SEARCH("12:30",AX156)))</formula>
    </cfRule>
    <cfRule type="containsText" dxfId="16433" priority="17482" operator="containsText" text="13:30">
      <formula>NOT(ISERROR(SEARCH("13:30",AX156)))</formula>
    </cfRule>
    <cfRule type="containsText" dxfId="16432" priority="17483" operator="containsText" text="FESTIVITÁ">
      <formula>NOT(ISERROR(SEARCH("FESTIVITÁ",AX156)))</formula>
    </cfRule>
    <cfRule type="cellIs" dxfId="16431" priority="17484" operator="equal">
      <formula>"DOMENICA"</formula>
    </cfRule>
  </conditionalFormatting>
  <conditionalFormatting sqref="AX156:AX161">
    <cfRule type="containsText" dxfId="16430" priority="17451" operator="containsText" text="08.30 – 14.30">
      <formula>NOT(ISERROR(SEARCH("08.30 – 14.30",AX156)))</formula>
    </cfRule>
    <cfRule type="containsText" dxfId="16429" priority="17452" operator="containsText" text="09:30 – 18.30">
      <formula>NOT(ISERROR(SEARCH("09:30 – 18.30",AX156)))</formula>
    </cfRule>
    <cfRule type="containsText" dxfId="16428" priority="17453" operator="containsText" text="10.30 – 18.30">
      <formula>NOT(ISERROR(SEARCH("10.30 – 18.30",AX156)))</formula>
    </cfRule>
    <cfRule type="containsText" dxfId="16427" priority="17454" operator="containsText" text="09.30 – 18.30">
      <formula>NOT(ISERROR(SEARCH("09.30 – 18.30",AX156)))</formula>
    </cfRule>
    <cfRule type="containsText" dxfId="16426" priority="17455" operator="containsText" text="09.00 – 13:00">
      <formula>NOT(ISERROR(SEARCH("09.00 – 13:00",AX156)))</formula>
    </cfRule>
    <cfRule type="containsText" dxfId="16425" priority="17456" operator="containsText" text="08.30 – 16.30">
      <formula>NOT(ISERROR(SEARCH("08.30 – 16.30",AX156)))</formula>
    </cfRule>
    <cfRule type="containsText" dxfId="16424" priority="17457" operator="containsText" text="08:30 – 17.30">
      <formula>NOT(ISERROR(SEARCH("08:30 – 17.30",AX156)))</formula>
    </cfRule>
    <cfRule type="containsText" dxfId="16423" priority="17458" operator="containsText" text="08.30 – 17.30">
      <formula>NOT(ISERROR(SEARCH("08.30 – 17.30",AX156)))</formula>
    </cfRule>
    <cfRule type="containsText" dxfId="16422" priority="17459" operator="containsText" text="09.00 – 18.00">
      <formula>NOT(ISERROR(SEARCH("09.00 – 18.00",AX156)))</formula>
    </cfRule>
    <cfRule type="containsText" dxfId="16421" priority="17460" operator="containsText" text="09.00 – 13.00">
      <formula>NOT(ISERROR(SEARCH("09.00 – 13.00",AX156)))</formula>
    </cfRule>
    <cfRule type="containsText" dxfId="16420" priority="17461" operator="containsText" text="11.30 – 19.30">
      <formula>NOT(ISERROR(SEARCH("11.30 – 19.30",AX156)))</formula>
    </cfRule>
    <cfRule type="containsText" dxfId="16419" priority="17462" operator="containsText" text="10.30 – 19.30">
      <formula>NOT(ISERROR(SEARCH("10.30 – 19.30",AX156)))</formula>
    </cfRule>
    <cfRule type="containsText" dxfId="16418" priority="17463" operator="containsText" text="09.00 – 15.00">
      <formula>NOT(ISERROR(SEARCH("09.00 – 15.00",AX156)))</formula>
    </cfRule>
    <cfRule type="containsText" dxfId="16417" priority="17464" operator="containsText" text="12:30">
      <formula>NOT(ISERROR(SEARCH("12:30",AX156)))</formula>
    </cfRule>
    <cfRule type="containsText" dxfId="16416" priority="17465" operator="containsText" text="13:30">
      <formula>NOT(ISERROR(SEARCH("13:30",AX156)))</formula>
    </cfRule>
    <cfRule type="containsText" dxfId="16415" priority="17466" operator="containsText" text="FESTIVITÁ">
      <formula>NOT(ISERROR(SEARCH("FESTIVITÁ",AX156)))</formula>
    </cfRule>
    <cfRule type="cellIs" dxfId="16414" priority="17467" operator="equal">
      <formula>"DOMENICA"</formula>
    </cfRule>
  </conditionalFormatting>
  <conditionalFormatting sqref="AU7:AV162">
    <cfRule type="containsText" dxfId="16413" priority="17435" operator="containsText" text="09.00 - 13.00">
      <formula>NOT(ISERROR(SEARCH("09.00 - 13.00",AU7)))</formula>
    </cfRule>
    <cfRule type="containsText" dxfId="16412" priority="17436" operator="containsText" text="09.00 – 15:00">
      <formula>NOT(ISERROR(SEARCH("09.00 – 15:00",AU7)))</formula>
    </cfRule>
    <cfRule type="containsText" dxfId="16411" priority="17437" operator="containsText" text="09.00 – 16.00">
      <formula>NOT(ISERROR(SEARCH("09.00 – 16.00",AU7)))</formula>
    </cfRule>
    <cfRule type="containsText" dxfId="16410" priority="17438" operator="containsText" text="09.00 - 13:00">
      <formula>NOT(ISERROR(SEARCH("09.00 - 13:00",AU7)))</formula>
    </cfRule>
    <cfRule type="containsText" dxfId="16409" priority="17439" operator="containsText" text="08.30 – 16:30 ">
      <formula>NOT(ISERROR(SEARCH("08.30 – 16:30 ",AU7)))</formula>
    </cfRule>
    <cfRule type="containsText" dxfId="16408" priority="17440" operator="containsText" text="08.30 – 17:30 ">
      <formula>NOT(ISERROR(SEARCH("08.30 – 17:30 ",AU7)))</formula>
    </cfRule>
  </conditionalFormatting>
  <conditionalFormatting sqref="AU7:AV162">
    <cfRule type="containsText" dxfId="16407" priority="17425" operator="containsText" text="DOMENICA">
      <formula>NOT(ISERROR(SEARCH("DOMENICA",AU7)))</formula>
    </cfRule>
    <cfRule type="containsText" dxfId="16406" priority="17426" operator="containsText" text="08.30 – 14.30">
      <formula>NOT(ISERROR(SEARCH("08.30 – 14.30",AU7)))</formula>
    </cfRule>
    <cfRule type="containsText" dxfId="16405" priority="17427" operator="containsText" text="09.30 – 18.30">
      <formula>NOT(ISERROR(SEARCH("09.30 – 18.30",AU7)))</formula>
    </cfRule>
    <cfRule type="containsText" dxfId="16404" priority="17428" operator="containsText" text="08.30 – 16.30">
      <formula>NOT(ISERROR(SEARCH("08.30 – 16.30",AU7)))</formula>
    </cfRule>
    <cfRule type="containsText" dxfId="16403" priority="17429" operator="containsText" text="08.30 – 17.30">
      <formula>NOT(ISERROR(SEARCH("08.30 – 17.30",AU7)))</formula>
    </cfRule>
    <cfRule type="containsText" dxfId="16402" priority="17430" operator="containsText" text="09.00 – 18.00">
      <formula>NOT(ISERROR(SEARCH("09.00 – 18.00",AU7)))</formula>
    </cfRule>
    <cfRule type="containsText" dxfId="16401" priority="17431" operator="containsText" text="09.00 – 15.00">
      <formula>NOT(ISERROR(SEARCH("09.00 – 15.00",AU7)))</formula>
    </cfRule>
    <cfRule type="containsText" dxfId="16400" priority="17432" operator="containsText" text="10.30 – 19.30">
      <formula>NOT(ISERROR(SEARCH("10.30 – 19.30",AU7)))</formula>
    </cfRule>
    <cfRule type="containsText" dxfId="16399" priority="17433" operator="containsText" text="09.00 – 13.00">
      <formula>NOT(ISERROR(SEARCH("09.00 – 13.00",AU7)))</formula>
    </cfRule>
    <cfRule type="containsText" dxfId="16398" priority="17434" operator="containsText" text="11.30 – 19.30">
      <formula>NOT(ISERROR(SEARCH("11.30 – 19.30",AU7)))</formula>
    </cfRule>
  </conditionalFormatting>
  <conditionalFormatting sqref="BH2">
    <cfRule type="containsText" dxfId="16397" priority="17402" operator="containsText" text="08.30 – 14.30">
      <formula>NOT(ISERROR(SEARCH("08.30 – 14.30",BH2)))</formula>
    </cfRule>
    <cfRule type="containsText" dxfId="16396" priority="17403" operator="containsText" text="09:30 – 18.30">
      <formula>NOT(ISERROR(SEARCH("09:30 – 18.30",BH2)))</formula>
    </cfRule>
    <cfRule type="containsText" dxfId="16395" priority="17404" operator="containsText" text="10.30 – 18.30">
      <formula>NOT(ISERROR(SEARCH("10.30 – 18.30",BH2)))</formula>
    </cfRule>
    <cfRule type="containsText" dxfId="16394" priority="17405" operator="containsText" text="09.30 – 18.30">
      <formula>NOT(ISERROR(SEARCH("09.30 – 18.30",BH2)))</formula>
    </cfRule>
    <cfRule type="containsText" dxfId="16393" priority="17406" operator="containsText" text="09.00 – 13:00">
      <formula>NOT(ISERROR(SEARCH("09.00 – 13:00",BH2)))</formula>
    </cfRule>
    <cfRule type="containsText" dxfId="16392" priority="17407" operator="containsText" text="08.30 – 16.30">
      <formula>NOT(ISERROR(SEARCH("08.30 – 16.30",BH2)))</formula>
    </cfRule>
    <cfRule type="containsText" dxfId="16391" priority="17408" operator="containsText" text="08:30 – 17.30">
      <formula>NOT(ISERROR(SEARCH("08:30 – 17.30",BH2)))</formula>
    </cfRule>
    <cfRule type="containsText" dxfId="16390" priority="17409" operator="containsText" text="08.30 – 17.30">
      <formula>NOT(ISERROR(SEARCH("08.30 – 17.30",BH2)))</formula>
    </cfRule>
    <cfRule type="containsText" dxfId="16389" priority="17410" operator="containsText" text="09.00 – 18.00">
      <formula>NOT(ISERROR(SEARCH("09.00 – 18.00",BH2)))</formula>
    </cfRule>
    <cfRule type="containsText" dxfId="16388" priority="17411" operator="containsText" text="09.00 – 13.00">
      <formula>NOT(ISERROR(SEARCH("09.00 – 13.00",BH2)))</formula>
    </cfRule>
    <cfRule type="containsText" dxfId="16387" priority="17412" operator="containsText" text="11.30 – 19.30">
      <formula>NOT(ISERROR(SEARCH("11.30 – 19.30",BH2)))</formula>
    </cfRule>
    <cfRule type="containsText" dxfId="16386" priority="17413" operator="containsText" text="10.30 – 19.30">
      <formula>NOT(ISERROR(SEARCH("10.30 – 19.30",BH2)))</formula>
    </cfRule>
    <cfRule type="containsText" dxfId="16385" priority="17414" operator="containsText" text="09.00 – 15.00">
      <formula>NOT(ISERROR(SEARCH("09.00 – 15.00",BH2)))</formula>
    </cfRule>
    <cfRule type="containsText" dxfId="16384" priority="17415" operator="containsText" text="12:30">
      <formula>NOT(ISERROR(SEARCH("12:30",BH2)))</formula>
    </cfRule>
    <cfRule type="containsText" dxfId="16383" priority="17416" operator="containsText" text="13:30">
      <formula>NOT(ISERROR(SEARCH("13:30",BH2)))</formula>
    </cfRule>
    <cfRule type="containsText" dxfId="16382" priority="17417" operator="containsText" text="FESTIVITÁ">
      <formula>NOT(ISERROR(SEARCH("FESTIVITÁ",BH2)))</formula>
    </cfRule>
    <cfRule type="cellIs" dxfId="16381" priority="17418" operator="equal">
      <formula>"DOMENICA"</formula>
    </cfRule>
  </conditionalFormatting>
  <conditionalFormatting sqref="BH2">
    <cfRule type="containsText" dxfId="16380" priority="17396" operator="containsText" text="09.00 - 13.00">
      <formula>NOT(ISERROR(SEARCH("09.00 - 13.00",BH2)))</formula>
    </cfRule>
    <cfRule type="containsText" dxfId="16379" priority="17397" operator="containsText" text="09.00 – 15:00">
      <formula>NOT(ISERROR(SEARCH("09.00 – 15:00",BH2)))</formula>
    </cfRule>
    <cfRule type="containsText" dxfId="16378" priority="17398" operator="containsText" text="09.00 – 16.00">
      <formula>NOT(ISERROR(SEARCH("09.00 – 16.00",BH2)))</formula>
    </cfRule>
    <cfRule type="containsText" dxfId="16377" priority="17399" operator="containsText" text="09.00 - 13:00">
      <formula>NOT(ISERROR(SEARCH("09.00 - 13:00",BH2)))</formula>
    </cfRule>
    <cfRule type="containsText" dxfId="16376" priority="17400" operator="containsText" text="08.30 – 16:30 ">
      <formula>NOT(ISERROR(SEARCH("08.30 – 16:30 ",BH2)))</formula>
    </cfRule>
    <cfRule type="containsText" dxfId="16375" priority="17401" operator="containsText" text="08.30 – 17:30 ">
      <formula>NOT(ISERROR(SEARCH("08.30 – 17:30 ",BH2)))</formula>
    </cfRule>
  </conditionalFormatting>
  <conditionalFormatting sqref="AX18:AX23">
    <cfRule type="containsText" dxfId="16374" priority="17379" operator="containsText" text="08.30 – 14.30">
      <formula>NOT(ISERROR(SEARCH("08.30 – 14.30",AX18)))</formula>
    </cfRule>
    <cfRule type="containsText" dxfId="16373" priority="17380" operator="containsText" text="09:30 – 18.30">
      <formula>NOT(ISERROR(SEARCH("09:30 – 18.30",AX18)))</formula>
    </cfRule>
    <cfRule type="containsText" dxfId="16372" priority="17381" operator="containsText" text="10.30 – 18.30">
      <formula>NOT(ISERROR(SEARCH("10.30 – 18.30",AX18)))</formula>
    </cfRule>
    <cfRule type="containsText" dxfId="16371" priority="17382" operator="containsText" text="09.30 – 18.30">
      <formula>NOT(ISERROR(SEARCH("09.30 – 18.30",AX18)))</formula>
    </cfRule>
    <cfRule type="containsText" dxfId="16370" priority="17383" operator="containsText" text="09.00 – 13:00">
      <formula>NOT(ISERROR(SEARCH("09.00 – 13:00",AX18)))</formula>
    </cfRule>
    <cfRule type="containsText" dxfId="16369" priority="17384" operator="containsText" text="08.30 – 16.30">
      <formula>NOT(ISERROR(SEARCH("08.30 – 16.30",AX18)))</formula>
    </cfRule>
    <cfRule type="containsText" dxfId="16368" priority="17385" operator="containsText" text="08:30 – 17.30">
      <formula>NOT(ISERROR(SEARCH("08:30 – 17.30",AX18)))</formula>
    </cfRule>
    <cfRule type="containsText" dxfId="16367" priority="17386" operator="containsText" text="08.30 – 17.30">
      <formula>NOT(ISERROR(SEARCH("08.30 – 17.30",AX18)))</formula>
    </cfRule>
    <cfRule type="containsText" dxfId="16366" priority="17387" operator="containsText" text="09.00 – 18.00">
      <formula>NOT(ISERROR(SEARCH("09.00 – 18.00",AX18)))</formula>
    </cfRule>
    <cfRule type="containsText" dxfId="16365" priority="17388" operator="containsText" text="09.00 – 13.00">
      <formula>NOT(ISERROR(SEARCH("09.00 – 13.00",AX18)))</formula>
    </cfRule>
    <cfRule type="containsText" dxfId="16364" priority="17389" operator="containsText" text="11.30 – 19.30">
      <formula>NOT(ISERROR(SEARCH("11.30 – 19.30",AX18)))</formula>
    </cfRule>
    <cfRule type="containsText" dxfId="16363" priority="17390" operator="containsText" text="10.30 – 19.30">
      <formula>NOT(ISERROR(SEARCH("10.30 – 19.30",AX18)))</formula>
    </cfRule>
    <cfRule type="containsText" dxfId="16362" priority="17391" operator="containsText" text="09.00 – 15.00">
      <formula>NOT(ISERROR(SEARCH("09.00 – 15.00",AX18)))</formula>
    </cfRule>
    <cfRule type="containsText" dxfId="16361" priority="17392" operator="containsText" text="12:30">
      <formula>NOT(ISERROR(SEARCH("12:30",AX18)))</formula>
    </cfRule>
    <cfRule type="containsText" dxfId="16360" priority="17393" operator="containsText" text="13:30">
      <formula>NOT(ISERROR(SEARCH("13:30",AX18)))</formula>
    </cfRule>
    <cfRule type="containsText" dxfId="16359" priority="17394" operator="containsText" text="FESTIVITÁ">
      <formula>NOT(ISERROR(SEARCH("FESTIVITÁ",AX18)))</formula>
    </cfRule>
    <cfRule type="cellIs" dxfId="16358" priority="17395" operator="equal">
      <formula>"DOMENICA"</formula>
    </cfRule>
  </conditionalFormatting>
  <conditionalFormatting sqref="AX28:AX33">
    <cfRule type="containsText" dxfId="16357" priority="17362" operator="containsText" text="08.30 – 14.30">
      <formula>NOT(ISERROR(SEARCH("08.30 – 14.30",AX28)))</formula>
    </cfRule>
    <cfRule type="containsText" dxfId="16356" priority="17363" operator="containsText" text="09:30 – 18.30">
      <formula>NOT(ISERROR(SEARCH("09:30 – 18.30",AX28)))</formula>
    </cfRule>
    <cfRule type="containsText" dxfId="16355" priority="17364" operator="containsText" text="10.30 – 18.30">
      <formula>NOT(ISERROR(SEARCH("10.30 – 18.30",AX28)))</formula>
    </cfRule>
    <cfRule type="containsText" dxfId="16354" priority="17365" operator="containsText" text="09.30 – 18.30">
      <formula>NOT(ISERROR(SEARCH("09.30 – 18.30",AX28)))</formula>
    </cfRule>
    <cfRule type="containsText" dxfId="16353" priority="17366" operator="containsText" text="09.00 – 13:00">
      <formula>NOT(ISERROR(SEARCH("09.00 – 13:00",AX28)))</formula>
    </cfRule>
    <cfRule type="containsText" dxfId="16352" priority="17367" operator="containsText" text="08.30 – 16.30">
      <formula>NOT(ISERROR(SEARCH("08.30 – 16.30",AX28)))</formula>
    </cfRule>
    <cfRule type="containsText" dxfId="16351" priority="17368" operator="containsText" text="08:30 – 17.30">
      <formula>NOT(ISERROR(SEARCH("08:30 – 17.30",AX28)))</formula>
    </cfRule>
    <cfRule type="containsText" dxfId="16350" priority="17369" operator="containsText" text="08.30 – 17.30">
      <formula>NOT(ISERROR(SEARCH("08.30 – 17.30",AX28)))</formula>
    </cfRule>
    <cfRule type="containsText" dxfId="16349" priority="17370" operator="containsText" text="09.00 – 18.00">
      <formula>NOT(ISERROR(SEARCH("09.00 – 18.00",AX28)))</formula>
    </cfRule>
    <cfRule type="containsText" dxfId="16348" priority="17371" operator="containsText" text="09.00 – 13.00">
      <formula>NOT(ISERROR(SEARCH("09.00 – 13.00",AX28)))</formula>
    </cfRule>
    <cfRule type="containsText" dxfId="16347" priority="17372" operator="containsText" text="11.30 – 19.30">
      <formula>NOT(ISERROR(SEARCH("11.30 – 19.30",AX28)))</formula>
    </cfRule>
    <cfRule type="containsText" dxfId="16346" priority="17373" operator="containsText" text="10.30 – 19.30">
      <formula>NOT(ISERROR(SEARCH("10.30 – 19.30",AX28)))</formula>
    </cfRule>
    <cfRule type="containsText" dxfId="16345" priority="17374" operator="containsText" text="09.00 – 15.00">
      <formula>NOT(ISERROR(SEARCH("09.00 – 15.00",AX28)))</formula>
    </cfRule>
    <cfRule type="containsText" dxfId="16344" priority="17375" operator="containsText" text="12:30">
      <formula>NOT(ISERROR(SEARCH("12:30",AX28)))</formula>
    </cfRule>
    <cfRule type="containsText" dxfId="16343" priority="17376" operator="containsText" text="13:30">
      <formula>NOT(ISERROR(SEARCH("13:30",AX28)))</formula>
    </cfRule>
    <cfRule type="containsText" dxfId="16342" priority="17377" operator="containsText" text="FESTIVITÁ">
      <formula>NOT(ISERROR(SEARCH("FESTIVITÁ",AX28)))</formula>
    </cfRule>
    <cfRule type="cellIs" dxfId="16341" priority="17378" operator="equal">
      <formula>"DOMENICA"</formula>
    </cfRule>
  </conditionalFormatting>
  <conditionalFormatting sqref="AX38:AX43">
    <cfRule type="containsText" dxfId="16340" priority="17345" operator="containsText" text="08.30 – 14.30">
      <formula>NOT(ISERROR(SEARCH("08.30 – 14.30",AX38)))</formula>
    </cfRule>
    <cfRule type="containsText" dxfId="16339" priority="17346" operator="containsText" text="09:30 – 18.30">
      <formula>NOT(ISERROR(SEARCH("09:30 – 18.30",AX38)))</formula>
    </cfRule>
    <cfRule type="containsText" dxfId="16338" priority="17347" operator="containsText" text="10.30 – 18.30">
      <formula>NOT(ISERROR(SEARCH("10.30 – 18.30",AX38)))</formula>
    </cfRule>
    <cfRule type="containsText" dxfId="16337" priority="17348" operator="containsText" text="09.30 – 18.30">
      <formula>NOT(ISERROR(SEARCH("09.30 – 18.30",AX38)))</formula>
    </cfRule>
    <cfRule type="containsText" dxfId="16336" priority="17349" operator="containsText" text="09.00 – 13:00">
      <formula>NOT(ISERROR(SEARCH("09.00 – 13:00",AX38)))</formula>
    </cfRule>
    <cfRule type="containsText" dxfId="16335" priority="17350" operator="containsText" text="08.30 – 16.30">
      <formula>NOT(ISERROR(SEARCH("08.30 – 16.30",AX38)))</formula>
    </cfRule>
    <cfRule type="containsText" dxfId="16334" priority="17351" operator="containsText" text="08:30 – 17.30">
      <formula>NOT(ISERROR(SEARCH("08:30 – 17.30",AX38)))</formula>
    </cfRule>
    <cfRule type="containsText" dxfId="16333" priority="17352" operator="containsText" text="08.30 – 17.30">
      <formula>NOT(ISERROR(SEARCH("08.30 – 17.30",AX38)))</formula>
    </cfRule>
    <cfRule type="containsText" dxfId="16332" priority="17353" operator="containsText" text="09.00 – 18.00">
      <formula>NOT(ISERROR(SEARCH("09.00 – 18.00",AX38)))</formula>
    </cfRule>
    <cfRule type="containsText" dxfId="16331" priority="17354" operator="containsText" text="09.00 – 13.00">
      <formula>NOT(ISERROR(SEARCH("09.00 – 13.00",AX38)))</formula>
    </cfRule>
    <cfRule type="containsText" dxfId="16330" priority="17355" operator="containsText" text="11.30 – 19.30">
      <formula>NOT(ISERROR(SEARCH("11.30 – 19.30",AX38)))</formula>
    </cfRule>
    <cfRule type="containsText" dxfId="16329" priority="17356" operator="containsText" text="10.30 – 19.30">
      <formula>NOT(ISERROR(SEARCH("10.30 – 19.30",AX38)))</formula>
    </cfRule>
    <cfRule type="containsText" dxfId="16328" priority="17357" operator="containsText" text="09.00 – 15.00">
      <formula>NOT(ISERROR(SEARCH("09.00 – 15.00",AX38)))</formula>
    </cfRule>
    <cfRule type="containsText" dxfId="16327" priority="17358" operator="containsText" text="12:30">
      <formula>NOT(ISERROR(SEARCH("12:30",AX38)))</formula>
    </cfRule>
    <cfRule type="containsText" dxfId="16326" priority="17359" operator="containsText" text="13:30">
      <formula>NOT(ISERROR(SEARCH("13:30",AX38)))</formula>
    </cfRule>
    <cfRule type="containsText" dxfId="16325" priority="17360" operator="containsText" text="FESTIVITÁ">
      <formula>NOT(ISERROR(SEARCH("FESTIVITÁ",AX38)))</formula>
    </cfRule>
    <cfRule type="cellIs" dxfId="16324" priority="17361" operator="equal">
      <formula>"DOMENICA"</formula>
    </cfRule>
  </conditionalFormatting>
  <conditionalFormatting sqref="AX48:AX53">
    <cfRule type="containsText" dxfId="16323" priority="17328" operator="containsText" text="08.30 – 14.30">
      <formula>NOT(ISERROR(SEARCH("08.30 – 14.30",AX48)))</formula>
    </cfRule>
    <cfRule type="containsText" dxfId="16322" priority="17329" operator="containsText" text="09:30 – 18.30">
      <formula>NOT(ISERROR(SEARCH("09:30 – 18.30",AX48)))</formula>
    </cfRule>
    <cfRule type="containsText" dxfId="16321" priority="17330" operator="containsText" text="10.30 – 18.30">
      <formula>NOT(ISERROR(SEARCH("10.30 – 18.30",AX48)))</formula>
    </cfRule>
    <cfRule type="containsText" dxfId="16320" priority="17331" operator="containsText" text="09.30 – 18.30">
      <formula>NOT(ISERROR(SEARCH("09.30 – 18.30",AX48)))</formula>
    </cfRule>
    <cfRule type="containsText" dxfId="16319" priority="17332" operator="containsText" text="09.00 – 13:00">
      <formula>NOT(ISERROR(SEARCH("09.00 – 13:00",AX48)))</formula>
    </cfRule>
    <cfRule type="containsText" dxfId="16318" priority="17333" operator="containsText" text="08.30 – 16.30">
      <formula>NOT(ISERROR(SEARCH("08.30 – 16.30",AX48)))</formula>
    </cfRule>
    <cfRule type="containsText" dxfId="16317" priority="17334" operator="containsText" text="08:30 – 17.30">
      <formula>NOT(ISERROR(SEARCH("08:30 – 17.30",AX48)))</formula>
    </cfRule>
    <cfRule type="containsText" dxfId="16316" priority="17335" operator="containsText" text="08.30 – 17.30">
      <formula>NOT(ISERROR(SEARCH("08.30 – 17.30",AX48)))</formula>
    </cfRule>
    <cfRule type="containsText" dxfId="16315" priority="17336" operator="containsText" text="09.00 – 18.00">
      <formula>NOT(ISERROR(SEARCH("09.00 – 18.00",AX48)))</formula>
    </cfRule>
    <cfRule type="containsText" dxfId="16314" priority="17337" operator="containsText" text="09.00 – 13.00">
      <formula>NOT(ISERROR(SEARCH("09.00 – 13.00",AX48)))</formula>
    </cfRule>
    <cfRule type="containsText" dxfId="16313" priority="17338" operator="containsText" text="11.30 – 19.30">
      <formula>NOT(ISERROR(SEARCH("11.30 – 19.30",AX48)))</formula>
    </cfRule>
    <cfRule type="containsText" dxfId="16312" priority="17339" operator="containsText" text="10.30 – 19.30">
      <formula>NOT(ISERROR(SEARCH("10.30 – 19.30",AX48)))</formula>
    </cfRule>
    <cfRule type="containsText" dxfId="16311" priority="17340" operator="containsText" text="09.00 – 15.00">
      <formula>NOT(ISERROR(SEARCH("09.00 – 15.00",AX48)))</formula>
    </cfRule>
    <cfRule type="containsText" dxfId="16310" priority="17341" operator="containsText" text="12:30">
      <formula>NOT(ISERROR(SEARCH("12:30",AX48)))</formula>
    </cfRule>
    <cfRule type="containsText" dxfId="16309" priority="17342" operator="containsText" text="13:30">
      <formula>NOT(ISERROR(SEARCH("13:30",AX48)))</formula>
    </cfRule>
    <cfRule type="containsText" dxfId="16308" priority="17343" operator="containsText" text="FESTIVITÁ">
      <formula>NOT(ISERROR(SEARCH("FESTIVITÁ",AX48)))</formula>
    </cfRule>
    <cfRule type="cellIs" dxfId="16307" priority="17344" operator="equal">
      <formula>"DOMENICA"</formula>
    </cfRule>
  </conditionalFormatting>
  <conditionalFormatting sqref="AX62:AX67">
    <cfRule type="containsText" dxfId="16306" priority="17311" operator="containsText" text="08.30 – 14.30">
      <formula>NOT(ISERROR(SEARCH("08.30 – 14.30",AX62)))</formula>
    </cfRule>
    <cfRule type="containsText" dxfId="16305" priority="17312" operator="containsText" text="09:30 – 18.30">
      <formula>NOT(ISERROR(SEARCH("09:30 – 18.30",AX62)))</formula>
    </cfRule>
    <cfRule type="containsText" dxfId="16304" priority="17313" operator="containsText" text="10.30 – 18.30">
      <formula>NOT(ISERROR(SEARCH("10.30 – 18.30",AX62)))</formula>
    </cfRule>
    <cfRule type="containsText" dxfId="16303" priority="17314" operator="containsText" text="09.30 – 18.30">
      <formula>NOT(ISERROR(SEARCH("09.30 – 18.30",AX62)))</formula>
    </cfRule>
    <cfRule type="containsText" dxfId="16302" priority="17315" operator="containsText" text="09.00 – 13:00">
      <formula>NOT(ISERROR(SEARCH("09.00 – 13:00",AX62)))</formula>
    </cfRule>
    <cfRule type="containsText" dxfId="16301" priority="17316" operator="containsText" text="08.30 – 16.30">
      <formula>NOT(ISERROR(SEARCH("08.30 – 16.30",AX62)))</formula>
    </cfRule>
    <cfRule type="containsText" dxfId="16300" priority="17317" operator="containsText" text="08:30 – 17.30">
      <formula>NOT(ISERROR(SEARCH("08:30 – 17.30",AX62)))</formula>
    </cfRule>
    <cfRule type="containsText" dxfId="16299" priority="17318" operator="containsText" text="08.30 – 17.30">
      <formula>NOT(ISERROR(SEARCH("08.30 – 17.30",AX62)))</formula>
    </cfRule>
    <cfRule type="containsText" dxfId="16298" priority="17319" operator="containsText" text="09.00 – 18.00">
      <formula>NOT(ISERROR(SEARCH("09.00 – 18.00",AX62)))</formula>
    </cfRule>
    <cfRule type="containsText" dxfId="16297" priority="17320" operator="containsText" text="09.00 – 13.00">
      <formula>NOT(ISERROR(SEARCH("09.00 – 13.00",AX62)))</formula>
    </cfRule>
    <cfRule type="containsText" dxfId="16296" priority="17321" operator="containsText" text="11.30 – 19.30">
      <formula>NOT(ISERROR(SEARCH("11.30 – 19.30",AX62)))</formula>
    </cfRule>
    <cfRule type="containsText" dxfId="16295" priority="17322" operator="containsText" text="10.30 – 19.30">
      <formula>NOT(ISERROR(SEARCH("10.30 – 19.30",AX62)))</formula>
    </cfRule>
    <cfRule type="containsText" dxfId="16294" priority="17323" operator="containsText" text="09.00 – 15.00">
      <formula>NOT(ISERROR(SEARCH("09.00 – 15.00",AX62)))</formula>
    </cfRule>
    <cfRule type="containsText" dxfId="16293" priority="17324" operator="containsText" text="12:30">
      <formula>NOT(ISERROR(SEARCH("12:30",AX62)))</formula>
    </cfRule>
    <cfRule type="containsText" dxfId="16292" priority="17325" operator="containsText" text="13:30">
      <formula>NOT(ISERROR(SEARCH("13:30",AX62)))</formula>
    </cfRule>
    <cfRule type="containsText" dxfId="16291" priority="17326" operator="containsText" text="FESTIVITÁ">
      <formula>NOT(ISERROR(SEARCH("FESTIVITÁ",AX62)))</formula>
    </cfRule>
    <cfRule type="cellIs" dxfId="16290" priority="17327" operator="equal">
      <formula>"DOMENICA"</formula>
    </cfRule>
  </conditionalFormatting>
  <conditionalFormatting sqref="AX72:AX77">
    <cfRule type="containsText" dxfId="16289" priority="17294" operator="containsText" text="08.30 – 14.30">
      <formula>NOT(ISERROR(SEARCH("08.30 – 14.30",AX72)))</formula>
    </cfRule>
    <cfRule type="containsText" dxfId="16288" priority="17295" operator="containsText" text="09:30 – 18.30">
      <formula>NOT(ISERROR(SEARCH("09:30 – 18.30",AX72)))</formula>
    </cfRule>
    <cfRule type="containsText" dxfId="16287" priority="17296" operator="containsText" text="10.30 – 18.30">
      <formula>NOT(ISERROR(SEARCH("10.30 – 18.30",AX72)))</formula>
    </cfRule>
    <cfRule type="containsText" dxfId="16286" priority="17297" operator="containsText" text="09.30 – 18.30">
      <formula>NOT(ISERROR(SEARCH("09.30 – 18.30",AX72)))</formula>
    </cfRule>
    <cfRule type="containsText" dxfId="16285" priority="17298" operator="containsText" text="09.00 – 13:00">
      <formula>NOT(ISERROR(SEARCH("09.00 – 13:00",AX72)))</formula>
    </cfRule>
    <cfRule type="containsText" dxfId="16284" priority="17299" operator="containsText" text="08.30 – 16.30">
      <formula>NOT(ISERROR(SEARCH("08.30 – 16.30",AX72)))</formula>
    </cfRule>
    <cfRule type="containsText" dxfId="16283" priority="17300" operator="containsText" text="08:30 – 17.30">
      <formula>NOT(ISERROR(SEARCH("08:30 – 17.30",AX72)))</formula>
    </cfRule>
    <cfRule type="containsText" dxfId="16282" priority="17301" operator="containsText" text="08.30 – 17.30">
      <formula>NOT(ISERROR(SEARCH("08.30 – 17.30",AX72)))</formula>
    </cfRule>
    <cfRule type="containsText" dxfId="16281" priority="17302" operator="containsText" text="09.00 – 18.00">
      <formula>NOT(ISERROR(SEARCH("09.00 – 18.00",AX72)))</formula>
    </cfRule>
    <cfRule type="containsText" dxfId="16280" priority="17303" operator="containsText" text="09.00 – 13.00">
      <formula>NOT(ISERROR(SEARCH("09.00 – 13.00",AX72)))</formula>
    </cfRule>
    <cfRule type="containsText" dxfId="16279" priority="17304" operator="containsText" text="11.30 – 19.30">
      <formula>NOT(ISERROR(SEARCH("11.30 – 19.30",AX72)))</formula>
    </cfRule>
    <cfRule type="containsText" dxfId="16278" priority="17305" operator="containsText" text="10.30 – 19.30">
      <formula>NOT(ISERROR(SEARCH("10.30 – 19.30",AX72)))</formula>
    </cfRule>
    <cfRule type="containsText" dxfId="16277" priority="17306" operator="containsText" text="09.00 – 15.00">
      <formula>NOT(ISERROR(SEARCH("09.00 – 15.00",AX72)))</formula>
    </cfRule>
    <cfRule type="containsText" dxfId="16276" priority="17307" operator="containsText" text="12:30">
      <formula>NOT(ISERROR(SEARCH("12:30",AX72)))</formula>
    </cfRule>
    <cfRule type="containsText" dxfId="16275" priority="17308" operator="containsText" text="13:30">
      <formula>NOT(ISERROR(SEARCH("13:30",AX72)))</formula>
    </cfRule>
    <cfRule type="containsText" dxfId="16274" priority="17309" operator="containsText" text="FESTIVITÁ">
      <formula>NOT(ISERROR(SEARCH("FESTIVITÁ",AX72)))</formula>
    </cfRule>
    <cfRule type="cellIs" dxfId="16273" priority="17310" operator="equal">
      <formula>"DOMENICA"</formula>
    </cfRule>
  </conditionalFormatting>
  <conditionalFormatting sqref="AX82:AX87">
    <cfRule type="containsText" dxfId="16272" priority="17277" operator="containsText" text="08.30 – 14.30">
      <formula>NOT(ISERROR(SEARCH("08.30 – 14.30",AX82)))</formula>
    </cfRule>
    <cfRule type="containsText" dxfId="16271" priority="17278" operator="containsText" text="09:30 – 18.30">
      <formula>NOT(ISERROR(SEARCH("09:30 – 18.30",AX82)))</formula>
    </cfRule>
    <cfRule type="containsText" dxfId="16270" priority="17279" operator="containsText" text="10.30 – 18.30">
      <formula>NOT(ISERROR(SEARCH("10.30 – 18.30",AX82)))</formula>
    </cfRule>
    <cfRule type="containsText" dxfId="16269" priority="17280" operator="containsText" text="09.30 – 18.30">
      <formula>NOT(ISERROR(SEARCH("09.30 – 18.30",AX82)))</formula>
    </cfRule>
    <cfRule type="containsText" dxfId="16268" priority="17281" operator="containsText" text="09.00 – 13:00">
      <formula>NOT(ISERROR(SEARCH("09.00 – 13:00",AX82)))</formula>
    </cfRule>
    <cfRule type="containsText" dxfId="16267" priority="17282" operator="containsText" text="08.30 – 16.30">
      <formula>NOT(ISERROR(SEARCH("08.30 – 16.30",AX82)))</formula>
    </cfRule>
    <cfRule type="containsText" dxfId="16266" priority="17283" operator="containsText" text="08:30 – 17.30">
      <formula>NOT(ISERROR(SEARCH("08:30 – 17.30",AX82)))</formula>
    </cfRule>
    <cfRule type="containsText" dxfId="16265" priority="17284" operator="containsText" text="08.30 – 17.30">
      <formula>NOT(ISERROR(SEARCH("08.30 – 17.30",AX82)))</formula>
    </cfRule>
    <cfRule type="containsText" dxfId="16264" priority="17285" operator="containsText" text="09.00 – 18.00">
      <formula>NOT(ISERROR(SEARCH("09.00 – 18.00",AX82)))</formula>
    </cfRule>
    <cfRule type="containsText" dxfId="16263" priority="17286" operator="containsText" text="09.00 – 13.00">
      <formula>NOT(ISERROR(SEARCH("09.00 – 13.00",AX82)))</formula>
    </cfRule>
    <cfRule type="containsText" dxfId="16262" priority="17287" operator="containsText" text="11.30 – 19.30">
      <formula>NOT(ISERROR(SEARCH("11.30 – 19.30",AX82)))</formula>
    </cfRule>
    <cfRule type="containsText" dxfId="16261" priority="17288" operator="containsText" text="10.30 – 19.30">
      <formula>NOT(ISERROR(SEARCH("10.30 – 19.30",AX82)))</formula>
    </cfRule>
    <cfRule type="containsText" dxfId="16260" priority="17289" operator="containsText" text="09.00 – 15.00">
      <formula>NOT(ISERROR(SEARCH("09.00 – 15.00",AX82)))</formula>
    </cfRule>
    <cfRule type="containsText" dxfId="16259" priority="17290" operator="containsText" text="12:30">
      <formula>NOT(ISERROR(SEARCH("12:30",AX82)))</formula>
    </cfRule>
    <cfRule type="containsText" dxfId="16258" priority="17291" operator="containsText" text="13:30">
      <formula>NOT(ISERROR(SEARCH("13:30",AX82)))</formula>
    </cfRule>
    <cfRule type="containsText" dxfId="16257" priority="17292" operator="containsText" text="FESTIVITÁ">
      <formula>NOT(ISERROR(SEARCH("FESTIVITÁ",AX82)))</formula>
    </cfRule>
    <cfRule type="cellIs" dxfId="16256" priority="17293" operator="equal">
      <formula>"DOMENICA"</formula>
    </cfRule>
  </conditionalFormatting>
  <conditionalFormatting sqref="AX92:AX97">
    <cfRule type="containsText" dxfId="16255" priority="17260" operator="containsText" text="08.30 – 14.30">
      <formula>NOT(ISERROR(SEARCH("08.30 – 14.30",AX92)))</formula>
    </cfRule>
    <cfRule type="containsText" dxfId="16254" priority="17261" operator="containsText" text="09:30 – 18.30">
      <formula>NOT(ISERROR(SEARCH("09:30 – 18.30",AX92)))</formula>
    </cfRule>
    <cfRule type="containsText" dxfId="16253" priority="17262" operator="containsText" text="10.30 – 18.30">
      <formula>NOT(ISERROR(SEARCH("10.30 – 18.30",AX92)))</formula>
    </cfRule>
    <cfRule type="containsText" dxfId="16252" priority="17263" operator="containsText" text="09.30 – 18.30">
      <formula>NOT(ISERROR(SEARCH("09.30 – 18.30",AX92)))</formula>
    </cfRule>
    <cfRule type="containsText" dxfId="16251" priority="17264" operator="containsText" text="09.00 – 13:00">
      <formula>NOT(ISERROR(SEARCH("09.00 – 13:00",AX92)))</formula>
    </cfRule>
    <cfRule type="containsText" dxfId="16250" priority="17265" operator="containsText" text="08.30 – 16.30">
      <formula>NOT(ISERROR(SEARCH("08.30 – 16.30",AX92)))</formula>
    </cfRule>
    <cfRule type="containsText" dxfId="16249" priority="17266" operator="containsText" text="08:30 – 17.30">
      <formula>NOT(ISERROR(SEARCH("08:30 – 17.30",AX92)))</formula>
    </cfRule>
    <cfRule type="containsText" dxfId="16248" priority="17267" operator="containsText" text="08.30 – 17.30">
      <formula>NOT(ISERROR(SEARCH("08.30 – 17.30",AX92)))</formula>
    </cfRule>
    <cfRule type="containsText" dxfId="16247" priority="17268" operator="containsText" text="09.00 – 18.00">
      <formula>NOT(ISERROR(SEARCH("09.00 – 18.00",AX92)))</formula>
    </cfRule>
    <cfRule type="containsText" dxfId="16246" priority="17269" operator="containsText" text="09.00 – 13.00">
      <formula>NOT(ISERROR(SEARCH("09.00 – 13.00",AX92)))</formula>
    </cfRule>
    <cfRule type="containsText" dxfId="16245" priority="17270" operator="containsText" text="11.30 – 19.30">
      <formula>NOT(ISERROR(SEARCH("11.30 – 19.30",AX92)))</formula>
    </cfRule>
    <cfRule type="containsText" dxfId="16244" priority="17271" operator="containsText" text="10.30 – 19.30">
      <formula>NOT(ISERROR(SEARCH("10.30 – 19.30",AX92)))</formula>
    </cfRule>
    <cfRule type="containsText" dxfId="16243" priority="17272" operator="containsText" text="09.00 – 15.00">
      <formula>NOT(ISERROR(SEARCH("09.00 – 15.00",AX92)))</formula>
    </cfRule>
    <cfRule type="containsText" dxfId="16242" priority="17273" operator="containsText" text="12:30">
      <formula>NOT(ISERROR(SEARCH("12:30",AX92)))</formula>
    </cfRule>
    <cfRule type="containsText" dxfId="16241" priority="17274" operator="containsText" text="13:30">
      <formula>NOT(ISERROR(SEARCH("13:30",AX92)))</formula>
    </cfRule>
    <cfRule type="containsText" dxfId="16240" priority="17275" operator="containsText" text="FESTIVITÁ">
      <formula>NOT(ISERROR(SEARCH("FESTIVITÁ",AX92)))</formula>
    </cfRule>
    <cfRule type="cellIs" dxfId="16239" priority="17276" operator="equal">
      <formula>"DOMENICA"</formula>
    </cfRule>
  </conditionalFormatting>
  <conditionalFormatting sqref="AX116:AX121">
    <cfRule type="containsText" dxfId="16238" priority="17243" operator="containsText" text="08.30 – 14.30">
      <formula>NOT(ISERROR(SEARCH("08.30 – 14.30",AX116)))</formula>
    </cfRule>
    <cfRule type="containsText" dxfId="16237" priority="17244" operator="containsText" text="09:30 – 18.30">
      <formula>NOT(ISERROR(SEARCH("09:30 – 18.30",AX116)))</formula>
    </cfRule>
    <cfRule type="containsText" dxfId="16236" priority="17245" operator="containsText" text="10.30 – 18.30">
      <formula>NOT(ISERROR(SEARCH("10.30 – 18.30",AX116)))</formula>
    </cfRule>
    <cfRule type="containsText" dxfId="16235" priority="17246" operator="containsText" text="09.30 – 18.30">
      <formula>NOT(ISERROR(SEARCH("09.30 – 18.30",AX116)))</formula>
    </cfRule>
    <cfRule type="containsText" dxfId="16234" priority="17247" operator="containsText" text="09.00 – 13:00">
      <formula>NOT(ISERROR(SEARCH("09.00 – 13:00",AX116)))</formula>
    </cfRule>
    <cfRule type="containsText" dxfId="16233" priority="17248" operator="containsText" text="08.30 – 16.30">
      <formula>NOT(ISERROR(SEARCH("08.30 – 16.30",AX116)))</formula>
    </cfRule>
    <cfRule type="containsText" dxfId="16232" priority="17249" operator="containsText" text="08:30 – 17.30">
      <formula>NOT(ISERROR(SEARCH("08:30 – 17.30",AX116)))</formula>
    </cfRule>
    <cfRule type="containsText" dxfId="16231" priority="17250" operator="containsText" text="08.30 – 17.30">
      <formula>NOT(ISERROR(SEARCH("08.30 – 17.30",AX116)))</formula>
    </cfRule>
    <cfRule type="containsText" dxfId="16230" priority="17251" operator="containsText" text="09.00 – 18.00">
      <formula>NOT(ISERROR(SEARCH("09.00 – 18.00",AX116)))</formula>
    </cfRule>
    <cfRule type="containsText" dxfId="16229" priority="17252" operator="containsText" text="09.00 – 13.00">
      <formula>NOT(ISERROR(SEARCH("09.00 – 13.00",AX116)))</formula>
    </cfRule>
    <cfRule type="containsText" dxfId="16228" priority="17253" operator="containsText" text="11.30 – 19.30">
      <formula>NOT(ISERROR(SEARCH("11.30 – 19.30",AX116)))</formula>
    </cfRule>
    <cfRule type="containsText" dxfId="16227" priority="17254" operator="containsText" text="10.30 – 19.30">
      <formula>NOT(ISERROR(SEARCH("10.30 – 19.30",AX116)))</formula>
    </cfRule>
    <cfRule type="containsText" dxfId="16226" priority="17255" operator="containsText" text="09.00 – 15.00">
      <formula>NOT(ISERROR(SEARCH("09.00 – 15.00",AX116)))</formula>
    </cfRule>
    <cfRule type="containsText" dxfId="16225" priority="17256" operator="containsText" text="12:30">
      <formula>NOT(ISERROR(SEARCH("12:30",AX116)))</formula>
    </cfRule>
    <cfRule type="containsText" dxfId="16224" priority="17257" operator="containsText" text="13:30">
      <formula>NOT(ISERROR(SEARCH("13:30",AX116)))</formula>
    </cfRule>
    <cfRule type="containsText" dxfId="16223" priority="17258" operator="containsText" text="FESTIVITÁ">
      <formula>NOT(ISERROR(SEARCH("FESTIVITÁ",AX116)))</formula>
    </cfRule>
    <cfRule type="cellIs" dxfId="16222" priority="17259" operator="equal">
      <formula>"DOMENICA"</formula>
    </cfRule>
  </conditionalFormatting>
  <conditionalFormatting sqref="AX126:AX131">
    <cfRule type="containsText" dxfId="16221" priority="17226" operator="containsText" text="08.30 – 14.30">
      <formula>NOT(ISERROR(SEARCH("08.30 – 14.30",AX126)))</formula>
    </cfRule>
    <cfRule type="containsText" dxfId="16220" priority="17227" operator="containsText" text="09:30 – 18.30">
      <formula>NOT(ISERROR(SEARCH("09:30 – 18.30",AX126)))</formula>
    </cfRule>
    <cfRule type="containsText" dxfId="16219" priority="17228" operator="containsText" text="10.30 – 18.30">
      <formula>NOT(ISERROR(SEARCH("10.30 – 18.30",AX126)))</formula>
    </cfRule>
    <cfRule type="containsText" dxfId="16218" priority="17229" operator="containsText" text="09.30 – 18.30">
      <formula>NOT(ISERROR(SEARCH("09.30 – 18.30",AX126)))</formula>
    </cfRule>
    <cfRule type="containsText" dxfId="16217" priority="17230" operator="containsText" text="09.00 – 13:00">
      <formula>NOT(ISERROR(SEARCH("09.00 – 13:00",AX126)))</formula>
    </cfRule>
    <cfRule type="containsText" dxfId="16216" priority="17231" operator="containsText" text="08.30 – 16.30">
      <formula>NOT(ISERROR(SEARCH("08.30 – 16.30",AX126)))</formula>
    </cfRule>
    <cfRule type="containsText" dxfId="16215" priority="17232" operator="containsText" text="08:30 – 17.30">
      <formula>NOT(ISERROR(SEARCH("08:30 – 17.30",AX126)))</formula>
    </cfRule>
    <cfRule type="containsText" dxfId="16214" priority="17233" operator="containsText" text="08.30 – 17.30">
      <formula>NOT(ISERROR(SEARCH("08.30 – 17.30",AX126)))</formula>
    </cfRule>
    <cfRule type="containsText" dxfId="16213" priority="17234" operator="containsText" text="09.00 – 18.00">
      <formula>NOT(ISERROR(SEARCH("09.00 – 18.00",AX126)))</formula>
    </cfRule>
    <cfRule type="containsText" dxfId="16212" priority="17235" operator="containsText" text="09.00 – 13.00">
      <formula>NOT(ISERROR(SEARCH("09.00 – 13.00",AX126)))</formula>
    </cfRule>
    <cfRule type="containsText" dxfId="16211" priority="17236" operator="containsText" text="11.30 – 19.30">
      <formula>NOT(ISERROR(SEARCH("11.30 – 19.30",AX126)))</formula>
    </cfRule>
    <cfRule type="containsText" dxfId="16210" priority="17237" operator="containsText" text="10.30 – 19.30">
      <formula>NOT(ISERROR(SEARCH("10.30 – 19.30",AX126)))</formula>
    </cfRule>
    <cfRule type="containsText" dxfId="16209" priority="17238" operator="containsText" text="09.00 – 15.00">
      <formula>NOT(ISERROR(SEARCH("09.00 – 15.00",AX126)))</formula>
    </cfRule>
    <cfRule type="containsText" dxfId="16208" priority="17239" operator="containsText" text="12:30">
      <formula>NOT(ISERROR(SEARCH("12:30",AX126)))</formula>
    </cfRule>
    <cfRule type="containsText" dxfId="16207" priority="17240" operator="containsText" text="13:30">
      <formula>NOT(ISERROR(SEARCH("13:30",AX126)))</formula>
    </cfRule>
    <cfRule type="containsText" dxfId="16206" priority="17241" operator="containsText" text="FESTIVITÁ">
      <formula>NOT(ISERROR(SEARCH("FESTIVITÁ",AX126)))</formula>
    </cfRule>
    <cfRule type="cellIs" dxfId="16205" priority="17242" operator="equal">
      <formula>"DOMENICA"</formula>
    </cfRule>
  </conditionalFormatting>
  <conditionalFormatting sqref="AX136:AX141">
    <cfRule type="containsText" dxfId="16204" priority="17209" operator="containsText" text="08.30 – 14.30">
      <formula>NOT(ISERROR(SEARCH("08.30 – 14.30",AX136)))</formula>
    </cfRule>
    <cfRule type="containsText" dxfId="16203" priority="17210" operator="containsText" text="09:30 – 18.30">
      <formula>NOT(ISERROR(SEARCH("09:30 – 18.30",AX136)))</formula>
    </cfRule>
    <cfRule type="containsText" dxfId="16202" priority="17211" operator="containsText" text="10.30 – 18.30">
      <formula>NOT(ISERROR(SEARCH("10.30 – 18.30",AX136)))</formula>
    </cfRule>
    <cfRule type="containsText" dxfId="16201" priority="17212" operator="containsText" text="09.30 – 18.30">
      <formula>NOT(ISERROR(SEARCH("09.30 – 18.30",AX136)))</formula>
    </cfRule>
    <cfRule type="containsText" dxfId="16200" priority="17213" operator="containsText" text="09.00 – 13:00">
      <formula>NOT(ISERROR(SEARCH("09.00 – 13:00",AX136)))</formula>
    </cfRule>
    <cfRule type="containsText" dxfId="16199" priority="17214" operator="containsText" text="08.30 – 16.30">
      <formula>NOT(ISERROR(SEARCH("08.30 – 16.30",AX136)))</formula>
    </cfRule>
    <cfRule type="containsText" dxfId="16198" priority="17215" operator="containsText" text="08:30 – 17.30">
      <formula>NOT(ISERROR(SEARCH("08:30 – 17.30",AX136)))</formula>
    </cfRule>
    <cfRule type="containsText" dxfId="16197" priority="17216" operator="containsText" text="08.30 – 17.30">
      <formula>NOT(ISERROR(SEARCH("08.30 – 17.30",AX136)))</formula>
    </cfRule>
    <cfRule type="containsText" dxfId="16196" priority="17217" operator="containsText" text="09.00 – 18.00">
      <formula>NOT(ISERROR(SEARCH("09.00 – 18.00",AX136)))</formula>
    </cfRule>
    <cfRule type="containsText" dxfId="16195" priority="17218" operator="containsText" text="09.00 – 13.00">
      <formula>NOT(ISERROR(SEARCH("09.00 – 13.00",AX136)))</formula>
    </cfRule>
    <cfRule type="containsText" dxfId="16194" priority="17219" operator="containsText" text="11.30 – 19.30">
      <formula>NOT(ISERROR(SEARCH("11.30 – 19.30",AX136)))</formula>
    </cfRule>
    <cfRule type="containsText" dxfId="16193" priority="17220" operator="containsText" text="10.30 – 19.30">
      <formula>NOT(ISERROR(SEARCH("10.30 – 19.30",AX136)))</formula>
    </cfRule>
    <cfRule type="containsText" dxfId="16192" priority="17221" operator="containsText" text="09.00 – 15.00">
      <formula>NOT(ISERROR(SEARCH("09.00 – 15.00",AX136)))</formula>
    </cfRule>
    <cfRule type="containsText" dxfId="16191" priority="17222" operator="containsText" text="12:30">
      <formula>NOT(ISERROR(SEARCH("12:30",AX136)))</formula>
    </cfRule>
    <cfRule type="containsText" dxfId="16190" priority="17223" operator="containsText" text="13:30">
      <formula>NOT(ISERROR(SEARCH("13:30",AX136)))</formula>
    </cfRule>
    <cfRule type="containsText" dxfId="16189" priority="17224" operator="containsText" text="FESTIVITÁ">
      <formula>NOT(ISERROR(SEARCH("FESTIVITÁ",AX136)))</formula>
    </cfRule>
    <cfRule type="cellIs" dxfId="16188" priority="17225" operator="equal">
      <formula>"DOMENICA"</formula>
    </cfRule>
  </conditionalFormatting>
  <conditionalFormatting sqref="AX146:AX151">
    <cfRule type="containsText" dxfId="16187" priority="17192" operator="containsText" text="08.30 – 14.30">
      <formula>NOT(ISERROR(SEARCH("08.30 – 14.30",AX146)))</formula>
    </cfRule>
    <cfRule type="containsText" dxfId="16186" priority="17193" operator="containsText" text="09:30 – 18.30">
      <formula>NOT(ISERROR(SEARCH("09:30 – 18.30",AX146)))</formula>
    </cfRule>
    <cfRule type="containsText" dxfId="16185" priority="17194" operator="containsText" text="10.30 – 18.30">
      <formula>NOT(ISERROR(SEARCH("10.30 – 18.30",AX146)))</formula>
    </cfRule>
    <cfRule type="containsText" dxfId="16184" priority="17195" operator="containsText" text="09.30 – 18.30">
      <formula>NOT(ISERROR(SEARCH("09.30 – 18.30",AX146)))</formula>
    </cfRule>
    <cfRule type="containsText" dxfId="16183" priority="17196" operator="containsText" text="09.00 – 13:00">
      <formula>NOT(ISERROR(SEARCH("09.00 – 13:00",AX146)))</formula>
    </cfRule>
    <cfRule type="containsText" dxfId="16182" priority="17197" operator="containsText" text="08.30 – 16.30">
      <formula>NOT(ISERROR(SEARCH("08.30 – 16.30",AX146)))</formula>
    </cfRule>
    <cfRule type="containsText" dxfId="16181" priority="17198" operator="containsText" text="08:30 – 17.30">
      <formula>NOT(ISERROR(SEARCH("08:30 – 17.30",AX146)))</formula>
    </cfRule>
    <cfRule type="containsText" dxfId="16180" priority="17199" operator="containsText" text="08.30 – 17.30">
      <formula>NOT(ISERROR(SEARCH("08.30 – 17.30",AX146)))</formula>
    </cfRule>
    <cfRule type="containsText" dxfId="16179" priority="17200" operator="containsText" text="09.00 – 18.00">
      <formula>NOT(ISERROR(SEARCH("09.00 – 18.00",AX146)))</formula>
    </cfRule>
    <cfRule type="containsText" dxfId="16178" priority="17201" operator="containsText" text="09.00 – 13.00">
      <formula>NOT(ISERROR(SEARCH("09.00 – 13.00",AX146)))</formula>
    </cfRule>
    <cfRule type="containsText" dxfId="16177" priority="17202" operator="containsText" text="11.30 – 19.30">
      <formula>NOT(ISERROR(SEARCH("11.30 – 19.30",AX146)))</formula>
    </cfRule>
    <cfRule type="containsText" dxfId="16176" priority="17203" operator="containsText" text="10.30 – 19.30">
      <formula>NOT(ISERROR(SEARCH("10.30 – 19.30",AX146)))</formula>
    </cfRule>
    <cfRule type="containsText" dxfId="16175" priority="17204" operator="containsText" text="09.00 – 15.00">
      <formula>NOT(ISERROR(SEARCH("09.00 – 15.00",AX146)))</formula>
    </cfRule>
    <cfRule type="containsText" dxfId="16174" priority="17205" operator="containsText" text="12:30">
      <formula>NOT(ISERROR(SEARCH("12:30",AX146)))</formula>
    </cfRule>
    <cfRule type="containsText" dxfId="16173" priority="17206" operator="containsText" text="13:30">
      <formula>NOT(ISERROR(SEARCH("13:30",AX146)))</formula>
    </cfRule>
    <cfRule type="containsText" dxfId="16172" priority="17207" operator="containsText" text="FESTIVITÁ">
      <formula>NOT(ISERROR(SEARCH("FESTIVITÁ",AX146)))</formula>
    </cfRule>
    <cfRule type="cellIs" dxfId="16171" priority="17208" operator="equal">
      <formula>"DOMENICA"</formula>
    </cfRule>
  </conditionalFormatting>
  <conditionalFormatting sqref="AX156:AX161">
    <cfRule type="containsText" dxfId="16170" priority="17175" operator="containsText" text="08.30 – 14.30">
      <formula>NOT(ISERROR(SEARCH("08.30 – 14.30",AX156)))</formula>
    </cfRule>
    <cfRule type="containsText" dxfId="16169" priority="17176" operator="containsText" text="09:30 – 18.30">
      <formula>NOT(ISERROR(SEARCH("09:30 – 18.30",AX156)))</formula>
    </cfRule>
    <cfRule type="containsText" dxfId="16168" priority="17177" operator="containsText" text="10.30 – 18.30">
      <formula>NOT(ISERROR(SEARCH("10.30 – 18.30",AX156)))</formula>
    </cfRule>
    <cfRule type="containsText" dxfId="16167" priority="17178" operator="containsText" text="09.30 – 18.30">
      <formula>NOT(ISERROR(SEARCH("09.30 – 18.30",AX156)))</formula>
    </cfRule>
    <cfRule type="containsText" dxfId="16166" priority="17179" operator="containsText" text="09.00 – 13:00">
      <formula>NOT(ISERROR(SEARCH("09.00 – 13:00",AX156)))</formula>
    </cfRule>
    <cfRule type="containsText" dxfId="16165" priority="17180" operator="containsText" text="08.30 – 16.30">
      <formula>NOT(ISERROR(SEARCH("08.30 – 16.30",AX156)))</formula>
    </cfRule>
    <cfRule type="containsText" dxfId="16164" priority="17181" operator="containsText" text="08:30 – 17.30">
      <formula>NOT(ISERROR(SEARCH("08:30 – 17.30",AX156)))</formula>
    </cfRule>
    <cfRule type="containsText" dxfId="16163" priority="17182" operator="containsText" text="08.30 – 17.30">
      <formula>NOT(ISERROR(SEARCH("08.30 – 17.30",AX156)))</formula>
    </cfRule>
    <cfRule type="containsText" dxfId="16162" priority="17183" operator="containsText" text="09.00 – 18.00">
      <formula>NOT(ISERROR(SEARCH("09.00 – 18.00",AX156)))</formula>
    </cfRule>
    <cfRule type="containsText" dxfId="16161" priority="17184" operator="containsText" text="09.00 – 13.00">
      <formula>NOT(ISERROR(SEARCH("09.00 – 13.00",AX156)))</formula>
    </cfRule>
    <cfRule type="containsText" dxfId="16160" priority="17185" operator="containsText" text="11.30 – 19.30">
      <formula>NOT(ISERROR(SEARCH("11.30 – 19.30",AX156)))</formula>
    </cfRule>
    <cfRule type="containsText" dxfId="16159" priority="17186" operator="containsText" text="10.30 – 19.30">
      <formula>NOT(ISERROR(SEARCH("10.30 – 19.30",AX156)))</formula>
    </cfRule>
    <cfRule type="containsText" dxfId="16158" priority="17187" operator="containsText" text="09.00 – 15.00">
      <formula>NOT(ISERROR(SEARCH("09.00 – 15.00",AX156)))</formula>
    </cfRule>
    <cfRule type="containsText" dxfId="16157" priority="17188" operator="containsText" text="12:30">
      <formula>NOT(ISERROR(SEARCH("12:30",AX156)))</formula>
    </cfRule>
    <cfRule type="containsText" dxfId="16156" priority="17189" operator="containsText" text="13:30">
      <formula>NOT(ISERROR(SEARCH("13:30",AX156)))</formula>
    </cfRule>
    <cfRule type="containsText" dxfId="16155" priority="17190" operator="containsText" text="FESTIVITÁ">
      <formula>NOT(ISERROR(SEARCH("FESTIVITÁ",AX156)))</formula>
    </cfRule>
    <cfRule type="cellIs" dxfId="16154" priority="17191" operator="equal">
      <formula>"DOMENICA"</formula>
    </cfRule>
  </conditionalFormatting>
  <conditionalFormatting sqref="BB1">
    <cfRule type="cellIs" dxfId="16153" priority="17171" operator="equal">
      <formula>" "</formula>
    </cfRule>
  </conditionalFormatting>
  <conditionalFormatting sqref="BB1:BG1">
    <cfRule type="cellIs" dxfId="16152" priority="17172" operator="equal">
      <formula>$BB1</formula>
    </cfRule>
  </conditionalFormatting>
  <conditionalFormatting sqref="BB1:BG1">
    <cfRule type="cellIs" dxfId="16151" priority="17173" operator="greaterThan">
      <formula>$BB1</formula>
    </cfRule>
  </conditionalFormatting>
  <conditionalFormatting sqref="BB1:BG1">
    <cfRule type="cellIs" dxfId="16150" priority="17170" operator="equal">
      <formula>" "</formula>
    </cfRule>
  </conditionalFormatting>
  <conditionalFormatting sqref="BB1">
    <cfRule type="cellIs" dxfId="16149" priority="17169" operator="greaterThan">
      <formula>#REF!</formula>
    </cfRule>
  </conditionalFormatting>
  <conditionalFormatting sqref="BB1">
    <cfRule type="cellIs" dxfId="16148" priority="17174" operator="equal">
      <formula>#REF!</formula>
    </cfRule>
  </conditionalFormatting>
  <conditionalFormatting sqref="BB55">
    <cfRule type="containsText" dxfId="16147" priority="16853" operator="containsText" text="08.30 – 14.30">
      <formula>NOT(ISERROR(SEARCH("08.30 – 14.30",BB55)))</formula>
    </cfRule>
    <cfRule type="containsText" dxfId="16146" priority="16854" operator="containsText" text="09:30 – 18.30">
      <formula>NOT(ISERROR(SEARCH("09:30 – 18.30",BB55)))</formula>
    </cfRule>
    <cfRule type="containsText" dxfId="16145" priority="16855" operator="containsText" text="10.30 – 18.30">
      <formula>NOT(ISERROR(SEARCH("10.30 – 18.30",BB55)))</formula>
    </cfRule>
    <cfRule type="containsText" dxfId="16144" priority="16856" operator="containsText" text="09.30 – 18.30">
      <formula>NOT(ISERROR(SEARCH("09.30 – 18.30",BB55)))</formula>
    </cfRule>
    <cfRule type="containsText" dxfId="16143" priority="16857" operator="containsText" text="09.00 – 13:00">
      <formula>NOT(ISERROR(SEARCH("09.00 – 13:00",BB55)))</formula>
    </cfRule>
    <cfRule type="containsText" dxfId="16142" priority="16858" operator="containsText" text="08.30 – 16.30">
      <formula>NOT(ISERROR(SEARCH("08.30 – 16.30",BB55)))</formula>
    </cfRule>
    <cfRule type="containsText" dxfId="16141" priority="16859" operator="containsText" text="08:30 – 17.30">
      <formula>NOT(ISERROR(SEARCH("08:30 – 17.30",BB55)))</formula>
    </cfRule>
    <cfRule type="containsText" dxfId="16140" priority="16860" operator="containsText" text="08.30 – 17.30">
      <formula>NOT(ISERROR(SEARCH("08.30 – 17.30",BB55)))</formula>
    </cfRule>
    <cfRule type="containsText" dxfId="16139" priority="16861" operator="containsText" text="09.00 – 18.00">
      <formula>NOT(ISERROR(SEARCH("09.00 – 18.00",BB55)))</formula>
    </cfRule>
    <cfRule type="containsText" dxfId="16138" priority="16862" operator="containsText" text="09.00 – 13.00">
      <formula>NOT(ISERROR(SEARCH("09.00 – 13.00",BB55)))</formula>
    </cfRule>
    <cfRule type="containsText" dxfId="16137" priority="16863" operator="containsText" text="11.30 – 19.30">
      <formula>NOT(ISERROR(SEARCH("11.30 – 19.30",BB55)))</formula>
    </cfRule>
    <cfRule type="containsText" dxfId="16136" priority="16864" operator="containsText" text="10.30 – 19.30">
      <formula>NOT(ISERROR(SEARCH("10.30 – 19.30",BB55)))</formula>
    </cfRule>
    <cfRule type="containsText" dxfId="16135" priority="16865" operator="containsText" text="09.00 – 15.00">
      <formula>NOT(ISERROR(SEARCH("09.00 – 15.00",BB55)))</formula>
    </cfRule>
    <cfRule type="containsText" dxfId="16134" priority="16866" operator="containsText" text="12:30">
      <formula>NOT(ISERROR(SEARCH("12:30",BB55)))</formula>
    </cfRule>
    <cfRule type="containsText" dxfId="16133" priority="16867" operator="containsText" text="13:30">
      <formula>NOT(ISERROR(SEARCH("13:30",BB55)))</formula>
    </cfRule>
    <cfRule type="containsText" dxfId="16132" priority="16868" operator="containsText" text="FESTIVITÁ">
      <formula>NOT(ISERROR(SEARCH("FESTIVITÁ",BB55)))</formula>
    </cfRule>
    <cfRule type="cellIs" dxfId="16131" priority="16869" operator="equal">
      <formula>"DOMENICA"</formula>
    </cfRule>
  </conditionalFormatting>
  <conditionalFormatting sqref="BB35">
    <cfRule type="containsText" dxfId="16130" priority="16836" operator="containsText" text="08.30 – 14.30">
      <formula>NOT(ISERROR(SEARCH("08.30 – 14.30",BB35)))</formula>
    </cfRule>
    <cfRule type="containsText" dxfId="16129" priority="16837" operator="containsText" text="09:30 – 18.30">
      <formula>NOT(ISERROR(SEARCH("09:30 – 18.30",BB35)))</formula>
    </cfRule>
    <cfRule type="containsText" dxfId="16128" priority="16838" operator="containsText" text="10.30 – 18.30">
      <formula>NOT(ISERROR(SEARCH("10.30 – 18.30",BB35)))</formula>
    </cfRule>
    <cfRule type="containsText" dxfId="16127" priority="16839" operator="containsText" text="09.30 – 18.30">
      <formula>NOT(ISERROR(SEARCH("09.30 – 18.30",BB35)))</formula>
    </cfRule>
    <cfRule type="containsText" dxfId="16126" priority="16840" operator="containsText" text="09.00 – 13:00">
      <formula>NOT(ISERROR(SEARCH("09.00 – 13:00",BB35)))</formula>
    </cfRule>
    <cfRule type="containsText" dxfId="16125" priority="16841" operator="containsText" text="08.30 – 16.30">
      <formula>NOT(ISERROR(SEARCH("08.30 – 16.30",BB35)))</formula>
    </cfRule>
    <cfRule type="containsText" dxfId="16124" priority="16842" operator="containsText" text="08:30 – 17.30">
      <formula>NOT(ISERROR(SEARCH("08:30 – 17.30",BB35)))</formula>
    </cfRule>
    <cfRule type="containsText" dxfId="16123" priority="16843" operator="containsText" text="08.30 – 17.30">
      <formula>NOT(ISERROR(SEARCH("08.30 – 17.30",BB35)))</formula>
    </cfRule>
    <cfRule type="containsText" dxfId="16122" priority="16844" operator="containsText" text="09.00 – 18.00">
      <formula>NOT(ISERROR(SEARCH("09.00 – 18.00",BB35)))</formula>
    </cfRule>
    <cfRule type="containsText" dxfId="16121" priority="16845" operator="containsText" text="09.00 – 13.00">
      <formula>NOT(ISERROR(SEARCH("09.00 – 13.00",BB35)))</formula>
    </cfRule>
    <cfRule type="containsText" dxfId="16120" priority="16846" operator="containsText" text="11.30 – 19.30">
      <formula>NOT(ISERROR(SEARCH("11.30 – 19.30",BB35)))</formula>
    </cfRule>
    <cfRule type="containsText" dxfId="16119" priority="16847" operator="containsText" text="10.30 – 19.30">
      <formula>NOT(ISERROR(SEARCH("10.30 – 19.30",BB35)))</formula>
    </cfRule>
    <cfRule type="containsText" dxfId="16118" priority="16848" operator="containsText" text="09.00 – 15.00">
      <formula>NOT(ISERROR(SEARCH("09.00 – 15.00",BB35)))</formula>
    </cfRule>
    <cfRule type="containsText" dxfId="16117" priority="16849" operator="containsText" text="12:30">
      <formula>NOT(ISERROR(SEARCH("12:30",BB35)))</formula>
    </cfRule>
    <cfRule type="containsText" dxfId="16116" priority="16850" operator="containsText" text="13:30">
      <formula>NOT(ISERROR(SEARCH("13:30",BB35)))</formula>
    </cfRule>
    <cfRule type="containsText" dxfId="16115" priority="16851" operator="containsText" text="FESTIVITÁ">
      <formula>NOT(ISERROR(SEARCH("FESTIVITÁ",BB35)))</formula>
    </cfRule>
    <cfRule type="cellIs" dxfId="16114" priority="16852" operator="equal">
      <formula>"DOMENICA"</formula>
    </cfRule>
  </conditionalFormatting>
  <conditionalFormatting sqref="BB45">
    <cfRule type="containsText" dxfId="16113" priority="16819" operator="containsText" text="08.30 – 14.30">
      <formula>NOT(ISERROR(SEARCH("08.30 – 14.30",BB45)))</formula>
    </cfRule>
    <cfRule type="containsText" dxfId="16112" priority="16820" operator="containsText" text="09:30 – 18.30">
      <formula>NOT(ISERROR(SEARCH("09:30 – 18.30",BB45)))</formula>
    </cfRule>
    <cfRule type="containsText" dxfId="16111" priority="16821" operator="containsText" text="10.30 – 18.30">
      <formula>NOT(ISERROR(SEARCH("10.30 – 18.30",BB45)))</formula>
    </cfRule>
    <cfRule type="containsText" dxfId="16110" priority="16822" operator="containsText" text="09.30 – 18.30">
      <formula>NOT(ISERROR(SEARCH("09.30 – 18.30",BB45)))</formula>
    </cfRule>
    <cfRule type="containsText" dxfId="16109" priority="16823" operator="containsText" text="09.00 – 13:00">
      <formula>NOT(ISERROR(SEARCH("09.00 – 13:00",BB45)))</formula>
    </cfRule>
    <cfRule type="containsText" dxfId="16108" priority="16824" operator="containsText" text="08.30 – 16.30">
      <formula>NOT(ISERROR(SEARCH("08.30 – 16.30",BB45)))</formula>
    </cfRule>
    <cfRule type="containsText" dxfId="16107" priority="16825" operator="containsText" text="08:30 – 17.30">
      <formula>NOT(ISERROR(SEARCH("08:30 – 17.30",BB45)))</formula>
    </cfRule>
    <cfRule type="containsText" dxfId="16106" priority="16826" operator="containsText" text="08.30 – 17.30">
      <formula>NOT(ISERROR(SEARCH("08.30 – 17.30",BB45)))</formula>
    </cfRule>
    <cfRule type="containsText" dxfId="16105" priority="16827" operator="containsText" text="09.00 – 18.00">
      <formula>NOT(ISERROR(SEARCH("09.00 – 18.00",BB45)))</formula>
    </cfRule>
    <cfRule type="containsText" dxfId="16104" priority="16828" operator="containsText" text="09.00 – 13.00">
      <formula>NOT(ISERROR(SEARCH("09.00 – 13.00",BB45)))</formula>
    </cfRule>
    <cfRule type="containsText" dxfId="16103" priority="16829" operator="containsText" text="11.30 – 19.30">
      <formula>NOT(ISERROR(SEARCH("11.30 – 19.30",BB45)))</formula>
    </cfRule>
    <cfRule type="containsText" dxfId="16102" priority="16830" operator="containsText" text="10.30 – 19.30">
      <formula>NOT(ISERROR(SEARCH("10.30 – 19.30",BB45)))</formula>
    </cfRule>
    <cfRule type="containsText" dxfId="16101" priority="16831" operator="containsText" text="09.00 – 15.00">
      <formula>NOT(ISERROR(SEARCH("09.00 – 15.00",BB45)))</formula>
    </cfRule>
    <cfRule type="containsText" dxfId="16100" priority="16832" operator="containsText" text="12:30">
      <formula>NOT(ISERROR(SEARCH("12:30",BB45)))</formula>
    </cfRule>
    <cfRule type="containsText" dxfId="16099" priority="16833" operator="containsText" text="13:30">
      <formula>NOT(ISERROR(SEARCH("13:30",BB45)))</formula>
    </cfRule>
    <cfRule type="containsText" dxfId="16098" priority="16834" operator="containsText" text="FESTIVITÁ">
      <formula>NOT(ISERROR(SEARCH("FESTIVITÁ",BB45)))</formula>
    </cfRule>
    <cfRule type="cellIs" dxfId="16097" priority="16835" operator="equal">
      <formula>"DOMENICA"</formula>
    </cfRule>
  </conditionalFormatting>
  <conditionalFormatting sqref="BB99">
    <cfRule type="containsText" dxfId="16096" priority="16802" operator="containsText" text="08.30 – 14.30">
      <formula>NOT(ISERROR(SEARCH("08.30 – 14.30",BB99)))</formula>
    </cfRule>
    <cfRule type="containsText" dxfId="16095" priority="16803" operator="containsText" text="09:30 – 18.30">
      <formula>NOT(ISERROR(SEARCH("09:30 – 18.30",BB99)))</formula>
    </cfRule>
    <cfRule type="containsText" dxfId="16094" priority="16804" operator="containsText" text="10.30 – 18.30">
      <formula>NOT(ISERROR(SEARCH("10.30 – 18.30",BB99)))</formula>
    </cfRule>
    <cfRule type="containsText" dxfId="16093" priority="16805" operator="containsText" text="09.30 – 18.30">
      <formula>NOT(ISERROR(SEARCH("09.30 – 18.30",BB99)))</formula>
    </cfRule>
    <cfRule type="containsText" dxfId="16092" priority="16806" operator="containsText" text="09.00 – 13:00">
      <formula>NOT(ISERROR(SEARCH("09.00 – 13:00",BB99)))</formula>
    </cfRule>
    <cfRule type="containsText" dxfId="16091" priority="16807" operator="containsText" text="08.30 – 16.30">
      <formula>NOT(ISERROR(SEARCH("08.30 – 16.30",BB99)))</formula>
    </cfRule>
    <cfRule type="containsText" dxfId="16090" priority="16808" operator="containsText" text="08:30 – 17.30">
      <formula>NOT(ISERROR(SEARCH("08:30 – 17.30",BB99)))</formula>
    </cfRule>
    <cfRule type="containsText" dxfId="16089" priority="16809" operator="containsText" text="08.30 – 17.30">
      <formula>NOT(ISERROR(SEARCH("08.30 – 17.30",BB99)))</formula>
    </cfRule>
    <cfRule type="containsText" dxfId="16088" priority="16810" operator="containsText" text="09.00 – 18.00">
      <formula>NOT(ISERROR(SEARCH("09.00 – 18.00",BB99)))</formula>
    </cfRule>
    <cfRule type="containsText" dxfId="16087" priority="16811" operator="containsText" text="09.00 – 13.00">
      <formula>NOT(ISERROR(SEARCH("09.00 – 13.00",BB99)))</formula>
    </cfRule>
    <cfRule type="containsText" dxfId="16086" priority="16812" operator="containsText" text="11.30 – 19.30">
      <formula>NOT(ISERROR(SEARCH("11.30 – 19.30",BB99)))</formula>
    </cfRule>
    <cfRule type="containsText" dxfId="16085" priority="16813" operator="containsText" text="10.30 – 19.30">
      <formula>NOT(ISERROR(SEARCH("10.30 – 19.30",BB99)))</formula>
    </cfRule>
    <cfRule type="containsText" dxfId="16084" priority="16814" operator="containsText" text="09.00 – 15.00">
      <formula>NOT(ISERROR(SEARCH("09.00 – 15.00",BB99)))</formula>
    </cfRule>
    <cfRule type="containsText" dxfId="16083" priority="16815" operator="containsText" text="12:30">
      <formula>NOT(ISERROR(SEARCH("12:30",BB99)))</formula>
    </cfRule>
    <cfRule type="containsText" dxfId="16082" priority="16816" operator="containsText" text="13:30">
      <formula>NOT(ISERROR(SEARCH("13:30",BB99)))</formula>
    </cfRule>
    <cfRule type="containsText" dxfId="16081" priority="16817" operator="containsText" text="FESTIVITÁ">
      <formula>NOT(ISERROR(SEARCH("FESTIVITÁ",BB99)))</formula>
    </cfRule>
    <cfRule type="cellIs" dxfId="16080" priority="16818" operator="equal">
      <formula>"DOMENICA"</formula>
    </cfRule>
  </conditionalFormatting>
  <conditionalFormatting sqref="BB143">
    <cfRule type="containsText" dxfId="16079" priority="16785" operator="containsText" text="08.30 – 14.30">
      <formula>NOT(ISERROR(SEARCH("08.30 – 14.30",BB143)))</formula>
    </cfRule>
    <cfRule type="containsText" dxfId="16078" priority="16786" operator="containsText" text="09:30 – 18.30">
      <formula>NOT(ISERROR(SEARCH("09:30 – 18.30",BB143)))</formula>
    </cfRule>
    <cfRule type="containsText" dxfId="16077" priority="16787" operator="containsText" text="10.30 – 18.30">
      <formula>NOT(ISERROR(SEARCH("10.30 – 18.30",BB143)))</formula>
    </cfRule>
    <cfRule type="containsText" dxfId="16076" priority="16788" operator="containsText" text="09.30 – 18.30">
      <formula>NOT(ISERROR(SEARCH("09.30 – 18.30",BB143)))</formula>
    </cfRule>
    <cfRule type="containsText" dxfId="16075" priority="16789" operator="containsText" text="09.00 – 13:00">
      <formula>NOT(ISERROR(SEARCH("09.00 – 13:00",BB143)))</formula>
    </cfRule>
    <cfRule type="containsText" dxfId="16074" priority="16790" operator="containsText" text="08.30 – 16.30">
      <formula>NOT(ISERROR(SEARCH("08.30 – 16.30",BB143)))</formula>
    </cfRule>
    <cfRule type="containsText" dxfId="16073" priority="16791" operator="containsText" text="08:30 – 17.30">
      <formula>NOT(ISERROR(SEARCH("08:30 – 17.30",BB143)))</formula>
    </cfRule>
    <cfRule type="containsText" dxfId="16072" priority="16792" operator="containsText" text="08.30 – 17.30">
      <formula>NOT(ISERROR(SEARCH("08.30 – 17.30",BB143)))</formula>
    </cfRule>
    <cfRule type="containsText" dxfId="16071" priority="16793" operator="containsText" text="09.00 – 18.00">
      <formula>NOT(ISERROR(SEARCH("09.00 – 18.00",BB143)))</formula>
    </cfRule>
    <cfRule type="containsText" dxfId="16070" priority="16794" operator="containsText" text="09.00 – 13.00">
      <formula>NOT(ISERROR(SEARCH("09.00 – 13.00",BB143)))</formula>
    </cfRule>
    <cfRule type="containsText" dxfId="16069" priority="16795" operator="containsText" text="11.30 – 19.30">
      <formula>NOT(ISERROR(SEARCH("11.30 – 19.30",BB143)))</formula>
    </cfRule>
    <cfRule type="containsText" dxfId="16068" priority="16796" operator="containsText" text="10.30 – 19.30">
      <formula>NOT(ISERROR(SEARCH("10.30 – 19.30",BB143)))</formula>
    </cfRule>
    <cfRule type="containsText" dxfId="16067" priority="16797" operator="containsText" text="09.00 – 15.00">
      <formula>NOT(ISERROR(SEARCH("09.00 – 15.00",BB143)))</formula>
    </cfRule>
    <cfRule type="containsText" dxfId="16066" priority="16798" operator="containsText" text="12:30">
      <formula>NOT(ISERROR(SEARCH("12:30",BB143)))</formula>
    </cfRule>
    <cfRule type="containsText" dxfId="16065" priority="16799" operator="containsText" text="13:30">
      <formula>NOT(ISERROR(SEARCH("13:30",BB143)))</formula>
    </cfRule>
    <cfRule type="containsText" dxfId="16064" priority="16800" operator="containsText" text="FESTIVITÁ">
      <formula>NOT(ISERROR(SEARCH("FESTIVITÁ",BB143)))</formula>
    </cfRule>
    <cfRule type="cellIs" dxfId="16063" priority="16801" operator="equal">
      <formula>"DOMENICA"</formula>
    </cfRule>
  </conditionalFormatting>
  <conditionalFormatting sqref="BB109">
    <cfRule type="containsText" dxfId="16062" priority="16768" operator="containsText" text="08.30 – 14.30">
      <formula>NOT(ISERROR(SEARCH("08.30 – 14.30",BB109)))</formula>
    </cfRule>
    <cfRule type="containsText" dxfId="16061" priority="16769" operator="containsText" text="09:30 – 18.30">
      <formula>NOT(ISERROR(SEARCH("09:30 – 18.30",BB109)))</formula>
    </cfRule>
    <cfRule type="containsText" dxfId="16060" priority="16770" operator="containsText" text="10.30 – 18.30">
      <formula>NOT(ISERROR(SEARCH("10.30 – 18.30",BB109)))</formula>
    </cfRule>
    <cfRule type="containsText" dxfId="16059" priority="16771" operator="containsText" text="09.30 – 18.30">
      <formula>NOT(ISERROR(SEARCH("09.30 – 18.30",BB109)))</formula>
    </cfRule>
    <cfRule type="containsText" dxfId="16058" priority="16772" operator="containsText" text="09.00 – 13:00">
      <formula>NOT(ISERROR(SEARCH("09.00 – 13:00",BB109)))</formula>
    </cfRule>
    <cfRule type="containsText" dxfId="16057" priority="16773" operator="containsText" text="08.30 – 16.30">
      <formula>NOT(ISERROR(SEARCH("08.30 – 16.30",BB109)))</formula>
    </cfRule>
    <cfRule type="containsText" dxfId="16056" priority="16774" operator="containsText" text="08:30 – 17.30">
      <formula>NOT(ISERROR(SEARCH("08:30 – 17.30",BB109)))</formula>
    </cfRule>
    <cfRule type="containsText" dxfId="16055" priority="16775" operator="containsText" text="08.30 – 17.30">
      <formula>NOT(ISERROR(SEARCH("08.30 – 17.30",BB109)))</formula>
    </cfRule>
    <cfRule type="containsText" dxfId="16054" priority="16776" operator="containsText" text="09.00 – 18.00">
      <formula>NOT(ISERROR(SEARCH("09.00 – 18.00",BB109)))</formula>
    </cfRule>
    <cfRule type="containsText" dxfId="16053" priority="16777" operator="containsText" text="09.00 – 13.00">
      <formula>NOT(ISERROR(SEARCH("09.00 – 13.00",BB109)))</formula>
    </cfRule>
    <cfRule type="containsText" dxfId="16052" priority="16778" operator="containsText" text="11.30 – 19.30">
      <formula>NOT(ISERROR(SEARCH("11.30 – 19.30",BB109)))</formula>
    </cfRule>
    <cfRule type="containsText" dxfId="16051" priority="16779" operator="containsText" text="10.30 – 19.30">
      <formula>NOT(ISERROR(SEARCH("10.30 – 19.30",BB109)))</formula>
    </cfRule>
    <cfRule type="containsText" dxfId="16050" priority="16780" operator="containsText" text="09.00 – 15.00">
      <formula>NOT(ISERROR(SEARCH("09.00 – 15.00",BB109)))</formula>
    </cfRule>
    <cfRule type="containsText" dxfId="16049" priority="16781" operator="containsText" text="12:30">
      <formula>NOT(ISERROR(SEARCH("12:30",BB109)))</formula>
    </cfRule>
    <cfRule type="containsText" dxfId="16048" priority="16782" operator="containsText" text="13:30">
      <formula>NOT(ISERROR(SEARCH("13:30",BB109)))</formula>
    </cfRule>
    <cfRule type="containsText" dxfId="16047" priority="16783" operator="containsText" text="FESTIVITÁ">
      <formula>NOT(ISERROR(SEARCH("FESTIVITÁ",BB109)))</formula>
    </cfRule>
    <cfRule type="cellIs" dxfId="16046" priority="16784" operator="equal">
      <formula>"DOMENICA"</formula>
    </cfRule>
  </conditionalFormatting>
  <conditionalFormatting sqref="BB143 BB35 BB45 BB99 BB109 BB55">
    <cfRule type="containsText" dxfId="16045" priority="16762" operator="containsText" text="09.00 - 13.00">
      <formula>NOT(ISERROR(SEARCH("09.00 - 13.00",BB35)))</formula>
    </cfRule>
    <cfRule type="containsText" dxfId="16044" priority="16763" operator="containsText" text="09.00 – 15:00">
      <formula>NOT(ISERROR(SEARCH("09.00 – 15:00",BB35)))</formula>
    </cfRule>
    <cfRule type="containsText" dxfId="16043" priority="16764" operator="containsText" text="09.00 – 16.00">
      <formula>NOT(ISERROR(SEARCH("09.00 – 16.00",BB35)))</formula>
    </cfRule>
    <cfRule type="containsText" dxfId="16042" priority="16765" operator="containsText" text="09.00 - 13:00">
      <formula>NOT(ISERROR(SEARCH("09.00 - 13:00",BB35)))</formula>
    </cfRule>
    <cfRule type="containsText" dxfId="16041" priority="16766" operator="containsText" text="08.30 – 16:30 ">
      <formula>NOT(ISERROR(SEARCH("08.30 – 16:30 ",BB35)))</formula>
    </cfRule>
    <cfRule type="containsText" dxfId="16040" priority="16767" operator="containsText" text="08.30 – 17:30 ">
      <formula>NOT(ISERROR(SEARCH("08.30 – 17:30 ",BB35)))</formula>
    </cfRule>
  </conditionalFormatting>
  <conditionalFormatting sqref="BB46">
    <cfRule type="cellIs" dxfId="16039" priority="16753" operator="equal">
      <formula>"09.00 – 13.00"</formula>
    </cfRule>
  </conditionalFormatting>
  <conditionalFormatting sqref="BB46">
    <cfRule type="cellIs" dxfId="16038" priority="16754" operator="equal">
      <formula>"09.00 – 15.00"</formula>
    </cfRule>
  </conditionalFormatting>
  <conditionalFormatting sqref="BB46">
    <cfRule type="cellIs" dxfId="16037" priority="16755" operator="equal">
      <formula>"09.00 – 18.00"</formula>
    </cfRule>
  </conditionalFormatting>
  <conditionalFormatting sqref="BB46">
    <cfRule type="cellIs" dxfId="16036" priority="16756" operator="equal">
      <formula>"09.30 – 13.00"</formula>
    </cfRule>
  </conditionalFormatting>
  <conditionalFormatting sqref="BB46">
    <cfRule type="cellIs" dxfId="16035" priority="16757" operator="equal">
      <formula>"10.30 – 19.30"</formula>
    </cfRule>
  </conditionalFormatting>
  <conditionalFormatting sqref="BB46">
    <cfRule type="cellIs" dxfId="16034" priority="16758" operator="equal">
      <formula>"11.30 – 19.30"</formula>
    </cfRule>
  </conditionalFormatting>
  <conditionalFormatting sqref="BB46">
    <cfRule type="cellIs" dxfId="16033" priority="16759" operator="equal">
      <formula>_FV(13,"3")</formula>
    </cfRule>
  </conditionalFormatting>
  <conditionalFormatting sqref="BB46">
    <cfRule type="cellIs" dxfId="16032" priority="16760" operator="equal">
      <formula>_FV(13,"3")</formula>
    </cfRule>
  </conditionalFormatting>
  <conditionalFormatting sqref="BB46">
    <cfRule type="cellIs" dxfId="16031" priority="16761" operator="equal">
      <formula>_FV(13,"3")</formula>
    </cfRule>
  </conditionalFormatting>
  <conditionalFormatting sqref="BB46">
    <cfRule type="containsText" dxfId="16030" priority="16743" operator="containsText" text="DOMENICA">
      <formula>NOT(ISERROR(SEARCH("DOMENICA",BB46)))</formula>
    </cfRule>
    <cfRule type="containsText" dxfId="16029" priority="16744" operator="containsText" text="08.30 – 14.30">
      <formula>NOT(ISERROR(SEARCH("08.30 – 14.30",BB46)))</formula>
    </cfRule>
    <cfRule type="containsText" dxfId="16028" priority="16745" operator="containsText" text="09.30 – 18.30">
      <formula>NOT(ISERROR(SEARCH("09.30 – 18.30",BB46)))</formula>
    </cfRule>
    <cfRule type="containsText" dxfId="16027" priority="16746" operator="containsText" text="08.30 – 16.30">
      <formula>NOT(ISERROR(SEARCH("08.30 – 16.30",BB46)))</formula>
    </cfRule>
    <cfRule type="containsText" dxfId="16026" priority="16747" operator="containsText" text="08.30 – 17.30">
      <formula>NOT(ISERROR(SEARCH("08.30 – 17.30",BB46)))</formula>
    </cfRule>
    <cfRule type="containsText" dxfId="16025" priority="16748" operator="containsText" text="09.00 – 18.00">
      <formula>NOT(ISERROR(SEARCH("09.00 – 18.00",BB46)))</formula>
    </cfRule>
    <cfRule type="containsText" dxfId="16024" priority="16749" operator="containsText" text="09.00 – 15.00">
      <formula>NOT(ISERROR(SEARCH("09.00 – 15.00",BB46)))</formula>
    </cfRule>
    <cfRule type="containsText" dxfId="16023" priority="16750" operator="containsText" text="10.30 – 19.30">
      <formula>NOT(ISERROR(SEARCH("10.30 – 19.30",BB46)))</formula>
    </cfRule>
    <cfRule type="containsText" dxfId="16022" priority="16751" operator="containsText" text="09.00 – 13.00">
      <formula>NOT(ISERROR(SEARCH("09.00 – 13.00",BB46)))</formula>
    </cfRule>
    <cfRule type="containsText" dxfId="16021" priority="16752" operator="containsText" text="11.30 – 19.30">
      <formula>NOT(ISERROR(SEARCH("11.30 – 19.30",BB46)))</formula>
    </cfRule>
  </conditionalFormatting>
  <conditionalFormatting sqref="BB46">
    <cfRule type="cellIs" dxfId="16020" priority="16735" operator="equal">
      <formula>"09.00 – 15.00"</formula>
    </cfRule>
  </conditionalFormatting>
  <conditionalFormatting sqref="BB46">
    <cfRule type="cellIs" dxfId="16019" priority="16736" operator="equal">
      <formula>"09.00 – 18.00"</formula>
    </cfRule>
  </conditionalFormatting>
  <conditionalFormatting sqref="BB46">
    <cfRule type="cellIs" dxfId="16018" priority="16737" operator="equal">
      <formula>"09.30 – 13.00"</formula>
    </cfRule>
  </conditionalFormatting>
  <conditionalFormatting sqref="BB46">
    <cfRule type="cellIs" dxfId="16017" priority="16738" operator="equal">
      <formula>"10.30 – 19.30"</formula>
    </cfRule>
  </conditionalFormatting>
  <conditionalFormatting sqref="BB46">
    <cfRule type="cellIs" dxfId="16016" priority="16739" operator="equal">
      <formula>"11.30 – 19.30"</formula>
    </cfRule>
  </conditionalFormatting>
  <conditionalFormatting sqref="BB46">
    <cfRule type="cellIs" dxfId="16015" priority="16740" operator="equal">
      <formula>_FV(13,"3")</formula>
    </cfRule>
  </conditionalFormatting>
  <conditionalFormatting sqref="BB46">
    <cfRule type="cellIs" dxfId="16014" priority="16741" operator="equal">
      <formula>_FV(13,"3")</formula>
    </cfRule>
  </conditionalFormatting>
  <conditionalFormatting sqref="BB46">
    <cfRule type="cellIs" dxfId="16013" priority="16742" operator="equal">
      <formula>_FV(13,"3")</formula>
    </cfRule>
  </conditionalFormatting>
  <conditionalFormatting sqref="BB46">
    <cfRule type="cellIs" dxfId="16012" priority="16727" operator="equal">
      <formula>"09.00 – 15.00"</formula>
    </cfRule>
  </conditionalFormatting>
  <conditionalFormatting sqref="BB46">
    <cfRule type="cellIs" dxfId="16011" priority="16728" operator="equal">
      <formula>"09.00 – 18.00"</formula>
    </cfRule>
  </conditionalFormatting>
  <conditionalFormatting sqref="BB46">
    <cfRule type="cellIs" dxfId="16010" priority="16729" operator="equal">
      <formula>"09.30 – 13.00"</formula>
    </cfRule>
  </conditionalFormatting>
  <conditionalFormatting sqref="BB46">
    <cfRule type="cellIs" dxfId="16009" priority="16730" operator="equal">
      <formula>"10.30 – 19.30"</formula>
    </cfRule>
  </conditionalFormatting>
  <conditionalFormatting sqref="BB46">
    <cfRule type="cellIs" dxfId="16008" priority="16731" operator="equal">
      <formula>"11.30 – 19.30"</formula>
    </cfRule>
  </conditionalFormatting>
  <conditionalFormatting sqref="BB46">
    <cfRule type="cellIs" dxfId="16007" priority="16732" operator="equal">
      <formula>_FV(13,"3")</formula>
    </cfRule>
  </conditionalFormatting>
  <conditionalFormatting sqref="BB46">
    <cfRule type="cellIs" dxfId="16006" priority="16733" operator="equal">
      <formula>_FV(13,"3")</formula>
    </cfRule>
  </conditionalFormatting>
  <conditionalFormatting sqref="BB46">
    <cfRule type="cellIs" dxfId="16005" priority="16734" operator="equal">
      <formula>_FV(13,"3")</formula>
    </cfRule>
  </conditionalFormatting>
  <conditionalFormatting sqref="BB46">
    <cfRule type="containsText" dxfId="16004" priority="16721" operator="containsText" text="09.00 - 13.00">
      <formula>NOT(ISERROR(SEARCH("09.00 - 13.00",BB46)))</formula>
    </cfRule>
    <cfRule type="containsText" dxfId="16003" priority="16722" operator="containsText" text="09.00 – 15:00">
      <formula>NOT(ISERROR(SEARCH("09.00 – 15:00",BB46)))</formula>
    </cfRule>
    <cfRule type="containsText" dxfId="16002" priority="16723" operator="containsText" text="09.00 – 16.00">
      <formula>NOT(ISERROR(SEARCH("09.00 – 16.00",BB46)))</formula>
    </cfRule>
    <cfRule type="containsText" dxfId="16001" priority="16724" operator="containsText" text="09.00 - 13:00">
      <formula>NOT(ISERROR(SEARCH("09.00 - 13:00",BB46)))</formula>
    </cfRule>
    <cfRule type="containsText" dxfId="16000" priority="16725" operator="containsText" text="08.30 – 16:30 ">
      <formula>NOT(ISERROR(SEARCH("08.30 – 16:30 ",BB46)))</formula>
    </cfRule>
    <cfRule type="containsText" dxfId="15999" priority="16726" operator="containsText" text="08.30 – 17:30 ">
      <formula>NOT(ISERROR(SEARCH("08.30 – 17:30 ",BB46)))</formula>
    </cfRule>
  </conditionalFormatting>
  <conditionalFormatting sqref="BB46">
    <cfRule type="cellIs" dxfId="15998" priority="16713" operator="equal">
      <formula>"09.00 – 15.00"</formula>
    </cfRule>
  </conditionalFormatting>
  <conditionalFormatting sqref="BB46">
    <cfRule type="cellIs" dxfId="15997" priority="16714" operator="equal">
      <formula>"09.00 – 18.00"</formula>
    </cfRule>
  </conditionalFormatting>
  <conditionalFormatting sqref="BB46">
    <cfRule type="cellIs" dxfId="15996" priority="16715" operator="equal">
      <formula>"09.30 – 13.00"</formula>
    </cfRule>
  </conditionalFormatting>
  <conditionalFormatting sqref="BB46">
    <cfRule type="cellIs" dxfId="15995" priority="16716" operator="equal">
      <formula>"10.30 – 19.30"</formula>
    </cfRule>
  </conditionalFormatting>
  <conditionalFormatting sqref="BB46">
    <cfRule type="cellIs" dxfId="15994" priority="16717" operator="equal">
      <formula>"11.30 – 19.30"</formula>
    </cfRule>
  </conditionalFormatting>
  <conditionalFormatting sqref="BB46">
    <cfRule type="cellIs" dxfId="15993" priority="16718" operator="equal">
      <formula>_FV(13,"3")</formula>
    </cfRule>
  </conditionalFormatting>
  <conditionalFormatting sqref="BB46">
    <cfRule type="cellIs" dxfId="15992" priority="16719" operator="equal">
      <formula>_FV(13,"3")</formula>
    </cfRule>
  </conditionalFormatting>
  <conditionalFormatting sqref="BB46">
    <cfRule type="cellIs" dxfId="15991" priority="16720" operator="equal">
      <formula>_FV(13,"3")</formula>
    </cfRule>
  </conditionalFormatting>
  <conditionalFormatting sqref="BB46">
    <cfRule type="containsText" dxfId="15990" priority="16703" operator="containsText" text="DOMENICA">
      <formula>NOT(ISERROR(SEARCH("DOMENICA",BB46)))</formula>
    </cfRule>
    <cfRule type="containsText" dxfId="15989" priority="16704" operator="containsText" text="08.30 – 14.30">
      <formula>NOT(ISERROR(SEARCH("08.30 – 14.30",BB46)))</formula>
    </cfRule>
    <cfRule type="containsText" dxfId="15988" priority="16705" operator="containsText" text="09.30 – 18.30">
      <formula>NOT(ISERROR(SEARCH("09.30 – 18.30",BB46)))</formula>
    </cfRule>
    <cfRule type="containsText" dxfId="15987" priority="16706" operator="containsText" text="08.30 – 16.30">
      <formula>NOT(ISERROR(SEARCH("08.30 – 16.30",BB46)))</formula>
    </cfRule>
    <cfRule type="containsText" dxfId="15986" priority="16707" operator="containsText" text="08.30 – 17.30">
      <formula>NOT(ISERROR(SEARCH("08.30 – 17.30",BB46)))</formula>
    </cfRule>
    <cfRule type="containsText" dxfId="15985" priority="16708" operator="containsText" text="09.00 – 18.00">
      <formula>NOT(ISERROR(SEARCH("09.00 – 18.00",BB46)))</formula>
    </cfRule>
    <cfRule type="containsText" dxfId="15984" priority="16709" operator="containsText" text="09.00 – 15.00">
      <formula>NOT(ISERROR(SEARCH("09.00 – 15.00",BB46)))</formula>
    </cfRule>
    <cfRule type="containsText" dxfId="15983" priority="16710" operator="containsText" text="10.30 – 19.30">
      <formula>NOT(ISERROR(SEARCH("10.30 – 19.30",BB46)))</formula>
    </cfRule>
    <cfRule type="containsText" dxfId="15982" priority="16711" operator="containsText" text="09.00 – 13.00">
      <formula>NOT(ISERROR(SEARCH("09.00 – 13.00",BB46)))</formula>
    </cfRule>
    <cfRule type="containsText" dxfId="15981" priority="16712" operator="containsText" text="11.30 – 19.30">
      <formula>NOT(ISERROR(SEARCH("11.30 – 19.30",BB46)))</formula>
    </cfRule>
  </conditionalFormatting>
  <conditionalFormatting sqref="BB46">
    <cfRule type="cellIs" dxfId="15980" priority="16696" operator="equal">
      <formula>"09.00 – 18.00"</formula>
    </cfRule>
  </conditionalFormatting>
  <conditionalFormatting sqref="BB46">
    <cfRule type="cellIs" dxfId="15979" priority="16697" operator="equal">
      <formula>"09.30 – 13.00"</formula>
    </cfRule>
  </conditionalFormatting>
  <conditionalFormatting sqref="BB46">
    <cfRule type="cellIs" dxfId="15978" priority="16698" operator="equal">
      <formula>"10.30 – 19.30"</formula>
    </cfRule>
  </conditionalFormatting>
  <conditionalFormatting sqref="BB46">
    <cfRule type="cellIs" dxfId="15977" priority="16699" operator="equal">
      <formula>"11.30 – 19.30"</formula>
    </cfRule>
  </conditionalFormatting>
  <conditionalFormatting sqref="BB46">
    <cfRule type="cellIs" dxfId="15976" priority="16700" operator="equal">
      <formula>_FV(13,"3")</formula>
    </cfRule>
  </conditionalFormatting>
  <conditionalFormatting sqref="BB46">
    <cfRule type="cellIs" dxfId="15975" priority="16701" operator="equal">
      <formula>_FV(13,"3")</formula>
    </cfRule>
  </conditionalFormatting>
  <conditionalFormatting sqref="BB46">
    <cfRule type="cellIs" dxfId="15974" priority="16702" operator="equal">
      <formula>_FV(13,"3")</formula>
    </cfRule>
  </conditionalFormatting>
  <conditionalFormatting sqref="BB46">
    <cfRule type="cellIs" dxfId="15973" priority="16689" operator="equal">
      <formula>"09.00 – 18.00"</formula>
    </cfRule>
  </conditionalFormatting>
  <conditionalFormatting sqref="BB46">
    <cfRule type="cellIs" dxfId="15972" priority="16690" operator="equal">
      <formula>"09.30 – 13.00"</formula>
    </cfRule>
  </conditionalFormatting>
  <conditionalFormatting sqref="BB46">
    <cfRule type="cellIs" dxfId="15971" priority="16691" operator="equal">
      <formula>"10.30 – 19.30"</formula>
    </cfRule>
  </conditionalFormatting>
  <conditionalFormatting sqref="BB46">
    <cfRule type="cellIs" dxfId="15970" priority="16692" operator="equal">
      <formula>"11.30 – 19.30"</formula>
    </cfRule>
  </conditionalFormatting>
  <conditionalFormatting sqref="BB46">
    <cfRule type="cellIs" dxfId="15969" priority="16693" operator="equal">
      <formula>_FV(13,"3")</formula>
    </cfRule>
  </conditionalFormatting>
  <conditionalFormatting sqref="BB46">
    <cfRule type="cellIs" dxfId="15968" priority="16694" operator="equal">
      <formula>_FV(13,"3")</formula>
    </cfRule>
  </conditionalFormatting>
  <conditionalFormatting sqref="BB46">
    <cfRule type="cellIs" dxfId="15967" priority="16695" operator="equal">
      <formula>_FV(13,"3")</formula>
    </cfRule>
  </conditionalFormatting>
  <conditionalFormatting sqref="BB36">
    <cfRule type="cellIs" dxfId="15966" priority="16680" operator="equal">
      <formula>"09.00 – 13.00"</formula>
    </cfRule>
  </conditionalFormatting>
  <conditionalFormatting sqref="BB36">
    <cfRule type="cellIs" dxfId="15965" priority="16681" operator="equal">
      <formula>"09.00 – 15.00"</formula>
    </cfRule>
  </conditionalFormatting>
  <conditionalFormatting sqref="BB36">
    <cfRule type="cellIs" dxfId="15964" priority="16682" operator="equal">
      <formula>"09.00 – 18.00"</formula>
    </cfRule>
  </conditionalFormatting>
  <conditionalFormatting sqref="BB36">
    <cfRule type="cellIs" dxfId="15963" priority="16683" operator="equal">
      <formula>"09.30 – 13.00"</formula>
    </cfRule>
  </conditionalFormatting>
  <conditionalFormatting sqref="BB36">
    <cfRule type="cellIs" dxfId="15962" priority="16684" operator="equal">
      <formula>"10.30 – 19.30"</formula>
    </cfRule>
  </conditionalFormatting>
  <conditionalFormatting sqref="BB36">
    <cfRule type="cellIs" dxfId="15961" priority="16685" operator="equal">
      <formula>"11.30 – 19.30"</formula>
    </cfRule>
  </conditionalFormatting>
  <conditionalFormatting sqref="BB36">
    <cfRule type="cellIs" dxfId="15960" priority="16686" operator="equal">
      <formula>_FV(13,"3")</formula>
    </cfRule>
  </conditionalFormatting>
  <conditionalFormatting sqref="BB36">
    <cfRule type="cellIs" dxfId="15959" priority="16687" operator="equal">
      <formula>_FV(13,"3")</formula>
    </cfRule>
  </conditionalFormatting>
  <conditionalFormatting sqref="BB36">
    <cfRule type="cellIs" dxfId="15958" priority="16688" operator="equal">
      <formula>_FV(13,"3")</formula>
    </cfRule>
  </conditionalFormatting>
  <conditionalFormatting sqref="BB36">
    <cfRule type="containsText" dxfId="15957" priority="16670" operator="containsText" text="DOMENICA">
      <formula>NOT(ISERROR(SEARCH("DOMENICA",BB36)))</formula>
    </cfRule>
    <cfRule type="containsText" dxfId="15956" priority="16671" operator="containsText" text="08.30 – 14.30">
      <formula>NOT(ISERROR(SEARCH("08.30 – 14.30",BB36)))</formula>
    </cfRule>
    <cfRule type="containsText" dxfId="15955" priority="16672" operator="containsText" text="09.30 – 18.30">
      <formula>NOT(ISERROR(SEARCH("09.30 – 18.30",BB36)))</formula>
    </cfRule>
    <cfRule type="containsText" dxfId="15954" priority="16673" operator="containsText" text="08.30 – 16.30">
      <formula>NOT(ISERROR(SEARCH("08.30 – 16.30",BB36)))</formula>
    </cfRule>
    <cfRule type="containsText" dxfId="15953" priority="16674" operator="containsText" text="08.30 – 17.30">
      <formula>NOT(ISERROR(SEARCH("08.30 – 17.30",BB36)))</formula>
    </cfRule>
    <cfRule type="containsText" dxfId="15952" priority="16675" operator="containsText" text="09.00 – 18.00">
      <formula>NOT(ISERROR(SEARCH("09.00 – 18.00",BB36)))</formula>
    </cfRule>
    <cfRule type="containsText" dxfId="15951" priority="16676" operator="containsText" text="09.00 – 15.00">
      <formula>NOT(ISERROR(SEARCH("09.00 – 15.00",BB36)))</formula>
    </cfRule>
    <cfRule type="containsText" dxfId="15950" priority="16677" operator="containsText" text="10.30 – 19.30">
      <formula>NOT(ISERROR(SEARCH("10.30 – 19.30",BB36)))</formula>
    </cfRule>
    <cfRule type="containsText" dxfId="15949" priority="16678" operator="containsText" text="09.00 – 13.00">
      <formula>NOT(ISERROR(SEARCH("09.00 – 13.00",BB36)))</formula>
    </cfRule>
    <cfRule type="containsText" dxfId="15948" priority="16679" operator="containsText" text="11.30 – 19.30">
      <formula>NOT(ISERROR(SEARCH("11.30 – 19.30",BB36)))</formula>
    </cfRule>
  </conditionalFormatting>
  <conditionalFormatting sqref="BB36">
    <cfRule type="cellIs" dxfId="15947" priority="16662" operator="equal">
      <formula>"09.00 – 15.00"</formula>
    </cfRule>
  </conditionalFormatting>
  <conditionalFormatting sqref="BB36">
    <cfRule type="cellIs" dxfId="15946" priority="16663" operator="equal">
      <formula>"09.00 – 18.00"</formula>
    </cfRule>
  </conditionalFormatting>
  <conditionalFormatting sqref="BB36">
    <cfRule type="cellIs" dxfId="15945" priority="16664" operator="equal">
      <formula>"09.30 – 13.00"</formula>
    </cfRule>
  </conditionalFormatting>
  <conditionalFormatting sqref="BB36">
    <cfRule type="cellIs" dxfId="15944" priority="16665" operator="equal">
      <formula>"10.30 – 19.30"</formula>
    </cfRule>
  </conditionalFormatting>
  <conditionalFormatting sqref="BB36">
    <cfRule type="cellIs" dxfId="15943" priority="16666" operator="equal">
      <formula>"11.30 – 19.30"</formula>
    </cfRule>
  </conditionalFormatting>
  <conditionalFormatting sqref="BB36">
    <cfRule type="cellIs" dxfId="15942" priority="16667" operator="equal">
      <formula>_FV(13,"3")</formula>
    </cfRule>
  </conditionalFormatting>
  <conditionalFormatting sqref="BB36">
    <cfRule type="cellIs" dxfId="15941" priority="16668" operator="equal">
      <formula>_FV(13,"3")</formula>
    </cfRule>
  </conditionalFormatting>
  <conditionalFormatting sqref="BB36">
    <cfRule type="cellIs" dxfId="15940" priority="16669" operator="equal">
      <formula>_FV(13,"3")</formula>
    </cfRule>
  </conditionalFormatting>
  <conditionalFormatting sqref="BB36">
    <cfRule type="cellIs" dxfId="15939" priority="16654" operator="equal">
      <formula>"09.00 – 15.00"</formula>
    </cfRule>
  </conditionalFormatting>
  <conditionalFormatting sqref="BB36">
    <cfRule type="cellIs" dxfId="15938" priority="16655" operator="equal">
      <formula>"09.00 – 18.00"</formula>
    </cfRule>
  </conditionalFormatting>
  <conditionalFormatting sqref="BB36">
    <cfRule type="cellIs" dxfId="15937" priority="16656" operator="equal">
      <formula>"09.30 – 13.00"</formula>
    </cfRule>
  </conditionalFormatting>
  <conditionalFormatting sqref="BB36">
    <cfRule type="cellIs" dxfId="15936" priority="16657" operator="equal">
      <formula>"10.30 – 19.30"</formula>
    </cfRule>
  </conditionalFormatting>
  <conditionalFormatting sqref="BB36">
    <cfRule type="cellIs" dxfId="15935" priority="16658" operator="equal">
      <formula>"11.30 – 19.30"</formula>
    </cfRule>
  </conditionalFormatting>
  <conditionalFormatting sqref="BB36">
    <cfRule type="cellIs" dxfId="15934" priority="16659" operator="equal">
      <formula>_FV(13,"3")</formula>
    </cfRule>
  </conditionalFormatting>
  <conditionalFormatting sqref="BB36">
    <cfRule type="cellIs" dxfId="15933" priority="16660" operator="equal">
      <formula>_FV(13,"3")</formula>
    </cfRule>
  </conditionalFormatting>
  <conditionalFormatting sqref="BB36">
    <cfRule type="cellIs" dxfId="15932" priority="16661" operator="equal">
      <formula>_FV(13,"3")</formula>
    </cfRule>
  </conditionalFormatting>
  <conditionalFormatting sqref="BB36">
    <cfRule type="containsText" dxfId="15931" priority="16648" operator="containsText" text="09.00 - 13.00">
      <formula>NOT(ISERROR(SEARCH("09.00 - 13.00",BB36)))</formula>
    </cfRule>
    <cfRule type="containsText" dxfId="15930" priority="16649" operator="containsText" text="09.00 – 15:00">
      <formula>NOT(ISERROR(SEARCH("09.00 – 15:00",BB36)))</formula>
    </cfRule>
    <cfRule type="containsText" dxfId="15929" priority="16650" operator="containsText" text="09.00 – 16.00">
      <formula>NOT(ISERROR(SEARCH("09.00 – 16.00",BB36)))</formula>
    </cfRule>
    <cfRule type="containsText" dxfId="15928" priority="16651" operator="containsText" text="09.00 - 13:00">
      <formula>NOT(ISERROR(SEARCH("09.00 - 13:00",BB36)))</formula>
    </cfRule>
    <cfRule type="containsText" dxfId="15927" priority="16652" operator="containsText" text="08.30 – 16:30 ">
      <formula>NOT(ISERROR(SEARCH("08.30 – 16:30 ",BB36)))</formula>
    </cfRule>
    <cfRule type="containsText" dxfId="15926" priority="16653" operator="containsText" text="08.30 – 17:30 ">
      <formula>NOT(ISERROR(SEARCH("08.30 – 17:30 ",BB36)))</formula>
    </cfRule>
  </conditionalFormatting>
  <conditionalFormatting sqref="BB36">
    <cfRule type="cellIs" dxfId="15925" priority="16640" operator="equal">
      <formula>"09.00 – 15.00"</formula>
    </cfRule>
  </conditionalFormatting>
  <conditionalFormatting sqref="BB36">
    <cfRule type="cellIs" dxfId="15924" priority="16641" operator="equal">
      <formula>"09.00 – 18.00"</formula>
    </cfRule>
  </conditionalFormatting>
  <conditionalFormatting sqref="BB36">
    <cfRule type="cellIs" dxfId="15923" priority="16642" operator="equal">
      <formula>"09.30 – 13.00"</formula>
    </cfRule>
  </conditionalFormatting>
  <conditionalFormatting sqref="BB36">
    <cfRule type="cellIs" dxfId="15922" priority="16643" operator="equal">
      <formula>"10.30 – 19.30"</formula>
    </cfRule>
  </conditionalFormatting>
  <conditionalFormatting sqref="BB36">
    <cfRule type="cellIs" dxfId="15921" priority="16644" operator="equal">
      <formula>"11.30 – 19.30"</formula>
    </cfRule>
  </conditionalFormatting>
  <conditionalFormatting sqref="BB36">
    <cfRule type="cellIs" dxfId="15920" priority="16645" operator="equal">
      <formula>_FV(13,"3")</formula>
    </cfRule>
  </conditionalFormatting>
  <conditionalFormatting sqref="BB36">
    <cfRule type="cellIs" dxfId="15919" priority="16646" operator="equal">
      <formula>_FV(13,"3")</formula>
    </cfRule>
  </conditionalFormatting>
  <conditionalFormatting sqref="BB36">
    <cfRule type="cellIs" dxfId="15918" priority="16647" operator="equal">
      <formula>_FV(13,"3")</formula>
    </cfRule>
  </conditionalFormatting>
  <conditionalFormatting sqref="BB36">
    <cfRule type="containsText" dxfId="15917" priority="16630" operator="containsText" text="DOMENICA">
      <formula>NOT(ISERROR(SEARCH("DOMENICA",BB36)))</formula>
    </cfRule>
    <cfRule type="containsText" dxfId="15916" priority="16631" operator="containsText" text="08.30 – 14.30">
      <formula>NOT(ISERROR(SEARCH("08.30 – 14.30",BB36)))</formula>
    </cfRule>
    <cfRule type="containsText" dxfId="15915" priority="16632" operator="containsText" text="09.30 – 18.30">
      <formula>NOT(ISERROR(SEARCH("09.30 – 18.30",BB36)))</formula>
    </cfRule>
    <cfRule type="containsText" dxfId="15914" priority="16633" operator="containsText" text="08.30 – 16.30">
      <formula>NOT(ISERROR(SEARCH("08.30 – 16.30",BB36)))</formula>
    </cfRule>
    <cfRule type="containsText" dxfId="15913" priority="16634" operator="containsText" text="08.30 – 17.30">
      <formula>NOT(ISERROR(SEARCH("08.30 – 17.30",BB36)))</formula>
    </cfRule>
    <cfRule type="containsText" dxfId="15912" priority="16635" operator="containsText" text="09.00 – 18.00">
      <formula>NOT(ISERROR(SEARCH("09.00 – 18.00",BB36)))</formula>
    </cfRule>
    <cfRule type="containsText" dxfId="15911" priority="16636" operator="containsText" text="09.00 – 15.00">
      <formula>NOT(ISERROR(SEARCH("09.00 – 15.00",BB36)))</formula>
    </cfRule>
    <cfRule type="containsText" dxfId="15910" priority="16637" operator="containsText" text="10.30 – 19.30">
      <formula>NOT(ISERROR(SEARCH("10.30 – 19.30",BB36)))</formula>
    </cfRule>
    <cfRule type="containsText" dxfId="15909" priority="16638" operator="containsText" text="09.00 – 13.00">
      <formula>NOT(ISERROR(SEARCH("09.00 – 13.00",BB36)))</formula>
    </cfRule>
    <cfRule type="containsText" dxfId="15908" priority="16639" operator="containsText" text="11.30 – 19.30">
      <formula>NOT(ISERROR(SEARCH("11.30 – 19.30",BB36)))</formula>
    </cfRule>
  </conditionalFormatting>
  <conditionalFormatting sqref="BB36">
    <cfRule type="cellIs" dxfId="15907" priority="16623" operator="equal">
      <formula>"09.00 – 18.00"</formula>
    </cfRule>
  </conditionalFormatting>
  <conditionalFormatting sqref="BB36">
    <cfRule type="cellIs" dxfId="15906" priority="16624" operator="equal">
      <formula>"09.30 – 13.00"</formula>
    </cfRule>
  </conditionalFormatting>
  <conditionalFormatting sqref="BB36">
    <cfRule type="cellIs" dxfId="15905" priority="16625" operator="equal">
      <formula>"10.30 – 19.30"</formula>
    </cfRule>
  </conditionalFormatting>
  <conditionalFormatting sqref="BB36">
    <cfRule type="cellIs" dxfId="15904" priority="16626" operator="equal">
      <formula>"11.30 – 19.30"</formula>
    </cfRule>
  </conditionalFormatting>
  <conditionalFormatting sqref="BB36">
    <cfRule type="cellIs" dxfId="15903" priority="16627" operator="equal">
      <formula>_FV(13,"3")</formula>
    </cfRule>
  </conditionalFormatting>
  <conditionalFormatting sqref="BB36">
    <cfRule type="cellIs" dxfId="15902" priority="16628" operator="equal">
      <formula>_FV(13,"3")</formula>
    </cfRule>
  </conditionalFormatting>
  <conditionalFormatting sqref="BB36">
    <cfRule type="cellIs" dxfId="15901" priority="16629" operator="equal">
      <formula>_FV(13,"3")</formula>
    </cfRule>
  </conditionalFormatting>
  <conditionalFormatting sqref="BB36">
    <cfRule type="cellIs" dxfId="15900" priority="16616" operator="equal">
      <formula>"09.00 – 18.00"</formula>
    </cfRule>
  </conditionalFormatting>
  <conditionalFormatting sqref="BB36">
    <cfRule type="cellIs" dxfId="15899" priority="16617" operator="equal">
      <formula>"09.30 – 13.00"</formula>
    </cfRule>
  </conditionalFormatting>
  <conditionalFormatting sqref="BB36">
    <cfRule type="cellIs" dxfId="15898" priority="16618" operator="equal">
      <formula>"10.30 – 19.30"</formula>
    </cfRule>
  </conditionalFormatting>
  <conditionalFormatting sqref="BB36">
    <cfRule type="cellIs" dxfId="15897" priority="16619" operator="equal">
      <formula>"11.30 – 19.30"</formula>
    </cfRule>
  </conditionalFormatting>
  <conditionalFormatting sqref="BB36">
    <cfRule type="cellIs" dxfId="15896" priority="16620" operator="equal">
      <formula>_FV(13,"3")</formula>
    </cfRule>
  </conditionalFormatting>
  <conditionalFormatting sqref="BB36">
    <cfRule type="cellIs" dxfId="15895" priority="16621" operator="equal">
      <formula>_FV(13,"3")</formula>
    </cfRule>
  </conditionalFormatting>
  <conditionalFormatting sqref="BB36">
    <cfRule type="cellIs" dxfId="15894" priority="16622" operator="equal">
      <formula>_FV(13,"3")</formula>
    </cfRule>
  </conditionalFormatting>
  <conditionalFormatting sqref="BB37:BB44">
    <cfRule type="containsText" dxfId="15893" priority="16598" operator="containsText" text="08.30 – 14.30">
      <formula>NOT(ISERROR(SEARCH("08.30 – 14.30",BB37)))</formula>
    </cfRule>
    <cfRule type="containsText" dxfId="15892" priority="16599" operator="containsText" text="09:30 – 18.30">
      <formula>NOT(ISERROR(SEARCH("09:30 – 18.30",BB37)))</formula>
    </cfRule>
    <cfRule type="containsText" dxfId="15891" priority="16600" operator="containsText" text="10.30 – 18.30">
      <formula>NOT(ISERROR(SEARCH("10.30 – 18.30",BB37)))</formula>
    </cfRule>
    <cfRule type="containsText" dxfId="15890" priority="16601" operator="containsText" text="09.30 – 18.30">
      <formula>NOT(ISERROR(SEARCH("09.30 – 18.30",BB37)))</formula>
    </cfRule>
    <cfRule type="containsText" dxfId="15889" priority="16603" operator="containsText" text="09.00 – 13:00">
      <formula>NOT(ISERROR(SEARCH("09.00 – 13:00",BB37)))</formula>
    </cfRule>
    <cfRule type="containsText" dxfId="15888" priority="16604" operator="containsText" text="08.30 – 16.30">
      <formula>NOT(ISERROR(SEARCH("08.30 – 16.30",BB37)))</formula>
    </cfRule>
    <cfRule type="containsText" dxfId="15887" priority="16605" operator="containsText" text="08:30 – 17.30">
      <formula>NOT(ISERROR(SEARCH("08:30 – 17.30",BB37)))</formula>
    </cfRule>
    <cfRule type="containsText" dxfId="15886" priority="16606" operator="containsText" text="08.30 – 17.30">
      <formula>NOT(ISERROR(SEARCH("08.30 – 17.30",BB37)))</formula>
    </cfRule>
    <cfRule type="containsText" dxfId="15885" priority="16607" operator="containsText" text="09.00 – 18.00">
      <formula>NOT(ISERROR(SEARCH("09.00 – 18.00",BB37)))</formula>
    </cfRule>
    <cfRule type="containsText" dxfId="15884" priority="16608" operator="containsText" text="09.00 – 13.00">
      <formula>NOT(ISERROR(SEARCH("09.00 – 13.00",BB37)))</formula>
    </cfRule>
    <cfRule type="containsText" dxfId="15883" priority="16609" operator="containsText" text="11.30 – 19.30">
      <formula>NOT(ISERROR(SEARCH("11.30 – 19.30",BB37)))</formula>
    </cfRule>
    <cfRule type="containsText" dxfId="15882" priority="16610" operator="containsText" text="10.30 – 19.30">
      <formula>NOT(ISERROR(SEARCH("10.30 – 19.30",BB37)))</formula>
    </cfRule>
    <cfRule type="containsText" dxfId="15881" priority="16611" operator="containsText" text="09.00 – 15.00">
      <formula>NOT(ISERROR(SEARCH("09.00 – 15.00",BB37)))</formula>
    </cfRule>
    <cfRule type="containsText" dxfId="15880" priority="16612" operator="containsText" text="1 2 : 3 0">
      <formula>NOT(ISERROR(SEARCH("1 2 : 3 0",BB37)))</formula>
    </cfRule>
    <cfRule type="containsText" dxfId="15879" priority="16613" operator="containsText" text="1 3 : 3 0">
      <formula>NOT(ISERROR(SEARCH("1 3 : 3 0",BB37)))</formula>
    </cfRule>
    <cfRule type="containsText" dxfId="15878" priority="16614" operator="containsText" text="FESTIVITÁ">
      <formula>NOT(ISERROR(SEARCH("FESTIVITÁ",BB37)))</formula>
    </cfRule>
    <cfRule type="cellIs" dxfId="15877" priority="16615" operator="equal">
      <formula>"DOMENICA"</formula>
    </cfRule>
  </conditionalFormatting>
  <conditionalFormatting sqref="BB37:BB44">
    <cfRule type="containsText" dxfId="15876" priority="16590" operator="containsText" text="09.00 - 13.00">
      <formula>NOT(ISERROR(SEARCH("09.00 - 13.00",BB37)))</formula>
    </cfRule>
    <cfRule type="containsText" dxfId="15875" priority="16593" operator="containsText" text="09.00 – 15:00">
      <formula>NOT(ISERROR(SEARCH("09.00 – 15:00",BB37)))</formula>
    </cfRule>
    <cfRule type="containsText" dxfId="15874" priority="16594" operator="containsText" text="09.00 – 16.00">
      <formula>NOT(ISERROR(SEARCH("09.00 – 16.00",BB37)))</formula>
    </cfRule>
    <cfRule type="containsText" dxfId="15873" priority="16595" operator="containsText" text="09.00 - 13:00">
      <formula>NOT(ISERROR(SEARCH("09.00 - 13:00",BB37)))</formula>
    </cfRule>
    <cfRule type="containsText" dxfId="15872" priority="16596" operator="containsText" text="08.30 – 16:30 ">
      <formula>NOT(ISERROR(SEARCH("08.30 – 16:30 ",BB37)))</formula>
    </cfRule>
    <cfRule type="containsText" dxfId="15871" priority="16597" operator="containsText" text="08.30 – 17:30 ">
      <formula>NOT(ISERROR(SEARCH("08.30 – 17:30 ",BB37)))</formula>
    </cfRule>
  </conditionalFormatting>
  <conditionalFormatting sqref="BB37:BB44">
    <cfRule type="containsText" dxfId="15870" priority="16592" operator="containsText" text="1 3 : 0 0">
      <formula>NOT(ISERROR(SEARCH("1 3 : 0 0",BB37)))</formula>
    </cfRule>
  </conditionalFormatting>
  <conditionalFormatting sqref="BB37">
    <cfRule type="containsText" dxfId="15869" priority="16591" operator="containsText" text="13:00">
      <formula>NOT(ISERROR(SEARCH("13:00",BB37)))</formula>
    </cfRule>
  </conditionalFormatting>
  <conditionalFormatting sqref="BB37:BB44">
    <cfRule type="containsText" dxfId="15868" priority="16602" operator="containsText" text="09:00 – 13.00 ">
      <formula>NOT(ISERROR(SEARCH("09:00 – 13.00 ",BB37)))</formula>
    </cfRule>
  </conditionalFormatting>
  <conditionalFormatting sqref="BB43">
    <cfRule type="containsText" dxfId="15867" priority="16589" operator="containsText" text="09:00 – 13.00 ">
      <formula>NOT(ISERROR(SEARCH("09:00 – 13.00 ",BB43)))</formula>
    </cfRule>
  </conditionalFormatting>
  <conditionalFormatting sqref="BB37:BB44">
    <cfRule type="containsText" dxfId="15866" priority="16588" operator="containsText" text="09:00 – 13.00 ">
      <formula>NOT(ISERROR(SEARCH("09:00 – 13.00 ",BB37)))</formula>
    </cfRule>
  </conditionalFormatting>
  <conditionalFormatting sqref="BB43:BB44">
    <cfRule type="containsText" dxfId="15865" priority="16587" operator="containsText" text="09:00 – 13.00 ">
      <formula>NOT(ISERROR(SEARCH("09:00 – 13.00 ",BB43)))</formula>
    </cfRule>
  </conditionalFormatting>
  <conditionalFormatting sqref="BB38">
    <cfRule type="containsText" dxfId="15864" priority="16584" operator="containsText" text="09.00 -13.00">
      <formula>NOT(ISERROR(SEARCH("09.00 -13.00",BB38)))</formula>
    </cfRule>
    <cfRule type="containsText" dxfId="15863" priority="16585" operator="containsText" text="09.00 -15:00">
      <formula>NOT(ISERROR(SEARCH("09.00 -15:00",BB38)))</formula>
    </cfRule>
    <cfRule type="containsText" dxfId="15862" priority="16586" operator="containsText" text="09.00 -16.00">
      <formula>NOT(ISERROR(SEARCH("09.00 -16.00",BB38)))</formula>
    </cfRule>
  </conditionalFormatting>
  <conditionalFormatting sqref="BB39:BB44">
    <cfRule type="containsText" dxfId="15861" priority="16581" operator="containsText" text="09.00 -13.00">
      <formula>NOT(ISERROR(SEARCH("09.00 -13.00",BB39)))</formula>
    </cfRule>
    <cfRule type="containsText" dxfId="15860" priority="16582" operator="containsText" text="09.00 -15:00">
      <formula>NOT(ISERROR(SEARCH("09.00 -15:00",BB39)))</formula>
    </cfRule>
    <cfRule type="containsText" dxfId="15859" priority="16583" operator="containsText" text="09.00 -16.00">
      <formula>NOT(ISERROR(SEARCH("09.00 -16.00",BB39)))</formula>
    </cfRule>
  </conditionalFormatting>
  <conditionalFormatting sqref="BB37">
    <cfRule type="containsText" dxfId="15858" priority="16578" operator="containsText" text="09.00 -13.00">
      <formula>NOT(ISERROR(SEARCH("09.00 -13.00",BB37)))</formula>
    </cfRule>
    <cfRule type="containsText" dxfId="15857" priority="16579" operator="containsText" text="09.00 -15:00">
      <formula>NOT(ISERROR(SEARCH("09.00 -15:00",BB37)))</formula>
    </cfRule>
    <cfRule type="containsText" dxfId="15856" priority="16580" operator="containsText" text="09.00 -16.00">
      <formula>NOT(ISERROR(SEARCH("09.00 -16.00",BB37)))</formula>
    </cfRule>
  </conditionalFormatting>
  <conditionalFormatting sqref="BB43">
    <cfRule type="containsText" dxfId="15855" priority="16577" operator="containsText" text="09:00 – 13.00 ">
      <formula>NOT(ISERROR(SEARCH("09:00 – 13.00 ",BB43)))</formula>
    </cfRule>
  </conditionalFormatting>
  <conditionalFormatting sqref="BB37:BB44">
    <cfRule type="containsText" dxfId="15854" priority="16576" operator="containsText" text="09:00 – 13.00 ">
      <formula>NOT(ISERROR(SEARCH("09:00 – 13.00 ",BB37)))</formula>
    </cfRule>
  </conditionalFormatting>
  <conditionalFormatting sqref="BB43:BB44">
    <cfRule type="containsText" dxfId="15853" priority="16575" operator="containsText" text="09:00 – 13.00 ">
      <formula>NOT(ISERROR(SEARCH("09:00 – 13.00 ",BB43)))</formula>
    </cfRule>
  </conditionalFormatting>
  <conditionalFormatting sqref="BB38">
    <cfRule type="containsText" dxfId="15852" priority="16572" operator="containsText" text="09.00 -13.00">
      <formula>NOT(ISERROR(SEARCH("09.00 -13.00",BB38)))</formula>
    </cfRule>
    <cfRule type="containsText" dxfId="15851" priority="16573" operator="containsText" text="09.00 -15:00">
      <formula>NOT(ISERROR(SEARCH("09.00 -15:00",BB38)))</formula>
    </cfRule>
    <cfRule type="containsText" dxfId="15850" priority="16574" operator="containsText" text="09.00 -16.00">
      <formula>NOT(ISERROR(SEARCH("09.00 -16.00",BB38)))</formula>
    </cfRule>
  </conditionalFormatting>
  <conditionalFormatting sqref="BB39:BB44">
    <cfRule type="containsText" dxfId="15849" priority="16569" operator="containsText" text="09.00 -13.00">
      <formula>NOT(ISERROR(SEARCH("09.00 -13.00",BB39)))</formula>
    </cfRule>
    <cfRule type="containsText" dxfId="15848" priority="16570" operator="containsText" text="09.00 -15:00">
      <formula>NOT(ISERROR(SEARCH("09.00 -15:00",BB39)))</formula>
    </cfRule>
    <cfRule type="containsText" dxfId="15847" priority="16571" operator="containsText" text="09.00 -16.00">
      <formula>NOT(ISERROR(SEARCH("09.00 -16.00",BB39)))</formula>
    </cfRule>
  </conditionalFormatting>
  <conditionalFormatting sqref="BB37">
    <cfRule type="containsText" dxfId="15846" priority="16566" operator="containsText" text="09.00 -13.00">
      <formula>NOT(ISERROR(SEARCH("09.00 -13.00",BB37)))</formula>
    </cfRule>
    <cfRule type="containsText" dxfId="15845" priority="16567" operator="containsText" text="09.00 -15:00">
      <formula>NOT(ISERROR(SEARCH("09.00 -15:00",BB37)))</formula>
    </cfRule>
    <cfRule type="containsText" dxfId="15844" priority="16568" operator="containsText" text="09.00 -16.00">
      <formula>NOT(ISERROR(SEARCH("09.00 -16.00",BB37)))</formula>
    </cfRule>
  </conditionalFormatting>
  <conditionalFormatting sqref="BB38">
    <cfRule type="containsText" dxfId="15843" priority="16563" operator="containsText" text="09.00 -13:00">
      <formula>NOT(ISERROR(SEARCH("09.00 -13:00",BB38)))</formula>
    </cfRule>
    <cfRule type="containsText" dxfId="15842" priority="16564" operator="containsText" text="08.30 -17.30">
      <formula>NOT(ISERROR(SEARCH("08.30 -17.30",BB38)))</formula>
    </cfRule>
    <cfRule type="containsText" dxfId="15841" priority="16565" operator="containsText" text="08.30 -15:30">
      <formula>NOT(ISERROR(SEARCH("08.30 -15:30",BB38)))</formula>
    </cfRule>
  </conditionalFormatting>
  <conditionalFormatting sqref="BB39:BB44">
    <cfRule type="containsText" dxfId="15840" priority="16560" operator="containsText" text="09.00 -13.00">
      <formula>NOT(ISERROR(SEARCH("09.00 -13.00",BB39)))</formula>
    </cfRule>
    <cfRule type="containsText" dxfId="15839" priority="16561" operator="containsText" text="09.00 -15:00">
      <formula>NOT(ISERROR(SEARCH("09.00 -15:00",BB39)))</formula>
    </cfRule>
    <cfRule type="containsText" dxfId="15838" priority="16562" operator="containsText" text="09.00 -16.00">
      <formula>NOT(ISERROR(SEARCH("09.00 -16.00",BB39)))</formula>
    </cfRule>
  </conditionalFormatting>
  <conditionalFormatting sqref="BB39:BB44">
    <cfRule type="containsText" dxfId="15837" priority="16557" operator="containsText" text="09.00 -13:00">
      <formula>NOT(ISERROR(SEARCH("09.00 -13:00",BB39)))</formula>
    </cfRule>
    <cfRule type="containsText" dxfId="15836" priority="16558" operator="containsText" text="08.30 -17.30">
      <formula>NOT(ISERROR(SEARCH("08.30 -17.30",BB39)))</formula>
    </cfRule>
    <cfRule type="containsText" dxfId="15835" priority="16559" operator="containsText" text="08.30 -15:30">
      <formula>NOT(ISERROR(SEARCH("08.30 -15:30",BB39)))</formula>
    </cfRule>
  </conditionalFormatting>
  <conditionalFormatting sqref="BB37">
    <cfRule type="containsText" dxfId="15834" priority="16554" operator="containsText" text="09.00 -13.00">
      <formula>NOT(ISERROR(SEARCH("09.00 -13.00",BB37)))</formula>
    </cfRule>
    <cfRule type="containsText" dxfId="15833" priority="16555" operator="containsText" text="09.00 -15:00">
      <formula>NOT(ISERROR(SEARCH("09.00 -15:00",BB37)))</formula>
    </cfRule>
    <cfRule type="containsText" dxfId="15832" priority="16556" operator="containsText" text="09.00 -16.00">
      <formula>NOT(ISERROR(SEARCH("09.00 -16.00",BB37)))</formula>
    </cfRule>
  </conditionalFormatting>
  <conditionalFormatting sqref="BB37">
    <cfRule type="containsText" dxfId="15831" priority="16551" operator="containsText" text="09.00 -13:00">
      <formula>NOT(ISERROR(SEARCH("09.00 -13:00",BB37)))</formula>
    </cfRule>
    <cfRule type="containsText" dxfId="15830" priority="16552" operator="containsText" text="08.30 -17.30">
      <formula>NOT(ISERROR(SEARCH("08.30 -17.30",BB37)))</formula>
    </cfRule>
    <cfRule type="containsText" dxfId="15829" priority="16553" operator="containsText" text="08.30 -15:30">
      <formula>NOT(ISERROR(SEARCH("08.30 -15:30",BB37)))</formula>
    </cfRule>
  </conditionalFormatting>
  <conditionalFormatting sqref="BB100">
    <cfRule type="cellIs" dxfId="15828" priority="16542" operator="equal">
      <formula>"09.00 – 13.00"</formula>
    </cfRule>
  </conditionalFormatting>
  <conditionalFormatting sqref="BB100">
    <cfRule type="cellIs" dxfId="15827" priority="16543" operator="equal">
      <formula>"09.00 – 15.00"</formula>
    </cfRule>
  </conditionalFormatting>
  <conditionalFormatting sqref="BB100">
    <cfRule type="cellIs" dxfId="15826" priority="16544" operator="equal">
      <formula>"09.00 – 18.00"</formula>
    </cfRule>
  </conditionalFormatting>
  <conditionalFormatting sqref="BB100">
    <cfRule type="cellIs" dxfId="15825" priority="16545" operator="equal">
      <formula>"09.30 – 13.00"</formula>
    </cfRule>
  </conditionalFormatting>
  <conditionalFormatting sqref="BB100">
    <cfRule type="cellIs" dxfId="15824" priority="16546" operator="equal">
      <formula>"10.30 – 19.30"</formula>
    </cfRule>
  </conditionalFormatting>
  <conditionalFormatting sqref="BB100">
    <cfRule type="cellIs" dxfId="15823" priority="16547" operator="equal">
      <formula>"11.30 – 19.30"</formula>
    </cfRule>
  </conditionalFormatting>
  <conditionalFormatting sqref="BB100">
    <cfRule type="cellIs" dxfId="15822" priority="16548" operator="equal">
      <formula>_FV(13,"3")</formula>
    </cfRule>
  </conditionalFormatting>
  <conditionalFormatting sqref="BB100">
    <cfRule type="cellIs" dxfId="15821" priority="16549" operator="equal">
      <formula>_FV(13,"3")</formula>
    </cfRule>
  </conditionalFormatting>
  <conditionalFormatting sqref="BB100">
    <cfRule type="cellIs" dxfId="15820" priority="16550" operator="equal">
      <formula>_FV(13,"3")</formula>
    </cfRule>
  </conditionalFormatting>
  <conditionalFormatting sqref="BB100">
    <cfRule type="containsText" dxfId="15819" priority="16532" operator="containsText" text="DOMENICA">
      <formula>NOT(ISERROR(SEARCH("DOMENICA",BB100)))</formula>
    </cfRule>
    <cfRule type="containsText" dxfId="15818" priority="16533" operator="containsText" text="08.30 – 14.30">
      <formula>NOT(ISERROR(SEARCH("08.30 – 14.30",BB100)))</formula>
    </cfRule>
    <cfRule type="containsText" dxfId="15817" priority="16534" operator="containsText" text="09.30 – 18.30">
      <formula>NOT(ISERROR(SEARCH("09.30 – 18.30",BB100)))</formula>
    </cfRule>
    <cfRule type="containsText" dxfId="15816" priority="16535" operator="containsText" text="08.30 – 16.30">
      <formula>NOT(ISERROR(SEARCH("08.30 – 16.30",BB100)))</formula>
    </cfRule>
    <cfRule type="containsText" dxfId="15815" priority="16536" operator="containsText" text="08.30 – 17.30">
      <formula>NOT(ISERROR(SEARCH("08.30 – 17.30",BB100)))</formula>
    </cfRule>
    <cfRule type="containsText" dxfId="15814" priority="16537" operator="containsText" text="09.00 – 18.00">
      <formula>NOT(ISERROR(SEARCH("09.00 – 18.00",BB100)))</formula>
    </cfRule>
    <cfRule type="containsText" dxfId="15813" priority="16538" operator="containsText" text="09.00 – 15.00">
      <formula>NOT(ISERROR(SEARCH("09.00 – 15.00",BB100)))</formula>
    </cfRule>
    <cfRule type="containsText" dxfId="15812" priority="16539" operator="containsText" text="10.30 – 19.30">
      <formula>NOT(ISERROR(SEARCH("10.30 – 19.30",BB100)))</formula>
    </cfRule>
    <cfRule type="containsText" dxfId="15811" priority="16540" operator="containsText" text="09.00 – 13.00">
      <formula>NOT(ISERROR(SEARCH("09.00 – 13.00",BB100)))</formula>
    </cfRule>
    <cfRule type="containsText" dxfId="15810" priority="16541" operator="containsText" text="11.30 – 19.30">
      <formula>NOT(ISERROR(SEARCH("11.30 – 19.30",BB100)))</formula>
    </cfRule>
  </conditionalFormatting>
  <conditionalFormatting sqref="BB100">
    <cfRule type="cellIs" dxfId="15809" priority="16524" operator="equal">
      <formula>"09.00 – 15.00"</formula>
    </cfRule>
  </conditionalFormatting>
  <conditionalFormatting sqref="BB100">
    <cfRule type="cellIs" dxfId="15808" priority="16525" operator="equal">
      <formula>"09.00 – 18.00"</formula>
    </cfRule>
  </conditionalFormatting>
  <conditionalFormatting sqref="BB100">
    <cfRule type="cellIs" dxfId="15807" priority="16526" operator="equal">
      <formula>"09.30 – 13.00"</formula>
    </cfRule>
  </conditionalFormatting>
  <conditionalFormatting sqref="BB100">
    <cfRule type="cellIs" dxfId="15806" priority="16527" operator="equal">
      <formula>"10.30 – 19.30"</formula>
    </cfRule>
  </conditionalFormatting>
  <conditionalFormatting sqref="BB100">
    <cfRule type="cellIs" dxfId="15805" priority="16528" operator="equal">
      <formula>"11.30 – 19.30"</formula>
    </cfRule>
  </conditionalFormatting>
  <conditionalFormatting sqref="BB100">
    <cfRule type="cellIs" dxfId="15804" priority="16529" operator="equal">
      <formula>_FV(13,"3")</formula>
    </cfRule>
  </conditionalFormatting>
  <conditionalFormatting sqref="BB100">
    <cfRule type="cellIs" dxfId="15803" priority="16530" operator="equal">
      <formula>_FV(13,"3")</formula>
    </cfRule>
  </conditionalFormatting>
  <conditionalFormatting sqref="BB100">
    <cfRule type="cellIs" dxfId="15802" priority="16531" operator="equal">
      <formula>_FV(13,"3")</formula>
    </cfRule>
  </conditionalFormatting>
  <conditionalFormatting sqref="BB100">
    <cfRule type="cellIs" dxfId="15801" priority="16516" operator="equal">
      <formula>"09.00 – 15.00"</formula>
    </cfRule>
  </conditionalFormatting>
  <conditionalFormatting sqref="BB100">
    <cfRule type="cellIs" dxfId="15800" priority="16517" operator="equal">
      <formula>"09.00 – 18.00"</formula>
    </cfRule>
  </conditionalFormatting>
  <conditionalFormatting sqref="BB100">
    <cfRule type="cellIs" dxfId="15799" priority="16518" operator="equal">
      <formula>"09.30 – 13.00"</formula>
    </cfRule>
  </conditionalFormatting>
  <conditionalFormatting sqref="BB100">
    <cfRule type="cellIs" dxfId="15798" priority="16519" operator="equal">
      <formula>"10.30 – 19.30"</formula>
    </cfRule>
  </conditionalFormatting>
  <conditionalFormatting sqref="BB100">
    <cfRule type="cellIs" dxfId="15797" priority="16520" operator="equal">
      <formula>"11.30 – 19.30"</formula>
    </cfRule>
  </conditionalFormatting>
  <conditionalFormatting sqref="BB100">
    <cfRule type="cellIs" dxfId="15796" priority="16521" operator="equal">
      <formula>_FV(13,"3")</formula>
    </cfRule>
  </conditionalFormatting>
  <conditionalFormatting sqref="BB100">
    <cfRule type="cellIs" dxfId="15795" priority="16522" operator="equal">
      <formula>_FV(13,"3")</formula>
    </cfRule>
  </conditionalFormatting>
  <conditionalFormatting sqref="BB100">
    <cfRule type="cellIs" dxfId="15794" priority="16523" operator="equal">
      <formula>_FV(13,"3")</formula>
    </cfRule>
  </conditionalFormatting>
  <conditionalFormatting sqref="BB100">
    <cfRule type="containsText" dxfId="15793" priority="16510" operator="containsText" text="09.00 - 13.00">
      <formula>NOT(ISERROR(SEARCH("09.00 - 13.00",BB100)))</formula>
    </cfRule>
    <cfRule type="containsText" dxfId="15792" priority="16511" operator="containsText" text="09.00 – 15:00">
      <formula>NOT(ISERROR(SEARCH("09.00 – 15:00",BB100)))</formula>
    </cfRule>
    <cfRule type="containsText" dxfId="15791" priority="16512" operator="containsText" text="09.00 – 16.00">
      <formula>NOT(ISERROR(SEARCH("09.00 – 16.00",BB100)))</formula>
    </cfRule>
    <cfRule type="containsText" dxfId="15790" priority="16513" operator="containsText" text="09.00 - 13:00">
      <formula>NOT(ISERROR(SEARCH("09.00 - 13:00",BB100)))</formula>
    </cfRule>
    <cfRule type="containsText" dxfId="15789" priority="16514" operator="containsText" text="08.30 – 16:30 ">
      <formula>NOT(ISERROR(SEARCH("08.30 – 16:30 ",BB100)))</formula>
    </cfRule>
    <cfRule type="containsText" dxfId="15788" priority="16515" operator="containsText" text="08.30 – 17:30 ">
      <formula>NOT(ISERROR(SEARCH("08.30 – 17:30 ",BB100)))</formula>
    </cfRule>
  </conditionalFormatting>
  <conditionalFormatting sqref="BB100">
    <cfRule type="cellIs" dxfId="15787" priority="16502" operator="equal">
      <formula>"09.00 – 15.00"</formula>
    </cfRule>
  </conditionalFormatting>
  <conditionalFormatting sqref="BB100">
    <cfRule type="cellIs" dxfId="15786" priority="16503" operator="equal">
      <formula>"09.00 – 18.00"</formula>
    </cfRule>
  </conditionalFormatting>
  <conditionalFormatting sqref="BB100">
    <cfRule type="cellIs" dxfId="15785" priority="16504" operator="equal">
      <formula>"09.30 – 13.00"</formula>
    </cfRule>
  </conditionalFormatting>
  <conditionalFormatting sqref="BB100">
    <cfRule type="cellIs" dxfId="15784" priority="16505" operator="equal">
      <formula>"10.30 – 19.30"</formula>
    </cfRule>
  </conditionalFormatting>
  <conditionalFormatting sqref="BB100">
    <cfRule type="cellIs" dxfId="15783" priority="16506" operator="equal">
      <formula>"11.30 – 19.30"</formula>
    </cfRule>
  </conditionalFormatting>
  <conditionalFormatting sqref="BB100">
    <cfRule type="cellIs" dxfId="15782" priority="16507" operator="equal">
      <formula>_FV(13,"3")</formula>
    </cfRule>
  </conditionalFormatting>
  <conditionalFormatting sqref="BB100">
    <cfRule type="cellIs" dxfId="15781" priority="16508" operator="equal">
      <formula>_FV(13,"3")</formula>
    </cfRule>
  </conditionalFormatting>
  <conditionalFormatting sqref="BB100">
    <cfRule type="cellIs" dxfId="15780" priority="16509" operator="equal">
      <formula>_FV(13,"3")</formula>
    </cfRule>
  </conditionalFormatting>
  <conditionalFormatting sqref="BB100">
    <cfRule type="containsText" dxfId="15779" priority="16492" operator="containsText" text="DOMENICA">
      <formula>NOT(ISERROR(SEARCH("DOMENICA",BB100)))</formula>
    </cfRule>
    <cfRule type="containsText" dxfId="15778" priority="16493" operator="containsText" text="08.30 – 14.30">
      <formula>NOT(ISERROR(SEARCH("08.30 – 14.30",BB100)))</formula>
    </cfRule>
    <cfRule type="containsText" dxfId="15777" priority="16494" operator="containsText" text="09.30 – 18.30">
      <formula>NOT(ISERROR(SEARCH("09.30 – 18.30",BB100)))</formula>
    </cfRule>
    <cfRule type="containsText" dxfId="15776" priority="16495" operator="containsText" text="08.30 – 16.30">
      <formula>NOT(ISERROR(SEARCH("08.30 – 16.30",BB100)))</formula>
    </cfRule>
    <cfRule type="containsText" dxfId="15775" priority="16496" operator="containsText" text="08.30 – 17.30">
      <formula>NOT(ISERROR(SEARCH("08.30 – 17.30",BB100)))</formula>
    </cfRule>
    <cfRule type="containsText" dxfId="15774" priority="16497" operator="containsText" text="09.00 – 18.00">
      <formula>NOT(ISERROR(SEARCH("09.00 – 18.00",BB100)))</formula>
    </cfRule>
    <cfRule type="containsText" dxfId="15773" priority="16498" operator="containsText" text="09.00 – 15.00">
      <formula>NOT(ISERROR(SEARCH("09.00 – 15.00",BB100)))</formula>
    </cfRule>
    <cfRule type="containsText" dxfId="15772" priority="16499" operator="containsText" text="10.30 – 19.30">
      <formula>NOT(ISERROR(SEARCH("10.30 – 19.30",BB100)))</formula>
    </cfRule>
    <cfRule type="containsText" dxfId="15771" priority="16500" operator="containsText" text="09.00 – 13.00">
      <formula>NOT(ISERROR(SEARCH("09.00 – 13.00",BB100)))</formula>
    </cfRule>
    <cfRule type="containsText" dxfId="15770" priority="16501" operator="containsText" text="11.30 – 19.30">
      <formula>NOT(ISERROR(SEARCH("11.30 – 19.30",BB100)))</formula>
    </cfRule>
  </conditionalFormatting>
  <conditionalFormatting sqref="BB100">
    <cfRule type="cellIs" dxfId="15769" priority="16485" operator="equal">
      <formula>"09.00 – 18.00"</formula>
    </cfRule>
  </conditionalFormatting>
  <conditionalFormatting sqref="BB100">
    <cfRule type="cellIs" dxfId="15768" priority="16486" operator="equal">
      <formula>"09.30 – 13.00"</formula>
    </cfRule>
  </conditionalFormatting>
  <conditionalFormatting sqref="BB100">
    <cfRule type="cellIs" dxfId="15767" priority="16487" operator="equal">
      <formula>"10.30 – 19.30"</formula>
    </cfRule>
  </conditionalFormatting>
  <conditionalFormatting sqref="BB100">
    <cfRule type="cellIs" dxfId="15766" priority="16488" operator="equal">
      <formula>"11.30 – 19.30"</formula>
    </cfRule>
  </conditionalFormatting>
  <conditionalFormatting sqref="BB100">
    <cfRule type="cellIs" dxfId="15765" priority="16489" operator="equal">
      <formula>_FV(13,"3")</formula>
    </cfRule>
  </conditionalFormatting>
  <conditionalFormatting sqref="BB100">
    <cfRule type="cellIs" dxfId="15764" priority="16490" operator="equal">
      <formula>_FV(13,"3")</formula>
    </cfRule>
  </conditionalFormatting>
  <conditionalFormatting sqref="BB100">
    <cfRule type="cellIs" dxfId="15763" priority="16491" operator="equal">
      <formula>_FV(13,"3")</formula>
    </cfRule>
  </conditionalFormatting>
  <conditionalFormatting sqref="BB100">
    <cfRule type="cellIs" dxfId="15762" priority="16478" operator="equal">
      <formula>"09.00 – 18.00"</formula>
    </cfRule>
  </conditionalFormatting>
  <conditionalFormatting sqref="BB100">
    <cfRule type="cellIs" dxfId="15761" priority="16479" operator="equal">
      <formula>"09.30 – 13.00"</formula>
    </cfRule>
  </conditionalFormatting>
  <conditionalFormatting sqref="BB100">
    <cfRule type="cellIs" dxfId="15760" priority="16480" operator="equal">
      <formula>"10.30 – 19.30"</formula>
    </cfRule>
  </conditionalFormatting>
  <conditionalFormatting sqref="BB100">
    <cfRule type="cellIs" dxfId="15759" priority="16481" operator="equal">
      <formula>"11.30 – 19.30"</formula>
    </cfRule>
  </conditionalFormatting>
  <conditionalFormatting sqref="BB100">
    <cfRule type="cellIs" dxfId="15758" priority="16482" operator="equal">
      <formula>_FV(13,"3")</formula>
    </cfRule>
  </conditionalFormatting>
  <conditionalFormatting sqref="BB100">
    <cfRule type="cellIs" dxfId="15757" priority="16483" operator="equal">
      <formula>_FV(13,"3")</formula>
    </cfRule>
  </conditionalFormatting>
  <conditionalFormatting sqref="BB100">
    <cfRule type="cellIs" dxfId="15756" priority="16484" operator="equal">
      <formula>_FV(13,"3")</formula>
    </cfRule>
  </conditionalFormatting>
  <conditionalFormatting sqref="BB101:BB108">
    <cfRule type="containsText" dxfId="15755" priority="16460" operator="containsText" text="08.30 – 14.30">
      <formula>NOT(ISERROR(SEARCH("08.30 – 14.30",BB101)))</formula>
    </cfRule>
    <cfRule type="containsText" dxfId="15754" priority="16461" operator="containsText" text="09:30 – 18.30">
      <formula>NOT(ISERROR(SEARCH("09:30 – 18.30",BB101)))</formula>
    </cfRule>
    <cfRule type="containsText" dxfId="15753" priority="16462" operator="containsText" text="10.30 – 18.30">
      <formula>NOT(ISERROR(SEARCH("10.30 – 18.30",BB101)))</formula>
    </cfRule>
    <cfRule type="containsText" dxfId="15752" priority="16463" operator="containsText" text="09.30 – 18.30">
      <formula>NOT(ISERROR(SEARCH("09.30 – 18.30",BB101)))</formula>
    </cfRule>
    <cfRule type="containsText" dxfId="15751" priority="16465" operator="containsText" text="09.00 – 13:00">
      <formula>NOT(ISERROR(SEARCH("09.00 – 13:00",BB101)))</formula>
    </cfRule>
    <cfRule type="containsText" dxfId="15750" priority="16466" operator="containsText" text="08.30 – 16.30">
      <formula>NOT(ISERROR(SEARCH("08.30 – 16.30",BB101)))</formula>
    </cfRule>
    <cfRule type="containsText" dxfId="15749" priority="16467" operator="containsText" text="08:30 – 17.30">
      <formula>NOT(ISERROR(SEARCH("08:30 – 17.30",BB101)))</formula>
    </cfRule>
    <cfRule type="containsText" dxfId="15748" priority="16468" operator="containsText" text="08.30 – 17.30">
      <formula>NOT(ISERROR(SEARCH("08.30 – 17.30",BB101)))</formula>
    </cfRule>
    <cfRule type="containsText" dxfId="15747" priority="16469" operator="containsText" text="09.00 – 18.00">
      <formula>NOT(ISERROR(SEARCH("09.00 – 18.00",BB101)))</formula>
    </cfRule>
    <cfRule type="containsText" dxfId="15746" priority="16470" operator="containsText" text="09.00 – 13.00">
      <formula>NOT(ISERROR(SEARCH("09.00 – 13.00",BB101)))</formula>
    </cfRule>
    <cfRule type="containsText" dxfId="15745" priority="16471" operator="containsText" text="11.30 – 19.30">
      <formula>NOT(ISERROR(SEARCH("11.30 – 19.30",BB101)))</formula>
    </cfRule>
    <cfRule type="containsText" dxfId="15744" priority="16472" operator="containsText" text="10.30 – 19.30">
      <formula>NOT(ISERROR(SEARCH("10.30 – 19.30",BB101)))</formula>
    </cfRule>
    <cfRule type="containsText" dxfId="15743" priority="16473" operator="containsText" text="09.00 – 15.00">
      <formula>NOT(ISERROR(SEARCH("09.00 – 15.00",BB101)))</formula>
    </cfRule>
    <cfRule type="containsText" dxfId="15742" priority="16474" operator="containsText" text="1 2 : 3 0">
      <formula>NOT(ISERROR(SEARCH("1 2 : 3 0",BB101)))</formula>
    </cfRule>
    <cfRule type="containsText" dxfId="15741" priority="16475" operator="containsText" text="1 3 : 3 0">
      <formula>NOT(ISERROR(SEARCH("1 3 : 3 0",BB101)))</formula>
    </cfRule>
    <cfRule type="containsText" dxfId="15740" priority="16476" operator="containsText" text="FESTIVITÁ">
      <formula>NOT(ISERROR(SEARCH("FESTIVITÁ",BB101)))</formula>
    </cfRule>
    <cfRule type="cellIs" dxfId="15739" priority="16477" operator="equal">
      <formula>"DOMENICA"</formula>
    </cfRule>
  </conditionalFormatting>
  <conditionalFormatting sqref="BB101:BB108">
    <cfRule type="containsText" dxfId="15738" priority="16452" operator="containsText" text="09.00 - 13.00">
      <formula>NOT(ISERROR(SEARCH("09.00 - 13.00",BB101)))</formula>
    </cfRule>
    <cfRule type="containsText" dxfId="15737" priority="16455" operator="containsText" text="09.00 – 15:00">
      <formula>NOT(ISERROR(SEARCH("09.00 – 15:00",BB101)))</formula>
    </cfRule>
    <cfRule type="containsText" dxfId="15736" priority="16456" operator="containsText" text="09.00 – 16.00">
      <formula>NOT(ISERROR(SEARCH("09.00 – 16.00",BB101)))</formula>
    </cfRule>
    <cfRule type="containsText" dxfId="15735" priority="16457" operator="containsText" text="09.00 - 13:00">
      <formula>NOT(ISERROR(SEARCH("09.00 - 13:00",BB101)))</formula>
    </cfRule>
    <cfRule type="containsText" dxfId="15734" priority="16458" operator="containsText" text="08.30 – 16:30 ">
      <formula>NOT(ISERROR(SEARCH("08.30 – 16:30 ",BB101)))</formula>
    </cfRule>
    <cfRule type="containsText" dxfId="15733" priority="16459" operator="containsText" text="08.30 – 17:30 ">
      <formula>NOT(ISERROR(SEARCH("08.30 – 17:30 ",BB101)))</formula>
    </cfRule>
  </conditionalFormatting>
  <conditionalFormatting sqref="BB101:BB108">
    <cfRule type="containsText" dxfId="15732" priority="16454" operator="containsText" text="1 3 : 0 0">
      <formula>NOT(ISERROR(SEARCH("1 3 : 0 0",BB101)))</formula>
    </cfRule>
  </conditionalFormatting>
  <conditionalFormatting sqref="BB101">
    <cfRule type="containsText" dxfId="15731" priority="16453" operator="containsText" text="13:00">
      <formula>NOT(ISERROR(SEARCH("13:00",BB101)))</formula>
    </cfRule>
  </conditionalFormatting>
  <conditionalFormatting sqref="BB101:BB108">
    <cfRule type="containsText" dxfId="15730" priority="16464" operator="containsText" text="09:00 – 13.00 ">
      <formula>NOT(ISERROR(SEARCH("09:00 – 13.00 ",BB101)))</formula>
    </cfRule>
  </conditionalFormatting>
  <conditionalFormatting sqref="BB107">
    <cfRule type="containsText" dxfId="15729" priority="16451" operator="containsText" text="09:00 – 13.00 ">
      <formula>NOT(ISERROR(SEARCH("09:00 – 13.00 ",BB107)))</formula>
    </cfRule>
  </conditionalFormatting>
  <conditionalFormatting sqref="BB101:BB108">
    <cfRule type="containsText" dxfId="15728" priority="16450" operator="containsText" text="09:00 – 13.00 ">
      <formula>NOT(ISERROR(SEARCH("09:00 – 13.00 ",BB101)))</formula>
    </cfRule>
  </conditionalFormatting>
  <conditionalFormatting sqref="BB107:BB108">
    <cfRule type="containsText" dxfId="15727" priority="16449" operator="containsText" text="09:00 – 13.00 ">
      <formula>NOT(ISERROR(SEARCH("09:00 – 13.00 ",BB107)))</formula>
    </cfRule>
  </conditionalFormatting>
  <conditionalFormatting sqref="BB102">
    <cfRule type="containsText" dxfId="15726" priority="16446" operator="containsText" text="09.00 -13.00">
      <formula>NOT(ISERROR(SEARCH("09.00 -13.00",BB102)))</formula>
    </cfRule>
    <cfRule type="containsText" dxfId="15725" priority="16447" operator="containsText" text="09.00 -15:00">
      <formula>NOT(ISERROR(SEARCH("09.00 -15:00",BB102)))</formula>
    </cfRule>
    <cfRule type="containsText" dxfId="15724" priority="16448" operator="containsText" text="09.00 -16.00">
      <formula>NOT(ISERROR(SEARCH("09.00 -16.00",BB102)))</formula>
    </cfRule>
  </conditionalFormatting>
  <conditionalFormatting sqref="BB103:BB108">
    <cfRule type="containsText" dxfId="15723" priority="16443" operator="containsText" text="09.00 -13.00">
      <formula>NOT(ISERROR(SEARCH("09.00 -13.00",BB103)))</formula>
    </cfRule>
    <cfRule type="containsText" dxfId="15722" priority="16444" operator="containsText" text="09.00 -15:00">
      <formula>NOT(ISERROR(SEARCH("09.00 -15:00",BB103)))</formula>
    </cfRule>
    <cfRule type="containsText" dxfId="15721" priority="16445" operator="containsText" text="09.00 -16.00">
      <formula>NOT(ISERROR(SEARCH("09.00 -16.00",BB103)))</formula>
    </cfRule>
  </conditionalFormatting>
  <conditionalFormatting sqref="BB101">
    <cfRule type="containsText" dxfId="15720" priority="16440" operator="containsText" text="09.00 -13.00">
      <formula>NOT(ISERROR(SEARCH("09.00 -13.00",BB101)))</formula>
    </cfRule>
    <cfRule type="containsText" dxfId="15719" priority="16441" operator="containsText" text="09.00 -15:00">
      <formula>NOT(ISERROR(SEARCH("09.00 -15:00",BB101)))</formula>
    </cfRule>
    <cfRule type="containsText" dxfId="15718" priority="16442" operator="containsText" text="09.00 -16.00">
      <formula>NOT(ISERROR(SEARCH("09.00 -16.00",BB101)))</formula>
    </cfRule>
  </conditionalFormatting>
  <conditionalFormatting sqref="BB107">
    <cfRule type="containsText" dxfId="15717" priority="16439" operator="containsText" text="09:00 – 13.00 ">
      <formula>NOT(ISERROR(SEARCH("09:00 – 13.00 ",BB107)))</formula>
    </cfRule>
  </conditionalFormatting>
  <conditionalFormatting sqref="BB101:BB108">
    <cfRule type="containsText" dxfId="15716" priority="16438" operator="containsText" text="09:00 – 13.00 ">
      <formula>NOT(ISERROR(SEARCH("09:00 – 13.00 ",BB101)))</formula>
    </cfRule>
  </conditionalFormatting>
  <conditionalFormatting sqref="BB107:BB108">
    <cfRule type="containsText" dxfId="15715" priority="16437" operator="containsText" text="09:00 – 13.00 ">
      <formula>NOT(ISERROR(SEARCH("09:00 – 13.00 ",BB107)))</formula>
    </cfRule>
  </conditionalFormatting>
  <conditionalFormatting sqref="BB102">
    <cfRule type="containsText" dxfId="15714" priority="16434" operator="containsText" text="09.00 -13.00">
      <formula>NOT(ISERROR(SEARCH("09.00 -13.00",BB102)))</formula>
    </cfRule>
    <cfRule type="containsText" dxfId="15713" priority="16435" operator="containsText" text="09.00 -15:00">
      <formula>NOT(ISERROR(SEARCH("09.00 -15:00",BB102)))</formula>
    </cfRule>
    <cfRule type="containsText" dxfId="15712" priority="16436" operator="containsText" text="09.00 -16.00">
      <formula>NOT(ISERROR(SEARCH("09.00 -16.00",BB102)))</formula>
    </cfRule>
  </conditionalFormatting>
  <conditionalFormatting sqref="BB103:BB108">
    <cfRule type="containsText" dxfId="15711" priority="16431" operator="containsText" text="09.00 -13.00">
      <formula>NOT(ISERROR(SEARCH("09.00 -13.00",BB103)))</formula>
    </cfRule>
    <cfRule type="containsText" dxfId="15710" priority="16432" operator="containsText" text="09.00 -15:00">
      <formula>NOT(ISERROR(SEARCH("09.00 -15:00",BB103)))</formula>
    </cfRule>
    <cfRule type="containsText" dxfId="15709" priority="16433" operator="containsText" text="09.00 -16.00">
      <formula>NOT(ISERROR(SEARCH("09.00 -16.00",BB103)))</formula>
    </cfRule>
  </conditionalFormatting>
  <conditionalFormatting sqref="BB101">
    <cfRule type="containsText" dxfId="15708" priority="16428" operator="containsText" text="09.00 -13.00">
      <formula>NOT(ISERROR(SEARCH("09.00 -13.00",BB101)))</formula>
    </cfRule>
    <cfRule type="containsText" dxfId="15707" priority="16429" operator="containsText" text="09.00 -15:00">
      <formula>NOT(ISERROR(SEARCH("09.00 -15:00",BB101)))</formula>
    </cfRule>
    <cfRule type="containsText" dxfId="15706" priority="16430" operator="containsText" text="09.00 -16.00">
      <formula>NOT(ISERROR(SEARCH("09.00 -16.00",BB101)))</formula>
    </cfRule>
  </conditionalFormatting>
  <conditionalFormatting sqref="BB102">
    <cfRule type="containsText" dxfId="15705" priority="16425" operator="containsText" text="09.00 -13:00">
      <formula>NOT(ISERROR(SEARCH("09.00 -13:00",BB102)))</formula>
    </cfRule>
    <cfRule type="containsText" dxfId="15704" priority="16426" operator="containsText" text="08.30 -17.30">
      <formula>NOT(ISERROR(SEARCH("08.30 -17.30",BB102)))</formula>
    </cfRule>
    <cfRule type="containsText" dxfId="15703" priority="16427" operator="containsText" text="08.30 -15:30">
      <formula>NOT(ISERROR(SEARCH("08.30 -15:30",BB102)))</formula>
    </cfRule>
  </conditionalFormatting>
  <conditionalFormatting sqref="BB103:BB108">
    <cfRule type="containsText" dxfId="15702" priority="16422" operator="containsText" text="09.00 -13.00">
      <formula>NOT(ISERROR(SEARCH("09.00 -13.00",BB103)))</formula>
    </cfRule>
    <cfRule type="containsText" dxfId="15701" priority="16423" operator="containsText" text="09.00 -15:00">
      <formula>NOT(ISERROR(SEARCH("09.00 -15:00",BB103)))</formula>
    </cfRule>
    <cfRule type="containsText" dxfId="15700" priority="16424" operator="containsText" text="09.00 -16.00">
      <formula>NOT(ISERROR(SEARCH("09.00 -16.00",BB103)))</formula>
    </cfRule>
  </conditionalFormatting>
  <conditionalFormatting sqref="BB103:BB108">
    <cfRule type="containsText" dxfId="15699" priority="16419" operator="containsText" text="09.00 -13:00">
      <formula>NOT(ISERROR(SEARCH("09.00 -13:00",BB103)))</formula>
    </cfRule>
    <cfRule type="containsText" dxfId="15698" priority="16420" operator="containsText" text="08.30 -17.30">
      <formula>NOT(ISERROR(SEARCH("08.30 -17.30",BB103)))</formula>
    </cfRule>
    <cfRule type="containsText" dxfId="15697" priority="16421" operator="containsText" text="08.30 -15:30">
      <formula>NOT(ISERROR(SEARCH("08.30 -15:30",BB103)))</formula>
    </cfRule>
  </conditionalFormatting>
  <conditionalFormatting sqref="BB101">
    <cfRule type="containsText" dxfId="15696" priority="16416" operator="containsText" text="09.00 -13.00">
      <formula>NOT(ISERROR(SEARCH("09.00 -13.00",BB101)))</formula>
    </cfRule>
    <cfRule type="containsText" dxfId="15695" priority="16417" operator="containsText" text="09.00 -15:00">
      <formula>NOT(ISERROR(SEARCH("09.00 -15:00",BB101)))</formula>
    </cfRule>
    <cfRule type="containsText" dxfId="15694" priority="16418" operator="containsText" text="09.00 -16.00">
      <formula>NOT(ISERROR(SEARCH("09.00 -16.00",BB101)))</formula>
    </cfRule>
  </conditionalFormatting>
  <conditionalFormatting sqref="BB101">
    <cfRule type="containsText" dxfId="15693" priority="16413" operator="containsText" text="09.00 -13:00">
      <formula>NOT(ISERROR(SEARCH("09.00 -13:00",BB101)))</formula>
    </cfRule>
    <cfRule type="containsText" dxfId="15692" priority="16414" operator="containsText" text="08.30 -17.30">
      <formula>NOT(ISERROR(SEARCH("08.30 -17.30",BB101)))</formula>
    </cfRule>
    <cfRule type="containsText" dxfId="15691" priority="16415" operator="containsText" text="08.30 -15:30">
      <formula>NOT(ISERROR(SEARCH("08.30 -15:30",BB101)))</formula>
    </cfRule>
  </conditionalFormatting>
  <conditionalFormatting sqref="BB144">
    <cfRule type="cellIs" dxfId="15690" priority="16381" operator="equal">
      <formula>"09.00 – 18.00"</formula>
    </cfRule>
  </conditionalFormatting>
  <conditionalFormatting sqref="BB144">
    <cfRule type="cellIs" dxfId="15689" priority="16405" operator="equal">
      <formula>"09.00 – 15.00"</formula>
    </cfRule>
  </conditionalFormatting>
  <conditionalFormatting sqref="BB144">
    <cfRule type="cellIs" dxfId="15688" priority="16406" operator="equal">
      <formula>"09.00 – 18.00"</formula>
    </cfRule>
  </conditionalFormatting>
  <conditionalFormatting sqref="BB144">
    <cfRule type="cellIs" dxfId="15687" priority="16407" operator="equal">
      <formula>"09.30 – 13.00"</formula>
    </cfRule>
  </conditionalFormatting>
  <conditionalFormatting sqref="BB144">
    <cfRule type="cellIs" dxfId="15686" priority="16408" operator="equal">
      <formula>"10.30 – 19.30"</formula>
    </cfRule>
  </conditionalFormatting>
  <conditionalFormatting sqref="BB144">
    <cfRule type="cellIs" dxfId="15685" priority="16409" operator="equal">
      <formula>"11.30 – 19.30"</formula>
    </cfRule>
  </conditionalFormatting>
  <conditionalFormatting sqref="BB144">
    <cfRule type="cellIs" dxfId="15684" priority="16410" operator="equal">
      <formula>_FV(13,"3")</formula>
    </cfRule>
  </conditionalFormatting>
  <conditionalFormatting sqref="BB144">
    <cfRule type="cellIs" dxfId="15683" priority="16411" operator="equal">
      <formula>_FV(13,"3")</formula>
    </cfRule>
  </conditionalFormatting>
  <conditionalFormatting sqref="BB144">
    <cfRule type="cellIs" dxfId="15682" priority="16412" operator="equal">
      <formula>_FV(13,"3")</formula>
    </cfRule>
  </conditionalFormatting>
  <conditionalFormatting sqref="BB144">
    <cfRule type="containsText" dxfId="15681" priority="16395" operator="containsText" text="DOMENICA">
      <formula>NOT(ISERROR(SEARCH("DOMENICA",BB144)))</formula>
    </cfRule>
    <cfRule type="containsText" dxfId="15680" priority="16396" operator="containsText" text="08.30 – 14.30">
      <formula>NOT(ISERROR(SEARCH("08.30 – 14.30",BB144)))</formula>
    </cfRule>
    <cfRule type="containsText" dxfId="15679" priority="16397" operator="containsText" text="09.30 – 18.30">
      <formula>NOT(ISERROR(SEARCH("09.30 – 18.30",BB144)))</formula>
    </cfRule>
    <cfRule type="containsText" dxfId="15678" priority="16398" operator="containsText" text="08.30 – 16.30">
      <formula>NOT(ISERROR(SEARCH("08.30 – 16.30",BB144)))</formula>
    </cfRule>
    <cfRule type="containsText" dxfId="15677" priority="16399" operator="containsText" text="08.30 – 17.30">
      <formula>NOT(ISERROR(SEARCH("08.30 – 17.30",BB144)))</formula>
    </cfRule>
    <cfRule type="containsText" dxfId="15676" priority="16400" operator="containsText" text="09.00 – 18.00">
      <formula>NOT(ISERROR(SEARCH("09.00 – 18.00",BB144)))</formula>
    </cfRule>
    <cfRule type="containsText" dxfId="15675" priority="16401" operator="containsText" text="09.00 – 15.00">
      <formula>NOT(ISERROR(SEARCH("09.00 – 15.00",BB144)))</formula>
    </cfRule>
    <cfRule type="containsText" dxfId="15674" priority="16402" operator="containsText" text="10.30 – 19.30">
      <formula>NOT(ISERROR(SEARCH("10.30 – 19.30",BB144)))</formula>
    </cfRule>
    <cfRule type="containsText" dxfId="15673" priority="16403" operator="containsText" text="09.00 – 13.00">
      <formula>NOT(ISERROR(SEARCH("09.00 – 13.00",BB144)))</formula>
    </cfRule>
    <cfRule type="containsText" dxfId="15672" priority="16404" operator="containsText" text="11.30 – 19.30">
      <formula>NOT(ISERROR(SEARCH("11.30 – 19.30",BB144)))</formula>
    </cfRule>
  </conditionalFormatting>
  <conditionalFormatting sqref="BB144">
    <cfRule type="cellIs" dxfId="15671" priority="16388" operator="equal">
      <formula>"09.00 – 18.00"</formula>
    </cfRule>
  </conditionalFormatting>
  <conditionalFormatting sqref="BB144">
    <cfRule type="cellIs" dxfId="15670" priority="16389" operator="equal">
      <formula>"09.30 – 13.00"</formula>
    </cfRule>
  </conditionalFormatting>
  <conditionalFormatting sqref="BB144">
    <cfRule type="cellIs" dxfId="15669" priority="16390" operator="equal">
      <formula>"10.30 – 19.30"</formula>
    </cfRule>
  </conditionalFormatting>
  <conditionalFormatting sqref="BB144">
    <cfRule type="cellIs" dxfId="15668" priority="16391" operator="equal">
      <formula>"11.30 – 19.30"</formula>
    </cfRule>
  </conditionalFormatting>
  <conditionalFormatting sqref="BB144">
    <cfRule type="cellIs" dxfId="15667" priority="16392" operator="equal">
      <formula>_FV(13,"3")</formula>
    </cfRule>
  </conditionalFormatting>
  <conditionalFormatting sqref="BB144">
    <cfRule type="cellIs" dxfId="15666" priority="16393" operator="equal">
      <formula>_FV(13,"3")</formula>
    </cfRule>
  </conditionalFormatting>
  <conditionalFormatting sqref="BB144">
    <cfRule type="cellIs" dxfId="15665" priority="16394" operator="equal">
      <formula>_FV(13,"3")</formula>
    </cfRule>
  </conditionalFormatting>
  <conditionalFormatting sqref="BB144">
    <cfRule type="cellIs" dxfId="15664" priority="16379" operator="equal">
      <formula>"09.00 – 13.00"</formula>
    </cfRule>
  </conditionalFormatting>
  <conditionalFormatting sqref="BB144">
    <cfRule type="cellIs" dxfId="15663" priority="16380" operator="equal">
      <formula>"09.00 – 15.00"</formula>
    </cfRule>
  </conditionalFormatting>
  <conditionalFormatting sqref="BB144">
    <cfRule type="cellIs" dxfId="15662" priority="16382" operator="equal">
      <formula>"09.30 – 13.00"</formula>
    </cfRule>
  </conditionalFormatting>
  <conditionalFormatting sqref="BB144">
    <cfRule type="cellIs" dxfId="15661" priority="16383" operator="equal">
      <formula>"10.30 – 19.30"</formula>
    </cfRule>
  </conditionalFormatting>
  <conditionalFormatting sqref="BB144">
    <cfRule type="cellIs" dxfId="15660" priority="16384" operator="equal">
      <formula>"11.30 – 19.30"</formula>
    </cfRule>
  </conditionalFormatting>
  <conditionalFormatting sqref="BB144">
    <cfRule type="cellIs" dxfId="15659" priority="16385" operator="equal">
      <formula>_FV(13,"3")</formula>
    </cfRule>
  </conditionalFormatting>
  <conditionalFormatting sqref="BB144">
    <cfRule type="cellIs" dxfId="15658" priority="16386" operator="equal">
      <formula>_FV(13,"3")</formula>
    </cfRule>
  </conditionalFormatting>
  <conditionalFormatting sqref="BB144">
    <cfRule type="cellIs" dxfId="15657" priority="16387" operator="equal">
      <formula>_FV(13,"3")</formula>
    </cfRule>
  </conditionalFormatting>
  <conditionalFormatting sqref="BB144">
    <cfRule type="containsText" dxfId="15656" priority="16373" operator="containsText" text="09.00 - 13.00">
      <formula>NOT(ISERROR(SEARCH("09.00 - 13.00",BB144)))</formula>
    </cfRule>
    <cfRule type="containsText" dxfId="15655" priority="16374" operator="containsText" text="09.00 – 15:00">
      <formula>NOT(ISERROR(SEARCH("09.00 – 15:00",BB144)))</formula>
    </cfRule>
    <cfRule type="containsText" dxfId="15654" priority="16375" operator="containsText" text="09.00 – 16.00">
      <formula>NOT(ISERROR(SEARCH("09.00 – 16.00",BB144)))</formula>
    </cfRule>
    <cfRule type="containsText" dxfId="15653" priority="16376" operator="containsText" text="09.00 - 13:00">
      <formula>NOT(ISERROR(SEARCH("09.00 - 13:00",BB144)))</formula>
    </cfRule>
    <cfRule type="containsText" dxfId="15652" priority="16377" operator="containsText" text="08.30 – 16:30 ">
      <formula>NOT(ISERROR(SEARCH("08.30 – 16:30 ",BB144)))</formula>
    </cfRule>
    <cfRule type="containsText" dxfId="15651" priority="16378" operator="containsText" text="08.30 – 17:30 ">
      <formula>NOT(ISERROR(SEARCH("08.30 – 17:30 ",BB144)))</formula>
    </cfRule>
  </conditionalFormatting>
  <conditionalFormatting sqref="BB144">
    <cfRule type="cellIs" dxfId="15650" priority="16365" operator="equal">
      <formula>"09.00 – 15.00"</formula>
    </cfRule>
  </conditionalFormatting>
  <conditionalFormatting sqref="BB144">
    <cfRule type="cellIs" dxfId="15649" priority="16366" operator="equal">
      <formula>"09.00 – 18.00"</formula>
    </cfRule>
  </conditionalFormatting>
  <conditionalFormatting sqref="BB144">
    <cfRule type="cellIs" dxfId="15648" priority="16367" operator="equal">
      <formula>"09.30 – 13.00"</formula>
    </cfRule>
  </conditionalFormatting>
  <conditionalFormatting sqref="BB144">
    <cfRule type="cellIs" dxfId="15647" priority="16368" operator="equal">
      <formula>"10.30 – 19.30"</formula>
    </cfRule>
  </conditionalFormatting>
  <conditionalFormatting sqref="BB144">
    <cfRule type="cellIs" dxfId="15646" priority="16369" operator="equal">
      <formula>"11.30 – 19.30"</formula>
    </cfRule>
  </conditionalFormatting>
  <conditionalFormatting sqref="BB144">
    <cfRule type="cellIs" dxfId="15645" priority="16370" operator="equal">
      <formula>_FV(13,"3")</formula>
    </cfRule>
  </conditionalFormatting>
  <conditionalFormatting sqref="BB144">
    <cfRule type="cellIs" dxfId="15644" priority="16371" operator="equal">
      <formula>_FV(13,"3")</formula>
    </cfRule>
  </conditionalFormatting>
  <conditionalFormatting sqref="BB144">
    <cfRule type="cellIs" dxfId="15643" priority="16372" operator="equal">
      <formula>_FV(13,"3")</formula>
    </cfRule>
  </conditionalFormatting>
  <conditionalFormatting sqref="BB144">
    <cfRule type="containsText" dxfId="15642" priority="16355" operator="containsText" text="DOMENICA">
      <formula>NOT(ISERROR(SEARCH("DOMENICA",BB144)))</formula>
    </cfRule>
    <cfRule type="containsText" dxfId="15641" priority="16356" operator="containsText" text="08.30 – 14.30">
      <formula>NOT(ISERROR(SEARCH("08.30 – 14.30",BB144)))</formula>
    </cfRule>
    <cfRule type="containsText" dxfId="15640" priority="16357" operator="containsText" text="09.30 – 18.30">
      <formula>NOT(ISERROR(SEARCH("09.30 – 18.30",BB144)))</formula>
    </cfRule>
    <cfRule type="containsText" dxfId="15639" priority="16358" operator="containsText" text="08.30 – 16.30">
      <formula>NOT(ISERROR(SEARCH("08.30 – 16.30",BB144)))</formula>
    </cfRule>
    <cfRule type="containsText" dxfId="15638" priority="16359" operator="containsText" text="08.30 – 17.30">
      <formula>NOT(ISERROR(SEARCH("08.30 – 17.30",BB144)))</formula>
    </cfRule>
    <cfRule type="containsText" dxfId="15637" priority="16360" operator="containsText" text="09.00 – 18.00">
      <formula>NOT(ISERROR(SEARCH("09.00 – 18.00",BB144)))</formula>
    </cfRule>
    <cfRule type="containsText" dxfId="15636" priority="16361" operator="containsText" text="09.00 – 15.00">
      <formula>NOT(ISERROR(SEARCH("09.00 – 15.00",BB144)))</formula>
    </cfRule>
    <cfRule type="containsText" dxfId="15635" priority="16362" operator="containsText" text="10.30 – 19.30">
      <formula>NOT(ISERROR(SEARCH("10.30 – 19.30",BB144)))</formula>
    </cfRule>
    <cfRule type="containsText" dxfId="15634" priority="16363" operator="containsText" text="09.00 – 13.00">
      <formula>NOT(ISERROR(SEARCH("09.00 – 13.00",BB144)))</formula>
    </cfRule>
    <cfRule type="containsText" dxfId="15633" priority="16364" operator="containsText" text="11.30 – 19.30">
      <formula>NOT(ISERROR(SEARCH("11.30 – 19.30",BB144)))</formula>
    </cfRule>
  </conditionalFormatting>
  <conditionalFormatting sqref="BB144">
    <cfRule type="cellIs" dxfId="15632" priority="16348" operator="equal">
      <formula>"09.00 – 18.00"</formula>
    </cfRule>
  </conditionalFormatting>
  <conditionalFormatting sqref="BB144">
    <cfRule type="cellIs" dxfId="15631" priority="16349" operator="equal">
      <formula>"09.30 – 13.00"</formula>
    </cfRule>
  </conditionalFormatting>
  <conditionalFormatting sqref="BB144">
    <cfRule type="cellIs" dxfId="15630" priority="16350" operator="equal">
      <formula>"10.30 – 19.30"</formula>
    </cfRule>
  </conditionalFormatting>
  <conditionalFormatting sqref="BB144">
    <cfRule type="cellIs" dxfId="15629" priority="16351" operator="equal">
      <formula>"11.30 – 19.30"</formula>
    </cfRule>
  </conditionalFormatting>
  <conditionalFormatting sqref="BB144">
    <cfRule type="cellIs" dxfId="15628" priority="16352" operator="equal">
      <formula>_FV(13,"3")</formula>
    </cfRule>
  </conditionalFormatting>
  <conditionalFormatting sqref="BB144">
    <cfRule type="cellIs" dxfId="15627" priority="16353" operator="equal">
      <formula>_FV(13,"3")</formula>
    </cfRule>
  </conditionalFormatting>
  <conditionalFormatting sqref="BB144">
    <cfRule type="cellIs" dxfId="15626" priority="16354" operator="equal">
      <formula>_FV(13,"3")</formula>
    </cfRule>
  </conditionalFormatting>
  <conditionalFormatting sqref="BB144">
    <cfRule type="cellIs" dxfId="15625" priority="16341" operator="equal">
      <formula>"09.00 – 18.00"</formula>
    </cfRule>
  </conditionalFormatting>
  <conditionalFormatting sqref="BB144">
    <cfRule type="cellIs" dxfId="15624" priority="16342" operator="equal">
      <formula>"09.30 – 13.00"</formula>
    </cfRule>
  </conditionalFormatting>
  <conditionalFormatting sqref="BB144">
    <cfRule type="cellIs" dxfId="15623" priority="16343" operator="equal">
      <formula>"10.30 – 19.30"</formula>
    </cfRule>
  </conditionalFormatting>
  <conditionalFormatting sqref="BB144">
    <cfRule type="cellIs" dxfId="15622" priority="16344" operator="equal">
      <formula>"11.30 – 19.30"</formula>
    </cfRule>
  </conditionalFormatting>
  <conditionalFormatting sqref="BB144">
    <cfRule type="cellIs" dxfId="15621" priority="16345" operator="equal">
      <formula>_FV(13,"3")</formula>
    </cfRule>
  </conditionalFormatting>
  <conditionalFormatting sqref="BB144">
    <cfRule type="cellIs" dxfId="15620" priority="16346" operator="equal">
      <formula>_FV(13,"3")</formula>
    </cfRule>
  </conditionalFormatting>
  <conditionalFormatting sqref="BB144">
    <cfRule type="cellIs" dxfId="15619" priority="16347" operator="equal">
      <formula>_FV(13,"3")</formula>
    </cfRule>
  </conditionalFormatting>
  <conditionalFormatting sqref="BB144">
    <cfRule type="cellIs" dxfId="15618" priority="16333" operator="equal">
      <formula>"09.00 – 15.00"</formula>
    </cfRule>
  </conditionalFormatting>
  <conditionalFormatting sqref="BB144">
    <cfRule type="cellIs" dxfId="15617" priority="16334" operator="equal">
      <formula>"09.00 – 18.00"</formula>
    </cfRule>
  </conditionalFormatting>
  <conditionalFormatting sqref="BB144">
    <cfRule type="cellIs" dxfId="15616" priority="16335" operator="equal">
      <formula>"09.30 – 13.00"</formula>
    </cfRule>
  </conditionalFormatting>
  <conditionalFormatting sqref="BB144">
    <cfRule type="cellIs" dxfId="15615" priority="16336" operator="equal">
      <formula>"10.30 – 19.30"</formula>
    </cfRule>
  </conditionalFormatting>
  <conditionalFormatting sqref="BB144">
    <cfRule type="cellIs" dxfId="15614" priority="16337" operator="equal">
      <formula>"11.30 – 19.30"</formula>
    </cfRule>
  </conditionalFormatting>
  <conditionalFormatting sqref="BB144">
    <cfRule type="cellIs" dxfId="15613" priority="16338" operator="equal">
      <formula>_FV(13,"3")</formula>
    </cfRule>
  </conditionalFormatting>
  <conditionalFormatting sqref="BB144">
    <cfRule type="cellIs" dxfId="15612" priority="16339" operator="equal">
      <formula>_FV(13,"3")</formula>
    </cfRule>
  </conditionalFormatting>
  <conditionalFormatting sqref="BB144">
    <cfRule type="cellIs" dxfId="15611" priority="16340" operator="equal">
      <formula>_FV(13,"3")</formula>
    </cfRule>
  </conditionalFormatting>
  <conditionalFormatting sqref="BB144">
    <cfRule type="containsText" dxfId="15610" priority="16323" operator="containsText" text="DOMENICA">
      <formula>NOT(ISERROR(SEARCH("DOMENICA",BB144)))</formula>
    </cfRule>
    <cfRule type="containsText" dxfId="15609" priority="16324" operator="containsText" text="08.30 – 14.30">
      <formula>NOT(ISERROR(SEARCH("08.30 – 14.30",BB144)))</formula>
    </cfRule>
    <cfRule type="containsText" dxfId="15608" priority="16325" operator="containsText" text="09.30 – 18.30">
      <formula>NOT(ISERROR(SEARCH("09.30 – 18.30",BB144)))</formula>
    </cfRule>
    <cfRule type="containsText" dxfId="15607" priority="16326" operator="containsText" text="08.30 – 16.30">
      <formula>NOT(ISERROR(SEARCH("08.30 – 16.30",BB144)))</formula>
    </cfRule>
    <cfRule type="containsText" dxfId="15606" priority="16327" operator="containsText" text="08.30 – 17.30">
      <formula>NOT(ISERROR(SEARCH("08.30 – 17.30",BB144)))</formula>
    </cfRule>
    <cfRule type="containsText" dxfId="15605" priority="16328" operator="containsText" text="09.00 – 18.00">
      <formula>NOT(ISERROR(SEARCH("09.00 – 18.00",BB144)))</formula>
    </cfRule>
    <cfRule type="containsText" dxfId="15604" priority="16329" operator="containsText" text="09.00 – 15.00">
      <formula>NOT(ISERROR(SEARCH("09.00 – 15.00",BB144)))</formula>
    </cfRule>
    <cfRule type="containsText" dxfId="15603" priority="16330" operator="containsText" text="10.30 – 19.30">
      <formula>NOT(ISERROR(SEARCH("10.30 – 19.30",BB144)))</formula>
    </cfRule>
    <cfRule type="containsText" dxfId="15602" priority="16331" operator="containsText" text="09.00 – 13.00">
      <formula>NOT(ISERROR(SEARCH("09.00 – 13.00",BB144)))</formula>
    </cfRule>
    <cfRule type="containsText" dxfId="15601" priority="16332" operator="containsText" text="11.30 – 19.30">
      <formula>NOT(ISERROR(SEARCH("11.30 – 19.30",BB144)))</formula>
    </cfRule>
  </conditionalFormatting>
  <conditionalFormatting sqref="BB144">
    <cfRule type="cellIs" dxfId="15600" priority="16316" operator="equal">
      <formula>"09.00 – 18.00"</formula>
    </cfRule>
  </conditionalFormatting>
  <conditionalFormatting sqref="BB144">
    <cfRule type="cellIs" dxfId="15599" priority="16317" operator="equal">
      <formula>"09.30 – 13.00"</formula>
    </cfRule>
  </conditionalFormatting>
  <conditionalFormatting sqref="BB144">
    <cfRule type="cellIs" dxfId="15598" priority="16318" operator="equal">
      <formula>"10.30 – 19.30"</formula>
    </cfRule>
  </conditionalFormatting>
  <conditionalFormatting sqref="BB144">
    <cfRule type="cellIs" dxfId="15597" priority="16319" operator="equal">
      <formula>"11.30 – 19.30"</formula>
    </cfRule>
  </conditionalFormatting>
  <conditionalFormatting sqref="BB144">
    <cfRule type="cellIs" dxfId="15596" priority="16320" operator="equal">
      <formula>_FV(13,"3")</formula>
    </cfRule>
  </conditionalFormatting>
  <conditionalFormatting sqref="BB144">
    <cfRule type="cellIs" dxfId="15595" priority="16321" operator="equal">
      <formula>_FV(13,"3")</formula>
    </cfRule>
  </conditionalFormatting>
  <conditionalFormatting sqref="BB144">
    <cfRule type="cellIs" dxfId="15594" priority="16322" operator="equal">
      <formula>_FV(13,"3")</formula>
    </cfRule>
  </conditionalFormatting>
  <conditionalFormatting sqref="BB144">
    <cfRule type="cellIs" dxfId="15593" priority="16309" operator="equal">
      <formula>"09.00 – 18.00"</formula>
    </cfRule>
  </conditionalFormatting>
  <conditionalFormatting sqref="BB144">
    <cfRule type="cellIs" dxfId="15592" priority="16310" operator="equal">
      <formula>"09.30 – 13.00"</formula>
    </cfRule>
  </conditionalFormatting>
  <conditionalFormatting sqref="BB144">
    <cfRule type="cellIs" dxfId="15591" priority="16311" operator="equal">
      <formula>"10.30 – 19.30"</formula>
    </cfRule>
  </conditionalFormatting>
  <conditionalFormatting sqref="BB144">
    <cfRule type="cellIs" dxfId="15590" priority="16312" operator="equal">
      <formula>"11.30 – 19.30"</formula>
    </cfRule>
  </conditionalFormatting>
  <conditionalFormatting sqref="BB144">
    <cfRule type="cellIs" dxfId="15589" priority="16313" operator="equal">
      <formula>_FV(13,"3")</formula>
    </cfRule>
  </conditionalFormatting>
  <conditionalFormatting sqref="BB144">
    <cfRule type="cellIs" dxfId="15588" priority="16314" operator="equal">
      <formula>_FV(13,"3")</formula>
    </cfRule>
  </conditionalFormatting>
  <conditionalFormatting sqref="BB144">
    <cfRule type="cellIs" dxfId="15587" priority="16315" operator="equal">
      <formula>_FV(13,"3")</formula>
    </cfRule>
  </conditionalFormatting>
  <conditionalFormatting sqref="BB145:BB152">
    <cfRule type="containsText" dxfId="15586" priority="16269" operator="containsText" text="09:00 – 13.00 ">
      <formula>NOT(ISERROR(SEARCH("09:00 – 13.00 ",BB145)))</formula>
    </cfRule>
  </conditionalFormatting>
  <conditionalFormatting sqref="BB151:BB152">
    <cfRule type="containsText" dxfId="15585" priority="16268" operator="containsText" text="09:00 – 13.00 ">
      <formula>NOT(ISERROR(SEARCH("09:00 – 13.00 ",BB151)))</formula>
    </cfRule>
  </conditionalFormatting>
  <conditionalFormatting sqref="BB145:BB152">
    <cfRule type="containsText" dxfId="15584" priority="16291" operator="containsText" text="08.30 – 14.30">
      <formula>NOT(ISERROR(SEARCH("08.30 – 14.30",BB145)))</formula>
    </cfRule>
    <cfRule type="containsText" dxfId="15583" priority="16292" operator="containsText" text="09:30 – 18.30">
      <formula>NOT(ISERROR(SEARCH("09:30 – 18.30",BB145)))</formula>
    </cfRule>
    <cfRule type="containsText" dxfId="15582" priority="16293" operator="containsText" text="10.30 – 18.30">
      <formula>NOT(ISERROR(SEARCH("10.30 – 18.30",BB145)))</formula>
    </cfRule>
    <cfRule type="containsText" dxfId="15581" priority="16294" operator="containsText" text="09.30 – 18.30">
      <formula>NOT(ISERROR(SEARCH("09.30 – 18.30",BB145)))</formula>
    </cfRule>
    <cfRule type="containsText" dxfId="15580" priority="16296" operator="containsText" text="09.00 – 13:00">
      <formula>NOT(ISERROR(SEARCH("09.00 – 13:00",BB145)))</formula>
    </cfRule>
    <cfRule type="containsText" dxfId="15579" priority="16297" operator="containsText" text="08.30 – 16.30">
      <formula>NOT(ISERROR(SEARCH("08.30 – 16.30",BB145)))</formula>
    </cfRule>
    <cfRule type="containsText" dxfId="15578" priority="16298" operator="containsText" text="08:30 – 17.30">
      <formula>NOT(ISERROR(SEARCH("08:30 – 17.30",BB145)))</formula>
    </cfRule>
    <cfRule type="containsText" dxfId="15577" priority="16299" operator="containsText" text="08.30 – 17.30">
      <formula>NOT(ISERROR(SEARCH("08.30 – 17.30",BB145)))</formula>
    </cfRule>
    <cfRule type="containsText" dxfId="15576" priority="16300" operator="containsText" text="09.00 – 18.00">
      <formula>NOT(ISERROR(SEARCH("09.00 – 18.00",BB145)))</formula>
    </cfRule>
    <cfRule type="containsText" dxfId="15575" priority="16301" operator="containsText" text="09.00 – 13.00">
      <formula>NOT(ISERROR(SEARCH("09.00 – 13.00",BB145)))</formula>
    </cfRule>
    <cfRule type="containsText" dxfId="15574" priority="16302" operator="containsText" text="11.30 – 19.30">
      <formula>NOT(ISERROR(SEARCH("11.30 – 19.30",BB145)))</formula>
    </cfRule>
    <cfRule type="containsText" dxfId="15573" priority="16303" operator="containsText" text="10.30 – 19.30">
      <formula>NOT(ISERROR(SEARCH("10.30 – 19.30",BB145)))</formula>
    </cfRule>
    <cfRule type="containsText" dxfId="15572" priority="16304" operator="containsText" text="09.00 – 15.00">
      <formula>NOT(ISERROR(SEARCH("09.00 – 15.00",BB145)))</formula>
    </cfRule>
    <cfRule type="containsText" dxfId="15571" priority="16305" operator="containsText" text="1 2 : 3 0">
      <formula>NOT(ISERROR(SEARCH("1 2 : 3 0",BB145)))</formula>
    </cfRule>
    <cfRule type="containsText" dxfId="15570" priority="16306" operator="containsText" text="1 3 : 3 0">
      <formula>NOT(ISERROR(SEARCH("1 3 : 3 0",BB145)))</formula>
    </cfRule>
    <cfRule type="containsText" dxfId="15569" priority="16307" operator="containsText" text="FESTIVITÁ">
      <formula>NOT(ISERROR(SEARCH("FESTIVITÁ",BB145)))</formula>
    </cfRule>
    <cfRule type="cellIs" dxfId="15568" priority="16308" operator="equal">
      <formula>"DOMENICA"</formula>
    </cfRule>
  </conditionalFormatting>
  <conditionalFormatting sqref="BB145:BB152">
    <cfRule type="containsText" dxfId="15567" priority="16283" operator="containsText" text="09.00 - 13.00">
      <formula>NOT(ISERROR(SEARCH("09.00 - 13.00",BB145)))</formula>
    </cfRule>
    <cfRule type="containsText" dxfId="15566" priority="16286" operator="containsText" text="09.00 – 15:00">
      <formula>NOT(ISERROR(SEARCH("09.00 – 15:00",BB145)))</formula>
    </cfRule>
    <cfRule type="containsText" dxfId="15565" priority="16287" operator="containsText" text="09.00 – 16.00">
      <formula>NOT(ISERROR(SEARCH("09.00 – 16.00",BB145)))</formula>
    </cfRule>
    <cfRule type="containsText" dxfId="15564" priority="16288" operator="containsText" text="09.00 - 13:00">
      <formula>NOT(ISERROR(SEARCH("09.00 - 13:00",BB145)))</formula>
    </cfRule>
    <cfRule type="containsText" dxfId="15563" priority="16289" operator="containsText" text="08.30 – 16:30 ">
      <formula>NOT(ISERROR(SEARCH("08.30 – 16:30 ",BB145)))</formula>
    </cfRule>
    <cfRule type="containsText" dxfId="15562" priority="16290" operator="containsText" text="08.30 – 17:30 ">
      <formula>NOT(ISERROR(SEARCH("08.30 – 17:30 ",BB145)))</formula>
    </cfRule>
  </conditionalFormatting>
  <conditionalFormatting sqref="BB145:BB152">
    <cfRule type="containsText" dxfId="15561" priority="16285" operator="containsText" text="1 3 : 0 0">
      <formula>NOT(ISERROR(SEARCH("1 3 : 0 0",BB145)))</formula>
    </cfRule>
  </conditionalFormatting>
  <conditionalFormatting sqref="BB145">
    <cfRule type="containsText" dxfId="15560" priority="16284" operator="containsText" text="13:00">
      <formula>NOT(ISERROR(SEARCH("13:00",BB145)))</formula>
    </cfRule>
  </conditionalFormatting>
  <conditionalFormatting sqref="BB145:BB152">
    <cfRule type="containsText" dxfId="15559" priority="16295" operator="containsText" text="09:00 – 13.00 ">
      <formula>NOT(ISERROR(SEARCH("09:00 – 13.00 ",BB145)))</formula>
    </cfRule>
  </conditionalFormatting>
  <conditionalFormatting sqref="BB151">
    <cfRule type="containsText" dxfId="15558" priority="16282" operator="containsText" text="09:00 – 13.00 ">
      <formula>NOT(ISERROR(SEARCH("09:00 – 13.00 ",BB151)))</formula>
    </cfRule>
  </conditionalFormatting>
  <conditionalFormatting sqref="BB145:BB152">
    <cfRule type="containsText" dxfId="15557" priority="16281" operator="containsText" text="09:00 – 13.00 ">
      <formula>NOT(ISERROR(SEARCH("09:00 – 13.00 ",BB145)))</formula>
    </cfRule>
  </conditionalFormatting>
  <conditionalFormatting sqref="BB151:BB152">
    <cfRule type="containsText" dxfId="15556" priority="16280" operator="containsText" text="09:00 – 13.00 ">
      <formula>NOT(ISERROR(SEARCH("09:00 – 13.00 ",BB151)))</formula>
    </cfRule>
  </conditionalFormatting>
  <conditionalFormatting sqref="BB146">
    <cfRule type="containsText" dxfId="15555" priority="16277" operator="containsText" text="09.00 -13.00">
      <formula>NOT(ISERROR(SEARCH("09.00 -13.00",BB146)))</formula>
    </cfRule>
    <cfRule type="containsText" dxfId="15554" priority="16278" operator="containsText" text="09.00 -15:00">
      <formula>NOT(ISERROR(SEARCH("09.00 -15:00",BB146)))</formula>
    </cfRule>
    <cfRule type="containsText" dxfId="15553" priority="16279" operator="containsText" text="09.00 -16.00">
      <formula>NOT(ISERROR(SEARCH("09.00 -16.00",BB146)))</formula>
    </cfRule>
  </conditionalFormatting>
  <conditionalFormatting sqref="BB147:BB152">
    <cfRule type="containsText" dxfId="15552" priority="16274" operator="containsText" text="09.00 -13.00">
      <formula>NOT(ISERROR(SEARCH("09.00 -13.00",BB147)))</formula>
    </cfRule>
    <cfRule type="containsText" dxfId="15551" priority="16275" operator="containsText" text="09.00 -15:00">
      <formula>NOT(ISERROR(SEARCH("09.00 -15:00",BB147)))</formula>
    </cfRule>
    <cfRule type="containsText" dxfId="15550" priority="16276" operator="containsText" text="09.00 -16.00">
      <formula>NOT(ISERROR(SEARCH("09.00 -16.00",BB147)))</formula>
    </cfRule>
  </conditionalFormatting>
  <conditionalFormatting sqref="BB145">
    <cfRule type="containsText" dxfId="15549" priority="16271" operator="containsText" text="09.00 -13.00">
      <formula>NOT(ISERROR(SEARCH("09.00 -13.00",BB145)))</formula>
    </cfRule>
    <cfRule type="containsText" dxfId="15548" priority="16272" operator="containsText" text="09.00 -15:00">
      <formula>NOT(ISERROR(SEARCH("09.00 -15:00",BB145)))</formula>
    </cfRule>
    <cfRule type="containsText" dxfId="15547" priority="16273" operator="containsText" text="09.00 -16.00">
      <formula>NOT(ISERROR(SEARCH("09.00 -16.00",BB145)))</formula>
    </cfRule>
  </conditionalFormatting>
  <conditionalFormatting sqref="BB151">
    <cfRule type="containsText" dxfId="15546" priority="16270" operator="containsText" text="09:00 – 13.00 ">
      <formula>NOT(ISERROR(SEARCH("09:00 – 13.00 ",BB151)))</formula>
    </cfRule>
  </conditionalFormatting>
  <conditionalFormatting sqref="BB146">
    <cfRule type="containsText" dxfId="15545" priority="16265" operator="containsText" text="09.00 -13.00">
      <formula>NOT(ISERROR(SEARCH("09.00 -13.00",BB146)))</formula>
    </cfRule>
    <cfRule type="containsText" dxfId="15544" priority="16266" operator="containsText" text="09.00 -15:00">
      <formula>NOT(ISERROR(SEARCH("09.00 -15:00",BB146)))</formula>
    </cfRule>
    <cfRule type="containsText" dxfId="15543" priority="16267" operator="containsText" text="09.00 -16.00">
      <formula>NOT(ISERROR(SEARCH("09.00 -16.00",BB146)))</formula>
    </cfRule>
  </conditionalFormatting>
  <conditionalFormatting sqref="BB147:BB152">
    <cfRule type="containsText" dxfId="15542" priority="16262" operator="containsText" text="09.00 -13.00">
      <formula>NOT(ISERROR(SEARCH("09.00 -13.00",BB147)))</formula>
    </cfRule>
    <cfRule type="containsText" dxfId="15541" priority="16263" operator="containsText" text="09.00 -15:00">
      <formula>NOT(ISERROR(SEARCH("09.00 -15:00",BB147)))</formula>
    </cfRule>
    <cfRule type="containsText" dxfId="15540" priority="16264" operator="containsText" text="09.00 -16.00">
      <formula>NOT(ISERROR(SEARCH("09.00 -16.00",BB147)))</formula>
    </cfRule>
  </conditionalFormatting>
  <conditionalFormatting sqref="BB145">
    <cfRule type="containsText" dxfId="15539" priority="16259" operator="containsText" text="09.00 -13.00">
      <formula>NOT(ISERROR(SEARCH("09.00 -13.00",BB145)))</formula>
    </cfRule>
    <cfRule type="containsText" dxfId="15538" priority="16260" operator="containsText" text="09.00 -15:00">
      <formula>NOT(ISERROR(SEARCH("09.00 -15:00",BB145)))</formula>
    </cfRule>
    <cfRule type="containsText" dxfId="15537" priority="16261" operator="containsText" text="09.00 -16.00">
      <formula>NOT(ISERROR(SEARCH("09.00 -16.00",BB145)))</formula>
    </cfRule>
  </conditionalFormatting>
  <conditionalFormatting sqref="BB146">
    <cfRule type="containsText" dxfId="15536" priority="16256" operator="containsText" text="09.00 -13:00">
      <formula>NOT(ISERROR(SEARCH("09.00 -13:00",BB146)))</formula>
    </cfRule>
    <cfRule type="containsText" dxfId="15535" priority="16257" operator="containsText" text="08.30 -17.30">
      <formula>NOT(ISERROR(SEARCH("08.30 -17.30",BB146)))</formula>
    </cfRule>
    <cfRule type="containsText" dxfId="15534" priority="16258" operator="containsText" text="08.30 -15:30">
      <formula>NOT(ISERROR(SEARCH("08.30 -15:30",BB146)))</formula>
    </cfRule>
  </conditionalFormatting>
  <conditionalFormatting sqref="BB147:BB152">
    <cfRule type="containsText" dxfId="15533" priority="16253" operator="containsText" text="09.00 -13.00">
      <formula>NOT(ISERROR(SEARCH("09.00 -13.00",BB147)))</formula>
    </cfRule>
    <cfRule type="containsText" dxfId="15532" priority="16254" operator="containsText" text="09.00 -15:00">
      <formula>NOT(ISERROR(SEARCH("09.00 -15:00",BB147)))</formula>
    </cfRule>
    <cfRule type="containsText" dxfId="15531" priority="16255" operator="containsText" text="09.00 -16.00">
      <formula>NOT(ISERROR(SEARCH("09.00 -16.00",BB147)))</formula>
    </cfRule>
  </conditionalFormatting>
  <conditionalFormatting sqref="BB147:BB152">
    <cfRule type="containsText" dxfId="15530" priority="16250" operator="containsText" text="09.00 -13:00">
      <formula>NOT(ISERROR(SEARCH("09.00 -13:00",BB147)))</formula>
    </cfRule>
    <cfRule type="containsText" dxfId="15529" priority="16251" operator="containsText" text="08.30 -17.30">
      <formula>NOT(ISERROR(SEARCH("08.30 -17.30",BB147)))</formula>
    </cfRule>
    <cfRule type="containsText" dxfId="15528" priority="16252" operator="containsText" text="08.30 -15:30">
      <formula>NOT(ISERROR(SEARCH("08.30 -15:30",BB147)))</formula>
    </cfRule>
  </conditionalFormatting>
  <conditionalFormatting sqref="BB145">
    <cfRule type="containsText" dxfId="15527" priority="16247" operator="containsText" text="09.00 -13.00">
      <formula>NOT(ISERROR(SEARCH("09.00 -13.00",BB145)))</formula>
    </cfRule>
    <cfRule type="containsText" dxfId="15526" priority="16248" operator="containsText" text="09.00 -15:00">
      <formula>NOT(ISERROR(SEARCH("09.00 -15:00",BB145)))</formula>
    </cfRule>
    <cfRule type="containsText" dxfId="15525" priority="16249" operator="containsText" text="09.00 -16.00">
      <formula>NOT(ISERROR(SEARCH("09.00 -16.00",BB145)))</formula>
    </cfRule>
  </conditionalFormatting>
  <conditionalFormatting sqref="BB145">
    <cfRule type="containsText" dxfId="15524" priority="16244" operator="containsText" text="09.00 -13:00">
      <formula>NOT(ISERROR(SEARCH("09.00 -13:00",BB145)))</formula>
    </cfRule>
    <cfRule type="containsText" dxfId="15523" priority="16245" operator="containsText" text="08.30 -17.30">
      <formula>NOT(ISERROR(SEARCH("08.30 -17.30",BB145)))</formula>
    </cfRule>
    <cfRule type="containsText" dxfId="15522" priority="16246" operator="containsText" text="08.30 -15:30">
      <formula>NOT(ISERROR(SEARCH("08.30 -15:30",BB145)))</formula>
    </cfRule>
  </conditionalFormatting>
  <conditionalFormatting sqref="BB134">
    <cfRule type="cellIs" dxfId="15521" priority="16070" operator="equal">
      <formula>_FV(13,"3")</formula>
    </cfRule>
  </conditionalFormatting>
  <conditionalFormatting sqref="BB113 BB133">
    <cfRule type="containsText" dxfId="15520" priority="16227" operator="containsText" text="08.30 – 14.30">
      <formula>NOT(ISERROR(SEARCH("08.30 – 14.30",BB113)))</formula>
    </cfRule>
    <cfRule type="containsText" dxfId="15519" priority="16228" operator="containsText" text="09:30 – 18.30">
      <formula>NOT(ISERROR(SEARCH("09:30 – 18.30",BB113)))</formula>
    </cfRule>
    <cfRule type="containsText" dxfId="15518" priority="16229" operator="containsText" text="10.30 – 18.30">
      <formula>NOT(ISERROR(SEARCH("10.30 – 18.30",BB113)))</formula>
    </cfRule>
    <cfRule type="containsText" dxfId="15517" priority="16230" operator="containsText" text="09.30 – 18.30">
      <formula>NOT(ISERROR(SEARCH("09.30 – 18.30",BB113)))</formula>
    </cfRule>
    <cfRule type="containsText" dxfId="15516" priority="16231" operator="containsText" text="09.00 – 13:00">
      <formula>NOT(ISERROR(SEARCH("09.00 – 13:00",BB113)))</formula>
    </cfRule>
    <cfRule type="containsText" dxfId="15515" priority="16232" operator="containsText" text="08.30 – 16.30">
      <formula>NOT(ISERROR(SEARCH("08.30 – 16.30",BB113)))</formula>
    </cfRule>
    <cfRule type="containsText" dxfId="15514" priority="16233" operator="containsText" text="08:30 – 17.30">
      <formula>NOT(ISERROR(SEARCH("08:30 – 17.30",BB113)))</formula>
    </cfRule>
    <cfRule type="containsText" dxfId="15513" priority="16234" operator="containsText" text="08.30 – 17.30">
      <formula>NOT(ISERROR(SEARCH("08.30 – 17.30",BB113)))</formula>
    </cfRule>
    <cfRule type="containsText" dxfId="15512" priority="16235" operator="containsText" text="09.00 – 18.00">
      <formula>NOT(ISERROR(SEARCH("09.00 – 18.00",BB113)))</formula>
    </cfRule>
    <cfRule type="containsText" dxfId="15511" priority="16236" operator="containsText" text="09.00 – 13.00">
      <formula>NOT(ISERROR(SEARCH("09.00 – 13.00",BB113)))</formula>
    </cfRule>
    <cfRule type="containsText" dxfId="15510" priority="16237" operator="containsText" text="11.30 – 19.30">
      <formula>NOT(ISERROR(SEARCH("11.30 – 19.30",BB113)))</formula>
    </cfRule>
    <cfRule type="containsText" dxfId="15509" priority="16238" operator="containsText" text="10.30 – 19.30">
      <formula>NOT(ISERROR(SEARCH("10.30 – 19.30",BB113)))</formula>
    </cfRule>
    <cfRule type="containsText" dxfId="15508" priority="16239" operator="containsText" text="09.00 – 15.00">
      <formula>NOT(ISERROR(SEARCH("09.00 – 15.00",BB113)))</formula>
    </cfRule>
    <cfRule type="containsText" dxfId="15507" priority="16240" operator="containsText" text="12:30">
      <formula>NOT(ISERROR(SEARCH("12:30",BB113)))</formula>
    </cfRule>
    <cfRule type="containsText" dxfId="15506" priority="16241" operator="containsText" text="13:30">
      <formula>NOT(ISERROR(SEARCH("13:30",BB113)))</formula>
    </cfRule>
    <cfRule type="containsText" dxfId="15505" priority="16242" operator="containsText" text="FESTIVITÁ">
      <formula>NOT(ISERROR(SEARCH("FESTIVITÁ",BB113)))</formula>
    </cfRule>
    <cfRule type="cellIs" dxfId="15504" priority="16243" operator="equal">
      <formula>"DOMENICA"</formula>
    </cfRule>
  </conditionalFormatting>
  <conditionalFormatting sqref="BB124">
    <cfRule type="cellIs" dxfId="15503" priority="16219" operator="equal">
      <formula>"09.00 – 15.00"</formula>
    </cfRule>
  </conditionalFormatting>
  <conditionalFormatting sqref="BB124">
    <cfRule type="cellIs" dxfId="15502" priority="16220" operator="equal">
      <formula>"09.00 – 18.00"</formula>
    </cfRule>
  </conditionalFormatting>
  <conditionalFormatting sqref="BB124">
    <cfRule type="cellIs" dxfId="15501" priority="16221" operator="equal">
      <formula>"09.30 – 13.00"</formula>
    </cfRule>
  </conditionalFormatting>
  <conditionalFormatting sqref="BB124">
    <cfRule type="cellIs" dxfId="15500" priority="16222" operator="equal">
      <formula>"10.30 – 19.30"</formula>
    </cfRule>
  </conditionalFormatting>
  <conditionalFormatting sqref="BB124">
    <cfRule type="cellIs" dxfId="15499" priority="16223" operator="equal">
      <formula>"11.30 – 19.30"</formula>
    </cfRule>
  </conditionalFormatting>
  <conditionalFormatting sqref="BB124">
    <cfRule type="cellIs" dxfId="15498" priority="16224" operator="equal">
      <formula>_FV(13,"3")</formula>
    </cfRule>
  </conditionalFormatting>
  <conditionalFormatting sqref="BB124">
    <cfRule type="cellIs" dxfId="15497" priority="16225" operator="equal">
      <formula>_FV(13,"3")</formula>
    </cfRule>
  </conditionalFormatting>
  <conditionalFormatting sqref="BB124">
    <cfRule type="cellIs" dxfId="15496" priority="16226" operator="equal">
      <formula>_FV(13,"3")</formula>
    </cfRule>
  </conditionalFormatting>
  <conditionalFormatting sqref="BB124">
    <cfRule type="containsText" dxfId="15495" priority="16209" operator="containsText" text="DOMENICA">
      <formula>NOT(ISERROR(SEARCH("DOMENICA",BB124)))</formula>
    </cfRule>
    <cfRule type="containsText" dxfId="15494" priority="16210" operator="containsText" text="08.30 – 14.30">
      <formula>NOT(ISERROR(SEARCH("08.30 – 14.30",BB124)))</formula>
    </cfRule>
    <cfRule type="containsText" dxfId="15493" priority="16211" operator="containsText" text="09.30 – 18.30">
      <formula>NOT(ISERROR(SEARCH("09.30 – 18.30",BB124)))</formula>
    </cfRule>
    <cfRule type="containsText" dxfId="15492" priority="16212" operator="containsText" text="08.30 – 16.30">
      <formula>NOT(ISERROR(SEARCH("08.30 – 16.30",BB124)))</formula>
    </cfRule>
    <cfRule type="containsText" dxfId="15491" priority="16213" operator="containsText" text="08.30 – 17.30">
      <formula>NOT(ISERROR(SEARCH("08.30 – 17.30",BB124)))</formula>
    </cfRule>
    <cfRule type="containsText" dxfId="15490" priority="16214" operator="containsText" text="09.00 – 18.00">
      <formula>NOT(ISERROR(SEARCH("09.00 – 18.00",BB124)))</formula>
    </cfRule>
    <cfRule type="containsText" dxfId="15489" priority="16215" operator="containsText" text="09.00 – 15.00">
      <formula>NOT(ISERROR(SEARCH("09.00 – 15.00",BB124)))</formula>
    </cfRule>
    <cfRule type="containsText" dxfId="15488" priority="16216" operator="containsText" text="10.30 – 19.30">
      <formula>NOT(ISERROR(SEARCH("10.30 – 19.30",BB124)))</formula>
    </cfRule>
    <cfRule type="containsText" dxfId="15487" priority="16217" operator="containsText" text="09.00 – 13.00">
      <formula>NOT(ISERROR(SEARCH("09.00 – 13.00",BB124)))</formula>
    </cfRule>
    <cfRule type="containsText" dxfId="15486" priority="16218" operator="containsText" text="11.30 – 19.30">
      <formula>NOT(ISERROR(SEARCH("11.30 – 19.30",BB124)))</formula>
    </cfRule>
  </conditionalFormatting>
  <conditionalFormatting sqref="BB124">
    <cfRule type="cellIs" dxfId="15485" priority="16202" operator="equal">
      <formula>"09.00 – 18.00"</formula>
    </cfRule>
  </conditionalFormatting>
  <conditionalFormatting sqref="BB124">
    <cfRule type="cellIs" dxfId="15484" priority="16203" operator="equal">
      <formula>"09.30 – 13.00"</formula>
    </cfRule>
  </conditionalFormatting>
  <conditionalFormatting sqref="BB124">
    <cfRule type="cellIs" dxfId="15483" priority="16204" operator="equal">
      <formula>"10.30 – 19.30"</formula>
    </cfRule>
  </conditionalFormatting>
  <conditionalFormatting sqref="BB124">
    <cfRule type="cellIs" dxfId="15482" priority="16205" operator="equal">
      <formula>"11.30 – 19.30"</formula>
    </cfRule>
  </conditionalFormatting>
  <conditionalFormatting sqref="BB124">
    <cfRule type="cellIs" dxfId="15481" priority="16206" operator="equal">
      <formula>_FV(13,"3")</formula>
    </cfRule>
  </conditionalFormatting>
  <conditionalFormatting sqref="BB124">
    <cfRule type="cellIs" dxfId="15480" priority="16207" operator="equal">
      <formula>_FV(13,"3")</formula>
    </cfRule>
  </conditionalFormatting>
  <conditionalFormatting sqref="BB124">
    <cfRule type="cellIs" dxfId="15479" priority="16208" operator="equal">
      <formula>_FV(13,"3")</formula>
    </cfRule>
  </conditionalFormatting>
  <conditionalFormatting sqref="BB124">
    <cfRule type="cellIs" dxfId="15478" priority="16195" operator="equal">
      <formula>"09.00 – 18.00"</formula>
    </cfRule>
  </conditionalFormatting>
  <conditionalFormatting sqref="BB124">
    <cfRule type="cellIs" dxfId="15477" priority="16196" operator="equal">
      <formula>"09.30 – 13.00"</formula>
    </cfRule>
  </conditionalFormatting>
  <conditionalFormatting sqref="BB124">
    <cfRule type="cellIs" dxfId="15476" priority="16197" operator="equal">
      <formula>"10.30 – 19.30"</formula>
    </cfRule>
  </conditionalFormatting>
  <conditionalFormatting sqref="BB124">
    <cfRule type="cellIs" dxfId="15475" priority="16198" operator="equal">
      <formula>"11.30 – 19.30"</formula>
    </cfRule>
  </conditionalFormatting>
  <conditionalFormatting sqref="BB124">
    <cfRule type="cellIs" dxfId="15474" priority="16199" operator="equal">
      <formula>_FV(13,"3")</formula>
    </cfRule>
  </conditionalFormatting>
  <conditionalFormatting sqref="BB124">
    <cfRule type="cellIs" dxfId="15473" priority="16200" operator="equal">
      <formula>_FV(13,"3")</formula>
    </cfRule>
  </conditionalFormatting>
  <conditionalFormatting sqref="BB124">
    <cfRule type="cellIs" dxfId="15472" priority="16201" operator="equal">
      <formula>_FV(13,"3")</formula>
    </cfRule>
  </conditionalFormatting>
  <conditionalFormatting sqref="BB134">
    <cfRule type="cellIs" dxfId="15471" priority="16186" operator="equal">
      <formula>"09.00 – 13.00"</formula>
    </cfRule>
  </conditionalFormatting>
  <conditionalFormatting sqref="BB134">
    <cfRule type="cellIs" dxfId="15470" priority="16187" operator="equal">
      <formula>"09.00 – 15.00"</formula>
    </cfRule>
  </conditionalFormatting>
  <conditionalFormatting sqref="BB134">
    <cfRule type="cellIs" dxfId="15469" priority="16188" operator="equal">
      <formula>"09.00 – 18.00"</formula>
    </cfRule>
  </conditionalFormatting>
  <conditionalFormatting sqref="BB134">
    <cfRule type="cellIs" dxfId="15468" priority="16189" operator="equal">
      <formula>"09.30 – 13.00"</formula>
    </cfRule>
  </conditionalFormatting>
  <conditionalFormatting sqref="BB134">
    <cfRule type="cellIs" dxfId="15467" priority="16190" operator="equal">
      <formula>"10.30 – 19.30"</formula>
    </cfRule>
  </conditionalFormatting>
  <conditionalFormatting sqref="BB134">
    <cfRule type="cellIs" dxfId="15466" priority="16191" operator="equal">
      <formula>"11.30 – 19.30"</formula>
    </cfRule>
  </conditionalFormatting>
  <conditionalFormatting sqref="BB134">
    <cfRule type="cellIs" dxfId="15465" priority="16192" operator="equal">
      <formula>_FV(13,"3")</formula>
    </cfRule>
  </conditionalFormatting>
  <conditionalFormatting sqref="BB134">
    <cfRule type="cellIs" dxfId="15464" priority="16193" operator="equal">
      <formula>_FV(13,"3")</formula>
    </cfRule>
  </conditionalFormatting>
  <conditionalFormatting sqref="BB134">
    <cfRule type="cellIs" dxfId="15463" priority="16194" operator="equal">
      <formula>_FV(13,"3")</formula>
    </cfRule>
  </conditionalFormatting>
  <conditionalFormatting sqref="BB134">
    <cfRule type="containsText" dxfId="15462" priority="16176" operator="containsText" text="DOMENICA">
      <formula>NOT(ISERROR(SEARCH("DOMENICA",BB134)))</formula>
    </cfRule>
    <cfRule type="containsText" dxfId="15461" priority="16177" operator="containsText" text="08.30 – 14.30">
      <formula>NOT(ISERROR(SEARCH("08.30 – 14.30",BB134)))</formula>
    </cfRule>
    <cfRule type="containsText" dxfId="15460" priority="16178" operator="containsText" text="09.30 – 18.30">
      <formula>NOT(ISERROR(SEARCH("09.30 – 18.30",BB134)))</formula>
    </cfRule>
    <cfRule type="containsText" dxfId="15459" priority="16179" operator="containsText" text="08.30 – 16.30">
      <formula>NOT(ISERROR(SEARCH("08.30 – 16.30",BB134)))</formula>
    </cfRule>
    <cfRule type="containsText" dxfId="15458" priority="16180" operator="containsText" text="08.30 – 17.30">
      <formula>NOT(ISERROR(SEARCH("08.30 – 17.30",BB134)))</formula>
    </cfRule>
    <cfRule type="containsText" dxfId="15457" priority="16181" operator="containsText" text="09.00 – 18.00">
      <formula>NOT(ISERROR(SEARCH("09.00 – 18.00",BB134)))</formula>
    </cfRule>
    <cfRule type="containsText" dxfId="15456" priority="16182" operator="containsText" text="09.00 – 15.00">
      <formula>NOT(ISERROR(SEARCH("09.00 – 15.00",BB134)))</formula>
    </cfRule>
    <cfRule type="containsText" dxfId="15455" priority="16183" operator="containsText" text="10.30 – 19.30">
      <formula>NOT(ISERROR(SEARCH("10.30 – 19.30",BB134)))</formula>
    </cfRule>
    <cfRule type="containsText" dxfId="15454" priority="16184" operator="containsText" text="09.00 – 13.00">
      <formula>NOT(ISERROR(SEARCH("09.00 – 13.00",BB134)))</formula>
    </cfRule>
    <cfRule type="containsText" dxfId="15453" priority="16185" operator="containsText" text="11.30 – 19.30">
      <formula>NOT(ISERROR(SEARCH("11.30 – 19.30",BB134)))</formula>
    </cfRule>
  </conditionalFormatting>
  <conditionalFormatting sqref="BB134">
    <cfRule type="cellIs" dxfId="15452" priority="16168" operator="equal">
      <formula>"09.00 – 15.00"</formula>
    </cfRule>
  </conditionalFormatting>
  <conditionalFormatting sqref="BB134">
    <cfRule type="cellIs" dxfId="15451" priority="16169" operator="equal">
      <formula>"09.00 – 18.00"</formula>
    </cfRule>
  </conditionalFormatting>
  <conditionalFormatting sqref="BB134">
    <cfRule type="cellIs" dxfId="15450" priority="16170" operator="equal">
      <formula>"09.30 – 13.00"</formula>
    </cfRule>
  </conditionalFormatting>
  <conditionalFormatting sqref="BB134">
    <cfRule type="cellIs" dxfId="15449" priority="16171" operator="equal">
      <formula>"10.30 – 19.30"</formula>
    </cfRule>
  </conditionalFormatting>
  <conditionalFormatting sqref="BB134">
    <cfRule type="cellIs" dxfId="15448" priority="16172" operator="equal">
      <formula>"11.30 – 19.30"</formula>
    </cfRule>
  </conditionalFormatting>
  <conditionalFormatting sqref="BB134">
    <cfRule type="cellIs" dxfId="15447" priority="16173" operator="equal">
      <formula>_FV(13,"3")</formula>
    </cfRule>
  </conditionalFormatting>
  <conditionalFormatting sqref="BB134">
    <cfRule type="cellIs" dxfId="15446" priority="16174" operator="equal">
      <formula>_FV(13,"3")</formula>
    </cfRule>
  </conditionalFormatting>
  <conditionalFormatting sqref="BB134">
    <cfRule type="cellIs" dxfId="15445" priority="16175" operator="equal">
      <formula>_FV(13,"3")</formula>
    </cfRule>
  </conditionalFormatting>
  <conditionalFormatting sqref="BB134">
    <cfRule type="cellIs" dxfId="15444" priority="16160" operator="equal">
      <formula>"09.00 – 15.00"</formula>
    </cfRule>
  </conditionalFormatting>
  <conditionalFormatting sqref="BB134">
    <cfRule type="cellIs" dxfId="15443" priority="16161" operator="equal">
      <formula>"09.00 – 18.00"</formula>
    </cfRule>
  </conditionalFormatting>
  <conditionalFormatting sqref="BB134">
    <cfRule type="cellIs" dxfId="15442" priority="16162" operator="equal">
      <formula>"09.30 – 13.00"</formula>
    </cfRule>
  </conditionalFormatting>
  <conditionalFormatting sqref="BB134">
    <cfRule type="cellIs" dxfId="15441" priority="16163" operator="equal">
      <formula>"10.30 – 19.30"</formula>
    </cfRule>
  </conditionalFormatting>
  <conditionalFormatting sqref="BB134">
    <cfRule type="cellIs" dxfId="15440" priority="16164" operator="equal">
      <formula>"11.30 – 19.30"</formula>
    </cfRule>
  </conditionalFormatting>
  <conditionalFormatting sqref="BB134">
    <cfRule type="cellIs" dxfId="15439" priority="16165" operator="equal">
      <formula>_FV(13,"3")</formula>
    </cfRule>
  </conditionalFormatting>
  <conditionalFormatting sqref="BB134">
    <cfRule type="cellIs" dxfId="15438" priority="16166" operator="equal">
      <formula>_FV(13,"3")</formula>
    </cfRule>
  </conditionalFormatting>
  <conditionalFormatting sqref="BB134">
    <cfRule type="cellIs" dxfId="15437" priority="16167" operator="equal">
      <formula>_FV(13,"3")</formula>
    </cfRule>
  </conditionalFormatting>
  <conditionalFormatting sqref="BB123">
    <cfRule type="containsText" dxfId="15436" priority="16143" operator="containsText" text="08.30 – 14.30">
      <formula>NOT(ISERROR(SEARCH("08.30 – 14.30",BB123)))</formula>
    </cfRule>
    <cfRule type="containsText" dxfId="15435" priority="16144" operator="containsText" text="09:30 – 18.30">
      <formula>NOT(ISERROR(SEARCH("09:30 – 18.30",BB123)))</formula>
    </cfRule>
    <cfRule type="containsText" dxfId="15434" priority="16145" operator="containsText" text="10.30 – 18.30">
      <formula>NOT(ISERROR(SEARCH("10.30 – 18.30",BB123)))</formula>
    </cfRule>
    <cfRule type="containsText" dxfId="15433" priority="16146" operator="containsText" text="09.30 – 18.30">
      <formula>NOT(ISERROR(SEARCH("09.30 – 18.30",BB123)))</formula>
    </cfRule>
    <cfRule type="containsText" dxfId="15432" priority="16147" operator="containsText" text="09.00 – 13:00">
      <formula>NOT(ISERROR(SEARCH("09.00 – 13:00",BB123)))</formula>
    </cfRule>
    <cfRule type="containsText" dxfId="15431" priority="16148" operator="containsText" text="08.30 – 16.30">
      <formula>NOT(ISERROR(SEARCH("08.30 – 16.30",BB123)))</formula>
    </cfRule>
    <cfRule type="containsText" dxfId="15430" priority="16149" operator="containsText" text="08:30 – 17.30">
      <formula>NOT(ISERROR(SEARCH("08:30 – 17.30",BB123)))</formula>
    </cfRule>
    <cfRule type="containsText" dxfId="15429" priority="16150" operator="containsText" text="08.30 – 17.30">
      <formula>NOT(ISERROR(SEARCH("08.30 – 17.30",BB123)))</formula>
    </cfRule>
    <cfRule type="containsText" dxfId="15428" priority="16151" operator="containsText" text="09.00 – 18.00">
      <formula>NOT(ISERROR(SEARCH("09.00 – 18.00",BB123)))</formula>
    </cfRule>
    <cfRule type="containsText" dxfId="15427" priority="16152" operator="containsText" text="09.00 – 13.00">
      <formula>NOT(ISERROR(SEARCH("09.00 – 13.00",BB123)))</formula>
    </cfRule>
    <cfRule type="containsText" dxfId="15426" priority="16153" operator="containsText" text="11.30 – 19.30">
      <formula>NOT(ISERROR(SEARCH("11.30 – 19.30",BB123)))</formula>
    </cfRule>
    <cfRule type="containsText" dxfId="15425" priority="16154" operator="containsText" text="10.30 – 19.30">
      <formula>NOT(ISERROR(SEARCH("10.30 – 19.30",BB123)))</formula>
    </cfRule>
    <cfRule type="containsText" dxfId="15424" priority="16155" operator="containsText" text="09.00 – 15.00">
      <formula>NOT(ISERROR(SEARCH("09.00 – 15.00",BB123)))</formula>
    </cfRule>
    <cfRule type="containsText" dxfId="15423" priority="16156" operator="containsText" text="12:30">
      <formula>NOT(ISERROR(SEARCH("12:30",BB123)))</formula>
    </cfRule>
    <cfRule type="containsText" dxfId="15422" priority="16157" operator="containsText" text="13:30">
      <formula>NOT(ISERROR(SEARCH("13:30",BB123)))</formula>
    </cfRule>
    <cfRule type="containsText" dxfId="15421" priority="16158" operator="containsText" text="FESTIVITÁ">
      <formula>NOT(ISERROR(SEARCH("FESTIVITÁ",BB123)))</formula>
    </cfRule>
    <cfRule type="cellIs" dxfId="15420" priority="16159" operator="equal">
      <formula>"DOMENICA"</formula>
    </cfRule>
  </conditionalFormatting>
  <conditionalFormatting sqref="BB133:BB134 BB123:BB124 BB113">
    <cfRule type="containsText" dxfId="15419" priority="16137" operator="containsText" text="09.00 - 13.00">
      <formula>NOT(ISERROR(SEARCH("09.00 - 13.00",BB113)))</formula>
    </cfRule>
    <cfRule type="containsText" dxfId="15418" priority="16138" operator="containsText" text="09.00 – 15:00">
      <formula>NOT(ISERROR(SEARCH("09.00 – 15:00",BB113)))</formula>
    </cfRule>
    <cfRule type="containsText" dxfId="15417" priority="16139" operator="containsText" text="09.00 – 16.00">
      <formula>NOT(ISERROR(SEARCH("09.00 – 16.00",BB113)))</formula>
    </cfRule>
    <cfRule type="containsText" dxfId="15416" priority="16140" operator="containsText" text="09.00 - 13:00">
      <formula>NOT(ISERROR(SEARCH("09.00 - 13:00",BB113)))</formula>
    </cfRule>
    <cfRule type="containsText" dxfId="15415" priority="16141" operator="containsText" text="08.30 – 16:30 ">
      <formula>NOT(ISERROR(SEARCH("08.30 – 16:30 ",BB113)))</formula>
    </cfRule>
    <cfRule type="containsText" dxfId="15414" priority="16142" operator="containsText" text="08.30 – 17:30 ">
      <formula>NOT(ISERROR(SEARCH("08.30 – 17:30 ",BB113)))</formula>
    </cfRule>
  </conditionalFormatting>
  <conditionalFormatting sqref="BB124">
    <cfRule type="cellIs" dxfId="15413" priority="16129" operator="equal">
      <formula>"09.00 – 15.00"</formula>
    </cfRule>
  </conditionalFormatting>
  <conditionalFormatting sqref="BB124">
    <cfRule type="cellIs" dxfId="15412" priority="16130" operator="equal">
      <formula>"09.00 – 18.00"</formula>
    </cfRule>
  </conditionalFormatting>
  <conditionalFormatting sqref="BB124">
    <cfRule type="cellIs" dxfId="15411" priority="16131" operator="equal">
      <formula>"09.30 – 13.00"</formula>
    </cfRule>
  </conditionalFormatting>
  <conditionalFormatting sqref="BB124">
    <cfRule type="cellIs" dxfId="15410" priority="16132" operator="equal">
      <formula>"10.30 – 19.30"</formula>
    </cfRule>
  </conditionalFormatting>
  <conditionalFormatting sqref="BB124">
    <cfRule type="cellIs" dxfId="15409" priority="16133" operator="equal">
      <formula>"11.30 – 19.30"</formula>
    </cfRule>
  </conditionalFormatting>
  <conditionalFormatting sqref="BB124">
    <cfRule type="cellIs" dxfId="15408" priority="16134" operator="equal">
      <formula>_FV(13,"3")</formula>
    </cfRule>
  </conditionalFormatting>
  <conditionalFormatting sqref="BB124">
    <cfRule type="cellIs" dxfId="15407" priority="16135" operator="equal">
      <formula>_FV(13,"3")</formula>
    </cfRule>
  </conditionalFormatting>
  <conditionalFormatting sqref="BB124">
    <cfRule type="cellIs" dxfId="15406" priority="16136" operator="equal">
      <formula>_FV(13,"3")</formula>
    </cfRule>
  </conditionalFormatting>
  <conditionalFormatting sqref="BB124">
    <cfRule type="containsText" dxfId="15405" priority="16119" operator="containsText" text="DOMENICA">
      <formula>NOT(ISERROR(SEARCH("DOMENICA",BB124)))</formula>
    </cfRule>
    <cfRule type="containsText" dxfId="15404" priority="16120" operator="containsText" text="08.30 – 14.30">
      <formula>NOT(ISERROR(SEARCH("08.30 – 14.30",BB124)))</formula>
    </cfRule>
    <cfRule type="containsText" dxfId="15403" priority="16121" operator="containsText" text="09.30 – 18.30">
      <formula>NOT(ISERROR(SEARCH("09.30 – 18.30",BB124)))</formula>
    </cfRule>
    <cfRule type="containsText" dxfId="15402" priority="16122" operator="containsText" text="08.30 – 16.30">
      <formula>NOT(ISERROR(SEARCH("08.30 – 16.30",BB124)))</formula>
    </cfRule>
    <cfRule type="containsText" dxfId="15401" priority="16123" operator="containsText" text="08.30 – 17.30">
      <formula>NOT(ISERROR(SEARCH("08.30 – 17.30",BB124)))</formula>
    </cfRule>
    <cfRule type="containsText" dxfId="15400" priority="16124" operator="containsText" text="09.00 – 18.00">
      <formula>NOT(ISERROR(SEARCH("09.00 – 18.00",BB124)))</formula>
    </cfRule>
    <cfRule type="containsText" dxfId="15399" priority="16125" operator="containsText" text="09.00 – 15.00">
      <formula>NOT(ISERROR(SEARCH("09.00 – 15.00",BB124)))</formula>
    </cfRule>
    <cfRule type="containsText" dxfId="15398" priority="16126" operator="containsText" text="10.30 – 19.30">
      <formula>NOT(ISERROR(SEARCH("10.30 – 19.30",BB124)))</formula>
    </cfRule>
    <cfRule type="containsText" dxfId="15397" priority="16127" operator="containsText" text="09.00 – 13.00">
      <formula>NOT(ISERROR(SEARCH("09.00 – 13.00",BB124)))</formula>
    </cfRule>
    <cfRule type="containsText" dxfId="15396" priority="16128" operator="containsText" text="11.30 – 19.30">
      <formula>NOT(ISERROR(SEARCH("11.30 – 19.30",BB124)))</formula>
    </cfRule>
  </conditionalFormatting>
  <conditionalFormatting sqref="BB124">
    <cfRule type="cellIs" dxfId="15395" priority="16112" operator="equal">
      <formula>"09.00 – 18.00"</formula>
    </cfRule>
  </conditionalFormatting>
  <conditionalFormatting sqref="BB124">
    <cfRule type="cellIs" dxfId="15394" priority="16113" operator="equal">
      <formula>"09.30 – 13.00"</formula>
    </cfRule>
  </conditionalFormatting>
  <conditionalFormatting sqref="BB124">
    <cfRule type="cellIs" dxfId="15393" priority="16114" operator="equal">
      <formula>"10.30 – 19.30"</formula>
    </cfRule>
  </conditionalFormatting>
  <conditionalFormatting sqref="BB124">
    <cfRule type="cellIs" dxfId="15392" priority="16115" operator="equal">
      <formula>"11.30 – 19.30"</formula>
    </cfRule>
  </conditionalFormatting>
  <conditionalFormatting sqref="BB124">
    <cfRule type="cellIs" dxfId="15391" priority="16116" operator="equal">
      <formula>_FV(13,"3")</formula>
    </cfRule>
  </conditionalFormatting>
  <conditionalFormatting sqref="BB124">
    <cfRule type="cellIs" dxfId="15390" priority="16117" operator="equal">
      <formula>_FV(13,"3")</formula>
    </cfRule>
  </conditionalFormatting>
  <conditionalFormatting sqref="BB124">
    <cfRule type="cellIs" dxfId="15389" priority="16118" operator="equal">
      <formula>_FV(13,"3")</formula>
    </cfRule>
  </conditionalFormatting>
  <conditionalFormatting sqref="BB124">
    <cfRule type="cellIs" dxfId="15388" priority="16105" operator="equal">
      <formula>"09.00 – 18.00"</formula>
    </cfRule>
  </conditionalFormatting>
  <conditionalFormatting sqref="BB124">
    <cfRule type="cellIs" dxfId="15387" priority="16106" operator="equal">
      <formula>"09.30 – 13.00"</formula>
    </cfRule>
  </conditionalFormatting>
  <conditionalFormatting sqref="BB124">
    <cfRule type="cellIs" dxfId="15386" priority="16107" operator="equal">
      <formula>"10.30 – 19.30"</formula>
    </cfRule>
  </conditionalFormatting>
  <conditionalFormatting sqref="BB124">
    <cfRule type="cellIs" dxfId="15385" priority="16108" operator="equal">
      <formula>"11.30 – 19.30"</formula>
    </cfRule>
  </conditionalFormatting>
  <conditionalFormatting sqref="BB124">
    <cfRule type="cellIs" dxfId="15384" priority="16109" operator="equal">
      <formula>_FV(13,"3")</formula>
    </cfRule>
  </conditionalFormatting>
  <conditionalFormatting sqref="BB124">
    <cfRule type="cellIs" dxfId="15383" priority="16110" operator="equal">
      <formula>_FV(13,"3")</formula>
    </cfRule>
  </conditionalFormatting>
  <conditionalFormatting sqref="BB124">
    <cfRule type="cellIs" dxfId="15382" priority="16111" operator="equal">
      <formula>_FV(13,"3")</formula>
    </cfRule>
  </conditionalFormatting>
  <conditionalFormatting sqref="BB124">
    <cfRule type="cellIs" dxfId="15381" priority="16097" operator="equal">
      <formula>"09.00 – 15.00"</formula>
    </cfRule>
  </conditionalFormatting>
  <conditionalFormatting sqref="BB124">
    <cfRule type="cellIs" dxfId="15380" priority="16098" operator="equal">
      <formula>"09.00 – 18.00"</formula>
    </cfRule>
  </conditionalFormatting>
  <conditionalFormatting sqref="BB124">
    <cfRule type="cellIs" dxfId="15379" priority="16099" operator="equal">
      <formula>"09.30 – 13.00"</formula>
    </cfRule>
  </conditionalFormatting>
  <conditionalFormatting sqref="BB124">
    <cfRule type="cellIs" dxfId="15378" priority="16100" operator="equal">
      <formula>"10.30 – 19.30"</formula>
    </cfRule>
  </conditionalFormatting>
  <conditionalFormatting sqref="BB124">
    <cfRule type="cellIs" dxfId="15377" priority="16101" operator="equal">
      <formula>"11.30 – 19.30"</formula>
    </cfRule>
  </conditionalFormatting>
  <conditionalFormatting sqref="BB124">
    <cfRule type="cellIs" dxfId="15376" priority="16102" operator="equal">
      <formula>_FV(13,"3")</formula>
    </cfRule>
  </conditionalFormatting>
  <conditionalFormatting sqref="BB124">
    <cfRule type="cellIs" dxfId="15375" priority="16103" operator="equal">
      <formula>_FV(13,"3")</formula>
    </cfRule>
  </conditionalFormatting>
  <conditionalFormatting sqref="BB124">
    <cfRule type="cellIs" dxfId="15374" priority="16104" operator="equal">
      <formula>_FV(13,"3")</formula>
    </cfRule>
  </conditionalFormatting>
  <conditionalFormatting sqref="BB124">
    <cfRule type="containsText" dxfId="15373" priority="16087" operator="containsText" text="DOMENICA">
      <formula>NOT(ISERROR(SEARCH("DOMENICA",BB124)))</formula>
    </cfRule>
    <cfRule type="containsText" dxfId="15372" priority="16088" operator="containsText" text="08.30 – 14.30">
      <formula>NOT(ISERROR(SEARCH("08.30 – 14.30",BB124)))</formula>
    </cfRule>
    <cfRule type="containsText" dxfId="15371" priority="16089" operator="containsText" text="09.30 – 18.30">
      <formula>NOT(ISERROR(SEARCH("09.30 – 18.30",BB124)))</formula>
    </cfRule>
    <cfRule type="containsText" dxfId="15370" priority="16090" operator="containsText" text="08.30 – 16.30">
      <formula>NOT(ISERROR(SEARCH("08.30 – 16.30",BB124)))</formula>
    </cfRule>
    <cfRule type="containsText" dxfId="15369" priority="16091" operator="containsText" text="08.30 – 17.30">
      <formula>NOT(ISERROR(SEARCH("08.30 – 17.30",BB124)))</formula>
    </cfRule>
    <cfRule type="containsText" dxfId="15368" priority="16092" operator="containsText" text="09.00 – 18.00">
      <formula>NOT(ISERROR(SEARCH("09.00 – 18.00",BB124)))</formula>
    </cfRule>
    <cfRule type="containsText" dxfId="15367" priority="16093" operator="containsText" text="09.00 – 15.00">
      <formula>NOT(ISERROR(SEARCH("09.00 – 15.00",BB124)))</formula>
    </cfRule>
    <cfRule type="containsText" dxfId="15366" priority="16094" operator="containsText" text="10.30 – 19.30">
      <formula>NOT(ISERROR(SEARCH("10.30 – 19.30",BB124)))</formula>
    </cfRule>
    <cfRule type="containsText" dxfId="15365" priority="16095" operator="containsText" text="09.00 – 13.00">
      <formula>NOT(ISERROR(SEARCH("09.00 – 13.00",BB124)))</formula>
    </cfRule>
    <cfRule type="containsText" dxfId="15364" priority="16096" operator="containsText" text="11.30 – 19.30">
      <formula>NOT(ISERROR(SEARCH("11.30 – 19.30",BB124)))</formula>
    </cfRule>
  </conditionalFormatting>
  <conditionalFormatting sqref="BB124">
    <cfRule type="cellIs" dxfId="15363" priority="16080" operator="equal">
      <formula>"09.00 – 18.00"</formula>
    </cfRule>
  </conditionalFormatting>
  <conditionalFormatting sqref="BB124">
    <cfRule type="cellIs" dxfId="15362" priority="16081" operator="equal">
      <formula>"09.30 – 13.00"</formula>
    </cfRule>
  </conditionalFormatting>
  <conditionalFormatting sqref="BB124">
    <cfRule type="cellIs" dxfId="15361" priority="16082" operator="equal">
      <formula>"10.30 – 19.30"</formula>
    </cfRule>
  </conditionalFormatting>
  <conditionalFormatting sqref="BB124">
    <cfRule type="cellIs" dxfId="15360" priority="16083" operator="equal">
      <formula>"11.30 – 19.30"</formula>
    </cfRule>
  </conditionalFormatting>
  <conditionalFormatting sqref="BB124">
    <cfRule type="cellIs" dxfId="15359" priority="16084" operator="equal">
      <formula>_FV(13,"3")</formula>
    </cfRule>
  </conditionalFormatting>
  <conditionalFormatting sqref="BB124">
    <cfRule type="cellIs" dxfId="15358" priority="16085" operator="equal">
      <formula>_FV(13,"3")</formula>
    </cfRule>
  </conditionalFormatting>
  <conditionalFormatting sqref="BB124">
    <cfRule type="cellIs" dxfId="15357" priority="16086" operator="equal">
      <formula>_FV(13,"3")</formula>
    </cfRule>
  </conditionalFormatting>
  <conditionalFormatting sqref="BB124">
    <cfRule type="cellIs" dxfId="15356" priority="16073" operator="equal">
      <formula>"09.00 – 18.00"</formula>
    </cfRule>
  </conditionalFormatting>
  <conditionalFormatting sqref="BB124">
    <cfRule type="cellIs" dxfId="15355" priority="16074" operator="equal">
      <formula>"09.30 – 13.00"</formula>
    </cfRule>
  </conditionalFormatting>
  <conditionalFormatting sqref="BB124">
    <cfRule type="cellIs" dxfId="15354" priority="16075" operator="equal">
      <formula>"10.30 – 19.30"</formula>
    </cfRule>
  </conditionalFormatting>
  <conditionalFormatting sqref="BB124">
    <cfRule type="cellIs" dxfId="15353" priority="16076" operator="equal">
      <formula>"11.30 – 19.30"</formula>
    </cfRule>
  </conditionalFormatting>
  <conditionalFormatting sqref="BB124">
    <cfRule type="cellIs" dxfId="15352" priority="16077" operator="equal">
      <formula>_FV(13,"3")</formula>
    </cfRule>
  </conditionalFormatting>
  <conditionalFormatting sqref="BB124">
    <cfRule type="cellIs" dxfId="15351" priority="16078" operator="equal">
      <formula>_FV(13,"3")</formula>
    </cfRule>
  </conditionalFormatting>
  <conditionalFormatting sqref="BB124">
    <cfRule type="cellIs" dxfId="15350" priority="16079" operator="equal">
      <formula>_FV(13,"3")</formula>
    </cfRule>
  </conditionalFormatting>
  <conditionalFormatting sqref="BB134">
    <cfRule type="cellIs" dxfId="15349" priority="16065" operator="equal">
      <formula>"09.00 – 15.00"</formula>
    </cfRule>
  </conditionalFormatting>
  <conditionalFormatting sqref="BB134">
    <cfRule type="cellIs" dxfId="15348" priority="16066" operator="equal">
      <formula>"09.00 – 18.00"</formula>
    </cfRule>
  </conditionalFormatting>
  <conditionalFormatting sqref="BB134">
    <cfRule type="cellIs" dxfId="15347" priority="16067" operator="equal">
      <formula>"09.30 – 13.00"</formula>
    </cfRule>
  </conditionalFormatting>
  <conditionalFormatting sqref="BB134">
    <cfRule type="cellIs" dxfId="15346" priority="16068" operator="equal">
      <formula>"10.30 – 19.30"</formula>
    </cfRule>
  </conditionalFormatting>
  <conditionalFormatting sqref="BB134">
    <cfRule type="cellIs" dxfId="15345" priority="16069" operator="equal">
      <formula>"11.30 – 19.30"</formula>
    </cfRule>
  </conditionalFormatting>
  <conditionalFormatting sqref="BB134">
    <cfRule type="cellIs" dxfId="15344" priority="16071" operator="equal">
      <formula>_FV(13,"3")</formula>
    </cfRule>
  </conditionalFormatting>
  <conditionalFormatting sqref="BB134">
    <cfRule type="cellIs" dxfId="15343" priority="16072" operator="equal">
      <formula>_FV(13,"3")</formula>
    </cfRule>
  </conditionalFormatting>
  <conditionalFormatting sqref="BB134">
    <cfRule type="containsText" dxfId="15342" priority="16055" operator="containsText" text="DOMENICA">
      <formula>NOT(ISERROR(SEARCH("DOMENICA",BB134)))</formula>
    </cfRule>
    <cfRule type="containsText" dxfId="15341" priority="16056" operator="containsText" text="08.30 – 14.30">
      <formula>NOT(ISERROR(SEARCH("08.30 – 14.30",BB134)))</formula>
    </cfRule>
    <cfRule type="containsText" dxfId="15340" priority="16057" operator="containsText" text="09.30 – 18.30">
      <formula>NOT(ISERROR(SEARCH("09.30 – 18.30",BB134)))</formula>
    </cfRule>
    <cfRule type="containsText" dxfId="15339" priority="16058" operator="containsText" text="08.30 – 16.30">
      <formula>NOT(ISERROR(SEARCH("08.30 – 16.30",BB134)))</formula>
    </cfRule>
    <cfRule type="containsText" dxfId="15338" priority="16059" operator="containsText" text="08.30 – 17.30">
      <formula>NOT(ISERROR(SEARCH("08.30 – 17.30",BB134)))</formula>
    </cfRule>
    <cfRule type="containsText" dxfId="15337" priority="16060" operator="containsText" text="09.00 – 18.00">
      <formula>NOT(ISERROR(SEARCH("09.00 – 18.00",BB134)))</formula>
    </cfRule>
    <cfRule type="containsText" dxfId="15336" priority="16061" operator="containsText" text="09.00 – 15.00">
      <formula>NOT(ISERROR(SEARCH("09.00 – 15.00",BB134)))</formula>
    </cfRule>
    <cfRule type="containsText" dxfId="15335" priority="16062" operator="containsText" text="10.30 – 19.30">
      <formula>NOT(ISERROR(SEARCH("10.30 – 19.30",BB134)))</formula>
    </cfRule>
    <cfRule type="containsText" dxfId="15334" priority="16063" operator="containsText" text="09.00 – 13.00">
      <formula>NOT(ISERROR(SEARCH("09.00 – 13.00",BB134)))</formula>
    </cfRule>
    <cfRule type="containsText" dxfId="15333" priority="16064" operator="containsText" text="11.30 – 19.30">
      <formula>NOT(ISERROR(SEARCH("11.30 – 19.30",BB134)))</formula>
    </cfRule>
  </conditionalFormatting>
  <conditionalFormatting sqref="BB134">
    <cfRule type="cellIs" dxfId="15332" priority="16048" operator="equal">
      <formula>"09.00 – 18.00"</formula>
    </cfRule>
  </conditionalFormatting>
  <conditionalFormatting sqref="BB134">
    <cfRule type="cellIs" dxfId="15331" priority="16049" operator="equal">
      <formula>"09.30 – 13.00"</formula>
    </cfRule>
  </conditionalFormatting>
  <conditionalFormatting sqref="BB134">
    <cfRule type="cellIs" dxfId="15330" priority="16050" operator="equal">
      <formula>"10.30 – 19.30"</formula>
    </cfRule>
  </conditionalFormatting>
  <conditionalFormatting sqref="BB134">
    <cfRule type="cellIs" dxfId="15329" priority="16051" operator="equal">
      <formula>"11.30 – 19.30"</formula>
    </cfRule>
  </conditionalFormatting>
  <conditionalFormatting sqref="BB134">
    <cfRule type="cellIs" dxfId="15328" priority="16052" operator="equal">
      <formula>_FV(13,"3")</formula>
    </cfRule>
  </conditionalFormatting>
  <conditionalFormatting sqref="BB134">
    <cfRule type="cellIs" dxfId="15327" priority="16053" operator="equal">
      <formula>_FV(13,"3")</formula>
    </cfRule>
  </conditionalFormatting>
  <conditionalFormatting sqref="BB134">
    <cfRule type="cellIs" dxfId="15326" priority="16054" operator="equal">
      <formula>_FV(13,"3")</formula>
    </cfRule>
  </conditionalFormatting>
  <conditionalFormatting sqref="BB134">
    <cfRule type="cellIs" dxfId="15325" priority="16041" operator="equal">
      <formula>"09.00 – 18.00"</formula>
    </cfRule>
  </conditionalFormatting>
  <conditionalFormatting sqref="BB134">
    <cfRule type="cellIs" dxfId="15324" priority="16042" operator="equal">
      <formula>"09.30 – 13.00"</formula>
    </cfRule>
  </conditionalFormatting>
  <conditionalFormatting sqref="BB134">
    <cfRule type="cellIs" dxfId="15323" priority="16043" operator="equal">
      <formula>"10.30 – 19.30"</formula>
    </cfRule>
  </conditionalFormatting>
  <conditionalFormatting sqref="BB134">
    <cfRule type="cellIs" dxfId="15322" priority="16044" operator="equal">
      <formula>"11.30 – 19.30"</formula>
    </cfRule>
  </conditionalFormatting>
  <conditionalFormatting sqref="BB134">
    <cfRule type="cellIs" dxfId="15321" priority="16045" operator="equal">
      <formula>_FV(13,"3")</formula>
    </cfRule>
  </conditionalFormatting>
  <conditionalFormatting sqref="BB134">
    <cfRule type="cellIs" dxfId="15320" priority="16046" operator="equal">
      <formula>_FV(13,"3")</formula>
    </cfRule>
  </conditionalFormatting>
  <conditionalFormatting sqref="BB134">
    <cfRule type="cellIs" dxfId="15319" priority="16047" operator="equal">
      <formula>_FV(13,"3")</formula>
    </cfRule>
  </conditionalFormatting>
  <conditionalFormatting sqref="BB134">
    <cfRule type="cellIs" dxfId="15318" priority="16033" operator="equal">
      <formula>"09.00 – 15.00"</formula>
    </cfRule>
  </conditionalFormatting>
  <conditionalFormatting sqref="BB134">
    <cfRule type="cellIs" dxfId="15317" priority="16034" operator="equal">
      <formula>"09.00 – 18.00"</formula>
    </cfRule>
  </conditionalFormatting>
  <conditionalFormatting sqref="BB134">
    <cfRule type="cellIs" dxfId="15316" priority="16035" operator="equal">
      <formula>"09.30 – 13.00"</formula>
    </cfRule>
  </conditionalFormatting>
  <conditionalFormatting sqref="BB134">
    <cfRule type="cellIs" dxfId="15315" priority="16036" operator="equal">
      <formula>"10.30 – 19.30"</formula>
    </cfRule>
  </conditionalFormatting>
  <conditionalFormatting sqref="BB134">
    <cfRule type="cellIs" dxfId="15314" priority="16037" operator="equal">
      <formula>"11.30 – 19.30"</formula>
    </cfRule>
  </conditionalFormatting>
  <conditionalFormatting sqref="BB134">
    <cfRule type="cellIs" dxfId="15313" priority="16038" operator="equal">
      <formula>_FV(13,"3")</formula>
    </cfRule>
  </conditionalFormatting>
  <conditionalFormatting sqref="BB134">
    <cfRule type="cellIs" dxfId="15312" priority="16039" operator="equal">
      <formula>_FV(13,"3")</formula>
    </cfRule>
  </conditionalFormatting>
  <conditionalFormatting sqref="BB134">
    <cfRule type="cellIs" dxfId="15311" priority="16040" operator="equal">
      <formula>_FV(13,"3")</formula>
    </cfRule>
  </conditionalFormatting>
  <conditionalFormatting sqref="BB134">
    <cfRule type="containsText" dxfId="15310" priority="16023" operator="containsText" text="DOMENICA">
      <formula>NOT(ISERROR(SEARCH("DOMENICA",BB134)))</formula>
    </cfRule>
    <cfRule type="containsText" dxfId="15309" priority="16024" operator="containsText" text="08.30 – 14.30">
      <formula>NOT(ISERROR(SEARCH("08.30 – 14.30",BB134)))</formula>
    </cfRule>
    <cfRule type="containsText" dxfId="15308" priority="16025" operator="containsText" text="09.30 – 18.30">
      <formula>NOT(ISERROR(SEARCH("09.30 – 18.30",BB134)))</formula>
    </cfRule>
    <cfRule type="containsText" dxfId="15307" priority="16026" operator="containsText" text="08.30 – 16.30">
      <formula>NOT(ISERROR(SEARCH("08.30 – 16.30",BB134)))</formula>
    </cfRule>
    <cfRule type="containsText" dxfId="15306" priority="16027" operator="containsText" text="08.30 – 17.30">
      <formula>NOT(ISERROR(SEARCH("08.30 – 17.30",BB134)))</formula>
    </cfRule>
    <cfRule type="containsText" dxfId="15305" priority="16028" operator="containsText" text="09.00 – 18.00">
      <formula>NOT(ISERROR(SEARCH("09.00 – 18.00",BB134)))</formula>
    </cfRule>
    <cfRule type="containsText" dxfId="15304" priority="16029" operator="containsText" text="09.00 – 15.00">
      <formula>NOT(ISERROR(SEARCH("09.00 – 15.00",BB134)))</formula>
    </cfRule>
    <cfRule type="containsText" dxfId="15303" priority="16030" operator="containsText" text="10.30 – 19.30">
      <formula>NOT(ISERROR(SEARCH("10.30 – 19.30",BB134)))</formula>
    </cfRule>
    <cfRule type="containsText" dxfId="15302" priority="16031" operator="containsText" text="09.00 – 13.00">
      <formula>NOT(ISERROR(SEARCH("09.00 – 13.00",BB134)))</formula>
    </cfRule>
    <cfRule type="containsText" dxfId="15301" priority="16032" operator="containsText" text="11.30 – 19.30">
      <formula>NOT(ISERROR(SEARCH("11.30 – 19.30",BB134)))</formula>
    </cfRule>
  </conditionalFormatting>
  <conditionalFormatting sqref="BB134">
    <cfRule type="cellIs" dxfId="15300" priority="16016" operator="equal">
      <formula>"09.00 – 18.00"</formula>
    </cfRule>
  </conditionalFormatting>
  <conditionalFormatting sqref="BB134">
    <cfRule type="cellIs" dxfId="15299" priority="16017" operator="equal">
      <formula>"09.30 – 13.00"</formula>
    </cfRule>
  </conditionalFormatting>
  <conditionalFormatting sqref="BB134">
    <cfRule type="cellIs" dxfId="15298" priority="16018" operator="equal">
      <formula>"10.30 – 19.30"</formula>
    </cfRule>
  </conditionalFormatting>
  <conditionalFormatting sqref="BB134">
    <cfRule type="cellIs" dxfId="15297" priority="16019" operator="equal">
      <formula>"11.30 – 19.30"</formula>
    </cfRule>
  </conditionalFormatting>
  <conditionalFormatting sqref="BB134">
    <cfRule type="cellIs" dxfId="15296" priority="16020" operator="equal">
      <formula>_FV(13,"3")</formula>
    </cfRule>
  </conditionalFormatting>
  <conditionalFormatting sqref="BB134">
    <cfRule type="cellIs" dxfId="15295" priority="16021" operator="equal">
      <formula>_FV(13,"3")</formula>
    </cfRule>
  </conditionalFormatting>
  <conditionalFormatting sqref="BB134">
    <cfRule type="cellIs" dxfId="15294" priority="16022" operator="equal">
      <formula>_FV(13,"3")</formula>
    </cfRule>
  </conditionalFormatting>
  <conditionalFormatting sqref="BB134">
    <cfRule type="cellIs" dxfId="15293" priority="16009" operator="equal">
      <formula>"09.00 – 18.00"</formula>
    </cfRule>
  </conditionalFormatting>
  <conditionalFormatting sqref="BB134">
    <cfRule type="cellIs" dxfId="15292" priority="16010" operator="equal">
      <formula>"09.30 – 13.00"</formula>
    </cfRule>
  </conditionalFormatting>
  <conditionalFormatting sqref="BB134">
    <cfRule type="cellIs" dxfId="15291" priority="16011" operator="equal">
      <formula>"10.30 – 19.30"</formula>
    </cfRule>
  </conditionalFormatting>
  <conditionalFormatting sqref="BB134">
    <cfRule type="cellIs" dxfId="15290" priority="16012" operator="equal">
      <formula>"11.30 – 19.30"</formula>
    </cfRule>
  </conditionalFormatting>
  <conditionalFormatting sqref="BB134">
    <cfRule type="cellIs" dxfId="15289" priority="16013" operator="equal">
      <formula>_FV(13,"3")</formula>
    </cfRule>
  </conditionalFormatting>
  <conditionalFormatting sqref="BB134">
    <cfRule type="cellIs" dxfId="15288" priority="16014" operator="equal">
      <formula>_FV(13,"3")</formula>
    </cfRule>
  </conditionalFormatting>
  <conditionalFormatting sqref="BB134">
    <cfRule type="cellIs" dxfId="15287" priority="16015" operator="equal">
      <formula>_FV(13,"3")</formula>
    </cfRule>
  </conditionalFormatting>
  <conditionalFormatting sqref="BB135">
    <cfRule type="containsText" dxfId="15286" priority="15781" operator="containsText" text="13:00">
      <formula>NOT(ISERROR(SEARCH("13:00",BB135)))</formula>
    </cfRule>
  </conditionalFormatting>
  <conditionalFormatting sqref="BB137:BB142">
    <cfRule type="containsText" dxfId="15285" priority="15771" operator="containsText" text="09.00 -13.00">
      <formula>NOT(ISERROR(SEARCH("09.00 -13.00",BB137)))</formula>
    </cfRule>
    <cfRule type="containsText" dxfId="15284" priority="15772" operator="containsText" text="09.00 -15:00">
      <formula>NOT(ISERROR(SEARCH("09.00 -15:00",BB137)))</formula>
    </cfRule>
    <cfRule type="containsText" dxfId="15283" priority="15773" operator="containsText" text="09.00 -16.00">
      <formula>NOT(ISERROR(SEARCH("09.00 -16.00",BB137)))</formula>
    </cfRule>
  </conditionalFormatting>
  <conditionalFormatting sqref="BB135">
    <cfRule type="containsText" dxfId="15282" priority="15768" operator="containsText" text="09.00 -13.00">
      <formula>NOT(ISERROR(SEARCH("09.00 -13.00",BB135)))</formula>
    </cfRule>
    <cfRule type="containsText" dxfId="15281" priority="15769" operator="containsText" text="09.00 -15:00">
      <formula>NOT(ISERROR(SEARCH("09.00 -15:00",BB135)))</formula>
    </cfRule>
    <cfRule type="containsText" dxfId="15280" priority="15770" operator="containsText" text="09.00 -16.00">
      <formula>NOT(ISERROR(SEARCH("09.00 -16.00",BB135)))</formula>
    </cfRule>
  </conditionalFormatting>
  <conditionalFormatting sqref="BB137:BB142">
    <cfRule type="containsText" dxfId="15279" priority="15759" operator="containsText" text="09.00 -13.00">
      <formula>NOT(ISERROR(SEARCH("09.00 -13.00",BB137)))</formula>
    </cfRule>
    <cfRule type="containsText" dxfId="15278" priority="15760" operator="containsText" text="09.00 -15:00">
      <formula>NOT(ISERROR(SEARCH("09.00 -15:00",BB137)))</formula>
    </cfRule>
    <cfRule type="containsText" dxfId="15277" priority="15761" operator="containsText" text="09.00 -16.00">
      <formula>NOT(ISERROR(SEARCH("09.00 -16.00",BB137)))</formula>
    </cfRule>
  </conditionalFormatting>
  <conditionalFormatting sqref="BB135">
    <cfRule type="containsText" dxfId="15276" priority="15756" operator="containsText" text="09.00 -13.00">
      <formula>NOT(ISERROR(SEARCH("09.00 -13.00",BB135)))</formula>
    </cfRule>
    <cfRule type="containsText" dxfId="15275" priority="15757" operator="containsText" text="09.00 -15:00">
      <formula>NOT(ISERROR(SEARCH("09.00 -15:00",BB135)))</formula>
    </cfRule>
    <cfRule type="containsText" dxfId="15274" priority="15758" operator="containsText" text="09.00 -16.00">
      <formula>NOT(ISERROR(SEARCH("09.00 -16.00",BB135)))</formula>
    </cfRule>
  </conditionalFormatting>
  <conditionalFormatting sqref="BB136">
    <cfRule type="containsText" dxfId="15273" priority="15762" operator="containsText" text="09.00 -13.00">
      <formula>NOT(ISERROR(SEARCH("09.00 -13.00",BB136)))</formula>
    </cfRule>
    <cfRule type="containsText" dxfId="15272" priority="15763" operator="containsText" text="09.00 -15:00">
      <formula>NOT(ISERROR(SEARCH("09.00 -15:00",BB136)))</formula>
    </cfRule>
    <cfRule type="containsText" dxfId="15271" priority="15764" operator="containsText" text="09.00 -16.00">
      <formula>NOT(ISERROR(SEARCH("09.00 -16.00",BB136)))</formula>
    </cfRule>
  </conditionalFormatting>
  <conditionalFormatting sqref="BB137:BB142">
    <cfRule type="containsText" dxfId="15270" priority="15750" operator="containsText" text="09.00 -13.00">
      <formula>NOT(ISERROR(SEARCH("09.00 -13.00",BB137)))</formula>
    </cfRule>
    <cfRule type="containsText" dxfId="15269" priority="15751" operator="containsText" text="09.00 -15:00">
      <formula>NOT(ISERROR(SEARCH("09.00 -15:00",BB137)))</formula>
    </cfRule>
    <cfRule type="containsText" dxfId="15268" priority="15752" operator="containsText" text="09.00 -16.00">
      <formula>NOT(ISERROR(SEARCH("09.00 -16.00",BB137)))</formula>
    </cfRule>
  </conditionalFormatting>
  <conditionalFormatting sqref="BB114">
    <cfRule type="cellIs" dxfId="15267" priority="16000" operator="equal">
      <formula>"09.00 – 13.00"</formula>
    </cfRule>
  </conditionalFormatting>
  <conditionalFormatting sqref="BB114">
    <cfRule type="cellIs" dxfId="15266" priority="16001" operator="equal">
      <formula>"09.00 – 15.00"</formula>
    </cfRule>
  </conditionalFormatting>
  <conditionalFormatting sqref="BB114">
    <cfRule type="cellIs" dxfId="15265" priority="16002" operator="equal">
      <formula>"09.00 – 18.00"</formula>
    </cfRule>
  </conditionalFormatting>
  <conditionalFormatting sqref="BB114">
    <cfRule type="cellIs" dxfId="15264" priority="16003" operator="equal">
      <formula>"09.30 – 13.00"</formula>
    </cfRule>
  </conditionalFormatting>
  <conditionalFormatting sqref="BB114">
    <cfRule type="cellIs" dxfId="15263" priority="16004" operator="equal">
      <formula>"10.30 – 19.30"</formula>
    </cfRule>
  </conditionalFormatting>
  <conditionalFormatting sqref="BB114">
    <cfRule type="cellIs" dxfId="15262" priority="16005" operator="equal">
      <formula>"11.30 – 19.30"</formula>
    </cfRule>
  </conditionalFormatting>
  <conditionalFormatting sqref="BB114">
    <cfRule type="cellIs" dxfId="15261" priority="16006" operator="equal">
      <formula>_FV(13,"3")</formula>
    </cfRule>
  </conditionalFormatting>
  <conditionalFormatting sqref="BB114">
    <cfRule type="cellIs" dxfId="15260" priority="16007" operator="equal">
      <formula>_FV(13,"3")</formula>
    </cfRule>
  </conditionalFormatting>
  <conditionalFormatting sqref="BB114">
    <cfRule type="cellIs" dxfId="15259" priority="16008" operator="equal">
      <formula>_FV(13,"3")</formula>
    </cfRule>
  </conditionalFormatting>
  <conditionalFormatting sqref="BB114">
    <cfRule type="containsText" dxfId="15258" priority="15990" operator="containsText" text="DOMENICA">
      <formula>NOT(ISERROR(SEARCH("DOMENICA",BB114)))</formula>
    </cfRule>
    <cfRule type="containsText" dxfId="15257" priority="15991" operator="containsText" text="08.30 – 14.30">
      <formula>NOT(ISERROR(SEARCH("08.30 – 14.30",BB114)))</formula>
    </cfRule>
    <cfRule type="containsText" dxfId="15256" priority="15992" operator="containsText" text="09.30 – 18.30">
      <formula>NOT(ISERROR(SEARCH("09.30 – 18.30",BB114)))</formula>
    </cfRule>
    <cfRule type="containsText" dxfId="15255" priority="15993" operator="containsText" text="08.30 – 16.30">
      <formula>NOT(ISERROR(SEARCH("08.30 – 16.30",BB114)))</formula>
    </cfRule>
    <cfRule type="containsText" dxfId="15254" priority="15994" operator="containsText" text="08.30 – 17.30">
      <formula>NOT(ISERROR(SEARCH("08.30 – 17.30",BB114)))</formula>
    </cfRule>
    <cfRule type="containsText" dxfId="15253" priority="15995" operator="containsText" text="09.00 – 18.00">
      <formula>NOT(ISERROR(SEARCH("09.00 – 18.00",BB114)))</formula>
    </cfRule>
    <cfRule type="containsText" dxfId="15252" priority="15996" operator="containsText" text="09.00 – 15.00">
      <formula>NOT(ISERROR(SEARCH("09.00 – 15.00",BB114)))</formula>
    </cfRule>
    <cfRule type="containsText" dxfId="15251" priority="15997" operator="containsText" text="10.30 – 19.30">
      <formula>NOT(ISERROR(SEARCH("10.30 – 19.30",BB114)))</formula>
    </cfRule>
    <cfRule type="containsText" dxfId="15250" priority="15998" operator="containsText" text="09.00 – 13.00">
      <formula>NOT(ISERROR(SEARCH("09.00 – 13.00",BB114)))</formula>
    </cfRule>
    <cfRule type="containsText" dxfId="15249" priority="15999" operator="containsText" text="11.30 – 19.30">
      <formula>NOT(ISERROR(SEARCH("11.30 – 19.30",BB114)))</formula>
    </cfRule>
  </conditionalFormatting>
  <conditionalFormatting sqref="BB114">
    <cfRule type="cellIs" dxfId="15248" priority="15982" operator="equal">
      <formula>"09.00 – 15.00"</formula>
    </cfRule>
  </conditionalFormatting>
  <conditionalFormatting sqref="BB114">
    <cfRule type="cellIs" dxfId="15247" priority="15983" operator="equal">
      <formula>"09.00 – 18.00"</formula>
    </cfRule>
  </conditionalFormatting>
  <conditionalFormatting sqref="BB114">
    <cfRule type="cellIs" dxfId="15246" priority="15984" operator="equal">
      <formula>"09.30 – 13.00"</formula>
    </cfRule>
  </conditionalFormatting>
  <conditionalFormatting sqref="BB114">
    <cfRule type="cellIs" dxfId="15245" priority="15985" operator="equal">
      <formula>"10.30 – 19.30"</formula>
    </cfRule>
  </conditionalFormatting>
  <conditionalFormatting sqref="BB114">
    <cfRule type="cellIs" dxfId="15244" priority="15986" operator="equal">
      <formula>"11.30 – 19.30"</formula>
    </cfRule>
  </conditionalFormatting>
  <conditionalFormatting sqref="BB114">
    <cfRule type="cellIs" dxfId="15243" priority="15987" operator="equal">
      <formula>_FV(13,"3")</formula>
    </cfRule>
  </conditionalFormatting>
  <conditionalFormatting sqref="BB114">
    <cfRule type="cellIs" dxfId="15242" priority="15988" operator="equal">
      <formula>_FV(13,"3")</formula>
    </cfRule>
  </conditionalFormatting>
  <conditionalFormatting sqref="BB114">
    <cfRule type="cellIs" dxfId="15241" priority="15989" operator="equal">
      <formula>_FV(13,"3")</formula>
    </cfRule>
  </conditionalFormatting>
  <conditionalFormatting sqref="BB114">
    <cfRule type="cellIs" dxfId="15240" priority="15974" operator="equal">
      <formula>"09.00 – 15.00"</formula>
    </cfRule>
  </conditionalFormatting>
  <conditionalFormatting sqref="BB114">
    <cfRule type="cellIs" dxfId="15239" priority="15975" operator="equal">
      <formula>"09.00 – 18.00"</formula>
    </cfRule>
  </conditionalFormatting>
  <conditionalFormatting sqref="BB114">
    <cfRule type="cellIs" dxfId="15238" priority="15976" operator="equal">
      <formula>"09.30 – 13.00"</formula>
    </cfRule>
  </conditionalFormatting>
  <conditionalFormatting sqref="BB114">
    <cfRule type="cellIs" dxfId="15237" priority="15977" operator="equal">
      <formula>"10.30 – 19.30"</formula>
    </cfRule>
  </conditionalFormatting>
  <conditionalFormatting sqref="BB114">
    <cfRule type="cellIs" dxfId="15236" priority="15978" operator="equal">
      <formula>"11.30 – 19.30"</formula>
    </cfRule>
  </conditionalFormatting>
  <conditionalFormatting sqref="BB114">
    <cfRule type="cellIs" dxfId="15235" priority="15979" operator="equal">
      <formula>_FV(13,"3")</formula>
    </cfRule>
  </conditionalFormatting>
  <conditionalFormatting sqref="BB114">
    <cfRule type="cellIs" dxfId="15234" priority="15980" operator="equal">
      <formula>_FV(13,"3")</formula>
    </cfRule>
  </conditionalFormatting>
  <conditionalFormatting sqref="BB114">
    <cfRule type="cellIs" dxfId="15233" priority="15981" operator="equal">
      <formula>_FV(13,"3")</formula>
    </cfRule>
  </conditionalFormatting>
  <conditionalFormatting sqref="BB114">
    <cfRule type="containsText" dxfId="15232" priority="15968" operator="containsText" text="09.00 - 13.00">
      <formula>NOT(ISERROR(SEARCH("09.00 - 13.00",BB114)))</formula>
    </cfRule>
    <cfRule type="containsText" dxfId="15231" priority="15969" operator="containsText" text="09.00 – 15:00">
      <formula>NOT(ISERROR(SEARCH("09.00 – 15:00",BB114)))</formula>
    </cfRule>
    <cfRule type="containsText" dxfId="15230" priority="15970" operator="containsText" text="09.00 – 16.00">
      <formula>NOT(ISERROR(SEARCH("09.00 – 16.00",BB114)))</formula>
    </cfRule>
    <cfRule type="containsText" dxfId="15229" priority="15971" operator="containsText" text="09.00 - 13:00">
      <formula>NOT(ISERROR(SEARCH("09.00 - 13:00",BB114)))</formula>
    </cfRule>
    <cfRule type="containsText" dxfId="15228" priority="15972" operator="containsText" text="08.30 – 16:30 ">
      <formula>NOT(ISERROR(SEARCH("08.30 – 16:30 ",BB114)))</formula>
    </cfRule>
    <cfRule type="containsText" dxfId="15227" priority="15973" operator="containsText" text="08.30 – 17:30 ">
      <formula>NOT(ISERROR(SEARCH("08.30 – 17:30 ",BB114)))</formula>
    </cfRule>
  </conditionalFormatting>
  <conditionalFormatting sqref="BB114">
    <cfRule type="cellIs" dxfId="15226" priority="15960" operator="equal">
      <formula>"09.00 – 15.00"</formula>
    </cfRule>
  </conditionalFormatting>
  <conditionalFormatting sqref="BB114">
    <cfRule type="cellIs" dxfId="15225" priority="15961" operator="equal">
      <formula>"09.00 – 18.00"</formula>
    </cfRule>
  </conditionalFormatting>
  <conditionalFormatting sqref="BB114">
    <cfRule type="cellIs" dxfId="15224" priority="15962" operator="equal">
      <formula>"09.30 – 13.00"</formula>
    </cfRule>
  </conditionalFormatting>
  <conditionalFormatting sqref="BB114">
    <cfRule type="cellIs" dxfId="15223" priority="15963" operator="equal">
      <formula>"10.30 – 19.30"</formula>
    </cfRule>
  </conditionalFormatting>
  <conditionalFormatting sqref="BB114">
    <cfRule type="cellIs" dxfId="15222" priority="15964" operator="equal">
      <formula>"11.30 – 19.30"</formula>
    </cfRule>
  </conditionalFormatting>
  <conditionalFormatting sqref="BB114">
    <cfRule type="cellIs" dxfId="15221" priority="15965" operator="equal">
      <formula>_FV(13,"3")</formula>
    </cfRule>
  </conditionalFormatting>
  <conditionalFormatting sqref="BB114">
    <cfRule type="cellIs" dxfId="15220" priority="15966" operator="equal">
      <formula>_FV(13,"3")</formula>
    </cfRule>
  </conditionalFormatting>
  <conditionalFormatting sqref="BB114">
    <cfRule type="cellIs" dxfId="15219" priority="15967" operator="equal">
      <formula>_FV(13,"3")</formula>
    </cfRule>
  </conditionalFormatting>
  <conditionalFormatting sqref="BB114">
    <cfRule type="containsText" dxfId="15218" priority="15950" operator="containsText" text="DOMENICA">
      <formula>NOT(ISERROR(SEARCH("DOMENICA",BB114)))</formula>
    </cfRule>
    <cfRule type="containsText" dxfId="15217" priority="15951" operator="containsText" text="08.30 – 14.30">
      <formula>NOT(ISERROR(SEARCH("08.30 – 14.30",BB114)))</formula>
    </cfRule>
    <cfRule type="containsText" dxfId="15216" priority="15952" operator="containsText" text="09.30 – 18.30">
      <formula>NOT(ISERROR(SEARCH("09.30 – 18.30",BB114)))</formula>
    </cfRule>
    <cfRule type="containsText" dxfId="15215" priority="15953" operator="containsText" text="08.30 – 16.30">
      <formula>NOT(ISERROR(SEARCH("08.30 – 16.30",BB114)))</formula>
    </cfRule>
    <cfRule type="containsText" dxfId="15214" priority="15954" operator="containsText" text="08.30 – 17.30">
      <formula>NOT(ISERROR(SEARCH("08.30 – 17.30",BB114)))</formula>
    </cfRule>
    <cfRule type="containsText" dxfId="15213" priority="15955" operator="containsText" text="09.00 – 18.00">
      <formula>NOT(ISERROR(SEARCH("09.00 – 18.00",BB114)))</formula>
    </cfRule>
    <cfRule type="containsText" dxfId="15212" priority="15956" operator="containsText" text="09.00 – 15.00">
      <formula>NOT(ISERROR(SEARCH("09.00 – 15.00",BB114)))</formula>
    </cfRule>
    <cfRule type="containsText" dxfId="15211" priority="15957" operator="containsText" text="10.30 – 19.30">
      <formula>NOT(ISERROR(SEARCH("10.30 – 19.30",BB114)))</formula>
    </cfRule>
    <cfRule type="containsText" dxfId="15210" priority="15958" operator="containsText" text="09.00 – 13.00">
      <formula>NOT(ISERROR(SEARCH("09.00 – 13.00",BB114)))</formula>
    </cfRule>
    <cfRule type="containsText" dxfId="15209" priority="15959" operator="containsText" text="11.30 – 19.30">
      <formula>NOT(ISERROR(SEARCH("11.30 – 19.30",BB114)))</formula>
    </cfRule>
  </conditionalFormatting>
  <conditionalFormatting sqref="BB114">
    <cfRule type="cellIs" dxfId="15208" priority="15943" operator="equal">
      <formula>"09.00 – 18.00"</formula>
    </cfRule>
  </conditionalFormatting>
  <conditionalFormatting sqref="BB114">
    <cfRule type="cellIs" dxfId="15207" priority="15944" operator="equal">
      <formula>"09.30 – 13.00"</formula>
    </cfRule>
  </conditionalFormatting>
  <conditionalFormatting sqref="BB114">
    <cfRule type="cellIs" dxfId="15206" priority="15945" operator="equal">
      <formula>"10.30 – 19.30"</formula>
    </cfRule>
  </conditionalFormatting>
  <conditionalFormatting sqref="BB114">
    <cfRule type="cellIs" dxfId="15205" priority="15946" operator="equal">
      <formula>"11.30 – 19.30"</formula>
    </cfRule>
  </conditionalFormatting>
  <conditionalFormatting sqref="BB114">
    <cfRule type="cellIs" dxfId="15204" priority="15947" operator="equal">
      <formula>_FV(13,"3")</formula>
    </cfRule>
  </conditionalFormatting>
  <conditionalFormatting sqref="BB114">
    <cfRule type="cellIs" dxfId="15203" priority="15948" operator="equal">
      <formula>_FV(13,"3")</formula>
    </cfRule>
  </conditionalFormatting>
  <conditionalFormatting sqref="BB114">
    <cfRule type="cellIs" dxfId="15202" priority="15949" operator="equal">
      <formula>_FV(13,"3")</formula>
    </cfRule>
  </conditionalFormatting>
  <conditionalFormatting sqref="BB114">
    <cfRule type="cellIs" dxfId="15201" priority="15936" operator="equal">
      <formula>"09.00 – 18.00"</formula>
    </cfRule>
  </conditionalFormatting>
  <conditionalFormatting sqref="BB114">
    <cfRule type="cellIs" dxfId="15200" priority="15937" operator="equal">
      <formula>"09.30 – 13.00"</formula>
    </cfRule>
  </conditionalFormatting>
  <conditionalFormatting sqref="BB114">
    <cfRule type="cellIs" dxfId="15199" priority="15938" operator="equal">
      <formula>"10.30 – 19.30"</formula>
    </cfRule>
  </conditionalFormatting>
  <conditionalFormatting sqref="BB114">
    <cfRule type="cellIs" dxfId="15198" priority="15939" operator="equal">
      <formula>"11.30 – 19.30"</formula>
    </cfRule>
  </conditionalFormatting>
  <conditionalFormatting sqref="BB114">
    <cfRule type="cellIs" dxfId="15197" priority="15940" operator="equal">
      <formula>_FV(13,"3")</formula>
    </cfRule>
  </conditionalFormatting>
  <conditionalFormatting sqref="BB114">
    <cfRule type="cellIs" dxfId="15196" priority="15941" operator="equal">
      <formula>_FV(13,"3")</formula>
    </cfRule>
  </conditionalFormatting>
  <conditionalFormatting sqref="BB114">
    <cfRule type="cellIs" dxfId="15195" priority="15942" operator="equal">
      <formula>_FV(13,"3")</formula>
    </cfRule>
  </conditionalFormatting>
  <conditionalFormatting sqref="BB115:BB122">
    <cfRule type="containsText" dxfId="15194" priority="15918" operator="containsText" text="08.30 – 14.30">
      <formula>NOT(ISERROR(SEARCH("08.30 – 14.30",BB115)))</formula>
    </cfRule>
    <cfRule type="containsText" dxfId="15193" priority="15919" operator="containsText" text="09:30 – 18.30">
      <formula>NOT(ISERROR(SEARCH("09:30 – 18.30",BB115)))</formula>
    </cfRule>
    <cfRule type="containsText" dxfId="15192" priority="15920" operator="containsText" text="10.30 – 18.30">
      <formula>NOT(ISERROR(SEARCH("10.30 – 18.30",BB115)))</formula>
    </cfRule>
    <cfRule type="containsText" dxfId="15191" priority="15921" operator="containsText" text="09.30 – 18.30">
      <formula>NOT(ISERROR(SEARCH("09.30 – 18.30",BB115)))</formula>
    </cfRule>
    <cfRule type="containsText" dxfId="15190" priority="15923" operator="containsText" text="09.00 – 13:00">
      <formula>NOT(ISERROR(SEARCH("09.00 – 13:00",BB115)))</formula>
    </cfRule>
    <cfRule type="containsText" dxfId="15189" priority="15924" operator="containsText" text="08.30 – 16.30">
      <formula>NOT(ISERROR(SEARCH("08.30 – 16.30",BB115)))</formula>
    </cfRule>
    <cfRule type="containsText" dxfId="15188" priority="15925" operator="containsText" text="08:30 – 17.30">
      <formula>NOT(ISERROR(SEARCH("08:30 – 17.30",BB115)))</formula>
    </cfRule>
    <cfRule type="containsText" dxfId="15187" priority="15926" operator="containsText" text="08.30 – 17.30">
      <formula>NOT(ISERROR(SEARCH("08.30 – 17.30",BB115)))</formula>
    </cfRule>
    <cfRule type="containsText" dxfId="15186" priority="15927" operator="containsText" text="09.00 – 18.00">
      <formula>NOT(ISERROR(SEARCH("09.00 – 18.00",BB115)))</formula>
    </cfRule>
    <cfRule type="containsText" dxfId="15185" priority="15928" operator="containsText" text="09.00 – 13.00">
      <formula>NOT(ISERROR(SEARCH("09.00 – 13.00",BB115)))</formula>
    </cfRule>
    <cfRule type="containsText" dxfId="15184" priority="15929" operator="containsText" text="11.30 – 19.30">
      <formula>NOT(ISERROR(SEARCH("11.30 – 19.30",BB115)))</formula>
    </cfRule>
    <cfRule type="containsText" dxfId="15183" priority="15930" operator="containsText" text="10.30 – 19.30">
      <formula>NOT(ISERROR(SEARCH("10.30 – 19.30",BB115)))</formula>
    </cfRule>
    <cfRule type="containsText" dxfId="15182" priority="15931" operator="containsText" text="09.00 – 15.00">
      <formula>NOT(ISERROR(SEARCH("09.00 – 15.00",BB115)))</formula>
    </cfRule>
    <cfRule type="containsText" dxfId="15181" priority="15932" operator="containsText" text="1 2 : 3 0">
      <formula>NOT(ISERROR(SEARCH("1 2 : 3 0",BB115)))</formula>
    </cfRule>
    <cfRule type="containsText" dxfId="15180" priority="15933" operator="containsText" text="1 3 : 3 0">
      <formula>NOT(ISERROR(SEARCH("1 3 : 3 0",BB115)))</formula>
    </cfRule>
    <cfRule type="containsText" dxfId="15179" priority="15934" operator="containsText" text="FESTIVITÁ">
      <formula>NOT(ISERROR(SEARCH("FESTIVITÁ",BB115)))</formula>
    </cfRule>
    <cfRule type="cellIs" dxfId="15178" priority="15935" operator="equal">
      <formula>"DOMENICA"</formula>
    </cfRule>
  </conditionalFormatting>
  <conditionalFormatting sqref="BB115:BB122">
    <cfRule type="containsText" dxfId="15177" priority="15910" operator="containsText" text="09.00 - 13.00">
      <formula>NOT(ISERROR(SEARCH("09.00 - 13.00",BB115)))</formula>
    </cfRule>
    <cfRule type="containsText" dxfId="15176" priority="15913" operator="containsText" text="09.00 – 15:00">
      <formula>NOT(ISERROR(SEARCH("09.00 – 15:00",BB115)))</formula>
    </cfRule>
    <cfRule type="containsText" dxfId="15175" priority="15914" operator="containsText" text="09.00 – 16.00">
      <formula>NOT(ISERROR(SEARCH("09.00 – 16.00",BB115)))</formula>
    </cfRule>
    <cfRule type="containsText" dxfId="15174" priority="15915" operator="containsText" text="09.00 - 13:00">
      <formula>NOT(ISERROR(SEARCH("09.00 - 13:00",BB115)))</formula>
    </cfRule>
    <cfRule type="containsText" dxfId="15173" priority="15916" operator="containsText" text="08.30 – 16:30 ">
      <formula>NOT(ISERROR(SEARCH("08.30 – 16:30 ",BB115)))</formula>
    </cfRule>
    <cfRule type="containsText" dxfId="15172" priority="15917" operator="containsText" text="08.30 – 17:30 ">
      <formula>NOT(ISERROR(SEARCH("08.30 – 17:30 ",BB115)))</formula>
    </cfRule>
  </conditionalFormatting>
  <conditionalFormatting sqref="BB115:BB122">
    <cfRule type="containsText" dxfId="15171" priority="15912" operator="containsText" text="1 3 : 0 0">
      <formula>NOT(ISERROR(SEARCH("1 3 : 0 0",BB115)))</formula>
    </cfRule>
  </conditionalFormatting>
  <conditionalFormatting sqref="BB115">
    <cfRule type="containsText" dxfId="15170" priority="15911" operator="containsText" text="13:00">
      <formula>NOT(ISERROR(SEARCH("13:00",BB115)))</formula>
    </cfRule>
  </conditionalFormatting>
  <conditionalFormatting sqref="BB115:BB122">
    <cfRule type="containsText" dxfId="15169" priority="15922" operator="containsText" text="09:00 – 13.00 ">
      <formula>NOT(ISERROR(SEARCH("09:00 – 13.00 ",BB115)))</formula>
    </cfRule>
  </conditionalFormatting>
  <conditionalFormatting sqref="BB121">
    <cfRule type="containsText" dxfId="15168" priority="15909" operator="containsText" text="09:00 – 13.00 ">
      <formula>NOT(ISERROR(SEARCH("09:00 – 13.00 ",BB121)))</formula>
    </cfRule>
  </conditionalFormatting>
  <conditionalFormatting sqref="BB115:BB122">
    <cfRule type="containsText" dxfId="15167" priority="15908" operator="containsText" text="09:00 – 13.00 ">
      <formula>NOT(ISERROR(SEARCH("09:00 – 13.00 ",BB115)))</formula>
    </cfRule>
  </conditionalFormatting>
  <conditionalFormatting sqref="BB121:BB122">
    <cfRule type="containsText" dxfId="15166" priority="15907" operator="containsText" text="09:00 – 13.00 ">
      <formula>NOT(ISERROR(SEARCH("09:00 – 13.00 ",BB121)))</formula>
    </cfRule>
  </conditionalFormatting>
  <conditionalFormatting sqref="BB116">
    <cfRule type="containsText" dxfId="15165" priority="15904" operator="containsText" text="09.00 -13.00">
      <formula>NOT(ISERROR(SEARCH("09.00 -13.00",BB116)))</formula>
    </cfRule>
    <cfRule type="containsText" dxfId="15164" priority="15905" operator="containsText" text="09.00 -15:00">
      <formula>NOT(ISERROR(SEARCH("09.00 -15:00",BB116)))</formula>
    </cfRule>
    <cfRule type="containsText" dxfId="15163" priority="15906" operator="containsText" text="09.00 -16.00">
      <formula>NOT(ISERROR(SEARCH("09.00 -16.00",BB116)))</formula>
    </cfRule>
  </conditionalFormatting>
  <conditionalFormatting sqref="BB117:BB122">
    <cfRule type="containsText" dxfId="15162" priority="15901" operator="containsText" text="09.00 -13.00">
      <formula>NOT(ISERROR(SEARCH("09.00 -13.00",BB117)))</formula>
    </cfRule>
    <cfRule type="containsText" dxfId="15161" priority="15902" operator="containsText" text="09.00 -15:00">
      <formula>NOT(ISERROR(SEARCH("09.00 -15:00",BB117)))</formula>
    </cfRule>
    <cfRule type="containsText" dxfId="15160" priority="15903" operator="containsText" text="09.00 -16.00">
      <formula>NOT(ISERROR(SEARCH("09.00 -16.00",BB117)))</formula>
    </cfRule>
  </conditionalFormatting>
  <conditionalFormatting sqref="BB115">
    <cfRule type="containsText" dxfId="15159" priority="15898" operator="containsText" text="09.00 -13.00">
      <formula>NOT(ISERROR(SEARCH("09.00 -13.00",BB115)))</formula>
    </cfRule>
    <cfRule type="containsText" dxfId="15158" priority="15899" operator="containsText" text="09.00 -15:00">
      <formula>NOT(ISERROR(SEARCH("09.00 -15:00",BB115)))</formula>
    </cfRule>
    <cfRule type="containsText" dxfId="15157" priority="15900" operator="containsText" text="09.00 -16.00">
      <formula>NOT(ISERROR(SEARCH("09.00 -16.00",BB115)))</formula>
    </cfRule>
  </conditionalFormatting>
  <conditionalFormatting sqref="BB121">
    <cfRule type="containsText" dxfId="15156" priority="15897" operator="containsText" text="09:00 – 13.00 ">
      <formula>NOT(ISERROR(SEARCH("09:00 – 13.00 ",BB121)))</formula>
    </cfRule>
  </conditionalFormatting>
  <conditionalFormatting sqref="BB115:BB122">
    <cfRule type="containsText" dxfId="15155" priority="15896" operator="containsText" text="09:00 – 13.00 ">
      <formula>NOT(ISERROR(SEARCH("09:00 – 13.00 ",BB115)))</formula>
    </cfRule>
  </conditionalFormatting>
  <conditionalFormatting sqref="BB121:BB122">
    <cfRule type="containsText" dxfId="15154" priority="15895" operator="containsText" text="09:00 – 13.00 ">
      <formula>NOT(ISERROR(SEARCH("09:00 – 13.00 ",BB121)))</formula>
    </cfRule>
  </conditionalFormatting>
  <conditionalFormatting sqref="BB116">
    <cfRule type="containsText" dxfId="15153" priority="15892" operator="containsText" text="09.00 -13.00">
      <formula>NOT(ISERROR(SEARCH("09.00 -13.00",BB116)))</formula>
    </cfRule>
    <cfRule type="containsText" dxfId="15152" priority="15893" operator="containsText" text="09.00 -15:00">
      <formula>NOT(ISERROR(SEARCH("09.00 -15:00",BB116)))</formula>
    </cfRule>
    <cfRule type="containsText" dxfId="15151" priority="15894" operator="containsText" text="09.00 -16.00">
      <formula>NOT(ISERROR(SEARCH("09.00 -16.00",BB116)))</formula>
    </cfRule>
  </conditionalFormatting>
  <conditionalFormatting sqref="BB117:BB122">
    <cfRule type="containsText" dxfId="15150" priority="15889" operator="containsText" text="09.00 -13.00">
      <formula>NOT(ISERROR(SEARCH("09.00 -13.00",BB117)))</formula>
    </cfRule>
    <cfRule type="containsText" dxfId="15149" priority="15890" operator="containsText" text="09.00 -15:00">
      <formula>NOT(ISERROR(SEARCH("09.00 -15:00",BB117)))</formula>
    </cfRule>
    <cfRule type="containsText" dxfId="15148" priority="15891" operator="containsText" text="09.00 -16.00">
      <formula>NOT(ISERROR(SEARCH("09.00 -16.00",BB117)))</formula>
    </cfRule>
  </conditionalFormatting>
  <conditionalFormatting sqref="BB115">
    <cfRule type="containsText" dxfId="15147" priority="15886" operator="containsText" text="09.00 -13.00">
      <formula>NOT(ISERROR(SEARCH("09.00 -13.00",BB115)))</formula>
    </cfRule>
    <cfRule type="containsText" dxfId="15146" priority="15887" operator="containsText" text="09.00 -15:00">
      <formula>NOT(ISERROR(SEARCH("09.00 -15:00",BB115)))</formula>
    </cfRule>
    <cfRule type="containsText" dxfId="15145" priority="15888" operator="containsText" text="09.00 -16.00">
      <formula>NOT(ISERROR(SEARCH("09.00 -16.00",BB115)))</formula>
    </cfRule>
  </conditionalFormatting>
  <conditionalFormatting sqref="BB116">
    <cfRule type="containsText" dxfId="15144" priority="15883" operator="containsText" text="09.00 -13:00">
      <formula>NOT(ISERROR(SEARCH("09.00 -13:00",BB116)))</formula>
    </cfRule>
    <cfRule type="containsText" dxfId="15143" priority="15884" operator="containsText" text="08.30 -17.30">
      <formula>NOT(ISERROR(SEARCH("08.30 -17.30",BB116)))</formula>
    </cfRule>
    <cfRule type="containsText" dxfId="15142" priority="15885" operator="containsText" text="08.30 -15:30">
      <formula>NOT(ISERROR(SEARCH("08.30 -15:30",BB116)))</formula>
    </cfRule>
  </conditionalFormatting>
  <conditionalFormatting sqref="BB117:BB122">
    <cfRule type="containsText" dxfId="15141" priority="15880" operator="containsText" text="09.00 -13.00">
      <formula>NOT(ISERROR(SEARCH("09.00 -13.00",BB117)))</formula>
    </cfRule>
    <cfRule type="containsText" dxfId="15140" priority="15881" operator="containsText" text="09.00 -15:00">
      <formula>NOT(ISERROR(SEARCH("09.00 -15:00",BB117)))</formula>
    </cfRule>
    <cfRule type="containsText" dxfId="15139" priority="15882" operator="containsText" text="09.00 -16.00">
      <formula>NOT(ISERROR(SEARCH("09.00 -16.00",BB117)))</formula>
    </cfRule>
  </conditionalFormatting>
  <conditionalFormatting sqref="BB117:BB122">
    <cfRule type="containsText" dxfId="15138" priority="15877" operator="containsText" text="09.00 -13:00">
      <formula>NOT(ISERROR(SEARCH("09.00 -13:00",BB117)))</formula>
    </cfRule>
    <cfRule type="containsText" dxfId="15137" priority="15878" operator="containsText" text="08.30 -17.30">
      <formula>NOT(ISERROR(SEARCH("08.30 -17.30",BB117)))</formula>
    </cfRule>
    <cfRule type="containsText" dxfId="15136" priority="15879" operator="containsText" text="08.30 -15:30">
      <formula>NOT(ISERROR(SEARCH("08.30 -15:30",BB117)))</formula>
    </cfRule>
  </conditionalFormatting>
  <conditionalFormatting sqref="BB115">
    <cfRule type="containsText" dxfId="15135" priority="15874" operator="containsText" text="09.00 -13.00">
      <formula>NOT(ISERROR(SEARCH("09.00 -13.00",BB115)))</formula>
    </cfRule>
    <cfRule type="containsText" dxfId="15134" priority="15875" operator="containsText" text="09.00 -15:00">
      <formula>NOT(ISERROR(SEARCH("09.00 -15:00",BB115)))</formula>
    </cfRule>
    <cfRule type="containsText" dxfId="15133" priority="15876" operator="containsText" text="09.00 -16.00">
      <formula>NOT(ISERROR(SEARCH("09.00 -16.00",BB115)))</formula>
    </cfRule>
  </conditionalFormatting>
  <conditionalFormatting sqref="BB115">
    <cfRule type="containsText" dxfId="15132" priority="15871" operator="containsText" text="09.00 -13:00">
      <formula>NOT(ISERROR(SEARCH("09.00 -13:00",BB115)))</formula>
    </cfRule>
    <cfRule type="containsText" dxfId="15131" priority="15872" operator="containsText" text="08.30 -17.30">
      <formula>NOT(ISERROR(SEARCH("08.30 -17.30",BB115)))</formula>
    </cfRule>
    <cfRule type="containsText" dxfId="15130" priority="15873" operator="containsText" text="08.30 -15:30">
      <formula>NOT(ISERROR(SEARCH("08.30 -15:30",BB115)))</formula>
    </cfRule>
  </conditionalFormatting>
  <conditionalFormatting sqref="BB125:BB132">
    <cfRule type="containsText" dxfId="15129" priority="15853" operator="containsText" text="08.30 – 14.30">
      <formula>NOT(ISERROR(SEARCH("08.30 – 14.30",BB125)))</formula>
    </cfRule>
    <cfRule type="containsText" dxfId="15128" priority="15854" operator="containsText" text="09:30 – 18.30">
      <formula>NOT(ISERROR(SEARCH("09:30 – 18.30",BB125)))</formula>
    </cfRule>
    <cfRule type="containsText" dxfId="15127" priority="15855" operator="containsText" text="10.30 – 18.30">
      <formula>NOT(ISERROR(SEARCH("10.30 – 18.30",BB125)))</formula>
    </cfRule>
    <cfRule type="containsText" dxfId="15126" priority="15856" operator="containsText" text="09.30 – 18.30">
      <formula>NOT(ISERROR(SEARCH("09.30 – 18.30",BB125)))</formula>
    </cfRule>
    <cfRule type="containsText" dxfId="15125" priority="15858" operator="containsText" text="09.00 – 13:00">
      <formula>NOT(ISERROR(SEARCH("09.00 – 13:00",BB125)))</formula>
    </cfRule>
    <cfRule type="containsText" dxfId="15124" priority="15859" operator="containsText" text="08.30 – 16.30">
      <formula>NOT(ISERROR(SEARCH("08.30 – 16.30",BB125)))</formula>
    </cfRule>
    <cfRule type="containsText" dxfId="15123" priority="15860" operator="containsText" text="08:30 – 17.30">
      <formula>NOT(ISERROR(SEARCH("08:30 – 17.30",BB125)))</formula>
    </cfRule>
    <cfRule type="containsText" dxfId="15122" priority="15861" operator="containsText" text="08.30 – 17.30">
      <formula>NOT(ISERROR(SEARCH("08.30 – 17.30",BB125)))</formula>
    </cfRule>
    <cfRule type="containsText" dxfId="15121" priority="15862" operator="containsText" text="09.00 – 18.00">
      <formula>NOT(ISERROR(SEARCH("09.00 – 18.00",BB125)))</formula>
    </cfRule>
    <cfRule type="containsText" dxfId="15120" priority="15863" operator="containsText" text="09.00 – 13.00">
      <formula>NOT(ISERROR(SEARCH("09.00 – 13.00",BB125)))</formula>
    </cfRule>
    <cfRule type="containsText" dxfId="15119" priority="15864" operator="containsText" text="11.30 – 19.30">
      <formula>NOT(ISERROR(SEARCH("11.30 – 19.30",BB125)))</formula>
    </cfRule>
    <cfRule type="containsText" dxfId="15118" priority="15865" operator="containsText" text="10.30 – 19.30">
      <formula>NOT(ISERROR(SEARCH("10.30 – 19.30",BB125)))</formula>
    </cfRule>
    <cfRule type="containsText" dxfId="15117" priority="15866" operator="containsText" text="09.00 – 15.00">
      <formula>NOT(ISERROR(SEARCH("09.00 – 15.00",BB125)))</formula>
    </cfRule>
    <cfRule type="containsText" dxfId="15116" priority="15867" operator="containsText" text="1 2 : 3 0">
      <formula>NOT(ISERROR(SEARCH("1 2 : 3 0",BB125)))</formula>
    </cfRule>
    <cfRule type="containsText" dxfId="15115" priority="15868" operator="containsText" text="1 3 : 3 0">
      <formula>NOT(ISERROR(SEARCH("1 3 : 3 0",BB125)))</formula>
    </cfRule>
    <cfRule type="containsText" dxfId="15114" priority="15869" operator="containsText" text="FESTIVITÁ">
      <formula>NOT(ISERROR(SEARCH("FESTIVITÁ",BB125)))</formula>
    </cfRule>
    <cfRule type="cellIs" dxfId="15113" priority="15870" operator="equal">
      <formula>"DOMENICA"</formula>
    </cfRule>
  </conditionalFormatting>
  <conditionalFormatting sqref="BB125:BB132">
    <cfRule type="containsText" dxfId="15112" priority="15845" operator="containsText" text="09.00 - 13.00">
      <formula>NOT(ISERROR(SEARCH("09.00 - 13.00",BB125)))</formula>
    </cfRule>
    <cfRule type="containsText" dxfId="15111" priority="15848" operator="containsText" text="09.00 – 15:00">
      <formula>NOT(ISERROR(SEARCH("09.00 – 15:00",BB125)))</formula>
    </cfRule>
    <cfRule type="containsText" dxfId="15110" priority="15849" operator="containsText" text="09.00 – 16.00">
      <formula>NOT(ISERROR(SEARCH("09.00 – 16.00",BB125)))</formula>
    </cfRule>
    <cfRule type="containsText" dxfId="15109" priority="15850" operator="containsText" text="09.00 - 13:00">
      <formula>NOT(ISERROR(SEARCH("09.00 - 13:00",BB125)))</formula>
    </cfRule>
    <cfRule type="containsText" dxfId="15108" priority="15851" operator="containsText" text="08.30 – 16:30 ">
      <formula>NOT(ISERROR(SEARCH("08.30 – 16:30 ",BB125)))</formula>
    </cfRule>
    <cfRule type="containsText" dxfId="15107" priority="15852" operator="containsText" text="08.30 – 17:30 ">
      <formula>NOT(ISERROR(SEARCH("08.30 – 17:30 ",BB125)))</formula>
    </cfRule>
  </conditionalFormatting>
  <conditionalFormatting sqref="BB125:BB132">
    <cfRule type="containsText" dxfId="15106" priority="15847" operator="containsText" text="1 3 : 0 0">
      <formula>NOT(ISERROR(SEARCH("1 3 : 0 0",BB125)))</formula>
    </cfRule>
  </conditionalFormatting>
  <conditionalFormatting sqref="BB125">
    <cfRule type="containsText" dxfId="15105" priority="15846" operator="containsText" text="13:00">
      <formula>NOT(ISERROR(SEARCH("13:00",BB125)))</formula>
    </cfRule>
  </conditionalFormatting>
  <conditionalFormatting sqref="BB125:BB132">
    <cfRule type="containsText" dxfId="15104" priority="15857" operator="containsText" text="09:00 – 13.00 ">
      <formula>NOT(ISERROR(SEARCH("09:00 – 13.00 ",BB125)))</formula>
    </cfRule>
  </conditionalFormatting>
  <conditionalFormatting sqref="BB131">
    <cfRule type="containsText" dxfId="15103" priority="15844" operator="containsText" text="09:00 – 13.00 ">
      <formula>NOT(ISERROR(SEARCH("09:00 – 13.00 ",BB131)))</formula>
    </cfRule>
  </conditionalFormatting>
  <conditionalFormatting sqref="BB125:BB132">
    <cfRule type="containsText" dxfId="15102" priority="15843" operator="containsText" text="09:00 – 13.00 ">
      <formula>NOT(ISERROR(SEARCH("09:00 – 13.00 ",BB125)))</formula>
    </cfRule>
  </conditionalFormatting>
  <conditionalFormatting sqref="BB131:BB132">
    <cfRule type="containsText" dxfId="15101" priority="15842" operator="containsText" text="09:00 – 13.00 ">
      <formula>NOT(ISERROR(SEARCH("09:00 – 13.00 ",BB131)))</formula>
    </cfRule>
  </conditionalFormatting>
  <conditionalFormatting sqref="BB126">
    <cfRule type="containsText" dxfId="15100" priority="15839" operator="containsText" text="09.00 -13.00">
      <formula>NOT(ISERROR(SEARCH("09.00 -13.00",BB126)))</formula>
    </cfRule>
    <cfRule type="containsText" dxfId="15099" priority="15840" operator="containsText" text="09.00 -15:00">
      <formula>NOT(ISERROR(SEARCH("09.00 -15:00",BB126)))</formula>
    </cfRule>
    <cfRule type="containsText" dxfId="15098" priority="15841" operator="containsText" text="09.00 -16.00">
      <formula>NOT(ISERROR(SEARCH("09.00 -16.00",BB126)))</formula>
    </cfRule>
  </conditionalFormatting>
  <conditionalFormatting sqref="BB127:BB132">
    <cfRule type="containsText" dxfId="15097" priority="15836" operator="containsText" text="09.00 -13.00">
      <formula>NOT(ISERROR(SEARCH("09.00 -13.00",BB127)))</formula>
    </cfRule>
    <cfRule type="containsText" dxfId="15096" priority="15837" operator="containsText" text="09.00 -15:00">
      <formula>NOT(ISERROR(SEARCH("09.00 -15:00",BB127)))</formula>
    </cfRule>
    <cfRule type="containsText" dxfId="15095" priority="15838" operator="containsText" text="09.00 -16.00">
      <formula>NOT(ISERROR(SEARCH("09.00 -16.00",BB127)))</formula>
    </cfRule>
  </conditionalFormatting>
  <conditionalFormatting sqref="BB125">
    <cfRule type="containsText" dxfId="15094" priority="15833" operator="containsText" text="09.00 -13.00">
      <formula>NOT(ISERROR(SEARCH("09.00 -13.00",BB125)))</formula>
    </cfRule>
    <cfRule type="containsText" dxfId="15093" priority="15834" operator="containsText" text="09.00 -15:00">
      <formula>NOT(ISERROR(SEARCH("09.00 -15:00",BB125)))</formula>
    </cfRule>
    <cfRule type="containsText" dxfId="15092" priority="15835" operator="containsText" text="09.00 -16.00">
      <formula>NOT(ISERROR(SEARCH("09.00 -16.00",BB125)))</formula>
    </cfRule>
  </conditionalFormatting>
  <conditionalFormatting sqref="BB131">
    <cfRule type="containsText" dxfId="15091" priority="15832" operator="containsText" text="09:00 – 13.00 ">
      <formula>NOT(ISERROR(SEARCH("09:00 – 13.00 ",BB131)))</formula>
    </cfRule>
  </conditionalFormatting>
  <conditionalFormatting sqref="BB125:BB132">
    <cfRule type="containsText" dxfId="15090" priority="15831" operator="containsText" text="09:00 – 13.00 ">
      <formula>NOT(ISERROR(SEARCH("09:00 – 13.00 ",BB125)))</formula>
    </cfRule>
  </conditionalFormatting>
  <conditionalFormatting sqref="BB131:BB132">
    <cfRule type="containsText" dxfId="15089" priority="15830" operator="containsText" text="09:00 – 13.00 ">
      <formula>NOT(ISERROR(SEARCH("09:00 – 13.00 ",BB131)))</formula>
    </cfRule>
  </conditionalFormatting>
  <conditionalFormatting sqref="BB126">
    <cfRule type="containsText" dxfId="15088" priority="15827" operator="containsText" text="09.00 -13.00">
      <formula>NOT(ISERROR(SEARCH("09.00 -13.00",BB126)))</formula>
    </cfRule>
    <cfRule type="containsText" dxfId="15087" priority="15828" operator="containsText" text="09.00 -15:00">
      <formula>NOT(ISERROR(SEARCH("09.00 -15:00",BB126)))</formula>
    </cfRule>
    <cfRule type="containsText" dxfId="15086" priority="15829" operator="containsText" text="09.00 -16.00">
      <formula>NOT(ISERROR(SEARCH("09.00 -16.00",BB126)))</formula>
    </cfRule>
  </conditionalFormatting>
  <conditionalFormatting sqref="BB127:BB132">
    <cfRule type="containsText" dxfId="15085" priority="15824" operator="containsText" text="09.00 -13.00">
      <formula>NOT(ISERROR(SEARCH("09.00 -13.00",BB127)))</formula>
    </cfRule>
    <cfRule type="containsText" dxfId="15084" priority="15825" operator="containsText" text="09.00 -15:00">
      <formula>NOT(ISERROR(SEARCH("09.00 -15:00",BB127)))</formula>
    </cfRule>
    <cfRule type="containsText" dxfId="15083" priority="15826" operator="containsText" text="09.00 -16.00">
      <formula>NOT(ISERROR(SEARCH("09.00 -16.00",BB127)))</formula>
    </cfRule>
  </conditionalFormatting>
  <conditionalFormatting sqref="BB125">
    <cfRule type="containsText" dxfId="15082" priority="15821" operator="containsText" text="09.00 -13.00">
      <formula>NOT(ISERROR(SEARCH("09.00 -13.00",BB125)))</formula>
    </cfRule>
    <cfRule type="containsText" dxfId="15081" priority="15822" operator="containsText" text="09.00 -15:00">
      <formula>NOT(ISERROR(SEARCH("09.00 -15:00",BB125)))</formula>
    </cfRule>
    <cfRule type="containsText" dxfId="15080" priority="15823" operator="containsText" text="09.00 -16.00">
      <formula>NOT(ISERROR(SEARCH("09.00 -16.00",BB125)))</formula>
    </cfRule>
  </conditionalFormatting>
  <conditionalFormatting sqref="BB126">
    <cfRule type="containsText" dxfId="15079" priority="15818" operator="containsText" text="09.00 -13:00">
      <formula>NOT(ISERROR(SEARCH("09.00 -13:00",BB126)))</formula>
    </cfRule>
    <cfRule type="containsText" dxfId="15078" priority="15819" operator="containsText" text="08.30 -17.30">
      <formula>NOT(ISERROR(SEARCH("08.30 -17.30",BB126)))</formula>
    </cfRule>
    <cfRule type="containsText" dxfId="15077" priority="15820" operator="containsText" text="08.30 -15:30">
      <formula>NOT(ISERROR(SEARCH("08.30 -15:30",BB126)))</formula>
    </cfRule>
  </conditionalFormatting>
  <conditionalFormatting sqref="BB127:BB132">
    <cfRule type="containsText" dxfId="15076" priority="15815" operator="containsText" text="09.00 -13.00">
      <formula>NOT(ISERROR(SEARCH("09.00 -13.00",BB127)))</formula>
    </cfRule>
    <cfRule type="containsText" dxfId="15075" priority="15816" operator="containsText" text="09.00 -15:00">
      <formula>NOT(ISERROR(SEARCH("09.00 -15:00",BB127)))</formula>
    </cfRule>
    <cfRule type="containsText" dxfId="15074" priority="15817" operator="containsText" text="09.00 -16.00">
      <formula>NOT(ISERROR(SEARCH("09.00 -16.00",BB127)))</formula>
    </cfRule>
  </conditionalFormatting>
  <conditionalFormatting sqref="BB127:BB132">
    <cfRule type="containsText" dxfId="15073" priority="15812" operator="containsText" text="09.00 -13:00">
      <formula>NOT(ISERROR(SEARCH("09.00 -13:00",BB127)))</formula>
    </cfRule>
    <cfRule type="containsText" dxfId="15072" priority="15813" operator="containsText" text="08.30 -17.30">
      <formula>NOT(ISERROR(SEARCH("08.30 -17.30",BB127)))</formula>
    </cfRule>
    <cfRule type="containsText" dxfId="15071" priority="15814" operator="containsText" text="08.30 -15:30">
      <formula>NOT(ISERROR(SEARCH("08.30 -15:30",BB127)))</formula>
    </cfRule>
  </conditionalFormatting>
  <conditionalFormatting sqref="BB125">
    <cfRule type="containsText" dxfId="15070" priority="15809" operator="containsText" text="09.00 -13.00">
      <formula>NOT(ISERROR(SEARCH("09.00 -13.00",BB125)))</formula>
    </cfRule>
    <cfRule type="containsText" dxfId="15069" priority="15810" operator="containsText" text="09.00 -15:00">
      <formula>NOT(ISERROR(SEARCH("09.00 -15:00",BB125)))</formula>
    </cfRule>
    <cfRule type="containsText" dxfId="15068" priority="15811" operator="containsText" text="09.00 -16.00">
      <formula>NOT(ISERROR(SEARCH("09.00 -16.00",BB125)))</formula>
    </cfRule>
  </conditionalFormatting>
  <conditionalFormatting sqref="BB125">
    <cfRule type="containsText" dxfId="15067" priority="15806" operator="containsText" text="09.00 -13:00">
      <formula>NOT(ISERROR(SEARCH("09.00 -13:00",BB125)))</formula>
    </cfRule>
    <cfRule type="containsText" dxfId="15066" priority="15807" operator="containsText" text="08.30 -17.30">
      <formula>NOT(ISERROR(SEARCH("08.30 -17.30",BB125)))</formula>
    </cfRule>
    <cfRule type="containsText" dxfId="15065" priority="15808" operator="containsText" text="08.30 -15:30">
      <formula>NOT(ISERROR(SEARCH("08.30 -15:30",BB125)))</formula>
    </cfRule>
  </conditionalFormatting>
  <conditionalFormatting sqref="BB135:BB142">
    <cfRule type="containsText" dxfId="15064" priority="15788" operator="containsText" text="08.30 – 14.30">
      <formula>NOT(ISERROR(SEARCH("08.30 – 14.30",BB135)))</formula>
    </cfRule>
    <cfRule type="containsText" dxfId="15063" priority="15789" operator="containsText" text="09:30 – 18.30">
      <formula>NOT(ISERROR(SEARCH("09:30 – 18.30",BB135)))</formula>
    </cfRule>
    <cfRule type="containsText" dxfId="15062" priority="15790" operator="containsText" text="10.30 – 18.30">
      <formula>NOT(ISERROR(SEARCH("10.30 – 18.30",BB135)))</formula>
    </cfRule>
    <cfRule type="containsText" dxfId="15061" priority="15791" operator="containsText" text="09.30 – 18.30">
      <formula>NOT(ISERROR(SEARCH("09.30 – 18.30",BB135)))</formula>
    </cfRule>
    <cfRule type="containsText" dxfId="15060" priority="15793" operator="containsText" text="09.00 – 13:00">
      <formula>NOT(ISERROR(SEARCH("09.00 – 13:00",BB135)))</formula>
    </cfRule>
    <cfRule type="containsText" dxfId="15059" priority="15794" operator="containsText" text="08.30 – 16.30">
      <formula>NOT(ISERROR(SEARCH("08.30 – 16.30",BB135)))</formula>
    </cfRule>
    <cfRule type="containsText" dxfId="15058" priority="15795" operator="containsText" text="08:30 – 17.30">
      <formula>NOT(ISERROR(SEARCH("08:30 – 17.30",BB135)))</formula>
    </cfRule>
    <cfRule type="containsText" dxfId="15057" priority="15796" operator="containsText" text="08.30 – 17.30">
      <formula>NOT(ISERROR(SEARCH("08.30 – 17.30",BB135)))</formula>
    </cfRule>
    <cfRule type="containsText" dxfId="15056" priority="15797" operator="containsText" text="09.00 – 18.00">
      <formula>NOT(ISERROR(SEARCH("09.00 – 18.00",BB135)))</formula>
    </cfRule>
    <cfRule type="containsText" dxfId="15055" priority="15798" operator="containsText" text="09.00 – 13.00">
      <formula>NOT(ISERROR(SEARCH("09.00 – 13.00",BB135)))</formula>
    </cfRule>
    <cfRule type="containsText" dxfId="15054" priority="15799" operator="containsText" text="11.30 – 19.30">
      <formula>NOT(ISERROR(SEARCH("11.30 – 19.30",BB135)))</formula>
    </cfRule>
    <cfRule type="containsText" dxfId="15053" priority="15800" operator="containsText" text="10.30 – 19.30">
      <formula>NOT(ISERROR(SEARCH("10.30 – 19.30",BB135)))</formula>
    </cfRule>
    <cfRule type="containsText" dxfId="15052" priority="15801" operator="containsText" text="09.00 – 15.00">
      <formula>NOT(ISERROR(SEARCH("09.00 – 15.00",BB135)))</formula>
    </cfRule>
    <cfRule type="containsText" dxfId="15051" priority="15802" operator="containsText" text="1 2 : 3 0">
      <formula>NOT(ISERROR(SEARCH("1 2 : 3 0",BB135)))</formula>
    </cfRule>
    <cfRule type="containsText" dxfId="15050" priority="15803" operator="containsText" text="1 3 : 3 0">
      <formula>NOT(ISERROR(SEARCH("1 3 : 3 0",BB135)))</formula>
    </cfRule>
    <cfRule type="containsText" dxfId="15049" priority="15804" operator="containsText" text="FESTIVITÁ">
      <formula>NOT(ISERROR(SEARCH("FESTIVITÁ",BB135)))</formula>
    </cfRule>
    <cfRule type="cellIs" dxfId="15048" priority="15805" operator="equal">
      <formula>"DOMENICA"</formula>
    </cfRule>
  </conditionalFormatting>
  <conditionalFormatting sqref="BB135:BB142">
    <cfRule type="containsText" dxfId="15047" priority="15780" operator="containsText" text="09.00 - 13.00">
      <formula>NOT(ISERROR(SEARCH("09.00 - 13.00",BB135)))</formula>
    </cfRule>
    <cfRule type="containsText" dxfId="15046" priority="15783" operator="containsText" text="09.00 – 15:00">
      <formula>NOT(ISERROR(SEARCH("09.00 – 15:00",BB135)))</formula>
    </cfRule>
    <cfRule type="containsText" dxfId="15045" priority="15784" operator="containsText" text="09.00 – 16.00">
      <formula>NOT(ISERROR(SEARCH("09.00 – 16.00",BB135)))</formula>
    </cfRule>
    <cfRule type="containsText" dxfId="15044" priority="15785" operator="containsText" text="09.00 - 13:00">
      <formula>NOT(ISERROR(SEARCH("09.00 - 13:00",BB135)))</formula>
    </cfRule>
    <cfRule type="containsText" dxfId="15043" priority="15786" operator="containsText" text="08.30 – 16:30 ">
      <formula>NOT(ISERROR(SEARCH("08.30 – 16:30 ",BB135)))</formula>
    </cfRule>
    <cfRule type="containsText" dxfId="15042" priority="15787" operator="containsText" text="08.30 – 17:30 ">
      <formula>NOT(ISERROR(SEARCH("08.30 – 17:30 ",BB135)))</formula>
    </cfRule>
  </conditionalFormatting>
  <conditionalFormatting sqref="BB135:BB142">
    <cfRule type="containsText" dxfId="15041" priority="15782" operator="containsText" text="1 3 : 0 0">
      <formula>NOT(ISERROR(SEARCH("1 3 : 0 0",BB135)))</formula>
    </cfRule>
  </conditionalFormatting>
  <conditionalFormatting sqref="BB135:BB142">
    <cfRule type="containsText" dxfId="15040" priority="15792" operator="containsText" text="09:00 – 13.00 ">
      <formula>NOT(ISERROR(SEARCH("09:00 – 13.00 ",BB135)))</formula>
    </cfRule>
  </conditionalFormatting>
  <conditionalFormatting sqref="BB141">
    <cfRule type="containsText" dxfId="15039" priority="15779" operator="containsText" text="09:00 – 13.00 ">
      <formula>NOT(ISERROR(SEARCH("09:00 – 13.00 ",BB141)))</formula>
    </cfRule>
  </conditionalFormatting>
  <conditionalFormatting sqref="BB135:BB142">
    <cfRule type="containsText" dxfId="15038" priority="15778" operator="containsText" text="09:00 – 13.00 ">
      <formula>NOT(ISERROR(SEARCH("09:00 – 13.00 ",BB135)))</formula>
    </cfRule>
  </conditionalFormatting>
  <conditionalFormatting sqref="BB141:BB142">
    <cfRule type="containsText" dxfId="15037" priority="15777" operator="containsText" text="09:00 – 13.00 ">
      <formula>NOT(ISERROR(SEARCH("09:00 – 13.00 ",BB141)))</formula>
    </cfRule>
  </conditionalFormatting>
  <conditionalFormatting sqref="BB136">
    <cfRule type="containsText" dxfId="15036" priority="15774" operator="containsText" text="09.00 -13.00">
      <formula>NOT(ISERROR(SEARCH("09.00 -13.00",BB136)))</formula>
    </cfRule>
    <cfRule type="containsText" dxfId="15035" priority="15775" operator="containsText" text="09.00 -15:00">
      <formula>NOT(ISERROR(SEARCH("09.00 -15:00",BB136)))</formula>
    </cfRule>
    <cfRule type="containsText" dxfId="15034" priority="15776" operator="containsText" text="09.00 -16.00">
      <formula>NOT(ISERROR(SEARCH("09.00 -16.00",BB136)))</formula>
    </cfRule>
  </conditionalFormatting>
  <conditionalFormatting sqref="BB141">
    <cfRule type="containsText" dxfId="15033" priority="15767" operator="containsText" text="09:00 – 13.00 ">
      <formula>NOT(ISERROR(SEARCH("09:00 – 13.00 ",BB141)))</formula>
    </cfRule>
  </conditionalFormatting>
  <conditionalFormatting sqref="BB135:BB142">
    <cfRule type="containsText" dxfId="15032" priority="15766" operator="containsText" text="09:00 – 13.00 ">
      <formula>NOT(ISERROR(SEARCH("09:00 – 13.00 ",BB135)))</formula>
    </cfRule>
  </conditionalFormatting>
  <conditionalFormatting sqref="BB141:BB142">
    <cfRule type="containsText" dxfId="15031" priority="15765" operator="containsText" text="09:00 – 13.00 ">
      <formula>NOT(ISERROR(SEARCH("09:00 – 13.00 ",BB141)))</formula>
    </cfRule>
  </conditionalFormatting>
  <conditionalFormatting sqref="BB136">
    <cfRule type="containsText" dxfId="15030" priority="15753" operator="containsText" text="09.00 -13:00">
      <formula>NOT(ISERROR(SEARCH("09.00 -13:00",BB136)))</formula>
    </cfRule>
    <cfRule type="containsText" dxfId="15029" priority="15754" operator="containsText" text="08.30 -17.30">
      <formula>NOT(ISERROR(SEARCH("08.30 -17.30",BB136)))</formula>
    </cfRule>
    <cfRule type="containsText" dxfId="15028" priority="15755" operator="containsText" text="08.30 -15:30">
      <formula>NOT(ISERROR(SEARCH("08.30 -15:30",BB136)))</formula>
    </cfRule>
  </conditionalFormatting>
  <conditionalFormatting sqref="BB137:BB142">
    <cfRule type="containsText" dxfId="15027" priority="15747" operator="containsText" text="09.00 -13:00">
      <formula>NOT(ISERROR(SEARCH("09.00 -13:00",BB137)))</formula>
    </cfRule>
    <cfRule type="containsText" dxfId="15026" priority="15748" operator="containsText" text="08.30 -17.30">
      <formula>NOT(ISERROR(SEARCH("08.30 -17.30",BB137)))</formula>
    </cfRule>
    <cfRule type="containsText" dxfId="15025" priority="15749" operator="containsText" text="08.30 -15:30">
      <formula>NOT(ISERROR(SEARCH("08.30 -15:30",BB137)))</formula>
    </cfRule>
  </conditionalFormatting>
  <conditionalFormatting sqref="BB135">
    <cfRule type="containsText" dxfId="15024" priority="15744" operator="containsText" text="09.00 -13.00">
      <formula>NOT(ISERROR(SEARCH("09.00 -13.00",BB135)))</formula>
    </cfRule>
    <cfRule type="containsText" dxfId="15023" priority="15745" operator="containsText" text="09.00 -15:00">
      <formula>NOT(ISERROR(SEARCH("09.00 -15:00",BB135)))</formula>
    </cfRule>
    <cfRule type="containsText" dxfId="15022" priority="15746" operator="containsText" text="09.00 -16.00">
      <formula>NOT(ISERROR(SEARCH("09.00 -16.00",BB135)))</formula>
    </cfRule>
  </conditionalFormatting>
  <conditionalFormatting sqref="BB135">
    <cfRule type="containsText" dxfId="15021" priority="15741" operator="containsText" text="09.00 -13:00">
      <formula>NOT(ISERROR(SEARCH("09.00 -13:00",BB135)))</formula>
    </cfRule>
    <cfRule type="containsText" dxfId="15020" priority="15742" operator="containsText" text="08.30 -17.30">
      <formula>NOT(ISERROR(SEARCH("08.30 -17.30",BB135)))</formula>
    </cfRule>
    <cfRule type="containsText" dxfId="15019" priority="15743" operator="containsText" text="08.30 -15:30">
      <formula>NOT(ISERROR(SEARCH("08.30 -15:30",BB135)))</formula>
    </cfRule>
  </conditionalFormatting>
  <conditionalFormatting sqref="BB59 BB79">
    <cfRule type="containsText" dxfId="15018" priority="15724" operator="containsText" text="08.30 – 14.30">
      <formula>NOT(ISERROR(SEARCH("08.30 – 14.30",BB59)))</formula>
    </cfRule>
    <cfRule type="containsText" dxfId="15017" priority="15725" operator="containsText" text="09:30 – 18.30">
      <formula>NOT(ISERROR(SEARCH("09:30 – 18.30",BB59)))</formula>
    </cfRule>
    <cfRule type="containsText" dxfId="15016" priority="15726" operator="containsText" text="10.30 – 18.30">
      <formula>NOT(ISERROR(SEARCH("10.30 – 18.30",BB59)))</formula>
    </cfRule>
    <cfRule type="containsText" dxfId="15015" priority="15727" operator="containsText" text="09.30 – 18.30">
      <formula>NOT(ISERROR(SEARCH("09.30 – 18.30",BB59)))</formula>
    </cfRule>
    <cfRule type="containsText" dxfId="15014" priority="15728" operator="containsText" text="09.00 – 13:00">
      <formula>NOT(ISERROR(SEARCH("09.00 – 13:00",BB59)))</formula>
    </cfRule>
    <cfRule type="containsText" dxfId="15013" priority="15729" operator="containsText" text="08.30 – 16.30">
      <formula>NOT(ISERROR(SEARCH("08.30 – 16.30",BB59)))</formula>
    </cfRule>
    <cfRule type="containsText" dxfId="15012" priority="15730" operator="containsText" text="08:30 – 17.30">
      <formula>NOT(ISERROR(SEARCH("08:30 – 17.30",BB59)))</formula>
    </cfRule>
    <cfRule type="containsText" dxfId="15011" priority="15731" operator="containsText" text="08.30 – 17.30">
      <formula>NOT(ISERROR(SEARCH("08.30 – 17.30",BB59)))</formula>
    </cfRule>
    <cfRule type="containsText" dxfId="15010" priority="15732" operator="containsText" text="09.00 – 18.00">
      <formula>NOT(ISERROR(SEARCH("09.00 – 18.00",BB59)))</formula>
    </cfRule>
    <cfRule type="containsText" dxfId="15009" priority="15733" operator="containsText" text="09.00 – 13.00">
      <formula>NOT(ISERROR(SEARCH("09.00 – 13.00",BB59)))</formula>
    </cfRule>
    <cfRule type="containsText" dxfId="15008" priority="15734" operator="containsText" text="11.30 – 19.30">
      <formula>NOT(ISERROR(SEARCH("11.30 – 19.30",BB59)))</formula>
    </cfRule>
    <cfRule type="containsText" dxfId="15007" priority="15735" operator="containsText" text="10.30 – 19.30">
      <formula>NOT(ISERROR(SEARCH("10.30 – 19.30",BB59)))</formula>
    </cfRule>
    <cfRule type="containsText" dxfId="15006" priority="15736" operator="containsText" text="09.00 – 15.00">
      <formula>NOT(ISERROR(SEARCH("09.00 – 15.00",BB59)))</formula>
    </cfRule>
    <cfRule type="containsText" dxfId="15005" priority="15737" operator="containsText" text="12:30">
      <formula>NOT(ISERROR(SEARCH("12:30",BB59)))</formula>
    </cfRule>
    <cfRule type="containsText" dxfId="15004" priority="15738" operator="containsText" text="13:30">
      <formula>NOT(ISERROR(SEARCH("13:30",BB59)))</formula>
    </cfRule>
    <cfRule type="containsText" dxfId="15003" priority="15739" operator="containsText" text="FESTIVITÁ">
      <formula>NOT(ISERROR(SEARCH("FESTIVITÁ",BB59)))</formula>
    </cfRule>
    <cfRule type="cellIs" dxfId="15002" priority="15740" operator="equal">
      <formula>"DOMENICA"</formula>
    </cfRule>
  </conditionalFormatting>
  <conditionalFormatting sqref="BB69">
    <cfRule type="containsText" dxfId="15001" priority="15707" operator="containsText" text="08.30 – 14.30">
      <formula>NOT(ISERROR(SEARCH("08.30 – 14.30",BB69)))</formula>
    </cfRule>
    <cfRule type="containsText" dxfId="15000" priority="15708" operator="containsText" text="09:30 – 18.30">
      <formula>NOT(ISERROR(SEARCH("09:30 – 18.30",BB69)))</formula>
    </cfRule>
    <cfRule type="containsText" dxfId="14999" priority="15709" operator="containsText" text="10.30 – 18.30">
      <formula>NOT(ISERROR(SEARCH("10.30 – 18.30",BB69)))</formula>
    </cfRule>
    <cfRule type="containsText" dxfId="14998" priority="15710" operator="containsText" text="09.30 – 18.30">
      <formula>NOT(ISERROR(SEARCH("09.30 – 18.30",BB69)))</formula>
    </cfRule>
    <cfRule type="containsText" dxfId="14997" priority="15711" operator="containsText" text="09.00 – 13:00">
      <formula>NOT(ISERROR(SEARCH("09.00 – 13:00",BB69)))</formula>
    </cfRule>
    <cfRule type="containsText" dxfId="14996" priority="15712" operator="containsText" text="08.30 – 16.30">
      <formula>NOT(ISERROR(SEARCH("08.30 – 16.30",BB69)))</formula>
    </cfRule>
    <cfRule type="containsText" dxfId="14995" priority="15713" operator="containsText" text="08:30 – 17.30">
      <formula>NOT(ISERROR(SEARCH("08:30 – 17.30",BB69)))</formula>
    </cfRule>
    <cfRule type="containsText" dxfId="14994" priority="15714" operator="containsText" text="08.30 – 17.30">
      <formula>NOT(ISERROR(SEARCH("08.30 – 17.30",BB69)))</formula>
    </cfRule>
    <cfRule type="containsText" dxfId="14993" priority="15715" operator="containsText" text="09.00 – 18.00">
      <formula>NOT(ISERROR(SEARCH("09.00 – 18.00",BB69)))</formula>
    </cfRule>
    <cfRule type="containsText" dxfId="14992" priority="15716" operator="containsText" text="09.00 – 13.00">
      <formula>NOT(ISERROR(SEARCH("09.00 – 13.00",BB69)))</formula>
    </cfRule>
    <cfRule type="containsText" dxfId="14991" priority="15717" operator="containsText" text="11.30 – 19.30">
      <formula>NOT(ISERROR(SEARCH("11.30 – 19.30",BB69)))</formula>
    </cfRule>
    <cfRule type="containsText" dxfId="14990" priority="15718" operator="containsText" text="10.30 – 19.30">
      <formula>NOT(ISERROR(SEARCH("10.30 – 19.30",BB69)))</formula>
    </cfRule>
    <cfRule type="containsText" dxfId="14989" priority="15719" operator="containsText" text="09.00 – 15.00">
      <formula>NOT(ISERROR(SEARCH("09.00 – 15.00",BB69)))</formula>
    </cfRule>
    <cfRule type="containsText" dxfId="14988" priority="15720" operator="containsText" text="12:30">
      <formula>NOT(ISERROR(SEARCH("12:30",BB69)))</formula>
    </cfRule>
    <cfRule type="containsText" dxfId="14987" priority="15721" operator="containsText" text="13:30">
      <formula>NOT(ISERROR(SEARCH("13:30",BB69)))</formula>
    </cfRule>
    <cfRule type="containsText" dxfId="14986" priority="15722" operator="containsText" text="FESTIVITÁ">
      <formula>NOT(ISERROR(SEARCH("FESTIVITÁ",BB69)))</formula>
    </cfRule>
    <cfRule type="cellIs" dxfId="14985" priority="15723" operator="equal">
      <formula>"DOMENICA"</formula>
    </cfRule>
  </conditionalFormatting>
  <conditionalFormatting sqref="BB79 BB69 BB59">
    <cfRule type="containsText" dxfId="14984" priority="15701" operator="containsText" text="09.00 - 13.00">
      <formula>NOT(ISERROR(SEARCH("09.00 - 13.00",BB59)))</formula>
    </cfRule>
    <cfRule type="containsText" dxfId="14983" priority="15702" operator="containsText" text="09.00 – 15:00">
      <formula>NOT(ISERROR(SEARCH("09.00 – 15:00",BB59)))</formula>
    </cfRule>
    <cfRule type="containsText" dxfId="14982" priority="15703" operator="containsText" text="09.00 – 16.00">
      <formula>NOT(ISERROR(SEARCH("09.00 – 16.00",BB59)))</formula>
    </cfRule>
    <cfRule type="containsText" dxfId="14981" priority="15704" operator="containsText" text="09.00 - 13:00">
      <formula>NOT(ISERROR(SEARCH("09.00 - 13:00",BB59)))</formula>
    </cfRule>
    <cfRule type="containsText" dxfId="14980" priority="15705" operator="containsText" text="08.30 – 16:30 ">
      <formula>NOT(ISERROR(SEARCH("08.30 – 16:30 ",BB59)))</formula>
    </cfRule>
    <cfRule type="containsText" dxfId="14979" priority="15706" operator="containsText" text="08.30 – 17:30 ">
      <formula>NOT(ISERROR(SEARCH("08.30 – 17:30 ",BB59)))</formula>
    </cfRule>
  </conditionalFormatting>
  <conditionalFormatting sqref="BB60">
    <cfRule type="cellIs" dxfId="14978" priority="15692" operator="equal">
      <formula>"09.00 – 13.00"</formula>
    </cfRule>
  </conditionalFormatting>
  <conditionalFormatting sqref="BB60">
    <cfRule type="cellIs" dxfId="14977" priority="15693" operator="equal">
      <formula>"09.00 – 15.00"</formula>
    </cfRule>
  </conditionalFormatting>
  <conditionalFormatting sqref="BB60">
    <cfRule type="cellIs" dxfId="14976" priority="15694" operator="equal">
      <formula>"09.00 – 18.00"</formula>
    </cfRule>
  </conditionalFormatting>
  <conditionalFormatting sqref="BB60">
    <cfRule type="cellIs" dxfId="14975" priority="15695" operator="equal">
      <formula>"09.30 – 13.00"</formula>
    </cfRule>
  </conditionalFormatting>
  <conditionalFormatting sqref="BB60">
    <cfRule type="cellIs" dxfId="14974" priority="15696" operator="equal">
      <formula>"10.30 – 19.30"</formula>
    </cfRule>
  </conditionalFormatting>
  <conditionalFormatting sqref="BB60">
    <cfRule type="cellIs" dxfId="14973" priority="15697" operator="equal">
      <formula>"11.30 – 19.30"</formula>
    </cfRule>
  </conditionalFormatting>
  <conditionalFormatting sqref="BB60">
    <cfRule type="cellIs" dxfId="14972" priority="15698" operator="equal">
      <formula>_FV(13,"3")</formula>
    </cfRule>
  </conditionalFormatting>
  <conditionalFormatting sqref="BB60">
    <cfRule type="cellIs" dxfId="14971" priority="15699" operator="equal">
      <formula>_FV(13,"3")</formula>
    </cfRule>
  </conditionalFormatting>
  <conditionalFormatting sqref="BB60">
    <cfRule type="cellIs" dxfId="14970" priority="15700" operator="equal">
      <formula>_FV(13,"3")</formula>
    </cfRule>
  </conditionalFormatting>
  <conditionalFormatting sqref="BB60">
    <cfRule type="containsText" dxfId="14969" priority="15682" operator="containsText" text="DOMENICA">
      <formula>NOT(ISERROR(SEARCH("DOMENICA",BB60)))</formula>
    </cfRule>
    <cfRule type="containsText" dxfId="14968" priority="15683" operator="containsText" text="08.30 – 14.30">
      <formula>NOT(ISERROR(SEARCH("08.30 – 14.30",BB60)))</formula>
    </cfRule>
    <cfRule type="containsText" dxfId="14967" priority="15684" operator="containsText" text="09.30 – 18.30">
      <formula>NOT(ISERROR(SEARCH("09.30 – 18.30",BB60)))</formula>
    </cfRule>
    <cfRule type="containsText" dxfId="14966" priority="15685" operator="containsText" text="08.30 – 16.30">
      <formula>NOT(ISERROR(SEARCH("08.30 – 16.30",BB60)))</formula>
    </cfRule>
    <cfRule type="containsText" dxfId="14965" priority="15686" operator="containsText" text="08.30 – 17.30">
      <formula>NOT(ISERROR(SEARCH("08.30 – 17.30",BB60)))</formula>
    </cfRule>
    <cfRule type="containsText" dxfId="14964" priority="15687" operator="containsText" text="09.00 – 18.00">
      <formula>NOT(ISERROR(SEARCH("09.00 – 18.00",BB60)))</formula>
    </cfRule>
    <cfRule type="containsText" dxfId="14963" priority="15688" operator="containsText" text="09.00 – 15.00">
      <formula>NOT(ISERROR(SEARCH("09.00 – 15.00",BB60)))</formula>
    </cfRule>
    <cfRule type="containsText" dxfId="14962" priority="15689" operator="containsText" text="10.30 – 19.30">
      <formula>NOT(ISERROR(SEARCH("10.30 – 19.30",BB60)))</formula>
    </cfRule>
    <cfRule type="containsText" dxfId="14961" priority="15690" operator="containsText" text="09.00 – 13.00">
      <formula>NOT(ISERROR(SEARCH("09.00 – 13.00",BB60)))</formula>
    </cfRule>
    <cfRule type="containsText" dxfId="14960" priority="15691" operator="containsText" text="11.30 – 19.30">
      <formula>NOT(ISERROR(SEARCH("11.30 – 19.30",BB60)))</formula>
    </cfRule>
  </conditionalFormatting>
  <conditionalFormatting sqref="BB60">
    <cfRule type="cellIs" dxfId="14959" priority="15674" operator="equal">
      <formula>"09.00 – 15.00"</formula>
    </cfRule>
  </conditionalFormatting>
  <conditionalFormatting sqref="BB60">
    <cfRule type="cellIs" dxfId="14958" priority="15675" operator="equal">
      <formula>"09.00 – 18.00"</formula>
    </cfRule>
  </conditionalFormatting>
  <conditionalFormatting sqref="BB60">
    <cfRule type="cellIs" dxfId="14957" priority="15676" operator="equal">
      <formula>"09.30 – 13.00"</formula>
    </cfRule>
  </conditionalFormatting>
  <conditionalFormatting sqref="BB60">
    <cfRule type="cellIs" dxfId="14956" priority="15677" operator="equal">
      <formula>"10.30 – 19.30"</formula>
    </cfRule>
  </conditionalFormatting>
  <conditionalFormatting sqref="BB60">
    <cfRule type="cellIs" dxfId="14955" priority="15678" operator="equal">
      <formula>"11.30 – 19.30"</formula>
    </cfRule>
  </conditionalFormatting>
  <conditionalFormatting sqref="BB60">
    <cfRule type="cellIs" dxfId="14954" priority="15679" operator="equal">
      <formula>_FV(13,"3")</formula>
    </cfRule>
  </conditionalFormatting>
  <conditionalFormatting sqref="BB60">
    <cfRule type="cellIs" dxfId="14953" priority="15680" operator="equal">
      <formula>_FV(13,"3")</formula>
    </cfRule>
  </conditionalFormatting>
  <conditionalFormatting sqref="BB60">
    <cfRule type="cellIs" dxfId="14952" priority="15681" operator="equal">
      <formula>_FV(13,"3")</formula>
    </cfRule>
  </conditionalFormatting>
  <conditionalFormatting sqref="BB60">
    <cfRule type="cellIs" dxfId="14951" priority="15666" operator="equal">
      <formula>"09.00 – 15.00"</formula>
    </cfRule>
  </conditionalFormatting>
  <conditionalFormatting sqref="BB60">
    <cfRule type="cellIs" dxfId="14950" priority="15667" operator="equal">
      <formula>"09.00 – 18.00"</formula>
    </cfRule>
  </conditionalFormatting>
  <conditionalFormatting sqref="BB60">
    <cfRule type="cellIs" dxfId="14949" priority="15668" operator="equal">
      <formula>"09.30 – 13.00"</formula>
    </cfRule>
  </conditionalFormatting>
  <conditionalFormatting sqref="BB60">
    <cfRule type="cellIs" dxfId="14948" priority="15669" operator="equal">
      <formula>"10.30 – 19.30"</formula>
    </cfRule>
  </conditionalFormatting>
  <conditionalFormatting sqref="BB60">
    <cfRule type="cellIs" dxfId="14947" priority="15670" operator="equal">
      <formula>"11.30 – 19.30"</formula>
    </cfRule>
  </conditionalFormatting>
  <conditionalFormatting sqref="BB60">
    <cfRule type="cellIs" dxfId="14946" priority="15671" operator="equal">
      <formula>_FV(13,"3")</formula>
    </cfRule>
  </conditionalFormatting>
  <conditionalFormatting sqref="BB60">
    <cfRule type="cellIs" dxfId="14945" priority="15672" operator="equal">
      <formula>_FV(13,"3")</formula>
    </cfRule>
  </conditionalFormatting>
  <conditionalFormatting sqref="BB60">
    <cfRule type="cellIs" dxfId="14944" priority="15673" operator="equal">
      <formula>_FV(13,"3")</formula>
    </cfRule>
  </conditionalFormatting>
  <conditionalFormatting sqref="BB60">
    <cfRule type="containsText" dxfId="14943" priority="15660" operator="containsText" text="09.00 - 13.00">
      <formula>NOT(ISERROR(SEARCH("09.00 - 13.00",BB60)))</formula>
    </cfRule>
    <cfRule type="containsText" dxfId="14942" priority="15661" operator="containsText" text="09.00 – 15:00">
      <formula>NOT(ISERROR(SEARCH("09.00 – 15:00",BB60)))</formula>
    </cfRule>
    <cfRule type="containsText" dxfId="14941" priority="15662" operator="containsText" text="09.00 – 16.00">
      <formula>NOT(ISERROR(SEARCH("09.00 – 16.00",BB60)))</formula>
    </cfRule>
    <cfRule type="containsText" dxfId="14940" priority="15663" operator="containsText" text="09.00 - 13:00">
      <formula>NOT(ISERROR(SEARCH("09.00 - 13:00",BB60)))</formula>
    </cfRule>
    <cfRule type="containsText" dxfId="14939" priority="15664" operator="containsText" text="08.30 – 16:30 ">
      <formula>NOT(ISERROR(SEARCH("08.30 – 16:30 ",BB60)))</formula>
    </cfRule>
    <cfRule type="containsText" dxfId="14938" priority="15665" operator="containsText" text="08.30 – 17:30 ">
      <formula>NOT(ISERROR(SEARCH("08.30 – 17:30 ",BB60)))</formula>
    </cfRule>
  </conditionalFormatting>
  <conditionalFormatting sqref="BB60">
    <cfRule type="cellIs" dxfId="14937" priority="15652" operator="equal">
      <formula>"09.00 – 15.00"</formula>
    </cfRule>
  </conditionalFormatting>
  <conditionalFormatting sqref="BB60">
    <cfRule type="cellIs" dxfId="14936" priority="15653" operator="equal">
      <formula>"09.00 – 18.00"</formula>
    </cfRule>
  </conditionalFormatting>
  <conditionalFormatting sqref="BB60">
    <cfRule type="cellIs" dxfId="14935" priority="15654" operator="equal">
      <formula>"09.30 – 13.00"</formula>
    </cfRule>
  </conditionalFormatting>
  <conditionalFormatting sqref="BB60">
    <cfRule type="cellIs" dxfId="14934" priority="15655" operator="equal">
      <formula>"10.30 – 19.30"</formula>
    </cfRule>
  </conditionalFormatting>
  <conditionalFormatting sqref="BB60">
    <cfRule type="cellIs" dxfId="14933" priority="15656" operator="equal">
      <formula>"11.30 – 19.30"</formula>
    </cfRule>
  </conditionalFormatting>
  <conditionalFormatting sqref="BB60">
    <cfRule type="cellIs" dxfId="14932" priority="15657" operator="equal">
      <formula>_FV(13,"3")</formula>
    </cfRule>
  </conditionalFormatting>
  <conditionalFormatting sqref="BB60">
    <cfRule type="cellIs" dxfId="14931" priority="15658" operator="equal">
      <formula>_FV(13,"3")</formula>
    </cfRule>
  </conditionalFormatting>
  <conditionalFormatting sqref="BB60">
    <cfRule type="cellIs" dxfId="14930" priority="15659" operator="equal">
      <formula>_FV(13,"3")</formula>
    </cfRule>
  </conditionalFormatting>
  <conditionalFormatting sqref="BB60">
    <cfRule type="containsText" dxfId="14929" priority="15642" operator="containsText" text="DOMENICA">
      <formula>NOT(ISERROR(SEARCH("DOMENICA",BB60)))</formula>
    </cfRule>
    <cfRule type="containsText" dxfId="14928" priority="15643" operator="containsText" text="08.30 – 14.30">
      <formula>NOT(ISERROR(SEARCH("08.30 – 14.30",BB60)))</formula>
    </cfRule>
    <cfRule type="containsText" dxfId="14927" priority="15644" operator="containsText" text="09.30 – 18.30">
      <formula>NOT(ISERROR(SEARCH("09.30 – 18.30",BB60)))</formula>
    </cfRule>
    <cfRule type="containsText" dxfId="14926" priority="15645" operator="containsText" text="08.30 – 16.30">
      <formula>NOT(ISERROR(SEARCH("08.30 – 16.30",BB60)))</formula>
    </cfRule>
    <cfRule type="containsText" dxfId="14925" priority="15646" operator="containsText" text="08.30 – 17.30">
      <formula>NOT(ISERROR(SEARCH("08.30 – 17.30",BB60)))</formula>
    </cfRule>
    <cfRule type="containsText" dxfId="14924" priority="15647" operator="containsText" text="09.00 – 18.00">
      <formula>NOT(ISERROR(SEARCH("09.00 – 18.00",BB60)))</formula>
    </cfRule>
    <cfRule type="containsText" dxfId="14923" priority="15648" operator="containsText" text="09.00 – 15.00">
      <formula>NOT(ISERROR(SEARCH("09.00 – 15.00",BB60)))</formula>
    </cfRule>
    <cfRule type="containsText" dxfId="14922" priority="15649" operator="containsText" text="10.30 – 19.30">
      <formula>NOT(ISERROR(SEARCH("10.30 – 19.30",BB60)))</formula>
    </cfRule>
    <cfRule type="containsText" dxfId="14921" priority="15650" operator="containsText" text="09.00 – 13.00">
      <formula>NOT(ISERROR(SEARCH("09.00 – 13.00",BB60)))</formula>
    </cfRule>
    <cfRule type="containsText" dxfId="14920" priority="15651" operator="containsText" text="11.30 – 19.30">
      <formula>NOT(ISERROR(SEARCH("11.30 – 19.30",BB60)))</formula>
    </cfRule>
  </conditionalFormatting>
  <conditionalFormatting sqref="BB60">
    <cfRule type="cellIs" dxfId="14919" priority="15635" operator="equal">
      <formula>"09.00 – 18.00"</formula>
    </cfRule>
  </conditionalFormatting>
  <conditionalFormatting sqref="BB60">
    <cfRule type="cellIs" dxfId="14918" priority="15636" operator="equal">
      <formula>"09.30 – 13.00"</formula>
    </cfRule>
  </conditionalFormatting>
  <conditionalFormatting sqref="BB60">
    <cfRule type="cellIs" dxfId="14917" priority="15637" operator="equal">
      <formula>"10.30 – 19.30"</formula>
    </cfRule>
  </conditionalFormatting>
  <conditionalFormatting sqref="BB60">
    <cfRule type="cellIs" dxfId="14916" priority="15638" operator="equal">
      <formula>"11.30 – 19.30"</formula>
    </cfRule>
  </conditionalFormatting>
  <conditionalFormatting sqref="BB60">
    <cfRule type="cellIs" dxfId="14915" priority="15639" operator="equal">
      <formula>_FV(13,"3")</formula>
    </cfRule>
  </conditionalFormatting>
  <conditionalFormatting sqref="BB60">
    <cfRule type="cellIs" dxfId="14914" priority="15640" operator="equal">
      <formula>_FV(13,"3")</formula>
    </cfRule>
  </conditionalFormatting>
  <conditionalFormatting sqref="BB60">
    <cfRule type="cellIs" dxfId="14913" priority="15641" operator="equal">
      <formula>_FV(13,"3")</formula>
    </cfRule>
  </conditionalFormatting>
  <conditionalFormatting sqref="BB60">
    <cfRule type="cellIs" dxfId="14912" priority="15628" operator="equal">
      <formula>"09.00 – 18.00"</formula>
    </cfRule>
  </conditionalFormatting>
  <conditionalFormatting sqref="BB60">
    <cfRule type="cellIs" dxfId="14911" priority="15629" operator="equal">
      <formula>"09.30 – 13.00"</formula>
    </cfRule>
  </conditionalFormatting>
  <conditionalFormatting sqref="BB60">
    <cfRule type="cellIs" dxfId="14910" priority="15630" operator="equal">
      <formula>"10.30 – 19.30"</formula>
    </cfRule>
  </conditionalFormatting>
  <conditionalFormatting sqref="BB60">
    <cfRule type="cellIs" dxfId="14909" priority="15631" operator="equal">
      <formula>"11.30 – 19.30"</formula>
    </cfRule>
  </conditionalFormatting>
  <conditionalFormatting sqref="BB60">
    <cfRule type="cellIs" dxfId="14908" priority="15632" operator="equal">
      <formula>_FV(13,"3")</formula>
    </cfRule>
  </conditionalFormatting>
  <conditionalFormatting sqref="BB60">
    <cfRule type="cellIs" dxfId="14907" priority="15633" operator="equal">
      <formula>_FV(13,"3")</formula>
    </cfRule>
  </conditionalFormatting>
  <conditionalFormatting sqref="BB60">
    <cfRule type="cellIs" dxfId="14906" priority="15634" operator="equal">
      <formula>_FV(13,"3")</formula>
    </cfRule>
  </conditionalFormatting>
  <conditionalFormatting sqref="BB61:BB68">
    <cfRule type="containsText" dxfId="14905" priority="15610" operator="containsText" text="08.30 – 14.30">
      <formula>NOT(ISERROR(SEARCH("08.30 – 14.30",BB61)))</formula>
    </cfRule>
    <cfRule type="containsText" dxfId="14904" priority="15611" operator="containsText" text="09:30 – 18.30">
      <formula>NOT(ISERROR(SEARCH("09:30 – 18.30",BB61)))</formula>
    </cfRule>
    <cfRule type="containsText" dxfId="14903" priority="15612" operator="containsText" text="10.30 – 18.30">
      <formula>NOT(ISERROR(SEARCH("10.30 – 18.30",BB61)))</formula>
    </cfRule>
    <cfRule type="containsText" dxfId="14902" priority="15613" operator="containsText" text="09.30 – 18.30">
      <formula>NOT(ISERROR(SEARCH("09.30 – 18.30",BB61)))</formula>
    </cfRule>
    <cfRule type="containsText" dxfId="14901" priority="15615" operator="containsText" text="09.00 – 13:00">
      <formula>NOT(ISERROR(SEARCH("09.00 – 13:00",BB61)))</formula>
    </cfRule>
    <cfRule type="containsText" dxfId="14900" priority="15616" operator="containsText" text="08.30 – 16.30">
      <formula>NOT(ISERROR(SEARCH("08.30 – 16.30",BB61)))</formula>
    </cfRule>
    <cfRule type="containsText" dxfId="14899" priority="15617" operator="containsText" text="08:30 – 17.30">
      <formula>NOT(ISERROR(SEARCH("08:30 – 17.30",BB61)))</formula>
    </cfRule>
    <cfRule type="containsText" dxfId="14898" priority="15618" operator="containsText" text="08.30 – 17.30">
      <formula>NOT(ISERROR(SEARCH("08.30 – 17.30",BB61)))</formula>
    </cfRule>
    <cfRule type="containsText" dxfId="14897" priority="15619" operator="containsText" text="09.00 – 18.00">
      <formula>NOT(ISERROR(SEARCH("09.00 – 18.00",BB61)))</formula>
    </cfRule>
    <cfRule type="containsText" dxfId="14896" priority="15620" operator="containsText" text="09.00 – 13.00">
      <formula>NOT(ISERROR(SEARCH("09.00 – 13.00",BB61)))</formula>
    </cfRule>
    <cfRule type="containsText" dxfId="14895" priority="15621" operator="containsText" text="11.30 – 19.30">
      <formula>NOT(ISERROR(SEARCH("11.30 – 19.30",BB61)))</formula>
    </cfRule>
    <cfRule type="containsText" dxfId="14894" priority="15622" operator="containsText" text="10.30 – 19.30">
      <formula>NOT(ISERROR(SEARCH("10.30 – 19.30",BB61)))</formula>
    </cfRule>
    <cfRule type="containsText" dxfId="14893" priority="15623" operator="containsText" text="09.00 – 15.00">
      <formula>NOT(ISERROR(SEARCH("09.00 – 15.00",BB61)))</formula>
    </cfRule>
    <cfRule type="containsText" dxfId="14892" priority="15624" operator="containsText" text="1 2 : 3 0">
      <formula>NOT(ISERROR(SEARCH("1 2 : 3 0",BB61)))</formula>
    </cfRule>
    <cfRule type="containsText" dxfId="14891" priority="15625" operator="containsText" text="1 3 : 3 0">
      <formula>NOT(ISERROR(SEARCH("1 3 : 3 0",BB61)))</formula>
    </cfRule>
    <cfRule type="containsText" dxfId="14890" priority="15626" operator="containsText" text="FESTIVITÁ">
      <formula>NOT(ISERROR(SEARCH("FESTIVITÁ",BB61)))</formula>
    </cfRule>
    <cfRule type="cellIs" dxfId="14889" priority="15627" operator="equal">
      <formula>"DOMENICA"</formula>
    </cfRule>
  </conditionalFormatting>
  <conditionalFormatting sqref="BB61:BB68">
    <cfRule type="containsText" dxfId="14888" priority="15602" operator="containsText" text="09.00 - 13.00">
      <formula>NOT(ISERROR(SEARCH("09.00 - 13.00",BB61)))</formula>
    </cfRule>
    <cfRule type="containsText" dxfId="14887" priority="15605" operator="containsText" text="09.00 – 15:00">
      <formula>NOT(ISERROR(SEARCH("09.00 – 15:00",BB61)))</formula>
    </cfRule>
    <cfRule type="containsText" dxfId="14886" priority="15606" operator="containsText" text="09.00 – 16.00">
      <formula>NOT(ISERROR(SEARCH("09.00 – 16.00",BB61)))</formula>
    </cfRule>
    <cfRule type="containsText" dxfId="14885" priority="15607" operator="containsText" text="09.00 - 13:00">
      <formula>NOT(ISERROR(SEARCH("09.00 - 13:00",BB61)))</formula>
    </cfRule>
    <cfRule type="containsText" dxfId="14884" priority="15608" operator="containsText" text="08.30 – 16:30 ">
      <formula>NOT(ISERROR(SEARCH("08.30 – 16:30 ",BB61)))</formula>
    </cfRule>
    <cfRule type="containsText" dxfId="14883" priority="15609" operator="containsText" text="08.30 – 17:30 ">
      <formula>NOT(ISERROR(SEARCH("08.30 – 17:30 ",BB61)))</formula>
    </cfRule>
  </conditionalFormatting>
  <conditionalFormatting sqref="BB61:BB68">
    <cfRule type="containsText" dxfId="14882" priority="15604" operator="containsText" text="1 3 : 0 0">
      <formula>NOT(ISERROR(SEARCH("1 3 : 0 0",BB61)))</formula>
    </cfRule>
  </conditionalFormatting>
  <conditionalFormatting sqref="BB61">
    <cfRule type="containsText" dxfId="14881" priority="15603" operator="containsText" text="13:00">
      <formula>NOT(ISERROR(SEARCH("13:00",BB61)))</formula>
    </cfRule>
  </conditionalFormatting>
  <conditionalFormatting sqref="BB61:BB68">
    <cfRule type="containsText" dxfId="14880" priority="15614" operator="containsText" text="09:00 – 13.00 ">
      <formula>NOT(ISERROR(SEARCH("09:00 – 13.00 ",BB61)))</formula>
    </cfRule>
  </conditionalFormatting>
  <conditionalFormatting sqref="BB67">
    <cfRule type="containsText" dxfId="14879" priority="15601" operator="containsText" text="09:00 – 13.00 ">
      <formula>NOT(ISERROR(SEARCH("09:00 – 13.00 ",BB67)))</formula>
    </cfRule>
  </conditionalFormatting>
  <conditionalFormatting sqref="BB61:BB68">
    <cfRule type="containsText" dxfId="14878" priority="15600" operator="containsText" text="09:00 – 13.00 ">
      <formula>NOT(ISERROR(SEARCH("09:00 – 13.00 ",BB61)))</formula>
    </cfRule>
  </conditionalFormatting>
  <conditionalFormatting sqref="BB67:BB68">
    <cfRule type="containsText" dxfId="14877" priority="15599" operator="containsText" text="09:00 – 13.00 ">
      <formula>NOT(ISERROR(SEARCH("09:00 – 13.00 ",BB67)))</formula>
    </cfRule>
  </conditionalFormatting>
  <conditionalFormatting sqref="BB62">
    <cfRule type="containsText" dxfId="14876" priority="15596" operator="containsText" text="09.00 -13.00">
      <formula>NOT(ISERROR(SEARCH("09.00 -13.00",BB62)))</formula>
    </cfRule>
    <cfRule type="containsText" dxfId="14875" priority="15597" operator="containsText" text="09.00 -15:00">
      <formula>NOT(ISERROR(SEARCH("09.00 -15:00",BB62)))</formula>
    </cfRule>
    <cfRule type="containsText" dxfId="14874" priority="15598" operator="containsText" text="09.00 -16.00">
      <formula>NOT(ISERROR(SEARCH("09.00 -16.00",BB62)))</formula>
    </cfRule>
  </conditionalFormatting>
  <conditionalFormatting sqref="BB63:BB68">
    <cfRule type="containsText" dxfId="14873" priority="15593" operator="containsText" text="09.00 -13.00">
      <formula>NOT(ISERROR(SEARCH("09.00 -13.00",BB63)))</formula>
    </cfRule>
    <cfRule type="containsText" dxfId="14872" priority="15594" operator="containsText" text="09.00 -15:00">
      <formula>NOT(ISERROR(SEARCH("09.00 -15:00",BB63)))</formula>
    </cfRule>
    <cfRule type="containsText" dxfId="14871" priority="15595" operator="containsText" text="09.00 -16.00">
      <formula>NOT(ISERROR(SEARCH("09.00 -16.00",BB63)))</formula>
    </cfRule>
  </conditionalFormatting>
  <conditionalFormatting sqref="BB61">
    <cfRule type="containsText" dxfId="14870" priority="15590" operator="containsText" text="09.00 -13.00">
      <formula>NOT(ISERROR(SEARCH("09.00 -13.00",BB61)))</formula>
    </cfRule>
    <cfRule type="containsText" dxfId="14869" priority="15591" operator="containsText" text="09.00 -15:00">
      <formula>NOT(ISERROR(SEARCH("09.00 -15:00",BB61)))</formula>
    </cfRule>
    <cfRule type="containsText" dxfId="14868" priority="15592" operator="containsText" text="09.00 -16.00">
      <formula>NOT(ISERROR(SEARCH("09.00 -16.00",BB61)))</formula>
    </cfRule>
  </conditionalFormatting>
  <conditionalFormatting sqref="BB67">
    <cfRule type="containsText" dxfId="14867" priority="15589" operator="containsText" text="09:00 – 13.00 ">
      <formula>NOT(ISERROR(SEARCH("09:00 – 13.00 ",BB67)))</formula>
    </cfRule>
  </conditionalFormatting>
  <conditionalFormatting sqref="BB61:BB68">
    <cfRule type="containsText" dxfId="14866" priority="15588" operator="containsText" text="09:00 – 13.00 ">
      <formula>NOT(ISERROR(SEARCH("09:00 – 13.00 ",BB61)))</formula>
    </cfRule>
  </conditionalFormatting>
  <conditionalFormatting sqref="BB67:BB68">
    <cfRule type="containsText" dxfId="14865" priority="15587" operator="containsText" text="09:00 – 13.00 ">
      <formula>NOT(ISERROR(SEARCH("09:00 – 13.00 ",BB67)))</formula>
    </cfRule>
  </conditionalFormatting>
  <conditionalFormatting sqref="BB62">
    <cfRule type="containsText" dxfId="14864" priority="15584" operator="containsText" text="09.00 -13.00">
      <formula>NOT(ISERROR(SEARCH("09.00 -13.00",BB62)))</formula>
    </cfRule>
    <cfRule type="containsText" dxfId="14863" priority="15585" operator="containsText" text="09.00 -15:00">
      <formula>NOT(ISERROR(SEARCH("09.00 -15:00",BB62)))</formula>
    </cfRule>
    <cfRule type="containsText" dxfId="14862" priority="15586" operator="containsText" text="09.00 -16.00">
      <formula>NOT(ISERROR(SEARCH("09.00 -16.00",BB62)))</formula>
    </cfRule>
  </conditionalFormatting>
  <conditionalFormatting sqref="BB63:BB68">
    <cfRule type="containsText" dxfId="14861" priority="15581" operator="containsText" text="09.00 -13.00">
      <formula>NOT(ISERROR(SEARCH("09.00 -13.00",BB63)))</formula>
    </cfRule>
    <cfRule type="containsText" dxfId="14860" priority="15582" operator="containsText" text="09.00 -15:00">
      <formula>NOT(ISERROR(SEARCH("09.00 -15:00",BB63)))</formula>
    </cfRule>
    <cfRule type="containsText" dxfId="14859" priority="15583" operator="containsText" text="09.00 -16.00">
      <formula>NOT(ISERROR(SEARCH("09.00 -16.00",BB63)))</formula>
    </cfRule>
  </conditionalFormatting>
  <conditionalFormatting sqref="BB61">
    <cfRule type="containsText" dxfId="14858" priority="15578" operator="containsText" text="09.00 -13.00">
      <formula>NOT(ISERROR(SEARCH("09.00 -13.00",BB61)))</formula>
    </cfRule>
    <cfRule type="containsText" dxfId="14857" priority="15579" operator="containsText" text="09.00 -15:00">
      <formula>NOT(ISERROR(SEARCH("09.00 -15:00",BB61)))</formula>
    </cfRule>
    <cfRule type="containsText" dxfId="14856" priority="15580" operator="containsText" text="09.00 -16.00">
      <formula>NOT(ISERROR(SEARCH("09.00 -16.00",BB61)))</formula>
    </cfRule>
  </conditionalFormatting>
  <conditionalFormatting sqref="BB62">
    <cfRule type="containsText" dxfId="14855" priority="15575" operator="containsText" text="09.00 -13:00">
      <formula>NOT(ISERROR(SEARCH("09.00 -13:00",BB62)))</formula>
    </cfRule>
    <cfRule type="containsText" dxfId="14854" priority="15576" operator="containsText" text="08.30 -17.30">
      <formula>NOT(ISERROR(SEARCH("08.30 -17.30",BB62)))</formula>
    </cfRule>
    <cfRule type="containsText" dxfId="14853" priority="15577" operator="containsText" text="08.30 -15:30">
      <formula>NOT(ISERROR(SEARCH("08.30 -15:30",BB62)))</formula>
    </cfRule>
  </conditionalFormatting>
  <conditionalFormatting sqref="BB63:BB68">
    <cfRule type="containsText" dxfId="14852" priority="15572" operator="containsText" text="09.00 -13.00">
      <formula>NOT(ISERROR(SEARCH("09.00 -13.00",BB63)))</formula>
    </cfRule>
    <cfRule type="containsText" dxfId="14851" priority="15573" operator="containsText" text="09.00 -15:00">
      <formula>NOT(ISERROR(SEARCH("09.00 -15:00",BB63)))</formula>
    </cfRule>
    <cfRule type="containsText" dxfId="14850" priority="15574" operator="containsText" text="09.00 -16.00">
      <formula>NOT(ISERROR(SEARCH("09.00 -16.00",BB63)))</formula>
    </cfRule>
  </conditionalFormatting>
  <conditionalFormatting sqref="BB63:BB68">
    <cfRule type="containsText" dxfId="14849" priority="15569" operator="containsText" text="09.00 -13:00">
      <formula>NOT(ISERROR(SEARCH("09.00 -13:00",BB63)))</formula>
    </cfRule>
    <cfRule type="containsText" dxfId="14848" priority="15570" operator="containsText" text="08.30 -17.30">
      <formula>NOT(ISERROR(SEARCH("08.30 -17.30",BB63)))</formula>
    </cfRule>
    <cfRule type="containsText" dxfId="14847" priority="15571" operator="containsText" text="08.30 -15:30">
      <formula>NOT(ISERROR(SEARCH("08.30 -15:30",BB63)))</formula>
    </cfRule>
  </conditionalFormatting>
  <conditionalFormatting sqref="BB61">
    <cfRule type="containsText" dxfId="14846" priority="15566" operator="containsText" text="09.00 -13.00">
      <formula>NOT(ISERROR(SEARCH("09.00 -13.00",BB61)))</formula>
    </cfRule>
    <cfRule type="containsText" dxfId="14845" priority="15567" operator="containsText" text="09.00 -15:00">
      <formula>NOT(ISERROR(SEARCH("09.00 -15:00",BB61)))</formula>
    </cfRule>
    <cfRule type="containsText" dxfId="14844" priority="15568" operator="containsText" text="09.00 -16.00">
      <formula>NOT(ISERROR(SEARCH("09.00 -16.00",BB61)))</formula>
    </cfRule>
  </conditionalFormatting>
  <conditionalFormatting sqref="BB61">
    <cfRule type="containsText" dxfId="14843" priority="15563" operator="containsText" text="09.00 -13:00">
      <formula>NOT(ISERROR(SEARCH("09.00 -13:00",BB61)))</formula>
    </cfRule>
    <cfRule type="containsText" dxfId="14842" priority="15564" operator="containsText" text="08.30 -17.30">
      <formula>NOT(ISERROR(SEARCH("08.30 -17.30",BB61)))</formula>
    </cfRule>
    <cfRule type="containsText" dxfId="14841" priority="15565" operator="containsText" text="08.30 -15:30">
      <formula>NOT(ISERROR(SEARCH("08.30 -15:30",BB61)))</formula>
    </cfRule>
  </conditionalFormatting>
  <conditionalFormatting sqref="BB71:BB78">
    <cfRule type="containsText" dxfId="14840" priority="15545" operator="containsText" text="08.30 – 14.30">
      <formula>NOT(ISERROR(SEARCH("08.30 – 14.30",BB71)))</formula>
    </cfRule>
    <cfRule type="containsText" dxfId="14839" priority="15546" operator="containsText" text="09:30 – 18.30">
      <formula>NOT(ISERROR(SEARCH("09:30 – 18.30",BB71)))</formula>
    </cfRule>
    <cfRule type="containsText" dxfId="14838" priority="15547" operator="containsText" text="10.30 – 18.30">
      <formula>NOT(ISERROR(SEARCH("10.30 – 18.30",BB71)))</formula>
    </cfRule>
    <cfRule type="containsText" dxfId="14837" priority="15548" operator="containsText" text="09.30 – 18.30">
      <formula>NOT(ISERROR(SEARCH("09.30 – 18.30",BB71)))</formula>
    </cfRule>
    <cfRule type="containsText" dxfId="14836" priority="15550" operator="containsText" text="09.00 – 13:00">
      <formula>NOT(ISERROR(SEARCH("09.00 – 13:00",BB71)))</formula>
    </cfRule>
    <cfRule type="containsText" dxfId="14835" priority="15551" operator="containsText" text="08.30 – 16.30">
      <formula>NOT(ISERROR(SEARCH("08.30 – 16.30",BB71)))</formula>
    </cfRule>
    <cfRule type="containsText" dxfId="14834" priority="15552" operator="containsText" text="08:30 – 17.30">
      <formula>NOT(ISERROR(SEARCH("08:30 – 17.30",BB71)))</formula>
    </cfRule>
    <cfRule type="containsText" dxfId="14833" priority="15553" operator="containsText" text="08.30 – 17.30">
      <formula>NOT(ISERROR(SEARCH("08.30 – 17.30",BB71)))</formula>
    </cfRule>
    <cfRule type="containsText" dxfId="14832" priority="15554" operator="containsText" text="09.00 – 18.00">
      <formula>NOT(ISERROR(SEARCH("09.00 – 18.00",BB71)))</formula>
    </cfRule>
    <cfRule type="containsText" dxfId="14831" priority="15555" operator="containsText" text="09.00 – 13.00">
      <formula>NOT(ISERROR(SEARCH("09.00 – 13.00",BB71)))</formula>
    </cfRule>
    <cfRule type="containsText" dxfId="14830" priority="15556" operator="containsText" text="11.30 – 19.30">
      <formula>NOT(ISERROR(SEARCH("11.30 – 19.30",BB71)))</formula>
    </cfRule>
    <cfRule type="containsText" dxfId="14829" priority="15557" operator="containsText" text="10.30 – 19.30">
      <formula>NOT(ISERROR(SEARCH("10.30 – 19.30",BB71)))</formula>
    </cfRule>
    <cfRule type="containsText" dxfId="14828" priority="15558" operator="containsText" text="09.00 – 15.00">
      <formula>NOT(ISERROR(SEARCH("09.00 – 15.00",BB71)))</formula>
    </cfRule>
    <cfRule type="containsText" dxfId="14827" priority="15559" operator="containsText" text="1 2 : 3 0">
      <formula>NOT(ISERROR(SEARCH("1 2 : 3 0",BB71)))</formula>
    </cfRule>
    <cfRule type="containsText" dxfId="14826" priority="15560" operator="containsText" text="1 3 : 3 0">
      <formula>NOT(ISERROR(SEARCH("1 3 : 3 0",BB71)))</formula>
    </cfRule>
    <cfRule type="containsText" dxfId="14825" priority="15561" operator="containsText" text="FESTIVITÁ">
      <formula>NOT(ISERROR(SEARCH("FESTIVITÁ",BB71)))</formula>
    </cfRule>
    <cfRule type="cellIs" dxfId="14824" priority="15562" operator="equal">
      <formula>"DOMENICA"</formula>
    </cfRule>
  </conditionalFormatting>
  <conditionalFormatting sqref="BB71:BB78">
    <cfRule type="containsText" dxfId="14823" priority="15537" operator="containsText" text="09.00 - 13.00">
      <formula>NOT(ISERROR(SEARCH("09.00 - 13.00",BB71)))</formula>
    </cfRule>
    <cfRule type="containsText" dxfId="14822" priority="15540" operator="containsText" text="09.00 – 15:00">
      <formula>NOT(ISERROR(SEARCH("09.00 – 15:00",BB71)))</formula>
    </cfRule>
    <cfRule type="containsText" dxfId="14821" priority="15541" operator="containsText" text="09.00 – 16.00">
      <formula>NOT(ISERROR(SEARCH("09.00 – 16.00",BB71)))</formula>
    </cfRule>
    <cfRule type="containsText" dxfId="14820" priority="15542" operator="containsText" text="09.00 - 13:00">
      <formula>NOT(ISERROR(SEARCH("09.00 - 13:00",BB71)))</formula>
    </cfRule>
    <cfRule type="containsText" dxfId="14819" priority="15543" operator="containsText" text="08.30 – 16:30 ">
      <formula>NOT(ISERROR(SEARCH("08.30 – 16:30 ",BB71)))</formula>
    </cfRule>
    <cfRule type="containsText" dxfId="14818" priority="15544" operator="containsText" text="08.30 – 17:30 ">
      <formula>NOT(ISERROR(SEARCH("08.30 – 17:30 ",BB71)))</formula>
    </cfRule>
  </conditionalFormatting>
  <conditionalFormatting sqref="BB71:BB78">
    <cfRule type="containsText" dxfId="14817" priority="15539" operator="containsText" text="1 3 : 0 0">
      <formula>NOT(ISERROR(SEARCH("1 3 : 0 0",BB71)))</formula>
    </cfRule>
  </conditionalFormatting>
  <conditionalFormatting sqref="BB71">
    <cfRule type="containsText" dxfId="14816" priority="15538" operator="containsText" text="13:00">
      <formula>NOT(ISERROR(SEARCH("13:00",BB71)))</formula>
    </cfRule>
  </conditionalFormatting>
  <conditionalFormatting sqref="BB71:BB78">
    <cfRule type="containsText" dxfId="14815" priority="15549" operator="containsText" text="09:00 – 13.00 ">
      <formula>NOT(ISERROR(SEARCH("09:00 – 13.00 ",BB71)))</formula>
    </cfRule>
  </conditionalFormatting>
  <conditionalFormatting sqref="BB77">
    <cfRule type="containsText" dxfId="14814" priority="15536" operator="containsText" text="09:00 – 13.00 ">
      <formula>NOT(ISERROR(SEARCH("09:00 – 13.00 ",BB77)))</formula>
    </cfRule>
  </conditionalFormatting>
  <conditionalFormatting sqref="BB71:BB78">
    <cfRule type="containsText" dxfId="14813" priority="15535" operator="containsText" text="09:00 – 13.00 ">
      <formula>NOT(ISERROR(SEARCH("09:00 – 13.00 ",BB71)))</formula>
    </cfRule>
  </conditionalFormatting>
  <conditionalFormatting sqref="BB77:BB78">
    <cfRule type="containsText" dxfId="14812" priority="15534" operator="containsText" text="09:00 – 13.00 ">
      <formula>NOT(ISERROR(SEARCH("09:00 – 13.00 ",BB77)))</formula>
    </cfRule>
  </conditionalFormatting>
  <conditionalFormatting sqref="BB72">
    <cfRule type="containsText" dxfId="14811" priority="15531" operator="containsText" text="09.00 -13.00">
      <formula>NOT(ISERROR(SEARCH("09.00 -13.00",BB72)))</formula>
    </cfRule>
    <cfRule type="containsText" dxfId="14810" priority="15532" operator="containsText" text="09.00 -15:00">
      <formula>NOT(ISERROR(SEARCH("09.00 -15:00",BB72)))</formula>
    </cfRule>
    <cfRule type="containsText" dxfId="14809" priority="15533" operator="containsText" text="09.00 -16.00">
      <formula>NOT(ISERROR(SEARCH("09.00 -16.00",BB72)))</formula>
    </cfRule>
  </conditionalFormatting>
  <conditionalFormatting sqref="BB73:BB78">
    <cfRule type="containsText" dxfId="14808" priority="15528" operator="containsText" text="09.00 -13.00">
      <formula>NOT(ISERROR(SEARCH("09.00 -13.00",BB73)))</formula>
    </cfRule>
    <cfRule type="containsText" dxfId="14807" priority="15529" operator="containsText" text="09.00 -15:00">
      <formula>NOT(ISERROR(SEARCH("09.00 -15:00",BB73)))</formula>
    </cfRule>
    <cfRule type="containsText" dxfId="14806" priority="15530" operator="containsText" text="09.00 -16.00">
      <formula>NOT(ISERROR(SEARCH("09.00 -16.00",BB73)))</formula>
    </cfRule>
  </conditionalFormatting>
  <conditionalFormatting sqref="BB71">
    <cfRule type="containsText" dxfId="14805" priority="15525" operator="containsText" text="09.00 -13.00">
      <formula>NOT(ISERROR(SEARCH("09.00 -13.00",BB71)))</formula>
    </cfRule>
    <cfRule type="containsText" dxfId="14804" priority="15526" operator="containsText" text="09.00 -15:00">
      <formula>NOT(ISERROR(SEARCH("09.00 -15:00",BB71)))</formula>
    </cfRule>
    <cfRule type="containsText" dxfId="14803" priority="15527" operator="containsText" text="09.00 -16.00">
      <formula>NOT(ISERROR(SEARCH("09.00 -16.00",BB71)))</formula>
    </cfRule>
  </conditionalFormatting>
  <conditionalFormatting sqref="BB77">
    <cfRule type="containsText" dxfId="14802" priority="15524" operator="containsText" text="09:00 – 13.00 ">
      <formula>NOT(ISERROR(SEARCH("09:00 – 13.00 ",BB77)))</formula>
    </cfRule>
  </conditionalFormatting>
  <conditionalFormatting sqref="BB71:BB78">
    <cfRule type="containsText" dxfId="14801" priority="15523" operator="containsText" text="09:00 – 13.00 ">
      <formula>NOT(ISERROR(SEARCH("09:00 – 13.00 ",BB71)))</formula>
    </cfRule>
  </conditionalFormatting>
  <conditionalFormatting sqref="BB77:BB78">
    <cfRule type="containsText" dxfId="14800" priority="15522" operator="containsText" text="09:00 – 13.00 ">
      <formula>NOT(ISERROR(SEARCH("09:00 – 13.00 ",BB77)))</formula>
    </cfRule>
  </conditionalFormatting>
  <conditionalFormatting sqref="BB72">
    <cfRule type="containsText" dxfId="14799" priority="15519" operator="containsText" text="09.00 -13.00">
      <formula>NOT(ISERROR(SEARCH("09.00 -13.00",BB72)))</formula>
    </cfRule>
    <cfRule type="containsText" dxfId="14798" priority="15520" operator="containsText" text="09.00 -15:00">
      <formula>NOT(ISERROR(SEARCH("09.00 -15:00",BB72)))</formula>
    </cfRule>
    <cfRule type="containsText" dxfId="14797" priority="15521" operator="containsText" text="09.00 -16.00">
      <formula>NOT(ISERROR(SEARCH("09.00 -16.00",BB72)))</formula>
    </cfRule>
  </conditionalFormatting>
  <conditionalFormatting sqref="BB73:BB78">
    <cfRule type="containsText" dxfId="14796" priority="15516" operator="containsText" text="09.00 -13.00">
      <formula>NOT(ISERROR(SEARCH("09.00 -13.00",BB73)))</formula>
    </cfRule>
    <cfRule type="containsText" dxfId="14795" priority="15517" operator="containsText" text="09.00 -15:00">
      <formula>NOT(ISERROR(SEARCH("09.00 -15:00",BB73)))</formula>
    </cfRule>
    <cfRule type="containsText" dxfId="14794" priority="15518" operator="containsText" text="09.00 -16.00">
      <formula>NOT(ISERROR(SEARCH("09.00 -16.00",BB73)))</formula>
    </cfRule>
  </conditionalFormatting>
  <conditionalFormatting sqref="BB71">
    <cfRule type="containsText" dxfId="14793" priority="15513" operator="containsText" text="09.00 -13.00">
      <formula>NOT(ISERROR(SEARCH("09.00 -13.00",BB71)))</formula>
    </cfRule>
    <cfRule type="containsText" dxfId="14792" priority="15514" operator="containsText" text="09.00 -15:00">
      <formula>NOT(ISERROR(SEARCH("09.00 -15:00",BB71)))</formula>
    </cfRule>
    <cfRule type="containsText" dxfId="14791" priority="15515" operator="containsText" text="09.00 -16.00">
      <formula>NOT(ISERROR(SEARCH("09.00 -16.00",BB71)))</formula>
    </cfRule>
  </conditionalFormatting>
  <conditionalFormatting sqref="BB72">
    <cfRule type="containsText" dxfId="14790" priority="15510" operator="containsText" text="09.00 -13:00">
      <formula>NOT(ISERROR(SEARCH("09.00 -13:00",BB72)))</formula>
    </cfRule>
    <cfRule type="containsText" dxfId="14789" priority="15511" operator="containsText" text="08.30 -17.30">
      <formula>NOT(ISERROR(SEARCH("08.30 -17.30",BB72)))</formula>
    </cfRule>
    <cfRule type="containsText" dxfId="14788" priority="15512" operator="containsText" text="08.30 -15:30">
      <formula>NOT(ISERROR(SEARCH("08.30 -15:30",BB72)))</formula>
    </cfRule>
  </conditionalFormatting>
  <conditionalFormatting sqref="BB73:BB78">
    <cfRule type="containsText" dxfId="14787" priority="15507" operator="containsText" text="09.00 -13.00">
      <formula>NOT(ISERROR(SEARCH("09.00 -13.00",BB73)))</formula>
    </cfRule>
    <cfRule type="containsText" dxfId="14786" priority="15508" operator="containsText" text="09.00 -15:00">
      <formula>NOT(ISERROR(SEARCH("09.00 -15:00",BB73)))</formula>
    </cfRule>
    <cfRule type="containsText" dxfId="14785" priority="15509" operator="containsText" text="09.00 -16.00">
      <formula>NOT(ISERROR(SEARCH("09.00 -16.00",BB73)))</formula>
    </cfRule>
  </conditionalFormatting>
  <conditionalFormatting sqref="BB73:BB78">
    <cfRule type="containsText" dxfId="14784" priority="15504" operator="containsText" text="09.00 -13:00">
      <formula>NOT(ISERROR(SEARCH("09.00 -13:00",BB73)))</formula>
    </cfRule>
    <cfRule type="containsText" dxfId="14783" priority="15505" operator="containsText" text="08.30 -17.30">
      <formula>NOT(ISERROR(SEARCH("08.30 -17.30",BB73)))</formula>
    </cfRule>
    <cfRule type="containsText" dxfId="14782" priority="15506" operator="containsText" text="08.30 -15:30">
      <formula>NOT(ISERROR(SEARCH("08.30 -15:30",BB73)))</formula>
    </cfRule>
  </conditionalFormatting>
  <conditionalFormatting sqref="BB71">
    <cfRule type="containsText" dxfId="14781" priority="15501" operator="containsText" text="09.00 -13.00">
      <formula>NOT(ISERROR(SEARCH("09.00 -13.00",BB71)))</formula>
    </cfRule>
    <cfRule type="containsText" dxfId="14780" priority="15502" operator="containsText" text="09.00 -15:00">
      <formula>NOT(ISERROR(SEARCH("09.00 -15:00",BB71)))</formula>
    </cfRule>
    <cfRule type="containsText" dxfId="14779" priority="15503" operator="containsText" text="09.00 -16.00">
      <formula>NOT(ISERROR(SEARCH("09.00 -16.00",BB71)))</formula>
    </cfRule>
  </conditionalFormatting>
  <conditionalFormatting sqref="BB71">
    <cfRule type="containsText" dxfId="14778" priority="15498" operator="containsText" text="09.00 -13:00">
      <formula>NOT(ISERROR(SEARCH("09.00 -13:00",BB71)))</formula>
    </cfRule>
    <cfRule type="containsText" dxfId="14777" priority="15499" operator="containsText" text="08.30 -17.30">
      <formula>NOT(ISERROR(SEARCH("08.30 -17.30",BB71)))</formula>
    </cfRule>
    <cfRule type="containsText" dxfId="14776" priority="15500" operator="containsText" text="08.30 -15:30">
      <formula>NOT(ISERROR(SEARCH("08.30 -15:30",BB71)))</formula>
    </cfRule>
  </conditionalFormatting>
  <conditionalFormatting sqref="BB81:BB88">
    <cfRule type="containsText" dxfId="14775" priority="15480" operator="containsText" text="08.30 – 14.30">
      <formula>NOT(ISERROR(SEARCH("08.30 – 14.30",BB81)))</formula>
    </cfRule>
    <cfRule type="containsText" dxfId="14774" priority="15481" operator="containsText" text="09:30 – 18.30">
      <formula>NOT(ISERROR(SEARCH("09:30 – 18.30",BB81)))</formula>
    </cfRule>
    <cfRule type="containsText" dxfId="14773" priority="15482" operator="containsText" text="10.30 – 18.30">
      <formula>NOT(ISERROR(SEARCH("10.30 – 18.30",BB81)))</formula>
    </cfRule>
    <cfRule type="containsText" dxfId="14772" priority="15483" operator="containsText" text="09.30 – 18.30">
      <formula>NOT(ISERROR(SEARCH("09.30 – 18.30",BB81)))</formula>
    </cfRule>
    <cfRule type="containsText" dxfId="14771" priority="15485" operator="containsText" text="09.00 – 13:00">
      <formula>NOT(ISERROR(SEARCH("09.00 – 13:00",BB81)))</formula>
    </cfRule>
    <cfRule type="containsText" dxfId="14770" priority="15486" operator="containsText" text="08.30 – 16.30">
      <formula>NOT(ISERROR(SEARCH("08.30 – 16.30",BB81)))</formula>
    </cfRule>
    <cfRule type="containsText" dxfId="14769" priority="15487" operator="containsText" text="08:30 – 17.30">
      <formula>NOT(ISERROR(SEARCH("08:30 – 17.30",BB81)))</formula>
    </cfRule>
    <cfRule type="containsText" dxfId="14768" priority="15488" operator="containsText" text="08.30 – 17.30">
      <formula>NOT(ISERROR(SEARCH("08.30 – 17.30",BB81)))</formula>
    </cfRule>
    <cfRule type="containsText" dxfId="14767" priority="15489" operator="containsText" text="09.00 – 18.00">
      <formula>NOT(ISERROR(SEARCH("09.00 – 18.00",BB81)))</formula>
    </cfRule>
    <cfRule type="containsText" dxfId="14766" priority="15490" operator="containsText" text="09.00 – 13.00">
      <formula>NOT(ISERROR(SEARCH("09.00 – 13.00",BB81)))</formula>
    </cfRule>
    <cfRule type="containsText" dxfId="14765" priority="15491" operator="containsText" text="11.30 – 19.30">
      <formula>NOT(ISERROR(SEARCH("11.30 – 19.30",BB81)))</formula>
    </cfRule>
    <cfRule type="containsText" dxfId="14764" priority="15492" operator="containsText" text="10.30 – 19.30">
      <formula>NOT(ISERROR(SEARCH("10.30 – 19.30",BB81)))</formula>
    </cfRule>
    <cfRule type="containsText" dxfId="14763" priority="15493" operator="containsText" text="09.00 – 15.00">
      <formula>NOT(ISERROR(SEARCH("09.00 – 15.00",BB81)))</formula>
    </cfRule>
    <cfRule type="containsText" dxfId="14762" priority="15494" operator="containsText" text="1 2 : 3 0">
      <formula>NOT(ISERROR(SEARCH("1 2 : 3 0",BB81)))</formula>
    </cfRule>
    <cfRule type="containsText" dxfId="14761" priority="15495" operator="containsText" text="1 3 : 3 0">
      <formula>NOT(ISERROR(SEARCH("1 3 : 3 0",BB81)))</formula>
    </cfRule>
    <cfRule type="containsText" dxfId="14760" priority="15496" operator="containsText" text="FESTIVITÁ">
      <formula>NOT(ISERROR(SEARCH("FESTIVITÁ",BB81)))</formula>
    </cfRule>
    <cfRule type="cellIs" dxfId="14759" priority="15497" operator="equal">
      <formula>"DOMENICA"</formula>
    </cfRule>
  </conditionalFormatting>
  <conditionalFormatting sqref="BB81:BB88">
    <cfRule type="containsText" dxfId="14758" priority="15472" operator="containsText" text="09.00 - 13.00">
      <formula>NOT(ISERROR(SEARCH("09.00 - 13.00",BB81)))</formula>
    </cfRule>
    <cfRule type="containsText" dxfId="14757" priority="15475" operator="containsText" text="09.00 – 15:00">
      <formula>NOT(ISERROR(SEARCH("09.00 – 15:00",BB81)))</formula>
    </cfRule>
    <cfRule type="containsText" dxfId="14756" priority="15476" operator="containsText" text="09.00 – 16.00">
      <formula>NOT(ISERROR(SEARCH("09.00 – 16.00",BB81)))</formula>
    </cfRule>
    <cfRule type="containsText" dxfId="14755" priority="15477" operator="containsText" text="09.00 - 13:00">
      <formula>NOT(ISERROR(SEARCH("09.00 - 13:00",BB81)))</formula>
    </cfRule>
    <cfRule type="containsText" dxfId="14754" priority="15478" operator="containsText" text="08.30 – 16:30 ">
      <formula>NOT(ISERROR(SEARCH("08.30 – 16:30 ",BB81)))</formula>
    </cfRule>
    <cfRule type="containsText" dxfId="14753" priority="15479" operator="containsText" text="08.30 – 17:30 ">
      <formula>NOT(ISERROR(SEARCH("08.30 – 17:30 ",BB81)))</formula>
    </cfRule>
  </conditionalFormatting>
  <conditionalFormatting sqref="BB81:BB88">
    <cfRule type="containsText" dxfId="14752" priority="15474" operator="containsText" text="1 3 : 0 0">
      <formula>NOT(ISERROR(SEARCH("1 3 : 0 0",BB81)))</formula>
    </cfRule>
  </conditionalFormatting>
  <conditionalFormatting sqref="BB81">
    <cfRule type="containsText" dxfId="14751" priority="15473" operator="containsText" text="13:00">
      <formula>NOT(ISERROR(SEARCH("13:00",BB81)))</formula>
    </cfRule>
  </conditionalFormatting>
  <conditionalFormatting sqref="BB81:BB88">
    <cfRule type="containsText" dxfId="14750" priority="15484" operator="containsText" text="09:00 – 13.00 ">
      <formula>NOT(ISERROR(SEARCH("09:00 – 13.00 ",BB81)))</formula>
    </cfRule>
  </conditionalFormatting>
  <conditionalFormatting sqref="BB87">
    <cfRule type="containsText" dxfId="14749" priority="15471" operator="containsText" text="09:00 – 13.00 ">
      <formula>NOT(ISERROR(SEARCH("09:00 – 13.00 ",BB87)))</formula>
    </cfRule>
  </conditionalFormatting>
  <conditionalFormatting sqref="BB81:BB88">
    <cfRule type="containsText" dxfId="14748" priority="15470" operator="containsText" text="09:00 – 13.00 ">
      <formula>NOT(ISERROR(SEARCH("09:00 – 13.00 ",BB81)))</formula>
    </cfRule>
  </conditionalFormatting>
  <conditionalFormatting sqref="BB87:BB88">
    <cfRule type="containsText" dxfId="14747" priority="15469" operator="containsText" text="09:00 – 13.00 ">
      <formula>NOT(ISERROR(SEARCH("09:00 – 13.00 ",BB87)))</formula>
    </cfRule>
  </conditionalFormatting>
  <conditionalFormatting sqref="BB82">
    <cfRule type="containsText" dxfId="14746" priority="15466" operator="containsText" text="09.00 -13.00">
      <formula>NOT(ISERROR(SEARCH("09.00 -13.00",BB82)))</formula>
    </cfRule>
    <cfRule type="containsText" dxfId="14745" priority="15467" operator="containsText" text="09.00 -15:00">
      <formula>NOT(ISERROR(SEARCH("09.00 -15:00",BB82)))</formula>
    </cfRule>
    <cfRule type="containsText" dxfId="14744" priority="15468" operator="containsText" text="09.00 -16.00">
      <formula>NOT(ISERROR(SEARCH("09.00 -16.00",BB82)))</formula>
    </cfRule>
  </conditionalFormatting>
  <conditionalFormatting sqref="BB83:BB88">
    <cfRule type="containsText" dxfId="14743" priority="15463" operator="containsText" text="09.00 -13.00">
      <formula>NOT(ISERROR(SEARCH("09.00 -13.00",BB83)))</formula>
    </cfRule>
    <cfRule type="containsText" dxfId="14742" priority="15464" operator="containsText" text="09.00 -15:00">
      <formula>NOT(ISERROR(SEARCH("09.00 -15:00",BB83)))</formula>
    </cfRule>
    <cfRule type="containsText" dxfId="14741" priority="15465" operator="containsText" text="09.00 -16.00">
      <formula>NOT(ISERROR(SEARCH("09.00 -16.00",BB83)))</formula>
    </cfRule>
  </conditionalFormatting>
  <conditionalFormatting sqref="BB81">
    <cfRule type="containsText" dxfId="14740" priority="15460" operator="containsText" text="09.00 -13.00">
      <formula>NOT(ISERROR(SEARCH("09.00 -13.00",BB81)))</formula>
    </cfRule>
    <cfRule type="containsText" dxfId="14739" priority="15461" operator="containsText" text="09.00 -15:00">
      <formula>NOT(ISERROR(SEARCH("09.00 -15:00",BB81)))</formula>
    </cfRule>
    <cfRule type="containsText" dxfId="14738" priority="15462" operator="containsText" text="09.00 -16.00">
      <formula>NOT(ISERROR(SEARCH("09.00 -16.00",BB81)))</formula>
    </cfRule>
  </conditionalFormatting>
  <conditionalFormatting sqref="BB87">
    <cfRule type="containsText" dxfId="14737" priority="15459" operator="containsText" text="09:00 – 13.00 ">
      <formula>NOT(ISERROR(SEARCH("09:00 – 13.00 ",BB87)))</formula>
    </cfRule>
  </conditionalFormatting>
  <conditionalFormatting sqref="BB81:BB88">
    <cfRule type="containsText" dxfId="14736" priority="15458" operator="containsText" text="09:00 – 13.00 ">
      <formula>NOT(ISERROR(SEARCH("09:00 – 13.00 ",BB81)))</formula>
    </cfRule>
  </conditionalFormatting>
  <conditionalFormatting sqref="BB87:BB88">
    <cfRule type="containsText" dxfId="14735" priority="15457" operator="containsText" text="09:00 – 13.00 ">
      <formula>NOT(ISERROR(SEARCH("09:00 – 13.00 ",BB87)))</formula>
    </cfRule>
  </conditionalFormatting>
  <conditionalFormatting sqref="BB82">
    <cfRule type="containsText" dxfId="14734" priority="15454" operator="containsText" text="09.00 -13.00">
      <formula>NOT(ISERROR(SEARCH("09.00 -13.00",BB82)))</formula>
    </cfRule>
    <cfRule type="containsText" dxfId="14733" priority="15455" operator="containsText" text="09.00 -15:00">
      <formula>NOT(ISERROR(SEARCH("09.00 -15:00",BB82)))</formula>
    </cfRule>
    <cfRule type="containsText" dxfId="14732" priority="15456" operator="containsText" text="09.00 -16.00">
      <formula>NOT(ISERROR(SEARCH("09.00 -16.00",BB82)))</formula>
    </cfRule>
  </conditionalFormatting>
  <conditionalFormatting sqref="BB83:BB88">
    <cfRule type="containsText" dxfId="14731" priority="15451" operator="containsText" text="09.00 -13.00">
      <formula>NOT(ISERROR(SEARCH("09.00 -13.00",BB83)))</formula>
    </cfRule>
    <cfRule type="containsText" dxfId="14730" priority="15452" operator="containsText" text="09.00 -15:00">
      <formula>NOT(ISERROR(SEARCH("09.00 -15:00",BB83)))</formula>
    </cfRule>
    <cfRule type="containsText" dxfId="14729" priority="15453" operator="containsText" text="09.00 -16.00">
      <formula>NOT(ISERROR(SEARCH("09.00 -16.00",BB83)))</formula>
    </cfRule>
  </conditionalFormatting>
  <conditionalFormatting sqref="BB81">
    <cfRule type="containsText" dxfId="14728" priority="15448" operator="containsText" text="09.00 -13.00">
      <formula>NOT(ISERROR(SEARCH("09.00 -13.00",BB81)))</formula>
    </cfRule>
    <cfRule type="containsText" dxfId="14727" priority="15449" operator="containsText" text="09.00 -15:00">
      <formula>NOT(ISERROR(SEARCH("09.00 -15:00",BB81)))</formula>
    </cfRule>
    <cfRule type="containsText" dxfId="14726" priority="15450" operator="containsText" text="09.00 -16.00">
      <formula>NOT(ISERROR(SEARCH("09.00 -16.00",BB81)))</formula>
    </cfRule>
  </conditionalFormatting>
  <conditionalFormatting sqref="BB82">
    <cfRule type="containsText" dxfId="14725" priority="15445" operator="containsText" text="09.00 -13:00">
      <formula>NOT(ISERROR(SEARCH("09.00 -13:00",BB82)))</formula>
    </cfRule>
    <cfRule type="containsText" dxfId="14724" priority="15446" operator="containsText" text="08.30 -17.30">
      <formula>NOT(ISERROR(SEARCH("08.30 -17.30",BB82)))</formula>
    </cfRule>
    <cfRule type="containsText" dxfId="14723" priority="15447" operator="containsText" text="08.30 -15:30">
      <formula>NOT(ISERROR(SEARCH("08.30 -15:30",BB82)))</formula>
    </cfRule>
  </conditionalFormatting>
  <conditionalFormatting sqref="BB83:BB88">
    <cfRule type="containsText" dxfId="14722" priority="15442" operator="containsText" text="09.00 -13.00">
      <formula>NOT(ISERROR(SEARCH("09.00 -13.00",BB83)))</formula>
    </cfRule>
    <cfRule type="containsText" dxfId="14721" priority="15443" operator="containsText" text="09.00 -15:00">
      <formula>NOT(ISERROR(SEARCH("09.00 -15:00",BB83)))</formula>
    </cfRule>
    <cfRule type="containsText" dxfId="14720" priority="15444" operator="containsText" text="09.00 -16.00">
      <formula>NOT(ISERROR(SEARCH("09.00 -16.00",BB83)))</formula>
    </cfRule>
  </conditionalFormatting>
  <conditionalFormatting sqref="BB83:BB88">
    <cfRule type="containsText" dxfId="14719" priority="15439" operator="containsText" text="09.00 -13:00">
      <formula>NOT(ISERROR(SEARCH("09.00 -13:00",BB83)))</formula>
    </cfRule>
    <cfRule type="containsText" dxfId="14718" priority="15440" operator="containsText" text="08.30 -17.30">
      <formula>NOT(ISERROR(SEARCH("08.30 -17.30",BB83)))</formula>
    </cfRule>
    <cfRule type="containsText" dxfId="14717" priority="15441" operator="containsText" text="08.30 -15:30">
      <formula>NOT(ISERROR(SEARCH("08.30 -15:30",BB83)))</formula>
    </cfRule>
  </conditionalFormatting>
  <conditionalFormatting sqref="BB81">
    <cfRule type="containsText" dxfId="14716" priority="15436" operator="containsText" text="09.00 -13.00">
      <formula>NOT(ISERROR(SEARCH("09.00 -13.00",BB81)))</formula>
    </cfRule>
    <cfRule type="containsText" dxfId="14715" priority="15437" operator="containsText" text="09.00 -15:00">
      <formula>NOT(ISERROR(SEARCH("09.00 -15:00",BB81)))</formula>
    </cfRule>
    <cfRule type="containsText" dxfId="14714" priority="15438" operator="containsText" text="09.00 -16.00">
      <formula>NOT(ISERROR(SEARCH("09.00 -16.00",BB81)))</formula>
    </cfRule>
  </conditionalFormatting>
  <conditionalFormatting sqref="BB81">
    <cfRule type="containsText" dxfId="14713" priority="15433" operator="containsText" text="09.00 -13:00">
      <formula>NOT(ISERROR(SEARCH("09.00 -13:00",BB81)))</formula>
    </cfRule>
    <cfRule type="containsText" dxfId="14712" priority="15434" operator="containsText" text="08.30 -17.30">
      <formula>NOT(ISERROR(SEARCH("08.30 -17.30",BB81)))</formula>
    </cfRule>
    <cfRule type="containsText" dxfId="14711" priority="15435" operator="containsText" text="08.30 -15:30">
      <formula>NOT(ISERROR(SEARCH("08.30 -15:30",BB81)))</formula>
    </cfRule>
  </conditionalFormatting>
  <conditionalFormatting sqref="BB91:BB98">
    <cfRule type="containsText" dxfId="14710" priority="15415" operator="containsText" text="08.30 – 14.30">
      <formula>NOT(ISERROR(SEARCH("08.30 – 14.30",BB91)))</formula>
    </cfRule>
    <cfRule type="containsText" dxfId="14709" priority="15416" operator="containsText" text="09:30 – 18.30">
      <formula>NOT(ISERROR(SEARCH("09:30 – 18.30",BB91)))</formula>
    </cfRule>
    <cfRule type="containsText" dxfId="14708" priority="15417" operator="containsText" text="10.30 – 18.30">
      <formula>NOT(ISERROR(SEARCH("10.30 – 18.30",BB91)))</formula>
    </cfRule>
    <cfRule type="containsText" dxfId="14707" priority="15418" operator="containsText" text="09.30 – 18.30">
      <formula>NOT(ISERROR(SEARCH("09.30 – 18.30",BB91)))</formula>
    </cfRule>
    <cfRule type="containsText" dxfId="14706" priority="15420" operator="containsText" text="09.00 – 13:00">
      <formula>NOT(ISERROR(SEARCH("09.00 – 13:00",BB91)))</formula>
    </cfRule>
    <cfRule type="containsText" dxfId="14705" priority="15421" operator="containsText" text="08.30 – 16.30">
      <formula>NOT(ISERROR(SEARCH("08.30 – 16.30",BB91)))</formula>
    </cfRule>
    <cfRule type="containsText" dxfId="14704" priority="15422" operator="containsText" text="08:30 – 17.30">
      <formula>NOT(ISERROR(SEARCH("08:30 – 17.30",BB91)))</formula>
    </cfRule>
    <cfRule type="containsText" dxfId="14703" priority="15423" operator="containsText" text="08.30 – 17.30">
      <formula>NOT(ISERROR(SEARCH("08.30 – 17.30",BB91)))</formula>
    </cfRule>
    <cfRule type="containsText" dxfId="14702" priority="15424" operator="containsText" text="09.00 – 18.00">
      <formula>NOT(ISERROR(SEARCH("09.00 – 18.00",BB91)))</formula>
    </cfRule>
    <cfRule type="containsText" dxfId="14701" priority="15425" operator="containsText" text="09.00 – 13.00">
      <formula>NOT(ISERROR(SEARCH("09.00 – 13.00",BB91)))</formula>
    </cfRule>
    <cfRule type="containsText" dxfId="14700" priority="15426" operator="containsText" text="11.30 – 19.30">
      <formula>NOT(ISERROR(SEARCH("11.30 – 19.30",BB91)))</formula>
    </cfRule>
    <cfRule type="containsText" dxfId="14699" priority="15427" operator="containsText" text="10.30 – 19.30">
      <formula>NOT(ISERROR(SEARCH("10.30 – 19.30",BB91)))</formula>
    </cfRule>
    <cfRule type="containsText" dxfId="14698" priority="15428" operator="containsText" text="09.00 – 15.00">
      <formula>NOT(ISERROR(SEARCH("09.00 – 15.00",BB91)))</formula>
    </cfRule>
    <cfRule type="containsText" dxfId="14697" priority="15429" operator="containsText" text="1 2 : 3 0">
      <formula>NOT(ISERROR(SEARCH("1 2 : 3 0",BB91)))</formula>
    </cfRule>
    <cfRule type="containsText" dxfId="14696" priority="15430" operator="containsText" text="1 3 : 3 0">
      <formula>NOT(ISERROR(SEARCH("1 3 : 3 0",BB91)))</formula>
    </cfRule>
    <cfRule type="containsText" dxfId="14695" priority="15431" operator="containsText" text="FESTIVITÁ">
      <formula>NOT(ISERROR(SEARCH("FESTIVITÁ",BB91)))</formula>
    </cfRule>
    <cfRule type="cellIs" dxfId="14694" priority="15432" operator="equal">
      <formula>"DOMENICA"</formula>
    </cfRule>
  </conditionalFormatting>
  <conditionalFormatting sqref="BB91:BB98">
    <cfRule type="containsText" dxfId="14693" priority="15407" operator="containsText" text="09.00 - 13.00">
      <formula>NOT(ISERROR(SEARCH("09.00 - 13.00",BB91)))</formula>
    </cfRule>
    <cfRule type="containsText" dxfId="14692" priority="15410" operator="containsText" text="09.00 – 15:00">
      <formula>NOT(ISERROR(SEARCH("09.00 – 15:00",BB91)))</formula>
    </cfRule>
    <cfRule type="containsText" dxfId="14691" priority="15411" operator="containsText" text="09.00 – 16.00">
      <formula>NOT(ISERROR(SEARCH("09.00 – 16.00",BB91)))</formula>
    </cfRule>
    <cfRule type="containsText" dxfId="14690" priority="15412" operator="containsText" text="09.00 - 13:00">
      <formula>NOT(ISERROR(SEARCH("09.00 - 13:00",BB91)))</formula>
    </cfRule>
    <cfRule type="containsText" dxfId="14689" priority="15413" operator="containsText" text="08.30 – 16:30 ">
      <formula>NOT(ISERROR(SEARCH("08.30 – 16:30 ",BB91)))</formula>
    </cfRule>
    <cfRule type="containsText" dxfId="14688" priority="15414" operator="containsText" text="08.30 – 17:30 ">
      <formula>NOT(ISERROR(SEARCH("08.30 – 17:30 ",BB91)))</formula>
    </cfRule>
  </conditionalFormatting>
  <conditionalFormatting sqref="BB91:BB98">
    <cfRule type="containsText" dxfId="14687" priority="15409" operator="containsText" text="1 3 : 0 0">
      <formula>NOT(ISERROR(SEARCH("1 3 : 0 0",BB91)))</formula>
    </cfRule>
  </conditionalFormatting>
  <conditionalFormatting sqref="BB91">
    <cfRule type="containsText" dxfId="14686" priority="15408" operator="containsText" text="13:00">
      <formula>NOT(ISERROR(SEARCH("13:00",BB91)))</formula>
    </cfRule>
  </conditionalFormatting>
  <conditionalFormatting sqref="BB91:BB98">
    <cfRule type="containsText" dxfId="14685" priority="15419" operator="containsText" text="09:00 – 13.00 ">
      <formula>NOT(ISERROR(SEARCH("09:00 – 13.00 ",BB91)))</formula>
    </cfRule>
  </conditionalFormatting>
  <conditionalFormatting sqref="BB97">
    <cfRule type="containsText" dxfId="14684" priority="15406" operator="containsText" text="09:00 – 13.00 ">
      <formula>NOT(ISERROR(SEARCH("09:00 – 13.00 ",BB97)))</formula>
    </cfRule>
  </conditionalFormatting>
  <conditionalFormatting sqref="BB91:BB98">
    <cfRule type="containsText" dxfId="14683" priority="15405" operator="containsText" text="09:00 – 13.00 ">
      <formula>NOT(ISERROR(SEARCH("09:00 – 13.00 ",BB91)))</formula>
    </cfRule>
  </conditionalFormatting>
  <conditionalFormatting sqref="BB97:BB98">
    <cfRule type="containsText" dxfId="14682" priority="15404" operator="containsText" text="09:00 – 13.00 ">
      <formula>NOT(ISERROR(SEARCH("09:00 – 13.00 ",BB97)))</formula>
    </cfRule>
  </conditionalFormatting>
  <conditionalFormatting sqref="BB92">
    <cfRule type="containsText" dxfId="14681" priority="15401" operator="containsText" text="09.00 -13.00">
      <formula>NOT(ISERROR(SEARCH("09.00 -13.00",BB92)))</formula>
    </cfRule>
    <cfRule type="containsText" dxfId="14680" priority="15402" operator="containsText" text="09.00 -15:00">
      <formula>NOT(ISERROR(SEARCH("09.00 -15:00",BB92)))</formula>
    </cfRule>
    <cfRule type="containsText" dxfId="14679" priority="15403" operator="containsText" text="09.00 -16.00">
      <formula>NOT(ISERROR(SEARCH("09.00 -16.00",BB92)))</formula>
    </cfRule>
  </conditionalFormatting>
  <conditionalFormatting sqref="BB93:BB98">
    <cfRule type="containsText" dxfId="14678" priority="15398" operator="containsText" text="09.00 -13.00">
      <formula>NOT(ISERROR(SEARCH("09.00 -13.00",BB93)))</formula>
    </cfRule>
    <cfRule type="containsText" dxfId="14677" priority="15399" operator="containsText" text="09.00 -15:00">
      <formula>NOT(ISERROR(SEARCH("09.00 -15:00",BB93)))</formula>
    </cfRule>
    <cfRule type="containsText" dxfId="14676" priority="15400" operator="containsText" text="09.00 -16.00">
      <formula>NOT(ISERROR(SEARCH("09.00 -16.00",BB93)))</formula>
    </cfRule>
  </conditionalFormatting>
  <conditionalFormatting sqref="BB91">
    <cfRule type="containsText" dxfId="14675" priority="15395" operator="containsText" text="09.00 -13.00">
      <formula>NOT(ISERROR(SEARCH("09.00 -13.00",BB91)))</formula>
    </cfRule>
    <cfRule type="containsText" dxfId="14674" priority="15396" operator="containsText" text="09.00 -15:00">
      <formula>NOT(ISERROR(SEARCH("09.00 -15:00",BB91)))</formula>
    </cfRule>
    <cfRule type="containsText" dxfId="14673" priority="15397" operator="containsText" text="09.00 -16.00">
      <formula>NOT(ISERROR(SEARCH("09.00 -16.00",BB91)))</formula>
    </cfRule>
  </conditionalFormatting>
  <conditionalFormatting sqref="BB97">
    <cfRule type="containsText" dxfId="14672" priority="15394" operator="containsText" text="09:00 – 13.00 ">
      <formula>NOT(ISERROR(SEARCH("09:00 – 13.00 ",BB97)))</formula>
    </cfRule>
  </conditionalFormatting>
  <conditionalFormatting sqref="BB91:BB98">
    <cfRule type="containsText" dxfId="14671" priority="15393" operator="containsText" text="09:00 – 13.00 ">
      <formula>NOT(ISERROR(SEARCH("09:00 – 13.00 ",BB91)))</formula>
    </cfRule>
  </conditionalFormatting>
  <conditionalFormatting sqref="BB97:BB98">
    <cfRule type="containsText" dxfId="14670" priority="15392" operator="containsText" text="09:00 – 13.00 ">
      <formula>NOT(ISERROR(SEARCH("09:00 – 13.00 ",BB97)))</formula>
    </cfRule>
  </conditionalFormatting>
  <conditionalFormatting sqref="BB92">
    <cfRule type="containsText" dxfId="14669" priority="15389" operator="containsText" text="09.00 -13.00">
      <formula>NOT(ISERROR(SEARCH("09.00 -13.00",BB92)))</formula>
    </cfRule>
    <cfRule type="containsText" dxfId="14668" priority="15390" operator="containsText" text="09.00 -15:00">
      <formula>NOT(ISERROR(SEARCH("09.00 -15:00",BB92)))</formula>
    </cfRule>
    <cfRule type="containsText" dxfId="14667" priority="15391" operator="containsText" text="09.00 -16.00">
      <formula>NOT(ISERROR(SEARCH("09.00 -16.00",BB92)))</formula>
    </cfRule>
  </conditionalFormatting>
  <conditionalFormatting sqref="BB93:BB98">
    <cfRule type="containsText" dxfId="14666" priority="15386" operator="containsText" text="09.00 -13.00">
      <formula>NOT(ISERROR(SEARCH("09.00 -13.00",BB93)))</formula>
    </cfRule>
    <cfRule type="containsText" dxfId="14665" priority="15387" operator="containsText" text="09.00 -15:00">
      <formula>NOT(ISERROR(SEARCH("09.00 -15:00",BB93)))</formula>
    </cfRule>
    <cfRule type="containsText" dxfId="14664" priority="15388" operator="containsText" text="09.00 -16.00">
      <formula>NOT(ISERROR(SEARCH("09.00 -16.00",BB93)))</formula>
    </cfRule>
  </conditionalFormatting>
  <conditionalFormatting sqref="BB91">
    <cfRule type="containsText" dxfId="14663" priority="15383" operator="containsText" text="09.00 -13.00">
      <formula>NOT(ISERROR(SEARCH("09.00 -13.00",BB91)))</formula>
    </cfRule>
    <cfRule type="containsText" dxfId="14662" priority="15384" operator="containsText" text="09.00 -15:00">
      <formula>NOT(ISERROR(SEARCH("09.00 -15:00",BB91)))</formula>
    </cfRule>
    <cfRule type="containsText" dxfId="14661" priority="15385" operator="containsText" text="09.00 -16.00">
      <formula>NOT(ISERROR(SEARCH("09.00 -16.00",BB91)))</formula>
    </cfRule>
  </conditionalFormatting>
  <conditionalFormatting sqref="BB92">
    <cfRule type="containsText" dxfId="14660" priority="15380" operator="containsText" text="09.00 -13:00">
      <formula>NOT(ISERROR(SEARCH("09.00 -13:00",BB92)))</formula>
    </cfRule>
    <cfRule type="containsText" dxfId="14659" priority="15381" operator="containsText" text="08.30 -17.30">
      <formula>NOT(ISERROR(SEARCH("08.30 -17.30",BB92)))</formula>
    </cfRule>
    <cfRule type="containsText" dxfId="14658" priority="15382" operator="containsText" text="08.30 -15:30">
      <formula>NOT(ISERROR(SEARCH("08.30 -15:30",BB92)))</formula>
    </cfRule>
  </conditionalFormatting>
  <conditionalFormatting sqref="BB93:BB98">
    <cfRule type="containsText" dxfId="14657" priority="15377" operator="containsText" text="09.00 -13.00">
      <formula>NOT(ISERROR(SEARCH("09.00 -13.00",BB93)))</formula>
    </cfRule>
    <cfRule type="containsText" dxfId="14656" priority="15378" operator="containsText" text="09.00 -15:00">
      <formula>NOT(ISERROR(SEARCH("09.00 -15:00",BB93)))</formula>
    </cfRule>
    <cfRule type="containsText" dxfId="14655" priority="15379" operator="containsText" text="09.00 -16.00">
      <formula>NOT(ISERROR(SEARCH("09.00 -16.00",BB93)))</formula>
    </cfRule>
  </conditionalFormatting>
  <conditionalFormatting sqref="BB93:BB98">
    <cfRule type="containsText" dxfId="14654" priority="15374" operator="containsText" text="09.00 -13:00">
      <formula>NOT(ISERROR(SEARCH("09.00 -13:00",BB93)))</formula>
    </cfRule>
    <cfRule type="containsText" dxfId="14653" priority="15375" operator="containsText" text="08.30 -17.30">
      <formula>NOT(ISERROR(SEARCH("08.30 -17.30",BB93)))</formula>
    </cfRule>
    <cfRule type="containsText" dxfId="14652" priority="15376" operator="containsText" text="08.30 -15:30">
      <formula>NOT(ISERROR(SEARCH("08.30 -15:30",BB93)))</formula>
    </cfRule>
  </conditionalFormatting>
  <conditionalFormatting sqref="BB91">
    <cfRule type="containsText" dxfId="14651" priority="15371" operator="containsText" text="09.00 -13.00">
      <formula>NOT(ISERROR(SEARCH("09.00 -13.00",BB91)))</formula>
    </cfRule>
    <cfRule type="containsText" dxfId="14650" priority="15372" operator="containsText" text="09.00 -15:00">
      <formula>NOT(ISERROR(SEARCH("09.00 -15:00",BB91)))</formula>
    </cfRule>
    <cfRule type="containsText" dxfId="14649" priority="15373" operator="containsText" text="09.00 -16.00">
      <formula>NOT(ISERROR(SEARCH("09.00 -16.00",BB91)))</formula>
    </cfRule>
  </conditionalFormatting>
  <conditionalFormatting sqref="BB91">
    <cfRule type="containsText" dxfId="14648" priority="15368" operator="containsText" text="09.00 -13:00">
      <formula>NOT(ISERROR(SEARCH("09.00 -13:00",BB91)))</formula>
    </cfRule>
    <cfRule type="containsText" dxfId="14647" priority="15369" operator="containsText" text="08.30 -17.30">
      <formula>NOT(ISERROR(SEARCH("08.30 -17.30",BB91)))</formula>
    </cfRule>
    <cfRule type="containsText" dxfId="14646" priority="15370" operator="containsText" text="08.30 -15:30">
      <formula>NOT(ISERROR(SEARCH("08.30 -15:30",BB91)))</formula>
    </cfRule>
  </conditionalFormatting>
  <conditionalFormatting sqref="BB70">
    <cfRule type="cellIs" dxfId="14645" priority="15299" operator="equal">
      <formula>_FV(13,"3")</formula>
    </cfRule>
  </conditionalFormatting>
  <conditionalFormatting sqref="BB70">
    <cfRule type="cellIs" dxfId="14644" priority="15302" operator="equal">
      <formula>"09.00 – 18.00"</formula>
    </cfRule>
  </conditionalFormatting>
  <conditionalFormatting sqref="BB70">
    <cfRule type="cellIs" dxfId="14643" priority="15303" operator="equal">
      <formula>"09.30 – 13.00"</formula>
    </cfRule>
  </conditionalFormatting>
  <conditionalFormatting sqref="BB70">
    <cfRule type="cellIs" dxfId="14642" priority="15304" operator="equal">
      <formula>"10.30 – 19.30"</formula>
    </cfRule>
  </conditionalFormatting>
  <conditionalFormatting sqref="BB70">
    <cfRule type="cellIs" dxfId="14641" priority="15305" operator="equal">
      <formula>"11.30 – 19.30"</formula>
    </cfRule>
  </conditionalFormatting>
  <conditionalFormatting sqref="BB70">
    <cfRule type="cellIs" dxfId="14640" priority="15306" operator="equal">
      <formula>_FV(13,"3")</formula>
    </cfRule>
  </conditionalFormatting>
  <conditionalFormatting sqref="BB70">
    <cfRule type="cellIs" dxfId="14639" priority="15307" operator="equal">
      <formula>_FV(13,"3")</formula>
    </cfRule>
  </conditionalFormatting>
  <conditionalFormatting sqref="BB70">
    <cfRule type="cellIs" dxfId="14638" priority="15308" operator="equal">
      <formula>_FV(13,"3")</formula>
    </cfRule>
  </conditionalFormatting>
  <conditionalFormatting sqref="BB70">
    <cfRule type="cellIs" dxfId="14637" priority="15295" operator="equal">
      <formula>"09.00 – 18.00"</formula>
    </cfRule>
  </conditionalFormatting>
  <conditionalFormatting sqref="BB70">
    <cfRule type="cellIs" dxfId="14636" priority="15296" operator="equal">
      <formula>"09.30 – 13.00"</formula>
    </cfRule>
  </conditionalFormatting>
  <conditionalFormatting sqref="BB70">
    <cfRule type="cellIs" dxfId="14635" priority="15297" operator="equal">
      <formula>"10.30 – 19.30"</formula>
    </cfRule>
  </conditionalFormatting>
  <conditionalFormatting sqref="BB70">
    <cfRule type="cellIs" dxfId="14634" priority="15359" operator="equal">
      <formula>"09.00 – 13.00"</formula>
    </cfRule>
  </conditionalFormatting>
  <conditionalFormatting sqref="BB70">
    <cfRule type="cellIs" dxfId="14633" priority="15360" operator="equal">
      <formula>"09.00 – 15.00"</formula>
    </cfRule>
  </conditionalFormatting>
  <conditionalFormatting sqref="BB70">
    <cfRule type="cellIs" dxfId="14632" priority="15361" operator="equal">
      <formula>"09.00 – 18.00"</formula>
    </cfRule>
  </conditionalFormatting>
  <conditionalFormatting sqref="BB70">
    <cfRule type="cellIs" dxfId="14631" priority="15362" operator="equal">
      <formula>"09.30 – 13.00"</formula>
    </cfRule>
  </conditionalFormatting>
  <conditionalFormatting sqref="BB70">
    <cfRule type="cellIs" dxfId="14630" priority="15363" operator="equal">
      <formula>"10.30 – 19.30"</formula>
    </cfRule>
  </conditionalFormatting>
  <conditionalFormatting sqref="BB70">
    <cfRule type="cellIs" dxfId="14629" priority="15364" operator="equal">
      <formula>"11.30 – 19.30"</formula>
    </cfRule>
  </conditionalFormatting>
  <conditionalFormatting sqref="BB70">
    <cfRule type="cellIs" dxfId="14628" priority="15365" operator="equal">
      <formula>_FV(13,"3")</formula>
    </cfRule>
  </conditionalFormatting>
  <conditionalFormatting sqref="BB70">
    <cfRule type="cellIs" dxfId="14627" priority="15366" operator="equal">
      <formula>_FV(13,"3")</formula>
    </cfRule>
  </conditionalFormatting>
  <conditionalFormatting sqref="BB70">
    <cfRule type="cellIs" dxfId="14626" priority="15367" operator="equal">
      <formula>_FV(13,"3")</formula>
    </cfRule>
  </conditionalFormatting>
  <conditionalFormatting sqref="BB70">
    <cfRule type="containsText" dxfId="14625" priority="15349" operator="containsText" text="DOMENICA">
      <formula>NOT(ISERROR(SEARCH("DOMENICA",BB70)))</formula>
    </cfRule>
    <cfRule type="containsText" dxfId="14624" priority="15350" operator="containsText" text="08.30 – 14.30">
      <formula>NOT(ISERROR(SEARCH("08.30 – 14.30",BB70)))</formula>
    </cfRule>
    <cfRule type="containsText" dxfId="14623" priority="15351" operator="containsText" text="09.30 – 18.30">
      <formula>NOT(ISERROR(SEARCH("09.30 – 18.30",BB70)))</formula>
    </cfRule>
    <cfRule type="containsText" dxfId="14622" priority="15352" operator="containsText" text="08.30 – 16.30">
      <formula>NOT(ISERROR(SEARCH("08.30 – 16.30",BB70)))</formula>
    </cfRule>
    <cfRule type="containsText" dxfId="14621" priority="15353" operator="containsText" text="08.30 – 17.30">
      <formula>NOT(ISERROR(SEARCH("08.30 – 17.30",BB70)))</formula>
    </cfRule>
    <cfRule type="containsText" dxfId="14620" priority="15354" operator="containsText" text="09.00 – 18.00">
      <formula>NOT(ISERROR(SEARCH("09.00 – 18.00",BB70)))</formula>
    </cfRule>
    <cfRule type="containsText" dxfId="14619" priority="15355" operator="containsText" text="09.00 – 15.00">
      <formula>NOT(ISERROR(SEARCH("09.00 – 15.00",BB70)))</formula>
    </cfRule>
    <cfRule type="containsText" dxfId="14618" priority="15356" operator="containsText" text="10.30 – 19.30">
      <formula>NOT(ISERROR(SEARCH("10.30 – 19.30",BB70)))</formula>
    </cfRule>
    <cfRule type="containsText" dxfId="14617" priority="15357" operator="containsText" text="09.00 – 13.00">
      <formula>NOT(ISERROR(SEARCH("09.00 – 13.00",BB70)))</formula>
    </cfRule>
    <cfRule type="containsText" dxfId="14616" priority="15358" operator="containsText" text="11.30 – 19.30">
      <formula>NOT(ISERROR(SEARCH("11.30 – 19.30",BB70)))</formula>
    </cfRule>
  </conditionalFormatting>
  <conditionalFormatting sqref="BB70">
    <cfRule type="cellIs" dxfId="14615" priority="15341" operator="equal">
      <formula>"09.00 – 15.00"</formula>
    </cfRule>
  </conditionalFormatting>
  <conditionalFormatting sqref="BB70">
    <cfRule type="cellIs" dxfId="14614" priority="15342" operator="equal">
      <formula>"09.00 – 18.00"</formula>
    </cfRule>
  </conditionalFormatting>
  <conditionalFormatting sqref="BB70">
    <cfRule type="cellIs" dxfId="14613" priority="15343" operator="equal">
      <formula>"09.30 – 13.00"</formula>
    </cfRule>
  </conditionalFormatting>
  <conditionalFormatting sqref="BB70">
    <cfRule type="cellIs" dxfId="14612" priority="15344" operator="equal">
      <formula>"10.30 – 19.30"</formula>
    </cfRule>
  </conditionalFormatting>
  <conditionalFormatting sqref="BB70">
    <cfRule type="cellIs" dxfId="14611" priority="15345" operator="equal">
      <formula>"11.30 – 19.30"</formula>
    </cfRule>
  </conditionalFormatting>
  <conditionalFormatting sqref="BB70">
    <cfRule type="cellIs" dxfId="14610" priority="15346" operator="equal">
      <formula>_FV(13,"3")</formula>
    </cfRule>
  </conditionalFormatting>
  <conditionalFormatting sqref="BB70">
    <cfRule type="cellIs" dxfId="14609" priority="15347" operator="equal">
      <formula>_FV(13,"3")</formula>
    </cfRule>
  </conditionalFormatting>
  <conditionalFormatting sqref="BB70">
    <cfRule type="cellIs" dxfId="14608" priority="15348" operator="equal">
      <formula>_FV(13,"3")</formula>
    </cfRule>
  </conditionalFormatting>
  <conditionalFormatting sqref="BB70">
    <cfRule type="cellIs" dxfId="14607" priority="15333" operator="equal">
      <formula>"09.00 – 15.00"</formula>
    </cfRule>
  </conditionalFormatting>
  <conditionalFormatting sqref="BB70">
    <cfRule type="cellIs" dxfId="14606" priority="15334" operator="equal">
      <formula>"09.00 – 18.00"</formula>
    </cfRule>
  </conditionalFormatting>
  <conditionalFormatting sqref="BB70">
    <cfRule type="cellIs" dxfId="14605" priority="15335" operator="equal">
      <formula>"09.30 – 13.00"</formula>
    </cfRule>
  </conditionalFormatting>
  <conditionalFormatting sqref="BB70">
    <cfRule type="cellIs" dxfId="14604" priority="15336" operator="equal">
      <formula>"10.30 – 19.30"</formula>
    </cfRule>
  </conditionalFormatting>
  <conditionalFormatting sqref="BB70">
    <cfRule type="cellIs" dxfId="14603" priority="15337" operator="equal">
      <formula>"11.30 – 19.30"</formula>
    </cfRule>
  </conditionalFormatting>
  <conditionalFormatting sqref="BB70">
    <cfRule type="cellIs" dxfId="14602" priority="15338" operator="equal">
      <formula>_FV(13,"3")</formula>
    </cfRule>
  </conditionalFormatting>
  <conditionalFormatting sqref="BB70">
    <cfRule type="cellIs" dxfId="14601" priority="15339" operator="equal">
      <formula>_FV(13,"3")</formula>
    </cfRule>
  </conditionalFormatting>
  <conditionalFormatting sqref="BB70">
    <cfRule type="cellIs" dxfId="14600" priority="15340" operator="equal">
      <formula>_FV(13,"3")</formula>
    </cfRule>
  </conditionalFormatting>
  <conditionalFormatting sqref="BB70">
    <cfRule type="containsText" dxfId="14599" priority="15327" operator="containsText" text="09.00 - 13.00">
      <formula>NOT(ISERROR(SEARCH("09.00 - 13.00",BB70)))</formula>
    </cfRule>
    <cfRule type="containsText" dxfId="14598" priority="15328" operator="containsText" text="09.00 – 15:00">
      <formula>NOT(ISERROR(SEARCH("09.00 – 15:00",BB70)))</formula>
    </cfRule>
    <cfRule type="containsText" dxfId="14597" priority="15329" operator="containsText" text="09.00 – 16.00">
      <formula>NOT(ISERROR(SEARCH("09.00 – 16.00",BB70)))</formula>
    </cfRule>
    <cfRule type="containsText" dxfId="14596" priority="15330" operator="containsText" text="09.00 - 13:00">
      <formula>NOT(ISERROR(SEARCH("09.00 - 13:00",BB70)))</formula>
    </cfRule>
    <cfRule type="containsText" dxfId="14595" priority="15331" operator="containsText" text="08.30 – 16:30 ">
      <formula>NOT(ISERROR(SEARCH("08.30 – 16:30 ",BB70)))</formula>
    </cfRule>
    <cfRule type="containsText" dxfId="14594" priority="15332" operator="containsText" text="08.30 – 17:30 ">
      <formula>NOT(ISERROR(SEARCH("08.30 – 17:30 ",BB70)))</formula>
    </cfRule>
  </conditionalFormatting>
  <conditionalFormatting sqref="BB70">
    <cfRule type="cellIs" dxfId="14593" priority="15319" operator="equal">
      <formula>"09.00 – 15.00"</formula>
    </cfRule>
  </conditionalFormatting>
  <conditionalFormatting sqref="BB70">
    <cfRule type="cellIs" dxfId="14592" priority="15320" operator="equal">
      <formula>"09.00 – 18.00"</formula>
    </cfRule>
  </conditionalFormatting>
  <conditionalFormatting sqref="BB70">
    <cfRule type="cellIs" dxfId="14591" priority="15321" operator="equal">
      <formula>"09.30 – 13.00"</formula>
    </cfRule>
  </conditionalFormatting>
  <conditionalFormatting sqref="BB70">
    <cfRule type="cellIs" dxfId="14590" priority="15322" operator="equal">
      <formula>"10.30 – 19.30"</formula>
    </cfRule>
  </conditionalFormatting>
  <conditionalFormatting sqref="BB70">
    <cfRule type="cellIs" dxfId="14589" priority="15323" operator="equal">
      <formula>"11.30 – 19.30"</formula>
    </cfRule>
  </conditionalFormatting>
  <conditionalFormatting sqref="BB70">
    <cfRule type="cellIs" dxfId="14588" priority="15324" operator="equal">
      <formula>_FV(13,"3")</formula>
    </cfRule>
  </conditionalFormatting>
  <conditionalFormatting sqref="BB70">
    <cfRule type="cellIs" dxfId="14587" priority="15325" operator="equal">
      <formula>_FV(13,"3")</formula>
    </cfRule>
  </conditionalFormatting>
  <conditionalFormatting sqref="BB70">
    <cfRule type="cellIs" dxfId="14586" priority="15326" operator="equal">
      <formula>_FV(13,"3")</formula>
    </cfRule>
  </conditionalFormatting>
  <conditionalFormatting sqref="BB70">
    <cfRule type="containsText" dxfId="14585" priority="15309" operator="containsText" text="DOMENICA">
      <formula>NOT(ISERROR(SEARCH("DOMENICA",BB70)))</formula>
    </cfRule>
    <cfRule type="containsText" dxfId="14584" priority="15310" operator="containsText" text="08.30 – 14.30">
      <formula>NOT(ISERROR(SEARCH("08.30 – 14.30",BB70)))</formula>
    </cfRule>
    <cfRule type="containsText" dxfId="14583" priority="15311" operator="containsText" text="09.30 – 18.30">
      <formula>NOT(ISERROR(SEARCH("09.30 – 18.30",BB70)))</formula>
    </cfRule>
    <cfRule type="containsText" dxfId="14582" priority="15312" operator="containsText" text="08.30 – 16.30">
      <formula>NOT(ISERROR(SEARCH("08.30 – 16.30",BB70)))</formula>
    </cfRule>
    <cfRule type="containsText" dxfId="14581" priority="15313" operator="containsText" text="08.30 – 17.30">
      <formula>NOT(ISERROR(SEARCH("08.30 – 17.30",BB70)))</formula>
    </cfRule>
    <cfRule type="containsText" dxfId="14580" priority="15314" operator="containsText" text="09.00 – 18.00">
      <formula>NOT(ISERROR(SEARCH("09.00 – 18.00",BB70)))</formula>
    </cfRule>
    <cfRule type="containsText" dxfId="14579" priority="15315" operator="containsText" text="09.00 – 15.00">
      <formula>NOT(ISERROR(SEARCH("09.00 – 15.00",BB70)))</formula>
    </cfRule>
    <cfRule type="containsText" dxfId="14578" priority="15316" operator="containsText" text="10.30 – 19.30">
      <formula>NOT(ISERROR(SEARCH("10.30 – 19.30",BB70)))</formula>
    </cfRule>
    <cfRule type="containsText" dxfId="14577" priority="15317" operator="containsText" text="09.00 – 13.00">
      <formula>NOT(ISERROR(SEARCH("09.00 – 13.00",BB70)))</formula>
    </cfRule>
    <cfRule type="containsText" dxfId="14576" priority="15318" operator="containsText" text="11.30 – 19.30">
      <formula>NOT(ISERROR(SEARCH("11.30 – 19.30",BB70)))</formula>
    </cfRule>
  </conditionalFormatting>
  <conditionalFormatting sqref="BB70">
    <cfRule type="cellIs" dxfId="14575" priority="15298" operator="equal">
      <formula>"11.30 – 19.30"</formula>
    </cfRule>
  </conditionalFormatting>
  <conditionalFormatting sqref="BB70">
    <cfRule type="cellIs" dxfId="14574" priority="15300" operator="equal">
      <formula>_FV(13,"3")</formula>
    </cfRule>
  </conditionalFormatting>
  <conditionalFormatting sqref="BB70">
    <cfRule type="cellIs" dxfId="14573" priority="15301" operator="equal">
      <formula>_FV(13,"3")</formula>
    </cfRule>
  </conditionalFormatting>
  <conditionalFormatting sqref="BB80">
    <cfRule type="cellIs" dxfId="14572" priority="15226" operator="equal">
      <formula>_FV(13,"3")</formula>
    </cfRule>
  </conditionalFormatting>
  <conditionalFormatting sqref="BB80">
    <cfRule type="cellIs" dxfId="14571" priority="15229" operator="equal">
      <formula>"09.00 – 18.00"</formula>
    </cfRule>
  </conditionalFormatting>
  <conditionalFormatting sqref="BB80">
    <cfRule type="cellIs" dxfId="14570" priority="15230" operator="equal">
      <formula>"09.30 – 13.00"</formula>
    </cfRule>
  </conditionalFormatting>
  <conditionalFormatting sqref="BB80">
    <cfRule type="cellIs" dxfId="14569" priority="15231" operator="equal">
      <formula>"10.30 – 19.30"</formula>
    </cfRule>
  </conditionalFormatting>
  <conditionalFormatting sqref="BB80">
    <cfRule type="cellIs" dxfId="14568" priority="15232" operator="equal">
      <formula>"11.30 – 19.30"</formula>
    </cfRule>
  </conditionalFormatting>
  <conditionalFormatting sqref="BB80">
    <cfRule type="cellIs" dxfId="14567" priority="15233" operator="equal">
      <formula>_FV(13,"3")</formula>
    </cfRule>
  </conditionalFormatting>
  <conditionalFormatting sqref="BB80">
    <cfRule type="cellIs" dxfId="14566" priority="15234" operator="equal">
      <formula>_FV(13,"3")</formula>
    </cfRule>
  </conditionalFormatting>
  <conditionalFormatting sqref="BB80">
    <cfRule type="cellIs" dxfId="14565" priority="15235" operator="equal">
      <formula>_FV(13,"3")</formula>
    </cfRule>
  </conditionalFormatting>
  <conditionalFormatting sqref="BB80">
    <cfRule type="cellIs" dxfId="14564" priority="15222" operator="equal">
      <formula>"09.00 – 18.00"</formula>
    </cfRule>
  </conditionalFormatting>
  <conditionalFormatting sqref="BB80">
    <cfRule type="cellIs" dxfId="14563" priority="15223" operator="equal">
      <formula>"09.30 – 13.00"</formula>
    </cfRule>
  </conditionalFormatting>
  <conditionalFormatting sqref="BB80">
    <cfRule type="cellIs" dxfId="14562" priority="15224" operator="equal">
      <formula>"10.30 – 19.30"</formula>
    </cfRule>
  </conditionalFormatting>
  <conditionalFormatting sqref="BB80">
    <cfRule type="cellIs" dxfId="14561" priority="15286" operator="equal">
      <formula>"09.00 – 13.00"</formula>
    </cfRule>
  </conditionalFormatting>
  <conditionalFormatting sqref="BB80">
    <cfRule type="cellIs" dxfId="14560" priority="15287" operator="equal">
      <formula>"09.00 – 15.00"</formula>
    </cfRule>
  </conditionalFormatting>
  <conditionalFormatting sqref="BB80">
    <cfRule type="cellIs" dxfId="14559" priority="15288" operator="equal">
      <formula>"09.00 – 18.00"</formula>
    </cfRule>
  </conditionalFormatting>
  <conditionalFormatting sqref="BB80">
    <cfRule type="cellIs" dxfId="14558" priority="15289" operator="equal">
      <formula>"09.30 – 13.00"</formula>
    </cfRule>
  </conditionalFormatting>
  <conditionalFormatting sqref="BB80">
    <cfRule type="cellIs" dxfId="14557" priority="15290" operator="equal">
      <formula>"10.30 – 19.30"</formula>
    </cfRule>
  </conditionalFormatting>
  <conditionalFormatting sqref="BB80">
    <cfRule type="cellIs" dxfId="14556" priority="15291" operator="equal">
      <formula>"11.30 – 19.30"</formula>
    </cfRule>
  </conditionalFormatting>
  <conditionalFormatting sqref="BB80">
    <cfRule type="cellIs" dxfId="14555" priority="15292" operator="equal">
      <formula>_FV(13,"3")</formula>
    </cfRule>
  </conditionalFormatting>
  <conditionalFormatting sqref="BB80">
    <cfRule type="cellIs" dxfId="14554" priority="15293" operator="equal">
      <formula>_FV(13,"3")</formula>
    </cfRule>
  </conditionalFormatting>
  <conditionalFormatting sqref="BB80">
    <cfRule type="cellIs" dxfId="14553" priority="15294" operator="equal">
      <formula>_FV(13,"3")</formula>
    </cfRule>
  </conditionalFormatting>
  <conditionalFormatting sqref="BB80">
    <cfRule type="containsText" dxfId="14552" priority="15276" operator="containsText" text="DOMENICA">
      <formula>NOT(ISERROR(SEARCH("DOMENICA",BB80)))</formula>
    </cfRule>
    <cfRule type="containsText" dxfId="14551" priority="15277" operator="containsText" text="08.30 – 14.30">
      <formula>NOT(ISERROR(SEARCH("08.30 – 14.30",BB80)))</formula>
    </cfRule>
    <cfRule type="containsText" dxfId="14550" priority="15278" operator="containsText" text="09.30 – 18.30">
      <formula>NOT(ISERROR(SEARCH("09.30 – 18.30",BB80)))</formula>
    </cfRule>
    <cfRule type="containsText" dxfId="14549" priority="15279" operator="containsText" text="08.30 – 16.30">
      <formula>NOT(ISERROR(SEARCH("08.30 – 16.30",BB80)))</formula>
    </cfRule>
    <cfRule type="containsText" dxfId="14548" priority="15280" operator="containsText" text="08.30 – 17.30">
      <formula>NOT(ISERROR(SEARCH("08.30 – 17.30",BB80)))</formula>
    </cfRule>
    <cfRule type="containsText" dxfId="14547" priority="15281" operator="containsText" text="09.00 – 18.00">
      <formula>NOT(ISERROR(SEARCH("09.00 – 18.00",BB80)))</formula>
    </cfRule>
    <cfRule type="containsText" dxfId="14546" priority="15282" operator="containsText" text="09.00 – 15.00">
      <formula>NOT(ISERROR(SEARCH("09.00 – 15.00",BB80)))</formula>
    </cfRule>
    <cfRule type="containsText" dxfId="14545" priority="15283" operator="containsText" text="10.30 – 19.30">
      <formula>NOT(ISERROR(SEARCH("10.30 – 19.30",BB80)))</formula>
    </cfRule>
    <cfRule type="containsText" dxfId="14544" priority="15284" operator="containsText" text="09.00 – 13.00">
      <formula>NOT(ISERROR(SEARCH("09.00 – 13.00",BB80)))</formula>
    </cfRule>
    <cfRule type="containsText" dxfId="14543" priority="15285" operator="containsText" text="11.30 – 19.30">
      <formula>NOT(ISERROR(SEARCH("11.30 – 19.30",BB80)))</formula>
    </cfRule>
  </conditionalFormatting>
  <conditionalFormatting sqref="BB80">
    <cfRule type="cellIs" dxfId="14542" priority="15268" operator="equal">
      <formula>"09.00 – 15.00"</formula>
    </cfRule>
  </conditionalFormatting>
  <conditionalFormatting sqref="BB80">
    <cfRule type="cellIs" dxfId="14541" priority="15269" operator="equal">
      <formula>"09.00 – 18.00"</formula>
    </cfRule>
  </conditionalFormatting>
  <conditionalFormatting sqref="BB80">
    <cfRule type="cellIs" dxfId="14540" priority="15270" operator="equal">
      <formula>"09.30 – 13.00"</formula>
    </cfRule>
  </conditionalFormatting>
  <conditionalFormatting sqref="BB80">
    <cfRule type="cellIs" dxfId="14539" priority="15271" operator="equal">
      <formula>"10.30 – 19.30"</formula>
    </cfRule>
  </conditionalFormatting>
  <conditionalFormatting sqref="BB80">
    <cfRule type="cellIs" dxfId="14538" priority="15272" operator="equal">
      <formula>"11.30 – 19.30"</formula>
    </cfRule>
  </conditionalFormatting>
  <conditionalFormatting sqref="BB80">
    <cfRule type="cellIs" dxfId="14537" priority="15273" operator="equal">
      <formula>_FV(13,"3")</formula>
    </cfRule>
  </conditionalFormatting>
  <conditionalFormatting sqref="BB80">
    <cfRule type="cellIs" dxfId="14536" priority="15274" operator="equal">
      <formula>_FV(13,"3")</formula>
    </cfRule>
  </conditionalFormatting>
  <conditionalFormatting sqref="BB80">
    <cfRule type="cellIs" dxfId="14535" priority="15275" operator="equal">
      <formula>_FV(13,"3")</formula>
    </cfRule>
  </conditionalFormatting>
  <conditionalFormatting sqref="BB80">
    <cfRule type="cellIs" dxfId="14534" priority="15260" operator="equal">
      <formula>"09.00 – 15.00"</formula>
    </cfRule>
  </conditionalFormatting>
  <conditionalFormatting sqref="BB80">
    <cfRule type="cellIs" dxfId="14533" priority="15261" operator="equal">
      <formula>"09.00 – 18.00"</formula>
    </cfRule>
  </conditionalFormatting>
  <conditionalFormatting sqref="BB80">
    <cfRule type="cellIs" dxfId="14532" priority="15262" operator="equal">
      <formula>"09.30 – 13.00"</formula>
    </cfRule>
  </conditionalFormatting>
  <conditionalFormatting sqref="BB80">
    <cfRule type="cellIs" dxfId="14531" priority="15263" operator="equal">
      <formula>"10.30 – 19.30"</formula>
    </cfRule>
  </conditionalFormatting>
  <conditionalFormatting sqref="BB80">
    <cfRule type="cellIs" dxfId="14530" priority="15264" operator="equal">
      <formula>"11.30 – 19.30"</formula>
    </cfRule>
  </conditionalFormatting>
  <conditionalFormatting sqref="BB80">
    <cfRule type="cellIs" dxfId="14529" priority="15265" operator="equal">
      <formula>_FV(13,"3")</formula>
    </cfRule>
  </conditionalFormatting>
  <conditionalFormatting sqref="BB80">
    <cfRule type="cellIs" dxfId="14528" priority="15266" operator="equal">
      <formula>_FV(13,"3")</formula>
    </cfRule>
  </conditionalFormatting>
  <conditionalFormatting sqref="BB80">
    <cfRule type="cellIs" dxfId="14527" priority="15267" operator="equal">
      <formula>_FV(13,"3")</formula>
    </cfRule>
  </conditionalFormatting>
  <conditionalFormatting sqref="BB80">
    <cfRule type="containsText" dxfId="14526" priority="15254" operator="containsText" text="09.00 - 13.00">
      <formula>NOT(ISERROR(SEARCH("09.00 - 13.00",BB80)))</formula>
    </cfRule>
    <cfRule type="containsText" dxfId="14525" priority="15255" operator="containsText" text="09.00 – 15:00">
      <formula>NOT(ISERROR(SEARCH("09.00 – 15:00",BB80)))</formula>
    </cfRule>
    <cfRule type="containsText" dxfId="14524" priority="15256" operator="containsText" text="09.00 – 16.00">
      <formula>NOT(ISERROR(SEARCH("09.00 – 16.00",BB80)))</formula>
    </cfRule>
    <cfRule type="containsText" dxfId="14523" priority="15257" operator="containsText" text="09.00 - 13:00">
      <formula>NOT(ISERROR(SEARCH("09.00 - 13:00",BB80)))</formula>
    </cfRule>
    <cfRule type="containsText" dxfId="14522" priority="15258" operator="containsText" text="08.30 – 16:30 ">
      <formula>NOT(ISERROR(SEARCH("08.30 – 16:30 ",BB80)))</formula>
    </cfRule>
    <cfRule type="containsText" dxfId="14521" priority="15259" operator="containsText" text="08.30 – 17:30 ">
      <formula>NOT(ISERROR(SEARCH("08.30 – 17:30 ",BB80)))</formula>
    </cfRule>
  </conditionalFormatting>
  <conditionalFormatting sqref="BB80">
    <cfRule type="cellIs" dxfId="14520" priority="15246" operator="equal">
      <formula>"09.00 – 15.00"</formula>
    </cfRule>
  </conditionalFormatting>
  <conditionalFormatting sqref="BB80">
    <cfRule type="cellIs" dxfId="14519" priority="15247" operator="equal">
      <formula>"09.00 – 18.00"</formula>
    </cfRule>
  </conditionalFormatting>
  <conditionalFormatting sqref="BB80">
    <cfRule type="cellIs" dxfId="14518" priority="15248" operator="equal">
      <formula>"09.30 – 13.00"</formula>
    </cfRule>
  </conditionalFormatting>
  <conditionalFormatting sqref="BB80">
    <cfRule type="cellIs" dxfId="14517" priority="15249" operator="equal">
      <formula>"10.30 – 19.30"</formula>
    </cfRule>
  </conditionalFormatting>
  <conditionalFormatting sqref="BB80">
    <cfRule type="cellIs" dxfId="14516" priority="15250" operator="equal">
      <formula>"11.30 – 19.30"</formula>
    </cfRule>
  </conditionalFormatting>
  <conditionalFormatting sqref="BB80">
    <cfRule type="cellIs" dxfId="14515" priority="15251" operator="equal">
      <formula>_FV(13,"3")</formula>
    </cfRule>
  </conditionalFormatting>
  <conditionalFormatting sqref="BB80">
    <cfRule type="cellIs" dxfId="14514" priority="15252" operator="equal">
      <formula>_FV(13,"3")</formula>
    </cfRule>
  </conditionalFormatting>
  <conditionalFormatting sqref="BB80">
    <cfRule type="cellIs" dxfId="14513" priority="15253" operator="equal">
      <formula>_FV(13,"3")</formula>
    </cfRule>
  </conditionalFormatting>
  <conditionalFormatting sqref="BB80">
    <cfRule type="containsText" dxfId="14512" priority="15236" operator="containsText" text="DOMENICA">
      <formula>NOT(ISERROR(SEARCH("DOMENICA",BB80)))</formula>
    </cfRule>
    <cfRule type="containsText" dxfId="14511" priority="15237" operator="containsText" text="08.30 – 14.30">
      <formula>NOT(ISERROR(SEARCH("08.30 – 14.30",BB80)))</formula>
    </cfRule>
    <cfRule type="containsText" dxfId="14510" priority="15238" operator="containsText" text="09.30 – 18.30">
      <formula>NOT(ISERROR(SEARCH("09.30 – 18.30",BB80)))</formula>
    </cfRule>
    <cfRule type="containsText" dxfId="14509" priority="15239" operator="containsText" text="08.30 – 16.30">
      <formula>NOT(ISERROR(SEARCH("08.30 – 16.30",BB80)))</formula>
    </cfRule>
    <cfRule type="containsText" dxfId="14508" priority="15240" operator="containsText" text="08.30 – 17.30">
      <formula>NOT(ISERROR(SEARCH("08.30 – 17.30",BB80)))</formula>
    </cfRule>
    <cfRule type="containsText" dxfId="14507" priority="15241" operator="containsText" text="09.00 – 18.00">
      <formula>NOT(ISERROR(SEARCH("09.00 – 18.00",BB80)))</formula>
    </cfRule>
    <cfRule type="containsText" dxfId="14506" priority="15242" operator="containsText" text="09.00 – 15.00">
      <formula>NOT(ISERROR(SEARCH("09.00 – 15.00",BB80)))</formula>
    </cfRule>
    <cfRule type="containsText" dxfId="14505" priority="15243" operator="containsText" text="10.30 – 19.30">
      <formula>NOT(ISERROR(SEARCH("10.30 – 19.30",BB80)))</formula>
    </cfRule>
    <cfRule type="containsText" dxfId="14504" priority="15244" operator="containsText" text="09.00 – 13.00">
      <formula>NOT(ISERROR(SEARCH("09.00 – 13.00",BB80)))</formula>
    </cfRule>
    <cfRule type="containsText" dxfId="14503" priority="15245" operator="containsText" text="11.30 – 19.30">
      <formula>NOT(ISERROR(SEARCH("11.30 – 19.30",BB80)))</formula>
    </cfRule>
  </conditionalFormatting>
  <conditionalFormatting sqref="BB80">
    <cfRule type="cellIs" dxfId="14502" priority="15225" operator="equal">
      <formula>"11.30 – 19.30"</formula>
    </cfRule>
  </conditionalFormatting>
  <conditionalFormatting sqref="BB80">
    <cfRule type="cellIs" dxfId="14501" priority="15227" operator="equal">
      <formula>_FV(13,"3")</formula>
    </cfRule>
  </conditionalFormatting>
  <conditionalFormatting sqref="BB80">
    <cfRule type="cellIs" dxfId="14500" priority="15228" operator="equal">
      <formula>_FV(13,"3")</formula>
    </cfRule>
  </conditionalFormatting>
  <conditionalFormatting sqref="BB90">
    <cfRule type="cellIs" dxfId="14499" priority="15213" operator="equal">
      <formula>"09.00 – 13.00"</formula>
    </cfRule>
  </conditionalFormatting>
  <conditionalFormatting sqref="BB90">
    <cfRule type="cellIs" dxfId="14498" priority="15214" operator="equal">
      <formula>"09.00 – 15.00"</formula>
    </cfRule>
  </conditionalFormatting>
  <conditionalFormatting sqref="BB90">
    <cfRule type="cellIs" dxfId="14497" priority="15215" operator="equal">
      <formula>"09.00 – 18.00"</formula>
    </cfRule>
  </conditionalFormatting>
  <conditionalFormatting sqref="BB90">
    <cfRule type="cellIs" dxfId="14496" priority="15216" operator="equal">
      <formula>"09.30 – 13.00"</formula>
    </cfRule>
  </conditionalFormatting>
  <conditionalFormatting sqref="BB90">
    <cfRule type="cellIs" dxfId="14495" priority="15217" operator="equal">
      <formula>"10.30 – 19.30"</formula>
    </cfRule>
  </conditionalFormatting>
  <conditionalFormatting sqref="BB90">
    <cfRule type="cellIs" dxfId="14494" priority="15218" operator="equal">
      <formula>"11.30 – 19.30"</formula>
    </cfRule>
  </conditionalFormatting>
  <conditionalFormatting sqref="BB90">
    <cfRule type="cellIs" dxfId="14493" priority="15219" operator="equal">
      <formula>_FV(13,"3")</formula>
    </cfRule>
  </conditionalFormatting>
  <conditionalFormatting sqref="BB90">
    <cfRule type="cellIs" dxfId="14492" priority="15220" operator="equal">
      <formula>_FV(13,"3")</formula>
    </cfRule>
  </conditionalFormatting>
  <conditionalFormatting sqref="BB90">
    <cfRule type="cellIs" dxfId="14491" priority="15221" operator="equal">
      <formula>_FV(13,"3")</formula>
    </cfRule>
  </conditionalFormatting>
  <conditionalFormatting sqref="BB90">
    <cfRule type="containsText" dxfId="14490" priority="15203" operator="containsText" text="DOMENICA">
      <formula>NOT(ISERROR(SEARCH("DOMENICA",BB90)))</formula>
    </cfRule>
    <cfRule type="containsText" dxfId="14489" priority="15204" operator="containsText" text="08.30 – 14.30">
      <formula>NOT(ISERROR(SEARCH("08.30 – 14.30",BB90)))</formula>
    </cfRule>
    <cfRule type="containsText" dxfId="14488" priority="15205" operator="containsText" text="09.30 – 18.30">
      <formula>NOT(ISERROR(SEARCH("09.30 – 18.30",BB90)))</formula>
    </cfRule>
    <cfRule type="containsText" dxfId="14487" priority="15206" operator="containsText" text="08.30 – 16.30">
      <formula>NOT(ISERROR(SEARCH("08.30 – 16.30",BB90)))</formula>
    </cfRule>
    <cfRule type="containsText" dxfId="14486" priority="15207" operator="containsText" text="08.30 – 17.30">
      <formula>NOT(ISERROR(SEARCH("08.30 – 17.30",BB90)))</formula>
    </cfRule>
    <cfRule type="containsText" dxfId="14485" priority="15208" operator="containsText" text="09.00 – 18.00">
      <formula>NOT(ISERROR(SEARCH("09.00 – 18.00",BB90)))</formula>
    </cfRule>
    <cfRule type="containsText" dxfId="14484" priority="15209" operator="containsText" text="09.00 – 15.00">
      <formula>NOT(ISERROR(SEARCH("09.00 – 15.00",BB90)))</formula>
    </cfRule>
    <cfRule type="containsText" dxfId="14483" priority="15210" operator="containsText" text="10.30 – 19.30">
      <formula>NOT(ISERROR(SEARCH("10.30 – 19.30",BB90)))</formula>
    </cfRule>
    <cfRule type="containsText" dxfId="14482" priority="15211" operator="containsText" text="09.00 – 13.00">
      <formula>NOT(ISERROR(SEARCH("09.00 – 13.00",BB90)))</formula>
    </cfRule>
    <cfRule type="containsText" dxfId="14481" priority="15212" operator="containsText" text="11.30 – 19.30">
      <formula>NOT(ISERROR(SEARCH("11.30 – 19.30",BB90)))</formula>
    </cfRule>
  </conditionalFormatting>
  <conditionalFormatting sqref="BB90">
    <cfRule type="cellIs" dxfId="14480" priority="15195" operator="equal">
      <formula>"09.00 – 15.00"</formula>
    </cfRule>
  </conditionalFormatting>
  <conditionalFormatting sqref="BB90">
    <cfRule type="cellIs" dxfId="14479" priority="15196" operator="equal">
      <formula>"09.00 – 18.00"</formula>
    </cfRule>
  </conditionalFormatting>
  <conditionalFormatting sqref="BB90">
    <cfRule type="cellIs" dxfId="14478" priority="15197" operator="equal">
      <formula>"09.30 – 13.00"</formula>
    </cfRule>
  </conditionalFormatting>
  <conditionalFormatting sqref="BB90">
    <cfRule type="cellIs" dxfId="14477" priority="15198" operator="equal">
      <formula>"10.30 – 19.30"</formula>
    </cfRule>
  </conditionalFormatting>
  <conditionalFormatting sqref="BB90">
    <cfRule type="cellIs" dxfId="14476" priority="15199" operator="equal">
      <formula>"11.30 – 19.30"</formula>
    </cfRule>
  </conditionalFormatting>
  <conditionalFormatting sqref="BB90">
    <cfRule type="cellIs" dxfId="14475" priority="15200" operator="equal">
      <formula>_FV(13,"3")</formula>
    </cfRule>
  </conditionalFormatting>
  <conditionalFormatting sqref="BB90">
    <cfRule type="cellIs" dxfId="14474" priority="15201" operator="equal">
      <formula>_FV(13,"3")</formula>
    </cfRule>
  </conditionalFormatting>
  <conditionalFormatting sqref="BB90">
    <cfRule type="cellIs" dxfId="14473" priority="15202" operator="equal">
      <formula>_FV(13,"3")</formula>
    </cfRule>
  </conditionalFormatting>
  <conditionalFormatting sqref="BB90">
    <cfRule type="cellIs" dxfId="14472" priority="15187" operator="equal">
      <formula>"09.00 – 15.00"</formula>
    </cfRule>
  </conditionalFormatting>
  <conditionalFormatting sqref="BB90">
    <cfRule type="cellIs" dxfId="14471" priority="15188" operator="equal">
      <formula>"09.00 – 18.00"</formula>
    </cfRule>
  </conditionalFormatting>
  <conditionalFormatting sqref="BB90">
    <cfRule type="cellIs" dxfId="14470" priority="15189" operator="equal">
      <formula>"09.30 – 13.00"</formula>
    </cfRule>
  </conditionalFormatting>
  <conditionalFormatting sqref="BB90">
    <cfRule type="cellIs" dxfId="14469" priority="15190" operator="equal">
      <formula>"10.30 – 19.30"</formula>
    </cfRule>
  </conditionalFormatting>
  <conditionalFormatting sqref="BB90">
    <cfRule type="cellIs" dxfId="14468" priority="15191" operator="equal">
      <formula>"11.30 – 19.30"</formula>
    </cfRule>
  </conditionalFormatting>
  <conditionalFormatting sqref="BB90">
    <cfRule type="cellIs" dxfId="14467" priority="15192" operator="equal">
      <formula>_FV(13,"3")</formula>
    </cfRule>
  </conditionalFormatting>
  <conditionalFormatting sqref="BB90">
    <cfRule type="cellIs" dxfId="14466" priority="15193" operator="equal">
      <formula>_FV(13,"3")</formula>
    </cfRule>
  </conditionalFormatting>
  <conditionalFormatting sqref="BB90">
    <cfRule type="cellIs" dxfId="14465" priority="15194" operator="equal">
      <formula>_FV(13,"3")</formula>
    </cfRule>
  </conditionalFormatting>
  <conditionalFormatting sqref="BB90">
    <cfRule type="containsText" dxfId="14464" priority="15181" operator="containsText" text="09.00 - 13.00">
      <formula>NOT(ISERROR(SEARCH("09.00 - 13.00",BB90)))</formula>
    </cfRule>
    <cfRule type="containsText" dxfId="14463" priority="15182" operator="containsText" text="09.00 – 15:00">
      <formula>NOT(ISERROR(SEARCH("09.00 – 15:00",BB90)))</formula>
    </cfRule>
    <cfRule type="containsText" dxfId="14462" priority="15183" operator="containsText" text="09.00 – 16.00">
      <formula>NOT(ISERROR(SEARCH("09.00 – 16.00",BB90)))</formula>
    </cfRule>
    <cfRule type="containsText" dxfId="14461" priority="15184" operator="containsText" text="09.00 - 13:00">
      <formula>NOT(ISERROR(SEARCH("09.00 - 13:00",BB90)))</formula>
    </cfRule>
    <cfRule type="containsText" dxfId="14460" priority="15185" operator="containsText" text="08.30 – 16:30 ">
      <formula>NOT(ISERROR(SEARCH("08.30 – 16:30 ",BB90)))</formula>
    </cfRule>
    <cfRule type="containsText" dxfId="14459" priority="15186" operator="containsText" text="08.30 – 17:30 ">
      <formula>NOT(ISERROR(SEARCH("08.30 – 17:30 ",BB90)))</formula>
    </cfRule>
  </conditionalFormatting>
  <conditionalFormatting sqref="BB90">
    <cfRule type="cellIs" dxfId="14458" priority="15173" operator="equal">
      <formula>"09.00 – 15.00"</formula>
    </cfRule>
  </conditionalFormatting>
  <conditionalFormatting sqref="BB90">
    <cfRule type="cellIs" dxfId="14457" priority="15174" operator="equal">
      <formula>"09.00 – 18.00"</formula>
    </cfRule>
  </conditionalFormatting>
  <conditionalFormatting sqref="BB90">
    <cfRule type="cellIs" dxfId="14456" priority="15175" operator="equal">
      <formula>"09.30 – 13.00"</formula>
    </cfRule>
  </conditionalFormatting>
  <conditionalFormatting sqref="BB90">
    <cfRule type="cellIs" dxfId="14455" priority="15176" operator="equal">
      <formula>"10.30 – 19.30"</formula>
    </cfRule>
  </conditionalFormatting>
  <conditionalFormatting sqref="BB90">
    <cfRule type="cellIs" dxfId="14454" priority="15177" operator="equal">
      <formula>"11.30 – 19.30"</formula>
    </cfRule>
  </conditionalFormatting>
  <conditionalFormatting sqref="BB90">
    <cfRule type="cellIs" dxfId="14453" priority="15178" operator="equal">
      <formula>_FV(13,"3")</formula>
    </cfRule>
  </conditionalFormatting>
  <conditionalFormatting sqref="BB90">
    <cfRule type="cellIs" dxfId="14452" priority="15179" operator="equal">
      <formula>_FV(13,"3")</formula>
    </cfRule>
  </conditionalFormatting>
  <conditionalFormatting sqref="BB90">
    <cfRule type="cellIs" dxfId="14451" priority="15180" operator="equal">
      <formula>_FV(13,"3")</formula>
    </cfRule>
  </conditionalFormatting>
  <conditionalFormatting sqref="BB90">
    <cfRule type="containsText" dxfId="14450" priority="15163" operator="containsText" text="DOMENICA">
      <formula>NOT(ISERROR(SEARCH("DOMENICA",BB90)))</formula>
    </cfRule>
    <cfRule type="containsText" dxfId="14449" priority="15164" operator="containsText" text="08.30 – 14.30">
      <formula>NOT(ISERROR(SEARCH("08.30 – 14.30",BB90)))</formula>
    </cfRule>
    <cfRule type="containsText" dxfId="14448" priority="15165" operator="containsText" text="09.30 – 18.30">
      <formula>NOT(ISERROR(SEARCH("09.30 – 18.30",BB90)))</formula>
    </cfRule>
    <cfRule type="containsText" dxfId="14447" priority="15166" operator="containsText" text="08.30 – 16.30">
      <formula>NOT(ISERROR(SEARCH("08.30 – 16.30",BB90)))</formula>
    </cfRule>
    <cfRule type="containsText" dxfId="14446" priority="15167" operator="containsText" text="08.30 – 17.30">
      <formula>NOT(ISERROR(SEARCH("08.30 – 17.30",BB90)))</formula>
    </cfRule>
    <cfRule type="containsText" dxfId="14445" priority="15168" operator="containsText" text="09.00 – 18.00">
      <formula>NOT(ISERROR(SEARCH("09.00 – 18.00",BB90)))</formula>
    </cfRule>
    <cfRule type="containsText" dxfId="14444" priority="15169" operator="containsText" text="09.00 – 15.00">
      <formula>NOT(ISERROR(SEARCH("09.00 – 15.00",BB90)))</formula>
    </cfRule>
    <cfRule type="containsText" dxfId="14443" priority="15170" operator="containsText" text="10.30 – 19.30">
      <formula>NOT(ISERROR(SEARCH("10.30 – 19.30",BB90)))</formula>
    </cfRule>
    <cfRule type="containsText" dxfId="14442" priority="15171" operator="containsText" text="09.00 – 13.00">
      <formula>NOT(ISERROR(SEARCH("09.00 – 13.00",BB90)))</formula>
    </cfRule>
    <cfRule type="containsText" dxfId="14441" priority="15172" operator="containsText" text="11.30 – 19.30">
      <formula>NOT(ISERROR(SEARCH("11.30 – 19.30",BB90)))</formula>
    </cfRule>
  </conditionalFormatting>
  <conditionalFormatting sqref="BB90">
    <cfRule type="cellIs" dxfId="14440" priority="15156" operator="equal">
      <formula>"09.00 – 18.00"</formula>
    </cfRule>
  </conditionalFormatting>
  <conditionalFormatting sqref="BB90">
    <cfRule type="cellIs" dxfId="14439" priority="15157" operator="equal">
      <formula>"09.30 – 13.00"</formula>
    </cfRule>
  </conditionalFormatting>
  <conditionalFormatting sqref="BB90">
    <cfRule type="cellIs" dxfId="14438" priority="15158" operator="equal">
      <formula>"10.30 – 19.30"</formula>
    </cfRule>
  </conditionalFormatting>
  <conditionalFormatting sqref="BB90">
    <cfRule type="cellIs" dxfId="14437" priority="15159" operator="equal">
      <formula>"11.30 – 19.30"</formula>
    </cfRule>
  </conditionalFormatting>
  <conditionalFormatting sqref="BB90">
    <cfRule type="cellIs" dxfId="14436" priority="15160" operator="equal">
      <formula>_FV(13,"3")</formula>
    </cfRule>
  </conditionalFormatting>
  <conditionalFormatting sqref="BB90">
    <cfRule type="cellIs" dxfId="14435" priority="15161" operator="equal">
      <formula>_FV(13,"3")</formula>
    </cfRule>
  </conditionalFormatting>
  <conditionalFormatting sqref="BB90">
    <cfRule type="cellIs" dxfId="14434" priority="15162" operator="equal">
      <formula>_FV(13,"3")</formula>
    </cfRule>
  </conditionalFormatting>
  <conditionalFormatting sqref="BB90">
    <cfRule type="cellIs" dxfId="14433" priority="15149" operator="equal">
      <formula>"09.00 – 18.00"</formula>
    </cfRule>
  </conditionalFormatting>
  <conditionalFormatting sqref="BB90">
    <cfRule type="cellIs" dxfId="14432" priority="15150" operator="equal">
      <formula>"09.30 – 13.00"</formula>
    </cfRule>
  </conditionalFormatting>
  <conditionalFormatting sqref="BB90">
    <cfRule type="cellIs" dxfId="14431" priority="15151" operator="equal">
      <formula>"10.30 – 19.30"</formula>
    </cfRule>
  </conditionalFormatting>
  <conditionalFormatting sqref="BB90">
    <cfRule type="cellIs" dxfId="14430" priority="15152" operator="equal">
      <formula>"11.30 – 19.30"</formula>
    </cfRule>
  </conditionalFormatting>
  <conditionalFormatting sqref="BB90">
    <cfRule type="cellIs" dxfId="14429" priority="15153" operator="equal">
      <formula>_FV(13,"3")</formula>
    </cfRule>
  </conditionalFormatting>
  <conditionalFormatting sqref="BB90">
    <cfRule type="cellIs" dxfId="14428" priority="15154" operator="equal">
      <formula>_FV(13,"3")</formula>
    </cfRule>
  </conditionalFormatting>
  <conditionalFormatting sqref="BB90">
    <cfRule type="cellIs" dxfId="14427" priority="15155" operator="equal">
      <formula>_FV(13,"3")</formula>
    </cfRule>
  </conditionalFormatting>
  <conditionalFormatting sqref="BB89">
    <cfRule type="containsText" dxfId="14426" priority="15132" operator="containsText" text="08.30 – 14.30">
      <formula>NOT(ISERROR(SEARCH("08.30 – 14.30",BB89)))</formula>
    </cfRule>
    <cfRule type="containsText" dxfId="14425" priority="15133" operator="containsText" text="09:30 – 18.30">
      <formula>NOT(ISERROR(SEARCH("09:30 – 18.30",BB89)))</formula>
    </cfRule>
    <cfRule type="containsText" dxfId="14424" priority="15134" operator="containsText" text="10.30 – 18.30">
      <formula>NOT(ISERROR(SEARCH("10.30 – 18.30",BB89)))</formula>
    </cfRule>
    <cfRule type="containsText" dxfId="14423" priority="15135" operator="containsText" text="09.30 – 18.30">
      <formula>NOT(ISERROR(SEARCH("09.30 – 18.30",BB89)))</formula>
    </cfRule>
    <cfRule type="containsText" dxfId="14422" priority="15136" operator="containsText" text="09.00 – 13:00">
      <formula>NOT(ISERROR(SEARCH("09.00 – 13:00",BB89)))</formula>
    </cfRule>
    <cfRule type="containsText" dxfId="14421" priority="15137" operator="containsText" text="08.30 – 16.30">
      <formula>NOT(ISERROR(SEARCH("08.30 – 16.30",BB89)))</formula>
    </cfRule>
    <cfRule type="containsText" dxfId="14420" priority="15138" operator="containsText" text="08:30 – 17.30">
      <formula>NOT(ISERROR(SEARCH("08:30 – 17.30",BB89)))</formula>
    </cfRule>
    <cfRule type="containsText" dxfId="14419" priority="15139" operator="containsText" text="08.30 – 17.30">
      <formula>NOT(ISERROR(SEARCH("08.30 – 17.30",BB89)))</formula>
    </cfRule>
    <cfRule type="containsText" dxfId="14418" priority="15140" operator="containsText" text="09.00 – 18.00">
      <formula>NOT(ISERROR(SEARCH("09.00 – 18.00",BB89)))</formula>
    </cfRule>
    <cfRule type="containsText" dxfId="14417" priority="15141" operator="containsText" text="09.00 – 13.00">
      <formula>NOT(ISERROR(SEARCH("09.00 – 13.00",BB89)))</formula>
    </cfRule>
    <cfRule type="containsText" dxfId="14416" priority="15142" operator="containsText" text="11.30 – 19.30">
      <formula>NOT(ISERROR(SEARCH("11.30 – 19.30",BB89)))</formula>
    </cfRule>
    <cfRule type="containsText" dxfId="14415" priority="15143" operator="containsText" text="10.30 – 19.30">
      <formula>NOT(ISERROR(SEARCH("10.30 – 19.30",BB89)))</formula>
    </cfRule>
    <cfRule type="containsText" dxfId="14414" priority="15144" operator="containsText" text="09.00 – 15.00">
      <formula>NOT(ISERROR(SEARCH("09.00 – 15.00",BB89)))</formula>
    </cfRule>
    <cfRule type="containsText" dxfId="14413" priority="15145" operator="containsText" text="12:30">
      <formula>NOT(ISERROR(SEARCH("12:30",BB89)))</formula>
    </cfRule>
    <cfRule type="containsText" dxfId="14412" priority="15146" operator="containsText" text="13:30">
      <formula>NOT(ISERROR(SEARCH("13:30",BB89)))</formula>
    </cfRule>
    <cfRule type="containsText" dxfId="14411" priority="15147" operator="containsText" text="FESTIVITÁ">
      <formula>NOT(ISERROR(SEARCH("FESTIVITÁ",BB89)))</formula>
    </cfRule>
    <cfRule type="cellIs" dxfId="14410" priority="15148" operator="equal">
      <formula>"DOMENICA"</formula>
    </cfRule>
  </conditionalFormatting>
  <conditionalFormatting sqref="BB89">
    <cfRule type="containsText" dxfId="14409" priority="15126" operator="containsText" text="09.00 - 13.00">
      <formula>NOT(ISERROR(SEARCH("09.00 - 13.00",BB89)))</formula>
    </cfRule>
    <cfRule type="containsText" dxfId="14408" priority="15127" operator="containsText" text="09.00 – 15:00">
      <formula>NOT(ISERROR(SEARCH("09.00 – 15:00",BB89)))</formula>
    </cfRule>
    <cfRule type="containsText" dxfId="14407" priority="15128" operator="containsText" text="09.00 – 16.00">
      <formula>NOT(ISERROR(SEARCH("09.00 – 16.00",BB89)))</formula>
    </cfRule>
    <cfRule type="containsText" dxfId="14406" priority="15129" operator="containsText" text="09.00 - 13:00">
      <formula>NOT(ISERROR(SEARCH("09.00 - 13:00",BB89)))</formula>
    </cfRule>
    <cfRule type="containsText" dxfId="14405" priority="15130" operator="containsText" text="08.30 – 16:30 ">
      <formula>NOT(ISERROR(SEARCH("08.30 – 16:30 ",BB89)))</formula>
    </cfRule>
    <cfRule type="containsText" dxfId="14404" priority="15131" operator="containsText" text="08.30 – 17:30 ">
      <formula>NOT(ISERROR(SEARCH("08.30 – 17:30 ",BB89)))</formula>
    </cfRule>
  </conditionalFormatting>
  <conditionalFormatting sqref="BB25 BB5">
    <cfRule type="containsText" dxfId="14403" priority="15109" operator="containsText" text="08.30 – 14.30">
      <formula>NOT(ISERROR(SEARCH("08.30 – 14.30",BB5)))</formula>
    </cfRule>
    <cfRule type="containsText" dxfId="14402" priority="15110" operator="containsText" text="09:30 – 18.30">
      <formula>NOT(ISERROR(SEARCH("09:30 – 18.30",BB5)))</formula>
    </cfRule>
    <cfRule type="containsText" dxfId="14401" priority="15111" operator="containsText" text="10.30 – 18.30">
      <formula>NOT(ISERROR(SEARCH("10.30 – 18.30",BB5)))</formula>
    </cfRule>
    <cfRule type="containsText" dxfId="14400" priority="15112" operator="containsText" text="09.30 – 18.30">
      <formula>NOT(ISERROR(SEARCH("09.30 – 18.30",BB5)))</formula>
    </cfRule>
    <cfRule type="containsText" dxfId="14399" priority="15113" operator="containsText" text="09.00 – 13:00">
      <formula>NOT(ISERROR(SEARCH("09.00 – 13:00",BB5)))</formula>
    </cfRule>
    <cfRule type="containsText" dxfId="14398" priority="15114" operator="containsText" text="08.30 – 16.30">
      <formula>NOT(ISERROR(SEARCH("08.30 – 16.30",BB5)))</formula>
    </cfRule>
    <cfRule type="containsText" dxfId="14397" priority="15115" operator="containsText" text="08:30 – 17.30">
      <formula>NOT(ISERROR(SEARCH("08:30 – 17.30",BB5)))</formula>
    </cfRule>
    <cfRule type="containsText" dxfId="14396" priority="15116" operator="containsText" text="08.30 – 17.30">
      <formula>NOT(ISERROR(SEARCH("08.30 – 17.30",BB5)))</formula>
    </cfRule>
    <cfRule type="containsText" dxfId="14395" priority="15117" operator="containsText" text="09.00 – 18.00">
      <formula>NOT(ISERROR(SEARCH("09.00 – 18.00",BB5)))</formula>
    </cfRule>
    <cfRule type="containsText" dxfId="14394" priority="15118" operator="containsText" text="09.00 – 13.00">
      <formula>NOT(ISERROR(SEARCH("09.00 – 13.00",BB5)))</formula>
    </cfRule>
    <cfRule type="containsText" dxfId="14393" priority="15119" operator="containsText" text="11.30 – 19.30">
      <formula>NOT(ISERROR(SEARCH("11.30 – 19.30",BB5)))</formula>
    </cfRule>
    <cfRule type="containsText" dxfId="14392" priority="15120" operator="containsText" text="10.30 – 19.30">
      <formula>NOT(ISERROR(SEARCH("10.30 – 19.30",BB5)))</formula>
    </cfRule>
    <cfRule type="containsText" dxfId="14391" priority="15121" operator="containsText" text="09.00 – 15.00">
      <formula>NOT(ISERROR(SEARCH("09.00 – 15.00",BB5)))</formula>
    </cfRule>
    <cfRule type="containsText" dxfId="14390" priority="15122" operator="containsText" text="12:30">
      <formula>NOT(ISERROR(SEARCH("12:30",BB5)))</formula>
    </cfRule>
    <cfRule type="containsText" dxfId="14389" priority="15123" operator="containsText" text="13:30">
      <formula>NOT(ISERROR(SEARCH("13:30",BB5)))</formula>
    </cfRule>
    <cfRule type="containsText" dxfId="14388" priority="15124" operator="containsText" text="FESTIVITÁ">
      <formula>NOT(ISERROR(SEARCH("FESTIVITÁ",BB5)))</formula>
    </cfRule>
    <cfRule type="cellIs" dxfId="14387" priority="15125" operator="equal">
      <formula>"DOMENICA"</formula>
    </cfRule>
  </conditionalFormatting>
  <conditionalFormatting sqref="BB15">
    <cfRule type="containsText" dxfId="14386" priority="15092" operator="containsText" text="08.30 – 14.30">
      <formula>NOT(ISERROR(SEARCH("08.30 – 14.30",BB15)))</formula>
    </cfRule>
    <cfRule type="containsText" dxfId="14385" priority="15093" operator="containsText" text="09:30 – 18.30">
      <formula>NOT(ISERROR(SEARCH("09:30 – 18.30",BB15)))</formula>
    </cfRule>
    <cfRule type="containsText" dxfId="14384" priority="15094" operator="containsText" text="10.30 – 18.30">
      <formula>NOT(ISERROR(SEARCH("10.30 – 18.30",BB15)))</formula>
    </cfRule>
    <cfRule type="containsText" dxfId="14383" priority="15095" operator="containsText" text="09.30 – 18.30">
      <formula>NOT(ISERROR(SEARCH("09.30 – 18.30",BB15)))</formula>
    </cfRule>
    <cfRule type="containsText" dxfId="14382" priority="15096" operator="containsText" text="09.00 – 13:00">
      <formula>NOT(ISERROR(SEARCH("09.00 – 13:00",BB15)))</formula>
    </cfRule>
    <cfRule type="containsText" dxfId="14381" priority="15097" operator="containsText" text="08.30 – 16.30">
      <formula>NOT(ISERROR(SEARCH("08.30 – 16.30",BB15)))</formula>
    </cfRule>
    <cfRule type="containsText" dxfId="14380" priority="15098" operator="containsText" text="08:30 – 17.30">
      <formula>NOT(ISERROR(SEARCH("08:30 – 17.30",BB15)))</formula>
    </cfRule>
    <cfRule type="containsText" dxfId="14379" priority="15099" operator="containsText" text="08.30 – 17.30">
      <formula>NOT(ISERROR(SEARCH("08.30 – 17.30",BB15)))</formula>
    </cfRule>
    <cfRule type="containsText" dxfId="14378" priority="15100" operator="containsText" text="09.00 – 18.00">
      <formula>NOT(ISERROR(SEARCH("09.00 – 18.00",BB15)))</formula>
    </cfRule>
    <cfRule type="containsText" dxfId="14377" priority="15101" operator="containsText" text="09.00 – 13.00">
      <formula>NOT(ISERROR(SEARCH("09.00 – 13.00",BB15)))</formula>
    </cfRule>
    <cfRule type="containsText" dxfId="14376" priority="15102" operator="containsText" text="11.30 – 19.30">
      <formula>NOT(ISERROR(SEARCH("11.30 – 19.30",BB15)))</formula>
    </cfRule>
    <cfRule type="containsText" dxfId="14375" priority="15103" operator="containsText" text="10.30 – 19.30">
      <formula>NOT(ISERROR(SEARCH("10.30 – 19.30",BB15)))</formula>
    </cfRule>
    <cfRule type="containsText" dxfId="14374" priority="15104" operator="containsText" text="09.00 – 15.00">
      <formula>NOT(ISERROR(SEARCH("09.00 – 15.00",BB15)))</formula>
    </cfRule>
    <cfRule type="containsText" dxfId="14373" priority="15105" operator="containsText" text="12:30">
      <formula>NOT(ISERROR(SEARCH("12:30",BB15)))</formula>
    </cfRule>
    <cfRule type="containsText" dxfId="14372" priority="15106" operator="containsText" text="13:30">
      <formula>NOT(ISERROR(SEARCH("13:30",BB15)))</formula>
    </cfRule>
    <cfRule type="containsText" dxfId="14371" priority="15107" operator="containsText" text="FESTIVITÁ">
      <formula>NOT(ISERROR(SEARCH("FESTIVITÁ",BB15)))</formula>
    </cfRule>
    <cfRule type="cellIs" dxfId="14370" priority="15108" operator="equal">
      <formula>"DOMENICA"</formula>
    </cfRule>
  </conditionalFormatting>
  <conditionalFormatting sqref="BB25 BB15 BB5">
    <cfRule type="containsText" dxfId="14369" priority="15086" operator="containsText" text="09.00 - 13.00">
      <formula>NOT(ISERROR(SEARCH("09.00 - 13.00",BB5)))</formula>
    </cfRule>
    <cfRule type="containsText" dxfId="14368" priority="15087" operator="containsText" text="09.00 – 15:00">
      <formula>NOT(ISERROR(SEARCH("09.00 – 15:00",BB5)))</formula>
    </cfRule>
    <cfRule type="containsText" dxfId="14367" priority="15088" operator="containsText" text="09.00 – 16.00">
      <formula>NOT(ISERROR(SEARCH("09.00 – 16.00",BB5)))</formula>
    </cfRule>
    <cfRule type="containsText" dxfId="14366" priority="15089" operator="containsText" text="09.00 - 13:00">
      <formula>NOT(ISERROR(SEARCH("09.00 - 13:00",BB5)))</formula>
    </cfRule>
    <cfRule type="containsText" dxfId="14365" priority="15090" operator="containsText" text="08.30 – 16:30 ">
      <formula>NOT(ISERROR(SEARCH("08.30 – 16:30 ",BB5)))</formula>
    </cfRule>
    <cfRule type="containsText" dxfId="14364" priority="15091" operator="containsText" text="08.30 – 17:30 ">
      <formula>NOT(ISERROR(SEARCH("08.30 – 17:30 ",BB5)))</formula>
    </cfRule>
  </conditionalFormatting>
  <conditionalFormatting sqref="BB6">
    <cfRule type="cellIs" dxfId="14363" priority="14768" operator="equal">
      <formula>_FV(13,"3")</formula>
    </cfRule>
  </conditionalFormatting>
  <conditionalFormatting sqref="BB6">
    <cfRule type="cellIs" dxfId="14362" priority="14749" operator="equal">
      <formula>_FV(13,"3")</formula>
    </cfRule>
  </conditionalFormatting>
  <conditionalFormatting sqref="BB6">
    <cfRule type="cellIs" dxfId="14361" priority="14750" operator="equal">
      <formula>_FV(13,"3")</formula>
    </cfRule>
  </conditionalFormatting>
  <conditionalFormatting sqref="BB6">
    <cfRule type="cellIs" dxfId="14360" priority="14742" operator="equal">
      <formula>_FV(13,"3")</formula>
    </cfRule>
  </conditionalFormatting>
  <conditionalFormatting sqref="BB6">
    <cfRule type="cellIs" dxfId="14359" priority="14743" operator="equal">
      <formula>_FV(13,"3")</formula>
    </cfRule>
  </conditionalFormatting>
  <conditionalFormatting sqref="BB26">
    <cfRule type="cellIs" dxfId="14358" priority="15077" operator="equal">
      <formula>"09.00 – 13.00"</formula>
    </cfRule>
  </conditionalFormatting>
  <conditionalFormatting sqref="BB26">
    <cfRule type="cellIs" dxfId="14357" priority="15078" operator="equal">
      <formula>"09.00 – 15.00"</formula>
    </cfRule>
  </conditionalFormatting>
  <conditionalFormatting sqref="BB26">
    <cfRule type="cellIs" dxfId="14356" priority="15079" operator="equal">
      <formula>"09.00 – 18.00"</formula>
    </cfRule>
  </conditionalFormatting>
  <conditionalFormatting sqref="BB26">
    <cfRule type="cellIs" dxfId="14355" priority="15080" operator="equal">
      <formula>"09.30 – 13.00"</formula>
    </cfRule>
  </conditionalFormatting>
  <conditionalFormatting sqref="BB26">
    <cfRule type="cellIs" dxfId="14354" priority="15081" operator="equal">
      <formula>"10.30 – 19.30"</formula>
    </cfRule>
  </conditionalFormatting>
  <conditionalFormatting sqref="BB26">
    <cfRule type="cellIs" dxfId="14353" priority="15082" operator="equal">
      <formula>"11.30 – 19.30"</formula>
    </cfRule>
  </conditionalFormatting>
  <conditionalFormatting sqref="BB26">
    <cfRule type="cellIs" dxfId="14352" priority="15083" operator="equal">
      <formula>_FV(13,"3")</formula>
    </cfRule>
  </conditionalFormatting>
  <conditionalFormatting sqref="BB26">
    <cfRule type="cellIs" dxfId="14351" priority="15084" operator="equal">
      <formula>_FV(13,"3")</formula>
    </cfRule>
  </conditionalFormatting>
  <conditionalFormatting sqref="BB26">
    <cfRule type="cellIs" dxfId="14350" priority="15085" operator="equal">
      <formula>_FV(13,"3")</formula>
    </cfRule>
  </conditionalFormatting>
  <conditionalFormatting sqref="BB26">
    <cfRule type="containsText" dxfId="14349" priority="15067" operator="containsText" text="DOMENICA">
      <formula>NOT(ISERROR(SEARCH("DOMENICA",BB26)))</formula>
    </cfRule>
    <cfRule type="containsText" dxfId="14348" priority="15068" operator="containsText" text="08.30 – 14.30">
      <formula>NOT(ISERROR(SEARCH("08.30 – 14.30",BB26)))</formula>
    </cfRule>
    <cfRule type="containsText" dxfId="14347" priority="15069" operator="containsText" text="09.30 – 18.30">
      <formula>NOT(ISERROR(SEARCH("09.30 – 18.30",BB26)))</formula>
    </cfRule>
    <cfRule type="containsText" dxfId="14346" priority="15070" operator="containsText" text="08.30 – 16.30">
      <formula>NOT(ISERROR(SEARCH("08.30 – 16.30",BB26)))</formula>
    </cfRule>
    <cfRule type="containsText" dxfId="14345" priority="15071" operator="containsText" text="08.30 – 17.30">
      <formula>NOT(ISERROR(SEARCH("08.30 – 17.30",BB26)))</formula>
    </cfRule>
    <cfRule type="containsText" dxfId="14344" priority="15072" operator="containsText" text="09.00 – 18.00">
      <formula>NOT(ISERROR(SEARCH("09.00 – 18.00",BB26)))</formula>
    </cfRule>
    <cfRule type="containsText" dxfId="14343" priority="15073" operator="containsText" text="09.00 – 15.00">
      <formula>NOT(ISERROR(SEARCH("09.00 – 15.00",BB26)))</formula>
    </cfRule>
    <cfRule type="containsText" dxfId="14342" priority="15074" operator="containsText" text="10.30 – 19.30">
      <formula>NOT(ISERROR(SEARCH("10.30 – 19.30",BB26)))</formula>
    </cfRule>
    <cfRule type="containsText" dxfId="14341" priority="15075" operator="containsText" text="09.00 – 13.00">
      <formula>NOT(ISERROR(SEARCH("09.00 – 13.00",BB26)))</formula>
    </cfRule>
    <cfRule type="containsText" dxfId="14340" priority="15076" operator="containsText" text="11.30 – 19.30">
      <formula>NOT(ISERROR(SEARCH("11.30 – 19.30",BB26)))</formula>
    </cfRule>
  </conditionalFormatting>
  <conditionalFormatting sqref="BB26">
    <cfRule type="cellIs" dxfId="14339" priority="15059" operator="equal">
      <formula>"09.00 – 15.00"</formula>
    </cfRule>
  </conditionalFormatting>
  <conditionalFormatting sqref="BB26">
    <cfRule type="cellIs" dxfId="14338" priority="15060" operator="equal">
      <formula>"09.00 – 18.00"</formula>
    </cfRule>
  </conditionalFormatting>
  <conditionalFormatting sqref="BB26">
    <cfRule type="cellIs" dxfId="14337" priority="15061" operator="equal">
      <formula>"09.30 – 13.00"</formula>
    </cfRule>
  </conditionalFormatting>
  <conditionalFormatting sqref="BB26">
    <cfRule type="cellIs" dxfId="14336" priority="15062" operator="equal">
      <formula>"10.30 – 19.30"</formula>
    </cfRule>
  </conditionalFormatting>
  <conditionalFormatting sqref="BB26">
    <cfRule type="cellIs" dxfId="14335" priority="15063" operator="equal">
      <formula>"11.30 – 19.30"</formula>
    </cfRule>
  </conditionalFormatting>
  <conditionalFormatting sqref="BB26">
    <cfRule type="cellIs" dxfId="14334" priority="15064" operator="equal">
      <formula>_FV(13,"3")</formula>
    </cfRule>
  </conditionalFormatting>
  <conditionalFormatting sqref="BB26">
    <cfRule type="cellIs" dxfId="14333" priority="15065" operator="equal">
      <formula>_FV(13,"3")</formula>
    </cfRule>
  </conditionalFormatting>
  <conditionalFormatting sqref="BB26">
    <cfRule type="cellIs" dxfId="14332" priority="15066" operator="equal">
      <formula>_FV(13,"3")</formula>
    </cfRule>
  </conditionalFormatting>
  <conditionalFormatting sqref="BB26">
    <cfRule type="cellIs" dxfId="14331" priority="15051" operator="equal">
      <formula>"09.00 – 15.00"</formula>
    </cfRule>
  </conditionalFormatting>
  <conditionalFormatting sqref="BB26">
    <cfRule type="cellIs" dxfId="14330" priority="15052" operator="equal">
      <formula>"09.00 – 18.00"</formula>
    </cfRule>
  </conditionalFormatting>
  <conditionalFormatting sqref="BB26">
    <cfRule type="cellIs" dxfId="14329" priority="15053" operator="equal">
      <formula>"09.30 – 13.00"</formula>
    </cfRule>
  </conditionalFormatting>
  <conditionalFormatting sqref="BB26">
    <cfRule type="cellIs" dxfId="14328" priority="15054" operator="equal">
      <formula>"10.30 – 19.30"</formula>
    </cfRule>
  </conditionalFormatting>
  <conditionalFormatting sqref="BB26">
    <cfRule type="cellIs" dxfId="14327" priority="15055" operator="equal">
      <formula>"11.30 – 19.30"</formula>
    </cfRule>
  </conditionalFormatting>
  <conditionalFormatting sqref="BB26">
    <cfRule type="cellIs" dxfId="14326" priority="15056" operator="equal">
      <formula>_FV(13,"3")</formula>
    </cfRule>
  </conditionalFormatting>
  <conditionalFormatting sqref="BB26">
    <cfRule type="cellIs" dxfId="14325" priority="15057" operator="equal">
      <formula>_FV(13,"3")</formula>
    </cfRule>
  </conditionalFormatting>
  <conditionalFormatting sqref="BB26">
    <cfRule type="cellIs" dxfId="14324" priority="15058" operator="equal">
      <formula>_FV(13,"3")</formula>
    </cfRule>
  </conditionalFormatting>
  <conditionalFormatting sqref="BB26">
    <cfRule type="containsText" dxfId="14323" priority="15045" operator="containsText" text="09.00 - 13.00">
      <formula>NOT(ISERROR(SEARCH("09.00 - 13.00",BB26)))</formula>
    </cfRule>
    <cfRule type="containsText" dxfId="14322" priority="15046" operator="containsText" text="09.00 – 15:00">
      <formula>NOT(ISERROR(SEARCH("09.00 – 15:00",BB26)))</formula>
    </cfRule>
    <cfRule type="containsText" dxfId="14321" priority="15047" operator="containsText" text="09.00 – 16.00">
      <formula>NOT(ISERROR(SEARCH("09.00 – 16.00",BB26)))</formula>
    </cfRule>
    <cfRule type="containsText" dxfId="14320" priority="15048" operator="containsText" text="09.00 - 13:00">
      <formula>NOT(ISERROR(SEARCH("09.00 - 13:00",BB26)))</formula>
    </cfRule>
    <cfRule type="containsText" dxfId="14319" priority="15049" operator="containsText" text="08.30 – 16:30 ">
      <formula>NOT(ISERROR(SEARCH("08.30 – 16:30 ",BB26)))</formula>
    </cfRule>
    <cfRule type="containsText" dxfId="14318" priority="15050" operator="containsText" text="08.30 – 17:30 ">
      <formula>NOT(ISERROR(SEARCH("08.30 – 17:30 ",BB26)))</formula>
    </cfRule>
  </conditionalFormatting>
  <conditionalFormatting sqref="BB26">
    <cfRule type="cellIs" dxfId="14317" priority="15037" operator="equal">
      <formula>"09.00 – 15.00"</formula>
    </cfRule>
  </conditionalFormatting>
  <conditionalFormatting sqref="BB26">
    <cfRule type="cellIs" dxfId="14316" priority="15038" operator="equal">
      <formula>"09.00 – 18.00"</formula>
    </cfRule>
  </conditionalFormatting>
  <conditionalFormatting sqref="BB26">
    <cfRule type="cellIs" dxfId="14315" priority="15039" operator="equal">
      <formula>"09.30 – 13.00"</formula>
    </cfRule>
  </conditionalFormatting>
  <conditionalFormatting sqref="BB26">
    <cfRule type="cellIs" dxfId="14314" priority="15040" operator="equal">
      <formula>"10.30 – 19.30"</formula>
    </cfRule>
  </conditionalFormatting>
  <conditionalFormatting sqref="BB26">
    <cfRule type="cellIs" dxfId="14313" priority="15041" operator="equal">
      <formula>"11.30 – 19.30"</formula>
    </cfRule>
  </conditionalFormatting>
  <conditionalFormatting sqref="BB26">
    <cfRule type="cellIs" dxfId="14312" priority="15042" operator="equal">
      <formula>_FV(13,"3")</formula>
    </cfRule>
  </conditionalFormatting>
  <conditionalFormatting sqref="BB26">
    <cfRule type="cellIs" dxfId="14311" priority="15043" operator="equal">
      <formula>_FV(13,"3")</formula>
    </cfRule>
  </conditionalFormatting>
  <conditionalFormatting sqref="BB26">
    <cfRule type="cellIs" dxfId="14310" priority="15044" operator="equal">
      <formula>_FV(13,"3")</formula>
    </cfRule>
  </conditionalFormatting>
  <conditionalFormatting sqref="BB26">
    <cfRule type="containsText" dxfId="14309" priority="15027" operator="containsText" text="DOMENICA">
      <formula>NOT(ISERROR(SEARCH("DOMENICA",BB26)))</formula>
    </cfRule>
    <cfRule type="containsText" dxfId="14308" priority="15028" operator="containsText" text="08.30 – 14.30">
      <formula>NOT(ISERROR(SEARCH("08.30 – 14.30",BB26)))</formula>
    </cfRule>
    <cfRule type="containsText" dxfId="14307" priority="15029" operator="containsText" text="09.30 – 18.30">
      <formula>NOT(ISERROR(SEARCH("09.30 – 18.30",BB26)))</formula>
    </cfRule>
    <cfRule type="containsText" dxfId="14306" priority="15030" operator="containsText" text="08.30 – 16.30">
      <formula>NOT(ISERROR(SEARCH("08.30 – 16.30",BB26)))</formula>
    </cfRule>
    <cfRule type="containsText" dxfId="14305" priority="15031" operator="containsText" text="08.30 – 17.30">
      <formula>NOT(ISERROR(SEARCH("08.30 – 17.30",BB26)))</formula>
    </cfRule>
    <cfRule type="containsText" dxfId="14304" priority="15032" operator="containsText" text="09.00 – 18.00">
      <formula>NOT(ISERROR(SEARCH("09.00 – 18.00",BB26)))</formula>
    </cfRule>
    <cfRule type="containsText" dxfId="14303" priority="15033" operator="containsText" text="09.00 – 15.00">
      <formula>NOT(ISERROR(SEARCH("09.00 – 15.00",BB26)))</formula>
    </cfRule>
    <cfRule type="containsText" dxfId="14302" priority="15034" operator="containsText" text="10.30 – 19.30">
      <formula>NOT(ISERROR(SEARCH("10.30 – 19.30",BB26)))</formula>
    </cfRule>
    <cfRule type="containsText" dxfId="14301" priority="15035" operator="containsText" text="09.00 – 13.00">
      <formula>NOT(ISERROR(SEARCH("09.00 – 13.00",BB26)))</formula>
    </cfRule>
    <cfRule type="containsText" dxfId="14300" priority="15036" operator="containsText" text="11.30 – 19.30">
      <formula>NOT(ISERROR(SEARCH("11.30 – 19.30",BB26)))</formula>
    </cfRule>
  </conditionalFormatting>
  <conditionalFormatting sqref="BB26">
    <cfRule type="cellIs" dxfId="14299" priority="15020" operator="equal">
      <formula>"09.00 – 18.00"</formula>
    </cfRule>
  </conditionalFormatting>
  <conditionalFormatting sqref="BB26">
    <cfRule type="cellIs" dxfId="14298" priority="15021" operator="equal">
      <formula>"09.30 – 13.00"</formula>
    </cfRule>
  </conditionalFormatting>
  <conditionalFormatting sqref="BB26">
    <cfRule type="cellIs" dxfId="14297" priority="15022" operator="equal">
      <formula>"10.30 – 19.30"</formula>
    </cfRule>
  </conditionalFormatting>
  <conditionalFormatting sqref="BB26">
    <cfRule type="cellIs" dxfId="14296" priority="15023" operator="equal">
      <formula>"11.30 – 19.30"</formula>
    </cfRule>
  </conditionalFormatting>
  <conditionalFormatting sqref="BB26">
    <cfRule type="cellIs" dxfId="14295" priority="15024" operator="equal">
      <formula>_FV(13,"3")</formula>
    </cfRule>
  </conditionalFormatting>
  <conditionalFormatting sqref="BB26">
    <cfRule type="cellIs" dxfId="14294" priority="15025" operator="equal">
      <formula>_FV(13,"3")</formula>
    </cfRule>
  </conditionalFormatting>
  <conditionalFormatting sqref="BB26">
    <cfRule type="cellIs" dxfId="14293" priority="15026" operator="equal">
      <formula>_FV(13,"3")</formula>
    </cfRule>
  </conditionalFormatting>
  <conditionalFormatting sqref="BB26">
    <cfRule type="cellIs" dxfId="14292" priority="15013" operator="equal">
      <formula>"09.00 – 18.00"</formula>
    </cfRule>
  </conditionalFormatting>
  <conditionalFormatting sqref="BB26">
    <cfRule type="cellIs" dxfId="14291" priority="15014" operator="equal">
      <formula>"09.30 – 13.00"</formula>
    </cfRule>
  </conditionalFormatting>
  <conditionalFormatting sqref="BB26">
    <cfRule type="cellIs" dxfId="14290" priority="15015" operator="equal">
      <formula>"10.30 – 19.30"</formula>
    </cfRule>
  </conditionalFormatting>
  <conditionalFormatting sqref="BB26">
    <cfRule type="cellIs" dxfId="14289" priority="15016" operator="equal">
      <formula>"11.30 – 19.30"</formula>
    </cfRule>
  </conditionalFormatting>
  <conditionalFormatting sqref="BB26">
    <cfRule type="cellIs" dxfId="14288" priority="15017" operator="equal">
      <formula>_FV(13,"3")</formula>
    </cfRule>
  </conditionalFormatting>
  <conditionalFormatting sqref="BB26">
    <cfRule type="cellIs" dxfId="14287" priority="15018" operator="equal">
      <formula>_FV(13,"3")</formula>
    </cfRule>
  </conditionalFormatting>
  <conditionalFormatting sqref="BB26">
    <cfRule type="cellIs" dxfId="14286" priority="15019" operator="equal">
      <formula>_FV(13,"3")</formula>
    </cfRule>
  </conditionalFormatting>
  <conditionalFormatting sqref="BB27:BB34">
    <cfRule type="containsText" dxfId="14285" priority="14995" operator="containsText" text="08.30 – 14.30">
      <formula>NOT(ISERROR(SEARCH("08.30 – 14.30",BB27)))</formula>
    </cfRule>
    <cfRule type="containsText" dxfId="14284" priority="14996" operator="containsText" text="09:30 – 18.30">
      <formula>NOT(ISERROR(SEARCH("09:30 – 18.30",BB27)))</formula>
    </cfRule>
    <cfRule type="containsText" dxfId="14283" priority="14997" operator="containsText" text="10.30 – 18.30">
      <formula>NOT(ISERROR(SEARCH("10.30 – 18.30",BB27)))</formula>
    </cfRule>
    <cfRule type="containsText" dxfId="14282" priority="14998" operator="containsText" text="09.30 – 18.30">
      <formula>NOT(ISERROR(SEARCH("09.30 – 18.30",BB27)))</formula>
    </cfRule>
    <cfRule type="containsText" dxfId="14281" priority="15000" operator="containsText" text="09.00 – 13:00">
      <formula>NOT(ISERROR(SEARCH("09.00 – 13:00",BB27)))</formula>
    </cfRule>
    <cfRule type="containsText" dxfId="14280" priority="15001" operator="containsText" text="08.30 – 16.30">
      <formula>NOT(ISERROR(SEARCH("08.30 – 16.30",BB27)))</formula>
    </cfRule>
    <cfRule type="containsText" dxfId="14279" priority="15002" operator="containsText" text="08:30 – 17.30">
      <formula>NOT(ISERROR(SEARCH("08:30 – 17.30",BB27)))</formula>
    </cfRule>
    <cfRule type="containsText" dxfId="14278" priority="15003" operator="containsText" text="08.30 – 17.30">
      <formula>NOT(ISERROR(SEARCH("08.30 – 17.30",BB27)))</formula>
    </cfRule>
    <cfRule type="containsText" dxfId="14277" priority="15004" operator="containsText" text="09.00 – 18.00">
      <formula>NOT(ISERROR(SEARCH("09.00 – 18.00",BB27)))</formula>
    </cfRule>
    <cfRule type="containsText" dxfId="14276" priority="15005" operator="containsText" text="09.00 – 13.00">
      <formula>NOT(ISERROR(SEARCH("09.00 – 13.00",BB27)))</formula>
    </cfRule>
    <cfRule type="containsText" dxfId="14275" priority="15006" operator="containsText" text="11.30 – 19.30">
      <formula>NOT(ISERROR(SEARCH("11.30 – 19.30",BB27)))</formula>
    </cfRule>
    <cfRule type="containsText" dxfId="14274" priority="15007" operator="containsText" text="10.30 – 19.30">
      <formula>NOT(ISERROR(SEARCH("10.30 – 19.30",BB27)))</formula>
    </cfRule>
    <cfRule type="containsText" dxfId="14273" priority="15008" operator="containsText" text="09.00 – 15.00">
      <formula>NOT(ISERROR(SEARCH("09.00 – 15.00",BB27)))</formula>
    </cfRule>
    <cfRule type="containsText" dxfId="14272" priority="15009" operator="containsText" text="1 2 : 3 0">
      <formula>NOT(ISERROR(SEARCH("1 2 : 3 0",BB27)))</formula>
    </cfRule>
    <cfRule type="containsText" dxfId="14271" priority="15010" operator="containsText" text="1 3 : 3 0">
      <formula>NOT(ISERROR(SEARCH("1 3 : 3 0",BB27)))</formula>
    </cfRule>
    <cfRule type="containsText" dxfId="14270" priority="15011" operator="containsText" text="FESTIVITÁ">
      <formula>NOT(ISERROR(SEARCH("FESTIVITÁ",BB27)))</formula>
    </cfRule>
    <cfRule type="cellIs" dxfId="14269" priority="15012" operator="equal">
      <formula>"DOMENICA"</formula>
    </cfRule>
  </conditionalFormatting>
  <conditionalFormatting sqref="BB27:BB34">
    <cfRule type="containsText" dxfId="14268" priority="14987" operator="containsText" text="09.00 - 13.00">
      <formula>NOT(ISERROR(SEARCH("09.00 - 13.00",BB27)))</formula>
    </cfRule>
    <cfRule type="containsText" dxfId="14267" priority="14990" operator="containsText" text="09.00 – 15:00">
      <formula>NOT(ISERROR(SEARCH("09.00 – 15:00",BB27)))</formula>
    </cfRule>
    <cfRule type="containsText" dxfId="14266" priority="14991" operator="containsText" text="09.00 – 16.00">
      <formula>NOT(ISERROR(SEARCH("09.00 – 16.00",BB27)))</formula>
    </cfRule>
    <cfRule type="containsText" dxfId="14265" priority="14992" operator="containsText" text="09.00 - 13:00">
      <formula>NOT(ISERROR(SEARCH("09.00 - 13:00",BB27)))</formula>
    </cfRule>
    <cfRule type="containsText" dxfId="14264" priority="14993" operator="containsText" text="08.30 – 16:30 ">
      <formula>NOT(ISERROR(SEARCH("08.30 – 16:30 ",BB27)))</formula>
    </cfRule>
    <cfRule type="containsText" dxfId="14263" priority="14994" operator="containsText" text="08.30 – 17:30 ">
      <formula>NOT(ISERROR(SEARCH("08.30 – 17:30 ",BB27)))</formula>
    </cfRule>
  </conditionalFormatting>
  <conditionalFormatting sqref="BB27:BB34">
    <cfRule type="containsText" dxfId="14262" priority="14989" operator="containsText" text="1 3 : 0 0">
      <formula>NOT(ISERROR(SEARCH("1 3 : 0 0",BB27)))</formula>
    </cfRule>
  </conditionalFormatting>
  <conditionalFormatting sqref="BB27">
    <cfRule type="containsText" dxfId="14261" priority="14988" operator="containsText" text="13:00">
      <formula>NOT(ISERROR(SEARCH("13:00",BB27)))</formula>
    </cfRule>
  </conditionalFormatting>
  <conditionalFormatting sqref="BB27:BB34">
    <cfRule type="containsText" dxfId="14260" priority="14999" operator="containsText" text="09:00 – 13.00 ">
      <formula>NOT(ISERROR(SEARCH("09:00 – 13.00 ",BB27)))</formula>
    </cfRule>
  </conditionalFormatting>
  <conditionalFormatting sqref="BB33">
    <cfRule type="containsText" dxfId="14259" priority="14986" operator="containsText" text="09:00 – 13.00 ">
      <formula>NOT(ISERROR(SEARCH("09:00 – 13.00 ",BB33)))</formula>
    </cfRule>
  </conditionalFormatting>
  <conditionalFormatting sqref="BB27:BB34">
    <cfRule type="containsText" dxfId="14258" priority="14985" operator="containsText" text="09:00 – 13.00 ">
      <formula>NOT(ISERROR(SEARCH("09:00 – 13.00 ",BB27)))</formula>
    </cfRule>
  </conditionalFormatting>
  <conditionalFormatting sqref="BB33:BB34">
    <cfRule type="containsText" dxfId="14257" priority="14984" operator="containsText" text="09:00 – 13.00 ">
      <formula>NOT(ISERROR(SEARCH("09:00 – 13.00 ",BB33)))</formula>
    </cfRule>
  </conditionalFormatting>
  <conditionalFormatting sqref="BB28">
    <cfRule type="containsText" dxfId="14256" priority="14981" operator="containsText" text="09.00 -13.00">
      <formula>NOT(ISERROR(SEARCH("09.00 -13.00",BB28)))</formula>
    </cfRule>
    <cfRule type="containsText" dxfId="14255" priority="14982" operator="containsText" text="09.00 -15:00">
      <formula>NOT(ISERROR(SEARCH("09.00 -15:00",BB28)))</formula>
    </cfRule>
    <cfRule type="containsText" dxfId="14254" priority="14983" operator="containsText" text="09.00 -16.00">
      <formula>NOT(ISERROR(SEARCH("09.00 -16.00",BB28)))</formula>
    </cfRule>
  </conditionalFormatting>
  <conditionalFormatting sqref="BB29:BB34">
    <cfRule type="containsText" dxfId="14253" priority="14978" operator="containsText" text="09.00 -13.00">
      <formula>NOT(ISERROR(SEARCH("09.00 -13.00",BB29)))</formula>
    </cfRule>
    <cfRule type="containsText" dxfId="14252" priority="14979" operator="containsText" text="09.00 -15:00">
      <formula>NOT(ISERROR(SEARCH("09.00 -15:00",BB29)))</formula>
    </cfRule>
    <cfRule type="containsText" dxfId="14251" priority="14980" operator="containsText" text="09.00 -16.00">
      <formula>NOT(ISERROR(SEARCH("09.00 -16.00",BB29)))</formula>
    </cfRule>
  </conditionalFormatting>
  <conditionalFormatting sqref="BB27">
    <cfRule type="containsText" dxfId="14250" priority="14975" operator="containsText" text="09.00 -13.00">
      <formula>NOT(ISERROR(SEARCH("09.00 -13.00",BB27)))</formula>
    </cfRule>
    <cfRule type="containsText" dxfId="14249" priority="14976" operator="containsText" text="09.00 -15:00">
      <formula>NOT(ISERROR(SEARCH("09.00 -15:00",BB27)))</formula>
    </cfRule>
    <cfRule type="containsText" dxfId="14248" priority="14977" operator="containsText" text="09.00 -16.00">
      <formula>NOT(ISERROR(SEARCH("09.00 -16.00",BB27)))</formula>
    </cfRule>
  </conditionalFormatting>
  <conditionalFormatting sqref="BB33">
    <cfRule type="containsText" dxfId="14247" priority="14974" operator="containsText" text="09:00 – 13.00 ">
      <formula>NOT(ISERROR(SEARCH("09:00 – 13.00 ",BB33)))</formula>
    </cfRule>
  </conditionalFormatting>
  <conditionalFormatting sqref="BB27:BB34">
    <cfRule type="containsText" dxfId="14246" priority="14973" operator="containsText" text="09:00 – 13.00 ">
      <formula>NOT(ISERROR(SEARCH("09:00 – 13.00 ",BB27)))</formula>
    </cfRule>
  </conditionalFormatting>
  <conditionalFormatting sqref="BB33:BB34">
    <cfRule type="containsText" dxfId="14245" priority="14972" operator="containsText" text="09:00 – 13.00 ">
      <formula>NOT(ISERROR(SEARCH("09:00 – 13.00 ",BB33)))</formula>
    </cfRule>
  </conditionalFormatting>
  <conditionalFormatting sqref="BB28">
    <cfRule type="containsText" dxfId="14244" priority="14969" operator="containsText" text="09.00 -13.00">
      <formula>NOT(ISERROR(SEARCH("09.00 -13.00",BB28)))</formula>
    </cfRule>
    <cfRule type="containsText" dxfId="14243" priority="14970" operator="containsText" text="09.00 -15:00">
      <formula>NOT(ISERROR(SEARCH("09.00 -15:00",BB28)))</formula>
    </cfRule>
    <cfRule type="containsText" dxfId="14242" priority="14971" operator="containsText" text="09.00 -16.00">
      <formula>NOT(ISERROR(SEARCH("09.00 -16.00",BB28)))</formula>
    </cfRule>
  </conditionalFormatting>
  <conditionalFormatting sqref="BB29:BB34">
    <cfRule type="containsText" dxfId="14241" priority="14966" operator="containsText" text="09.00 -13.00">
      <formula>NOT(ISERROR(SEARCH("09.00 -13.00",BB29)))</formula>
    </cfRule>
    <cfRule type="containsText" dxfId="14240" priority="14967" operator="containsText" text="09.00 -15:00">
      <formula>NOT(ISERROR(SEARCH("09.00 -15:00",BB29)))</formula>
    </cfRule>
    <cfRule type="containsText" dxfId="14239" priority="14968" operator="containsText" text="09.00 -16.00">
      <formula>NOT(ISERROR(SEARCH("09.00 -16.00",BB29)))</formula>
    </cfRule>
  </conditionalFormatting>
  <conditionalFormatting sqref="BB27">
    <cfRule type="containsText" dxfId="14238" priority="14963" operator="containsText" text="09.00 -13.00">
      <formula>NOT(ISERROR(SEARCH("09.00 -13.00",BB27)))</formula>
    </cfRule>
    <cfRule type="containsText" dxfId="14237" priority="14964" operator="containsText" text="09.00 -15:00">
      <formula>NOT(ISERROR(SEARCH("09.00 -15:00",BB27)))</formula>
    </cfRule>
    <cfRule type="containsText" dxfId="14236" priority="14965" operator="containsText" text="09.00 -16.00">
      <formula>NOT(ISERROR(SEARCH("09.00 -16.00",BB27)))</formula>
    </cfRule>
  </conditionalFormatting>
  <conditionalFormatting sqref="BB28">
    <cfRule type="containsText" dxfId="14235" priority="14960" operator="containsText" text="09.00 -13:00">
      <formula>NOT(ISERROR(SEARCH("09.00 -13:00",BB28)))</formula>
    </cfRule>
    <cfRule type="containsText" dxfId="14234" priority="14961" operator="containsText" text="08.30 -17.30">
      <formula>NOT(ISERROR(SEARCH("08.30 -17.30",BB28)))</formula>
    </cfRule>
    <cfRule type="containsText" dxfId="14233" priority="14962" operator="containsText" text="08.30 -15:30">
      <formula>NOT(ISERROR(SEARCH("08.30 -15:30",BB28)))</formula>
    </cfRule>
  </conditionalFormatting>
  <conditionalFormatting sqref="BB29:BB34">
    <cfRule type="containsText" dxfId="14232" priority="14957" operator="containsText" text="09.00 -13.00">
      <formula>NOT(ISERROR(SEARCH("09.00 -13.00",BB29)))</formula>
    </cfRule>
    <cfRule type="containsText" dxfId="14231" priority="14958" operator="containsText" text="09.00 -15:00">
      <formula>NOT(ISERROR(SEARCH("09.00 -15:00",BB29)))</formula>
    </cfRule>
    <cfRule type="containsText" dxfId="14230" priority="14959" operator="containsText" text="09.00 -16.00">
      <formula>NOT(ISERROR(SEARCH("09.00 -16.00",BB29)))</formula>
    </cfRule>
  </conditionalFormatting>
  <conditionalFormatting sqref="BB29:BB34">
    <cfRule type="containsText" dxfId="14229" priority="14954" operator="containsText" text="09.00 -13:00">
      <formula>NOT(ISERROR(SEARCH("09.00 -13:00",BB29)))</formula>
    </cfRule>
    <cfRule type="containsText" dxfId="14228" priority="14955" operator="containsText" text="08.30 -17.30">
      <formula>NOT(ISERROR(SEARCH("08.30 -17.30",BB29)))</formula>
    </cfRule>
    <cfRule type="containsText" dxfId="14227" priority="14956" operator="containsText" text="08.30 -15:30">
      <formula>NOT(ISERROR(SEARCH("08.30 -15:30",BB29)))</formula>
    </cfRule>
  </conditionalFormatting>
  <conditionalFormatting sqref="BB27">
    <cfRule type="containsText" dxfId="14226" priority="14951" operator="containsText" text="09.00 -13.00">
      <formula>NOT(ISERROR(SEARCH("09.00 -13.00",BB27)))</formula>
    </cfRule>
    <cfRule type="containsText" dxfId="14225" priority="14952" operator="containsText" text="09.00 -15:00">
      <formula>NOT(ISERROR(SEARCH("09.00 -15:00",BB27)))</formula>
    </cfRule>
    <cfRule type="containsText" dxfId="14224" priority="14953" operator="containsText" text="09.00 -16.00">
      <formula>NOT(ISERROR(SEARCH("09.00 -16.00",BB27)))</formula>
    </cfRule>
  </conditionalFormatting>
  <conditionalFormatting sqref="BB27">
    <cfRule type="containsText" dxfId="14223" priority="14948" operator="containsText" text="09.00 -13:00">
      <formula>NOT(ISERROR(SEARCH("09.00 -13:00",BB27)))</formula>
    </cfRule>
    <cfRule type="containsText" dxfId="14222" priority="14949" operator="containsText" text="08.30 -17.30">
      <formula>NOT(ISERROR(SEARCH("08.30 -17.30",BB27)))</formula>
    </cfRule>
    <cfRule type="containsText" dxfId="14221" priority="14950" operator="containsText" text="08.30 -15:30">
      <formula>NOT(ISERROR(SEARCH("08.30 -15:30",BB27)))</formula>
    </cfRule>
  </conditionalFormatting>
  <conditionalFormatting sqref="BB16">
    <cfRule type="cellIs" dxfId="14220" priority="14939" operator="equal">
      <formula>"09.00 – 13.00"</formula>
    </cfRule>
  </conditionalFormatting>
  <conditionalFormatting sqref="BB16">
    <cfRule type="cellIs" dxfId="14219" priority="14940" operator="equal">
      <formula>"09.00 – 15.00"</formula>
    </cfRule>
  </conditionalFormatting>
  <conditionalFormatting sqref="BB16">
    <cfRule type="cellIs" dxfId="14218" priority="14941" operator="equal">
      <formula>"09.00 – 18.00"</formula>
    </cfRule>
  </conditionalFormatting>
  <conditionalFormatting sqref="BB16">
    <cfRule type="cellIs" dxfId="14217" priority="14942" operator="equal">
      <formula>"09.30 – 13.00"</formula>
    </cfRule>
  </conditionalFormatting>
  <conditionalFormatting sqref="BB16">
    <cfRule type="cellIs" dxfId="14216" priority="14943" operator="equal">
      <formula>"10.30 – 19.30"</formula>
    </cfRule>
  </conditionalFormatting>
  <conditionalFormatting sqref="BB16">
    <cfRule type="cellIs" dxfId="14215" priority="14944" operator="equal">
      <formula>"11.30 – 19.30"</formula>
    </cfRule>
  </conditionalFormatting>
  <conditionalFormatting sqref="BB16">
    <cfRule type="cellIs" dxfId="14214" priority="14945" operator="equal">
      <formula>_FV(13,"3")</formula>
    </cfRule>
  </conditionalFormatting>
  <conditionalFormatting sqref="BB16">
    <cfRule type="cellIs" dxfId="14213" priority="14946" operator="equal">
      <formula>_FV(13,"3")</formula>
    </cfRule>
  </conditionalFormatting>
  <conditionalFormatting sqref="BB16">
    <cfRule type="cellIs" dxfId="14212" priority="14947" operator="equal">
      <formula>_FV(13,"3")</formula>
    </cfRule>
  </conditionalFormatting>
  <conditionalFormatting sqref="BB16">
    <cfRule type="containsText" dxfId="14211" priority="14929" operator="containsText" text="DOMENICA">
      <formula>NOT(ISERROR(SEARCH("DOMENICA",BB16)))</formula>
    </cfRule>
    <cfRule type="containsText" dxfId="14210" priority="14930" operator="containsText" text="08.30 – 14.30">
      <formula>NOT(ISERROR(SEARCH("08.30 – 14.30",BB16)))</formula>
    </cfRule>
    <cfRule type="containsText" dxfId="14209" priority="14931" operator="containsText" text="09.30 – 18.30">
      <formula>NOT(ISERROR(SEARCH("09.30 – 18.30",BB16)))</formula>
    </cfRule>
    <cfRule type="containsText" dxfId="14208" priority="14932" operator="containsText" text="08.30 – 16.30">
      <formula>NOT(ISERROR(SEARCH("08.30 – 16.30",BB16)))</formula>
    </cfRule>
    <cfRule type="containsText" dxfId="14207" priority="14933" operator="containsText" text="08.30 – 17.30">
      <formula>NOT(ISERROR(SEARCH("08.30 – 17.30",BB16)))</formula>
    </cfRule>
    <cfRule type="containsText" dxfId="14206" priority="14934" operator="containsText" text="09.00 – 18.00">
      <formula>NOT(ISERROR(SEARCH("09.00 – 18.00",BB16)))</formula>
    </cfRule>
    <cfRule type="containsText" dxfId="14205" priority="14935" operator="containsText" text="09.00 – 15.00">
      <formula>NOT(ISERROR(SEARCH("09.00 – 15.00",BB16)))</formula>
    </cfRule>
    <cfRule type="containsText" dxfId="14204" priority="14936" operator="containsText" text="10.30 – 19.30">
      <formula>NOT(ISERROR(SEARCH("10.30 – 19.30",BB16)))</formula>
    </cfRule>
    <cfRule type="containsText" dxfId="14203" priority="14937" operator="containsText" text="09.00 – 13.00">
      <formula>NOT(ISERROR(SEARCH("09.00 – 13.00",BB16)))</formula>
    </cfRule>
    <cfRule type="containsText" dxfId="14202" priority="14938" operator="containsText" text="11.30 – 19.30">
      <formula>NOT(ISERROR(SEARCH("11.30 – 19.30",BB16)))</formula>
    </cfRule>
  </conditionalFormatting>
  <conditionalFormatting sqref="BB16">
    <cfRule type="cellIs" dxfId="14201" priority="14921" operator="equal">
      <formula>"09.00 – 15.00"</formula>
    </cfRule>
  </conditionalFormatting>
  <conditionalFormatting sqref="BB16">
    <cfRule type="cellIs" dxfId="14200" priority="14922" operator="equal">
      <formula>"09.00 – 18.00"</formula>
    </cfRule>
  </conditionalFormatting>
  <conditionalFormatting sqref="BB16">
    <cfRule type="cellIs" dxfId="14199" priority="14923" operator="equal">
      <formula>"09.30 – 13.00"</formula>
    </cfRule>
  </conditionalFormatting>
  <conditionalFormatting sqref="BB16">
    <cfRule type="cellIs" dxfId="14198" priority="14924" operator="equal">
      <formula>"10.30 – 19.30"</formula>
    </cfRule>
  </conditionalFormatting>
  <conditionalFormatting sqref="BB16">
    <cfRule type="cellIs" dxfId="14197" priority="14925" operator="equal">
      <formula>"11.30 – 19.30"</formula>
    </cfRule>
  </conditionalFormatting>
  <conditionalFormatting sqref="BB16">
    <cfRule type="cellIs" dxfId="14196" priority="14926" operator="equal">
      <formula>_FV(13,"3")</formula>
    </cfRule>
  </conditionalFormatting>
  <conditionalFormatting sqref="BB16">
    <cfRule type="cellIs" dxfId="14195" priority="14927" operator="equal">
      <formula>_FV(13,"3")</formula>
    </cfRule>
  </conditionalFormatting>
  <conditionalFormatting sqref="BB16">
    <cfRule type="cellIs" dxfId="14194" priority="14928" operator="equal">
      <formula>_FV(13,"3")</formula>
    </cfRule>
  </conditionalFormatting>
  <conditionalFormatting sqref="BB16">
    <cfRule type="cellIs" dxfId="14193" priority="14913" operator="equal">
      <formula>"09.00 – 15.00"</formula>
    </cfRule>
  </conditionalFormatting>
  <conditionalFormatting sqref="BB16">
    <cfRule type="cellIs" dxfId="14192" priority="14914" operator="equal">
      <formula>"09.00 – 18.00"</formula>
    </cfRule>
  </conditionalFormatting>
  <conditionalFormatting sqref="BB16">
    <cfRule type="cellIs" dxfId="14191" priority="14915" operator="equal">
      <formula>"09.30 – 13.00"</formula>
    </cfRule>
  </conditionalFormatting>
  <conditionalFormatting sqref="BB16">
    <cfRule type="cellIs" dxfId="14190" priority="14916" operator="equal">
      <formula>"10.30 – 19.30"</formula>
    </cfRule>
  </conditionalFormatting>
  <conditionalFormatting sqref="BB16">
    <cfRule type="cellIs" dxfId="14189" priority="14917" operator="equal">
      <formula>"11.30 – 19.30"</formula>
    </cfRule>
  </conditionalFormatting>
  <conditionalFormatting sqref="BB16">
    <cfRule type="cellIs" dxfId="14188" priority="14918" operator="equal">
      <formula>_FV(13,"3")</formula>
    </cfRule>
  </conditionalFormatting>
  <conditionalFormatting sqref="BB16">
    <cfRule type="cellIs" dxfId="14187" priority="14919" operator="equal">
      <formula>_FV(13,"3")</formula>
    </cfRule>
  </conditionalFormatting>
  <conditionalFormatting sqref="BB16">
    <cfRule type="cellIs" dxfId="14186" priority="14920" operator="equal">
      <formula>_FV(13,"3")</formula>
    </cfRule>
  </conditionalFormatting>
  <conditionalFormatting sqref="BB16">
    <cfRule type="containsText" dxfId="14185" priority="14907" operator="containsText" text="09.00 - 13.00">
      <formula>NOT(ISERROR(SEARCH("09.00 - 13.00",BB16)))</formula>
    </cfRule>
    <cfRule type="containsText" dxfId="14184" priority="14908" operator="containsText" text="09.00 – 15:00">
      <formula>NOT(ISERROR(SEARCH("09.00 – 15:00",BB16)))</formula>
    </cfRule>
    <cfRule type="containsText" dxfId="14183" priority="14909" operator="containsText" text="09.00 – 16.00">
      <formula>NOT(ISERROR(SEARCH("09.00 – 16.00",BB16)))</formula>
    </cfRule>
    <cfRule type="containsText" dxfId="14182" priority="14910" operator="containsText" text="09.00 - 13:00">
      <formula>NOT(ISERROR(SEARCH("09.00 - 13:00",BB16)))</formula>
    </cfRule>
    <cfRule type="containsText" dxfId="14181" priority="14911" operator="containsText" text="08.30 – 16:30 ">
      <formula>NOT(ISERROR(SEARCH("08.30 – 16:30 ",BB16)))</formula>
    </cfRule>
    <cfRule type="containsText" dxfId="14180" priority="14912" operator="containsText" text="08.30 – 17:30 ">
      <formula>NOT(ISERROR(SEARCH("08.30 – 17:30 ",BB16)))</formula>
    </cfRule>
  </conditionalFormatting>
  <conditionalFormatting sqref="BB16">
    <cfRule type="cellIs" dxfId="14179" priority="14899" operator="equal">
      <formula>"09.00 – 15.00"</formula>
    </cfRule>
  </conditionalFormatting>
  <conditionalFormatting sqref="BB16">
    <cfRule type="cellIs" dxfId="14178" priority="14900" operator="equal">
      <formula>"09.00 – 18.00"</formula>
    </cfRule>
  </conditionalFormatting>
  <conditionalFormatting sqref="BB16">
    <cfRule type="cellIs" dxfId="14177" priority="14901" operator="equal">
      <formula>"09.30 – 13.00"</formula>
    </cfRule>
  </conditionalFormatting>
  <conditionalFormatting sqref="BB16">
    <cfRule type="cellIs" dxfId="14176" priority="14902" operator="equal">
      <formula>"10.30 – 19.30"</formula>
    </cfRule>
  </conditionalFormatting>
  <conditionalFormatting sqref="BB16">
    <cfRule type="cellIs" dxfId="14175" priority="14903" operator="equal">
      <formula>"11.30 – 19.30"</formula>
    </cfRule>
  </conditionalFormatting>
  <conditionalFormatting sqref="BB16">
    <cfRule type="cellIs" dxfId="14174" priority="14904" operator="equal">
      <formula>_FV(13,"3")</formula>
    </cfRule>
  </conditionalFormatting>
  <conditionalFormatting sqref="BB16">
    <cfRule type="cellIs" dxfId="14173" priority="14905" operator="equal">
      <formula>_FV(13,"3")</formula>
    </cfRule>
  </conditionalFormatting>
  <conditionalFormatting sqref="BB16">
    <cfRule type="cellIs" dxfId="14172" priority="14906" operator="equal">
      <formula>_FV(13,"3")</formula>
    </cfRule>
  </conditionalFormatting>
  <conditionalFormatting sqref="BB16">
    <cfRule type="containsText" dxfId="14171" priority="14889" operator="containsText" text="DOMENICA">
      <formula>NOT(ISERROR(SEARCH("DOMENICA",BB16)))</formula>
    </cfRule>
    <cfRule type="containsText" dxfId="14170" priority="14890" operator="containsText" text="08.30 – 14.30">
      <formula>NOT(ISERROR(SEARCH("08.30 – 14.30",BB16)))</formula>
    </cfRule>
    <cfRule type="containsText" dxfId="14169" priority="14891" operator="containsText" text="09.30 – 18.30">
      <formula>NOT(ISERROR(SEARCH("09.30 – 18.30",BB16)))</formula>
    </cfRule>
    <cfRule type="containsText" dxfId="14168" priority="14892" operator="containsText" text="08.30 – 16.30">
      <formula>NOT(ISERROR(SEARCH("08.30 – 16.30",BB16)))</formula>
    </cfRule>
    <cfRule type="containsText" dxfId="14167" priority="14893" operator="containsText" text="08.30 – 17.30">
      <formula>NOT(ISERROR(SEARCH("08.30 – 17.30",BB16)))</formula>
    </cfRule>
    <cfRule type="containsText" dxfId="14166" priority="14894" operator="containsText" text="09.00 – 18.00">
      <formula>NOT(ISERROR(SEARCH("09.00 – 18.00",BB16)))</formula>
    </cfRule>
    <cfRule type="containsText" dxfId="14165" priority="14895" operator="containsText" text="09.00 – 15.00">
      <formula>NOT(ISERROR(SEARCH("09.00 – 15.00",BB16)))</formula>
    </cfRule>
    <cfRule type="containsText" dxfId="14164" priority="14896" operator="containsText" text="10.30 – 19.30">
      <formula>NOT(ISERROR(SEARCH("10.30 – 19.30",BB16)))</formula>
    </cfRule>
    <cfRule type="containsText" dxfId="14163" priority="14897" operator="containsText" text="09.00 – 13.00">
      <formula>NOT(ISERROR(SEARCH("09.00 – 13.00",BB16)))</formula>
    </cfRule>
    <cfRule type="containsText" dxfId="14162" priority="14898" operator="containsText" text="11.30 – 19.30">
      <formula>NOT(ISERROR(SEARCH("11.30 – 19.30",BB16)))</formula>
    </cfRule>
  </conditionalFormatting>
  <conditionalFormatting sqref="BB16">
    <cfRule type="cellIs" dxfId="14161" priority="14882" operator="equal">
      <formula>"09.00 – 18.00"</formula>
    </cfRule>
  </conditionalFormatting>
  <conditionalFormatting sqref="BB16">
    <cfRule type="cellIs" dxfId="14160" priority="14883" operator="equal">
      <formula>"09.30 – 13.00"</formula>
    </cfRule>
  </conditionalFormatting>
  <conditionalFormatting sqref="BB16">
    <cfRule type="cellIs" dxfId="14159" priority="14884" operator="equal">
      <formula>"10.30 – 19.30"</formula>
    </cfRule>
  </conditionalFormatting>
  <conditionalFormatting sqref="BB16">
    <cfRule type="cellIs" dxfId="14158" priority="14885" operator="equal">
      <formula>"11.30 – 19.30"</formula>
    </cfRule>
  </conditionalFormatting>
  <conditionalFormatting sqref="BB16">
    <cfRule type="cellIs" dxfId="14157" priority="14886" operator="equal">
      <formula>_FV(13,"3")</formula>
    </cfRule>
  </conditionalFormatting>
  <conditionalFormatting sqref="BB16">
    <cfRule type="cellIs" dxfId="14156" priority="14887" operator="equal">
      <formula>_FV(13,"3")</formula>
    </cfRule>
  </conditionalFormatting>
  <conditionalFormatting sqref="BB16">
    <cfRule type="cellIs" dxfId="14155" priority="14888" operator="equal">
      <formula>_FV(13,"3")</formula>
    </cfRule>
  </conditionalFormatting>
  <conditionalFormatting sqref="BB16">
    <cfRule type="cellIs" dxfId="14154" priority="14875" operator="equal">
      <formula>"09.00 – 18.00"</formula>
    </cfRule>
  </conditionalFormatting>
  <conditionalFormatting sqref="BB16">
    <cfRule type="cellIs" dxfId="14153" priority="14876" operator="equal">
      <formula>"09.30 – 13.00"</formula>
    </cfRule>
  </conditionalFormatting>
  <conditionalFormatting sqref="BB16">
    <cfRule type="cellIs" dxfId="14152" priority="14877" operator="equal">
      <formula>"10.30 – 19.30"</formula>
    </cfRule>
  </conditionalFormatting>
  <conditionalFormatting sqref="BB16">
    <cfRule type="cellIs" dxfId="14151" priority="14878" operator="equal">
      <formula>"11.30 – 19.30"</formula>
    </cfRule>
  </conditionalFormatting>
  <conditionalFormatting sqref="BB16">
    <cfRule type="cellIs" dxfId="14150" priority="14879" operator="equal">
      <formula>_FV(13,"3")</formula>
    </cfRule>
  </conditionalFormatting>
  <conditionalFormatting sqref="BB16">
    <cfRule type="cellIs" dxfId="14149" priority="14880" operator="equal">
      <formula>_FV(13,"3")</formula>
    </cfRule>
  </conditionalFormatting>
  <conditionalFormatting sqref="BB16">
    <cfRule type="cellIs" dxfId="14148" priority="14881" operator="equal">
      <formula>_FV(13,"3")</formula>
    </cfRule>
  </conditionalFormatting>
  <conditionalFormatting sqref="BB17:BB24">
    <cfRule type="containsText" dxfId="14147" priority="14857" operator="containsText" text="08.30 – 14.30">
      <formula>NOT(ISERROR(SEARCH("08.30 – 14.30",BB17)))</formula>
    </cfRule>
    <cfRule type="containsText" dxfId="14146" priority="14858" operator="containsText" text="09:30 – 18.30">
      <formula>NOT(ISERROR(SEARCH("09:30 – 18.30",BB17)))</formula>
    </cfRule>
    <cfRule type="containsText" dxfId="14145" priority="14859" operator="containsText" text="10.30 – 18.30">
      <formula>NOT(ISERROR(SEARCH("10.30 – 18.30",BB17)))</formula>
    </cfRule>
    <cfRule type="containsText" dxfId="14144" priority="14860" operator="containsText" text="09.30 – 18.30">
      <formula>NOT(ISERROR(SEARCH("09.30 – 18.30",BB17)))</formula>
    </cfRule>
    <cfRule type="containsText" dxfId="14143" priority="14862" operator="containsText" text="09.00 – 13:00">
      <formula>NOT(ISERROR(SEARCH("09.00 – 13:00",BB17)))</formula>
    </cfRule>
    <cfRule type="containsText" dxfId="14142" priority="14863" operator="containsText" text="08.30 – 16.30">
      <formula>NOT(ISERROR(SEARCH("08.30 – 16.30",BB17)))</formula>
    </cfRule>
    <cfRule type="containsText" dxfId="14141" priority="14864" operator="containsText" text="08:30 – 17.30">
      <formula>NOT(ISERROR(SEARCH("08:30 – 17.30",BB17)))</formula>
    </cfRule>
    <cfRule type="containsText" dxfId="14140" priority="14865" operator="containsText" text="08.30 – 17.30">
      <formula>NOT(ISERROR(SEARCH("08.30 – 17.30",BB17)))</formula>
    </cfRule>
    <cfRule type="containsText" dxfId="14139" priority="14866" operator="containsText" text="09.00 – 18.00">
      <formula>NOT(ISERROR(SEARCH("09.00 – 18.00",BB17)))</formula>
    </cfRule>
    <cfRule type="containsText" dxfId="14138" priority="14867" operator="containsText" text="09.00 – 13.00">
      <formula>NOT(ISERROR(SEARCH("09.00 – 13.00",BB17)))</formula>
    </cfRule>
    <cfRule type="containsText" dxfId="14137" priority="14868" operator="containsText" text="11.30 – 19.30">
      <formula>NOT(ISERROR(SEARCH("11.30 – 19.30",BB17)))</formula>
    </cfRule>
    <cfRule type="containsText" dxfId="14136" priority="14869" operator="containsText" text="10.30 – 19.30">
      <formula>NOT(ISERROR(SEARCH("10.30 – 19.30",BB17)))</formula>
    </cfRule>
    <cfRule type="containsText" dxfId="14135" priority="14870" operator="containsText" text="09.00 – 15.00">
      <formula>NOT(ISERROR(SEARCH("09.00 – 15.00",BB17)))</formula>
    </cfRule>
    <cfRule type="containsText" dxfId="14134" priority="14871" operator="containsText" text="1 2 : 3 0">
      <formula>NOT(ISERROR(SEARCH("1 2 : 3 0",BB17)))</formula>
    </cfRule>
    <cfRule type="containsText" dxfId="14133" priority="14872" operator="containsText" text="1 3 : 3 0">
      <formula>NOT(ISERROR(SEARCH("1 3 : 3 0",BB17)))</formula>
    </cfRule>
    <cfRule type="containsText" dxfId="14132" priority="14873" operator="containsText" text="FESTIVITÁ">
      <formula>NOT(ISERROR(SEARCH("FESTIVITÁ",BB17)))</formula>
    </cfRule>
    <cfRule type="cellIs" dxfId="14131" priority="14874" operator="equal">
      <formula>"DOMENICA"</formula>
    </cfRule>
  </conditionalFormatting>
  <conditionalFormatting sqref="BB17:BB24">
    <cfRule type="containsText" dxfId="14130" priority="14849" operator="containsText" text="09.00 - 13.00">
      <formula>NOT(ISERROR(SEARCH("09.00 - 13.00",BB17)))</formula>
    </cfRule>
    <cfRule type="containsText" dxfId="14129" priority="14852" operator="containsText" text="09.00 – 15:00">
      <formula>NOT(ISERROR(SEARCH("09.00 – 15:00",BB17)))</formula>
    </cfRule>
    <cfRule type="containsText" dxfId="14128" priority="14853" operator="containsText" text="09.00 – 16.00">
      <formula>NOT(ISERROR(SEARCH("09.00 – 16.00",BB17)))</formula>
    </cfRule>
    <cfRule type="containsText" dxfId="14127" priority="14854" operator="containsText" text="09.00 - 13:00">
      <formula>NOT(ISERROR(SEARCH("09.00 - 13:00",BB17)))</formula>
    </cfRule>
    <cfRule type="containsText" dxfId="14126" priority="14855" operator="containsText" text="08.30 – 16:30 ">
      <formula>NOT(ISERROR(SEARCH("08.30 – 16:30 ",BB17)))</formula>
    </cfRule>
    <cfRule type="containsText" dxfId="14125" priority="14856" operator="containsText" text="08.30 – 17:30 ">
      <formula>NOT(ISERROR(SEARCH("08.30 – 17:30 ",BB17)))</formula>
    </cfRule>
  </conditionalFormatting>
  <conditionalFormatting sqref="BB17:BB24">
    <cfRule type="containsText" dxfId="14124" priority="14851" operator="containsText" text="1 3 : 0 0">
      <formula>NOT(ISERROR(SEARCH("1 3 : 0 0",BB17)))</formula>
    </cfRule>
  </conditionalFormatting>
  <conditionalFormatting sqref="BB17">
    <cfRule type="containsText" dxfId="14123" priority="14850" operator="containsText" text="13:00">
      <formula>NOT(ISERROR(SEARCH("13:00",BB17)))</formula>
    </cfRule>
  </conditionalFormatting>
  <conditionalFormatting sqref="BB17:BB24">
    <cfRule type="containsText" dxfId="14122" priority="14861" operator="containsText" text="09:00 – 13.00 ">
      <formula>NOT(ISERROR(SEARCH("09:00 – 13.00 ",BB17)))</formula>
    </cfRule>
  </conditionalFormatting>
  <conditionalFormatting sqref="BB23">
    <cfRule type="containsText" dxfId="14121" priority="14848" operator="containsText" text="09:00 – 13.00 ">
      <formula>NOT(ISERROR(SEARCH("09:00 – 13.00 ",BB23)))</formula>
    </cfRule>
  </conditionalFormatting>
  <conditionalFormatting sqref="BB17:BB24">
    <cfRule type="containsText" dxfId="14120" priority="14847" operator="containsText" text="09:00 – 13.00 ">
      <formula>NOT(ISERROR(SEARCH("09:00 – 13.00 ",BB17)))</formula>
    </cfRule>
  </conditionalFormatting>
  <conditionalFormatting sqref="BB23:BB24">
    <cfRule type="containsText" dxfId="14119" priority="14846" operator="containsText" text="09:00 – 13.00 ">
      <formula>NOT(ISERROR(SEARCH("09:00 – 13.00 ",BB23)))</formula>
    </cfRule>
  </conditionalFormatting>
  <conditionalFormatting sqref="BB18">
    <cfRule type="containsText" dxfId="14118" priority="14843" operator="containsText" text="09.00 -13.00">
      <formula>NOT(ISERROR(SEARCH("09.00 -13.00",BB18)))</formula>
    </cfRule>
    <cfRule type="containsText" dxfId="14117" priority="14844" operator="containsText" text="09.00 -15:00">
      <formula>NOT(ISERROR(SEARCH("09.00 -15:00",BB18)))</formula>
    </cfRule>
    <cfRule type="containsText" dxfId="14116" priority="14845" operator="containsText" text="09.00 -16.00">
      <formula>NOT(ISERROR(SEARCH("09.00 -16.00",BB18)))</formula>
    </cfRule>
  </conditionalFormatting>
  <conditionalFormatting sqref="BB19:BB24">
    <cfRule type="containsText" dxfId="14115" priority="14840" operator="containsText" text="09.00 -13.00">
      <formula>NOT(ISERROR(SEARCH("09.00 -13.00",BB19)))</formula>
    </cfRule>
    <cfRule type="containsText" dxfId="14114" priority="14841" operator="containsText" text="09.00 -15:00">
      <formula>NOT(ISERROR(SEARCH("09.00 -15:00",BB19)))</formula>
    </cfRule>
    <cfRule type="containsText" dxfId="14113" priority="14842" operator="containsText" text="09.00 -16.00">
      <formula>NOT(ISERROR(SEARCH("09.00 -16.00",BB19)))</formula>
    </cfRule>
  </conditionalFormatting>
  <conditionalFormatting sqref="BB17">
    <cfRule type="containsText" dxfId="14112" priority="14837" operator="containsText" text="09.00 -13.00">
      <formula>NOT(ISERROR(SEARCH("09.00 -13.00",BB17)))</formula>
    </cfRule>
    <cfRule type="containsText" dxfId="14111" priority="14838" operator="containsText" text="09.00 -15:00">
      <formula>NOT(ISERROR(SEARCH("09.00 -15:00",BB17)))</formula>
    </cfRule>
    <cfRule type="containsText" dxfId="14110" priority="14839" operator="containsText" text="09.00 -16.00">
      <formula>NOT(ISERROR(SEARCH("09.00 -16.00",BB17)))</formula>
    </cfRule>
  </conditionalFormatting>
  <conditionalFormatting sqref="BB23">
    <cfRule type="containsText" dxfId="14109" priority="14836" operator="containsText" text="09:00 – 13.00 ">
      <formula>NOT(ISERROR(SEARCH("09:00 – 13.00 ",BB23)))</formula>
    </cfRule>
  </conditionalFormatting>
  <conditionalFormatting sqref="BB17:BB24">
    <cfRule type="containsText" dxfId="14108" priority="14835" operator="containsText" text="09:00 – 13.00 ">
      <formula>NOT(ISERROR(SEARCH("09:00 – 13.00 ",BB17)))</formula>
    </cfRule>
  </conditionalFormatting>
  <conditionalFormatting sqref="BB23:BB24">
    <cfRule type="containsText" dxfId="14107" priority="14834" operator="containsText" text="09:00 – 13.00 ">
      <formula>NOT(ISERROR(SEARCH("09:00 – 13.00 ",BB23)))</formula>
    </cfRule>
  </conditionalFormatting>
  <conditionalFormatting sqref="BB18">
    <cfRule type="containsText" dxfId="14106" priority="14831" operator="containsText" text="09.00 -13.00">
      <formula>NOT(ISERROR(SEARCH("09.00 -13.00",BB18)))</formula>
    </cfRule>
    <cfRule type="containsText" dxfId="14105" priority="14832" operator="containsText" text="09.00 -15:00">
      <formula>NOT(ISERROR(SEARCH("09.00 -15:00",BB18)))</formula>
    </cfRule>
    <cfRule type="containsText" dxfId="14104" priority="14833" operator="containsText" text="09.00 -16.00">
      <formula>NOT(ISERROR(SEARCH("09.00 -16.00",BB18)))</formula>
    </cfRule>
  </conditionalFormatting>
  <conditionalFormatting sqref="BB19:BB24">
    <cfRule type="containsText" dxfId="14103" priority="14828" operator="containsText" text="09.00 -13.00">
      <formula>NOT(ISERROR(SEARCH("09.00 -13.00",BB19)))</formula>
    </cfRule>
    <cfRule type="containsText" dxfId="14102" priority="14829" operator="containsText" text="09.00 -15:00">
      <formula>NOT(ISERROR(SEARCH("09.00 -15:00",BB19)))</formula>
    </cfRule>
    <cfRule type="containsText" dxfId="14101" priority="14830" operator="containsText" text="09.00 -16.00">
      <formula>NOT(ISERROR(SEARCH("09.00 -16.00",BB19)))</formula>
    </cfRule>
  </conditionalFormatting>
  <conditionalFormatting sqref="BB17">
    <cfRule type="containsText" dxfId="14100" priority="14825" operator="containsText" text="09.00 -13.00">
      <formula>NOT(ISERROR(SEARCH("09.00 -13.00",BB17)))</formula>
    </cfRule>
    <cfRule type="containsText" dxfId="14099" priority="14826" operator="containsText" text="09.00 -15:00">
      <formula>NOT(ISERROR(SEARCH("09.00 -15:00",BB17)))</formula>
    </cfRule>
    <cfRule type="containsText" dxfId="14098" priority="14827" operator="containsText" text="09.00 -16.00">
      <formula>NOT(ISERROR(SEARCH("09.00 -16.00",BB17)))</formula>
    </cfRule>
  </conditionalFormatting>
  <conditionalFormatting sqref="BB18">
    <cfRule type="containsText" dxfId="14097" priority="14822" operator="containsText" text="09.00 -13:00">
      <formula>NOT(ISERROR(SEARCH("09.00 -13:00",BB18)))</formula>
    </cfRule>
    <cfRule type="containsText" dxfId="14096" priority="14823" operator="containsText" text="08.30 -17.30">
      <formula>NOT(ISERROR(SEARCH("08.30 -17.30",BB18)))</formula>
    </cfRule>
    <cfRule type="containsText" dxfId="14095" priority="14824" operator="containsText" text="08.30 -15:30">
      <formula>NOT(ISERROR(SEARCH("08.30 -15:30",BB18)))</formula>
    </cfRule>
  </conditionalFormatting>
  <conditionalFormatting sqref="BB19:BB24">
    <cfRule type="containsText" dxfId="14094" priority="14819" operator="containsText" text="09.00 -13.00">
      <formula>NOT(ISERROR(SEARCH("09.00 -13.00",BB19)))</formula>
    </cfRule>
    <cfRule type="containsText" dxfId="14093" priority="14820" operator="containsText" text="09.00 -15:00">
      <formula>NOT(ISERROR(SEARCH("09.00 -15:00",BB19)))</formula>
    </cfRule>
    <cfRule type="containsText" dxfId="14092" priority="14821" operator="containsText" text="09.00 -16.00">
      <formula>NOT(ISERROR(SEARCH("09.00 -16.00",BB19)))</formula>
    </cfRule>
  </conditionalFormatting>
  <conditionalFormatting sqref="BB19:BB24">
    <cfRule type="containsText" dxfId="14091" priority="14816" operator="containsText" text="09.00 -13:00">
      <formula>NOT(ISERROR(SEARCH("09.00 -13:00",BB19)))</formula>
    </cfRule>
    <cfRule type="containsText" dxfId="14090" priority="14817" operator="containsText" text="08.30 -17.30">
      <formula>NOT(ISERROR(SEARCH("08.30 -17.30",BB19)))</formula>
    </cfRule>
    <cfRule type="containsText" dxfId="14089" priority="14818" operator="containsText" text="08.30 -15:30">
      <formula>NOT(ISERROR(SEARCH("08.30 -15:30",BB19)))</formula>
    </cfRule>
  </conditionalFormatting>
  <conditionalFormatting sqref="BB17">
    <cfRule type="containsText" dxfId="14088" priority="14813" operator="containsText" text="09.00 -13.00">
      <formula>NOT(ISERROR(SEARCH("09.00 -13.00",BB17)))</formula>
    </cfRule>
    <cfRule type="containsText" dxfId="14087" priority="14814" operator="containsText" text="09.00 -15:00">
      <formula>NOT(ISERROR(SEARCH("09.00 -15:00",BB17)))</formula>
    </cfRule>
    <cfRule type="containsText" dxfId="14086" priority="14815" operator="containsText" text="09.00 -16.00">
      <formula>NOT(ISERROR(SEARCH("09.00 -16.00",BB17)))</formula>
    </cfRule>
  </conditionalFormatting>
  <conditionalFormatting sqref="BB17">
    <cfRule type="containsText" dxfId="14085" priority="14810" operator="containsText" text="09.00 -13:00">
      <formula>NOT(ISERROR(SEARCH("09.00 -13:00",BB17)))</formula>
    </cfRule>
    <cfRule type="containsText" dxfId="14084" priority="14811" operator="containsText" text="08.30 -17.30">
      <formula>NOT(ISERROR(SEARCH("08.30 -17.30",BB17)))</formula>
    </cfRule>
    <cfRule type="containsText" dxfId="14083" priority="14812" operator="containsText" text="08.30 -15:30">
      <formula>NOT(ISERROR(SEARCH("08.30 -15:30",BB17)))</formula>
    </cfRule>
  </conditionalFormatting>
  <conditionalFormatting sqref="BB6">
    <cfRule type="cellIs" dxfId="14082" priority="14801" operator="equal">
      <formula>"09.00 – 13.00"</formula>
    </cfRule>
  </conditionalFormatting>
  <conditionalFormatting sqref="BB6">
    <cfRule type="cellIs" dxfId="14081" priority="14802" operator="equal">
      <formula>"09.00 – 15.00"</formula>
    </cfRule>
  </conditionalFormatting>
  <conditionalFormatting sqref="BB6">
    <cfRule type="cellIs" dxfId="14080" priority="14803" operator="equal">
      <formula>"09.00 – 18.00"</formula>
    </cfRule>
  </conditionalFormatting>
  <conditionalFormatting sqref="BB6">
    <cfRule type="cellIs" dxfId="14079" priority="14804" operator="equal">
      <formula>"09.30 – 13.00"</formula>
    </cfRule>
  </conditionalFormatting>
  <conditionalFormatting sqref="BB6">
    <cfRule type="cellIs" dxfId="14078" priority="14805" operator="equal">
      <formula>"10.30 – 19.30"</formula>
    </cfRule>
  </conditionalFormatting>
  <conditionalFormatting sqref="BB6">
    <cfRule type="cellIs" dxfId="14077" priority="14806" operator="equal">
      <formula>"11.30 – 19.30"</formula>
    </cfRule>
  </conditionalFormatting>
  <conditionalFormatting sqref="BB6">
    <cfRule type="cellIs" dxfId="14076" priority="14807" operator="equal">
      <formula>_FV(13,"3")</formula>
    </cfRule>
  </conditionalFormatting>
  <conditionalFormatting sqref="BB6">
    <cfRule type="cellIs" dxfId="14075" priority="14808" operator="equal">
      <formula>_FV(13,"3")</formula>
    </cfRule>
  </conditionalFormatting>
  <conditionalFormatting sqref="BB6">
    <cfRule type="cellIs" dxfId="14074" priority="14809" operator="equal">
      <formula>_FV(13,"3")</formula>
    </cfRule>
  </conditionalFormatting>
  <conditionalFormatting sqref="BB6">
    <cfRule type="containsText" dxfId="14073" priority="14791" operator="containsText" text="DOMENICA">
      <formula>NOT(ISERROR(SEARCH("DOMENICA",BB6)))</formula>
    </cfRule>
    <cfRule type="containsText" dxfId="14072" priority="14792" operator="containsText" text="08.30 – 14.30">
      <formula>NOT(ISERROR(SEARCH("08.30 – 14.30",BB6)))</formula>
    </cfRule>
    <cfRule type="containsText" dxfId="14071" priority="14793" operator="containsText" text="09.30 – 18.30">
      <formula>NOT(ISERROR(SEARCH("09.30 – 18.30",BB6)))</formula>
    </cfRule>
    <cfRule type="containsText" dxfId="14070" priority="14794" operator="containsText" text="08.30 – 16.30">
      <formula>NOT(ISERROR(SEARCH("08.30 – 16.30",BB6)))</formula>
    </cfRule>
    <cfRule type="containsText" dxfId="14069" priority="14795" operator="containsText" text="08.30 – 17.30">
      <formula>NOT(ISERROR(SEARCH("08.30 – 17.30",BB6)))</formula>
    </cfRule>
    <cfRule type="containsText" dxfId="14068" priority="14796" operator="containsText" text="09.00 – 18.00">
      <formula>NOT(ISERROR(SEARCH("09.00 – 18.00",BB6)))</formula>
    </cfRule>
    <cfRule type="containsText" dxfId="14067" priority="14797" operator="containsText" text="09.00 – 15.00">
      <formula>NOT(ISERROR(SEARCH("09.00 – 15.00",BB6)))</formula>
    </cfRule>
    <cfRule type="containsText" dxfId="14066" priority="14798" operator="containsText" text="10.30 – 19.30">
      <formula>NOT(ISERROR(SEARCH("10.30 – 19.30",BB6)))</formula>
    </cfRule>
    <cfRule type="containsText" dxfId="14065" priority="14799" operator="containsText" text="09.00 – 13.00">
      <formula>NOT(ISERROR(SEARCH("09.00 – 13.00",BB6)))</formula>
    </cfRule>
    <cfRule type="containsText" dxfId="14064" priority="14800" operator="containsText" text="11.30 – 19.30">
      <formula>NOT(ISERROR(SEARCH("11.30 – 19.30",BB6)))</formula>
    </cfRule>
  </conditionalFormatting>
  <conditionalFormatting sqref="BB6">
    <cfRule type="cellIs" dxfId="14063" priority="14783" operator="equal">
      <formula>"09.00 – 15.00"</formula>
    </cfRule>
  </conditionalFormatting>
  <conditionalFormatting sqref="BB6">
    <cfRule type="cellIs" dxfId="14062" priority="14784" operator="equal">
      <formula>"09.00 – 18.00"</formula>
    </cfRule>
  </conditionalFormatting>
  <conditionalFormatting sqref="BB6">
    <cfRule type="cellIs" dxfId="14061" priority="14785" operator="equal">
      <formula>"09.30 – 13.00"</formula>
    </cfRule>
  </conditionalFormatting>
  <conditionalFormatting sqref="BB6">
    <cfRule type="cellIs" dxfId="14060" priority="14786" operator="equal">
      <formula>"10.30 – 19.30"</formula>
    </cfRule>
  </conditionalFormatting>
  <conditionalFormatting sqref="BB6">
    <cfRule type="cellIs" dxfId="14059" priority="14787" operator="equal">
      <formula>"11.30 – 19.30"</formula>
    </cfRule>
  </conditionalFormatting>
  <conditionalFormatting sqref="BB6">
    <cfRule type="cellIs" dxfId="14058" priority="14788" operator="equal">
      <formula>_FV(13,"3")</formula>
    </cfRule>
  </conditionalFormatting>
  <conditionalFormatting sqref="BB6">
    <cfRule type="cellIs" dxfId="14057" priority="14789" operator="equal">
      <formula>_FV(13,"3")</formula>
    </cfRule>
  </conditionalFormatting>
  <conditionalFormatting sqref="BB6">
    <cfRule type="cellIs" dxfId="14056" priority="14790" operator="equal">
      <formula>_FV(13,"3")</formula>
    </cfRule>
  </conditionalFormatting>
  <conditionalFormatting sqref="BB6">
    <cfRule type="cellIs" dxfId="14055" priority="14775" operator="equal">
      <formula>"09.00 – 15.00"</formula>
    </cfRule>
  </conditionalFormatting>
  <conditionalFormatting sqref="BB6">
    <cfRule type="cellIs" dxfId="14054" priority="14776" operator="equal">
      <formula>"09.00 – 18.00"</formula>
    </cfRule>
  </conditionalFormatting>
  <conditionalFormatting sqref="BB6">
    <cfRule type="cellIs" dxfId="14053" priority="14777" operator="equal">
      <formula>"09.30 – 13.00"</formula>
    </cfRule>
  </conditionalFormatting>
  <conditionalFormatting sqref="BB6">
    <cfRule type="cellIs" dxfId="14052" priority="14778" operator="equal">
      <formula>"10.30 – 19.30"</formula>
    </cfRule>
  </conditionalFormatting>
  <conditionalFormatting sqref="BB6">
    <cfRule type="cellIs" dxfId="14051" priority="14779" operator="equal">
      <formula>"11.30 – 19.30"</formula>
    </cfRule>
  </conditionalFormatting>
  <conditionalFormatting sqref="BB6">
    <cfRule type="cellIs" dxfId="14050" priority="14780" operator="equal">
      <formula>_FV(13,"3")</formula>
    </cfRule>
  </conditionalFormatting>
  <conditionalFormatting sqref="BB6">
    <cfRule type="cellIs" dxfId="14049" priority="14781" operator="equal">
      <formula>_FV(13,"3")</formula>
    </cfRule>
  </conditionalFormatting>
  <conditionalFormatting sqref="BB6">
    <cfRule type="cellIs" dxfId="14048" priority="14782" operator="equal">
      <formula>_FV(13,"3")</formula>
    </cfRule>
  </conditionalFormatting>
  <conditionalFormatting sqref="BB6">
    <cfRule type="containsText" dxfId="14047" priority="14769" operator="containsText" text="09.00 - 13.00">
      <formula>NOT(ISERROR(SEARCH("09.00 - 13.00",BB6)))</formula>
    </cfRule>
    <cfRule type="containsText" dxfId="14046" priority="14770" operator="containsText" text="09.00 – 15:00">
      <formula>NOT(ISERROR(SEARCH("09.00 – 15:00",BB6)))</formula>
    </cfRule>
    <cfRule type="containsText" dxfId="14045" priority="14771" operator="containsText" text="09.00 – 16.00">
      <formula>NOT(ISERROR(SEARCH("09.00 – 16.00",BB6)))</formula>
    </cfRule>
    <cfRule type="containsText" dxfId="14044" priority="14772" operator="containsText" text="09.00 - 13:00">
      <formula>NOT(ISERROR(SEARCH("09.00 - 13:00",BB6)))</formula>
    </cfRule>
    <cfRule type="containsText" dxfId="14043" priority="14773" operator="containsText" text="08.30 – 16:30 ">
      <formula>NOT(ISERROR(SEARCH("08.30 – 16:30 ",BB6)))</formula>
    </cfRule>
    <cfRule type="containsText" dxfId="14042" priority="14774" operator="containsText" text="08.30 – 17:30 ">
      <formula>NOT(ISERROR(SEARCH("08.30 – 17:30 ",BB6)))</formula>
    </cfRule>
  </conditionalFormatting>
  <conditionalFormatting sqref="BB6">
    <cfRule type="cellIs" dxfId="14041" priority="14761" operator="equal">
      <formula>"09.00 – 15.00"</formula>
    </cfRule>
  </conditionalFormatting>
  <conditionalFormatting sqref="BB6">
    <cfRule type="cellIs" dxfId="14040" priority="14762" operator="equal">
      <formula>"09.00 – 18.00"</formula>
    </cfRule>
  </conditionalFormatting>
  <conditionalFormatting sqref="BB6">
    <cfRule type="cellIs" dxfId="14039" priority="14763" operator="equal">
      <formula>"09.30 – 13.00"</formula>
    </cfRule>
  </conditionalFormatting>
  <conditionalFormatting sqref="BB6">
    <cfRule type="cellIs" dxfId="14038" priority="14764" operator="equal">
      <formula>"10.30 – 19.30"</formula>
    </cfRule>
  </conditionalFormatting>
  <conditionalFormatting sqref="BB6">
    <cfRule type="cellIs" dxfId="14037" priority="14765" operator="equal">
      <formula>"11.30 – 19.30"</formula>
    </cfRule>
  </conditionalFormatting>
  <conditionalFormatting sqref="BB6">
    <cfRule type="cellIs" dxfId="14036" priority="14766" operator="equal">
      <formula>_FV(13,"3")</formula>
    </cfRule>
  </conditionalFormatting>
  <conditionalFormatting sqref="BB6">
    <cfRule type="cellIs" dxfId="14035" priority="14767" operator="equal">
      <formula>_FV(13,"3")</formula>
    </cfRule>
  </conditionalFormatting>
  <conditionalFormatting sqref="BB6">
    <cfRule type="containsText" dxfId="14034" priority="14751" operator="containsText" text="DOMENICA">
      <formula>NOT(ISERROR(SEARCH("DOMENICA",BB6)))</formula>
    </cfRule>
    <cfRule type="containsText" dxfId="14033" priority="14752" operator="containsText" text="08.30 – 14.30">
      <formula>NOT(ISERROR(SEARCH("08.30 – 14.30",BB6)))</formula>
    </cfRule>
    <cfRule type="containsText" dxfId="14032" priority="14753" operator="containsText" text="09.30 – 18.30">
      <formula>NOT(ISERROR(SEARCH("09.30 – 18.30",BB6)))</formula>
    </cfRule>
    <cfRule type="containsText" dxfId="14031" priority="14754" operator="containsText" text="08.30 – 16.30">
      <formula>NOT(ISERROR(SEARCH("08.30 – 16.30",BB6)))</formula>
    </cfRule>
    <cfRule type="containsText" dxfId="14030" priority="14755" operator="containsText" text="08.30 – 17.30">
      <formula>NOT(ISERROR(SEARCH("08.30 – 17.30",BB6)))</formula>
    </cfRule>
    <cfRule type="containsText" dxfId="14029" priority="14756" operator="containsText" text="09.00 – 18.00">
      <formula>NOT(ISERROR(SEARCH("09.00 – 18.00",BB6)))</formula>
    </cfRule>
    <cfRule type="containsText" dxfId="14028" priority="14757" operator="containsText" text="09.00 – 15.00">
      <formula>NOT(ISERROR(SEARCH("09.00 – 15.00",BB6)))</formula>
    </cfRule>
    <cfRule type="containsText" dxfId="14027" priority="14758" operator="containsText" text="10.30 – 19.30">
      <formula>NOT(ISERROR(SEARCH("10.30 – 19.30",BB6)))</formula>
    </cfRule>
    <cfRule type="containsText" dxfId="14026" priority="14759" operator="containsText" text="09.00 – 13.00">
      <formula>NOT(ISERROR(SEARCH("09.00 – 13.00",BB6)))</formula>
    </cfRule>
    <cfRule type="containsText" dxfId="14025" priority="14760" operator="containsText" text="11.30 – 19.30">
      <formula>NOT(ISERROR(SEARCH("11.30 – 19.30",BB6)))</formula>
    </cfRule>
  </conditionalFormatting>
  <conditionalFormatting sqref="BB6">
    <cfRule type="cellIs" dxfId="14024" priority="14744" operator="equal">
      <formula>"09.00 – 18.00"</formula>
    </cfRule>
  </conditionalFormatting>
  <conditionalFormatting sqref="BB6">
    <cfRule type="cellIs" dxfId="14023" priority="14745" operator="equal">
      <formula>"09.30 – 13.00"</formula>
    </cfRule>
  </conditionalFormatting>
  <conditionalFormatting sqref="BB6">
    <cfRule type="cellIs" dxfId="14022" priority="14746" operator="equal">
      <formula>"10.30 – 19.30"</formula>
    </cfRule>
  </conditionalFormatting>
  <conditionalFormatting sqref="BB6">
    <cfRule type="cellIs" dxfId="14021" priority="14747" operator="equal">
      <formula>"11.30 – 19.30"</formula>
    </cfRule>
  </conditionalFormatting>
  <conditionalFormatting sqref="BB6">
    <cfRule type="cellIs" dxfId="14020" priority="14748" operator="equal">
      <formula>_FV(13,"3")</formula>
    </cfRule>
  </conditionalFormatting>
  <conditionalFormatting sqref="BB6">
    <cfRule type="cellIs" dxfId="14019" priority="14737" operator="equal">
      <formula>"09.00 – 18.00"</formula>
    </cfRule>
  </conditionalFormatting>
  <conditionalFormatting sqref="BB6">
    <cfRule type="cellIs" dxfId="14018" priority="14738" operator="equal">
      <formula>"09.30 – 13.00"</formula>
    </cfRule>
  </conditionalFormatting>
  <conditionalFormatting sqref="BB6">
    <cfRule type="cellIs" dxfId="14017" priority="14739" operator="equal">
      <formula>"10.30 – 19.30"</formula>
    </cfRule>
  </conditionalFormatting>
  <conditionalFormatting sqref="BB6">
    <cfRule type="cellIs" dxfId="14016" priority="14740" operator="equal">
      <formula>"11.30 – 19.30"</formula>
    </cfRule>
  </conditionalFormatting>
  <conditionalFormatting sqref="BB6">
    <cfRule type="cellIs" dxfId="14015" priority="14741" operator="equal">
      <formula>_FV(13,"3")</formula>
    </cfRule>
  </conditionalFormatting>
  <conditionalFormatting sqref="BB7:BB14">
    <cfRule type="containsText" dxfId="14014" priority="14719" operator="containsText" text="08.30 – 14.30">
      <formula>NOT(ISERROR(SEARCH("08.30 – 14.30",BB7)))</formula>
    </cfRule>
    <cfRule type="containsText" dxfId="14013" priority="14720" operator="containsText" text="09:30 – 18.30">
      <formula>NOT(ISERROR(SEARCH("09:30 – 18.30",BB7)))</formula>
    </cfRule>
    <cfRule type="containsText" dxfId="14012" priority="14721" operator="containsText" text="10.30 – 18.30">
      <formula>NOT(ISERROR(SEARCH("10.30 – 18.30",BB7)))</formula>
    </cfRule>
    <cfRule type="containsText" dxfId="14011" priority="14722" operator="containsText" text="09.30 – 18.30">
      <formula>NOT(ISERROR(SEARCH("09.30 – 18.30",BB7)))</formula>
    </cfRule>
    <cfRule type="containsText" dxfId="14010" priority="14724" operator="containsText" text="09.00 – 13:00">
      <formula>NOT(ISERROR(SEARCH("09.00 – 13:00",BB7)))</formula>
    </cfRule>
    <cfRule type="containsText" dxfId="14009" priority="14725" operator="containsText" text="08.30 – 16.30">
      <formula>NOT(ISERROR(SEARCH("08.30 – 16.30",BB7)))</formula>
    </cfRule>
    <cfRule type="containsText" dxfId="14008" priority="14726" operator="containsText" text="08:30 – 17.30">
      <formula>NOT(ISERROR(SEARCH("08:30 – 17.30",BB7)))</formula>
    </cfRule>
    <cfRule type="containsText" dxfId="14007" priority="14727" operator="containsText" text="08.30 – 17.30">
      <formula>NOT(ISERROR(SEARCH("08.30 – 17.30",BB7)))</formula>
    </cfRule>
    <cfRule type="containsText" dxfId="14006" priority="14728" operator="containsText" text="09.00 – 18.00">
      <formula>NOT(ISERROR(SEARCH("09.00 – 18.00",BB7)))</formula>
    </cfRule>
    <cfRule type="containsText" dxfId="14005" priority="14729" operator="containsText" text="09.00 – 13.00">
      <formula>NOT(ISERROR(SEARCH("09.00 – 13.00",BB7)))</formula>
    </cfRule>
    <cfRule type="containsText" dxfId="14004" priority="14730" operator="containsText" text="11.30 – 19.30">
      <formula>NOT(ISERROR(SEARCH("11.30 – 19.30",BB7)))</formula>
    </cfRule>
    <cfRule type="containsText" dxfId="14003" priority="14731" operator="containsText" text="10.30 – 19.30">
      <formula>NOT(ISERROR(SEARCH("10.30 – 19.30",BB7)))</formula>
    </cfRule>
    <cfRule type="containsText" dxfId="14002" priority="14732" operator="containsText" text="09.00 – 15.00">
      <formula>NOT(ISERROR(SEARCH("09.00 – 15.00",BB7)))</formula>
    </cfRule>
    <cfRule type="containsText" dxfId="14001" priority="14733" operator="containsText" text="1 2 : 3 0">
      <formula>NOT(ISERROR(SEARCH("1 2 : 3 0",BB7)))</formula>
    </cfRule>
    <cfRule type="containsText" dxfId="14000" priority="14734" operator="containsText" text="1 3 : 3 0">
      <formula>NOT(ISERROR(SEARCH("1 3 : 3 0",BB7)))</formula>
    </cfRule>
    <cfRule type="containsText" dxfId="13999" priority="14735" operator="containsText" text="FESTIVITÁ">
      <formula>NOT(ISERROR(SEARCH("FESTIVITÁ",BB7)))</formula>
    </cfRule>
    <cfRule type="cellIs" dxfId="13998" priority="14736" operator="equal">
      <formula>"DOMENICA"</formula>
    </cfRule>
  </conditionalFormatting>
  <conditionalFormatting sqref="BB7:BB14">
    <cfRule type="containsText" dxfId="13997" priority="14711" operator="containsText" text="09.00 - 13.00">
      <formula>NOT(ISERROR(SEARCH("09.00 - 13.00",BB7)))</formula>
    </cfRule>
    <cfRule type="containsText" dxfId="13996" priority="14714" operator="containsText" text="09.00 – 15:00">
      <formula>NOT(ISERROR(SEARCH("09.00 – 15:00",BB7)))</formula>
    </cfRule>
    <cfRule type="containsText" dxfId="13995" priority="14715" operator="containsText" text="09.00 – 16.00">
      <formula>NOT(ISERROR(SEARCH("09.00 – 16.00",BB7)))</formula>
    </cfRule>
    <cfRule type="containsText" dxfId="13994" priority="14716" operator="containsText" text="09.00 - 13:00">
      <formula>NOT(ISERROR(SEARCH("09.00 - 13:00",BB7)))</formula>
    </cfRule>
    <cfRule type="containsText" dxfId="13993" priority="14717" operator="containsText" text="08.30 – 16:30 ">
      <formula>NOT(ISERROR(SEARCH("08.30 – 16:30 ",BB7)))</formula>
    </cfRule>
    <cfRule type="containsText" dxfId="13992" priority="14718" operator="containsText" text="08.30 – 17:30 ">
      <formula>NOT(ISERROR(SEARCH("08.30 – 17:30 ",BB7)))</formula>
    </cfRule>
  </conditionalFormatting>
  <conditionalFormatting sqref="BB7:BB14">
    <cfRule type="containsText" dxfId="13991" priority="14713" operator="containsText" text="1 3 : 0 0">
      <formula>NOT(ISERROR(SEARCH("1 3 : 0 0",BB7)))</formula>
    </cfRule>
  </conditionalFormatting>
  <conditionalFormatting sqref="BB7">
    <cfRule type="containsText" dxfId="13990" priority="14712" operator="containsText" text="13:00">
      <formula>NOT(ISERROR(SEARCH("13:00",BB7)))</formula>
    </cfRule>
  </conditionalFormatting>
  <conditionalFormatting sqref="BB7:BB14">
    <cfRule type="containsText" dxfId="13989" priority="14723" operator="containsText" text="09:00 – 13.00 ">
      <formula>NOT(ISERROR(SEARCH("09:00 – 13.00 ",BB7)))</formula>
    </cfRule>
  </conditionalFormatting>
  <conditionalFormatting sqref="BB13">
    <cfRule type="containsText" dxfId="13988" priority="14710" operator="containsText" text="09:00 – 13.00 ">
      <formula>NOT(ISERROR(SEARCH("09:00 – 13.00 ",BB13)))</formula>
    </cfRule>
  </conditionalFormatting>
  <conditionalFormatting sqref="BB7:BB14">
    <cfRule type="containsText" dxfId="13987" priority="14709" operator="containsText" text="09:00 – 13.00 ">
      <formula>NOT(ISERROR(SEARCH("09:00 – 13.00 ",BB7)))</formula>
    </cfRule>
  </conditionalFormatting>
  <conditionalFormatting sqref="BB13:BB14">
    <cfRule type="containsText" dxfId="13986" priority="14708" operator="containsText" text="09:00 – 13.00 ">
      <formula>NOT(ISERROR(SEARCH("09:00 – 13.00 ",BB13)))</formula>
    </cfRule>
  </conditionalFormatting>
  <conditionalFormatting sqref="BB8">
    <cfRule type="containsText" dxfId="13985" priority="14705" operator="containsText" text="09.00 -13.00">
      <formula>NOT(ISERROR(SEARCH("09.00 -13.00",BB8)))</formula>
    </cfRule>
    <cfRule type="containsText" dxfId="13984" priority="14706" operator="containsText" text="09.00 -15:00">
      <formula>NOT(ISERROR(SEARCH("09.00 -15:00",BB8)))</formula>
    </cfRule>
    <cfRule type="containsText" dxfId="13983" priority="14707" operator="containsText" text="09.00 -16.00">
      <formula>NOT(ISERROR(SEARCH("09.00 -16.00",BB8)))</formula>
    </cfRule>
  </conditionalFormatting>
  <conditionalFormatting sqref="BB9:BB14">
    <cfRule type="containsText" dxfId="13982" priority="14702" operator="containsText" text="09.00 -13.00">
      <formula>NOT(ISERROR(SEARCH("09.00 -13.00",BB9)))</formula>
    </cfRule>
    <cfRule type="containsText" dxfId="13981" priority="14703" operator="containsText" text="09.00 -15:00">
      <formula>NOT(ISERROR(SEARCH("09.00 -15:00",BB9)))</formula>
    </cfRule>
    <cfRule type="containsText" dxfId="13980" priority="14704" operator="containsText" text="09.00 -16.00">
      <formula>NOT(ISERROR(SEARCH("09.00 -16.00",BB9)))</formula>
    </cfRule>
  </conditionalFormatting>
  <conditionalFormatting sqref="BB7">
    <cfRule type="containsText" dxfId="13979" priority="14699" operator="containsText" text="09.00 -13.00">
      <formula>NOT(ISERROR(SEARCH("09.00 -13.00",BB7)))</formula>
    </cfRule>
    <cfRule type="containsText" dxfId="13978" priority="14700" operator="containsText" text="09.00 -15:00">
      <formula>NOT(ISERROR(SEARCH("09.00 -15:00",BB7)))</formula>
    </cfRule>
    <cfRule type="containsText" dxfId="13977" priority="14701" operator="containsText" text="09.00 -16.00">
      <formula>NOT(ISERROR(SEARCH("09.00 -16.00",BB7)))</formula>
    </cfRule>
  </conditionalFormatting>
  <conditionalFormatting sqref="BB13">
    <cfRule type="containsText" dxfId="13976" priority="14698" operator="containsText" text="09:00 – 13.00 ">
      <formula>NOT(ISERROR(SEARCH("09:00 – 13.00 ",BB13)))</formula>
    </cfRule>
  </conditionalFormatting>
  <conditionalFormatting sqref="BB7:BB14">
    <cfRule type="containsText" dxfId="13975" priority="14697" operator="containsText" text="09:00 – 13.00 ">
      <formula>NOT(ISERROR(SEARCH("09:00 – 13.00 ",BB7)))</formula>
    </cfRule>
  </conditionalFormatting>
  <conditionalFormatting sqref="BB13:BB14">
    <cfRule type="containsText" dxfId="13974" priority="14696" operator="containsText" text="09:00 – 13.00 ">
      <formula>NOT(ISERROR(SEARCH("09:00 – 13.00 ",BB13)))</formula>
    </cfRule>
  </conditionalFormatting>
  <conditionalFormatting sqref="BB8">
    <cfRule type="containsText" dxfId="13973" priority="14693" operator="containsText" text="09.00 -13.00">
      <formula>NOT(ISERROR(SEARCH("09.00 -13.00",BB8)))</formula>
    </cfRule>
    <cfRule type="containsText" dxfId="13972" priority="14694" operator="containsText" text="09.00 -15:00">
      <formula>NOT(ISERROR(SEARCH("09.00 -15:00",BB8)))</formula>
    </cfRule>
    <cfRule type="containsText" dxfId="13971" priority="14695" operator="containsText" text="09.00 -16.00">
      <formula>NOT(ISERROR(SEARCH("09.00 -16.00",BB8)))</formula>
    </cfRule>
  </conditionalFormatting>
  <conditionalFormatting sqref="BB9:BB14">
    <cfRule type="containsText" dxfId="13970" priority="14690" operator="containsText" text="09.00 -13.00">
      <formula>NOT(ISERROR(SEARCH("09.00 -13.00",BB9)))</formula>
    </cfRule>
    <cfRule type="containsText" dxfId="13969" priority="14691" operator="containsText" text="09.00 -15:00">
      <formula>NOT(ISERROR(SEARCH("09.00 -15:00",BB9)))</formula>
    </cfRule>
    <cfRule type="containsText" dxfId="13968" priority="14692" operator="containsText" text="09.00 -16.00">
      <formula>NOT(ISERROR(SEARCH("09.00 -16.00",BB9)))</formula>
    </cfRule>
  </conditionalFormatting>
  <conditionalFormatting sqref="BB7">
    <cfRule type="containsText" dxfId="13967" priority="14687" operator="containsText" text="09.00 -13.00">
      <formula>NOT(ISERROR(SEARCH("09.00 -13.00",BB7)))</formula>
    </cfRule>
    <cfRule type="containsText" dxfId="13966" priority="14688" operator="containsText" text="09.00 -15:00">
      <formula>NOT(ISERROR(SEARCH("09.00 -15:00",BB7)))</formula>
    </cfRule>
    <cfRule type="containsText" dxfId="13965" priority="14689" operator="containsText" text="09.00 -16.00">
      <formula>NOT(ISERROR(SEARCH("09.00 -16.00",BB7)))</formula>
    </cfRule>
  </conditionalFormatting>
  <conditionalFormatting sqref="BB8">
    <cfRule type="containsText" dxfId="13964" priority="14684" operator="containsText" text="09.00 -13:00">
      <formula>NOT(ISERROR(SEARCH("09.00 -13:00",BB8)))</formula>
    </cfRule>
    <cfRule type="containsText" dxfId="13963" priority="14685" operator="containsText" text="08.30 -17.30">
      <formula>NOT(ISERROR(SEARCH("08.30 -17.30",BB8)))</formula>
    </cfRule>
    <cfRule type="containsText" dxfId="13962" priority="14686" operator="containsText" text="08.30 -15:30">
      <formula>NOT(ISERROR(SEARCH("08.30 -15:30",BB8)))</formula>
    </cfRule>
  </conditionalFormatting>
  <conditionalFormatting sqref="BB9:BB14">
    <cfRule type="containsText" dxfId="13961" priority="14681" operator="containsText" text="09.00 -13.00">
      <formula>NOT(ISERROR(SEARCH("09.00 -13.00",BB9)))</formula>
    </cfRule>
    <cfRule type="containsText" dxfId="13960" priority="14682" operator="containsText" text="09.00 -15:00">
      <formula>NOT(ISERROR(SEARCH("09.00 -15:00",BB9)))</formula>
    </cfRule>
    <cfRule type="containsText" dxfId="13959" priority="14683" operator="containsText" text="09.00 -16.00">
      <formula>NOT(ISERROR(SEARCH("09.00 -16.00",BB9)))</formula>
    </cfRule>
  </conditionalFormatting>
  <conditionalFormatting sqref="BB9:BB14">
    <cfRule type="containsText" dxfId="13958" priority="14678" operator="containsText" text="09.00 -13:00">
      <formula>NOT(ISERROR(SEARCH("09.00 -13:00",BB9)))</formula>
    </cfRule>
    <cfRule type="containsText" dxfId="13957" priority="14679" operator="containsText" text="08.30 -17.30">
      <formula>NOT(ISERROR(SEARCH("08.30 -17.30",BB9)))</formula>
    </cfRule>
    <cfRule type="containsText" dxfId="13956" priority="14680" operator="containsText" text="08.30 -15:30">
      <formula>NOT(ISERROR(SEARCH("08.30 -15:30",BB9)))</formula>
    </cfRule>
  </conditionalFormatting>
  <conditionalFormatting sqref="BB7">
    <cfRule type="containsText" dxfId="13955" priority="14675" operator="containsText" text="09.00 -13.00">
      <formula>NOT(ISERROR(SEARCH("09.00 -13.00",BB7)))</formula>
    </cfRule>
    <cfRule type="containsText" dxfId="13954" priority="14676" operator="containsText" text="09.00 -15:00">
      <formula>NOT(ISERROR(SEARCH("09.00 -15:00",BB7)))</formula>
    </cfRule>
    <cfRule type="containsText" dxfId="13953" priority="14677" operator="containsText" text="09.00 -16.00">
      <formula>NOT(ISERROR(SEARCH("09.00 -16.00",BB7)))</formula>
    </cfRule>
  </conditionalFormatting>
  <conditionalFormatting sqref="BB7">
    <cfRule type="containsText" dxfId="13952" priority="14672" operator="containsText" text="09.00 -13:00">
      <formula>NOT(ISERROR(SEARCH("09.00 -13:00",BB7)))</formula>
    </cfRule>
    <cfRule type="containsText" dxfId="13951" priority="14673" operator="containsText" text="08.30 -17.30">
      <formula>NOT(ISERROR(SEARCH("08.30 -17.30",BB7)))</formula>
    </cfRule>
    <cfRule type="containsText" dxfId="13950" priority="14674" operator="containsText" text="08.30 -15:30">
      <formula>NOT(ISERROR(SEARCH("08.30 -15:30",BB7)))</formula>
    </cfRule>
  </conditionalFormatting>
  <conditionalFormatting sqref="BB153">
    <cfRule type="containsText" dxfId="13949" priority="14655" operator="containsText" text="08.30 – 14.30">
      <formula>NOT(ISERROR(SEARCH("08.30 – 14.30",BB153)))</formula>
    </cfRule>
    <cfRule type="containsText" dxfId="13948" priority="14656" operator="containsText" text="09:30 – 18.30">
      <formula>NOT(ISERROR(SEARCH("09:30 – 18.30",BB153)))</formula>
    </cfRule>
    <cfRule type="containsText" dxfId="13947" priority="14657" operator="containsText" text="10.30 – 18.30">
      <formula>NOT(ISERROR(SEARCH("10.30 – 18.30",BB153)))</formula>
    </cfRule>
    <cfRule type="containsText" dxfId="13946" priority="14658" operator="containsText" text="09.30 – 18.30">
      <formula>NOT(ISERROR(SEARCH("09.30 – 18.30",BB153)))</formula>
    </cfRule>
    <cfRule type="containsText" dxfId="13945" priority="14659" operator="containsText" text="09.00 – 13:00">
      <formula>NOT(ISERROR(SEARCH("09.00 – 13:00",BB153)))</formula>
    </cfRule>
    <cfRule type="containsText" dxfId="13944" priority="14660" operator="containsText" text="08.30 – 16.30">
      <formula>NOT(ISERROR(SEARCH("08.30 – 16.30",BB153)))</formula>
    </cfRule>
    <cfRule type="containsText" dxfId="13943" priority="14661" operator="containsText" text="08:30 – 17.30">
      <formula>NOT(ISERROR(SEARCH("08:30 – 17.30",BB153)))</formula>
    </cfRule>
    <cfRule type="containsText" dxfId="13942" priority="14662" operator="containsText" text="08.30 – 17.30">
      <formula>NOT(ISERROR(SEARCH("08.30 – 17.30",BB153)))</formula>
    </cfRule>
    <cfRule type="containsText" dxfId="13941" priority="14663" operator="containsText" text="09.00 – 18.00">
      <formula>NOT(ISERROR(SEARCH("09.00 – 18.00",BB153)))</formula>
    </cfRule>
    <cfRule type="containsText" dxfId="13940" priority="14664" operator="containsText" text="09.00 – 13.00">
      <formula>NOT(ISERROR(SEARCH("09.00 – 13.00",BB153)))</formula>
    </cfRule>
    <cfRule type="containsText" dxfId="13939" priority="14665" operator="containsText" text="11.30 – 19.30">
      <formula>NOT(ISERROR(SEARCH("11.30 – 19.30",BB153)))</formula>
    </cfRule>
    <cfRule type="containsText" dxfId="13938" priority="14666" operator="containsText" text="10.30 – 19.30">
      <formula>NOT(ISERROR(SEARCH("10.30 – 19.30",BB153)))</formula>
    </cfRule>
    <cfRule type="containsText" dxfId="13937" priority="14667" operator="containsText" text="09.00 – 15.00">
      <formula>NOT(ISERROR(SEARCH("09.00 – 15.00",BB153)))</formula>
    </cfRule>
    <cfRule type="containsText" dxfId="13936" priority="14668" operator="containsText" text="12:30">
      <formula>NOT(ISERROR(SEARCH("12:30",BB153)))</formula>
    </cfRule>
    <cfRule type="containsText" dxfId="13935" priority="14669" operator="containsText" text="13:30">
      <formula>NOT(ISERROR(SEARCH("13:30",BB153)))</formula>
    </cfRule>
    <cfRule type="containsText" dxfId="13934" priority="14670" operator="containsText" text="FESTIVITÁ">
      <formula>NOT(ISERROR(SEARCH("FESTIVITÁ",BB153)))</formula>
    </cfRule>
    <cfRule type="cellIs" dxfId="13933" priority="14671" operator="equal">
      <formula>"DOMENICA"</formula>
    </cfRule>
  </conditionalFormatting>
  <conditionalFormatting sqref="BB154">
    <cfRule type="cellIs" dxfId="13932" priority="14646" operator="equal">
      <formula>"09.00 – 13.00"</formula>
    </cfRule>
  </conditionalFormatting>
  <conditionalFormatting sqref="BB154">
    <cfRule type="cellIs" dxfId="13931" priority="14647" operator="equal">
      <formula>"09.00 – 15.00"</formula>
    </cfRule>
  </conditionalFormatting>
  <conditionalFormatting sqref="BB154">
    <cfRule type="cellIs" dxfId="13930" priority="14648" operator="equal">
      <formula>"09.00 – 18.00"</formula>
    </cfRule>
  </conditionalFormatting>
  <conditionalFormatting sqref="BB154">
    <cfRule type="cellIs" dxfId="13929" priority="14649" operator="equal">
      <formula>"09.30 – 13.00"</formula>
    </cfRule>
  </conditionalFormatting>
  <conditionalFormatting sqref="BB154">
    <cfRule type="cellIs" dxfId="13928" priority="14650" operator="equal">
      <formula>"10.30 – 19.30"</formula>
    </cfRule>
  </conditionalFormatting>
  <conditionalFormatting sqref="BB154">
    <cfRule type="cellIs" dxfId="13927" priority="14651" operator="equal">
      <formula>"11.30 – 19.30"</formula>
    </cfRule>
  </conditionalFormatting>
  <conditionalFormatting sqref="BB154">
    <cfRule type="cellIs" dxfId="13926" priority="14652" operator="equal">
      <formula>_FV(13,"3")</formula>
    </cfRule>
  </conditionalFormatting>
  <conditionalFormatting sqref="BB154">
    <cfRule type="cellIs" dxfId="13925" priority="14653" operator="equal">
      <formula>_FV(13,"3")</formula>
    </cfRule>
  </conditionalFormatting>
  <conditionalFormatting sqref="BB154">
    <cfRule type="cellIs" dxfId="13924" priority="14654" operator="equal">
      <formula>_FV(13,"3")</formula>
    </cfRule>
  </conditionalFormatting>
  <conditionalFormatting sqref="BB154">
    <cfRule type="containsText" dxfId="13923" priority="14636" operator="containsText" text="DOMENICA">
      <formula>NOT(ISERROR(SEARCH("DOMENICA",BB154)))</formula>
    </cfRule>
    <cfRule type="containsText" dxfId="13922" priority="14637" operator="containsText" text="08.30 – 14.30">
      <formula>NOT(ISERROR(SEARCH("08.30 – 14.30",BB154)))</formula>
    </cfRule>
    <cfRule type="containsText" dxfId="13921" priority="14638" operator="containsText" text="09.30 – 18.30">
      <formula>NOT(ISERROR(SEARCH("09.30 – 18.30",BB154)))</formula>
    </cfRule>
    <cfRule type="containsText" dxfId="13920" priority="14639" operator="containsText" text="08.30 – 16.30">
      <formula>NOT(ISERROR(SEARCH("08.30 – 16.30",BB154)))</formula>
    </cfRule>
    <cfRule type="containsText" dxfId="13919" priority="14640" operator="containsText" text="08.30 – 17.30">
      <formula>NOT(ISERROR(SEARCH("08.30 – 17.30",BB154)))</formula>
    </cfRule>
    <cfRule type="containsText" dxfId="13918" priority="14641" operator="containsText" text="09.00 – 18.00">
      <formula>NOT(ISERROR(SEARCH("09.00 – 18.00",BB154)))</formula>
    </cfRule>
    <cfRule type="containsText" dxfId="13917" priority="14642" operator="containsText" text="09.00 – 15.00">
      <formula>NOT(ISERROR(SEARCH("09.00 – 15.00",BB154)))</formula>
    </cfRule>
    <cfRule type="containsText" dxfId="13916" priority="14643" operator="containsText" text="10.30 – 19.30">
      <formula>NOT(ISERROR(SEARCH("10.30 – 19.30",BB154)))</formula>
    </cfRule>
    <cfRule type="containsText" dxfId="13915" priority="14644" operator="containsText" text="09.00 – 13.00">
      <formula>NOT(ISERROR(SEARCH("09.00 – 13.00",BB154)))</formula>
    </cfRule>
    <cfRule type="containsText" dxfId="13914" priority="14645" operator="containsText" text="11.30 – 19.30">
      <formula>NOT(ISERROR(SEARCH("11.30 – 19.30",BB154)))</formula>
    </cfRule>
  </conditionalFormatting>
  <conditionalFormatting sqref="BB154">
    <cfRule type="cellIs" dxfId="13913" priority="14628" operator="equal">
      <formula>"09.00 – 15.00"</formula>
    </cfRule>
  </conditionalFormatting>
  <conditionalFormatting sqref="BB154">
    <cfRule type="cellIs" dxfId="13912" priority="14629" operator="equal">
      <formula>"09.00 – 18.00"</formula>
    </cfRule>
  </conditionalFormatting>
  <conditionalFormatting sqref="BB154">
    <cfRule type="cellIs" dxfId="13911" priority="14630" operator="equal">
      <formula>"09.30 – 13.00"</formula>
    </cfRule>
  </conditionalFormatting>
  <conditionalFormatting sqref="BB154">
    <cfRule type="cellIs" dxfId="13910" priority="14631" operator="equal">
      <formula>"10.30 – 19.30"</formula>
    </cfRule>
  </conditionalFormatting>
  <conditionalFormatting sqref="BB154">
    <cfRule type="cellIs" dxfId="13909" priority="14632" operator="equal">
      <formula>"11.30 – 19.30"</formula>
    </cfRule>
  </conditionalFormatting>
  <conditionalFormatting sqref="BB154">
    <cfRule type="cellIs" dxfId="13908" priority="14633" operator="equal">
      <formula>_FV(13,"3")</formula>
    </cfRule>
  </conditionalFormatting>
  <conditionalFormatting sqref="BB154">
    <cfRule type="cellIs" dxfId="13907" priority="14634" operator="equal">
      <formula>_FV(13,"3")</formula>
    </cfRule>
  </conditionalFormatting>
  <conditionalFormatting sqref="BB154">
    <cfRule type="cellIs" dxfId="13906" priority="14635" operator="equal">
      <formula>_FV(13,"3")</formula>
    </cfRule>
  </conditionalFormatting>
  <conditionalFormatting sqref="BB154">
    <cfRule type="cellIs" dxfId="13905" priority="14620" operator="equal">
      <formula>"09.00 – 15.00"</formula>
    </cfRule>
  </conditionalFormatting>
  <conditionalFormatting sqref="BB154">
    <cfRule type="cellIs" dxfId="13904" priority="14621" operator="equal">
      <formula>"09.00 – 18.00"</formula>
    </cfRule>
  </conditionalFormatting>
  <conditionalFormatting sqref="BB154">
    <cfRule type="cellIs" dxfId="13903" priority="14622" operator="equal">
      <formula>"09.30 – 13.00"</formula>
    </cfRule>
  </conditionalFormatting>
  <conditionalFormatting sqref="BB154">
    <cfRule type="cellIs" dxfId="13902" priority="14623" operator="equal">
      <formula>"10.30 – 19.30"</formula>
    </cfRule>
  </conditionalFormatting>
  <conditionalFormatting sqref="BB154">
    <cfRule type="cellIs" dxfId="13901" priority="14624" operator="equal">
      <formula>"11.30 – 19.30"</formula>
    </cfRule>
  </conditionalFormatting>
  <conditionalFormatting sqref="BB154">
    <cfRule type="cellIs" dxfId="13900" priority="14625" operator="equal">
      <formula>_FV(13,"3")</formula>
    </cfRule>
  </conditionalFormatting>
  <conditionalFormatting sqref="BB154">
    <cfRule type="cellIs" dxfId="13899" priority="14626" operator="equal">
      <formula>_FV(13,"3")</formula>
    </cfRule>
  </conditionalFormatting>
  <conditionalFormatting sqref="BB154">
    <cfRule type="cellIs" dxfId="13898" priority="14627" operator="equal">
      <formula>_FV(13,"3")</formula>
    </cfRule>
  </conditionalFormatting>
  <conditionalFormatting sqref="BB153:BB154">
    <cfRule type="containsText" dxfId="13897" priority="14614" operator="containsText" text="09.00 - 13.00">
      <formula>NOT(ISERROR(SEARCH("09.00 - 13.00",BB153)))</formula>
    </cfRule>
    <cfRule type="containsText" dxfId="13896" priority="14615" operator="containsText" text="09.00 – 15:00">
      <formula>NOT(ISERROR(SEARCH("09.00 – 15:00",BB153)))</formula>
    </cfRule>
    <cfRule type="containsText" dxfId="13895" priority="14616" operator="containsText" text="09.00 – 16.00">
      <formula>NOT(ISERROR(SEARCH("09.00 – 16.00",BB153)))</formula>
    </cfRule>
    <cfRule type="containsText" dxfId="13894" priority="14617" operator="containsText" text="09.00 - 13:00">
      <formula>NOT(ISERROR(SEARCH("09.00 - 13:00",BB153)))</formula>
    </cfRule>
    <cfRule type="containsText" dxfId="13893" priority="14618" operator="containsText" text="08.30 – 16:30 ">
      <formula>NOT(ISERROR(SEARCH("08.30 – 16:30 ",BB153)))</formula>
    </cfRule>
    <cfRule type="containsText" dxfId="13892" priority="14619" operator="containsText" text="08.30 – 17:30 ">
      <formula>NOT(ISERROR(SEARCH("08.30 – 17:30 ",BB153)))</formula>
    </cfRule>
  </conditionalFormatting>
  <conditionalFormatting sqref="BB154">
    <cfRule type="cellIs" dxfId="13891" priority="14606" operator="equal">
      <formula>"09.00 – 15.00"</formula>
    </cfRule>
  </conditionalFormatting>
  <conditionalFormatting sqref="BB154">
    <cfRule type="cellIs" dxfId="13890" priority="14607" operator="equal">
      <formula>"09.00 – 18.00"</formula>
    </cfRule>
  </conditionalFormatting>
  <conditionalFormatting sqref="BB154">
    <cfRule type="cellIs" dxfId="13889" priority="14608" operator="equal">
      <formula>"09.30 – 13.00"</formula>
    </cfRule>
  </conditionalFormatting>
  <conditionalFormatting sqref="BB154">
    <cfRule type="cellIs" dxfId="13888" priority="14609" operator="equal">
      <formula>"10.30 – 19.30"</formula>
    </cfRule>
  </conditionalFormatting>
  <conditionalFormatting sqref="BB154">
    <cfRule type="cellIs" dxfId="13887" priority="14610" operator="equal">
      <formula>"11.30 – 19.30"</formula>
    </cfRule>
  </conditionalFormatting>
  <conditionalFormatting sqref="BB154">
    <cfRule type="cellIs" dxfId="13886" priority="14611" operator="equal">
      <formula>_FV(13,"3")</formula>
    </cfRule>
  </conditionalFormatting>
  <conditionalFormatting sqref="BB154">
    <cfRule type="cellIs" dxfId="13885" priority="14612" operator="equal">
      <formula>_FV(13,"3")</formula>
    </cfRule>
  </conditionalFormatting>
  <conditionalFormatting sqref="BB154">
    <cfRule type="cellIs" dxfId="13884" priority="14613" operator="equal">
      <formula>_FV(13,"3")</formula>
    </cfRule>
  </conditionalFormatting>
  <conditionalFormatting sqref="BB154">
    <cfRule type="containsText" dxfId="13883" priority="14596" operator="containsText" text="DOMENICA">
      <formula>NOT(ISERROR(SEARCH("DOMENICA",BB154)))</formula>
    </cfRule>
    <cfRule type="containsText" dxfId="13882" priority="14597" operator="containsText" text="08.30 – 14.30">
      <formula>NOT(ISERROR(SEARCH("08.30 – 14.30",BB154)))</formula>
    </cfRule>
    <cfRule type="containsText" dxfId="13881" priority="14598" operator="containsText" text="09.30 – 18.30">
      <formula>NOT(ISERROR(SEARCH("09.30 – 18.30",BB154)))</formula>
    </cfRule>
    <cfRule type="containsText" dxfId="13880" priority="14599" operator="containsText" text="08.30 – 16.30">
      <formula>NOT(ISERROR(SEARCH("08.30 – 16.30",BB154)))</formula>
    </cfRule>
    <cfRule type="containsText" dxfId="13879" priority="14600" operator="containsText" text="08.30 – 17.30">
      <formula>NOT(ISERROR(SEARCH("08.30 – 17.30",BB154)))</formula>
    </cfRule>
    <cfRule type="containsText" dxfId="13878" priority="14601" operator="containsText" text="09.00 – 18.00">
      <formula>NOT(ISERROR(SEARCH("09.00 – 18.00",BB154)))</formula>
    </cfRule>
    <cfRule type="containsText" dxfId="13877" priority="14602" operator="containsText" text="09.00 – 15.00">
      <formula>NOT(ISERROR(SEARCH("09.00 – 15.00",BB154)))</formula>
    </cfRule>
    <cfRule type="containsText" dxfId="13876" priority="14603" operator="containsText" text="10.30 – 19.30">
      <formula>NOT(ISERROR(SEARCH("10.30 – 19.30",BB154)))</formula>
    </cfRule>
    <cfRule type="containsText" dxfId="13875" priority="14604" operator="containsText" text="09.00 – 13.00">
      <formula>NOT(ISERROR(SEARCH("09.00 – 13.00",BB154)))</formula>
    </cfRule>
    <cfRule type="containsText" dxfId="13874" priority="14605" operator="containsText" text="11.30 – 19.30">
      <formula>NOT(ISERROR(SEARCH("11.30 – 19.30",BB154)))</formula>
    </cfRule>
  </conditionalFormatting>
  <conditionalFormatting sqref="BB154">
    <cfRule type="cellIs" dxfId="13873" priority="14589" operator="equal">
      <formula>"09.00 – 18.00"</formula>
    </cfRule>
  </conditionalFormatting>
  <conditionalFormatting sqref="BB154">
    <cfRule type="cellIs" dxfId="13872" priority="14590" operator="equal">
      <formula>"09.30 – 13.00"</formula>
    </cfRule>
  </conditionalFormatting>
  <conditionalFormatting sqref="BB154">
    <cfRule type="cellIs" dxfId="13871" priority="14591" operator="equal">
      <formula>"10.30 – 19.30"</formula>
    </cfRule>
  </conditionalFormatting>
  <conditionalFormatting sqref="BB154">
    <cfRule type="cellIs" dxfId="13870" priority="14592" operator="equal">
      <formula>"11.30 – 19.30"</formula>
    </cfRule>
  </conditionalFormatting>
  <conditionalFormatting sqref="BB154">
    <cfRule type="cellIs" dxfId="13869" priority="14593" operator="equal">
      <formula>_FV(13,"3")</formula>
    </cfRule>
  </conditionalFormatting>
  <conditionalFormatting sqref="BB154">
    <cfRule type="cellIs" dxfId="13868" priority="14594" operator="equal">
      <formula>_FV(13,"3")</formula>
    </cfRule>
  </conditionalFormatting>
  <conditionalFormatting sqref="BB154">
    <cfRule type="cellIs" dxfId="13867" priority="14595" operator="equal">
      <formula>_FV(13,"3")</formula>
    </cfRule>
  </conditionalFormatting>
  <conditionalFormatting sqref="BB154">
    <cfRule type="cellIs" dxfId="13866" priority="14582" operator="equal">
      <formula>"09.00 – 18.00"</formula>
    </cfRule>
  </conditionalFormatting>
  <conditionalFormatting sqref="BB154">
    <cfRule type="cellIs" dxfId="13865" priority="14583" operator="equal">
      <formula>"09.30 – 13.00"</formula>
    </cfRule>
  </conditionalFormatting>
  <conditionalFormatting sqref="BB154">
    <cfRule type="cellIs" dxfId="13864" priority="14584" operator="equal">
      <formula>"10.30 – 19.30"</formula>
    </cfRule>
  </conditionalFormatting>
  <conditionalFormatting sqref="BB154">
    <cfRule type="cellIs" dxfId="13863" priority="14585" operator="equal">
      <formula>"11.30 – 19.30"</formula>
    </cfRule>
  </conditionalFormatting>
  <conditionalFormatting sqref="BB154">
    <cfRule type="cellIs" dxfId="13862" priority="14586" operator="equal">
      <formula>_FV(13,"3")</formula>
    </cfRule>
  </conditionalFormatting>
  <conditionalFormatting sqref="BB154">
    <cfRule type="cellIs" dxfId="13861" priority="14587" operator="equal">
      <formula>_FV(13,"3")</formula>
    </cfRule>
  </conditionalFormatting>
  <conditionalFormatting sqref="BB154">
    <cfRule type="cellIs" dxfId="13860" priority="14588" operator="equal">
      <formula>_FV(13,"3")</formula>
    </cfRule>
  </conditionalFormatting>
  <conditionalFormatting sqref="BB154">
    <cfRule type="cellIs" dxfId="13859" priority="14574" operator="equal">
      <formula>"09.00 – 15.00"</formula>
    </cfRule>
  </conditionalFormatting>
  <conditionalFormatting sqref="BB154">
    <cfRule type="cellIs" dxfId="13858" priority="14575" operator="equal">
      <formula>"09.00 – 18.00"</formula>
    </cfRule>
  </conditionalFormatting>
  <conditionalFormatting sqref="BB154">
    <cfRule type="cellIs" dxfId="13857" priority="14576" operator="equal">
      <formula>"09.30 – 13.00"</formula>
    </cfRule>
  </conditionalFormatting>
  <conditionalFormatting sqref="BB154">
    <cfRule type="cellIs" dxfId="13856" priority="14577" operator="equal">
      <formula>"10.30 – 19.30"</formula>
    </cfRule>
  </conditionalFormatting>
  <conditionalFormatting sqref="BB154">
    <cfRule type="cellIs" dxfId="13855" priority="14578" operator="equal">
      <formula>"11.30 – 19.30"</formula>
    </cfRule>
  </conditionalFormatting>
  <conditionalFormatting sqref="BB154">
    <cfRule type="cellIs" dxfId="13854" priority="14579" operator="equal">
      <formula>_FV(13,"3")</formula>
    </cfRule>
  </conditionalFormatting>
  <conditionalFormatting sqref="BB154">
    <cfRule type="cellIs" dxfId="13853" priority="14580" operator="equal">
      <formula>_FV(13,"3")</formula>
    </cfRule>
  </conditionalFormatting>
  <conditionalFormatting sqref="BB154">
    <cfRule type="cellIs" dxfId="13852" priority="14581" operator="equal">
      <formula>_FV(13,"3")</formula>
    </cfRule>
  </conditionalFormatting>
  <conditionalFormatting sqref="BB154">
    <cfRule type="containsText" dxfId="13851" priority="14564" operator="containsText" text="DOMENICA">
      <formula>NOT(ISERROR(SEARCH("DOMENICA",BB154)))</formula>
    </cfRule>
    <cfRule type="containsText" dxfId="13850" priority="14565" operator="containsText" text="08.30 – 14.30">
      <formula>NOT(ISERROR(SEARCH("08.30 – 14.30",BB154)))</formula>
    </cfRule>
    <cfRule type="containsText" dxfId="13849" priority="14566" operator="containsText" text="09.30 – 18.30">
      <formula>NOT(ISERROR(SEARCH("09.30 – 18.30",BB154)))</formula>
    </cfRule>
    <cfRule type="containsText" dxfId="13848" priority="14567" operator="containsText" text="08.30 – 16.30">
      <formula>NOT(ISERROR(SEARCH("08.30 – 16.30",BB154)))</formula>
    </cfRule>
    <cfRule type="containsText" dxfId="13847" priority="14568" operator="containsText" text="08.30 – 17.30">
      <formula>NOT(ISERROR(SEARCH("08.30 – 17.30",BB154)))</formula>
    </cfRule>
    <cfRule type="containsText" dxfId="13846" priority="14569" operator="containsText" text="09.00 – 18.00">
      <formula>NOT(ISERROR(SEARCH("09.00 – 18.00",BB154)))</formula>
    </cfRule>
    <cfRule type="containsText" dxfId="13845" priority="14570" operator="containsText" text="09.00 – 15.00">
      <formula>NOT(ISERROR(SEARCH("09.00 – 15.00",BB154)))</formula>
    </cfRule>
    <cfRule type="containsText" dxfId="13844" priority="14571" operator="containsText" text="10.30 – 19.30">
      <formula>NOT(ISERROR(SEARCH("10.30 – 19.30",BB154)))</formula>
    </cfRule>
    <cfRule type="containsText" dxfId="13843" priority="14572" operator="containsText" text="09.00 – 13.00">
      <formula>NOT(ISERROR(SEARCH("09.00 – 13.00",BB154)))</formula>
    </cfRule>
    <cfRule type="containsText" dxfId="13842" priority="14573" operator="containsText" text="11.30 – 19.30">
      <formula>NOT(ISERROR(SEARCH("11.30 – 19.30",BB154)))</formula>
    </cfRule>
  </conditionalFormatting>
  <conditionalFormatting sqref="BB154">
    <cfRule type="cellIs" dxfId="13841" priority="14557" operator="equal">
      <formula>"09.00 – 18.00"</formula>
    </cfRule>
  </conditionalFormatting>
  <conditionalFormatting sqref="BB154">
    <cfRule type="cellIs" dxfId="13840" priority="14558" operator="equal">
      <formula>"09.30 – 13.00"</formula>
    </cfRule>
  </conditionalFormatting>
  <conditionalFormatting sqref="BB154">
    <cfRule type="cellIs" dxfId="13839" priority="14559" operator="equal">
      <formula>"10.30 – 19.30"</formula>
    </cfRule>
  </conditionalFormatting>
  <conditionalFormatting sqref="BB154">
    <cfRule type="cellIs" dxfId="13838" priority="14560" operator="equal">
      <formula>"11.30 – 19.30"</formula>
    </cfRule>
  </conditionalFormatting>
  <conditionalFormatting sqref="BB154">
    <cfRule type="cellIs" dxfId="13837" priority="14561" operator="equal">
      <formula>_FV(13,"3")</formula>
    </cfRule>
  </conditionalFormatting>
  <conditionalFormatting sqref="BB154">
    <cfRule type="cellIs" dxfId="13836" priority="14562" operator="equal">
      <formula>_FV(13,"3")</formula>
    </cfRule>
  </conditionalFormatting>
  <conditionalFormatting sqref="BB154">
    <cfRule type="cellIs" dxfId="13835" priority="14563" operator="equal">
      <formula>_FV(13,"3")</formula>
    </cfRule>
  </conditionalFormatting>
  <conditionalFormatting sqref="BB154">
    <cfRule type="cellIs" dxfId="13834" priority="14550" operator="equal">
      <formula>"09.00 – 18.00"</formula>
    </cfRule>
  </conditionalFormatting>
  <conditionalFormatting sqref="BB154">
    <cfRule type="cellIs" dxfId="13833" priority="14551" operator="equal">
      <formula>"09.30 – 13.00"</formula>
    </cfRule>
  </conditionalFormatting>
  <conditionalFormatting sqref="BB154">
    <cfRule type="cellIs" dxfId="13832" priority="14552" operator="equal">
      <formula>"10.30 – 19.30"</formula>
    </cfRule>
  </conditionalFormatting>
  <conditionalFormatting sqref="BB154">
    <cfRule type="cellIs" dxfId="13831" priority="14553" operator="equal">
      <formula>"11.30 – 19.30"</formula>
    </cfRule>
  </conditionalFormatting>
  <conditionalFormatting sqref="BB154">
    <cfRule type="cellIs" dxfId="13830" priority="14554" operator="equal">
      <formula>_FV(13,"3")</formula>
    </cfRule>
  </conditionalFormatting>
  <conditionalFormatting sqref="BB154">
    <cfRule type="cellIs" dxfId="13829" priority="14555" operator="equal">
      <formula>_FV(13,"3")</formula>
    </cfRule>
  </conditionalFormatting>
  <conditionalFormatting sqref="BB154">
    <cfRule type="cellIs" dxfId="13828" priority="14556" operator="equal">
      <formula>_FV(13,"3")</formula>
    </cfRule>
  </conditionalFormatting>
  <conditionalFormatting sqref="BB155:BB162">
    <cfRule type="containsText" dxfId="13827" priority="14532" operator="containsText" text="08.30 – 14.30">
      <formula>NOT(ISERROR(SEARCH("08.30 – 14.30",BB155)))</formula>
    </cfRule>
    <cfRule type="containsText" dxfId="13826" priority="14533" operator="containsText" text="09:30 – 18.30">
      <formula>NOT(ISERROR(SEARCH("09:30 – 18.30",BB155)))</formula>
    </cfRule>
    <cfRule type="containsText" dxfId="13825" priority="14534" operator="containsText" text="10.30 – 18.30">
      <formula>NOT(ISERROR(SEARCH("10.30 – 18.30",BB155)))</formula>
    </cfRule>
    <cfRule type="containsText" dxfId="13824" priority="14535" operator="containsText" text="09.30 – 18.30">
      <formula>NOT(ISERROR(SEARCH("09.30 – 18.30",BB155)))</formula>
    </cfRule>
    <cfRule type="containsText" dxfId="13823" priority="14537" operator="containsText" text="09.00 – 13:00">
      <formula>NOT(ISERROR(SEARCH("09.00 – 13:00",BB155)))</formula>
    </cfRule>
    <cfRule type="containsText" dxfId="13822" priority="14538" operator="containsText" text="08.30 – 16.30">
      <formula>NOT(ISERROR(SEARCH("08.30 – 16.30",BB155)))</formula>
    </cfRule>
    <cfRule type="containsText" dxfId="13821" priority="14539" operator="containsText" text="08:30 – 17.30">
      <formula>NOT(ISERROR(SEARCH("08:30 – 17.30",BB155)))</formula>
    </cfRule>
    <cfRule type="containsText" dxfId="13820" priority="14540" operator="containsText" text="08.30 – 17.30">
      <formula>NOT(ISERROR(SEARCH("08.30 – 17.30",BB155)))</formula>
    </cfRule>
    <cfRule type="containsText" dxfId="13819" priority="14541" operator="containsText" text="09.00 – 18.00">
      <formula>NOT(ISERROR(SEARCH("09.00 – 18.00",BB155)))</formula>
    </cfRule>
    <cfRule type="containsText" dxfId="13818" priority="14542" operator="containsText" text="09.00 – 13.00">
      <formula>NOT(ISERROR(SEARCH("09.00 – 13.00",BB155)))</formula>
    </cfRule>
    <cfRule type="containsText" dxfId="13817" priority="14543" operator="containsText" text="11.30 – 19.30">
      <formula>NOT(ISERROR(SEARCH("11.30 – 19.30",BB155)))</formula>
    </cfRule>
    <cfRule type="containsText" dxfId="13816" priority="14544" operator="containsText" text="10.30 – 19.30">
      <formula>NOT(ISERROR(SEARCH("10.30 – 19.30",BB155)))</formula>
    </cfRule>
    <cfRule type="containsText" dxfId="13815" priority="14545" operator="containsText" text="09.00 – 15.00">
      <formula>NOT(ISERROR(SEARCH("09.00 – 15.00",BB155)))</formula>
    </cfRule>
    <cfRule type="containsText" dxfId="13814" priority="14546" operator="containsText" text="1 2 : 3 0">
      <formula>NOT(ISERROR(SEARCH("1 2 : 3 0",BB155)))</formula>
    </cfRule>
    <cfRule type="containsText" dxfId="13813" priority="14547" operator="containsText" text="1 3 : 3 0">
      <formula>NOT(ISERROR(SEARCH("1 3 : 3 0",BB155)))</formula>
    </cfRule>
    <cfRule type="containsText" dxfId="13812" priority="14548" operator="containsText" text="FESTIVITÁ">
      <formula>NOT(ISERROR(SEARCH("FESTIVITÁ",BB155)))</formula>
    </cfRule>
    <cfRule type="cellIs" dxfId="13811" priority="14549" operator="equal">
      <formula>"DOMENICA"</formula>
    </cfRule>
  </conditionalFormatting>
  <conditionalFormatting sqref="BB155:BB162">
    <cfRule type="containsText" dxfId="13810" priority="14524" operator="containsText" text="09.00 - 13.00">
      <formula>NOT(ISERROR(SEARCH("09.00 - 13.00",BB155)))</formula>
    </cfRule>
    <cfRule type="containsText" dxfId="13809" priority="14527" operator="containsText" text="09.00 – 15:00">
      <formula>NOT(ISERROR(SEARCH("09.00 – 15:00",BB155)))</formula>
    </cfRule>
    <cfRule type="containsText" dxfId="13808" priority="14528" operator="containsText" text="09.00 – 16.00">
      <formula>NOT(ISERROR(SEARCH("09.00 – 16.00",BB155)))</formula>
    </cfRule>
    <cfRule type="containsText" dxfId="13807" priority="14529" operator="containsText" text="09.00 - 13:00">
      <formula>NOT(ISERROR(SEARCH("09.00 - 13:00",BB155)))</formula>
    </cfRule>
    <cfRule type="containsText" dxfId="13806" priority="14530" operator="containsText" text="08.30 – 16:30 ">
      <formula>NOT(ISERROR(SEARCH("08.30 – 16:30 ",BB155)))</formula>
    </cfRule>
    <cfRule type="containsText" dxfId="13805" priority="14531" operator="containsText" text="08.30 – 17:30 ">
      <formula>NOT(ISERROR(SEARCH("08.30 – 17:30 ",BB155)))</formula>
    </cfRule>
  </conditionalFormatting>
  <conditionalFormatting sqref="BB155:BB162">
    <cfRule type="containsText" dxfId="13804" priority="14526" operator="containsText" text="1 3 : 0 0">
      <formula>NOT(ISERROR(SEARCH("1 3 : 0 0",BB155)))</formula>
    </cfRule>
  </conditionalFormatting>
  <conditionalFormatting sqref="BB155">
    <cfRule type="containsText" dxfId="13803" priority="14525" operator="containsText" text="13:00">
      <formula>NOT(ISERROR(SEARCH("13:00",BB155)))</formula>
    </cfRule>
  </conditionalFormatting>
  <conditionalFormatting sqref="BB155:BB162">
    <cfRule type="containsText" dxfId="13802" priority="14536" operator="containsText" text="09:00 – 13.00 ">
      <formula>NOT(ISERROR(SEARCH("09:00 – 13.00 ",BB155)))</formula>
    </cfRule>
  </conditionalFormatting>
  <conditionalFormatting sqref="BB161">
    <cfRule type="containsText" dxfId="13801" priority="14523" operator="containsText" text="09:00 – 13.00 ">
      <formula>NOT(ISERROR(SEARCH("09:00 – 13.00 ",BB161)))</formula>
    </cfRule>
  </conditionalFormatting>
  <conditionalFormatting sqref="BB155:BB162">
    <cfRule type="containsText" dxfId="13800" priority="14522" operator="containsText" text="09:00 – 13.00 ">
      <formula>NOT(ISERROR(SEARCH("09:00 – 13.00 ",BB155)))</formula>
    </cfRule>
  </conditionalFormatting>
  <conditionalFormatting sqref="BB161:BB162">
    <cfRule type="containsText" dxfId="13799" priority="14521" operator="containsText" text="09:00 – 13.00 ">
      <formula>NOT(ISERROR(SEARCH("09:00 – 13.00 ",BB161)))</formula>
    </cfRule>
  </conditionalFormatting>
  <conditionalFormatting sqref="BB156">
    <cfRule type="containsText" dxfId="13798" priority="14518" operator="containsText" text="09.00 -13.00">
      <formula>NOT(ISERROR(SEARCH("09.00 -13.00",BB156)))</formula>
    </cfRule>
    <cfRule type="containsText" dxfId="13797" priority="14519" operator="containsText" text="09.00 -15:00">
      <formula>NOT(ISERROR(SEARCH("09.00 -15:00",BB156)))</formula>
    </cfRule>
    <cfRule type="containsText" dxfId="13796" priority="14520" operator="containsText" text="09.00 -16.00">
      <formula>NOT(ISERROR(SEARCH("09.00 -16.00",BB156)))</formula>
    </cfRule>
  </conditionalFormatting>
  <conditionalFormatting sqref="BB157:BB162">
    <cfRule type="containsText" dxfId="13795" priority="14515" operator="containsText" text="09.00 -13.00">
      <formula>NOT(ISERROR(SEARCH("09.00 -13.00",BB157)))</formula>
    </cfRule>
    <cfRule type="containsText" dxfId="13794" priority="14516" operator="containsText" text="09.00 -15:00">
      <formula>NOT(ISERROR(SEARCH("09.00 -15:00",BB157)))</formula>
    </cfRule>
    <cfRule type="containsText" dxfId="13793" priority="14517" operator="containsText" text="09.00 -16.00">
      <formula>NOT(ISERROR(SEARCH("09.00 -16.00",BB157)))</formula>
    </cfRule>
  </conditionalFormatting>
  <conditionalFormatting sqref="BB155">
    <cfRule type="containsText" dxfId="13792" priority="14512" operator="containsText" text="09.00 -13.00">
      <formula>NOT(ISERROR(SEARCH("09.00 -13.00",BB155)))</formula>
    </cfRule>
    <cfRule type="containsText" dxfId="13791" priority="14513" operator="containsText" text="09.00 -15:00">
      <formula>NOT(ISERROR(SEARCH("09.00 -15:00",BB155)))</formula>
    </cfRule>
    <cfRule type="containsText" dxfId="13790" priority="14514" operator="containsText" text="09.00 -16.00">
      <formula>NOT(ISERROR(SEARCH("09.00 -16.00",BB155)))</formula>
    </cfRule>
  </conditionalFormatting>
  <conditionalFormatting sqref="BB161">
    <cfRule type="containsText" dxfId="13789" priority="14511" operator="containsText" text="09:00 – 13.00 ">
      <formula>NOT(ISERROR(SEARCH("09:00 – 13.00 ",BB161)))</formula>
    </cfRule>
  </conditionalFormatting>
  <conditionalFormatting sqref="BB155:BB162">
    <cfRule type="containsText" dxfId="13788" priority="14510" operator="containsText" text="09:00 – 13.00 ">
      <formula>NOT(ISERROR(SEARCH("09:00 – 13.00 ",BB155)))</formula>
    </cfRule>
  </conditionalFormatting>
  <conditionalFormatting sqref="BB161:BB162">
    <cfRule type="containsText" dxfId="13787" priority="14509" operator="containsText" text="09:00 – 13.00 ">
      <formula>NOT(ISERROR(SEARCH("09:00 – 13.00 ",BB161)))</formula>
    </cfRule>
  </conditionalFormatting>
  <conditionalFormatting sqref="BB156">
    <cfRule type="containsText" dxfId="13786" priority="14506" operator="containsText" text="09.00 -13.00">
      <formula>NOT(ISERROR(SEARCH("09.00 -13.00",BB156)))</formula>
    </cfRule>
    <cfRule type="containsText" dxfId="13785" priority="14507" operator="containsText" text="09.00 -15:00">
      <formula>NOT(ISERROR(SEARCH("09.00 -15:00",BB156)))</formula>
    </cfRule>
    <cfRule type="containsText" dxfId="13784" priority="14508" operator="containsText" text="09.00 -16.00">
      <formula>NOT(ISERROR(SEARCH("09.00 -16.00",BB156)))</formula>
    </cfRule>
  </conditionalFormatting>
  <conditionalFormatting sqref="BB157:BB162">
    <cfRule type="containsText" dxfId="13783" priority="14503" operator="containsText" text="09.00 -13.00">
      <formula>NOT(ISERROR(SEARCH("09.00 -13.00",BB157)))</formula>
    </cfRule>
    <cfRule type="containsText" dxfId="13782" priority="14504" operator="containsText" text="09.00 -15:00">
      <formula>NOT(ISERROR(SEARCH("09.00 -15:00",BB157)))</formula>
    </cfRule>
    <cfRule type="containsText" dxfId="13781" priority="14505" operator="containsText" text="09.00 -16.00">
      <formula>NOT(ISERROR(SEARCH("09.00 -16.00",BB157)))</formula>
    </cfRule>
  </conditionalFormatting>
  <conditionalFormatting sqref="BB155">
    <cfRule type="containsText" dxfId="13780" priority="14500" operator="containsText" text="09.00 -13.00">
      <formula>NOT(ISERROR(SEARCH("09.00 -13.00",BB155)))</formula>
    </cfRule>
    <cfRule type="containsText" dxfId="13779" priority="14501" operator="containsText" text="09.00 -15:00">
      <formula>NOT(ISERROR(SEARCH("09.00 -15:00",BB155)))</formula>
    </cfRule>
    <cfRule type="containsText" dxfId="13778" priority="14502" operator="containsText" text="09.00 -16.00">
      <formula>NOT(ISERROR(SEARCH("09.00 -16.00",BB155)))</formula>
    </cfRule>
  </conditionalFormatting>
  <conditionalFormatting sqref="BB156">
    <cfRule type="containsText" dxfId="13777" priority="14497" operator="containsText" text="09.00 -13:00">
      <formula>NOT(ISERROR(SEARCH("09.00 -13:00",BB156)))</formula>
    </cfRule>
    <cfRule type="containsText" dxfId="13776" priority="14498" operator="containsText" text="08.30 -17.30">
      <formula>NOT(ISERROR(SEARCH("08.30 -17.30",BB156)))</formula>
    </cfRule>
    <cfRule type="containsText" dxfId="13775" priority="14499" operator="containsText" text="08.30 -15:30">
      <formula>NOT(ISERROR(SEARCH("08.30 -15:30",BB156)))</formula>
    </cfRule>
  </conditionalFormatting>
  <conditionalFormatting sqref="BB157:BB162">
    <cfRule type="containsText" dxfId="13774" priority="14494" operator="containsText" text="09.00 -13.00">
      <formula>NOT(ISERROR(SEARCH("09.00 -13.00",BB157)))</formula>
    </cfRule>
    <cfRule type="containsText" dxfId="13773" priority="14495" operator="containsText" text="09.00 -15:00">
      <formula>NOT(ISERROR(SEARCH("09.00 -15:00",BB157)))</formula>
    </cfRule>
    <cfRule type="containsText" dxfId="13772" priority="14496" operator="containsText" text="09.00 -16.00">
      <formula>NOT(ISERROR(SEARCH("09.00 -16.00",BB157)))</formula>
    </cfRule>
  </conditionalFormatting>
  <conditionalFormatting sqref="BB157:BB162">
    <cfRule type="containsText" dxfId="13771" priority="14491" operator="containsText" text="09.00 -13:00">
      <formula>NOT(ISERROR(SEARCH("09.00 -13:00",BB157)))</formula>
    </cfRule>
    <cfRule type="containsText" dxfId="13770" priority="14492" operator="containsText" text="08.30 -17.30">
      <formula>NOT(ISERROR(SEARCH("08.30 -17.30",BB157)))</formula>
    </cfRule>
    <cfRule type="containsText" dxfId="13769" priority="14493" operator="containsText" text="08.30 -15:30">
      <formula>NOT(ISERROR(SEARCH("08.30 -15:30",BB157)))</formula>
    </cfRule>
  </conditionalFormatting>
  <conditionalFormatting sqref="BB155">
    <cfRule type="containsText" dxfId="13768" priority="14488" operator="containsText" text="09.00 -13.00">
      <formula>NOT(ISERROR(SEARCH("09.00 -13.00",BB155)))</formula>
    </cfRule>
    <cfRule type="containsText" dxfId="13767" priority="14489" operator="containsText" text="09.00 -15:00">
      <formula>NOT(ISERROR(SEARCH("09.00 -15:00",BB155)))</formula>
    </cfRule>
    <cfRule type="containsText" dxfId="13766" priority="14490" operator="containsText" text="09.00 -16.00">
      <formula>NOT(ISERROR(SEARCH("09.00 -16.00",BB155)))</formula>
    </cfRule>
  </conditionalFormatting>
  <conditionalFormatting sqref="BB155">
    <cfRule type="containsText" dxfId="13765" priority="14485" operator="containsText" text="09.00 -13:00">
      <formula>NOT(ISERROR(SEARCH("09.00 -13:00",BB155)))</formula>
    </cfRule>
    <cfRule type="containsText" dxfId="13764" priority="14486" operator="containsText" text="08.30 -17.30">
      <formula>NOT(ISERROR(SEARCH("08.30 -17.30",BB155)))</formula>
    </cfRule>
    <cfRule type="containsText" dxfId="13763" priority="14487" operator="containsText" text="08.30 -15:30">
      <formula>NOT(ISERROR(SEARCH("08.30 -15:30",BB155)))</formula>
    </cfRule>
  </conditionalFormatting>
  <conditionalFormatting sqref="BB47:BB54">
    <cfRule type="containsText" dxfId="13762" priority="14467" operator="containsText" text="08.30 – 14.30">
      <formula>NOT(ISERROR(SEARCH("08.30 – 14.30",BB47)))</formula>
    </cfRule>
    <cfRule type="containsText" dxfId="13761" priority="14468" operator="containsText" text="09:30 – 18.30">
      <formula>NOT(ISERROR(SEARCH("09:30 – 18.30",BB47)))</formula>
    </cfRule>
    <cfRule type="containsText" dxfId="13760" priority="14469" operator="containsText" text="10.30 – 18.30">
      <formula>NOT(ISERROR(SEARCH("10.30 – 18.30",BB47)))</formula>
    </cfRule>
    <cfRule type="containsText" dxfId="13759" priority="14470" operator="containsText" text="09.30 – 18.30">
      <formula>NOT(ISERROR(SEARCH("09.30 – 18.30",BB47)))</formula>
    </cfRule>
    <cfRule type="containsText" dxfId="13758" priority="14472" operator="containsText" text="09.00 – 13:00">
      <formula>NOT(ISERROR(SEARCH("09.00 – 13:00",BB47)))</formula>
    </cfRule>
    <cfRule type="containsText" dxfId="13757" priority="14473" operator="containsText" text="08.30 – 16.30">
      <formula>NOT(ISERROR(SEARCH("08.30 – 16.30",BB47)))</formula>
    </cfRule>
    <cfRule type="containsText" dxfId="13756" priority="14474" operator="containsText" text="08:30 – 17.30">
      <formula>NOT(ISERROR(SEARCH("08:30 – 17.30",BB47)))</formula>
    </cfRule>
    <cfRule type="containsText" dxfId="13755" priority="14475" operator="containsText" text="08.30 – 17.30">
      <formula>NOT(ISERROR(SEARCH("08.30 – 17.30",BB47)))</formula>
    </cfRule>
    <cfRule type="containsText" dxfId="13754" priority="14476" operator="containsText" text="09.00 – 18.00">
      <formula>NOT(ISERROR(SEARCH("09.00 – 18.00",BB47)))</formula>
    </cfRule>
    <cfRule type="containsText" dxfId="13753" priority="14477" operator="containsText" text="09.00 – 13.00">
      <formula>NOT(ISERROR(SEARCH("09.00 – 13.00",BB47)))</formula>
    </cfRule>
    <cfRule type="containsText" dxfId="13752" priority="14478" operator="containsText" text="11.30 – 19.30">
      <formula>NOT(ISERROR(SEARCH("11.30 – 19.30",BB47)))</formula>
    </cfRule>
    <cfRule type="containsText" dxfId="13751" priority="14479" operator="containsText" text="10.30 – 19.30">
      <formula>NOT(ISERROR(SEARCH("10.30 – 19.30",BB47)))</formula>
    </cfRule>
    <cfRule type="containsText" dxfId="13750" priority="14480" operator="containsText" text="09.00 – 15.00">
      <formula>NOT(ISERROR(SEARCH("09.00 – 15.00",BB47)))</formula>
    </cfRule>
    <cfRule type="containsText" dxfId="13749" priority="14481" operator="containsText" text="1 2 : 3 0">
      <formula>NOT(ISERROR(SEARCH("1 2 : 3 0",BB47)))</formula>
    </cfRule>
    <cfRule type="containsText" dxfId="13748" priority="14482" operator="containsText" text="1 3 : 3 0">
      <formula>NOT(ISERROR(SEARCH("1 3 : 3 0",BB47)))</formula>
    </cfRule>
    <cfRule type="containsText" dxfId="13747" priority="14483" operator="containsText" text="FESTIVITÁ">
      <formula>NOT(ISERROR(SEARCH("FESTIVITÁ",BB47)))</formula>
    </cfRule>
    <cfRule type="cellIs" dxfId="13746" priority="14484" operator="equal">
      <formula>"DOMENICA"</formula>
    </cfRule>
  </conditionalFormatting>
  <conditionalFormatting sqref="BB47:BB54">
    <cfRule type="containsText" dxfId="13745" priority="14459" operator="containsText" text="09.00 - 13.00">
      <formula>NOT(ISERROR(SEARCH("09.00 - 13.00",BB47)))</formula>
    </cfRule>
    <cfRule type="containsText" dxfId="13744" priority="14462" operator="containsText" text="09.00 – 15:00">
      <formula>NOT(ISERROR(SEARCH("09.00 – 15:00",BB47)))</formula>
    </cfRule>
    <cfRule type="containsText" dxfId="13743" priority="14463" operator="containsText" text="09.00 – 16.00">
      <formula>NOT(ISERROR(SEARCH("09.00 – 16.00",BB47)))</formula>
    </cfRule>
    <cfRule type="containsText" dxfId="13742" priority="14464" operator="containsText" text="09.00 - 13:00">
      <formula>NOT(ISERROR(SEARCH("09.00 - 13:00",BB47)))</formula>
    </cfRule>
    <cfRule type="containsText" dxfId="13741" priority="14465" operator="containsText" text="08.30 – 16:30 ">
      <formula>NOT(ISERROR(SEARCH("08.30 – 16:30 ",BB47)))</formula>
    </cfRule>
    <cfRule type="containsText" dxfId="13740" priority="14466" operator="containsText" text="08.30 – 17:30 ">
      <formula>NOT(ISERROR(SEARCH("08.30 – 17:30 ",BB47)))</formula>
    </cfRule>
  </conditionalFormatting>
  <conditionalFormatting sqref="BB47:BB54">
    <cfRule type="containsText" dxfId="13739" priority="14461" operator="containsText" text="1 3 : 0 0">
      <formula>NOT(ISERROR(SEARCH("1 3 : 0 0",BB47)))</formula>
    </cfRule>
  </conditionalFormatting>
  <conditionalFormatting sqref="BB47">
    <cfRule type="containsText" dxfId="13738" priority="14460" operator="containsText" text="13:00">
      <formula>NOT(ISERROR(SEARCH("13:00",BB47)))</formula>
    </cfRule>
  </conditionalFormatting>
  <conditionalFormatting sqref="BB47:BB54">
    <cfRule type="containsText" dxfId="13737" priority="14471" operator="containsText" text="09:00 – 13.00 ">
      <formula>NOT(ISERROR(SEARCH("09:00 – 13.00 ",BB47)))</formula>
    </cfRule>
  </conditionalFormatting>
  <conditionalFormatting sqref="BB53">
    <cfRule type="containsText" dxfId="13736" priority="14458" operator="containsText" text="09:00 – 13.00 ">
      <formula>NOT(ISERROR(SEARCH("09:00 – 13.00 ",BB53)))</formula>
    </cfRule>
  </conditionalFormatting>
  <conditionalFormatting sqref="BB47:BB54">
    <cfRule type="containsText" dxfId="13735" priority="14457" operator="containsText" text="09:00 – 13.00 ">
      <formula>NOT(ISERROR(SEARCH("09:00 – 13.00 ",BB47)))</formula>
    </cfRule>
  </conditionalFormatting>
  <conditionalFormatting sqref="BB53:BB54">
    <cfRule type="containsText" dxfId="13734" priority="14456" operator="containsText" text="09:00 – 13.00 ">
      <formula>NOT(ISERROR(SEARCH("09:00 – 13.00 ",BB53)))</formula>
    </cfRule>
  </conditionalFormatting>
  <conditionalFormatting sqref="BB48">
    <cfRule type="containsText" dxfId="13733" priority="14453" operator="containsText" text="09.00 -13.00">
      <formula>NOT(ISERROR(SEARCH("09.00 -13.00",BB48)))</formula>
    </cfRule>
    <cfRule type="containsText" dxfId="13732" priority="14454" operator="containsText" text="09.00 -15:00">
      <formula>NOT(ISERROR(SEARCH("09.00 -15:00",BB48)))</formula>
    </cfRule>
    <cfRule type="containsText" dxfId="13731" priority="14455" operator="containsText" text="09.00 -16.00">
      <formula>NOT(ISERROR(SEARCH("09.00 -16.00",BB48)))</formula>
    </cfRule>
  </conditionalFormatting>
  <conditionalFormatting sqref="BB49:BB54">
    <cfRule type="containsText" dxfId="13730" priority="14450" operator="containsText" text="09.00 -13.00">
      <formula>NOT(ISERROR(SEARCH("09.00 -13.00",BB49)))</formula>
    </cfRule>
    <cfRule type="containsText" dxfId="13729" priority="14451" operator="containsText" text="09.00 -15:00">
      <formula>NOT(ISERROR(SEARCH("09.00 -15:00",BB49)))</formula>
    </cfRule>
    <cfRule type="containsText" dxfId="13728" priority="14452" operator="containsText" text="09.00 -16.00">
      <formula>NOT(ISERROR(SEARCH("09.00 -16.00",BB49)))</formula>
    </cfRule>
  </conditionalFormatting>
  <conditionalFormatting sqref="BB47">
    <cfRule type="containsText" dxfId="13727" priority="14447" operator="containsText" text="09.00 -13.00">
      <formula>NOT(ISERROR(SEARCH("09.00 -13.00",BB47)))</formula>
    </cfRule>
    <cfRule type="containsText" dxfId="13726" priority="14448" operator="containsText" text="09.00 -15:00">
      <formula>NOT(ISERROR(SEARCH("09.00 -15:00",BB47)))</formula>
    </cfRule>
    <cfRule type="containsText" dxfId="13725" priority="14449" operator="containsText" text="09.00 -16.00">
      <formula>NOT(ISERROR(SEARCH("09.00 -16.00",BB47)))</formula>
    </cfRule>
  </conditionalFormatting>
  <conditionalFormatting sqref="BB53">
    <cfRule type="containsText" dxfId="13724" priority="14446" operator="containsText" text="09:00 – 13.00 ">
      <formula>NOT(ISERROR(SEARCH("09:00 – 13.00 ",BB53)))</formula>
    </cfRule>
  </conditionalFormatting>
  <conditionalFormatting sqref="BB47:BB54">
    <cfRule type="containsText" dxfId="13723" priority="14445" operator="containsText" text="09:00 – 13.00 ">
      <formula>NOT(ISERROR(SEARCH("09:00 – 13.00 ",BB47)))</formula>
    </cfRule>
  </conditionalFormatting>
  <conditionalFormatting sqref="BB53:BB54">
    <cfRule type="containsText" dxfId="13722" priority="14444" operator="containsText" text="09:00 – 13.00 ">
      <formula>NOT(ISERROR(SEARCH("09:00 – 13.00 ",BB53)))</formula>
    </cfRule>
  </conditionalFormatting>
  <conditionalFormatting sqref="BB48">
    <cfRule type="containsText" dxfId="13721" priority="14441" operator="containsText" text="09.00 -13.00">
      <formula>NOT(ISERROR(SEARCH("09.00 -13.00",BB48)))</formula>
    </cfRule>
    <cfRule type="containsText" dxfId="13720" priority="14442" operator="containsText" text="09.00 -15:00">
      <formula>NOT(ISERROR(SEARCH("09.00 -15:00",BB48)))</formula>
    </cfRule>
    <cfRule type="containsText" dxfId="13719" priority="14443" operator="containsText" text="09.00 -16.00">
      <formula>NOT(ISERROR(SEARCH("09.00 -16.00",BB48)))</formula>
    </cfRule>
  </conditionalFormatting>
  <conditionalFormatting sqref="BB49:BB54">
    <cfRule type="containsText" dxfId="13718" priority="14438" operator="containsText" text="09.00 -13.00">
      <formula>NOT(ISERROR(SEARCH("09.00 -13.00",BB49)))</formula>
    </cfRule>
    <cfRule type="containsText" dxfId="13717" priority="14439" operator="containsText" text="09.00 -15:00">
      <formula>NOT(ISERROR(SEARCH("09.00 -15:00",BB49)))</formula>
    </cfRule>
    <cfRule type="containsText" dxfId="13716" priority="14440" operator="containsText" text="09.00 -16.00">
      <formula>NOT(ISERROR(SEARCH("09.00 -16.00",BB49)))</formula>
    </cfRule>
  </conditionalFormatting>
  <conditionalFormatting sqref="BB47">
    <cfRule type="containsText" dxfId="13715" priority="14435" operator="containsText" text="09.00 -13.00">
      <formula>NOT(ISERROR(SEARCH("09.00 -13.00",BB47)))</formula>
    </cfRule>
    <cfRule type="containsText" dxfId="13714" priority="14436" operator="containsText" text="09.00 -15:00">
      <formula>NOT(ISERROR(SEARCH("09.00 -15:00",BB47)))</formula>
    </cfRule>
    <cfRule type="containsText" dxfId="13713" priority="14437" operator="containsText" text="09.00 -16.00">
      <formula>NOT(ISERROR(SEARCH("09.00 -16.00",BB47)))</formula>
    </cfRule>
  </conditionalFormatting>
  <conditionalFormatting sqref="BB48">
    <cfRule type="containsText" dxfId="13712" priority="14432" operator="containsText" text="09.00 -13:00">
      <formula>NOT(ISERROR(SEARCH("09.00 -13:00",BB48)))</formula>
    </cfRule>
    <cfRule type="containsText" dxfId="13711" priority="14433" operator="containsText" text="08.30 -17.30">
      <formula>NOT(ISERROR(SEARCH("08.30 -17.30",BB48)))</formula>
    </cfRule>
    <cfRule type="containsText" dxfId="13710" priority="14434" operator="containsText" text="08.30 -15:30">
      <formula>NOT(ISERROR(SEARCH("08.30 -15:30",BB48)))</formula>
    </cfRule>
  </conditionalFormatting>
  <conditionalFormatting sqref="BB49:BB54">
    <cfRule type="containsText" dxfId="13709" priority="14429" operator="containsText" text="09.00 -13.00">
      <formula>NOT(ISERROR(SEARCH("09.00 -13.00",BB49)))</formula>
    </cfRule>
    <cfRule type="containsText" dxfId="13708" priority="14430" operator="containsText" text="09.00 -15:00">
      <formula>NOT(ISERROR(SEARCH("09.00 -15:00",BB49)))</formula>
    </cfRule>
    <cfRule type="containsText" dxfId="13707" priority="14431" operator="containsText" text="09.00 -16.00">
      <formula>NOT(ISERROR(SEARCH("09.00 -16.00",BB49)))</formula>
    </cfRule>
  </conditionalFormatting>
  <conditionalFormatting sqref="BB49:BB54">
    <cfRule type="containsText" dxfId="13706" priority="14426" operator="containsText" text="09.00 -13:00">
      <formula>NOT(ISERROR(SEARCH("09.00 -13:00",BB49)))</formula>
    </cfRule>
    <cfRule type="containsText" dxfId="13705" priority="14427" operator="containsText" text="08.30 -17.30">
      <formula>NOT(ISERROR(SEARCH("08.30 -17.30",BB49)))</formula>
    </cfRule>
    <cfRule type="containsText" dxfId="13704" priority="14428" operator="containsText" text="08.30 -15:30">
      <formula>NOT(ISERROR(SEARCH("08.30 -15:30",BB49)))</formula>
    </cfRule>
  </conditionalFormatting>
  <conditionalFormatting sqref="BB47">
    <cfRule type="containsText" dxfId="13703" priority="14423" operator="containsText" text="09.00 -13.00">
      <formula>NOT(ISERROR(SEARCH("09.00 -13.00",BB47)))</formula>
    </cfRule>
    <cfRule type="containsText" dxfId="13702" priority="14424" operator="containsText" text="09.00 -15:00">
      <formula>NOT(ISERROR(SEARCH("09.00 -15:00",BB47)))</formula>
    </cfRule>
    <cfRule type="containsText" dxfId="13701" priority="14425" operator="containsText" text="09.00 -16.00">
      <formula>NOT(ISERROR(SEARCH("09.00 -16.00",BB47)))</formula>
    </cfRule>
  </conditionalFormatting>
  <conditionalFormatting sqref="BB47">
    <cfRule type="containsText" dxfId="13700" priority="14420" operator="containsText" text="09.00 -13:00">
      <formula>NOT(ISERROR(SEARCH("09.00 -13:00",BB47)))</formula>
    </cfRule>
    <cfRule type="containsText" dxfId="13699" priority="14421" operator="containsText" text="08.30 -17.30">
      <formula>NOT(ISERROR(SEARCH("08.30 -17.30",BB47)))</formula>
    </cfRule>
    <cfRule type="containsText" dxfId="13698" priority="14422" operator="containsText" text="08.30 -15:30">
      <formula>NOT(ISERROR(SEARCH("08.30 -15:30",BB47)))</formula>
    </cfRule>
  </conditionalFormatting>
  <conditionalFormatting sqref="BA1:BA4">
    <cfRule type="containsText" dxfId="13697" priority="14403" operator="containsText" text="08.30 – 14.30">
      <formula>NOT(ISERROR(SEARCH("08.30 – 14.30",BA1)))</formula>
    </cfRule>
    <cfRule type="containsText" dxfId="13696" priority="14404" operator="containsText" text="09:30 – 18.30">
      <formula>NOT(ISERROR(SEARCH("09:30 – 18.30",BA1)))</formula>
    </cfRule>
    <cfRule type="containsText" dxfId="13695" priority="14405" operator="containsText" text="10.30 – 18.30">
      <formula>NOT(ISERROR(SEARCH("10.30 – 18.30",BA1)))</formula>
    </cfRule>
    <cfRule type="containsText" dxfId="13694" priority="14406" operator="containsText" text="09.30 – 18.30">
      <formula>NOT(ISERROR(SEARCH("09.30 – 18.30",BA1)))</formula>
    </cfRule>
    <cfRule type="containsText" dxfId="13693" priority="14407" operator="containsText" text="09.00 – 13:00">
      <formula>NOT(ISERROR(SEARCH("09.00 – 13:00",BA1)))</formula>
    </cfRule>
    <cfRule type="containsText" dxfId="13692" priority="14408" operator="containsText" text="08.30 – 16.30">
      <formula>NOT(ISERROR(SEARCH("08.30 – 16.30",BA1)))</formula>
    </cfRule>
    <cfRule type="containsText" dxfId="13691" priority="14409" operator="containsText" text="08:30 – 17.30">
      <formula>NOT(ISERROR(SEARCH("08:30 – 17.30",BA1)))</formula>
    </cfRule>
    <cfRule type="containsText" dxfId="13690" priority="14410" operator="containsText" text="08.30 – 17.30">
      <formula>NOT(ISERROR(SEARCH("08.30 – 17.30",BA1)))</formula>
    </cfRule>
    <cfRule type="containsText" dxfId="13689" priority="14411" operator="containsText" text="09.00 – 18.00">
      <formula>NOT(ISERROR(SEARCH("09.00 – 18.00",BA1)))</formula>
    </cfRule>
    <cfRule type="containsText" dxfId="13688" priority="14412" operator="containsText" text="09.00 – 13.00">
      <formula>NOT(ISERROR(SEARCH("09.00 – 13.00",BA1)))</formula>
    </cfRule>
    <cfRule type="containsText" dxfId="13687" priority="14413" operator="containsText" text="11.30 – 19.30">
      <formula>NOT(ISERROR(SEARCH("11.30 – 19.30",BA1)))</formula>
    </cfRule>
    <cfRule type="containsText" dxfId="13686" priority="14414" operator="containsText" text="10.30 – 19.30">
      <formula>NOT(ISERROR(SEARCH("10.30 – 19.30",BA1)))</formula>
    </cfRule>
    <cfRule type="containsText" dxfId="13685" priority="14415" operator="containsText" text="09.00 – 15.00">
      <formula>NOT(ISERROR(SEARCH("09.00 – 15.00",BA1)))</formula>
    </cfRule>
    <cfRule type="containsText" dxfId="13684" priority="14416" operator="containsText" text="12:30">
      <formula>NOT(ISERROR(SEARCH("12:30",BA1)))</formula>
    </cfRule>
    <cfRule type="containsText" dxfId="13683" priority="14417" operator="containsText" text="13:30">
      <formula>NOT(ISERROR(SEARCH("13:30",BA1)))</formula>
    </cfRule>
    <cfRule type="containsText" dxfId="13682" priority="14418" operator="containsText" text="FESTIVITÁ">
      <formula>NOT(ISERROR(SEARCH("FESTIVITÁ",BA1)))</formula>
    </cfRule>
    <cfRule type="cellIs" dxfId="13681" priority="14419" operator="equal">
      <formula>"DOMENICA"</formula>
    </cfRule>
  </conditionalFormatting>
  <conditionalFormatting sqref="BA1:BA4">
    <cfRule type="containsText" dxfId="13680" priority="14397" operator="containsText" text="09.00 - 13.00">
      <formula>NOT(ISERROR(SEARCH("09.00 - 13.00",BA1)))</formula>
    </cfRule>
    <cfRule type="containsText" dxfId="13679" priority="14398" operator="containsText" text="09.00 – 15:00">
      <formula>NOT(ISERROR(SEARCH("09.00 – 15:00",BA1)))</formula>
    </cfRule>
    <cfRule type="containsText" dxfId="13678" priority="14399" operator="containsText" text="09.00 – 16.00">
      <formula>NOT(ISERROR(SEARCH("09.00 – 16.00",BA1)))</formula>
    </cfRule>
    <cfRule type="containsText" dxfId="13677" priority="14400" operator="containsText" text="09.00 - 13:00">
      <formula>NOT(ISERROR(SEARCH("09.00 - 13:00",BA1)))</formula>
    </cfRule>
    <cfRule type="containsText" dxfId="13676" priority="14401" operator="containsText" text="08.30 – 16:30 ">
      <formula>NOT(ISERROR(SEARCH("08.30 – 16:30 ",BA1)))</formula>
    </cfRule>
    <cfRule type="containsText" dxfId="13675" priority="14402" operator="containsText" text="08.30 – 17:30 ">
      <formula>NOT(ISERROR(SEARCH("08.30 – 17:30 ",BA1)))</formula>
    </cfRule>
  </conditionalFormatting>
  <conditionalFormatting sqref="AT1:AT5">
    <cfRule type="containsText" dxfId="13674" priority="14379" operator="containsText" text="08.30 – 14.30">
      <formula>NOT(ISERROR(SEARCH("08.30 – 14.30",AT1)))</formula>
    </cfRule>
    <cfRule type="containsText" dxfId="13673" priority="14380" operator="containsText" text="09:30 – 18.30">
      <formula>NOT(ISERROR(SEARCH("09:30 – 18.30",AT1)))</formula>
    </cfRule>
    <cfRule type="containsText" dxfId="13672" priority="14381" operator="containsText" text="10.30 – 18.30">
      <formula>NOT(ISERROR(SEARCH("10.30 – 18.30",AT1)))</formula>
    </cfRule>
    <cfRule type="containsText" dxfId="13671" priority="14382" operator="containsText" text="09.30 – 18.30">
      <formula>NOT(ISERROR(SEARCH("09.30 – 18.30",AT1)))</formula>
    </cfRule>
    <cfRule type="containsText" dxfId="13670" priority="14384" operator="containsText" text="09.00 – 13:00">
      <formula>NOT(ISERROR(SEARCH("09.00 – 13:00",AT1)))</formula>
    </cfRule>
    <cfRule type="containsText" dxfId="13669" priority="14385" operator="containsText" text="08.30 – 16.30">
      <formula>NOT(ISERROR(SEARCH("08.30 – 16.30",AT1)))</formula>
    </cfRule>
    <cfRule type="containsText" dxfId="13668" priority="14386" operator="containsText" text="08:30 – 17.30">
      <formula>NOT(ISERROR(SEARCH("08:30 – 17.30",AT1)))</formula>
    </cfRule>
    <cfRule type="containsText" dxfId="13667" priority="14387" operator="containsText" text="08.30 – 17.30">
      <formula>NOT(ISERROR(SEARCH("08.30 – 17.30",AT1)))</formula>
    </cfRule>
    <cfRule type="containsText" dxfId="13666" priority="14388" operator="containsText" text="09.00 – 18.00">
      <formula>NOT(ISERROR(SEARCH("09.00 – 18.00",AT1)))</formula>
    </cfRule>
    <cfRule type="containsText" dxfId="13665" priority="14389" operator="containsText" text="09.00 – 13.00">
      <formula>NOT(ISERROR(SEARCH("09.00 – 13.00",AT1)))</formula>
    </cfRule>
    <cfRule type="containsText" dxfId="13664" priority="14390" operator="containsText" text="11.30 – 19.30">
      <formula>NOT(ISERROR(SEARCH("11.30 – 19.30",AT1)))</formula>
    </cfRule>
    <cfRule type="containsText" dxfId="13663" priority="14391" operator="containsText" text="10.30 – 19.30">
      <formula>NOT(ISERROR(SEARCH("10.30 – 19.30",AT1)))</formula>
    </cfRule>
    <cfRule type="containsText" dxfId="13662" priority="14392" operator="containsText" text="09.00 – 15.00">
      <formula>NOT(ISERROR(SEARCH("09.00 – 15.00",AT1)))</formula>
    </cfRule>
    <cfRule type="containsText" dxfId="13661" priority="14393" operator="containsText" text="1 2 : 3 0">
      <formula>NOT(ISERROR(SEARCH("1 2 : 3 0",AT1)))</formula>
    </cfRule>
    <cfRule type="containsText" dxfId="13660" priority="14394" operator="containsText" text="1 3 : 3 0">
      <formula>NOT(ISERROR(SEARCH("1 3 : 3 0",AT1)))</formula>
    </cfRule>
    <cfRule type="containsText" dxfId="13659" priority="14395" operator="containsText" text="FESTIVITÁ">
      <formula>NOT(ISERROR(SEARCH("FESTIVITÁ",AT1)))</formula>
    </cfRule>
    <cfRule type="cellIs" dxfId="13658" priority="14396" operator="equal">
      <formula>"DOMENICA"</formula>
    </cfRule>
  </conditionalFormatting>
  <conditionalFormatting sqref="AT1:AT5">
    <cfRule type="containsText" dxfId="13657" priority="14372" operator="containsText" text="09.00 - 13.00">
      <formula>NOT(ISERROR(SEARCH("09.00 - 13.00",AT1)))</formula>
    </cfRule>
    <cfRule type="containsText" dxfId="13656" priority="14374" operator="containsText" text="09.00 – 15:00">
      <formula>NOT(ISERROR(SEARCH("09.00 – 15:00",AT1)))</formula>
    </cfRule>
    <cfRule type="containsText" dxfId="13655" priority="14375" operator="containsText" text="09.00 – 16.00">
      <formula>NOT(ISERROR(SEARCH("09.00 – 16.00",AT1)))</formula>
    </cfRule>
    <cfRule type="containsText" dxfId="13654" priority="14376" operator="containsText" text="09.00 - 13:00">
      <formula>NOT(ISERROR(SEARCH("09.00 - 13:00",AT1)))</formula>
    </cfRule>
    <cfRule type="containsText" dxfId="13653" priority="14377" operator="containsText" text="08.30 – 16:30 ">
      <formula>NOT(ISERROR(SEARCH("08.30 – 16:30 ",AT1)))</formula>
    </cfRule>
    <cfRule type="containsText" dxfId="13652" priority="14378" operator="containsText" text="08.30 – 17:30 ">
      <formula>NOT(ISERROR(SEARCH("08.30 – 17:30 ",AT1)))</formula>
    </cfRule>
  </conditionalFormatting>
  <conditionalFormatting sqref="AT1:AT5">
    <cfRule type="containsText" dxfId="13651" priority="14373" operator="containsText" text="1 3 : 0 0">
      <formula>NOT(ISERROR(SEARCH("1 3 : 0 0",AT1)))</formula>
    </cfRule>
  </conditionalFormatting>
  <conditionalFormatting sqref="AT1:AT5">
    <cfRule type="containsText" dxfId="13650" priority="14383" operator="containsText" text="09:00 – 13.00 ">
      <formula>NOT(ISERROR(SEARCH("09:00 – 13.00 ",AT1)))</formula>
    </cfRule>
  </conditionalFormatting>
  <conditionalFormatting sqref="AT1:AT5">
    <cfRule type="containsText" dxfId="13649" priority="14371" operator="containsText" text="09:00 – 13.00 ">
      <formula>NOT(ISERROR(SEARCH("09:00 – 13.00 ",AT1)))</formula>
    </cfRule>
  </conditionalFormatting>
  <conditionalFormatting sqref="AT1">
    <cfRule type="containsText" dxfId="13648" priority="14368" operator="containsText" text="09.00 -13.00">
      <formula>NOT(ISERROR(SEARCH("09.00 -13.00",AT1)))</formula>
    </cfRule>
    <cfRule type="containsText" dxfId="13647" priority="14369" operator="containsText" text="09.00 -15:00">
      <formula>NOT(ISERROR(SEARCH("09.00 -15:00",AT1)))</formula>
    </cfRule>
    <cfRule type="containsText" dxfId="13646" priority="14370" operator="containsText" text="09.00 -16.00">
      <formula>NOT(ISERROR(SEARCH("09.00 -16.00",AT1)))</formula>
    </cfRule>
  </conditionalFormatting>
  <conditionalFormatting sqref="AT2:AT5">
    <cfRule type="containsText" dxfId="13645" priority="14365" operator="containsText" text="09.00 -13.00">
      <formula>NOT(ISERROR(SEARCH("09.00 -13.00",AT2)))</formula>
    </cfRule>
    <cfRule type="containsText" dxfId="13644" priority="14366" operator="containsText" text="09.00 -15:00">
      <formula>NOT(ISERROR(SEARCH("09.00 -15:00",AT2)))</formula>
    </cfRule>
    <cfRule type="containsText" dxfId="13643" priority="14367" operator="containsText" text="09.00 -16.00">
      <formula>NOT(ISERROR(SEARCH("09.00 -16.00",AT2)))</formula>
    </cfRule>
  </conditionalFormatting>
  <conditionalFormatting sqref="AT1:AT5">
    <cfRule type="containsText" dxfId="13642" priority="14364" operator="containsText" text="09:00 – 13.00 ">
      <formula>NOT(ISERROR(SEARCH("09:00 – 13.00 ",AT1)))</formula>
    </cfRule>
  </conditionalFormatting>
  <conditionalFormatting sqref="AT1">
    <cfRule type="containsText" dxfId="13641" priority="14361" operator="containsText" text="09.00 -13.00">
      <formula>NOT(ISERROR(SEARCH("09.00 -13.00",AT1)))</formula>
    </cfRule>
    <cfRule type="containsText" dxfId="13640" priority="14362" operator="containsText" text="09.00 -15:00">
      <formula>NOT(ISERROR(SEARCH("09.00 -15:00",AT1)))</formula>
    </cfRule>
    <cfRule type="containsText" dxfId="13639" priority="14363" operator="containsText" text="09.00 -16.00">
      <formula>NOT(ISERROR(SEARCH("09.00 -16.00",AT1)))</formula>
    </cfRule>
  </conditionalFormatting>
  <conditionalFormatting sqref="AT2:AT5">
    <cfRule type="containsText" dxfId="13638" priority="14358" operator="containsText" text="09.00 -13.00">
      <formula>NOT(ISERROR(SEARCH("09.00 -13.00",AT2)))</formula>
    </cfRule>
    <cfRule type="containsText" dxfId="13637" priority="14359" operator="containsText" text="09.00 -15:00">
      <formula>NOT(ISERROR(SEARCH("09.00 -15:00",AT2)))</formula>
    </cfRule>
    <cfRule type="containsText" dxfId="13636" priority="14360" operator="containsText" text="09.00 -16.00">
      <formula>NOT(ISERROR(SEARCH("09.00 -16.00",AT2)))</formula>
    </cfRule>
  </conditionalFormatting>
  <conditionalFormatting sqref="AT1">
    <cfRule type="containsText" dxfId="13635" priority="14355" operator="containsText" text="09.00 -13:00">
      <formula>NOT(ISERROR(SEARCH("09.00 -13:00",AT1)))</formula>
    </cfRule>
    <cfRule type="containsText" dxfId="13634" priority="14356" operator="containsText" text="08.30 -17.30">
      <formula>NOT(ISERROR(SEARCH("08.30 -17.30",AT1)))</formula>
    </cfRule>
    <cfRule type="containsText" dxfId="13633" priority="14357" operator="containsText" text="08.30 -15:30">
      <formula>NOT(ISERROR(SEARCH("08.30 -15:30",AT1)))</formula>
    </cfRule>
  </conditionalFormatting>
  <conditionalFormatting sqref="AT2:AT5">
    <cfRule type="containsText" dxfId="13632" priority="14352" operator="containsText" text="09.00 -13.00">
      <formula>NOT(ISERROR(SEARCH("09.00 -13.00",AT2)))</formula>
    </cfRule>
    <cfRule type="containsText" dxfId="13631" priority="14353" operator="containsText" text="09.00 -15:00">
      <formula>NOT(ISERROR(SEARCH("09.00 -15:00",AT2)))</formula>
    </cfRule>
    <cfRule type="containsText" dxfId="13630" priority="14354" operator="containsText" text="09.00 -16.00">
      <formula>NOT(ISERROR(SEARCH("09.00 -16.00",AT2)))</formula>
    </cfRule>
  </conditionalFormatting>
  <conditionalFormatting sqref="AT2:AT5">
    <cfRule type="containsText" dxfId="13629" priority="14349" operator="containsText" text="09.00 -13:00">
      <formula>NOT(ISERROR(SEARCH("09.00 -13:00",AT2)))</formula>
    </cfRule>
    <cfRule type="containsText" dxfId="13628" priority="14350" operator="containsText" text="08.30 -17.30">
      <formula>NOT(ISERROR(SEARCH("08.30 -17.30",AT2)))</formula>
    </cfRule>
    <cfRule type="containsText" dxfId="13627" priority="14351" operator="containsText" text="08.30 -15:30">
      <formula>NOT(ISERROR(SEARCH("08.30 -15:30",AT2)))</formula>
    </cfRule>
  </conditionalFormatting>
  <conditionalFormatting sqref="AT6">
    <cfRule type="containsText" dxfId="13626" priority="14346" operator="containsText" text="09.00 -13.00">
      <formula>NOT(ISERROR(SEARCH("09.00 -13.00",AT6)))</formula>
    </cfRule>
    <cfRule type="containsText" dxfId="13625" priority="14347" operator="containsText" text="09.00 -15:00">
      <formula>NOT(ISERROR(SEARCH("09.00 -15:00",AT6)))</formula>
    </cfRule>
    <cfRule type="containsText" dxfId="13624" priority="14348" operator="containsText" text="09.00 -16.00">
      <formula>NOT(ISERROR(SEARCH("09.00 -16.00",AT6)))</formula>
    </cfRule>
  </conditionalFormatting>
  <conditionalFormatting sqref="AT6">
    <cfRule type="containsText" dxfId="13623" priority="14343" operator="containsText" text="09.00 -13.00">
      <formula>NOT(ISERROR(SEARCH("09.00 -13.00",AT6)))</formula>
    </cfRule>
    <cfRule type="containsText" dxfId="13622" priority="14344" operator="containsText" text="09.00 -15:00">
      <formula>NOT(ISERROR(SEARCH("09.00 -15:00",AT6)))</formula>
    </cfRule>
    <cfRule type="containsText" dxfId="13621" priority="14345" operator="containsText" text="09.00 -16.00">
      <formula>NOT(ISERROR(SEARCH("09.00 -16.00",AT6)))</formula>
    </cfRule>
  </conditionalFormatting>
  <conditionalFormatting sqref="AT6">
    <cfRule type="containsText" dxfId="13620" priority="14340" operator="containsText" text="09.00 -13:00">
      <formula>NOT(ISERROR(SEARCH("09.00 -13:00",AT6)))</formula>
    </cfRule>
    <cfRule type="containsText" dxfId="13619" priority="14341" operator="containsText" text="08.30 -17.30">
      <formula>NOT(ISERROR(SEARCH("08.30 -17.30",AT6)))</formula>
    </cfRule>
    <cfRule type="containsText" dxfId="13618" priority="14342" operator="containsText" text="08.30 -15:30">
      <formula>NOT(ISERROR(SEARCH("08.30 -15:30",AT6)))</formula>
    </cfRule>
  </conditionalFormatting>
  <conditionalFormatting sqref="AT19">
    <cfRule type="cellIs" dxfId="13617" priority="14298" operator="equal">
      <formula>_FV(13,"3")</formula>
    </cfRule>
  </conditionalFormatting>
  <conditionalFormatting sqref="AT19">
    <cfRule type="cellIs" dxfId="13616" priority="14279" operator="equal">
      <formula>_FV(13,"3")</formula>
    </cfRule>
  </conditionalFormatting>
  <conditionalFormatting sqref="AT19">
    <cfRule type="cellIs" dxfId="13615" priority="14280" operator="equal">
      <formula>_FV(13,"3")</formula>
    </cfRule>
  </conditionalFormatting>
  <conditionalFormatting sqref="AT19">
    <cfRule type="cellIs" dxfId="13614" priority="14272" operator="equal">
      <formula>_FV(13,"3")</formula>
    </cfRule>
  </conditionalFormatting>
  <conditionalFormatting sqref="AT19">
    <cfRule type="cellIs" dxfId="13613" priority="14273" operator="equal">
      <formula>_FV(13,"3")</formula>
    </cfRule>
  </conditionalFormatting>
  <conditionalFormatting sqref="AT19">
    <cfRule type="cellIs" dxfId="13612" priority="14331" operator="equal">
      <formula>"09.00 – 13.00"</formula>
    </cfRule>
  </conditionalFormatting>
  <conditionalFormatting sqref="AT19">
    <cfRule type="cellIs" dxfId="13611" priority="14332" operator="equal">
      <formula>"09.00 – 15.00"</formula>
    </cfRule>
  </conditionalFormatting>
  <conditionalFormatting sqref="AT19">
    <cfRule type="cellIs" dxfId="13610" priority="14333" operator="equal">
      <formula>"09.00 – 18.00"</formula>
    </cfRule>
  </conditionalFormatting>
  <conditionalFormatting sqref="AT19">
    <cfRule type="cellIs" dxfId="13609" priority="14334" operator="equal">
      <formula>"09.30 – 13.00"</formula>
    </cfRule>
  </conditionalFormatting>
  <conditionalFormatting sqref="AT19">
    <cfRule type="cellIs" dxfId="13608" priority="14335" operator="equal">
      <formula>"10.30 – 19.30"</formula>
    </cfRule>
  </conditionalFormatting>
  <conditionalFormatting sqref="AT19">
    <cfRule type="cellIs" dxfId="13607" priority="14336" operator="equal">
      <formula>"11.30 – 19.30"</formula>
    </cfRule>
  </conditionalFormatting>
  <conditionalFormatting sqref="AT19">
    <cfRule type="cellIs" dxfId="13606" priority="14337" operator="equal">
      <formula>_FV(13,"3")</formula>
    </cfRule>
  </conditionalFormatting>
  <conditionalFormatting sqref="AT19">
    <cfRule type="cellIs" dxfId="13605" priority="14338" operator="equal">
      <formula>_FV(13,"3")</formula>
    </cfRule>
  </conditionalFormatting>
  <conditionalFormatting sqref="AT19">
    <cfRule type="cellIs" dxfId="13604" priority="14339" operator="equal">
      <formula>_FV(13,"3")</formula>
    </cfRule>
  </conditionalFormatting>
  <conditionalFormatting sqref="AT19">
    <cfRule type="containsText" dxfId="13603" priority="14321" operator="containsText" text="DOMENICA">
      <formula>NOT(ISERROR(SEARCH("DOMENICA",AT19)))</formula>
    </cfRule>
    <cfRule type="containsText" dxfId="13602" priority="14322" operator="containsText" text="08.30 – 14.30">
      <formula>NOT(ISERROR(SEARCH("08.30 – 14.30",AT19)))</formula>
    </cfRule>
    <cfRule type="containsText" dxfId="13601" priority="14323" operator="containsText" text="09.30 – 18.30">
      <formula>NOT(ISERROR(SEARCH("09.30 – 18.30",AT19)))</formula>
    </cfRule>
    <cfRule type="containsText" dxfId="13600" priority="14324" operator="containsText" text="08.30 – 16.30">
      <formula>NOT(ISERROR(SEARCH("08.30 – 16.30",AT19)))</formula>
    </cfRule>
    <cfRule type="containsText" dxfId="13599" priority="14325" operator="containsText" text="08.30 – 17.30">
      <formula>NOT(ISERROR(SEARCH("08.30 – 17.30",AT19)))</formula>
    </cfRule>
    <cfRule type="containsText" dxfId="13598" priority="14326" operator="containsText" text="09.00 – 18.00">
      <formula>NOT(ISERROR(SEARCH("09.00 – 18.00",AT19)))</formula>
    </cfRule>
    <cfRule type="containsText" dxfId="13597" priority="14327" operator="containsText" text="09.00 – 15.00">
      <formula>NOT(ISERROR(SEARCH("09.00 – 15.00",AT19)))</formula>
    </cfRule>
    <cfRule type="containsText" dxfId="13596" priority="14328" operator="containsText" text="10.30 – 19.30">
      <formula>NOT(ISERROR(SEARCH("10.30 – 19.30",AT19)))</formula>
    </cfRule>
    <cfRule type="containsText" dxfId="13595" priority="14329" operator="containsText" text="09.00 – 13.00">
      <formula>NOT(ISERROR(SEARCH("09.00 – 13.00",AT19)))</formula>
    </cfRule>
    <cfRule type="containsText" dxfId="13594" priority="14330" operator="containsText" text="11.30 – 19.30">
      <formula>NOT(ISERROR(SEARCH("11.30 – 19.30",AT19)))</formula>
    </cfRule>
  </conditionalFormatting>
  <conditionalFormatting sqref="AT19">
    <cfRule type="cellIs" dxfId="13593" priority="14313" operator="equal">
      <formula>"09.00 – 15.00"</formula>
    </cfRule>
  </conditionalFormatting>
  <conditionalFormatting sqref="AT19">
    <cfRule type="cellIs" dxfId="13592" priority="14314" operator="equal">
      <formula>"09.00 – 18.00"</formula>
    </cfRule>
  </conditionalFormatting>
  <conditionalFormatting sqref="AT19">
    <cfRule type="cellIs" dxfId="13591" priority="14315" operator="equal">
      <formula>"09.30 – 13.00"</formula>
    </cfRule>
  </conditionalFormatting>
  <conditionalFormatting sqref="AT19">
    <cfRule type="cellIs" dxfId="13590" priority="14316" operator="equal">
      <formula>"10.30 – 19.30"</formula>
    </cfRule>
  </conditionalFormatting>
  <conditionalFormatting sqref="AT19">
    <cfRule type="cellIs" dxfId="13589" priority="14317" operator="equal">
      <formula>"11.30 – 19.30"</formula>
    </cfRule>
  </conditionalFormatting>
  <conditionalFormatting sqref="AT19">
    <cfRule type="cellIs" dxfId="13588" priority="14318" operator="equal">
      <formula>_FV(13,"3")</formula>
    </cfRule>
  </conditionalFormatting>
  <conditionalFormatting sqref="AT19">
    <cfRule type="cellIs" dxfId="13587" priority="14319" operator="equal">
      <formula>_FV(13,"3")</formula>
    </cfRule>
  </conditionalFormatting>
  <conditionalFormatting sqref="AT19">
    <cfRule type="cellIs" dxfId="13586" priority="14320" operator="equal">
      <formula>_FV(13,"3")</formula>
    </cfRule>
  </conditionalFormatting>
  <conditionalFormatting sqref="AT19">
    <cfRule type="cellIs" dxfId="13585" priority="14305" operator="equal">
      <formula>"09.00 – 15.00"</formula>
    </cfRule>
  </conditionalFormatting>
  <conditionalFormatting sqref="AT19">
    <cfRule type="cellIs" dxfId="13584" priority="14306" operator="equal">
      <formula>"09.00 – 18.00"</formula>
    </cfRule>
  </conditionalFormatting>
  <conditionalFormatting sqref="AT19">
    <cfRule type="cellIs" dxfId="13583" priority="14307" operator="equal">
      <formula>"09.30 – 13.00"</formula>
    </cfRule>
  </conditionalFormatting>
  <conditionalFormatting sqref="AT19">
    <cfRule type="cellIs" dxfId="13582" priority="14308" operator="equal">
      <formula>"10.30 – 19.30"</formula>
    </cfRule>
  </conditionalFormatting>
  <conditionalFormatting sqref="AT19">
    <cfRule type="cellIs" dxfId="13581" priority="14309" operator="equal">
      <formula>"11.30 – 19.30"</formula>
    </cfRule>
  </conditionalFormatting>
  <conditionalFormatting sqref="AT19">
    <cfRule type="cellIs" dxfId="13580" priority="14310" operator="equal">
      <formula>_FV(13,"3")</formula>
    </cfRule>
  </conditionalFormatting>
  <conditionalFormatting sqref="AT19">
    <cfRule type="cellIs" dxfId="13579" priority="14311" operator="equal">
      <formula>_FV(13,"3")</formula>
    </cfRule>
  </conditionalFormatting>
  <conditionalFormatting sqref="AT19">
    <cfRule type="cellIs" dxfId="13578" priority="14312" operator="equal">
      <formula>_FV(13,"3")</formula>
    </cfRule>
  </conditionalFormatting>
  <conditionalFormatting sqref="AT19">
    <cfRule type="containsText" dxfId="13577" priority="14299" operator="containsText" text="09.00 - 13.00">
      <formula>NOT(ISERROR(SEARCH("09.00 - 13.00",AT19)))</formula>
    </cfRule>
    <cfRule type="containsText" dxfId="13576" priority="14300" operator="containsText" text="09.00 – 15:00">
      <formula>NOT(ISERROR(SEARCH("09.00 – 15:00",AT19)))</formula>
    </cfRule>
    <cfRule type="containsText" dxfId="13575" priority="14301" operator="containsText" text="09.00 – 16.00">
      <formula>NOT(ISERROR(SEARCH("09.00 – 16.00",AT19)))</formula>
    </cfRule>
    <cfRule type="containsText" dxfId="13574" priority="14302" operator="containsText" text="09.00 - 13:00">
      <formula>NOT(ISERROR(SEARCH("09.00 - 13:00",AT19)))</formula>
    </cfRule>
    <cfRule type="containsText" dxfId="13573" priority="14303" operator="containsText" text="08.30 – 16:30 ">
      <formula>NOT(ISERROR(SEARCH("08.30 – 16:30 ",AT19)))</formula>
    </cfRule>
    <cfRule type="containsText" dxfId="13572" priority="14304" operator="containsText" text="08.30 – 17:30 ">
      <formula>NOT(ISERROR(SEARCH("08.30 – 17:30 ",AT19)))</formula>
    </cfRule>
  </conditionalFormatting>
  <conditionalFormatting sqref="AT19">
    <cfRule type="cellIs" dxfId="13571" priority="14291" operator="equal">
      <formula>"09.00 – 15.00"</formula>
    </cfRule>
  </conditionalFormatting>
  <conditionalFormatting sqref="AT19">
    <cfRule type="cellIs" dxfId="13570" priority="14292" operator="equal">
      <formula>"09.00 – 18.00"</formula>
    </cfRule>
  </conditionalFormatting>
  <conditionalFormatting sqref="AT19">
    <cfRule type="cellIs" dxfId="13569" priority="14293" operator="equal">
      <formula>"09.30 – 13.00"</formula>
    </cfRule>
  </conditionalFormatting>
  <conditionalFormatting sqref="AT19">
    <cfRule type="cellIs" dxfId="13568" priority="14294" operator="equal">
      <formula>"10.30 – 19.30"</formula>
    </cfRule>
  </conditionalFormatting>
  <conditionalFormatting sqref="AT19">
    <cfRule type="cellIs" dxfId="13567" priority="14295" operator="equal">
      <formula>"11.30 – 19.30"</formula>
    </cfRule>
  </conditionalFormatting>
  <conditionalFormatting sqref="AT19">
    <cfRule type="cellIs" dxfId="13566" priority="14296" operator="equal">
      <formula>_FV(13,"3")</formula>
    </cfRule>
  </conditionalFormatting>
  <conditionalFormatting sqref="AT19">
    <cfRule type="cellIs" dxfId="13565" priority="14297" operator="equal">
      <formula>_FV(13,"3")</formula>
    </cfRule>
  </conditionalFormatting>
  <conditionalFormatting sqref="AT19">
    <cfRule type="containsText" dxfId="13564" priority="14281" operator="containsText" text="DOMENICA">
      <formula>NOT(ISERROR(SEARCH("DOMENICA",AT19)))</formula>
    </cfRule>
    <cfRule type="containsText" dxfId="13563" priority="14282" operator="containsText" text="08.30 – 14.30">
      <formula>NOT(ISERROR(SEARCH("08.30 – 14.30",AT19)))</formula>
    </cfRule>
    <cfRule type="containsText" dxfId="13562" priority="14283" operator="containsText" text="09.30 – 18.30">
      <formula>NOT(ISERROR(SEARCH("09.30 – 18.30",AT19)))</formula>
    </cfRule>
    <cfRule type="containsText" dxfId="13561" priority="14284" operator="containsText" text="08.30 – 16.30">
      <formula>NOT(ISERROR(SEARCH("08.30 – 16.30",AT19)))</formula>
    </cfRule>
    <cfRule type="containsText" dxfId="13560" priority="14285" operator="containsText" text="08.30 – 17.30">
      <formula>NOT(ISERROR(SEARCH("08.30 – 17.30",AT19)))</formula>
    </cfRule>
    <cfRule type="containsText" dxfId="13559" priority="14286" operator="containsText" text="09.00 – 18.00">
      <formula>NOT(ISERROR(SEARCH("09.00 – 18.00",AT19)))</formula>
    </cfRule>
    <cfRule type="containsText" dxfId="13558" priority="14287" operator="containsText" text="09.00 – 15.00">
      <formula>NOT(ISERROR(SEARCH("09.00 – 15.00",AT19)))</formula>
    </cfRule>
    <cfRule type="containsText" dxfId="13557" priority="14288" operator="containsText" text="10.30 – 19.30">
      <formula>NOT(ISERROR(SEARCH("10.30 – 19.30",AT19)))</formula>
    </cfRule>
    <cfRule type="containsText" dxfId="13556" priority="14289" operator="containsText" text="09.00 – 13.00">
      <formula>NOT(ISERROR(SEARCH("09.00 – 13.00",AT19)))</formula>
    </cfRule>
    <cfRule type="containsText" dxfId="13555" priority="14290" operator="containsText" text="11.30 – 19.30">
      <formula>NOT(ISERROR(SEARCH("11.30 – 19.30",AT19)))</formula>
    </cfRule>
  </conditionalFormatting>
  <conditionalFormatting sqref="AT19">
    <cfRule type="cellIs" dxfId="13554" priority="14274" operator="equal">
      <formula>"09.00 – 18.00"</formula>
    </cfRule>
  </conditionalFormatting>
  <conditionalFormatting sqref="AT19">
    <cfRule type="cellIs" dxfId="13553" priority="14275" operator="equal">
      <formula>"09.30 – 13.00"</formula>
    </cfRule>
  </conditionalFormatting>
  <conditionalFormatting sqref="AT19">
    <cfRule type="cellIs" dxfId="13552" priority="14276" operator="equal">
      <formula>"10.30 – 19.30"</formula>
    </cfRule>
  </conditionalFormatting>
  <conditionalFormatting sqref="AT19">
    <cfRule type="cellIs" dxfId="13551" priority="14277" operator="equal">
      <formula>"11.30 – 19.30"</formula>
    </cfRule>
  </conditionalFormatting>
  <conditionalFormatting sqref="AT19">
    <cfRule type="cellIs" dxfId="13550" priority="14278" operator="equal">
      <formula>_FV(13,"3")</formula>
    </cfRule>
  </conditionalFormatting>
  <conditionalFormatting sqref="AT19">
    <cfRule type="cellIs" dxfId="13549" priority="14267" operator="equal">
      <formula>"09.00 – 18.00"</formula>
    </cfRule>
  </conditionalFormatting>
  <conditionalFormatting sqref="AT19">
    <cfRule type="cellIs" dxfId="13548" priority="14268" operator="equal">
      <formula>"09.30 – 13.00"</formula>
    </cfRule>
  </conditionalFormatting>
  <conditionalFormatting sqref="AT19">
    <cfRule type="cellIs" dxfId="13547" priority="14269" operator="equal">
      <formula>"10.30 – 19.30"</formula>
    </cfRule>
  </conditionalFormatting>
  <conditionalFormatting sqref="AT19">
    <cfRule type="cellIs" dxfId="13546" priority="14270" operator="equal">
      <formula>"11.30 – 19.30"</formula>
    </cfRule>
  </conditionalFormatting>
  <conditionalFormatting sqref="AT19">
    <cfRule type="cellIs" dxfId="13545" priority="14271" operator="equal">
      <formula>_FV(13,"3")</formula>
    </cfRule>
  </conditionalFormatting>
  <conditionalFormatting sqref="AT19:AT25">
    <cfRule type="containsText" dxfId="13544" priority="14249" operator="containsText" text="08.30 – 14.30">
      <formula>NOT(ISERROR(SEARCH("08.30 – 14.30",AT19)))</formula>
    </cfRule>
    <cfRule type="containsText" dxfId="13543" priority="14250" operator="containsText" text="09:30 – 18.30">
      <formula>NOT(ISERROR(SEARCH("09:30 – 18.30",AT19)))</formula>
    </cfRule>
    <cfRule type="containsText" dxfId="13542" priority="14251" operator="containsText" text="10.30 – 18.30">
      <formula>NOT(ISERROR(SEARCH("10.30 – 18.30",AT19)))</formula>
    </cfRule>
    <cfRule type="containsText" dxfId="13541" priority="14252" operator="containsText" text="09.30 – 18.30">
      <formula>NOT(ISERROR(SEARCH("09.30 – 18.30",AT19)))</formula>
    </cfRule>
    <cfRule type="containsText" dxfId="13540" priority="14254" operator="containsText" text="09.00 – 13:00">
      <formula>NOT(ISERROR(SEARCH("09.00 – 13:00",AT19)))</formula>
    </cfRule>
    <cfRule type="containsText" dxfId="13539" priority="14255" operator="containsText" text="08.30 – 16.30">
      <formula>NOT(ISERROR(SEARCH("08.30 – 16.30",AT19)))</formula>
    </cfRule>
    <cfRule type="containsText" dxfId="13538" priority="14256" operator="containsText" text="08:30 – 17.30">
      <formula>NOT(ISERROR(SEARCH("08:30 – 17.30",AT19)))</formula>
    </cfRule>
    <cfRule type="containsText" dxfId="13537" priority="14257" operator="containsText" text="08.30 – 17.30">
      <formula>NOT(ISERROR(SEARCH("08.30 – 17.30",AT19)))</formula>
    </cfRule>
    <cfRule type="containsText" dxfId="13536" priority="14258" operator="containsText" text="09.00 – 18.00">
      <formula>NOT(ISERROR(SEARCH("09.00 – 18.00",AT19)))</formula>
    </cfRule>
    <cfRule type="containsText" dxfId="13535" priority="14259" operator="containsText" text="09.00 – 13.00">
      <formula>NOT(ISERROR(SEARCH("09.00 – 13.00",AT19)))</formula>
    </cfRule>
    <cfRule type="containsText" dxfId="13534" priority="14260" operator="containsText" text="11.30 – 19.30">
      <formula>NOT(ISERROR(SEARCH("11.30 – 19.30",AT19)))</formula>
    </cfRule>
    <cfRule type="containsText" dxfId="13533" priority="14261" operator="containsText" text="10.30 – 19.30">
      <formula>NOT(ISERROR(SEARCH("10.30 – 19.30",AT19)))</formula>
    </cfRule>
    <cfRule type="containsText" dxfId="13532" priority="14262" operator="containsText" text="09.00 – 15.00">
      <formula>NOT(ISERROR(SEARCH("09.00 – 15.00",AT19)))</formula>
    </cfRule>
    <cfRule type="containsText" dxfId="13531" priority="14263" operator="containsText" text="1 2 : 3 0">
      <formula>NOT(ISERROR(SEARCH("1 2 : 3 0",AT19)))</formula>
    </cfRule>
    <cfRule type="containsText" dxfId="13530" priority="14264" operator="containsText" text="1 3 : 3 0">
      <formula>NOT(ISERROR(SEARCH("1 3 : 3 0",AT19)))</formula>
    </cfRule>
    <cfRule type="containsText" dxfId="13529" priority="14265" operator="containsText" text="FESTIVITÁ">
      <formula>NOT(ISERROR(SEARCH("FESTIVITÁ",AT19)))</formula>
    </cfRule>
    <cfRule type="cellIs" dxfId="13528" priority="14266" operator="equal">
      <formula>"DOMENICA"</formula>
    </cfRule>
  </conditionalFormatting>
  <conditionalFormatting sqref="AT19:AT25">
    <cfRule type="containsText" dxfId="13527" priority="14241" operator="containsText" text="09.00 - 13.00">
      <formula>NOT(ISERROR(SEARCH("09.00 - 13.00",AT19)))</formula>
    </cfRule>
    <cfRule type="containsText" dxfId="13526" priority="14244" operator="containsText" text="09.00 – 15:00">
      <formula>NOT(ISERROR(SEARCH("09.00 – 15:00",AT19)))</formula>
    </cfRule>
    <cfRule type="containsText" dxfId="13525" priority="14245" operator="containsText" text="09.00 – 16.00">
      <formula>NOT(ISERROR(SEARCH("09.00 – 16.00",AT19)))</formula>
    </cfRule>
    <cfRule type="containsText" dxfId="13524" priority="14246" operator="containsText" text="09.00 - 13:00">
      <formula>NOT(ISERROR(SEARCH("09.00 - 13:00",AT19)))</formula>
    </cfRule>
    <cfRule type="containsText" dxfId="13523" priority="14247" operator="containsText" text="08.30 – 16:30 ">
      <formula>NOT(ISERROR(SEARCH("08.30 – 16:30 ",AT19)))</formula>
    </cfRule>
    <cfRule type="containsText" dxfId="13522" priority="14248" operator="containsText" text="08.30 – 17:30 ">
      <formula>NOT(ISERROR(SEARCH("08.30 – 17:30 ",AT19)))</formula>
    </cfRule>
  </conditionalFormatting>
  <conditionalFormatting sqref="AT19:AT25">
    <cfRule type="containsText" dxfId="13521" priority="14243" operator="containsText" text="1 3 : 0 0">
      <formula>NOT(ISERROR(SEARCH("1 3 : 0 0",AT19)))</formula>
    </cfRule>
  </conditionalFormatting>
  <conditionalFormatting sqref="AT20">
    <cfRule type="containsText" dxfId="13520" priority="14242" operator="containsText" text="13:00">
      <formula>NOT(ISERROR(SEARCH("13:00",AT20)))</formula>
    </cfRule>
  </conditionalFormatting>
  <conditionalFormatting sqref="AT19:AT25">
    <cfRule type="containsText" dxfId="13519" priority="14253" operator="containsText" text="09:00 – 13.00 ">
      <formula>NOT(ISERROR(SEARCH("09:00 – 13.00 ",AT19)))</formula>
    </cfRule>
  </conditionalFormatting>
  <conditionalFormatting sqref="AT19:AT25">
    <cfRule type="containsText" dxfId="13518" priority="14240" operator="containsText" text="09:00 – 13.00 ">
      <formula>NOT(ISERROR(SEARCH("09:00 – 13.00 ",AT19)))</formula>
    </cfRule>
  </conditionalFormatting>
  <conditionalFormatting sqref="AT21">
    <cfRule type="containsText" dxfId="13517" priority="14237" operator="containsText" text="09.00 -13.00">
      <formula>NOT(ISERROR(SEARCH("09.00 -13.00",AT21)))</formula>
    </cfRule>
    <cfRule type="containsText" dxfId="13516" priority="14238" operator="containsText" text="09.00 -15:00">
      <formula>NOT(ISERROR(SEARCH("09.00 -15:00",AT21)))</formula>
    </cfRule>
    <cfRule type="containsText" dxfId="13515" priority="14239" operator="containsText" text="09.00 -16.00">
      <formula>NOT(ISERROR(SEARCH("09.00 -16.00",AT21)))</formula>
    </cfRule>
  </conditionalFormatting>
  <conditionalFormatting sqref="AT20:AT25">
    <cfRule type="containsText" dxfId="13514" priority="14234" operator="containsText" text="09.00 -13.00">
      <formula>NOT(ISERROR(SEARCH("09.00 -13.00",AT20)))</formula>
    </cfRule>
    <cfRule type="containsText" dxfId="13513" priority="14235" operator="containsText" text="09.00 -15:00">
      <formula>NOT(ISERROR(SEARCH("09.00 -15:00",AT20)))</formula>
    </cfRule>
    <cfRule type="containsText" dxfId="13512" priority="14236" operator="containsText" text="09.00 -16.00">
      <formula>NOT(ISERROR(SEARCH("09.00 -16.00",AT20)))</formula>
    </cfRule>
  </conditionalFormatting>
  <conditionalFormatting sqref="AT20">
    <cfRule type="containsText" dxfId="13511" priority="14231" operator="containsText" text="09.00 -13.00">
      <formula>NOT(ISERROR(SEARCH("09.00 -13.00",AT20)))</formula>
    </cfRule>
    <cfRule type="containsText" dxfId="13510" priority="14232" operator="containsText" text="09.00 -15:00">
      <formula>NOT(ISERROR(SEARCH("09.00 -15:00",AT20)))</formula>
    </cfRule>
    <cfRule type="containsText" dxfId="13509" priority="14233" operator="containsText" text="09.00 -16.00">
      <formula>NOT(ISERROR(SEARCH("09.00 -16.00",AT20)))</formula>
    </cfRule>
  </conditionalFormatting>
  <conditionalFormatting sqref="AT19:AT25">
    <cfRule type="containsText" dxfId="13508" priority="14230" operator="containsText" text="09:00 – 13.00 ">
      <formula>NOT(ISERROR(SEARCH("09:00 – 13.00 ",AT19)))</formula>
    </cfRule>
  </conditionalFormatting>
  <conditionalFormatting sqref="AT21">
    <cfRule type="containsText" dxfId="13507" priority="14227" operator="containsText" text="09.00 -13.00">
      <formula>NOT(ISERROR(SEARCH("09.00 -13.00",AT21)))</formula>
    </cfRule>
    <cfRule type="containsText" dxfId="13506" priority="14228" operator="containsText" text="09.00 -15:00">
      <formula>NOT(ISERROR(SEARCH("09.00 -15:00",AT21)))</formula>
    </cfRule>
    <cfRule type="containsText" dxfId="13505" priority="14229" operator="containsText" text="09.00 -16.00">
      <formula>NOT(ISERROR(SEARCH("09.00 -16.00",AT21)))</formula>
    </cfRule>
  </conditionalFormatting>
  <conditionalFormatting sqref="AT20:AT25">
    <cfRule type="containsText" dxfId="13504" priority="14224" operator="containsText" text="09.00 -13.00">
      <formula>NOT(ISERROR(SEARCH("09.00 -13.00",AT20)))</formula>
    </cfRule>
    <cfRule type="containsText" dxfId="13503" priority="14225" operator="containsText" text="09.00 -15:00">
      <formula>NOT(ISERROR(SEARCH("09.00 -15:00",AT20)))</formula>
    </cfRule>
    <cfRule type="containsText" dxfId="13502" priority="14226" operator="containsText" text="09.00 -16.00">
      <formula>NOT(ISERROR(SEARCH("09.00 -16.00",AT20)))</formula>
    </cfRule>
  </conditionalFormatting>
  <conditionalFormatting sqref="AT20">
    <cfRule type="containsText" dxfId="13501" priority="14221" operator="containsText" text="09.00 -13.00">
      <formula>NOT(ISERROR(SEARCH("09.00 -13.00",AT20)))</formula>
    </cfRule>
    <cfRule type="containsText" dxfId="13500" priority="14222" operator="containsText" text="09.00 -15:00">
      <formula>NOT(ISERROR(SEARCH("09.00 -15:00",AT20)))</formula>
    </cfRule>
    <cfRule type="containsText" dxfId="13499" priority="14223" operator="containsText" text="09.00 -16.00">
      <formula>NOT(ISERROR(SEARCH("09.00 -16.00",AT20)))</formula>
    </cfRule>
  </conditionalFormatting>
  <conditionalFormatting sqref="AT21">
    <cfRule type="containsText" dxfId="13498" priority="14218" operator="containsText" text="09.00 -13:00">
      <formula>NOT(ISERROR(SEARCH("09.00 -13:00",AT21)))</formula>
    </cfRule>
    <cfRule type="containsText" dxfId="13497" priority="14219" operator="containsText" text="08.30 -17.30">
      <formula>NOT(ISERROR(SEARCH("08.30 -17.30",AT21)))</formula>
    </cfRule>
    <cfRule type="containsText" dxfId="13496" priority="14220" operator="containsText" text="08.30 -15:30">
      <formula>NOT(ISERROR(SEARCH("08.30 -15:30",AT21)))</formula>
    </cfRule>
  </conditionalFormatting>
  <conditionalFormatting sqref="AT20:AT25">
    <cfRule type="containsText" dxfId="13495" priority="14215" operator="containsText" text="09.00 -13.00">
      <formula>NOT(ISERROR(SEARCH("09.00 -13.00",AT20)))</formula>
    </cfRule>
    <cfRule type="containsText" dxfId="13494" priority="14216" operator="containsText" text="09.00 -15:00">
      <formula>NOT(ISERROR(SEARCH("09.00 -15:00",AT20)))</formula>
    </cfRule>
    <cfRule type="containsText" dxfId="13493" priority="14217" operator="containsText" text="09.00 -16.00">
      <formula>NOT(ISERROR(SEARCH("09.00 -16.00",AT20)))</formula>
    </cfRule>
  </conditionalFormatting>
  <conditionalFormatting sqref="AT20:AT25">
    <cfRule type="containsText" dxfId="13492" priority="14212" operator="containsText" text="09.00 -13:00">
      <formula>NOT(ISERROR(SEARCH("09.00 -13:00",AT20)))</formula>
    </cfRule>
    <cfRule type="containsText" dxfId="13491" priority="14213" operator="containsText" text="08.30 -17.30">
      <formula>NOT(ISERROR(SEARCH("08.30 -17.30",AT20)))</formula>
    </cfRule>
    <cfRule type="containsText" dxfId="13490" priority="14214" operator="containsText" text="08.30 -15:30">
      <formula>NOT(ISERROR(SEARCH("08.30 -15:30",AT20)))</formula>
    </cfRule>
  </conditionalFormatting>
  <conditionalFormatting sqref="AT20">
    <cfRule type="containsText" dxfId="13489" priority="14209" operator="containsText" text="09.00 -13.00">
      <formula>NOT(ISERROR(SEARCH("09.00 -13.00",AT20)))</formula>
    </cfRule>
    <cfRule type="containsText" dxfId="13488" priority="14210" operator="containsText" text="09.00 -15:00">
      <formula>NOT(ISERROR(SEARCH("09.00 -15:00",AT20)))</formula>
    </cfRule>
    <cfRule type="containsText" dxfId="13487" priority="14211" operator="containsText" text="09.00 -16.00">
      <formula>NOT(ISERROR(SEARCH("09.00 -16.00",AT20)))</formula>
    </cfRule>
  </conditionalFormatting>
  <conditionalFormatting sqref="AT20">
    <cfRule type="containsText" dxfId="13486" priority="14206" operator="containsText" text="09.00 -13:00">
      <formula>NOT(ISERROR(SEARCH("09.00 -13:00",AT20)))</formula>
    </cfRule>
    <cfRule type="containsText" dxfId="13485" priority="14207" operator="containsText" text="08.30 -17.30">
      <formula>NOT(ISERROR(SEARCH("08.30 -17.30",AT20)))</formula>
    </cfRule>
    <cfRule type="containsText" dxfId="13484" priority="14208" operator="containsText" text="08.30 -15:30">
      <formula>NOT(ISERROR(SEARCH("08.30 -15:30",AT20)))</formula>
    </cfRule>
  </conditionalFormatting>
  <conditionalFormatting sqref="AT15:AT18">
    <cfRule type="containsText" dxfId="13483" priority="14188" operator="containsText" text="08.30 – 14.30">
      <formula>NOT(ISERROR(SEARCH("08.30 – 14.30",AT15)))</formula>
    </cfRule>
    <cfRule type="containsText" dxfId="13482" priority="14189" operator="containsText" text="09:30 – 18.30">
      <formula>NOT(ISERROR(SEARCH("09:30 – 18.30",AT15)))</formula>
    </cfRule>
    <cfRule type="containsText" dxfId="13481" priority="14190" operator="containsText" text="10.30 – 18.30">
      <formula>NOT(ISERROR(SEARCH("10.30 – 18.30",AT15)))</formula>
    </cfRule>
    <cfRule type="containsText" dxfId="13480" priority="14191" operator="containsText" text="09.30 – 18.30">
      <formula>NOT(ISERROR(SEARCH("09.30 – 18.30",AT15)))</formula>
    </cfRule>
    <cfRule type="containsText" dxfId="13479" priority="14193" operator="containsText" text="09.00 – 13:00">
      <formula>NOT(ISERROR(SEARCH("09.00 – 13:00",AT15)))</formula>
    </cfRule>
    <cfRule type="containsText" dxfId="13478" priority="14194" operator="containsText" text="08.30 – 16.30">
      <formula>NOT(ISERROR(SEARCH("08.30 – 16.30",AT15)))</formula>
    </cfRule>
    <cfRule type="containsText" dxfId="13477" priority="14195" operator="containsText" text="08:30 – 17.30">
      <formula>NOT(ISERROR(SEARCH("08:30 – 17.30",AT15)))</formula>
    </cfRule>
    <cfRule type="containsText" dxfId="13476" priority="14196" operator="containsText" text="08.30 – 17.30">
      <formula>NOT(ISERROR(SEARCH("08.30 – 17.30",AT15)))</formula>
    </cfRule>
    <cfRule type="containsText" dxfId="13475" priority="14197" operator="containsText" text="09.00 – 18.00">
      <formula>NOT(ISERROR(SEARCH("09.00 – 18.00",AT15)))</formula>
    </cfRule>
    <cfRule type="containsText" dxfId="13474" priority="14198" operator="containsText" text="09.00 – 13.00">
      <formula>NOT(ISERROR(SEARCH("09.00 – 13.00",AT15)))</formula>
    </cfRule>
    <cfRule type="containsText" dxfId="13473" priority="14199" operator="containsText" text="11.30 – 19.30">
      <formula>NOT(ISERROR(SEARCH("11.30 – 19.30",AT15)))</formula>
    </cfRule>
    <cfRule type="containsText" dxfId="13472" priority="14200" operator="containsText" text="10.30 – 19.30">
      <formula>NOT(ISERROR(SEARCH("10.30 – 19.30",AT15)))</formula>
    </cfRule>
    <cfRule type="containsText" dxfId="13471" priority="14201" operator="containsText" text="09.00 – 15.00">
      <formula>NOT(ISERROR(SEARCH("09.00 – 15.00",AT15)))</formula>
    </cfRule>
    <cfRule type="containsText" dxfId="13470" priority="14202" operator="containsText" text="1 2 : 3 0">
      <formula>NOT(ISERROR(SEARCH("1 2 : 3 0",AT15)))</formula>
    </cfRule>
    <cfRule type="containsText" dxfId="13469" priority="14203" operator="containsText" text="1 3 : 3 0">
      <formula>NOT(ISERROR(SEARCH("1 3 : 3 0",AT15)))</formula>
    </cfRule>
    <cfRule type="containsText" dxfId="13468" priority="14204" operator="containsText" text="FESTIVITÁ">
      <formula>NOT(ISERROR(SEARCH("FESTIVITÁ",AT15)))</formula>
    </cfRule>
    <cfRule type="cellIs" dxfId="13467" priority="14205" operator="equal">
      <formula>"DOMENICA"</formula>
    </cfRule>
  </conditionalFormatting>
  <conditionalFormatting sqref="AT15:AT18">
    <cfRule type="containsText" dxfId="13466" priority="14181" operator="containsText" text="09.00 - 13.00">
      <formula>NOT(ISERROR(SEARCH("09.00 - 13.00",AT15)))</formula>
    </cfRule>
    <cfRule type="containsText" dxfId="13465" priority="14183" operator="containsText" text="09.00 – 15:00">
      <formula>NOT(ISERROR(SEARCH("09.00 – 15:00",AT15)))</formula>
    </cfRule>
    <cfRule type="containsText" dxfId="13464" priority="14184" operator="containsText" text="09.00 – 16.00">
      <formula>NOT(ISERROR(SEARCH("09.00 – 16.00",AT15)))</formula>
    </cfRule>
    <cfRule type="containsText" dxfId="13463" priority="14185" operator="containsText" text="09.00 - 13:00">
      <formula>NOT(ISERROR(SEARCH("09.00 - 13:00",AT15)))</formula>
    </cfRule>
    <cfRule type="containsText" dxfId="13462" priority="14186" operator="containsText" text="08.30 – 16:30 ">
      <formula>NOT(ISERROR(SEARCH("08.30 – 16:30 ",AT15)))</formula>
    </cfRule>
    <cfRule type="containsText" dxfId="13461" priority="14187" operator="containsText" text="08.30 – 17:30 ">
      <formula>NOT(ISERROR(SEARCH("08.30 – 17:30 ",AT15)))</formula>
    </cfRule>
  </conditionalFormatting>
  <conditionalFormatting sqref="AT15:AT18">
    <cfRule type="containsText" dxfId="13460" priority="14182" operator="containsText" text="1 3 : 0 0">
      <formula>NOT(ISERROR(SEARCH("1 3 : 0 0",AT15)))</formula>
    </cfRule>
  </conditionalFormatting>
  <conditionalFormatting sqref="AT15:AT18">
    <cfRule type="containsText" dxfId="13459" priority="14192" operator="containsText" text="09:00 – 13.00 ">
      <formula>NOT(ISERROR(SEARCH("09:00 – 13.00 ",AT15)))</formula>
    </cfRule>
  </conditionalFormatting>
  <conditionalFormatting sqref="AT15:AT18">
    <cfRule type="containsText" dxfId="13458" priority="14180" operator="containsText" text="09:00 – 13.00 ">
      <formula>NOT(ISERROR(SEARCH("09:00 – 13.00 ",AT15)))</formula>
    </cfRule>
  </conditionalFormatting>
  <conditionalFormatting sqref="AT15:AT18">
    <cfRule type="containsText" dxfId="13457" priority="14177" operator="containsText" text="09.00 -13.00">
      <formula>NOT(ISERROR(SEARCH("09.00 -13.00",AT15)))</formula>
    </cfRule>
    <cfRule type="containsText" dxfId="13456" priority="14178" operator="containsText" text="09.00 -15:00">
      <formula>NOT(ISERROR(SEARCH("09.00 -15:00",AT15)))</formula>
    </cfRule>
    <cfRule type="containsText" dxfId="13455" priority="14179" operator="containsText" text="09.00 -16.00">
      <formula>NOT(ISERROR(SEARCH("09.00 -16.00",AT15)))</formula>
    </cfRule>
  </conditionalFormatting>
  <conditionalFormatting sqref="AT15:AT18">
    <cfRule type="containsText" dxfId="13454" priority="14176" operator="containsText" text="09:00 – 13.00 ">
      <formula>NOT(ISERROR(SEARCH("09:00 – 13.00 ",AT15)))</formula>
    </cfRule>
  </conditionalFormatting>
  <conditionalFormatting sqref="AT15:AT18">
    <cfRule type="containsText" dxfId="13453" priority="14173" operator="containsText" text="09.00 -13.00">
      <formula>NOT(ISERROR(SEARCH("09.00 -13.00",AT15)))</formula>
    </cfRule>
    <cfRule type="containsText" dxfId="13452" priority="14174" operator="containsText" text="09.00 -15:00">
      <formula>NOT(ISERROR(SEARCH("09.00 -15:00",AT15)))</formula>
    </cfRule>
    <cfRule type="containsText" dxfId="13451" priority="14175" operator="containsText" text="09.00 -16.00">
      <formula>NOT(ISERROR(SEARCH("09.00 -16.00",AT15)))</formula>
    </cfRule>
  </conditionalFormatting>
  <conditionalFormatting sqref="AT15:AT18">
    <cfRule type="containsText" dxfId="13450" priority="14170" operator="containsText" text="09.00 -13.00">
      <formula>NOT(ISERROR(SEARCH("09.00 -13.00",AT15)))</formula>
    </cfRule>
    <cfRule type="containsText" dxfId="13449" priority="14171" operator="containsText" text="09.00 -15:00">
      <formula>NOT(ISERROR(SEARCH("09.00 -15:00",AT15)))</formula>
    </cfRule>
    <cfRule type="containsText" dxfId="13448" priority="14172" operator="containsText" text="09.00 -16.00">
      <formula>NOT(ISERROR(SEARCH("09.00 -16.00",AT15)))</formula>
    </cfRule>
  </conditionalFormatting>
  <conditionalFormatting sqref="AT15:AT18">
    <cfRule type="containsText" dxfId="13447" priority="14167" operator="containsText" text="09.00 -13:00">
      <formula>NOT(ISERROR(SEARCH("09.00 -13:00",AT15)))</formula>
    </cfRule>
    <cfRule type="containsText" dxfId="13446" priority="14168" operator="containsText" text="08.30 -17.30">
      <formula>NOT(ISERROR(SEARCH("08.30 -17.30",AT15)))</formula>
    </cfRule>
    <cfRule type="containsText" dxfId="13445" priority="14169" operator="containsText" text="08.30 -15:30">
      <formula>NOT(ISERROR(SEARCH("08.30 -15:30",AT15)))</formula>
    </cfRule>
  </conditionalFormatting>
  <conditionalFormatting sqref="AT19">
    <cfRule type="containsText" dxfId="13444" priority="14164" operator="containsText" text="09.00 -13.00">
      <formula>NOT(ISERROR(SEARCH("09.00 -13.00",AT19)))</formula>
    </cfRule>
    <cfRule type="containsText" dxfId="13443" priority="14165" operator="containsText" text="09.00 -15:00">
      <formula>NOT(ISERROR(SEARCH("09.00 -15:00",AT19)))</formula>
    </cfRule>
    <cfRule type="containsText" dxfId="13442" priority="14166" operator="containsText" text="09.00 -16.00">
      <formula>NOT(ISERROR(SEARCH("09.00 -16.00",AT19)))</formula>
    </cfRule>
  </conditionalFormatting>
  <conditionalFormatting sqref="AT19">
    <cfRule type="containsText" dxfId="13441" priority="14161" operator="containsText" text="09.00 -13.00">
      <formula>NOT(ISERROR(SEARCH("09.00 -13.00",AT19)))</formula>
    </cfRule>
    <cfRule type="containsText" dxfId="13440" priority="14162" operator="containsText" text="09.00 -15:00">
      <formula>NOT(ISERROR(SEARCH("09.00 -15:00",AT19)))</formula>
    </cfRule>
    <cfRule type="containsText" dxfId="13439" priority="14163" operator="containsText" text="09.00 -16.00">
      <formula>NOT(ISERROR(SEARCH("09.00 -16.00",AT19)))</formula>
    </cfRule>
  </conditionalFormatting>
  <conditionalFormatting sqref="AT19">
    <cfRule type="containsText" dxfId="13438" priority="14158" operator="containsText" text="09.00 -13:00">
      <formula>NOT(ISERROR(SEARCH("09.00 -13:00",AT19)))</formula>
    </cfRule>
    <cfRule type="containsText" dxfId="13437" priority="14159" operator="containsText" text="08.30 -17.30">
      <formula>NOT(ISERROR(SEARCH("08.30 -17.30",AT19)))</formula>
    </cfRule>
    <cfRule type="containsText" dxfId="13436" priority="14160" operator="containsText" text="08.30 -15:30">
      <formula>NOT(ISERROR(SEARCH("08.30 -15:30",AT19)))</formula>
    </cfRule>
  </conditionalFormatting>
  <conditionalFormatting sqref="AT30">
    <cfRule type="cellIs" dxfId="13435" priority="14116" operator="equal">
      <formula>_FV(13,"3")</formula>
    </cfRule>
  </conditionalFormatting>
  <conditionalFormatting sqref="AT30">
    <cfRule type="cellIs" dxfId="13434" priority="14097" operator="equal">
      <formula>_FV(13,"3")</formula>
    </cfRule>
  </conditionalFormatting>
  <conditionalFormatting sqref="AT30">
    <cfRule type="cellIs" dxfId="13433" priority="14098" operator="equal">
      <formula>_FV(13,"3")</formula>
    </cfRule>
  </conditionalFormatting>
  <conditionalFormatting sqref="AT30">
    <cfRule type="cellIs" dxfId="13432" priority="14090" operator="equal">
      <formula>_FV(13,"3")</formula>
    </cfRule>
  </conditionalFormatting>
  <conditionalFormatting sqref="AT30">
    <cfRule type="cellIs" dxfId="13431" priority="14091" operator="equal">
      <formula>_FV(13,"3")</formula>
    </cfRule>
  </conditionalFormatting>
  <conditionalFormatting sqref="AT30">
    <cfRule type="cellIs" dxfId="13430" priority="14149" operator="equal">
      <formula>"09.00 – 13.00"</formula>
    </cfRule>
  </conditionalFormatting>
  <conditionalFormatting sqref="AT30">
    <cfRule type="cellIs" dxfId="13429" priority="14150" operator="equal">
      <formula>"09.00 – 15.00"</formula>
    </cfRule>
  </conditionalFormatting>
  <conditionalFormatting sqref="AT30">
    <cfRule type="cellIs" dxfId="13428" priority="14151" operator="equal">
      <formula>"09.00 – 18.00"</formula>
    </cfRule>
  </conditionalFormatting>
  <conditionalFormatting sqref="AT30">
    <cfRule type="cellIs" dxfId="13427" priority="14152" operator="equal">
      <formula>"09.30 – 13.00"</formula>
    </cfRule>
  </conditionalFormatting>
  <conditionalFormatting sqref="AT30">
    <cfRule type="cellIs" dxfId="13426" priority="14153" operator="equal">
      <formula>"10.30 – 19.30"</formula>
    </cfRule>
  </conditionalFormatting>
  <conditionalFormatting sqref="AT30">
    <cfRule type="cellIs" dxfId="13425" priority="14154" operator="equal">
      <formula>"11.30 – 19.30"</formula>
    </cfRule>
  </conditionalFormatting>
  <conditionalFormatting sqref="AT30">
    <cfRule type="cellIs" dxfId="13424" priority="14155" operator="equal">
      <formula>_FV(13,"3")</formula>
    </cfRule>
  </conditionalFormatting>
  <conditionalFormatting sqref="AT30">
    <cfRule type="cellIs" dxfId="13423" priority="14156" operator="equal">
      <formula>_FV(13,"3")</formula>
    </cfRule>
  </conditionalFormatting>
  <conditionalFormatting sqref="AT30">
    <cfRule type="cellIs" dxfId="13422" priority="14157" operator="equal">
      <formula>_FV(13,"3")</formula>
    </cfRule>
  </conditionalFormatting>
  <conditionalFormatting sqref="AT30">
    <cfRule type="containsText" dxfId="13421" priority="14139" operator="containsText" text="DOMENICA">
      <formula>NOT(ISERROR(SEARCH("DOMENICA",AT30)))</formula>
    </cfRule>
    <cfRule type="containsText" dxfId="13420" priority="14140" operator="containsText" text="08.30 – 14.30">
      <formula>NOT(ISERROR(SEARCH("08.30 – 14.30",AT30)))</formula>
    </cfRule>
    <cfRule type="containsText" dxfId="13419" priority="14141" operator="containsText" text="09.30 – 18.30">
      <formula>NOT(ISERROR(SEARCH("09.30 – 18.30",AT30)))</formula>
    </cfRule>
    <cfRule type="containsText" dxfId="13418" priority="14142" operator="containsText" text="08.30 – 16.30">
      <formula>NOT(ISERROR(SEARCH("08.30 – 16.30",AT30)))</formula>
    </cfRule>
    <cfRule type="containsText" dxfId="13417" priority="14143" operator="containsText" text="08.30 – 17.30">
      <formula>NOT(ISERROR(SEARCH("08.30 – 17.30",AT30)))</formula>
    </cfRule>
    <cfRule type="containsText" dxfId="13416" priority="14144" operator="containsText" text="09.00 – 18.00">
      <formula>NOT(ISERROR(SEARCH("09.00 – 18.00",AT30)))</formula>
    </cfRule>
    <cfRule type="containsText" dxfId="13415" priority="14145" operator="containsText" text="09.00 – 15.00">
      <formula>NOT(ISERROR(SEARCH("09.00 – 15.00",AT30)))</formula>
    </cfRule>
    <cfRule type="containsText" dxfId="13414" priority="14146" operator="containsText" text="10.30 – 19.30">
      <formula>NOT(ISERROR(SEARCH("10.30 – 19.30",AT30)))</formula>
    </cfRule>
    <cfRule type="containsText" dxfId="13413" priority="14147" operator="containsText" text="09.00 – 13.00">
      <formula>NOT(ISERROR(SEARCH("09.00 – 13.00",AT30)))</formula>
    </cfRule>
    <cfRule type="containsText" dxfId="13412" priority="14148" operator="containsText" text="11.30 – 19.30">
      <formula>NOT(ISERROR(SEARCH("11.30 – 19.30",AT30)))</formula>
    </cfRule>
  </conditionalFormatting>
  <conditionalFormatting sqref="AT30">
    <cfRule type="cellIs" dxfId="13411" priority="14131" operator="equal">
      <formula>"09.00 – 15.00"</formula>
    </cfRule>
  </conditionalFormatting>
  <conditionalFormatting sqref="AT30">
    <cfRule type="cellIs" dxfId="13410" priority="14132" operator="equal">
      <formula>"09.00 – 18.00"</formula>
    </cfRule>
  </conditionalFormatting>
  <conditionalFormatting sqref="AT30">
    <cfRule type="cellIs" dxfId="13409" priority="14133" operator="equal">
      <formula>"09.30 – 13.00"</formula>
    </cfRule>
  </conditionalFormatting>
  <conditionalFormatting sqref="AT30">
    <cfRule type="cellIs" dxfId="13408" priority="14134" operator="equal">
      <formula>"10.30 – 19.30"</formula>
    </cfRule>
  </conditionalFormatting>
  <conditionalFormatting sqref="AT30">
    <cfRule type="cellIs" dxfId="13407" priority="14135" operator="equal">
      <formula>"11.30 – 19.30"</formula>
    </cfRule>
  </conditionalFormatting>
  <conditionalFormatting sqref="AT30">
    <cfRule type="cellIs" dxfId="13406" priority="14136" operator="equal">
      <formula>_FV(13,"3")</formula>
    </cfRule>
  </conditionalFormatting>
  <conditionalFormatting sqref="AT30">
    <cfRule type="cellIs" dxfId="13405" priority="14137" operator="equal">
      <formula>_FV(13,"3")</formula>
    </cfRule>
  </conditionalFormatting>
  <conditionalFormatting sqref="AT30">
    <cfRule type="cellIs" dxfId="13404" priority="14138" operator="equal">
      <formula>_FV(13,"3")</formula>
    </cfRule>
  </conditionalFormatting>
  <conditionalFormatting sqref="AT30">
    <cfRule type="cellIs" dxfId="13403" priority="14123" operator="equal">
      <formula>"09.00 – 15.00"</formula>
    </cfRule>
  </conditionalFormatting>
  <conditionalFormatting sqref="AT30">
    <cfRule type="cellIs" dxfId="13402" priority="14124" operator="equal">
      <formula>"09.00 – 18.00"</formula>
    </cfRule>
  </conditionalFormatting>
  <conditionalFormatting sqref="AT30">
    <cfRule type="cellIs" dxfId="13401" priority="14125" operator="equal">
      <formula>"09.30 – 13.00"</formula>
    </cfRule>
  </conditionalFormatting>
  <conditionalFormatting sqref="AT30">
    <cfRule type="cellIs" dxfId="13400" priority="14126" operator="equal">
      <formula>"10.30 – 19.30"</formula>
    </cfRule>
  </conditionalFormatting>
  <conditionalFormatting sqref="AT30">
    <cfRule type="cellIs" dxfId="13399" priority="14127" operator="equal">
      <formula>"11.30 – 19.30"</formula>
    </cfRule>
  </conditionalFormatting>
  <conditionalFormatting sqref="AT30">
    <cfRule type="cellIs" dxfId="13398" priority="14128" operator="equal">
      <formula>_FV(13,"3")</formula>
    </cfRule>
  </conditionalFormatting>
  <conditionalFormatting sqref="AT30">
    <cfRule type="cellIs" dxfId="13397" priority="14129" operator="equal">
      <formula>_FV(13,"3")</formula>
    </cfRule>
  </conditionalFormatting>
  <conditionalFormatting sqref="AT30">
    <cfRule type="cellIs" dxfId="13396" priority="14130" operator="equal">
      <formula>_FV(13,"3")</formula>
    </cfRule>
  </conditionalFormatting>
  <conditionalFormatting sqref="AT30">
    <cfRule type="containsText" dxfId="13395" priority="14117" operator="containsText" text="09.00 - 13.00">
      <formula>NOT(ISERROR(SEARCH("09.00 - 13.00",AT30)))</formula>
    </cfRule>
    <cfRule type="containsText" dxfId="13394" priority="14118" operator="containsText" text="09.00 – 15:00">
      <formula>NOT(ISERROR(SEARCH("09.00 – 15:00",AT30)))</formula>
    </cfRule>
    <cfRule type="containsText" dxfId="13393" priority="14119" operator="containsText" text="09.00 – 16.00">
      <formula>NOT(ISERROR(SEARCH("09.00 – 16.00",AT30)))</formula>
    </cfRule>
    <cfRule type="containsText" dxfId="13392" priority="14120" operator="containsText" text="09.00 - 13:00">
      <formula>NOT(ISERROR(SEARCH("09.00 - 13:00",AT30)))</formula>
    </cfRule>
    <cfRule type="containsText" dxfId="13391" priority="14121" operator="containsText" text="08.30 – 16:30 ">
      <formula>NOT(ISERROR(SEARCH("08.30 – 16:30 ",AT30)))</formula>
    </cfRule>
    <cfRule type="containsText" dxfId="13390" priority="14122" operator="containsText" text="08.30 – 17:30 ">
      <formula>NOT(ISERROR(SEARCH("08.30 – 17:30 ",AT30)))</formula>
    </cfRule>
  </conditionalFormatting>
  <conditionalFormatting sqref="AT30">
    <cfRule type="cellIs" dxfId="13389" priority="14109" operator="equal">
      <formula>"09.00 – 15.00"</formula>
    </cfRule>
  </conditionalFormatting>
  <conditionalFormatting sqref="AT30">
    <cfRule type="cellIs" dxfId="13388" priority="14110" operator="equal">
      <formula>"09.00 – 18.00"</formula>
    </cfRule>
  </conditionalFormatting>
  <conditionalFormatting sqref="AT30">
    <cfRule type="cellIs" dxfId="13387" priority="14111" operator="equal">
      <formula>"09.30 – 13.00"</formula>
    </cfRule>
  </conditionalFormatting>
  <conditionalFormatting sqref="AT30">
    <cfRule type="cellIs" dxfId="13386" priority="14112" operator="equal">
      <formula>"10.30 – 19.30"</formula>
    </cfRule>
  </conditionalFormatting>
  <conditionalFormatting sqref="AT30">
    <cfRule type="cellIs" dxfId="13385" priority="14113" operator="equal">
      <formula>"11.30 – 19.30"</formula>
    </cfRule>
  </conditionalFormatting>
  <conditionalFormatting sqref="AT30">
    <cfRule type="cellIs" dxfId="13384" priority="14114" operator="equal">
      <formula>_FV(13,"3")</formula>
    </cfRule>
  </conditionalFormatting>
  <conditionalFormatting sqref="AT30">
    <cfRule type="cellIs" dxfId="13383" priority="14115" operator="equal">
      <formula>_FV(13,"3")</formula>
    </cfRule>
  </conditionalFormatting>
  <conditionalFormatting sqref="AT30">
    <cfRule type="containsText" dxfId="13382" priority="14099" operator="containsText" text="DOMENICA">
      <formula>NOT(ISERROR(SEARCH("DOMENICA",AT30)))</formula>
    </cfRule>
    <cfRule type="containsText" dxfId="13381" priority="14100" operator="containsText" text="08.30 – 14.30">
      <formula>NOT(ISERROR(SEARCH("08.30 – 14.30",AT30)))</formula>
    </cfRule>
    <cfRule type="containsText" dxfId="13380" priority="14101" operator="containsText" text="09.30 – 18.30">
      <formula>NOT(ISERROR(SEARCH("09.30 – 18.30",AT30)))</formula>
    </cfRule>
    <cfRule type="containsText" dxfId="13379" priority="14102" operator="containsText" text="08.30 – 16.30">
      <formula>NOT(ISERROR(SEARCH("08.30 – 16.30",AT30)))</formula>
    </cfRule>
    <cfRule type="containsText" dxfId="13378" priority="14103" operator="containsText" text="08.30 – 17.30">
      <formula>NOT(ISERROR(SEARCH("08.30 – 17.30",AT30)))</formula>
    </cfRule>
    <cfRule type="containsText" dxfId="13377" priority="14104" operator="containsText" text="09.00 – 18.00">
      <formula>NOT(ISERROR(SEARCH("09.00 – 18.00",AT30)))</formula>
    </cfRule>
    <cfRule type="containsText" dxfId="13376" priority="14105" operator="containsText" text="09.00 – 15.00">
      <formula>NOT(ISERROR(SEARCH("09.00 – 15.00",AT30)))</formula>
    </cfRule>
    <cfRule type="containsText" dxfId="13375" priority="14106" operator="containsText" text="10.30 – 19.30">
      <formula>NOT(ISERROR(SEARCH("10.30 – 19.30",AT30)))</formula>
    </cfRule>
    <cfRule type="containsText" dxfId="13374" priority="14107" operator="containsText" text="09.00 – 13.00">
      <formula>NOT(ISERROR(SEARCH("09.00 – 13.00",AT30)))</formula>
    </cfRule>
    <cfRule type="containsText" dxfId="13373" priority="14108" operator="containsText" text="11.30 – 19.30">
      <formula>NOT(ISERROR(SEARCH("11.30 – 19.30",AT30)))</formula>
    </cfRule>
  </conditionalFormatting>
  <conditionalFormatting sqref="AT30">
    <cfRule type="cellIs" dxfId="13372" priority="14092" operator="equal">
      <formula>"09.00 – 18.00"</formula>
    </cfRule>
  </conditionalFormatting>
  <conditionalFormatting sqref="AT30">
    <cfRule type="cellIs" dxfId="13371" priority="14093" operator="equal">
      <formula>"09.30 – 13.00"</formula>
    </cfRule>
  </conditionalFormatting>
  <conditionalFormatting sqref="AT30">
    <cfRule type="cellIs" dxfId="13370" priority="14094" operator="equal">
      <formula>"10.30 – 19.30"</formula>
    </cfRule>
  </conditionalFormatting>
  <conditionalFormatting sqref="AT30">
    <cfRule type="cellIs" dxfId="13369" priority="14095" operator="equal">
      <formula>"11.30 – 19.30"</formula>
    </cfRule>
  </conditionalFormatting>
  <conditionalFormatting sqref="AT30">
    <cfRule type="cellIs" dxfId="13368" priority="14096" operator="equal">
      <formula>_FV(13,"3")</formula>
    </cfRule>
  </conditionalFormatting>
  <conditionalFormatting sqref="AT30">
    <cfRule type="cellIs" dxfId="13367" priority="14085" operator="equal">
      <formula>"09.00 – 18.00"</formula>
    </cfRule>
  </conditionalFormatting>
  <conditionalFormatting sqref="AT30">
    <cfRule type="cellIs" dxfId="13366" priority="14086" operator="equal">
      <formula>"09.30 – 13.00"</formula>
    </cfRule>
  </conditionalFormatting>
  <conditionalFormatting sqref="AT30">
    <cfRule type="cellIs" dxfId="13365" priority="14087" operator="equal">
      <formula>"10.30 – 19.30"</formula>
    </cfRule>
  </conditionalFormatting>
  <conditionalFormatting sqref="AT30">
    <cfRule type="cellIs" dxfId="13364" priority="14088" operator="equal">
      <formula>"11.30 – 19.30"</formula>
    </cfRule>
  </conditionalFormatting>
  <conditionalFormatting sqref="AT30">
    <cfRule type="cellIs" dxfId="13363" priority="14089" operator="equal">
      <formula>_FV(13,"3")</formula>
    </cfRule>
  </conditionalFormatting>
  <conditionalFormatting sqref="AT30:AT36">
    <cfRule type="containsText" dxfId="13362" priority="14067" operator="containsText" text="08.30 – 14.30">
      <formula>NOT(ISERROR(SEARCH("08.30 – 14.30",AT30)))</formula>
    </cfRule>
    <cfRule type="containsText" dxfId="13361" priority="14068" operator="containsText" text="09:30 – 18.30">
      <formula>NOT(ISERROR(SEARCH("09:30 – 18.30",AT30)))</formula>
    </cfRule>
    <cfRule type="containsText" dxfId="13360" priority="14069" operator="containsText" text="10.30 – 18.30">
      <formula>NOT(ISERROR(SEARCH("10.30 – 18.30",AT30)))</formula>
    </cfRule>
    <cfRule type="containsText" dxfId="13359" priority="14070" operator="containsText" text="09.30 – 18.30">
      <formula>NOT(ISERROR(SEARCH("09.30 – 18.30",AT30)))</formula>
    </cfRule>
    <cfRule type="containsText" dxfId="13358" priority="14072" operator="containsText" text="09.00 – 13:00">
      <formula>NOT(ISERROR(SEARCH("09.00 – 13:00",AT30)))</formula>
    </cfRule>
    <cfRule type="containsText" dxfId="13357" priority="14073" operator="containsText" text="08.30 – 16.30">
      <formula>NOT(ISERROR(SEARCH("08.30 – 16.30",AT30)))</formula>
    </cfRule>
    <cfRule type="containsText" dxfId="13356" priority="14074" operator="containsText" text="08:30 – 17.30">
      <formula>NOT(ISERROR(SEARCH("08:30 – 17.30",AT30)))</formula>
    </cfRule>
    <cfRule type="containsText" dxfId="13355" priority="14075" operator="containsText" text="08.30 – 17.30">
      <formula>NOT(ISERROR(SEARCH("08.30 – 17.30",AT30)))</formula>
    </cfRule>
    <cfRule type="containsText" dxfId="13354" priority="14076" operator="containsText" text="09.00 – 18.00">
      <formula>NOT(ISERROR(SEARCH("09.00 – 18.00",AT30)))</formula>
    </cfRule>
    <cfRule type="containsText" dxfId="13353" priority="14077" operator="containsText" text="09.00 – 13.00">
      <formula>NOT(ISERROR(SEARCH("09.00 – 13.00",AT30)))</formula>
    </cfRule>
    <cfRule type="containsText" dxfId="13352" priority="14078" operator="containsText" text="11.30 – 19.30">
      <formula>NOT(ISERROR(SEARCH("11.30 – 19.30",AT30)))</formula>
    </cfRule>
    <cfRule type="containsText" dxfId="13351" priority="14079" operator="containsText" text="10.30 – 19.30">
      <formula>NOT(ISERROR(SEARCH("10.30 – 19.30",AT30)))</formula>
    </cfRule>
    <cfRule type="containsText" dxfId="13350" priority="14080" operator="containsText" text="09.00 – 15.00">
      <formula>NOT(ISERROR(SEARCH("09.00 – 15.00",AT30)))</formula>
    </cfRule>
    <cfRule type="containsText" dxfId="13349" priority="14081" operator="containsText" text="1 2 : 3 0">
      <formula>NOT(ISERROR(SEARCH("1 2 : 3 0",AT30)))</formula>
    </cfRule>
    <cfRule type="containsText" dxfId="13348" priority="14082" operator="containsText" text="1 3 : 3 0">
      <formula>NOT(ISERROR(SEARCH("1 3 : 3 0",AT30)))</formula>
    </cfRule>
    <cfRule type="containsText" dxfId="13347" priority="14083" operator="containsText" text="FESTIVITÁ">
      <formula>NOT(ISERROR(SEARCH("FESTIVITÁ",AT30)))</formula>
    </cfRule>
    <cfRule type="cellIs" dxfId="13346" priority="14084" operator="equal">
      <formula>"DOMENICA"</formula>
    </cfRule>
  </conditionalFormatting>
  <conditionalFormatting sqref="AT30:AT36">
    <cfRule type="containsText" dxfId="13345" priority="14059" operator="containsText" text="09.00 - 13.00">
      <formula>NOT(ISERROR(SEARCH("09.00 - 13.00",AT30)))</formula>
    </cfRule>
    <cfRule type="containsText" dxfId="13344" priority="14062" operator="containsText" text="09.00 – 15:00">
      <formula>NOT(ISERROR(SEARCH("09.00 – 15:00",AT30)))</formula>
    </cfRule>
    <cfRule type="containsText" dxfId="13343" priority="14063" operator="containsText" text="09.00 – 16.00">
      <formula>NOT(ISERROR(SEARCH("09.00 – 16.00",AT30)))</formula>
    </cfRule>
    <cfRule type="containsText" dxfId="13342" priority="14064" operator="containsText" text="09.00 - 13:00">
      <formula>NOT(ISERROR(SEARCH("09.00 - 13:00",AT30)))</formula>
    </cfRule>
    <cfRule type="containsText" dxfId="13341" priority="14065" operator="containsText" text="08.30 – 16:30 ">
      <formula>NOT(ISERROR(SEARCH("08.30 – 16:30 ",AT30)))</formula>
    </cfRule>
    <cfRule type="containsText" dxfId="13340" priority="14066" operator="containsText" text="08.30 – 17:30 ">
      <formula>NOT(ISERROR(SEARCH("08.30 – 17:30 ",AT30)))</formula>
    </cfRule>
  </conditionalFormatting>
  <conditionalFormatting sqref="AT30:AT36">
    <cfRule type="containsText" dxfId="13339" priority="14061" operator="containsText" text="1 3 : 0 0">
      <formula>NOT(ISERROR(SEARCH("1 3 : 0 0",AT30)))</formula>
    </cfRule>
  </conditionalFormatting>
  <conditionalFormatting sqref="AT31">
    <cfRule type="containsText" dxfId="13338" priority="14060" operator="containsText" text="13:00">
      <formula>NOT(ISERROR(SEARCH("13:00",AT31)))</formula>
    </cfRule>
  </conditionalFormatting>
  <conditionalFormatting sqref="AT30:AT36">
    <cfRule type="containsText" dxfId="13337" priority="14071" operator="containsText" text="09:00 – 13.00 ">
      <formula>NOT(ISERROR(SEARCH("09:00 – 13.00 ",AT30)))</formula>
    </cfRule>
  </conditionalFormatting>
  <conditionalFormatting sqref="AT30:AT36">
    <cfRule type="containsText" dxfId="13336" priority="14058" operator="containsText" text="09:00 – 13.00 ">
      <formula>NOT(ISERROR(SEARCH("09:00 – 13.00 ",AT30)))</formula>
    </cfRule>
  </conditionalFormatting>
  <conditionalFormatting sqref="AT32">
    <cfRule type="containsText" dxfId="13335" priority="14055" operator="containsText" text="09.00 -13.00">
      <formula>NOT(ISERROR(SEARCH("09.00 -13.00",AT32)))</formula>
    </cfRule>
    <cfRule type="containsText" dxfId="13334" priority="14056" operator="containsText" text="09.00 -15:00">
      <formula>NOT(ISERROR(SEARCH("09.00 -15:00",AT32)))</formula>
    </cfRule>
    <cfRule type="containsText" dxfId="13333" priority="14057" operator="containsText" text="09.00 -16.00">
      <formula>NOT(ISERROR(SEARCH("09.00 -16.00",AT32)))</formula>
    </cfRule>
  </conditionalFormatting>
  <conditionalFormatting sqref="AT31:AT36">
    <cfRule type="containsText" dxfId="13332" priority="14052" operator="containsText" text="09.00 -13.00">
      <formula>NOT(ISERROR(SEARCH("09.00 -13.00",AT31)))</formula>
    </cfRule>
    <cfRule type="containsText" dxfId="13331" priority="14053" operator="containsText" text="09.00 -15:00">
      <formula>NOT(ISERROR(SEARCH("09.00 -15:00",AT31)))</formula>
    </cfRule>
    <cfRule type="containsText" dxfId="13330" priority="14054" operator="containsText" text="09.00 -16.00">
      <formula>NOT(ISERROR(SEARCH("09.00 -16.00",AT31)))</formula>
    </cfRule>
  </conditionalFormatting>
  <conditionalFormatting sqref="AT31">
    <cfRule type="containsText" dxfId="13329" priority="14049" operator="containsText" text="09.00 -13.00">
      <formula>NOT(ISERROR(SEARCH("09.00 -13.00",AT31)))</formula>
    </cfRule>
    <cfRule type="containsText" dxfId="13328" priority="14050" operator="containsText" text="09.00 -15:00">
      <formula>NOT(ISERROR(SEARCH("09.00 -15:00",AT31)))</formula>
    </cfRule>
    <cfRule type="containsText" dxfId="13327" priority="14051" operator="containsText" text="09.00 -16.00">
      <formula>NOT(ISERROR(SEARCH("09.00 -16.00",AT31)))</formula>
    </cfRule>
  </conditionalFormatting>
  <conditionalFormatting sqref="AT30:AT36">
    <cfRule type="containsText" dxfId="13326" priority="14048" operator="containsText" text="09:00 – 13.00 ">
      <formula>NOT(ISERROR(SEARCH("09:00 – 13.00 ",AT30)))</formula>
    </cfRule>
  </conditionalFormatting>
  <conditionalFormatting sqref="AT32">
    <cfRule type="containsText" dxfId="13325" priority="14045" operator="containsText" text="09.00 -13.00">
      <formula>NOT(ISERROR(SEARCH("09.00 -13.00",AT32)))</formula>
    </cfRule>
    <cfRule type="containsText" dxfId="13324" priority="14046" operator="containsText" text="09.00 -15:00">
      <formula>NOT(ISERROR(SEARCH("09.00 -15:00",AT32)))</formula>
    </cfRule>
    <cfRule type="containsText" dxfId="13323" priority="14047" operator="containsText" text="09.00 -16.00">
      <formula>NOT(ISERROR(SEARCH("09.00 -16.00",AT32)))</formula>
    </cfRule>
  </conditionalFormatting>
  <conditionalFormatting sqref="AT31:AT36">
    <cfRule type="containsText" dxfId="13322" priority="14042" operator="containsText" text="09.00 -13.00">
      <formula>NOT(ISERROR(SEARCH("09.00 -13.00",AT31)))</formula>
    </cfRule>
    <cfRule type="containsText" dxfId="13321" priority="14043" operator="containsText" text="09.00 -15:00">
      <formula>NOT(ISERROR(SEARCH("09.00 -15:00",AT31)))</formula>
    </cfRule>
    <cfRule type="containsText" dxfId="13320" priority="14044" operator="containsText" text="09.00 -16.00">
      <formula>NOT(ISERROR(SEARCH("09.00 -16.00",AT31)))</formula>
    </cfRule>
  </conditionalFormatting>
  <conditionalFormatting sqref="AT31">
    <cfRule type="containsText" dxfId="13319" priority="14039" operator="containsText" text="09.00 -13.00">
      <formula>NOT(ISERROR(SEARCH("09.00 -13.00",AT31)))</formula>
    </cfRule>
    <cfRule type="containsText" dxfId="13318" priority="14040" operator="containsText" text="09.00 -15:00">
      <formula>NOT(ISERROR(SEARCH("09.00 -15:00",AT31)))</formula>
    </cfRule>
    <cfRule type="containsText" dxfId="13317" priority="14041" operator="containsText" text="09.00 -16.00">
      <formula>NOT(ISERROR(SEARCH("09.00 -16.00",AT31)))</formula>
    </cfRule>
  </conditionalFormatting>
  <conditionalFormatting sqref="AT32">
    <cfRule type="containsText" dxfId="13316" priority="14036" operator="containsText" text="09.00 -13:00">
      <formula>NOT(ISERROR(SEARCH("09.00 -13:00",AT32)))</formula>
    </cfRule>
    <cfRule type="containsText" dxfId="13315" priority="14037" operator="containsText" text="08.30 -17.30">
      <formula>NOT(ISERROR(SEARCH("08.30 -17.30",AT32)))</formula>
    </cfRule>
    <cfRule type="containsText" dxfId="13314" priority="14038" operator="containsText" text="08.30 -15:30">
      <formula>NOT(ISERROR(SEARCH("08.30 -15:30",AT32)))</formula>
    </cfRule>
  </conditionalFormatting>
  <conditionalFormatting sqref="AT31:AT36">
    <cfRule type="containsText" dxfId="13313" priority="14033" operator="containsText" text="09.00 -13.00">
      <formula>NOT(ISERROR(SEARCH("09.00 -13.00",AT31)))</formula>
    </cfRule>
    <cfRule type="containsText" dxfId="13312" priority="14034" operator="containsText" text="09.00 -15:00">
      <formula>NOT(ISERROR(SEARCH("09.00 -15:00",AT31)))</formula>
    </cfRule>
    <cfRule type="containsText" dxfId="13311" priority="14035" operator="containsText" text="09.00 -16.00">
      <formula>NOT(ISERROR(SEARCH("09.00 -16.00",AT31)))</formula>
    </cfRule>
  </conditionalFormatting>
  <conditionalFormatting sqref="AT31:AT36">
    <cfRule type="containsText" dxfId="13310" priority="14030" operator="containsText" text="09.00 -13:00">
      <formula>NOT(ISERROR(SEARCH("09.00 -13:00",AT31)))</formula>
    </cfRule>
    <cfRule type="containsText" dxfId="13309" priority="14031" operator="containsText" text="08.30 -17.30">
      <formula>NOT(ISERROR(SEARCH("08.30 -17.30",AT31)))</formula>
    </cfRule>
    <cfRule type="containsText" dxfId="13308" priority="14032" operator="containsText" text="08.30 -15:30">
      <formula>NOT(ISERROR(SEARCH("08.30 -15:30",AT31)))</formula>
    </cfRule>
  </conditionalFormatting>
  <conditionalFormatting sqref="AT31">
    <cfRule type="containsText" dxfId="13307" priority="14027" operator="containsText" text="09.00 -13.00">
      <formula>NOT(ISERROR(SEARCH("09.00 -13.00",AT31)))</formula>
    </cfRule>
    <cfRule type="containsText" dxfId="13306" priority="14028" operator="containsText" text="09.00 -15:00">
      <formula>NOT(ISERROR(SEARCH("09.00 -15:00",AT31)))</formula>
    </cfRule>
    <cfRule type="containsText" dxfId="13305" priority="14029" operator="containsText" text="09.00 -16.00">
      <formula>NOT(ISERROR(SEARCH("09.00 -16.00",AT31)))</formula>
    </cfRule>
  </conditionalFormatting>
  <conditionalFormatting sqref="AT31">
    <cfRule type="containsText" dxfId="13304" priority="14024" operator="containsText" text="09.00 -13:00">
      <formula>NOT(ISERROR(SEARCH("09.00 -13:00",AT31)))</formula>
    </cfRule>
    <cfRule type="containsText" dxfId="13303" priority="14025" operator="containsText" text="08.30 -17.30">
      <formula>NOT(ISERROR(SEARCH("08.30 -17.30",AT31)))</formula>
    </cfRule>
    <cfRule type="containsText" dxfId="13302" priority="14026" operator="containsText" text="08.30 -15:30">
      <formula>NOT(ISERROR(SEARCH("08.30 -15:30",AT31)))</formula>
    </cfRule>
  </conditionalFormatting>
  <conditionalFormatting sqref="AT26:AT29">
    <cfRule type="containsText" dxfId="13301" priority="14006" operator="containsText" text="08.30 – 14.30">
      <formula>NOT(ISERROR(SEARCH("08.30 – 14.30",AT26)))</formula>
    </cfRule>
    <cfRule type="containsText" dxfId="13300" priority="14007" operator="containsText" text="09:30 – 18.30">
      <formula>NOT(ISERROR(SEARCH("09:30 – 18.30",AT26)))</formula>
    </cfRule>
    <cfRule type="containsText" dxfId="13299" priority="14008" operator="containsText" text="10.30 – 18.30">
      <formula>NOT(ISERROR(SEARCH("10.30 – 18.30",AT26)))</formula>
    </cfRule>
    <cfRule type="containsText" dxfId="13298" priority="14009" operator="containsText" text="09.30 – 18.30">
      <formula>NOT(ISERROR(SEARCH("09.30 – 18.30",AT26)))</formula>
    </cfRule>
    <cfRule type="containsText" dxfId="13297" priority="14011" operator="containsText" text="09.00 – 13:00">
      <formula>NOT(ISERROR(SEARCH("09.00 – 13:00",AT26)))</formula>
    </cfRule>
    <cfRule type="containsText" dxfId="13296" priority="14012" operator="containsText" text="08.30 – 16.30">
      <formula>NOT(ISERROR(SEARCH("08.30 – 16.30",AT26)))</formula>
    </cfRule>
    <cfRule type="containsText" dxfId="13295" priority="14013" operator="containsText" text="08:30 – 17.30">
      <formula>NOT(ISERROR(SEARCH("08:30 – 17.30",AT26)))</formula>
    </cfRule>
    <cfRule type="containsText" dxfId="13294" priority="14014" operator="containsText" text="08.30 – 17.30">
      <formula>NOT(ISERROR(SEARCH("08.30 – 17.30",AT26)))</formula>
    </cfRule>
    <cfRule type="containsText" dxfId="13293" priority="14015" operator="containsText" text="09.00 – 18.00">
      <formula>NOT(ISERROR(SEARCH("09.00 – 18.00",AT26)))</formula>
    </cfRule>
    <cfRule type="containsText" dxfId="13292" priority="14016" operator="containsText" text="09.00 – 13.00">
      <formula>NOT(ISERROR(SEARCH("09.00 – 13.00",AT26)))</formula>
    </cfRule>
    <cfRule type="containsText" dxfId="13291" priority="14017" operator="containsText" text="11.30 – 19.30">
      <formula>NOT(ISERROR(SEARCH("11.30 – 19.30",AT26)))</formula>
    </cfRule>
    <cfRule type="containsText" dxfId="13290" priority="14018" operator="containsText" text="10.30 – 19.30">
      <formula>NOT(ISERROR(SEARCH("10.30 – 19.30",AT26)))</formula>
    </cfRule>
    <cfRule type="containsText" dxfId="13289" priority="14019" operator="containsText" text="09.00 – 15.00">
      <formula>NOT(ISERROR(SEARCH("09.00 – 15.00",AT26)))</formula>
    </cfRule>
    <cfRule type="containsText" dxfId="13288" priority="14020" operator="containsText" text="1 2 : 3 0">
      <formula>NOT(ISERROR(SEARCH("1 2 : 3 0",AT26)))</formula>
    </cfRule>
    <cfRule type="containsText" dxfId="13287" priority="14021" operator="containsText" text="1 3 : 3 0">
      <formula>NOT(ISERROR(SEARCH("1 3 : 3 0",AT26)))</formula>
    </cfRule>
    <cfRule type="containsText" dxfId="13286" priority="14022" operator="containsText" text="FESTIVITÁ">
      <formula>NOT(ISERROR(SEARCH("FESTIVITÁ",AT26)))</formula>
    </cfRule>
    <cfRule type="cellIs" dxfId="13285" priority="14023" operator="equal">
      <formula>"DOMENICA"</formula>
    </cfRule>
  </conditionalFormatting>
  <conditionalFormatting sqref="AT26:AT29">
    <cfRule type="containsText" dxfId="13284" priority="13999" operator="containsText" text="09.00 - 13.00">
      <formula>NOT(ISERROR(SEARCH("09.00 - 13.00",AT26)))</formula>
    </cfRule>
    <cfRule type="containsText" dxfId="13283" priority="14001" operator="containsText" text="09.00 – 15:00">
      <formula>NOT(ISERROR(SEARCH("09.00 – 15:00",AT26)))</formula>
    </cfRule>
    <cfRule type="containsText" dxfId="13282" priority="14002" operator="containsText" text="09.00 – 16.00">
      <formula>NOT(ISERROR(SEARCH("09.00 – 16.00",AT26)))</formula>
    </cfRule>
    <cfRule type="containsText" dxfId="13281" priority="14003" operator="containsText" text="09.00 - 13:00">
      <formula>NOT(ISERROR(SEARCH("09.00 - 13:00",AT26)))</formula>
    </cfRule>
    <cfRule type="containsText" dxfId="13280" priority="14004" operator="containsText" text="08.30 – 16:30 ">
      <formula>NOT(ISERROR(SEARCH("08.30 – 16:30 ",AT26)))</formula>
    </cfRule>
    <cfRule type="containsText" dxfId="13279" priority="14005" operator="containsText" text="08.30 – 17:30 ">
      <formula>NOT(ISERROR(SEARCH("08.30 – 17:30 ",AT26)))</formula>
    </cfRule>
  </conditionalFormatting>
  <conditionalFormatting sqref="AT26:AT29">
    <cfRule type="containsText" dxfId="13278" priority="14000" operator="containsText" text="1 3 : 0 0">
      <formula>NOT(ISERROR(SEARCH("1 3 : 0 0",AT26)))</formula>
    </cfRule>
  </conditionalFormatting>
  <conditionalFormatting sqref="AT26:AT29">
    <cfRule type="containsText" dxfId="13277" priority="14010" operator="containsText" text="09:00 – 13.00 ">
      <formula>NOT(ISERROR(SEARCH("09:00 – 13.00 ",AT26)))</formula>
    </cfRule>
  </conditionalFormatting>
  <conditionalFormatting sqref="AT26:AT29">
    <cfRule type="containsText" dxfId="13276" priority="13998" operator="containsText" text="09:00 – 13.00 ">
      <formula>NOT(ISERROR(SEARCH("09:00 – 13.00 ",AT26)))</formula>
    </cfRule>
  </conditionalFormatting>
  <conditionalFormatting sqref="AT26:AT29">
    <cfRule type="containsText" dxfId="13275" priority="13995" operator="containsText" text="09.00 -13.00">
      <formula>NOT(ISERROR(SEARCH("09.00 -13.00",AT26)))</formula>
    </cfRule>
    <cfRule type="containsText" dxfId="13274" priority="13996" operator="containsText" text="09.00 -15:00">
      <formula>NOT(ISERROR(SEARCH("09.00 -15:00",AT26)))</formula>
    </cfRule>
    <cfRule type="containsText" dxfId="13273" priority="13997" operator="containsText" text="09.00 -16.00">
      <formula>NOT(ISERROR(SEARCH("09.00 -16.00",AT26)))</formula>
    </cfRule>
  </conditionalFormatting>
  <conditionalFormatting sqref="AT26:AT29">
    <cfRule type="containsText" dxfId="13272" priority="13994" operator="containsText" text="09:00 – 13.00 ">
      <formula>NOT(ISERROR(SEARCH("09:00 – 13.00 ",AT26)))</formula>
    </cfRule>
  </conditionalFormatting>
  <conditionalFormatting sqref="AT26:AT29">
    <cfRule type="containsText" dxfId="13271" priority="13991" operator="containsText" text="09.00 -13.00">
      <formula>NOT(ISERROR(SEARCH("09.00 -13.00",AT26)))</formula>
    </cfRule>
    <cfRule type="containsText" dxfId="13270" priority="13992" operator="containsText" text="09.00 -15:00">
      <formula>NOT(ISERROR(SEARCH("09.00 -15:00",AT26)))</formula>
    </cfRule>
    <cfRule type="containsText" dxfId="13269" priority="13993" operator="containsText" text="09.00 -16.00">
      <formula>NOT(ISERROR(SEARCH("09.00 -16.00",AT26)))</formula>
    </cfRule>
  </conditionalFormatting>
  <conditionalFormatting sqref="AT26:AT29">
    <cfRule type="containsText" dxfId="13268" priority="13988" operator="containsText" text="09.00 -13.00">
      <formula>NOT(ISERROR(SEARCH("09.00 -13.00",AT26)))</formula>
    </cfRule>
    <cfRule type="containsText" dxfId="13267" priority="13989" operator="containsText" text="09.00 -15:00">
      <formula>NOT(ISERROR(SEARCH("09.00 -15:00",AT26)))</formula>
    </cfRule>
    <cfRule type="containsText" dxfId="13266" priority="13990" operator="containsText" text="09.00 -16.00">
      <formula>NOT(ISERROR(SEARCH("09.00 -16.00",AT26)))</formula>
    </cfRule>
  </conditionalFormatting>
  <conditionalFormatting sqref="AT26:AT29">
    <cfRule type="containsText" dxfId="13265" priority="13985" operator="containsText" text="09.00 -13:00">
      <formula>NOT(ISERROR(SEARCH("09.00 -13:00",AT26)))</formula>
    </cfRule>
    <cfRule type="containsText" dxfId="13264" priority="13986" operator="containsText" text="08.30 -17.30">
      <formula>NOT(ISERROR(SEARCH("08.30 -17.30",AT26)))</formula>
    </cfRule>
    <cfRule type="containsText" dxfId="13263" priority="13987" operator="containsText" text="08.30 -15:30">
      <formula>NOT(ISERROR(SEARCH("08.30 -15:30",AT26)))</formula>
    </cfRule>
  </conditionalFormatting>
  <conditionalFormatting sqref="AT30">
    <cfRule type="containsText" dxfId="13262" priority="13982" operator="containsText" text="09.00 -13.00">
      <formula>NOT(ISERROR(SEARCH("09.00 -13.00",AT30)))</formula>
    </cfRule>
    <cfRule type="containsText" dxfId="13261" priority="13983" operator="containsText" text="09.00 -15:00">
      <formula>NOT(ISERROR(SEARCH("09.00 -15:00",AT30)))</formula>
    </cfRule>
    <cfRule type="containsText" dxfId="13260" priority="13984" operator="containsText" text="09.00 -16.00">
      <formula>NOT(ISERROR(SEARCH("09.00 -16.00",AT30)))</formula>
    </cfRule>
  </conditionalFormatting>
  <conditionalFormatting sqref="AT30">
    <cfRule type="containsText" dxfId="13259" priority="13979" operator="containsText" text="09.00 -13.00">
      <formula>NOT(ISERROR(SEARCH("09.00 -13.00",AT30)))</formula>
    </cfRule>
    <cfRule type="containsText" dxfId="13258" priority="13980" operator="containsText" text="09.00 -15:00">
      <formula>NOT(ISERROR(SEARCH("09.00 -15:00",AT30)))</formula>
    </cfRule>
    <cfRule type="containsText" dxfId="13257" priority="13981" operator="containsText" text="09.00 -16.00">
      <formula>NOT(ISERROR(SEARCH("09.00 -16.00",AT30)))</formula>
    </cfRule>
  </conditionalFormatting>
  <conditionalFormatting sqref="AT30">
    <cfRule type="containsText" dxfId="13256" priority="13976" operator="containsText" text="09.00 -13:00">
      <formula>NOT(ISERROR(SEARCH("09.00 -13:00",AT30)))</formula>
    </cfRule>
    <cfRule type="containsText" dxfId="13255" priority="13977" operator="containsText" text="08.30 -17.30">
      <formula>NOT(ISERROR(SEARCH("08.30 -17.30",AT30)))</formula>
    </cfRule>
    <cfRule type="containsText" dxfId="13254" priority="13978" operator="containsText" text="08.30 -15:30">
      <formula>NOT(ISERROR(SEARCH("08.30 -15:30",AT30)))</formula>
    </cfRule>
  </conditionalFormatting>
  <conditionalFormatting sqref="AT50">
    <cfRule type="cellIs" dxfId="13253" priority="13934" operator="equal">
      <formula>_FV(13,"3")</formula>
    </cfRule>
  </conditionalFormatting>
  <conditionalFormatting sqref="AT50">
    <cfRule type="cellIs" dxfId="13252" priority="13915" operator="equal">
      <formula>_FV(13,"3")</formula>
    </cfRule>
  </conditionalFormatting>
  <conditionalFormatting sqref="AT50">
    <cfRule type="cellIs" dxfId="13251" priority="13916" operator="equal">
      <formula>_FV(13,"3")</formula>
    </cfRule>
  </conditionalFormatting>
  <conditionalFormatting sqref="AT50">
    <cfRule type="cellIs" dxfId="13250" priority="13908" operator="equal">
      <formula>_FV(13,"3")</formula>
    </cfRule>
  </conditionalFormatting>
  <conditionalFormatting sqref="AT50">
    <cfRule type="cellIs" dxfId="13249" priority="13909" operator="equal">
      <formula>_FV(13,"3")</formula>
    </cfRule>
  </conditionalFormatting>
  <conditionalFormatting sqref="AT50">
    <cfRule type="cellIs" dxfId="13248" priority="13967" operator="equal">
      <formula>"09.00 – 13.00"</formula>
    </cfRule>
  </conditionalFormatting>
  <conditionalFormatting sqref="AT50">
    <cfRule type="cellIs" dxfId="13247" priority="13968" operator="equal">
      <formula>"09.00 – 15.00"</formula>
    </cfRule>
  </conditionalFormatting>
  <conditionalFormatting sqref="AT50">
    <cfRule type="cellIs" dxfId="13246" priority="13969" operator="equal">
      <formula>"09.00 – 18.00"</formula>
    </cfRule>
  </conditionalFormatting>
  <conditionalFormatting sqref="AT50">
    <cfRule type="cellIs" dxfId="13245" priority="13970" operator="equal">
      <formula>"09.30 – 13.00"</formula>
    </cfRule>
  </conditionalFormatting>
  <conditionalFormatting sqref="AT50">
    <cfRule type="cellIs" dxfId="13244" priority="13971" operator="equal">
      <formula>"10.30 – 19.30"</formula>
    </cfRule>
  </conditionalFormatting>
  <conditionalFormatting sqref="AT50">
    <cfRule type="cellIs" dxfId="13243" priority="13972" operator="equal">
      <formula>"11.30 – 19.30"</formula>
    </cfRule>
  </conditionalFormatting>
  <conditionalFormatting sqref="AT50">
    <cfRule type="cellIs" dxfId="13242" priority="13973" operator="equal">
      <formula>_FV(13,"3")</formula>
    </cfRule>
  </conditionalFormatting>
  <conditionalFormatting sqref="AT50">
    <cfRule type="cellIs" dxfId="13241" priority="13974" operator="equal">
      <formula>_FV(13,"3")</formula>
    </cfRule>
  </conditionalFormatting>
  <conditionalFormatting sqref="AT50">
    <cfRule type="cellIs" dxfId="13240" priority="13975" operator="equal">
      <formula>_FV(13,"3")</formula>
    </cfRule>
  </conditionalFormatting>
  <conditionalFormatting sqref="AT50">
    <cfRule type="containsText" dxfId="13239" priority="13957" operator="containsText" text="DOMENICA">
      <formula>NOT(ISERROR(SEARCH("DOMENICA",AT50)))</formula>
    </cfRule>
    <cfRule type="containsText" dxfId="13238" priority="13958" operator="containsText" text="08.30 – 14.30">
      <formula>NOT(ISERROR(SEARCH("08.30 – 14.30",AT50)))</formula>
    </cfRule>
    <cfRule type="containsText" dxfId="13237" priority="13959" operator="containsText" text="09.30 – 18.30">
      <formula>NOT(ISERROR(SEARCH("09.30 – 18.30",AT50)))</formula>
    </cfRule>
    <cfRule type="containsText" dxfId="13236" priority="13960" operator="containsText" text="08.30 – 16.30">
      <formula>NOT(ISERROR(SEARCH("08.30 – 16.30",AT50)))</formula>
    </cfRule>
    <cfRule type="containsText" dxfId="13235" priority="13961" operator="containsText" text="08.30 – 17.30">
      <formula>NOT(ISERROR(SEARCH("08.30 – 17.30",AT50)))</formula>
    </cfRule>
    <cfRule type="containsText" dxfId="13234" priority="13962" operator="containsText" text="09.00 – 18.00">
      <formula>NOT(ISERROR(SEARCH("09.00 – 18.00",AT50)))</formula>
    </cfRule>
    <cfRule type="containsText" dxfId="13233" priority="13963" operator="containsText" text="09.00 – 15.00">
      <formula>NOT(ISERROR(SEARCH("09.00 – 15.00",AT50)))</formula>
    </cfRule>
    <cfRule type="containsText" dxfId="13232" priority="13964" operator="containsText" text="10.30 – 19.30">
      <formula>NOT(ISERROR(SEARCH("10.30 – 19.30",AT50)))</formula>
    </cfRule>
    <cfRule type="containsText" dxfId="13231" priority="13965" operator="containsText" text="09.00 – 13.00">
      <formula>NOT(ISERROR(SEARCH("09.00 – 13.00",AT50)))</formula>
    </cfRule>
    <cfRule type="containsText" dxfId="13230" priority="13966" operator="containsText" text="11.30 – 19.30">
      <formula>NOT(ISERROR(SEARCH("11.30 – 19.30",AT50)))</formula>
    </cfRule>
  </conditionalFormatting>
  <conditionalFormatting sqref="AT50">
    <cfRule type="cellIs" dxfId="13229" priority="13949" operator="equal">
      <formula>"09.00 – 15.00"</formula>
    </cfRule>
  </conditionalFormatting>
  <conditionalFormatting sqref="AT50">
    <cfRule type="cellIs" dxfId="13228" priority="13950" operator="equal">
      <formula>"09.00 – 18.00"</formula>
    </cfRule>
  </conditionalFormatting>
  <conditionalFormatting sqref="AT50">
    <cfRule type="cellIs" dxfId="13227" priority="13951" operator="equal">
      <formula>"09.30 – 13.00"</formula>
    </cfRule>
  </conditionalFormatting>
  <conditionalFormatting sqref="AT50">
    <cfRule type="cellIs" dxfId="13226" priority="13952" operator="equal">
      <formula>"10.30 – 19.30"</formula>
    </cfRule>
  </conditionalFormatting>
  <conditionalFormatting sqref="AT50">
    <cfRule type="cellIs" dxfId="13225" priority="13953" operator="equal">
      <formula>"11.30 – 19.30"</formula>
    </cfRule>
  </conditionalFormatting>
  <conditionalFormatting sqref="AT50">
    <cfRule type="cellIs" dxfId="13224" priority="13954" operator="equal">
      <formula>_FV(13,"3")</formula>
    </cfRule>
  </conditionalFormatting>
  <conditionalFormatting sqref="AT50">
    <cfRule type="cellIs" dxfId="13223" priority="13955" operator="equal">
      <formula>_FV(13,"3")</formula>
    </cfRule>
  </conditionalFormatting>
  <conditionalFormatting sqref="AT50">
    <cfRule type="cellIs" dxfId="13222" priority="13956" operator="equal">
      <formula>_FV(13,"3")</formula>
    </cfRule>
  </conditionalFormatting>
  <conditionalFormatting sqref="AT50">
    <cfRule type="cellIs" dxfId="13221" priority="13941" operator="equal">
      <formula>"09.00 – 15.00"</formula>
    </cfRule>
  </conditionalFormatting>
  <conditionalFormatting sqref="AT50">
    <cfRule type="cellIs" dxfId="13220" priority="13942" operator="equal">
      <formula>"09.00 – 18.00"</formula>
    </cfRule>
  </conditionalFormatting>
  <conditionalFormatting sqref="AT50">
    <cfRule type="cellIs" dxfId="13219" priority="13943" operator="equal">
      <formula>"09.30 – 13.00"</formula>
    </cfRule>
  </conditionalFormatting>
  <conditionalFormatting sqref="AT50">
    <cfRule type="cellIs" dxfId="13218" priority="13944" operator="equal">
      <formula>"10.30 – 19.30"</formula>
    </cfRule>
  </conditionalFormatting>
  <conditionalFormatting sqref="AT50">
    <cfRule type="cellIs" dxfId="13217" priority="13945" operator="equal">
      <formula>"11.30 – 19.30"</formula>
    </cfRule>
  </conditionalFormatting>
  <conditionalFormatting sqref="AT50">
    <cfRule type="cellIs" dxfId="13216" priority="13946" operator="equal">
      <formula>_FV(13,"3")</formula>
    </cfRule>
  </conditionalFormatting>
  <conditionalFormatting sqref="AT50">
    <cfRule type="cellIs" dxfId="13215" priority="13947" operator="equal">
      <formula>_FV(13,"3")</formula>
    </cfRule>
  </conditionalFormatting>
  <conditionalFormatting sqref="AT50">
    <cfRule type="cellIs" dxfId="13214" priority="13948" operator="equal">
      <formula>_FV(13,"3")</formula>
    </cfRule>
  </conditionalFormatting>
  <conditionalFormatting sqref="AT50">
    <cfRule type="containsText" dxfId="13213" priority="13935" operator="containsText" text="09.00 - 13.00">
      <formula>NOT(ISERROR(SEARCH("09.00 - 13.00",AT50)))</formula>
    </cfRule>
    <cfRule type="containsText" dxfId="13212" priority="13936" operator="containsText" text="09.00 – 15:00">
      <formula>NOT(ISERROR(SEARCH("09.00 – 15:00",AT50)))</formula>
    </cfRule>
    <cfRule type="containsText" dxfId="13211" priority="13937" operator="containsText" text="09.00 – 16.00">
      <formula>NOT(ISERROR(SEARCH("09.00 – 16.00",AT50)))</formula>
    </cfRule>
    <cfRule type="containsText" dxfId="13210" priority="13938" operator="containsText" text="09.00 - 13:00">
      <formula>NOT(ISERROR(SEARCH("09.00 - 13:00",AT50)))</formula>
    </cfRule>
    <cfRule type="containsText" dxfId="13209" priority="13939" operator="containsText" text="08.30 – 16:30 ">
      <formula>NOT(ISERROR(SEARCH("08.30 – 16:30 ",AT50)))</formula>
    </cfRule>
    <cfRule type="containsText" dxfId="13208" priority="13940" operator="containsText" text="08.30 – 17:30 ">
      <formula>NOT(ISERROR(SEARCH("08.30 – 17:30 ",AT50)))</formula>
    </cfRule>
  </conditionalFormatting>
  <conditionalFormatting sqref="AT50">
    <cfRule type="cellIs" dxfId="13207" priority="13927" operator="equal">
      <formula>"09.00 – 15.00"</formula>
    </cfRule>
  </conditionalFormatting>
  <conditionalFormatting sqref="AT50">
    <cfRule type="cellIs" dxfId="13206" priority="13928" operator="equal">
      <formula>"09.00 – 18.00"</formula>
    </cfRule>
  </conditionalFormatting>
  <conditionalFormatting sqref="AT50">
    <cfRule type="cellIs" dxfId="13205" priority="13929" operator="equal">
      <formula>"09.30 – 13.00"</formula>
    </cfRule>
  </conditionalFormatting>
  <conditionalFormatting sqref="AT50">
    <cfRule type="cellIs" dxfId="13204" priority="13930" operator="equal">
      <formula>"10.30 – 19.30"</formula>
    </cfRule>
  </conditionalFormatting>
  <conditionalFormatting sqref="AT50">
    <cfRule type="cellIs" dxfId="13203" priority="13931" operator="equal">
      <formula>"11.30 – 19.30"</formula>
    </cfRule>
  </conditionalFormatting>
  <conditionalFormatting sqref="AT50">
    <cfRule type="cellIs" dxfId="13202" priority="13932" operator="equal">
      <formula>_FV(13,"3")</formula>
    </cfRule>
  </conditionalFormatting>
  <conditionalFormatting sqref="AT50">
    <cfRule type="cellIs" dxfId="13201" priority="13933" operator="equal">
      <formula>_FV(13,"3")</formula>
    </cfRule>
  </conditionalFormatting>
  <conditionalFormatting sqref="AT50">
    <cfRule type="containsText" dxfId="13200" priority="13917" operator="containsText" text="DOMENICA">
      <formula>NOT(ISERROR(SEARCH("DOMENICA",AT50)))</formula>
    </cfRule>
    <cfRule type="containsText" dxfId="13199" priority="13918" operator="containsText" text="08.30 – 14.30">
      <formula>NOT(ISERROR(SEARCH("08.30 – 14.30",AT50)))</formula>
    </cfRule>
    <cfRule type="containsText" dxfId="13198" priority="13919" operator="containsText" text="09.30 – 18.30">
      <formula>NOT(ISERROR(SEARCH("09.30 – 18.30",AT50)))</formula>
    </cfRule>
    <cfRule type="containsText" dxfId="13197" priority="13920" operator="containsText" text="08.30 – 16.30">
      <formula>NOT(ISERROR(SEARCH("08.30 – 16.30",AT50)))</formula>
    </cfRule>
    <cfRule type="containsText" dxfId="13196" priority="13921" operator="containsText" text="08.30 – 17.30">
      <formula>NOT(ISERROR(SEARCH("08.30 – 17.30",AT50)))</formula>
    </cfRule>
    <cfRule type="containsText" dxfId="13195" priority="13922" operator="containsText" text="09.00 – 18.00">
      <formula>NOT(ISERROR(SEARCH("09.00 – 18.00",AT50)))</formula>
    </cfRule>
    <cfRule type="containsText" dxfId="13194" priority="13923" operator="containsText" text="09.00 – 15.00">
      <formula>NOT(ISERROR(SEARCH("09.00 – 15.00",AT50)))</formula>
    </cfRule>
    <cfRule type="containsText" dxfId="13193" priority="13924" operator="containsText" text="10.30 – 19.30">
      <formula>NOT(ISERROR(SEARCH("10.30 – 19.30",AT50)))</formula>
    </cfRule>
    <cfRule type="containsText" dxfId="13192" priority="13925" operator="containsText" text="09.00 – 13.00">
      <formula>NOT(ISERROR(SEARCH("09.00 – 13.00",AT50)))</formula>
    </cfRule>
    <cfRule type="containsText" dxfId="13191" priority="13926" operator="containsText" text="11.30 – 19.30">
      <formula>NOT(ISERROR(SEARCH("11.30 – 19.30",AT50)))</formula>
    </cfRule>
  </conditionalFormatting>
  <conditionalFormatting sqref="AT50">
    <cfRule type="cellIs" dxfId="13190" priority="13910" operator="equal">
      <formula>"09.00 – 18.00"</formula>
    </cfRule>
  </conditionalFormatting>
  <conditionalFormatting sqref="AT50">
    <cfRule type="cellIs" dxfId="13189" priority="13911" operator="equal">
      <formula>"09.30 – 13.00"</formula>
    </cfRule>
  </conditionalFormatting>
  <conditionalFormatting sqref="AT50">
    <cfRule type="cellIs" dxfId="13188" priority="13912" operator="equal">
      <formula>"10.30 – 19.30"</formula>
    </cfRule>
  </conditionalFormatting>
  <conditionalFormatting sqref="AT50">
    <cfRule type="cellIs" dxfId="13187" priority="13913" operator="equal">
      <formula>"11.30 – 19.30"</formula>
    </cfRule>
  </conditionalFormatting>
  <conditionalFormatting sqref="AT50">
    <cfRule type="cellIs" dxfId="13186" priority="13914" operator="equal">
      <formula>_FV(13,"3")</formula>
    </cfRule>
  </conditionalFormatting>
  <conditionalFormatting sqref="AT50">
    <cfRule type="cellIs" dxfId="13185" priority="13903" operator="equal">
      <formula>"09.00 – 18.00"</formula>
    </cfRule>
  </conditionalFormatting>
  <conditionalFormatting sqref="AT50">
    <cfRule type="cellIs" dxfId="13184" priority="13904" operator="equal">
      <formula>"09.30 – 13.00"</formula>
    </cfRule>
  </conditionalFormatting>
  <conditionalFormatting sqref="AT50">
    <cfRule type="cellIs" dxfId="13183" priority="13905" operator="equal">
      <formula>"10.30 – 19.30"</formula>
    </cfRule>
  </conditionalFormatting>
  <conditionalFormatting sqref="AT50">
    <cfRule type="cellIs" dxfId="13182" priority="13906" operator="equal">
      <formula>"11.30 – 19.30"</formula>
    </cfRule>
  </conditionalFormatting>
  <conditionalFormatting sqref="AT50">
    <cfRule type="cellIs" dxfId="13181" priority="13907" operator="equal">
      <formula>_FV(13,"3")</formula>
    </cfRule>
  </conditionalFormatting>
  <conditionalFormatting sqref="AT50:AT56">
    <cfRule type="containsText" dxfId="13180" priority="13885" operator="containsText" text="08.30 – 14.30">
      <formula>NOT(ISERROR(SEARCH("08.30 – 14.30",AT50)))</formula>
    </cfRule>
    <cfRule type="containsText" dxfId="13179" priority="13886" operator="containsText" text="09:30 – 18.30">
      <formula>NOT(ISERROR(SEARCH("09:30 – 18.30",AT50)))</formula>
    </cfRule>
    <cfRule type="containsText" dxfId="13178" priority="13887" operator="containsText" text="10.30 – 18.30">
      <formula>NOT(ISERROR(SEARCH("10.30 – 18.30",AT50)))</formula>
    </cfRule>
    <cfRule type="containsText" dxfId="13177" priority="13888" operator="containsText" text="09.30 – 18.30">
      <formula>NOT(ISERROR(SEARCH("09.30 – 18.30",AT50)))</formula>
    </cfRule>
    <cfRule type="containsText" dxfId="13176" priority="13890" operator="containsText" text="09.00 – 13:00">
      <formula>NOT(ISERROR(SEARCH("09.00 – 13:00",AT50)))</formula>
    </cfRule>
    <cfRule type="containsText" dxfId="13175" priority="13891" operator="containsText" text="08.30 – 16.30">
      <formula>NOT(ISERROR(SEARCH("08.30 – 16.30",AT50)))</formula>
    </cfRule>
    <cfRule type="containsText" dxfId="13174" priority="13892" operator="containsText" text="08:30 – 17.30">
      <formula>NOT(ISERROR(SEARCH("08:30 – 17.30",AT50)))</formula>
    </cfRule>
    <cfRule type="containsText" dxfId="13173" priority="13893" operator="containsText" text="08.30 – 17.30">
      <formula>NOT(ISERROR(SEARCH("08.30 – 17.30",AT50)))</formula>
    </cfRule>
    <cfRule type="containsText" dxfId="13172" priority="13894" operator="containsText" text="09.00 – 18.00">
      <formula>NOT(ISERROR(SEARCH("09.00 – 18.00",AT50)))</formula>
    </cfRule>
    <cfRule type="containsText" dxfId="13171" priority="13895" operator="containsText" text="09.00 – 13.00">
      <formula>NOT(ISERROR(SEARCH("09.00 – 13.00",AT50)))</formula>
    </cfRule>
    <cfRule type="containsText" dxfId="13170" priority="13896" operator="containsText" text="11.30 – 19.30">
      <formula>NOT(ISERROR(SEARCH("11.30 – 19.30",AT50)))</formula>
    </cfRule>
    <cfRule type="containsText" dxfId="13169" priority="13897" operator="containsText" text="10.30 – 19.30">
      <formula>NOT(ISERROR(SEARCH("10.30 – 19.30",AT50)))</formula>
    </cfRule>
    <cfRule type="containsText" dxfId="13168" priority="13898" operator="containsText" text="09.00 – 15.00">
      <formula>NOT(ISERROR(SEARCH("09.00 – 15.00",AT50)))</formula>
    </cfRule>
    <cfRule type="containsText" dxfId="13167" priority="13899" operator="containsText" text="1 2 : 3 0">
      <formula>NOT(ISERROR(SEARCH("1 2 : 3 0",AT50)))</formula>
    </cfRule>
    <cfRule type="containsText" dxfId="13166" priority="13900" operator="containsText" text="1 3 : 3 0">
      <formula>NOT(ISERROR(SEARCH("1 3 : 3 0",AT50)))</formula>
    </cfRule>
    <cfRule type="containsText" dxfId="13165" priority="13901" operator="containsText" text="FESTIVITÁ">
      <formula>NOT(ISERROR(SEARCH("FESTIVITÁ",AT50)))</formula>
    </cfRule>
    <cfRule type="cellIs" dxfId="13164" priority="13902" operator="equal">
      <formula>"DOMENICA"</formula>
    </cfRule>
  </conditionalFormatting>
  <conditionalFormatting sqref="AT50:AT56">
    <cfRule type="containsText" dxfId="13163" priority="13877" operator="containsText" text="09.00 - 13.00">
      <formula>NOT(ISERROR(SEARCH("09.00 - 13.00",AT50)))</formula>
    </cfRule>
    <cfRule type="containsText" dxfId="13162" priority="13880" operator="containsText" text="09.00 – 15:00">
      <formula>NOT(ISERROR(SEARCH("09.00 – 15:00",AT50)))</formula>
    </cfRule>
    <cfRule type="containsText" dxfId="13161" priority="13881" operator="containsText" text="09.00 – 16.00">
      <formula>NOT(ISERROR(SEARCH("09.00 – 16.00",AT50)))</formula>
    </cfRule>
    <cfRule type="containsText" dxfId="13160" priority="13882" operator="containsText" text="09.00 - 13:00">
      <formula>NOT(ISERROR(SEARCH("09.00 - 13:00",AT50)))</formula>
    </cfRule>
    <cfRule type="containsText" dxfId="13159" priority="13883" operator="containsText" text="08.30 – 16:30 ">
      <formula>NOT(ISERROR(SEARCH("08.30 – 16:30 ",AT50)))</formula>
    </cfRule>
    <cfRule type="containsText" dxfId="13158" priority="13884" operator="containsText" text="08.30 – 17:30 ">
      <formula>NOT(ISERROR(SEARCH("08.30 – 17:30 ",AT50)))</formula>
    </cfRule>
  </conditionalFormatting>
  <conditionalFormatting sqref="AT50:AT56">
    <cfRule type="containsText" dxfId="13157" priority="13879" operator="containsText" text="1 3 : 0 0">
      <formula>NOT(ISERROR(SEARCH("1 3 : 0 0",AT50)))</formula>
    </cfRule>
  </conditionalFormatting>
  <conditionalFormatting sqref="AT51">
    <cfRule type="containsText" dxfId="13156" priority="13878" operator="containsText" text="13:00">
      <formula>NOT(ISERROR(SEARCH("13:00",AT51)))</formula>
    </cfRule>
  </conditionalFormatting>
  <conditionalFormatting sqref="AT50:AT56">
    <cfRule type="containsText" dxfId="13155" priority="13889" operator="containsText" text="09:00 – 13.00 ">
      <formula>NOT(ISERROR(SEARCH("09:00 – 13.00 ",AT50)))</formula>
    </cfRule>
  </conditionalFormatting>
  <conditionalFormatting sqref="AT50:AT56">
    <cfRule type="containsText" dxfId="13154" priority="13876" operator="containsText" text="09:00 – 13.00 ">
      <formula>NOT(ISERROR(SEARCH("09:00 – 13.00 ",AT50)))</formula>
    </cfRule>
  </conditionalFormatting>
  <conditionalFormatting sqref="AT52">
    <cfRule type="containsText" dxfId="13153" priority="13873" operator="containsText" text="09.00 -13.00">
      <formula>NOT(ISERROR(SEARCH("09.00 -13.00",AT52)))</formula>
    </cfRule>
    <cfRule type="containsText" dxfId="13152" priority="13874" operator="containsText" text="09.00 -15:00">
      <formula>NOT(ISERROR(SEARCH("09.00 -15:00",AT52)))</formula>
    </cfRule>
    <cfRule type="containsText" dxfId="13151" priority="13875" operator="containsText" text="09.00 -16.00">
      <formula>NOT(ISERROR(SEARCH("09.00 -16.00",AT52)))</formula>
    </cfRule>
  </conditionalFormatting>
  <conditionalFormatting sqref="AT51:AT56">
    <cfRule type="containsText" dxfId="13150" priority="13870" operator="containsText" text="09.00 -13.00">
      <formula>NOT(ISERROR(SEARCH("09.00 -13.00",AT51)))</formula>
    </cfRule>
    <cfRule type="containsText" dxfId="13149" priority="13871" operator="containsText" text="09.00 -15:00">
      <formula>NOT(ISERROR(SEARCH("09.00 -15:00",AT51)))</formula>
    </cfRule>
    <cfRule type="containsText" dxfId="13148" priority="13872" operator="containsText" text="09.00 -16.00">
      <formula>NOT(ISERROR(SEARCH("09.00 -16.00",AT51)))</formula>
    </cfRule>
  </conditionalFormatting>
  <conditionalFormatting sqref="AT51">
    <cfRule type="containsText" dxfId="13147" priority="13867" operator="containsText" text="09.00 -13.00">
      <formula>NOT(ISERROR(SEARCH("09.00 -13.00",AT51)))</formula>
    </cfRule>
    <cfRule type="containsText" dxfId="13146" priority="13868" operator="containsText" text="09.00 -15:00">
      <formula>NOT(ISERROR(SEARCH("09.00 -15:00",AT51)))</formula>
    </cfRule>
    <cfRule type="containsText" dxfId="13145" priority="13869" operator="containsText" text="09.00 -16.00">
      <formula>NOT(ISERROR(SEARCH("09.00 -16.00",AT51)))</formula>
    </cfRule>
  </conditionalFormatting>
  <conditionalFormatting sqref="AT50:AT56">
    <cfRule type="containsText" dxfId="13144" priority="13866" operator="containsText" text="09:00 – 13.00 ">
      <formula>NOT(ISERROR(SEARCH("09:00 – 13.00 ",AT50)))</formula>
    </cfRule>
  </conditionalFormatting>
  <conditionalFormatting sqref="AT52">
    <cfRule type="containsText" dxfId="13143" priority="13863" operator="containsText" text="09.00 -13.00">
      <formula>NOT(ISERROR(SEARCH("09.00 -13.00",AT52)))</formula>
    </cfRule>
    <cfRule type="containsText" dxfId="13142" priority="13864" operator="containsText" text="09.00 -15:00">
      <formula>NOT(ISERROR(SEARCH("09.00 -15:00",AT52)))</formula>
    </cfRule>
    <cfRule type="containsText" dxfId="13141" priority="13865" operator="containsText" text="09.00 -16.00">
      <formula>NOT(ISERROR(SEARCH("09.00 -16.00",AT52)))</formula>
    </cfRule>
  </conditionalFormatting>
  <conditionalFormatting sqref="AT51:AT56">
    <cfRule type="containsText" dxfId="13140" priority="13860" operator="containsText" text="09.00 -13.00">
      <formula>NOT(ISERROR(SEARCH("09.00 -13.00",AT51)))</formula>
    </cfRule>
    <cfRule type="containsText" dxfId="13139" priority="13861" operator="containsText" text="09.00 -15:00">
      <formula>NOT(ISERROR(SEARCH("09.00 -15:00",AT51)))</formula>
    </cfRule>
    <cfRule type="containsText" dxfId="13138" priority="13862" operator="containsText" text="09.00 -16.00">
      <formula>NOT(ISERROR(SEARCH("09.00 -16.00",AT51)))</formula>
    </cfRule>
  </conditionalFormatting>
  <conditionalFormatting sqref="AT51">
    <cfRule type="containsText" dxfId="13137" priority="13857" operator="containsText" text="09.00 -13.00">
      <formula>NOT(ISERROR(SEARCH("09.00 -13.00",AT51)))</formula>
    </cfRule>
    <cfRule type="containsText" dxfId="13136" priority="13858" operator="containsText" text="09.00 -15:00">
      <formula>NOT(ISERROR(SEARCH("09.00 -15:00",AT51)))</formula>
    </cfRule>
    <cfRule type="containsText" dxfId="13135" priority="13859" operator="containsText" text="09.00 -16.00">
      <formula>NOT(ISERROR(SEARCH("09.00 -16.00",AT51)))</formula>
    </cfRule>
  </conditionalFormatting>
  <conditionalFormatting sqref="AT52">
    <cfRule type="containsText" dxfId="13134" priority="13854" operator="containsText" text="09.00 -13:00">
      <formula>NOT(ISERROR(SEARCH("09.00 -13:00",AT52)))</formula>
    </cfRule>
    <cfRule type="containsText" dxfId="13133" priority="13855" operator="containsText" text="08.30 -17.30">
      <formula>NOT(ISERROR(SEARCH("08.30 -17.30",AT52)))</formula>
    </cfRule>
    <cfRule type="containsText" dxfId="13132" priority="13856" operator="containsText" text="08.30 -15:30">
      <formula>NOT(ISERROR(SEARCH("08.30 -15:30",AT52)))</formula>
    </cfRule>
  </conditionalFormatting>
  <conditionalFormatting sqref="AT51:AT56">
    <cfRule type="containsText" dxfId="13131" priority="13851" operator="containsText" text="09.00 -13.00">
      <formula>NOT(ISERROR(SEARCH("09.00 -13.00",AT51)))</formula>
    </cfRule>
    <cfRule type="containsText" dxfId="13130" priority="13852" operator="containsText" text="09.00 -15:00">
      <formula>NOT(ISERROR(SEARCH("09.00 -15:00",AT51)))</formula>
    </cfRule>
    <cfRule type="containsText" dxfId="13129" priority="13853" operator="containsText" text="09.00 -16.00">
      <formula>NOT(ISERROR(SEARCH("09.00 -16.00",AT51)))</formula>
    </cfRule>
  </conditionalFormatting>
  <conditionalFormatting sqref="AT51:AT56">
    <cfRule type="containsText" dxfId="13128" priority="13848" operator="containsText" text="09.00 -13:00">
      <formula>NOT(ISERROR(SEARCH("09.00 -13:00",AT51)))</formula>
    </cfRule>
    <cfRule type="containsText" dxfId="13127" priority="13849" operator="containsText" text="08.30 -17.30">
      <formula>NOT(ISERROR(SEARCH("08.30 -17.30",AT51)))</formula>
    </cfRule>
    <cfRule type="containsText" dxfId="13126" priority="13850" operator="containsText" text="08.30 -15:30">
      <formula>NOT(ISERROR(SEARCH("08.30 -15:30",AT51)))</formula>
    </cfRule>
  </conditionalFormatting>
  <conditionalFormatting sqref="AT51">
    <cfRule type="containsText" dxfId="13125" priority="13845" operator="containsText" text="09.00 -13.00">
      <formula>NOT(ISERROR(SEARCH("09.00 -13.00",AT51)))</formula>
    </cfRule>
    <cfRule type="containsText" dxfId="13124" priority="13846" operator="containsText" text="09.00 -15:00">
      <formula>NOT(ISERROR(SEARCH("09.00 -15:00",AT51)))</formula>
    </cfRule>
    <cfRule type="containsText" dxfId="13123" priority="13847" operator="containsText" text="09.00 -16.00">
      <formula>NOT(ISERROR(SEARCH("09.00 -16.00",AT51)))</formula>
    </cfRule>
  </conditionalFormatting>
  <conditionalFormatting sqref="AT51">
    <cfRule type="containsText" dxfId="13122" priority="13842" operator="containsText" text="09.00 -13:00">
      <formula>NOT(ISERROR(SEARCH("09.00 -13:00",AT51)))</formula>
    </cfRule>
    <cfRule type="containsText" dxfId="13121" priority="13843" operator="containsText" text="08.30 -17.30">
      <formula>NOT(ISERROR(SEARCH("08.30 -17.30",AT51)))</formula>
    </cfRule>
    <cfRule type="containsText" dxfId="13120" priority="13844" operator="containsText" text="08.30 -15:30">
      <formula>NOT(ISERROR(SEARCH("08.30 -15:30",AT51)))</formula>
    </cfRule>
  </conditionalFormatting>
  <conditionalFormatting sqref="AT46:AT49">
    <cfRule type="containsText" dxfId="13119" priority="13824" operator="containsText" text="08.30 – 14.30">
      <formula>NOT(ISERROR(SEARCH("08.30 – 14.30",AT46)))</formula>
    </cfRule>
    <cfRule type="containsText" dxfId="13118" priority="13825" operator="containsText" text="09:30 – 18.30">
      <formula>NOT(ISERROR(SEARCH("09:30 – 18.30",AT46)))</formula>
    </cfRule>
    <cfRule type="containsText" dxfId="13117" priority="13826" operator="containsText" text="10.30 – 18.30">
      <formula>NOT(ISERROR(SEARCH("10.30 – 18.30",AT46)))</formula>
    </cfRule>
    <cfRule type="containsText" dxfId="13116" priority="13827" operator="containsText" text="09.30 – 18.30">
      <formula>NOT(ISERROR(SEARCH("09.30 – 18.30",AT46)))</formula>
    </cfRule>
    <cfRule type="containsText" dxfId="13115" priority="13829" operator="containsText" text="09.00 – 13:00">
      <formula>NOT(ISERROR(SEARCH("09.00 – 13:00",AT46)))</formula>
    </cfRule>
    <cfRule type="containsText" dxfId="13114" priority="13830" operator="containsText" text="08.30 – 16.30">
      <formula>NOT(ISERROR(SEARCH("08.30 – 16.30",AT46)))</formula>
    </cfRule>
    <cfRule type="containsText" dxfId="13113" priority="13831" operator="containsText" text="08:30 – 17.30">
      <formula>NOT(ISERROR(SEARCH("08:30 – 17.30",AT46)))</formula>
    </cfRule>
    <cfRule type="containsText" dxfId="13112" priority="13832" operator="containsText" text="08.30 – 17.30">
      <formula>NOT(ISERROR(SEARCH("08.30 – 17.30",AT46)))</formula>
    </cfRule>
    <cfRule type="containsText" dxfId="13111" priority="13833" operator="containsText" text="09.00 – 18.00">
      <formula>NOT(ISERROR(SEARCH("09.00 – 18.00",AT46)))</formula>
    </cfRule>
    <cfRule type="containsText" dxfId="13110" priority="13834" operator="containsText" text="09.00 – 13.00">
      <formula>NOT(ISERROR(SEARCH("09.00 – 13.00",AT46)))</formula>
    </cfRule>
    <cfRule type="containsText" dxfId="13109" priority="13835" operator="containsText" text="11.30 – 19.30">
      <formula>NOT(ISERROR(SEARCH("11.30 – 19.30",AT46)))</formula>
    </cfRule>
    <cfRule type="containsText" dxfId="13108" priority="13836" operator="containsText" text="10.30 – 19.30">
      <formula>NOT(ISERROR(SEARCH("10.30 – 19.30",AT46)))</formula>
    </cfRule>
    <cfRule type="containsText" dxfId="13107" priority="13837" operator="containsText" text="09.00 – 15.00">
      <formula>NOT(ISERROR(SEARCH("09.00 – 15.00",AT46)))</formula>
    </cfRule>
    <cfRule type="containsText" dxfId="13106" priority="13838" operator="containsText" text="1 2 : 3 0">
      <formula>NOT(ISERROR(SEARCH("1 2 : 3 0",AT46)))</formula>
    </cfRule>
    <cfRule type="containsText" dxfId="13105" priority="13839" operator="containsText" text="1 3 : 3 0">
      <formula>NOT(ISERROR(SEARCH("1 3 : 3 0",AT46)))</formula>
    </cfRule>
    <cfRule type="containsText" dxfId="13104" priority="13840" operator="containsText" text="FESTIVITÁ">
      <formula>NOT(ISERROR(SEARCH("FESTIVITÁ",AT46)))</formula>
    </cfRule>
    <cfRule type="cellIs" dxfId="13103" priority="13841" operator="equal">
      <formula>"DOMENICA"</formula>
    </cfRule>
  </conditionalFormatting>
  <conditionalFormatting sqref="AT46:AT49">
    <cfRule type="containsText" dxfId="13102" priority="13817" operator="containsText" text="09.00 - 13.00">
      <formula>NOT(ISERROR(SEARCH("09.00 - 13.00",AT46)))</formula>
    </cfRule>
    <cfRule type="containsText" dxfId="13101" priority="13819" operator="containsText" text="09.00 – 15:00">
      <formula>NOT(ISERROR(SEARCH("09.00 – 15:00",AT46)))</formula>
    </cfRule>
    <cfRule type="containsText" dxfId="13100" priority="13820" operator="containsText" text="09.00 – 16.00">
      <formula>NOT(ISERROR(SEARCH("09.00 – 16.00",AT46)))</formula>
    </cfRule>
    <cfRule type="containsText" dxfId="13099" priority="13821" operator="containsText" text="09.00 - 13:00">
      <formula>NOT(ISERROR(SEARCH("09.00 - 13:00",AT46)))</formula>
    </cfRule>
    <cfRule type="containsText" dxfId="13098" priority="13822" operator="containsText" text="08.30 – 16:30 ">
      <formula>NOT(ISERROR(SEARCH("08.30 – 16:30 ",AT46)))</formula>
    </cfRule>
    <cfRule type="containsText" dxfId="13097" priority="13823" operator="containsText" text="08.30 – 17:30 ">
      <formula>NOT(ISERROR(SEARCH("08.30 – 17:30 ",AT46)))</formula>
    </cfRule>
  </conditionalFormatting>
  <conditionalFormatting sqref="AT46:AT49">
    <cfRule type="containsText" dxfId="13096" priority="13818" operator="containsText" text="1 3 : 0 0">
      <formula>NOT(ISERROR(SEARCH("1 3 : 0 0",AT46)))</formula>
    </cfRule>
  </conditionalFormatting>
  <conditionalFormatting sqref="AT46:AT49">
    <cfRule type="containsText" dxfId="13095" priority="13828" operator="containsText" text="09:00 – 13.00 ">
      <formula>NOT(ISERROR(SEARCH("09:00 – 13.00 ",AT46)))</formula>
    </cfRule>
  </conditionalFormatting>
  <conditionalFormatting sqref="AT46:AT49">
    <cfRule type="containsText" dxfId="13094" priority="13816" operator="containsText" text="09:00 – 13.00 ">
      <formula>NOT(ISERROR(SEARCH("09:00 – 13.00 ",AT46)))</formula>
    </cfRule>
  </conditionalFormatting>
  <conditionalFormatting sqref="AT46:AT49">
    <cfRule type="containsText" dxfId="13093" priority="13813" operator="containsText" text="09.00 -13.00">
      <formula>NOT(ISERROR(SEARCH("09.00 -13.00",AT46)))</formula>
    </cfRule>
    <cfRule type="containsText" dxfId="13092" priority="13814" operator="containsText" text="09.00 -15:00">
      <formula>NOT(ISERROR(SEARCH("09.00 -15:00",AT46)))</formula>
    </cfRule>
    <cfRule type="containsText" dxfId="13091" priority="13815" operator="containsText" text="09.00 -16.00">
      <formula>NOT(ISERROR(SEARCH("09.00 -16.00",AT46)))</formula>
    </cfRule>
  </conditionalFormatting>
  <conditionalFormatting sqref="AT46:AT49">
    <cfRule type="containsText" dxfId="13090" priority="13812" operator="containsText" text="09:00 – 13.00 ">
      <formula>NOT(ISERROR(SEARCH("09:00 – 13.00 ",AT46)))</formula>
    </cfRule>
  </conditionalFormatting>
  <conditionalFormatting sqref="AT46:AT49">
    <cfRule type="containsText" dxfId="13089" priority="13809" operator="containsText" text="09.00 -13.00">
      <formula>NOT(ISERROR(SEARCH("09.00 -13.00",AT46)))</formula>
    </cfRule>
    <cfRule type="containsText" dxfId="13088" priority="13810" operator="containsText" text="09.00 -15:00">
      <formula>NOT(ISERROR(SEARCH("09.00 -15:00",AT46)))</formula>
    </cfRule>
    <cfRule type="containsText" dxfId="13087" priority="13811" operator="containsText" text="09.00 -16.00">
      <formula>NOT(ISERROR(SEARCH("09.00 -16.00",AT46)))</formula>
    </cfRule>
  </conditionalFormatting>
  <conditionalFormatting sqref="AT46:AT49">
    <cfRule type="containsText" dxfId="13086" priority="13806" operator="containsText" text="09.00 -13.00">
      <formula>NOT(ISERROR(SEARCH("09.00 -13.00",AT46)))</formula>
    </cfRule>
    <cfRule type="containsText" dxfId="13085" priority="13807" operator="containsText" text="09.00 -15:00">
      <formula>NOT(ISERROR(SEARCH("09.00 -15:00",AT46)))</formula>
    </cfRule>
    <cfRule type="containsText" dxfId="13084" priority="13808" operator="containsText" text="09.00 -16.00">
      <formula>NOT(ISERROR(SEARCH("09.00 -16.00",AT46)))</formula>
    </cfRule>
  </conditionalFormatting>
  <conditionalFormatting sqref="AT46:AT49">
    <cfRule type="containsText" dxfId="13083" priority="13803" operator="containsText" text="09.00 -13:00">
      <formula>NOT(ISERROR(SEARCH("09.00 -13:00",AT46)))</formula>
    </cfRule>
    <cfRule type="containsText" dxfId="13082" priority="13804" operator="containsText" text="08.30 -17.30">
      <formula>NOT(ISERROR(SEARCH("08.30 -17.30",AT46)))</formula>
    </cfRule>
    <cfRule type="containsText" dxfId="13081" priority="13805" operator="containsText" text="08.30 -15:30">
      <formula>NOT(ISERROR(SEARCH("08.30 -15:30",AT46)))</formula>
    </cfRule>
  </conditionalFormatting>
  <conditionalFormatting sqref="AT50">
    <cfRule type="containsText" dxfId="13080" priority="13800" operator="containsText" text="09.00 -13.00">
      <formula>NOT(ISERROR(SEARCH("09.00 -13.00",AT50)))</formula>
    </cfRule>
    <cfRule type="containsText" dxfId="13079" priority="13801" operator="containsText" text="09.00 -15:00">
      <formula>NOT(ISERROR(SEARCH("09.00 -15:00",AT50)))</formula>
    </cfRule>
    <cfRule type="containsText" dxfId="13078" priority="13802" operator="containsText" text="09.00 -16.00">
      <formula>NOT(ISERROR(SEARCH("09.00 -16.00",AT50)))</formula>
    </cfRule>
  </conditionalFormatting>
  <conditionalFormatting sqref="AT50">
    <cfRule type="containsText" dxfId="13077" priority="13797" operator="containsText" text="09.00 -13.00">
      <formula>NOT(ISERROR(SEARCH("09.00 -13.00",AT50)))</formula>
    </cfRule>
    <cfRule type="containsText" dxfId="13076" priority="13798" operator="containsText" text="09.00 -15:00">
      <formula>NOT(ISERROR(SEARCH("09.00 -15:00",AT50)))</formula>
    </cfRule>
    <cfRule type="containsText" dxfId="13075" priority="13799" operator="containsText" text="09.00 -16.00">
      <formula>NOT(ISERROR(SEARCH("09.00 -16.00",AT50)))</formula>
    </cfRule>
  </conditionalFormatting>
  <conditionalFormatting sqref="AT50">
    <cfRule type="containsText" dxfId="13074" priority="13794" operator="containsText" text="09.00 -13:00">
      <formula>NOT(ISERROR(SEARCH("09.00 -13:00",AT50)))</formula>
    </cfRule>
    <cfRule type="containsText" dxfId="13073" priority="13795" operator="containsText" text="08.30 -17.30">
      <formula>NOT(ISERROR(SEARCH("08.30 -17.30",AT50)))</formula>
    </cfRule>
    <cfRule type="containsText" dxfId="13072" priority="13796" operator="containsText" text="08.30 -15:30">
      <formula>NOT(ISERROR(SEARCH("08.30 -15:30",AT50)))</formula>
    </cfRule>
  </conditionalFormatting>
  <conditionalFormatting sqref="AT61">
    <cfRule type="cellIs" dxfId="13071" priority="13752" operator="equal">
      <formula>_FV(13,"3")</formula>
    </cfRule>
  </conditionalFormatting>
  <conditionalFormatting sqref="AT61">
    <cfRule type="cellIs" dxfId="13070" priority="13733" operator="equal">
      <formula>_FV(13,"3")</formula>
    </cfRule>
  </conditionalFormatting>
  <conditionalFormatting sqref="AT61">
    <cfRule type="cellIs" dxfId="13069" priority="13734" operator="equal">
      <formula>_FV(13,"3")</formula>
    </cfRule>
  </conditionalFormatting>
  <conditionalFormatting sqref="AT61">
    <cfRule type="cellIs" dxfId="13068" priority="13726" operator="equal">
      <formula>_FV(13,"3")</formula>
    </cfRule>
  </conditionalFormatting>
  <conditionalFormatting sqref="AT61">
    <cfRule type="cellIs" dxfId="13067" priority="13727" operator="equal">
      <formula>_FV(13,"3")</formula>
    </cfRule>
  </conditionalFormatting>
  <conditionalFormatting sqref="AT61">
    <cfRule type="cellIs" dxfId="13066" priority="13785" operator="equal">
      <formula>"09.00 – 13.00"</formula>
    </cfRule>
  </conditionalFormatting>
  <conditionalFormatting sqref="AT61">
    <cfRule type="cellIs" dxfId="13065" priority="13786" operator="equal">
      <formula>"09.00 – 15.00"</formula>
    </cfRule>
  </conditionalFormatting>
  <conditionalFormatting sqref="AT61">
    <cfRule type="cellIs" dxfId="13064" priority="13787" operator="equal">
      <formula>"09.00 – 18.00"</formula>
    </cfRule>
  </conditionalFormatting>
  <conditionalFormatting sqref="AT61">
    <cfRule type="cellIs" dxfId="13063" priority="13788" operator="equal">
      <formula>"09.30 – 13.00"</formula>
    </cfRule>
  </conditionalFormatting>
  <conditionalFormatting sqref="AT61">
    <cfRule type="cellIs" dxfId="13062" priority="13789" operator="equal">
      <formula>"10.30 – 19.30"</formula>
    </cfRule>
  </conditionalFormatting>
  <conditionalFormatting sqref="AT61">
    <cfRule type="cellIs" dxfId="13061" priority="13790" operator="equal">
      <formula>"11.30 – 19.30"</formula>
    </cfRule>
  </conditionalFormatting>
  <conditionalFormatting sqref="AT61">
    <cfRule type="cellIs" dxfId="13060" priority="13791" operator="equal">
      <formula>_FV(13,"3")</formula>
    </cfRule>
  </conditionalFormatting>
  <conditionalFormatting sqref="AT61">
    <cfRule type="cellIs" dxfId="13059" priority="13792" operator="equal">
      <formula>_FV(13,"3")</formula>
    </cfRule>
  </conditionalFormatting>
  <conditionalFormatting sqref="AT61">
    <cfRule type="cellIs" dxfId="13058" priority="13793" operator="equal">
      <formula>_FV(13,"3")</formula>
    </cfRule>
  </conditionalFormatting>
  <conditionalFormatting sqref="AT61">
    <cfRule type="containsText" dxfId="13057" priority="13775" operator="containsText" text="DOMENICA">
      <formula>NOT(ISERROR(SEARCH("DOMENICA",AT61)))</formula>
    </cfRule>
    <cfRule type="containsText" dxfId="13056" priority="13776" operator="containsText" text="08.30 – 14.30">
      <formula>NOT(ISERROR(SEARCH("08.30 – 14.30",AT61)))</formula>
    </cfRule>
    <cfRule type="containsText" dxfId="13055" priority="13777" operator="containsText" text="09.30 – 18.30">
      <formula>NOT(ISERROR(SEARCH("09.30 – 18.30",AT61)))</formula>
    </cfRule>
    <cfRule type="containsText" dxfId="13054" priority="13778" operator="containsText" text="08.30 – 16.30">
      <formula>NOT(ISERROR(SEARCH("08.30 – 16.30",AT61)))</formula>
    </cfRule>
    <cfRule type="containsText" dxfId="13053" priority="13779" operator="containsText" text="08.30 – 17.30">
      <formula>NOT(ISERROR(SEARCH("08.30 – 17.30",AT61)))</formula>
    </cfRule>
    <cfRule type="containsText" dxfId="13052" priority="13780" operator="containsText" text="09.00 – 18.00">
      <formula>NOT(ISERROR(SEARCH("09.00 – 18.00",AT61)))</formula>
    </cfRule>
    <cfRule type="containsText" dxfId="13051" priority="13781" operator="containsText" text="09.00 – 15.00">
      <formula>NOT(ISERROR(SEARCH("09.00 – 15.00",AT61)))</formula>
    </cfRule>
    <cfRule type="containsText" dxfId="13050" priority="13782" operator="containsText" text="10.30 – 19.30">
      <formula>NOT(ISERROR(SEARCH("10.30 – 19.30",AT61)))</formula>
    </cfRule>
    <cfRule type="containsText" dxfId="13049" priority="13783" operator="containsText" text="09.00 – 13.00">
      <formula>NOT(ISERROR(SEARCH("09.00 – 13.00",AT61)))</formula>
    </cfRule>
    <cfRule type="containsText" dxfId="13048" priority="13784" operator="containsText" text="11.30 – 19.30">
      <formula>NOT(ISERROR(SEARCH("11.30 – 19.30",AT61)))</formula>
    </cfRule>
  </conditionalFormatting>
  <conditionalFormatting sqref="AT61">
    <cfRule type="cellIs" dxfId="13047" priority="13767" operator="equal">
      <formula>"09.00 – 15.00"</formula>
    </cfRule>
  </conditionalFormatting>
  <conditionalFormatting sqref="AT61">
    <cfRule type="cellIs" dxfId="13046" priority="13768" operator="equal">
      <formula>"09.00 – 18.00"</formula>
    </cfRule>
  </conditionalFormatting>
  <conditionalFormatting sqref="AT61">
    <cfRule type="cellIs" dxfId="13045" priority="13769" operator="equal">
      <formula>"09.30 – 13.00"</formula>
    </cfRule>
  </conditionalFormatting>
  <conditionalFormatting sqref="AT61">
    <cfRule type="cellIs" dxfId="13044" priority="13770" operator="equal">
      <formula>"10.30 – 19.30"</formula>
    </cfRule>
  </conditionalFormatting>
  <conditionalFormatting sqref="AT61">
    <cfRule type="cellIs" dxfId="13043" priority="13771" operator="equal">
      <formula>"11.30 – 19.30"</formula>
    </cfRule>
  </conditionalFormatting>
  <conditionalFormatting sqref="AT61">
    <cfRule type="cellIs" dxfId="13042" priority="13772" operator="equal">
      <formula>_FV(13,"3")</formula>
    </cfRule>
  </conditionalFormatting>
  <conditionalFormatting sqref="AT61">
    <cfRule type="cellIs" dxfId="13041" priority="13773" operator="equal">
      <formula>_FV(13,"3")</formula>
    </cfRule>
  </conditionalFormatting>
  <conditionalFormatting sqref="AT61">
    <cfRule type="cellIs" dxfId="13040" priority="13774" operator="equal">
      <formula>_FV(13,"3")</formula>
    </cfRule>
  </conditionalFormatting>
  <conditionalFormatting sqref="AT61">
    <cfRule type="cellIs" dxfId="13039" priority="13759" operator="equal">
      <formula>"09.00 – 15.00"</formula>
    </cfRule>
  </conditionalFormatting>
  <conditionalFormatting sqref="AT61">
    <cfRule type="cellIs" dxfId="13038" priority="13760" operator="equal">
      <formula>"09.00 – 18.00"</formula>
    </cfRule>
  </conditionalFormatting>
  <conditionalFormatting sqref="AT61">
    <cfRule type="cellIs" dxfId="13037" priority="13761" operator="equal">
      <formula>"09.30 – 13.00"</formula>
    </cfRule>
  </conditionalFormatting>
  <conditionalFormatting sqref="AT61">
    <cfRule type="cellIs" dxfId="13036" priority="13762" operator="equal">
      <formula>"10.30 – 19.30"</formula>
    </cfRule>
  </conditionalFormatting>
  <conditionalFormatting sqref="AT61">
    <cfRule type="cellIs" dxfId="13035" priority="13763" operator="equal">
      <formula>"11.30 – 19.30"</formula>
    </cfRule>
  </conditionalFormatting>
  <conditionalFormatting sqref="AT61">
    <cfRule type="cellIs" dxfId="13034" priority="13764" operator="equal">
      <formula>_FV(13,"3")</formula>
    </cfRule>
  </conditionalFormatting>
  <conditionalFormatting sqref="AT61">
    <cfRule type="cellIs" dxfId="13033" priority="13765" operator="equal">
      <formula>_FV(13,"3")</formula>
    </cfRule>
  </conditionalFormatting>
  <conditionalFormatting sqref="AT61">
    <cfRule type="cellIs" dxfId="13032" priority="13766" operator="equal">
      <formula>_FV(13,"3")</formula>
    </cfRule>
  </conditionalFormatting>
  <conditionalFormatting sqref="AT61">
    <cfRule type="containsText" dxfId="13031" priority="13753" operator="containsText" text="09.00 - 13.00">
      <formula>NOT(ISERROR(SEARCH("09.00 - 13.00",AT61)))</formula>
    </cfRule>
    <cfRule type="containsText" dxfId="13030" priority="13754" operator="containsText" text="09.00 – 15:00">
      <formula>NOT(ISERROR(SEARCH("09.00 – 15:00",AT61)))</formula>
    </cfRule>
    <cfRule type="containsText" dxfId="13029" priority="13755" operator="containsText" text="09.00 – 16.00">
      <formula>NOT(ISERROR(SEARCH("09.00 – 16.00",AT61)))</formula>
    </cfRule>
    <cfRule type="containsText" dxfId="13028" priority="13756" operator="containsText" text="09.00 - 13:00">
      <formula>NOT(ISERROR(SEARCH("09.00 - 13:00",AT61)))</formula>
    </cfRule>
    <cfRule type="containsText" dxfId="13027" priority="13757" operator="containsText" text="08.30 – 16:30 ">
      <formula>NOT(ISERROR(SEARCH("08.30 – 16:30 ",AT61)))</formula>
    </cfRule>
    <cfRule type="containsText" dxfId="13026" priority="13758" operator="containsText" text="08.30 – 17:30 ">
      <formula>NOT(ISERROR(SEARCH("08.30 – 17:30 ",AT61)))</formula>
    </cfRule>
  </conditionalFormatting>
  <conditionalFormatting sqref="AT61">
    <cfRule type="cellIs" dxfId="13025" priority="13745" operator="equal">
      <formula>"09.00 – 15.00"</formula>
    </cfRule>
  </conditionalFormatting>
  <conditionalFormatting sqref="AT61">
    <cfRule type="cellIs" dxfId="13024" priority="13746" operator="equal">
      <formula>"09.00 – 18.00"</formula>
    </cfRule>
  </conditionalFormatting>
  <conditionalFormatting sqref="AT61">
    <cfRule type="cellIs" dxfId="13023" priority="13747" operator="equal">
      <formula>"09.30 – 13.00"</formula>
    </cfRule>
  </conditionalFormatting>
  <conditionalFormatting sqref="AT61">
    <cfRule type="cellIs" dxfId="13022" priority="13748" operator="equal">
      <formula>"10.30 – 19.30"</formula>
    </cfRule>
  </conditionalFormatting>
  <conditionalFormatting sqref="AT61">
    <cfRule type="cellIs" dxfId="13021" priority="13749" operator="equal">
      <formula>"11.30 – 19.30"</formula>
    </cfRule>
  </conditionalFormatting>
  <conditionalFormatting sqref="AT61">
    <cfRule type="cellIs" dxfId="13020" priority="13750" operator="equal">
      <formula>_FV(13,"3")</formula>
    </cfRule>
  </conditionalFormatting>
  <conditionalFormatting sqref="AT61">
    <cfRule type="cellIs" dxfId="13019" priority="13751" operator="equal">
      <formula>_FV(13,"3")</formula>
    </cfRule>
  </conditionalFormatting>
  <conditionalFormatting sqref="AT61">
    <cfRule type="containsText" dxfId="13018" priority="13735" operator="containsText" text="DOMENICA">
      <formula>NOT(ISERROR(SEARCH("DOMENICA",AT61)))</formula>
    </cfRule>
    <cfRule type="containsText" dxfId="13017" priority="13736" operator="containsText" text="08.30 – 14.30">
      <formula>NOT(ISERROR(SEARCH("08.30 – 14.30",AT61)))</formula>
    </cfRule>
    <cfRule type="containsText" dxfId="13016" priority="13737" operator="containsText" text="09.30 – 18.30">
      <formula>NOT(ISERROR(SEARCH("09.30 – 18.30",AT61)))</formula>
    </cfRule>
    <cfRule type="containsText" dxfId="13015" priority="13738" operator="containsText" text="08.30 – 16.30">
      <formula>NOT(ISERROR(SEARCH("08.30 – 16.30",AT61)))</formula>
    </cfRule>
    <cfRule type="containsText" dxfId="13014" priority="13739" operator="containsText" text="08.30 – 17.30">
      <formula>NOT(ISERROR(SEARCH("08.30 – 17.30",AT61)))</formula>
    </cfRule>
    <cfRule type="containsText" dxfId="13013" priority="13740" operator="containsText" text="09.00 – 18.00">
      <formula>NOT(ISERROR(SEARCH("09.00 – 18.00",AT61)))</formula>
    </cfRule>
    <cfRule type="containsText" dxfId="13012" priority="13741" operator="containsText" text="09.00 – 15.00">
      <formula>NOT(ISERROR(SEARCH("09.00 – 15.00",AT61)))</formula>
    </cfRule>
    <cfRule type="containsText" dxfId="13011" priority="13742" operator="containsText" text="10.30 – 19.30">
      <formula>NOT(ISERROR(SEARCH("10.30 – 19.30",AT61)))</formula>
    </cfRule>
    <cfRule type="containsText" dxfId="13010" priority="13743" operator="containsText" text="09.00 – 13.00">
      <formula>NOT(ISERROR(SEARCH("09.00 – 13.00",AT61)))</formula>
    </cfRule>
    <cfRule type="containsText" dxfId="13009" priority="13744" operator="containsText" text="11.30 – 19.30">
      <formula>NOT(ISERROR(SEARCH("11.30 – 19.30",AT61)))</formula>
    </cfRule>
  </conditionalFormatting>
  <conditionalFormatting sqref="AT61">
    <cfRule type="cellIs" dxfId="13008" priority="13728" operator="equal">
      <formula>"09.00 – 18.00"</formula>
    </cfRule>
  </conditionalFormatting>
  <conditionalFormatting sqref="AT61">
    <cfRule type="cellIs" dxfId="13007" priority="13729" operator="equal">
      <formula>"09.30 – 13.00"</formula>
    </cfRule>
  </conditionalFormatting>
  <conditionalFormatting sqref="AT61">
    <cfRule type="cellIs" dxfId="13006" priority="13730" operator="equal">
      <formula>"10.30 – 19.30"</formula>
    </cfRule>
  </conditionalFormatting>
  <conditionalFormatting sqref="AT61">
    <cfRule type="cellIs" dxfId="13005" priority="13731" operator="equal">
      <formula>"11.30 – 19.30"</formula>
    </cfRule>
  </conditionalFormatting>
  <conditionalFormatting sqref="AT61">
    <cfRule type="cellIs" dxfId="13004" priority="13732" operator="equal">
      <formula>_FV(13,"3")</formula>
    </cfRule>
  </conditionalFormatting>
  <conditionalFormatting sqref="AT61">
    <cfRule type="cellIs" dxfId="13003" priority="13721" operator="equal">
      <formula>"09.00 – 18.00"</formula>
    </cfRule>
  </conditionalFormatting>
  <conditionalFormatting sqref="AT61">
    <cfRule type="cellIs" dxfId="13002" priority="13722" operator="equal">
      <formula>"09.30 – 13.00"</formula>
    </cfRule>
  </conditionalFormatting>
  <conditionalFormatting sqref="AT61">
    <cfRule type="cellIs" dxfId="13001" priority="13723" operator="equal">
      <formula>"10.30 – 19.30"</formula>
    </cfRule>
  </conditionalFormatting>
  <conditionalFormatting sqref="AT61">
    <cfRule type="cellIs" dxfId="13000" priority="13724" operator="equal">
      <formula>"11.30 – 19.30"</formula>
    </cfRule>
  </conditionalFormatting>
  <conditionalFormatting sqref="AT61">
    <cfRule type="cellIs" dxfId="12999" priority="13725" operator="equal">
      <formula>_FV(13,"3")</formula>
    </cfRule>
  </conditionalFormatting>
  <conditionalFormatting sqref="AT61:AT67">
    <cfRule type="containsText" dxfId="12998" priority="13703" operator="containsText" text="08.30 – 14.30">
      <formula>NOT(ISERROR(SEARCH("08.30 – 14.30",AT61)))</formula>
    </cfRule>
    <cfRule type="containsText" dxfId="12997" priority="13704" operator="containsText" text="09:30 – 18.30">
      <formula>NOT(ISERROR(SEARCH("09:30 – 18.30",AT61)))</formula>
    </cfRule>
    <cfRule type="containsText" dxfId="12996" priority="13705" operator="containsText" text="10.30 – 18.30">
      <formula>NOT(ISERROR(SEARCH("10.30 – 18.30",AT61)))</formula>
    </cfRule>
    <cfRule type="containsText" dxfId="12995" priority="13706" operator="containsText" text="09.30 – 18.30">
      <formula>NOT(ISERROR(SEARCH("09.30 – 18.30",AT61)))</formula>
    </cfRule>
    <cfRule type="containsText" dxfId="12994" priority="13708" operator="containsText" text="09.00 – 13:00">
      <formula>NOT(ISERROR(SEARCH("09.00 – 13:00",AT61)))</formula>
    </cfRule>
    <cfRule type="containsText" dxfId="12993" priority="13709" operator="containsText" text="08.30 – 16.30">
      <formula>NOT(ISERROR(SEARCH("08.30 – 16.30",AT61)))</formula>
    </cfRule>
    <cfRule type="containsText" dxfId="12992" priority="13710" operator="containsText" text="08:30 – 17.30">
      <formula>NOT(ISERROR(SEARCH("08:30 – 17.30",AT61)))</formula>
    </cfRule>
    <cfRule type="containsText" dxfId="12991" priority="13711" operator="containsText" text="08.30 – 17.30">
      <formula>NOT(ISERROR(SEARCH("08.30 – 17.30",AT61)))</formula>
    </cfRule>
    <cfRule type="containsText" dxfId="12990" priority="13712" operator="containsText" text="09.00 – 18.00">
      <formula>NOT(ISERROR(SEARCH("09.00 – 18.00",AT61)))</formula>
    </cfRule>
    <cfRule type="containsText" dxfId="12989" priority="13713" operator="containsText" text="09.00 – 13.00">
      <formula>NOT(ISERROR(SEARCH("09.00 – 13.00",AT61)))</formula>
    </cfRule>
    <cfRule type="containsText" dxfId="12988" priority="13714" operator="containsText" text="11.30 – 19.30">
      <formula>NOT(ISERROR(SEARCH("11.30 – 19.30",AT61)))</formula>
    </cfRule>
    <cfRule type="containsText" dxfId="12987" priority="13715" operator="containsText" text="10.30 – 19.30">
      <formula>NOT(ISERROR(SEARCH("10.30 – 19.30",AT61)))</formula>
    </cfRule>
    <cfRule type="containsText" dxfId="12986" priority="13716" operator="containsText" text="09.00 – 15.00">
      <formula>NOT(ISERROR(SEARCH("09.00 – 15.00",AT61)))</formula>
    </cfRule>
    <cfRule type="containsText" dxfId="12985" priority="13717" operator="containsText" text="1 2 : 3 0">
      <formula>NOT(ISERROR(SEARCH("1 2 : 3 0",AT61)))</formula>
    </cfRule>
    <cfRule type="containsText" dxfId="12984" priority="13718" operator="containsText" text="1 3 : 3 0">
      <formula>NOT(ISERROR(SEARCH("1 3 : 3 0",AT61)))</formula>
    </cfRule>
    <cfRule type="containsText" dxfId="12983" priority="13719" operator="containsText" text="FESTIVITÁ">
      <formula>NOT(ISERROR(SEARCH("FESTIVITÁ",AT61)))</formula>
    </cfRule>
    <cfRule type="cellIs" dxfId="12982" priority="13720" operator="equal">
      <formula>"DOMENICA"</formula>
    </cfRule>
  </conditionalFormatting>
  <conditionalFormatting sqref="AT61:AT67">
    <cfRule type="containsText" dxfId="12981" priority="13695" operator="containsText" text="09.00 - 13.00">
      <formula>NOT(ISERROR(SEARCH("09.00 - 13.00",AT61)))</formula>
    </cfRule>
    <cfRule type="containsText" dxfId="12980" priority="13698" operator="containsText" text="09.00 – 15:00">
      <formula>NOT(ISERROR(SEARCH("09.00 – 15:00",AT61)))</formula>
    </cfRule>
    <cfRule type="containsText" dxfId="12979" priority="13699" operator="containsText" text="09.00 – 16.00">
      <formula>NOT(ISERROR(SEARCH("09.00 – 16.00",AT61)))</formula>
    </cfRule>
    <cfRule type="containsText" dxfId="12978" priority="13700" operator="containsText" text="09.00 - 13:00">
      <formula>NOT(ISERROR(SEARCH("09.00 - 13:00",AT61)))</formula>
    </cfRule>
    <cfRule type="containsText" dxfId="12977" priority="13701" operator="containsText" text="08.30 – 16:30 ">
      <formula>NOT(ISERROR(SEARCH("08.30 – 16:30 ",AT61)))</formula>
    </cfRule>
    <cfRule type="containsText" dxfId="12976" priority="13702" operator="containsText" text="08.30 – 17:30 ">
      <formula>NOT(ISERROR(SEARCH("08.30 – 17:30 ",AT61)))</formula>
    </cfRule>
  </conditionalFormatting>
  <conditionalFormatting sqref="AT61:AT67">
    <cfRule type="containsText" dxfId="12975" priority="13697" operator="containsText" text="1 3 : 0 0">
      <formula>NOT(ISERROR(SEARCH("1 3 : 0 0",AT61)))</formula>
    </cfRule>
  </conditionalFormatting>
  <conditionalFormatting sqref="AT62">
    <cfRule type="containsText" dxfId="12974" priority="13696" operator="containsText" text="13:00">
      <formula>NOT(ISERROR(SEARCH("13:00",AT62)))</formula>
    </cfRule>
  </conditionalFormatting>
  <conditionalFormatting sqref="AT61:AT67">
    <cfRule type="containsText" dxfId="12973" priority="13707" operator="containsText" text="09:00 – 13.00 ">
      <formula>NOT(ISERROR(SEARCH("09:00 – 13.00 ",AT61)))</formula>
    </cfRule>
  </conditionalFormatting>
  <conditionalFormatting sqref="AT61:AT67">
    <cfRule type="containsText" dxfId="12972" priority="13694" operator="containsText" text="09:00 – 13.00 ">
      <formula>NOT(ISERROR(SEARCH("09:00 – 13.00 ",AT61)))</formula>
    </cfRule>
  </conditionalFormatting>
  <conditionalFormatting sqref="AT63">
    <cfRule type="containsText" dxfId="12971" priority="13691" operator="containsText" text="09.00 -13.00">
      <formula>NOT(ISERROR(SEARCH("09.00 -13.00",AT63)))</formula>
    </cfRule>
    <cfRule type="containsText" dxfId="12970" priority="13692" operator="containsText" text="09.00 -15:00">
      <formula>NOT(ISERROR(SEARCH("09.00 -15:00",AT63)))</formula>
    </cfRule>
    <cfRule type="containsText" dxfId="12969" priority="13693" operator="containsText" text="09.00 -16.00">
      <formula>NOT(ISERROR(SEARCH("09.00 -16.00",AT63)))</formula>
    </cfRule>
  </conditionalFormatting>
  <conditionalFormatting sqref="AT62:AT67">
    <cfRule type="containsText" dxfId="12968" priority="13688" operator="containsText" text="09.00 -13.00">
      <formula>NOT(ISERROR(SEARCH("09.00 -13.00",AT62)))</formula>
    </cfRule>
    <cfRule type="containsText" dxfId="12967" priority="13689" operator="containsText" text="09.00 -15:00">
      <formula>NOT(ISERROR(SEARCH("09.00 -15:00",AT62)))</formula>
    </cfRule>
    <cfRule type="containsText" dxfId="12966" priority="13690" operator="containsText" text="09.00 -16.00">
      <formula>NOT(ISERROR(SEARCH("09.00 -16.00",AT62)))</formula>
    </cfRule>
  </conditionalFormatting>
  <conditionalFormatting sqref="AT62">
    <cfRule type="containsText" dxfId="12965" priority="13685" operator="containsText" text="09.00 -13.00">
      <formula>NOT(ISERROR(SEARCH("09.00 -13.00",AT62)))</formula>
    </cfRule>
    <cfRule type="containsText" dxfId="12964" priority="13686" operator="containsText" text="09.00 -15:00">
      <formula>NOT(ISERROR(SEARCH("09.00 -15:00",AT62)))</formula>
    </cfRule>
    <cfRule type="containsText" dxfId="12963" priority="13687" operator="containsText" text="09.00 -16.00">
      <formula>NOT(ISERROR(SEARCH("09.00 -16.00",AT62)))</formula>
    </cfRule>
  </conditionalFormatting>
  <conditionalFormatting sqref="AT61:AT67">
    <cfRule type="containsText" dxfId="12962" priority="13684" operator="containsText" text="09:00 – 13.00 ">
      <formula>NOT(ISERROR(SEARCH("09:00 – 13.00 ",AT61)))</formula>
    </cfRule>
  </conditionalFormatting>
  <conditionalFormatting sqref="AT63">
    <cfRule type="containsText" dxfId="12961" priority="13681" operator="containsText" text="09.00 -13.00">
      <formula>NOT(ISERROR(SEARCH("09.00 -13.00",AT63)))</formula>
    </cfRule>
    <cfRule type="containsText" dxfId="12960" priority="13682" operator="containsText" text="09.00 -15:00">
      <formula>NOT(ISERROR(SEARCH("09.00 -15:00",AT63)))</formula>
    </cfRule>
    <cfRule type="containsText" dxfId="12959" priority="13683" operator="containsText" text="09.00 -16.00">
      <formula>NOT(ISERROR(SEARCH("09.00 -16.00",AT63)))</formula>
    </cfRule>
  </conditionalFormatting>
  <conditionalFormatting sqref="AT62:AT67">
    <cfRule type="containsText" dxfId="12958" priority="13678" operator="containsText" text="09.00 -13.00">
      <formula>NOT(ISERROR(SEARCH("09.00 -13.00",AT62)))</formula>
    </cfRule>
    <cfRule type="containsText" dxfId="12957" priority="13679" operator="containsText" text="09.00 -15:00">
      <formula>NOT(ISERROR(SEARCH("09.00 -15:00",AT62)))</formula>
    </cfRule>
    <cfRule type="containsText" dxfId="12956" priority="13680" operator="containsText" text="09.00 -16.00">
      <formula>NOT(ISERROR(SEARCH("09.00 -16.00",AT62)))</formula>
    </cfRule>
  </conditionalFormatting>
  <conditionalFormatting sqref="AT62">
    <cfRule type="containsText" dxfId="12955" priority="13675" operator="containsText" text="09.00 -13.00">
      <formula>NOT(ISERROR(SEARCH("09.00 -13.00",AT62)))</formula>
    </cfRule>
    <cfRule type="containsText" dxfId="12954" priority="13676" operator="containsText" text="09.00 -15:00">
      <formula>NOT(ISERROR(SEARCH("09.00 -15:00",AT62)))</formula>
    </cfRule>
    <cfRule type="containsText" dxfId="12953" priority="13677" operator="containsText" text="09.00 -16.00">
      <formula>NOT(ISERROR(SEARCH("09.00 -16.00",AT62)))</formula>
    </cfRule>
  </conditionalFormatting>
  <conditionalFormatting sqref="AT63">
    <cfRule type="containsText" dxfId="12952" priority="13672" operator="containsText" text="09.00 -13:00">
      <formula>NOT(ISERROR(SEARCH("09.00 -13:00",AT63)))</formula>
    </cfRule>
    <cfRule type="containsText" dxfId="12951" priority="13673" operator="containsText" text="08.30 -17.30">
      <formula>NOT(ISERROR(SEARCH("08.30 -17.30",AT63)))</formula>
    </cfRule>
    <cfRule type="containsText" dxfId="12950" priority="13674" operator="containsText" text="08.30 -15:30">
      <formula>NOT(ISERROR(SEARCH("08.30 -15:30",AT63)))</formula>
    </cfRule>
  </conditionalFormatting>
  <conditionalFormatting sqref="AT62:AT67">
    <cfRule type="containsText" dxfId="12949" priority="13669" operator="containsText" text="09.00 -13.00">
      <formula>NOT(ISERROR(SEARCH("09.00 -13.00",AT62)))</formula>
    </cfRule>
    <cfRule type="containsText" dxfId="12948" priority="13670" operator="containsText" text="09.00 -15:00">
      <formula>NOT(ISERROR(SEARCH("09.00 -15:00",AT62)))</formula>
    </cfRule>
    <cfRule type="containsText" dxfId="12947" priority="13671" operator="containsText" text="09.00 -16.00">
      <formula>NOT(ISERROR(SEARCH("09.00 -16.00",AT62)))</formula>
    </cfRule>
  </conditionalFormatting>
  <conditionalFormatting sqref="AT62:AT67">
    <cfRule type="containsText" dxfId="12946" priority="13666" operator="containsText" text="09.00 -13:00">
      <formula>NOT(ISERROR(SEARCH("09.00 -13:00",AT62)))</formula>
    </cfRule>
    <cfRule type="containsText" dxfId="12945" priority="13667" operator="containsText" text="08.30 -17.30">
      <formula>NOT(ISERROR(SEARCH("08.30 -17.30",AT62)))</formula>
    </cfRule>
    <cfRule type="containsText" dxfId="12944" priority="13668" operator="containsText" text="08.30 -15:30">
      <formula>NOT(ISERROR(SEARCH("08.30 -15:30",AT62)))</formula>
    </cfRule>
  </conditionalFormatting>
  <conditionalFormatting sqref="AT62">
    <cfRule type="containsText" dxfId="12943" priority="13663" operator="containsText" text="09.00 -13.00">
      <formula>NOT(ISERROR(SEARCH("09.00 -13.00",AT62)))</formula>
    </cfRule>
    <cfRule type="containsText" dxfId="12942" priority="13664" operator="containsText" text="09.00 -15:00">
      <formula>NOT(ISERROR(SEARCH("09.00 -15:00",AT62)))</formula>
    </cfRule>
    <cfRule type="containsText" dxfId="12941" priority="13665" operator="containsText" text="09.00 -16.00">
      <formula>NOT(ISERROR(SEARCH("09.00 -16.00",AT62)))</formula>
    </cfRule>
  </conditionalFormatting>
  <conditionalFormatting sqref="AT62">
    <cfRule type="containsText" dxfId="12940" priority="13660" operator="containsText" text="09.00 -13:00">
      <formula>NOT(ISERROR(SEARCH("09.00 -13:00",AT62)))</formula>
    </cfRule>
    <cfRule type="containsText" dxfId="12939" priority="13661" operator="containsText" text="08.30 -17.30">
      <formula>NOT(ISERROR(SEARCH("08.30 -17.30",AT62)))</formula>
    </cfRule>
    <cfRule type="containsText" dxfId="12938" priority="13662" operator="containsText" text="08.30 -15:30">
      <formula>NOT(ISERROR(SEARCH("08.30 -15:30",AT62)))</formula>
    </cfRule>
  </conditionalFormatting>
  <conditionalFormatting sqref="AT57:AT60">
    <cfRule type="containsText" dxfId="12937" priority="13642" operator="containsText" text="08.30 – 14.30">
      <formula>NOT(ISERROR(SEARCH("08.30 – 14.30",AT57)))</formula>
    </cfRule>
    <cfRule type="containsText" dxfId="12936" priority="13643" operator="containsText" text="09:30 – 18.30">
      <formula>NOT(ISERROR(SEARCH("09:30 – 18.30",AT57)))</formula>
    </cfRule>
    <cfRule type="containsText" dxfId="12935" priority="13644" operator="containsText" text="10.30 – 18.30">
      <formula>NOT(ISERROR(SEARCH("10.30 – 18.30",AT57)))</formula>
    </cfRule>
    <cfRule type="containsText" dxfId="12934" priority="13645" operator="containsText" text="09.30 – 18.30">
      <formula>NOT(ISERROR(SEARCH("09.30 – 18.30",AT57)))</formula>
    </cfRule>
    <cfRule type="containsText" dxfId="12933" priority="13647" operator="containsText" text="09.00 – 13:00">
      <formula>NOT(ISERROR(SEARCH("09.00 – 13:00",AT57)))</formula>
    </cfRule>
    <cfRule type="containsText" dxfId="12932" priority="13648" operator="containsText" text="08.30 – 16.30">
      <formula>NOT(ISERROR(SEARCH("08.30 – 16.30",AT57)))</formula>
    </cfRule>
    <cfRule type="containsText" dxfId="12931" priority="13649" operator="containsText" text="08:30 – 17.30">
      <formula>NOT(ISERROR(SEARCH("08:30 – 17.30",AT57)))</formula>
    </cfRule>
    <cfRule type="containsText" dxfId="12930" priority="13650" operator="containsText" text="08.30 – 17.30">
      <formula>NOT(ISERROR(SEARCH("08.30 – 17.30",AT57)))</formula>
    </cfRule>
    <cfRule type="containsText" dxfId="12929" priority="13651" operator="containsText" text="09.00 – 18.00">
      <formula>NOT(ISERROR(SEARCH("09.00 – 18.00",AT57)))</formula>
    </cfRule>
    <cfRule type="containsText" dxfId="12928" priority="13652" operator="containsText" text="09.00 – 13.00">
      <formula>NOT(ISERROR(SEARCH("09.00 – 13.00",AT57)))</formula>
    </cfRule>
    <cfRule type="containsText" dxfId="12927" priority="13653" operator="containsText" text="11.30 – 19.30">
      <formula>NOT(ISERROR(SEARCH("11.30 – 19.30",AT57)))</formula>
    </cfRule>
    <cfRule type="containsText" dxfId="12926" priority="13654" operator="containsText" text="10.30 – 19.30">
      <formula>NOT(ISERROR(SEARCH("10.30 – 19.30",AT57)))</formula>
    </cfRule>
    <cfRule type="containsText" dxfId="12925" priority="13655" operator="containsText" text="09.00 – 15.00">
      <formula>NOT(ISERROR(SEARCH("09.00 – 15.00",AT57)))</formula>
    </cfRule>
    <cfRule type="containsText" dxfId="12924" priority="13656" operator="containsText" text="1 2 : 3 0">
      <formula>NOT(ISERROR(SEARCH("1 2 : 3 0",AT57)))</formula>
    </cfRule>
    <cfRule type="containsText" dxfId="12923" priority="13657" operator="containsText" text="1 3 : 3 0">
      <formula>NOT(ISERROR(SEARCH("1 3 : 3 0",AT57)))</formula>
    </cfRule>
    <cfRule type="containsText" dxfId="12922" priority="13658" operator="containsText" text="FESTIVITÁ">
      <formula>NOT(ISERROR(SEARCH("FESTIVITÁ",AT57)))</formula>
    </cfRule>
    <cfRule type="cellIs" dxfId="12921" priority="13659" operator="equal">
      <formula>"DOMENICA"</formula>
    </cfRule>
  </conditionalFormatting>
  <conditionalFormatting sqref="AT57:AT60">
    <cfRule type="containsText" dxfId="12920" priority="13635" operator="containsText" text="09.00 - 13.00">
      <formula>NOT(ISERROR(SEARCH("09.00 - 13.00",AT57)))</formula>
    </cfRule>
    <cfRule type="containsText" dxfId="12919" priority="13637" operator="containsText" text="09.00 – 15:00">
      <formula>NOT(ISERROR(SEARCH("09.00 – 15:00",AT57)))</formula>
    </cfRule>
    <cfRule type="containsText" dxfId="12918" priority="13638" operator="containsText" text="09.00 – 16.00">
      <formula>NOT(ISERROR(SEARCH("09.00 – 16.00",AT57)))</formula>
    </cfRule>
    <cfRule type="containsText" dxfId="12917" priority="13639" operator="containsText" text="09.00 - 13:00">
      <formula>NOT(ISERROR(SEARCH("09.00 - 13:00",AT57)))</formula>
    </cfRule>
    <cfRule type="containsText" dxfId="12916" priority="13640" operator="containsText" text="08.30 – 16:30 ">
      <formula>NOT(ISERROR(SEARCH("08.30 – 16:30 ",AT57)))</formula>
    </cfRule>
    <cfRule type="containsText" dxfId="12915" priority="13641" operator="containsText" text="08.30 – 17:30 ">
      <formula>NOT(ISERROR(SEARCH("08.30 – 17:30 ",AT57)))</formula>
    </cfRule>
  </conditionalFormatting>
  <conditionalFormatting sqref="AT57:AT60">
    <cfRule type="containsText" dxfId="12914" priority="13636" operator="containsText" text="1 3 : 0 0">
      <formula>NOT(ISERROR(SEARCH("1 3 : 0 0",AT57)))</formula>
    </cfRule>
  </conditionalFormatting>
  <conditionalFormatting sqref="AT57:AT60">
    <cfRule type="containsText" dxfId="12913" priority="13646" operator="containsText" text="09:00 – 13.00 ">
      <formula>NOT(ISERROR(SEARCH("09:00 – 13.00 ",AT57)))</formula>
    </cfRule>
  </conditionalFormatting>
  <conditionalFormatting sqref="AT57:AT60">
    <cfRule type="containsText" dxfId="12912" priority="13634" operator="containsText" text="09:00 – 13.00 ">
      <formula>NOT(ISERROR(SEARCH("09:00 – 13.00 ",AT57)))</formula>
    </cfRule>
  </conditionalFormatting>
  <conditionalFormatting sqref="AT57:AT60">
    <cfRule type="containsText" dxfId="12911" priority="13631" operator="containsText" text="09.00 -13.00">
      <formula>NOT(ISERROR(SEARCH("09.00 -13.00",AT57)))</formula>
    </cfRule>
    <cfRule type="containsText" dxfId="12910" priority="13632" operator="containsText" text="09.00 -15:00">
      <formula>NOT(ISERROR(SEARCH("09.00 -15:00",AT57)))</formula>
    </cfRule>
    <cfRule type="containsText" dxfId="12909" priority="13633" operator="containsText" text="09.00 -16.00">
      <formula>NOT(ISERROR(SEARCH("09.00 -16.00",AT57)))</formula>
    </cfRule>
  </conditionalFormatting>
  <conditionalFormatting sqref="AT57:AT60">
    <cfRule type="containsText" dxfId="12908" priority="13630" operator="containsText" text="09:00 – 13.00 ">
      <formula>NOT(ISERROR(SEARCH("09:00 – 13.00 ",AT57)))</formula>
    </cfRule>
  </conditionalFormatting>
  <conditionalFormatting sqref="AT57:AT60">
    <cfRule type="containsText" dxfId="12907" priority="13627" operator="containsText" text="09.00 -13.00">
      <formula>NOT(ISERROR(SEARCH("09.00 -13.00",AT57)))</formula>
    </cfRule>
    <cfRule type="containsText" dxfId="12906" priority="13628" operator="containsText" text="09.00 -15:00">
      <formula>NOT(ISERROR(SEARCH("09.00 -15:00",AT57)))</formula>
    </cfRule>
    <cfRule type="containsText" dxfId="12905" priority="13629" operator="containsText" text="09.00 -16.00">
      <formula>NOT(ISERROR(SEARCH("09.00 -16.00",AT57)))</formula>
    </cfRule>
  </conditionalFormatting>
  <conditionalFormatting sqref="AT57:AT60">
    <cfRule type="containsText" dxfId="12904" priority="13624" operator="containsText" text="09.00 -13.00">
      <formula>NOT(ISERROR(SEARCH("09.00 -13.00",AT57)))</formula>
    </cfRule>
    <cfRule type="containsText" dxfId="12903" priority="13625" operator="containsText" text="09.00 -15:00">
      <formula>NOT(ISERROR(SEARCH("09.00 -15:00",AT57)))</formula>
    </cfRule>
    <cfRule type="containsText" dxfId="12902" priority="13626" operator="containsText" text="09.00 -16.00">
      <formula>NOT(ISERROR(SEARCH("09.00 -16.00",AT57)))</formula>
    </cfRule>
  </conditionalFormatting>
  <conditionalFormatting sqref="AT57:AT60">
    <cfRule type="containsText" dxfId="12901" priority="13621" operator="containsText" text="09.00 -13:00">
      <formula>NOT(ISERROR(SEARCH("09.00 -13:00",AT57)))</formula>
    </cfRule>
    <cfRule type="containsText" dxfId="12900" priority="13622" operator="containsText" text="08.30 -17.30">
      <formula>NOT(ISERROR(SEARCH("08.30 -17.30",AT57)))</formula>
    </cfRule>
    <cfRule type="containsText" dxfId="12899" priority="13623" operator="containsText" text="08.30 -15:30">
      <formula>NOT(ISERROR(SEARCH("08.30 -15:30",AT57)))</formula>
    </cfRule>
  </conditionalFormatting>
  <conditionalFormatting sqref="AT61">
    <cfRule type="containsText" dxfId="12898" priority="13618" operator="containsText" text="09.00 -13.00">
      <formula>NOT(ISERROR(SEARCH("09.00 -13.00",AT61)))</formula>
    </cfRule>
    <cfRule type="containsText" dxfId="12897" priority="13619" operator="containsText" text="09.00 -15:00">
      <formula>NOT(ISERROR(SEARCH("09.00 -15:00",AT61)))</formula>
    </cfRule>
    <cfRule type="containsText" dxfId="12896" priority="13620" operator="containsText" text="09.00 -16.00">
      <formula>NOT(ISERROR(SEARCH("09.00 -16.00",AT61)))</formula>
    </cfRule>
  </conditionalFormatting>
  <conditionalFormatting sqref="AT61">
    <cfRule type="containsText" dxfId="12895" priority="13615" operator="containsText" text="09.00 -13.00">
      <formula>NOT(ISERROR(SEARCH("09.00 -13.00",AT61)))</formula>
    </cfRule>
    <cfRule type="containsText" dxfId="12894" priority="13616" operator="containsText" text="09.00 -15:00">
      <formula>NOT(ISERROR(SEARCH("09.00 -15:00",AT61)))</formula>
    </cfRule>
    <cfRule type="containsText" dxfId="12893" priority="13617" operator="containsText" text="09.00 -16.00">
      <formula>NOT(ISERROR(SEARCH("09.00 -16.00",AT61)))</formula>
    </cfRule>
  </conditionalFormatting>
  <conditionalFormatting sqref="AT61">
    <cfRule type="containsText" dxfId="12892" priority="13612" operator="containsText" text="09.00 -13:00">
      <formula>NOT(ISERROR(SEARCH("09.00 -13:00",AT61)))</formula>
    </cfRule>
    <cfRule type="containsText" dxfId="12891" priority="13613" operator="containsText" text="08.30 -17.30">
      <formula>NOT(ISERROR(SEARCH("08.30 -17.30",AT61)))</formula>
    </cfRule>
    <cfRule type="containsText" dxfId="12890" priority="13614" operator="containsText" text="08.30 -15:30">
      <formula>NOT(ISERROR(SEARCH("08.30 -15:30",AT61)))</formula>
    </cfRule>
  </conditionalFormatting>
  <conditionalFormatting sqref="AT74">
    <cfRule type="cellIs" dxfId="12889" priority="13570" operator="equal">
      <formula>_FV(13,"3")</formula>
    </cfRule>
  </conditionalFormatting>
  <conditionalFormatting sqref="AT74">
    <cfRule type="cellIs" dxfId="12888" priority="13551" operator="equal">
      <formula>_FV(13,"3")</formula>
    </cfRule>
  </conditionalFormatting>
  <conditionalFormatting sqref="AT74">
    <cfRule type="cellIs" dxfId="12887" priority="13552" operator="equal">
      <formula>_FV(13,"3")</formula>
    </cfRule>
  </conditionalFormatting>
  <conditionalFormatting sqref="AT74">
    <cfRule type="cellIs" dxfId="12886" priority="13544" operator="equal">
      <formula>_FV(13,"3")</formula>
    </cfRule>
  </conditionalFormatting>
  <conditionalFormatting sqref="AT74">
    <cfRule type="cellIs" dxfId="12885" priority="13545" operator="equal">
      <formula>_FV(13,"3")</formula>
    </cfRule>
  </conditionalFormatting>
  <conditionalFormatting sqref="AT74">
    <cfRule type="cellIs" dxfId="12884" priority="13603" operator="equal">
      <formula>"09.00 – 13.00"</formula>
    </cfRule>
  </conditionalFormatting>
  <conditionalFormatting sqref="AT74">
    <cfRule type="cellIs" dxfId="12883" priority="13604" operator="equal">
      <formula>"09.00 – 15.00"</formula>
    </cfRule>
  </conditionalFormatting>
  <conditionalFormatting sqref="AT74">
    <cfRule type="cellIs" dxfId="12882" priority="13605" operator="equal">
      <formula>"09.00 – 18.00"</formula>
    </cfRule>
  </conditionalFormatting>
  <conditionalFormatting sqref="AT74">
    <cfRule type="cellIs" dxfId="12881" priority="13606" operator="equal">
      <formula>"09.30 – 13.00"</formula>
    </cfRule>
  </conditionalFormatting>
  <conditionalFormatting sqref="AT74">
    <cfRule type="cellIs" dxfId="12880" priority="13607" operator="equal">
      <formula>"10.30 – 19.30"</formula>
    </cfRule>
  </conditionalFormatting>
  <conditionalFormatting sqref="AT74">
    <cfRule type="cellIs" dxfId="12879" priority="13608" operator="equal">
      <formula>"11.30 – 19.30"</formula>
    </cfRule>
  </conditionalFormatting>
  <conditionalFormatting sqref="AT74">
    <cfRule type="cellIs" dxfId="12878" priority="13609" operator="equal">
      <formula>_FV(13,"3")</formula>
    </cfRule>
  </conditionalFormatting>
  <conditionalFormatting sqref="AT74">
    <cfRule type="cellIs" dxfId="12877" priority="13610" operator="equal">
      <formula>_FV(13,"3")</formula>
    </cfRule>
  </conditionalFormatting>
  <conditionalFormatting sqref="AT74">
    <cfRule type="cellIs" dxfId="12876" priority="13611" operator="equal">
      <formula>_FV(13,"3")</formula>
    </cfRule>
  </conditionalFormatting>
  <conditionalFormatting sqref="AT74">
    <cfRule type="containsText" dxfId="12875" priority="13593" operator="containsText" text="DOMENICA">
      <formula>NOT(ISERROR(SEARCH("DOMENICA",AT74)))</formula>
    </cfRule>
    <cfRule type="containsText" dxfId="12874" priority="13594" operator="containsText" text="08.30 – 14.30">
      <formula>NOT(ISERROR(SEARCH("08.30 – 14.30",AT74)))</formula>
    </cfRule>
    <cfRule type="containsText" dxfId="12873" priority="13595" operator="containsText" text="09.30 – 18.30">
      <formula>NOT(ISERROR(SEARCH("09.30 – 18.30",AT74)))</formula>
    </cfRule>
    <cfRule type="containsText" dxfId="12872" priority="13596" operator="containsText" text="08.30 – 16.30">
      <formula>NOT(ISERROR(SEARCH("08.30 – 16.30",AT74)))</formula>
    </cfRule>
    <cfRule type="containsText" dxfId="12871" priority="13597" operator="containsText" text="08.30 – 17.30">
      <formula>NOT(ISERROR(SEARCH("08.30 – 17.30",AT74)))</formula>
    </cfRule>
    <cfRule type="containsText" dxfId="12870" priority="13598" operator="containsText" text="09.00 – 18.00">
      <formula>NOT(ISERROR(SEARCH("09.00 – 18.00",AT74)))</formula>
    </cfRule>
    <cfRule type="containsText" dxfId="12869" priority="13599" operator="containsText" text="09.00 – 15.00">
      <formula>NOT(ISERROR(SEARCH("09.00 – 15.00",AT74)))</formula>
    </cfRule>
    <cfRule type="containsText" dxfId="12868" priority="13600" operator="containsText" text="10.30 – 19.30">
      <formula>NOT(ISERROR(SEARCH("10.30 – 19.30",AT74)))</formula>
    </cfRule>
    <cfRule type="containsText" dxfId="12867" priority="13601" operator="containsText" text="09.00 – 13.00">
      <formula>NOT(ISERROR(SEARCH("09.00 – 13.00",AT74)))</formula>
    </cfRule>
    <cfRule type="containsText" dxfId="12866" priority="13602" operator="containsText" text="11.30 – 19.30">
      <formula>NOT(ISERROR(SEARCH("11.30 – 19.30",AT74)))</formula>
    </cfRule>
  </conditionalFormatting>
  <conditionalFormatting sqref="AT74">
    <cfRule type="cellIs" dxfId="12865" priority="13585" operator="equal">
      <formula>"09.00 – 15.00"</formula>
    </cfRule>
  </conditionalFormatting>
  <conditionalFormatting sqref="AT74">
    <cfRule type="cellIs" dxfId="12864" priority="13586" operator="equal">
      <formula>"09.00 – 18.00"</formula>
    </cfRule>
  </conditionalFormatting>
  <conditionalFormatting sqref="AT74">
    <cfRule type="cellIs" dxfId="12863" priority="13587" operator="equal">
      <formula>"09.30 – 13.00"</formula>
    </cfRule>
  </conditionalFormatting>
  <conditionalFormatting sqref="AT74">
    <cfRule type="cellIs" dxfId="12862" priority="13588" operator="equal">
      <formula>"10.30 – 19.30"</formula>
    </cfRule>
  </conditionalFormatting>
  <conditionalFormatting sqref="AT74">
    <cfRule type="cellIs" dxfId="12861" priority="13589" operator="equal">
      <formula>"11.30 – 19.30"</formula>
    </cfRule>
  </conditionalFormatting>
  <conditionalFormatting sqref="AT74">
    <cfRule type="cellIs" dxfId="12860" priority="13590" operator="equal">
      <formula>_FV(13,"3")</formula>
    </cfRule>
  </conditionalFormatting>
  <conditionalFormatting sqref="AT74">
    <cfRule type="cellIs" dxfId="12859" priority="13591" operator="equal">
      <formula>_FV(13,"3")</formula>
    </cfRule>
  </conditionalFormatting>
  <conditionalFormatting sqref="AT74">
    <cfRule type="cellIs" dxfId="12858" priority="13592" operator="equal">
      <formula>_FV(13,"3")</formula>
    </cfRule>
  </conditionalFormatting>
  <conditionalFormatting sqref="AT74">
    <cfRule type="cellIs" dxfId="12857" priority="13577" operator="equal">
      <formula>"09.00 – 15.00"</formula>
    </cfRule>
  </conditionalFormatting>
  <conditionalFormatting sqref="AT74">
    <cfRule type="cellIs" dxfId="12856" priority="13578" operator="equal">
      <formula>"09.00 – 18.00"</formula>
    </cfRule>
  </conditionalFormatting>
  <conditionalFormatting sqref="AT74">
    <cfRule type="cellIs" dxfId="12855" priority="13579" operator="equal">
      <formula>"09.30 – 13.00"</formula>
    </cfRule>
  </conditionalFormatting>
  <conditionalFormatting sqref="AT74">
    <cfRule type="cellIs" dxfId="12854" priority="13580" operator="equal">
      <formula>"10.30 – 19.30"</formula>
    </cfRule>
  </conditionalFormatting>
  <conditionalFormatting sqref="AT74">
    <cfRule type="cellIs" dxfId="12853" priority="13581" operator="equal">
      <formula>"11.30 – 19.30"</formula>
    </cfRule>
  </conditionalFormatting>
  <conditionalFormatting sqref="AT74">
    <cfRule type="cellIs" dxfId="12852" priority="13582" operator="equal">
      <formula>_FV(13,"3")</formula>
    </cfRule>
  </conditionalFormatting>
  <conditionalFormatting sqref="AT74">
    <cfRule type="cellIs" dxfId="12851" priority="13583" operator="equal">
      <formula>_FV(13,"3")</formula>
    </cfRule>
  </conditionalFormatting>
  <conditionalFormatting sqref="AT74">
    <cfRule type="cellIs" dxfId="12850" priority="13584" operator="equal">
      <formula>_FV(13,"3")</formula>
    </cfRule>
  </conditionalFormatting>
  <conditionalFormatting sqref="AT74">
    <cfRule type="containsText" dxfId="12849" priority="13571" operator="containsText" text="09.00 - 13.00">
      <formula>NOT(ISERROR(SEARCH("09.00 - 13.00",AT74)))</formula>
    </cfRule>
    <cfRule type="containsText" dxfId="12848" priority="13572" operator="containsText" text="09.00 – 15:00">
      <formula>NOT(ISERROR(SEARCH("09.00 – 15:00",AT74)))</formula>
    </cfRule>
    <cfRule type="containsText" dxfId="12847" priority="13573" operator="containsText" text="09.00 – 16.00">
      <formula>NOT(ISERROR(SEARCH("09.00 – 16.00",AT74)))</formula>
    </cfRule>
    <cfRule type="containsText" dxfId="12846" priority="13574" operator="containsText" text="09.00 - 13:00">
      <formula>NOT(ISERROR(SEARCH("09.00 - 13:00",AT74)))</formula>
    </cfRule>
    <cfRule type="containsText" dxfId="12845" priority="13575" operator="containsText" text="08.30 – 16:30 ">
      <formula>NOT(ISERROR(SEARCH("08.30 – 16:30 ",AT74)))</formula>
    </cfRule>
    <cfRule type="containsText" dxfId="12844" priority="13576" operator="containsText" text="08.30 – 17:30 ">
      <formula>NOT(ISERROR(SEARCH("08.30 – 17:30 ",AT74)))</formula>
    </cfRule>
  </conditionalFormatting>
  <conditionalFormatting sqref="AT74">
    <cfRule type="cellIs" dxfId="12843" priority="13563" operator="equal">
      <formula>"09.00 – 15.00"</formula>
    </cfRule>
  </conditionalFormatting>
  <conditionalFormatting sqref="AT74">
    <cfRule type="cellIs" dxfId="12842" priority="13564" operator="equal">
      <formula>"09.00 – 18.00"</formula>
    </cfRule>
  </conditionalFormatting>
  <conditionalFormatting sqref="AT74">
    <cfRule type="cellIs" dxfId="12841" priority="13565" operator="equal">
      <formula>"09.30 – 13.00"</formula>
    </cfRule>
  </conditionalFormatting>
  <conditionalFormatting sqref="AT74">
    <cfRule type="cellIs" dxfId="12840" priority="13566" operator="equal">
      <formula>"10.30 – 19.30"</formula>
    </cfRule>
  </conditionalFormatting>
  <conditionalFormatting sqref="AT74">
    <cfRule type="cellIs" dxfId="12839" priority="13567" operator="equal">
      <formula>"11.30 – 19.30"</formula>
    </cfRule>
  </conditionalFormatting>
  <conditionalFormatting sqref="AT74">
    <cfRule type="cellIs" dxfId="12838" priority="13568" operator="equal">
      <formula>_FV(13,"3")</formula>
    </cfRule>
  </conditionalFormatting>
  <conditionalFormatting sqref="AT74">
    <cfRule type="cellIs" dxfId="12837" priority="13569" operator="equal">
      <formula>_FV(13,"3")</formula>
    </cfRule>
  </conditionalFormatting>
  <conditionalFormatting sqref="AT74">
    <cfRule type="containsText" dxfId="12836" priority="13553" operator="containsText" text="DOMENICA">
      <formula>NOT(ISERROR(SEARCH("DOMENICA",AT74)))</formula>
    </cfRule>
    <cfRule type="containsText" dxfId="12835" priority="13554" operator="containsText" text="08.30 – 14.30">
      <formula>NOT(ISERROR(SEARCH("08.30 – 14.30",AT74)))</formula>
    </cfRule>
    <cfRule type="containsText" dxfId="12834" priority="13555" operator="containsText" text="09.30 – 18.30">
      <formula>NOT(ISERROR(SEARCH("09.30 – 18.30",AT74)))</formula>
    </cfRule>
    <cfRule type="containsText" dxfId="12833" priority="13556" operator="containsText" text="08.30 – 16.30">
      <formula>NOT(ISERROR(SEARCH("08.30 – 16.30",AT74)))</formula>
    </cfRule>
    <cfRule type="containsText" dxfId="12832" priority="13557" operator="containsText" text="08.30 – 17.30">
      <formula>NOT(ISERROR(SEARCH("08.30 – 17.30",AT74)))</formula>
    </cfRule>
    <cfRule type="containsText" dxfId="12831" priority="13558" operator="containsText" text="09.00 – 18.00">
      <formula>NOT(ISERROR(SEARCH("09.00 – 18.00",AT74)))</formula>
    </cfRule>
    <cfRule type="containsText" dxfId="12830" priority="13559" operator="containsText" text="09.00 – 15.00">
      <formula>NOT(ISERROR(SEARCH("09.00 – 15.00",AT74)))</formula>
    </cfRule>
    <cfRule type="containsText" dxfId="12829" priority="13560" operator="containsText" text="10.30 – 19.30">
      <formula>NOT(ISERROR(SEARCH("10.30 – 19.30",AT74)))</formula>
    </cfRule>
    <cfRule type="containsText" dxfId="12828" priority="13561" operator="containsText" text="09.00 – 13.00">
      <formula>NOT(ISERROR(SEARCH("09.00 – 13.00",AT74)))</formula>
    </cfRule>
    <cfRule type="containsText" dxfId="12827" priority="13562" operator="containsText" text="11.30 – 19.30">
      <formula>NOT(ISERROR(SEARCH("11.30 – 19.30",AT74)))</formula>
    </cfRule>
  </conditionalFormatting>
  <conditionalFormatting sqref="AT74">
    <cfRule type="cellIs" dxfId="12826" priority="13546" operator="equal">
      <formula>"09.00 – 18.00"</formula>
    </cfRule>
  </conditionalFormatting>
  <conditionalFormatting sqref="AT74">
    <cfRule type="cellIs" dxfId="12825" priority="13547" operator="equal">
      <formula>"09.30 – 13.00"</formula>
    </cfRule>
  </conditionalFormatting>
  <conditionalFormatting sqref="AT74">
    <cfRule type="cellIs" dxfId="12824" priority="13548" operator="equal">
      <formula>"10.30 – 19.30"</formula>
    </cfRule>
  </conditionalFormatting>
  <conditionalFormatting sqref="AT74">
    <cfRule type="cellIs" dxfId="12823" priority="13549" operator="equal">
      <formula>"11.30 – 19.30"</formula>
    </cfRule>
  </conditionalFormatting>
  <conditionalFormatting sqref="AT74">
    <cfRule type="cellIs" dxfId="12822" priority="13550" operator="equal">
      <formula>_FV(13,"3")</formula>
    </cfRule>
  </conditionalFormatting>
  <conditionalFormatting sqref="AT74">
    <cfRule type="cellIs" dxfId="12821" priority="13539" operator="equal">
      <formula>"09.00 – 18.00"</formula>
    </cfRule>
  </conditionalFormatting>
  <conditionalFormatting sqref="AT74">
    <cfRule type="cellIs" dxfId="12820" priority="13540" operator="equal">
      <formula>"09.30 – 13.00"</formula>
    </cfRule>
  </conditionalFormatting>
  <conditionalFormatting sqref="AT74">
    <cfRule type="cellIs" dxfId="12819" priority="13541" operator="equal">
      <formula>"10.30 – 19.30"</formula>
    </cfRule>
  </conditionalFormatting>
  <conditionalFormatting sqref="AT74">
    <cfRule type="cellIs" dxfId="12818" priority="13542" operator="equal">
      <formula>"11.30 – 19.30"</formula>
    </cfRule>
  </conditionalFormatting>
  <conditionalFormatting sqref="AT74">
    <cfRule type="cellIs" dxfId="12817" priority="13543" operator="equal">
      <formula>_FV(13,"3")</formula>
    </cfRule>
  </conditionalFormatting>
  <conditionalFormatting sqref="AT74:AT80">
    <cfRule type="containsText" dxfId="12816" priority="13521" operator="containsText" text="08.30 – 14.30">
      <formula>NOT(ISERROR(SEARCH("08.30 – 14.30",AT74)))</formula>
    </cfRule>
    <cfRule type="containsText" dxfId="12815" priority="13522" operator="containsText" text="09:30 – 18.30">
      <formula>NOT(ISERROR(SEARCH("09:30 – 18.30",AT74)))</formula>
    </cfRule>
    <cfRule type="containsText" dxfId="12814" priority="13523" operator="containsText" text="10.30 – 18.30">
      <formula>NOT(ISERROR(SEARCH("10.30 – 18.30",AT74)))</formula>
    </cfRule>
    <cfRule type="containsText" dxfId="12813" priority="13524" operator="containsText" text="09.30 – 18.30">
      <formula>NOT(ISERROR(SEARCH("09.30 – 18.30",AT74)))</formula>
    </cfRule>
    <cfRule type="containsText" dxfId="12812" priority="13526" operator="containsText" text="09.00 – 13:00">
      <formula>NOT(ISERROR(SEARCH("09.00 – 13:00",AT74)))</formula>
    </cfRule>
    <cfRule type="containsText" dxfId="12811" priority="13527" operator="containsText" text="08.30 – 16.30">
      <formula>NOT(ISERROR(SEARCH("08.30 – 16.30",AT74)))</formula>
    </cfRule>
    <cfRule type="containsText" dxfId="12810" priority="13528" operator="containsText" text="08:30 – 17.30">
      <formula>NOT(ISERROR(SEARCH("08:30 – 17.30",AT74)))</formula>
    </cfRule>
    <cfRule type="containsText" dxfId="12809" priority="13529" operator="containsText" text="08.30 – 17.30">
      <formula>NOT(ISERROR(SEARCH("08.30 – 17.30",AT74)))</formula>
    </cfRule>
    <cfRule type="containsText" dxfId="12808" priority="13530" operator="containsText" text="09.00 – 18.00">
      <formula>NOT(ISERROR(SEARCH("09.00 – 18.00",AT74)))</formula>
    </cfRule>
    <cfRule type="containsText" dxfId="12807" priority="13531" operator="containsText" text="09.00 – 13.00">
      <formula>NOT(ISERROR(SEARCH("09.00 – 13.00",AT74)))</formula>
    </cfRule>
    <cfRule type="containsText" dxfId="12806" priority="13532" operator="containsText" text="11.30 – 19.30">
      <formula>NOT(ISERROR(SEARCH("11.30 – 19.30",AT74)))</formula>
    </cfRule>
    <cfRule type="containsText" dxfId="12805" priority="13533" operator="containsText" text="10.30 – 19.30">
      <formula>NOT(ISERROR(SEARCH("10.30 – 19.30",AT74)))</formula>
    </cfRule>
    <cfRule type="containsText" dxfId="12804" priority="13534" operator="containsText" text="09.00 – 15.00">
      <formula>NOT(ISERROR(SEARCH("09.00 – 15.00",AT74)))</formula>
    </cfRule>
    <cfRule type="containsText" dxfId="12803" priority="13535" operator="containsText" text="1 2 : 3 0">
      <formula>NOT(ISERROR(SEARCH("1 2 : 3 0",AT74)))</formula>
    </cfRule>
    <cfRule type="containsText" dxfId="12802" priority="13536" operator="containsText" text="1 3 : 3 0">
      <formula>NOT(ISERROR(SEARCH("1 3 : 3 0",AT74)))</formula>
    </cfRule>
    <cfRule type="containsText" dxfId="12801" priority="13537" operator="containsText" text="FESTIVITÁ">
      <formula>NOT(ISERROR(SEARCH("FESTIVITÁ",AT74)))</formula>
    </cfRule>
    <cfRule type="cellIs" dxfId="12800" priority="13538" operator="equal">
      <formula>"DOMENICA"</formula>
    </cfRule>
  </conditionalFormatting>
  <conditionalFormatting sqref="AT74:AT80">
    <cfRule type="containsText" dxfId="12799" priority="13513" operator="containsText" text="09.00 - 13.00">
      <formula>NOT(ISERROR(SEARCH("09.00 - 13.00",AT74)))</formula>
    </cfRule>
    <cfRule type="containsText" dxfId="12798" priority="13516" operator="containsText" text="09.00 – 15:00">
      <formula>NOT(ISERROR(SEARCH("09.00 – 15:00",AT74)))</formula>
    </cfRule>
    <cfRule type="containsText" dxfId="12797" priority="13517" operator="containsText" text="09.00 – 16.00">
      <formula>NOT(ISERROR(SEARCH("09.00 – 16.00",AT74)))</formula>
    </cfRule>
    <cfRule type="containsText" dxfId="12796" priority="13518" operator="containsText" text="09.00 - 13:00">
      <formula>NOT(ISERROR(SEARCH("09.00 - 13:00",AT74)))</formula>
    </cfRule>
    <cfRule type="containsText" dxfId="12795" priority="13519" operator="containsText" text="08.30 – 16:30 ">
      <formula>NOT(ISERROR(SEARCH("08.30 – 16:30 ",AT74)))</formula>
    </cfRule>
    <cfRule type="containsText" dxfId="12794" priority="13520" operator="containsText" text="08.30 – 17:30 ">
      <formula>NOT(ISERROR(SEARCH("08.30 – 17:30 ",AT74)))</formula>
    </cfRule>
  </conditionalFormatting>
  <conditionalFormatting sqref="AT74:AT80">
    <cfRule type="containsText" dxfId="12793" priority="13515" operator="containsText" text="1 3 : 0 0">
      <formula>NOT(ISERROR(SEARCH("1 3 : 0 0",AT74)))</formula>
    </cfRule>
  </conditionalFormatting>
  <conditionalFormatting sqref="AT75">
    <cfRule type="containsText" dxfId="12792" priority="13514" operator="containsText" text="13:00">
      <formula>NOT(ISERROR(SEARCH("13:00",AT75)))</formula>
    </cfRule>
  </conditionalFormatting>
  <conditionalFormatting sqref="AT74:AT80">
    <cfRule type="containsText" dxfId="12791" priority="13525" operator="containsText" text="09:00 – 13.00 ">
      <formula>NOT(ISERROR(SEARCH("09:00 – 13.00 ",AT74)))</formula>
    </cfRule>
  </conditionalFormatting>
  <conditionalFormatting sqref="AT74:AT80">
    <cfRule type="containsText" dxfId="12790" priority="13512" operator="containsText" text="09:00 – 13.00 ">
      <formula>NOT(ISERROR(SEARCH("09:00 – 13.00 ",AT74)))</formula>
    </cfRule>
  </conditionalFormatting>
  <conditionalFormatting sqref="AT76">
    <cfRule type="containsText" dxfId="12789" priority="13509" operator="containsText" text="09.00 -13.00">
      <formula>NOT(ISERROR(SEARCH("09.00 -13.00",AT76)))</formula>
    </cfRule>
    <cfRule type="containsText" dxfId="12788" priority="13510" operator="containsText" text="09.00 -15:00">
      <formula>NOT(ISERROR(SEARCH("09.00 -15:00",AT76)))</formula>
    </cfRule>
    <cfRule type="containsText" dxfId="12787" priority="13511" operator="containsText" text="09.00 -16.00">
      <formula>NOT(ISERROR(SEARCH("09.00 -16.00",AT76)))</formula>
    </cfRule>
  </conditionalFormatting>
  <conditionalFormatting sqref="AT75:AT80">
    <cfRule type="containsText" dxfId="12786" priority="13506" operator="containsText" text="09.00 -13.00">
      <formula>NOT(ISERROR(SEARCH("09.00 -13.00",AT75)))</formula>
    </cfRule>
    <cfRule type="containsText" dxfId="12785" priority="13507" operator="containsText" text="09.00 -15:00">
      <formula>NOT(ISERROR(SEARCH("09.00 -15:00",AT75)))</formula>
    </cfRule>
    <cfRule type="containsText" dxfId="12784" priority="13508" operator="containsText" text="09.00 -16.00">
      <formula>NOT(ISERROR(SEARCH("09.00 -16.00",AT75)))</formula>
    </cfRule>
  </conditionalFormatting>
  <conditionalFormatting sqref="AT75">
    <cfRule type="containsText" dxfId="12783" priority="13503" operator="containsText" text="09.00 -13.00">
      <formula>NOT(ISERROR(SEARCH("09.00 -13.00",AT75)))</formula>
    </cfRule>
    <cfRule type="containsText" dxfId="12782" priority="13504" operator="containsText" text="09.00 -15:00">
      <formula>NOT(ISERROR(SEARCH("09.00 -15:00",AT75)))</formula>
    </cfRule>
    <cfRule type="containsText" dxfId="12781" priority="13505" operator="containsText" text="09.00 -16.00">
      <formula>NOT(ISERROR(SEARCH("09.00 -16.00",AT75)))</formula>
    </cfRule>
  </conditionalFormatting>
  <conditionalFormatting sqref="AT74:AT80">
    <cfRule type="containsText" dxfId="12780" priority="13502" operator="containsText" text="09:00 – 13.00 ">
      <formula>NOT(ISERROR(SEARCH("09:00 – 13.00 ",AT74)))</formula>
    </cfRule>
  </conditionalFormatting>
  <conditionalFormatting sqref="AT76">
    <cfRule type="containsText" dxfId="12779" priority="13499" operator="containsText" text="09.00 -13.00">
      <formula>NOT(ISERROR(SEARCH("09.00 -13.00",AT76)))</formula>
    </cfRule>
    <cfRule type="containsText" dxfId="12778" priority="13500" operator="containsText" text="09.00 -15:00">
      <formula>NOT(ISERROR(SEARCH("09.00 -15:00",AT76)))</formula>
    </cfRule>
    <cfRule type="containsText" dxfId="12777" priority="13501" operator="containsText" text="09.00 -16.00">
      <formula>NOT(ISERROR(SEARCH("09.00 -16.00",AT76)))</formula>
    </cfRule>
  </conditionalFormatting>
  <conditionalFormatting sqref="AT75:AT80">
    <cfRule type="containsText" dxfId="12776" priority="13496" operator="containsText" text="09.00 -13.00">
      <formula>NOT(ISERROR(SEARCH("09.00 -13.00",AT75)))</formula>
    </cfRule>
    <cfRule type="containsText" dxfId="12775" priority="13497" operator="containsText" text="09.00 -15:00">
      <formula>NOT(ISERROR(SEARCH("09.00 -15:00",AT75)))</formula>
    </cfRule>
    <cfRule type="containsText" dxfId="12774" priority="13498" operator="containsText" text="09.00 -16.00">
      <formula>NOT(ISERROR(SEARCH("09.00 -16.00",AT75)))</formula>
    </cfRule>
  </conditionalFormatting>
  <conditionalFormatting sqref="AT75">
    <cfRule type="containsText" dxfId="12773" priority="13493" operator="containsText" text="09.00 -13.00">
      <formula>NOT(ISERROR(SEARCH("09.00 -13.00",AT75)))</formula>
    </cfRule>
    <cfRule type="containsText" dxfId="12772" priority="13494" operator="containsText" text="09.00 -15:00">
      <formula>NOT(ISERROR(SEARCH("09.00 -15:00",AT75)))</formula>
    </cfRule>
    <cfRule type="containsText" dxfId="12771" priority="13495" operator="containsText" text="09.00 -16.00">
      <formula>NOT(ISERROR(SEARCH("09.00 -16.00",AT75)))</formula>
    </cfRule>
  </conditionalFormatting>
  <conditionalFormatting sqref="AT76">
    <cfRule type="containsText" dxfId="12770" priority="13490" operator="containsText" text="09.00 -13:00">
      <formula>NOT(ISERROR(SEARCH("09.00 -13:00",AT76)))</formula>
    </cfRule>
    <cfRule type="containsText" dxfId="12769" priority="13491" operator="containsText" text="08.30 -17.30">
      <formula>NOT(ISERROR(SEARCH("08.30 -17.30",AT76)))</formula>
    </cfRule>
    <cfRule type="containsText" dxfId="12768" priority="13492" operator="containsText" text="08.30 -15:30">
      <formula>NOT(ISERROR(SEARCH("08.30 -15:30",AT76)))</formula>
    </cfRule>
  </conditionalFormatting>
  <conditionalFormatting sqref="AT75:AT80">
    <cfRule type="containsText" dxfId="12767" priority="13487" operator="containsText" text="09.00 -13.00">
      <formula>NOT(ISERROR(SEARCH("09.00 -13.00",AT75)))</formula>
    </cfRule>
    <cfRule type="containsText" dxfId="12766" priority="13488" operator="containsText" text="09.00 -15:00">
      <formula>NOT(ISERROR(SEARCH("09.00 -15:00",AT75)))</formula>
    </cfRule>
    <cfRule type="containsText" dxfId="12765" priority="13489" operator="containsText" text="09.00 -16.00">
      <formula>NOT(ISERROR(SEARCH("09.00 -16.00",AT75)))</formula>
    </cfRule>
  </conditionalFormatting>
  <conditionalFormatting sqref="AT75:AT80">
    <cfRule type="containsText" dxfId="12764" priority="13484" operator="containsText" text="09.00 -13:00">
      <formula>NOT(ISERROR(SEARCH("09.00 -13:00",AT75)))</formula>
    </cfRule>
    <cfRule type="containsText" dxfId="12763" priority="13485" operator="containsText" text="08.30 -17.30">
      <formula>NOT(ISERROR(SEARCH("08.30 -17.30",AT75)))</formula>
    </cfRule>
    <cfRule type="containsText" dxfId="12762" priority="13486" operator="containsText" text="08.30 -15:30">
      <formula>NOT(ISERROR(SEARCH("08.30 -15:30",AT75)))</formula>
    </cfRule>
  </conditionalFormatting>
  <conditionalFormatting sqref="AT75">
    <cfRule type="containsText" dxfId="12761" priority="13481" operator="containsText" text="09.00 -13.00">
      <formula>NOT(ISERROR(SEARCH("09.00 -13.00",AT75)))</formula>
    </cfRule>
    <cfRule type="containsText" dxfId="12760" priority="13482" operator="containsText" text="09.00 -15:00">
      <formula>NOT(ISERROR(SEARCH("09.00 -15:00",AT75)))</formula>
    </cfRule>
    <cfRule type="containsText" dxfId="12759" priority="13483" operator="containsText" text="09.00 -16.00">
      <formula>NOT(ISERROR(SEARCH("09.00 -16.00",AT75)))</formula>
    </cfRule>
  </conditionalFormatting>
  <conditionalFormatting sqref="AT75">
    <cfRule type="containsText" dxfId="12758" priority="13478" operator="containsText" text="09.00 -13:00">
      <formula>NOT(ISERROR(SEARCH("09.00 -13:00",AT75)))</formula>
    </cfRule>
    <cfRule type="containsText" dxfId="12757" priority="13479" operator="containsText" text="08.30 -17.30">
      <formula>NOT(ISERROR(SEARCH("08.30 -17.30",AT75)))</formula>
    </cfRule>
    <cfRule type="containsText" dxfId="12756" priority="13480" operator="containsText" text="08.30 -15:30">
      <formula>NOT(ISERROR(SEARCH("08.30 -15:30",AT75)))</formula>
    </cfRule>
  </conditionalFormatting>
  <conditionalFormatting sqref="AT70:AT73">
    <cfRule type="containsText" dxfId="12755" priority="13460" operator="containsText" text="08.30 – 14.30">
      <formula>NOT(ISERROR(SEARCH("08.30 – 14.30",AT70)))</formula>
    </cfRule>
    <cfRule type="containsText" dxfId="12754" priority="13461" operator="containsText" text="09:30 – 18.30">
      <formula>NOT(ISERROR(SEARCH("09:30 – 18.30",AT70)))</formula>
    </cfRule>
    <cfRule type="containsText" dxfId="12753" priority="13462" operator="containsText" text="10.30 – 18.30">
      <formula>NOT(ISERROR(SEARCH("10.30 – 18.30",AT70)))</formula>
    </cfRule>
    <cfRule type="containsText" dxfId="12752" priority="13463" operator="containsText" text="09.30 – 18.30">
      <formula>NOT(ISERROR(SEARCH("09.30 – 18.30",AT70)))</formula>
    </cfRule>
    <cfRule type="containsText" dxfId="12751" priority="13465" operator="containsText" text="09.00 – 13:00">
      <formula>NOT(ISERROR(SEARCH("09.00 – 13:00",AT70)))</formula>
    </cfRule>
    <cfRule type="containsText" dxfId="12750" priority="13466" operator="containsText" text="08.30 – 16.30">
      <formula>NOT(ISERROR(SEARCH("08.30 – 16.30",AT70)))</formula>
    </cfRule>
    <cfRule type="containsText" dxfId="12749" priority="13467" operator="containsText" text="08:30 – 17.30">
      <formula>NOT(ISERROR(SEARCH("08:30 – 17.30",AT70)))</formula>
    </cfRule>
    <cfRule type="containsText" dxfId="12748" priority="13468" operator="containsText" text="08.30 – 17.30">
      <formula>NOT(ISERROR(SEARCH("08.30 – 17.30",AT70)))</formula>
    </cfRule>
    <cfRule type="containsText" dxfId="12747" priority="13469" operator="containsText" text="09.00 – 18.00">
      <formula>NOT(ISERROR(SEARCH("09.00 – 18.00",AT70)))</formula>
    </cfRule>
    <cfRule type="containsText" dxfId="12746" priority="13470" operator="containsText" text="09.00 – 13.00">
      <formula>NOT(ISERROR(SEARCH("09.00 – 13.00",AT70)))</formula>
    </cfRule>
    <cfRule type="containsText" dxfId="12745" priority="13471" operator="containsText" text="11.30 – 19.30">
      <formula>NOT(ISERROR(SEARCH("11.30 – 19.30",AT70)))</formula>
    </cfRule>
    <cfRule type="containsText" dxfId="12744" priority="13472" operator="containsText" text="10.30 – 19.30">
      <formula>NOT(ISERROR(SEARCH("10.30 – 19.30",AT70)))</formula>
    </cfRule>
    <cfRule type="containsText" dxfId="12743" priority="13473" operator="containsText" text="09.00 – 15.00">
      <formula>NOT(ISERROR(SEARCH("09.00 – 15.00",AT70)))</formula>
    </cfRule>
    <cfRule type="containsText" dxfId="12742" priority="13474" operator="containsText" text="1 2 : 3 0">
      <formula>NOT(ISERROR(SEARCH("1 2 : 3 0",AT70)))</formula>
    </cfRule>
    <cfRule type="containsText" dxfId="12741" priority="13475" operator="containsText" text="1 3 : 3 0">
      <formula>NOT(ISERROR(SEARCH("1 3 : 3 0",AT70)))</formula>
    </cfRule>
    <cfRule type="containsText" dxfId="12740" priority="13476" operator="containsText" text="FESTIVITÁ">
      <formula>NOT(ISERROR(SEARCH("FESTIVITÁ",AT70)))</formula>
    </cfRule>
    <cfRule type="cellIs" dxfId="12739" priority="13477" operator="equal">
      <formula>"DOMENICA"</formula>
    </cfRule>
  </conditionalFormatting>
  <conditionalFormatting sqref="AT70:AT73">
    <cfRule type="containsText" dxfId="12738" priority="13453" operator="containsText" text="09.00 - 13.00">
      <formula>NOT(ISERROR(SEARCH("09.00 - 13.00",AT70)))</formula>
    </cfRule>
    <cfRule type="containsText" dxfId="12737" priority="13455" operator="containsText" text="09.00 – 15:00">
      <formula>NOT(ISERROR(SEARCH("09.00 – 15:00",AT70)))</formula>
    </cfRule>
    <cfRule type="containsText" dxfId="12736" priority="13456" operator="containsText" text="09.00 – 16.00">
      <formula>NOT(ISERROR(SEARCH("09.00 – 16.00",AT70)))</formula>
    </cfRule>
    <cfRule type="containsText" dxfId="12735" priority="13457" operator="containsText" text="09.00 - 13:00">
      <formula>NOT(ISERROR(SEARCH("09.00 - 13:00",AT70)))</formula>
    </cfRule>
    <cfRule type="containsText" dxfId="12734" priority="13458" operator="containsText" text="08.30 – 16:30 ">
      <formula>NOT(ISERROR(SEARCH("08.30 – 16:30 ",AT70)))</formula>
    </cfRule>
    <cfRule type="containsText" dxfId="12733" priority="13459" operator="containsText" text="08.30 – 17:30 ">
      <formula>NOT(ISERROR(SEARCH("08.30 – 17:30 ",AT70)))</formula>
    </cfRule>
  </conditionalFormatting>
  <conditionalFormatting sqref="AT70:AT73">
    <cfRule type="containsText" dxfId="12732" priority="13454" operator="containsText" text="1 3 : 0 0">
      <formula>NOT(ISERROR(SEARCH("1 3 : 0 0",AT70)))</formula>
    </cfRule>
  </conditionalFormatting>
  <conditionalFormatting sqref="AT70:AT73">
    <cfRule type="containsText" dxfId="12731" priority="13464" operator="containsText" text="09:00 – 13.00 ">
      <formula>NOT(ISERROR(SEARCH("09:00 – 13.00 ",AT70)))</formula>
    </cfRule>
  </conditionalFormatting>
  <conditionalFormatting sqref="AT70:AT73">
    <cfRule type="containsText" dxfId="12730" priority="13452" operator="containsText" text="09:00 – 13.00 ">
      <formula>NOT(ISERROR(SEARCH("09:00 – 13.00 ",AT70)))</formula>
    </cfRule>
  </conditionalFormatting>
  <conditionalFormatting sqref="AT70:AT73">
    <cfRule type="containsText" dxfId="12729" priority="13449" operator="containsText" text="09.00 -13.00">
      <formula>NOT(ISERROR(SEARCH("09.00 -13.00",AT70)))</formula>
    </cfRule>
    <cfRule type="containsText" dxfId="12728" priority="13450" operator="containsText" text="09.00 -15:00">
      <formula>NOT(ISERROR(SEARCH("09.00 -15:00",AT70)))</formula>
    </cfRule>
    <cfRule type="containsText" dxfId="12727" priority="13451" operator="containsText" text="09.00 -16.00">
      <formula>NOT(ISERROR(SEARCH("09.00 -16.00",AT70)))</formula>
    </cfRule>
  </conditionalFormatting>
  <conditionalFormatting sqref="AT70:AT73">
    <cfRule type="containsText" dxfId="12726" priority="13448" operator="containsText" text="09:00 – 13.00 ">
      <formula>NOT(ISERROR(SEARCH("09:00 – 13.00 ",AT70)))</formula>
    </cfRule>
  </conditionalFormatting>
  <conditionalFormatting sqref="AT70:AT73">
    <cfRule type="containsText" dxfId="12725" priority="13445" operator="containsText" text="09.00 -13.00">
      <formula>NOT(ISERROR(SEARCH("09.00 -13.00",AT70)))</formula>
    </cfRule>
    <cfRule type="containsText" dxfId="12724" priority="13446" operator="containsText" text="09.00 -15:00">
      <formula>NOT(ISERROR(SEARCH("09.00 -15:00",AT70)))</formula>
    </cfRule>
    <cfRule type="containsText" dxfId="12723" priority="13447" operator="containsText" text="09.00 -16.00">
      <formula>NOT(ISERROR(SEARCH("09.00 -16.00",AT70)))</formula>
    </cfRule>
  </conditionalFormatting>
  <conditionalFormatting sqref="AT70:AT73">
    <cfRule type="containsText" dxfId="12722" priority="13442" operator="containsText" text="09.00 -13.00">
      <formula>NOT(ISERROR(SEARCH("09.00 -13.00",AT70)))</formula>
    </cfRule>
    <cfRule type="containsText" dxfId="12721" priority="13443" operator="containsText" text="09.00 -15:00">
      <formula>NOT(ISERROR(SEARCH("09.00 -15:00",AT70)))</formula>
    </cfRule>
    <cfRule type="containsText" dxfId="12720" priority="13444" operator="containsText" text="09.00 -16.00">
      <formula>NOT(ISERROR(SEARCH("09.00 -16.00",AT70)))</formula>
    </cfRule>
  </conditionalFormatting>
  <conditionalFormatting sqref="AT70:AT73">
    <cfRule type="containsText" dxfId="12719" priority="13439" operator="containsText" text="09.00 -13:00">
      <formula>NOT(ISERROR(SEARCH("09.00 -13:00",AT70)))</formula>
    </cfRule>
    <cfRule type="containsText" dxfId="12718" priority="13440" operator="containsText" text="08.30 -17.30">
      <formula>NOT(ISERROR(SEARCH("08.30 -17.30",AT70)))</formula>
    </cfRule>
    <cfRule type="containsText" dxfId="12717" priority="13441" operator="containsText" text="08.30 -15:30">
      <formula>NOT(ISERROR(SEARCH("08.30 -15:30",AT70)))</formula>
    </cfRule>
  </conditionalFormatting>
  <conditionalFormatting sqref="AT74">
    <cfRule type="containsText" dxfId="12716" priority="13436" operator="containsText" text="09.00 -13.00">
      <formula>NOT(ISERROR(SEARCH("09.00 -13.00",AT74)))</formula>
    </cfRule>
    <cfRule type="containsText" dxfId="12715" priority="13437" operator="containsText" text="09.00 -15:00">
      <formula>NOT(ISERROR(SEARCH("09.00 -15:00",AT74)))</formula>
    </cfRule>
    <cfRule type="containsText" dxfId="12714" priority="13438" operator="containsText" text="09.00 -16.00">
      <formula>NOT(ISERROR(SEARCH("09.00 -16.00",AT74)))</formula>
    </cfRule>
  </conditionalFormatting>
  <conditionalFormatting sqref="AT74">
    <cfRule type="containsText" dxfId="12713" priority="13433" operator="containsText" text="09.00 -13.00">
      <formula>NOT(ISERROR(SEARCH("09.00 -13.00",AT74)))</formula>
    </cfRule>
    <cfRule type="containsText" dxfId="12712" priority="13434" operator="containsText" text="09.00 -15:00">
      <formula>NOT(ISERROR(SEARCH("09.00 -15:00",AT74)))</formula>
    </cfRule>
    <cfRule type="containsText" dxfId="12711" priority="13435" operator="containsText" text="09.00 -16.00">
      <formula>NOT(ISERROR(SEARCH("09.00 -16.00",AT74)))</formula>
    </cfRule>
  </conditionalFormatting>
  <conditionalFormatting sqref="AT74">
    <cfRule type="containsText" dxfId="12710" priority="13430" operator="containsText" text="09.00 -13:00">
      <formula>NOT(ISERROR(SEARCH("09.00 -13:00",AT74)))</formula>
    </cfRule>
    <cfRule type="containsText" dxfId="12709" priority="13431" operator="containsText" text="08.30 -17.30">
      <formula>NOT(ISERROR(SEARCH("08.30 -17.30",AT74)))</formula>
    </cfRule>
    <cfRule type="containsText" dxfId="12708" priority="13432" operator="containsText" text="08.30 -15:30">
      <formula>NOT(ISERROR(SEARCH("08.30 -15:30",AT74)))</formula>
    </cfRule>
  </conditionalFormatting>
  <conditionalFormatting sqref="AT94">
    <cfRule type="cellIs" dxfId="12707" priority="13388" operator="equal">
      <formula>_FV(13,"3")</formula>
    </cfRule>
  </conditionalFormatting>
  <conditionalFormatting sqref="AT94">
    <cfRule type="cellIs" dxfId="12706" priority="13369" operator="equal">
      <formula>_FV(13,"3")</formula>
    </cfRule>
  </conditionalFormatting>
  <conditionalFormatting sqref="AT94">
    <cfRule type="cellIs" dxfId="12705" priority="13370" operator="equal">
      <formula>_FV(13,"3")</formula>
    </cfRule>
  </conditionalFormatting>
  <conditionalFormatting sqref="AT94">
    <cfRule type="cellIs" dxfId="12704" priority="13362" operator="equal">
      <formula>_FV(13,"3")</formula>
    </cfRule>
  </conditionalFormatting>
  <conditionalFormatting sqref="AT94">
    <cfRule type="cellIs" dxfId="12703" priority="13363" operator="equal">
      <formula>_FV(13,"3")</formula>
    </cfRule>
  </conditionalFormatting>
  <conditionalFormatting sqref="AT94">
    <cfRule type="cellIs" dxfId="12702" priority="13421" operator="equal">
      <formula>"09.00 – 13.00"</formula>
    </cfRule>
  </conditionalFormatting>
  <conditionalFormatting sqref="AT94">
    <cfRule type="cellIs" dxfId="12701" priority="13422" operator="equal">
      <formula>"09.00 – 15.00"</formula>
    </cfRule>
  </conditionalFormatting>
  <conditionalFormatting sqref="AT94">
    <cfRule type="cellIs" dxfId="12700" priority="13423" operator="equal">
      <formula>"09.00 – 18.00"</formula>
    </cfRule>
  </conditionalFormatting>
  <conditionalFormatting sqref="AT94">
    <cfRule type="cellIs" dxfId="12699" priority="13424" operator="equal">
      <formula>"09.30 – 13.00"</formula>
    </cfRule>
  </conditionalFormatting>
  <conditionalFormatting sqref="AT94">
    <cfRule type="cellIs" dxfId="12698" priority="13425" operator="equal">
      <formula>"10.30 – 19.30"</formula>
    </cfRule>
  </conditionalFormatting>
  <conditionalFormatting sqref="AT94">
    <cfRule type="cellIs" dxfId="12697" priority="13426" operator="equal">
      <formula>"11.30 – 19.30"</formula>
    </cfRule>
  </conditionalFormatting>
  <conditionalFormatting sqref="AT94">
    <cfRule type="cellIs" dxfId="12696" priority="13427" operator="equal">
      <formula>_FV(13,"3")</formula>
    </cfRule>
  </conditionalFormatting>
  <conditionalFormatting sqref="AT94">
    <cfRule type="cellIs" dxfId="12695" priority="13428" operator="equal">
      <formula>_FV(13,"3")</formula>
    </cfRule>
  </conditionalFormatting>
  <conditionalFormatting sqref="AT94">
    <cfRule type="cellIs" dxfId="12694" priority="13429" operator="equal">
      <formula>_FV(13,"3")</formula>
    </cfRule>
  </conditionalFormatting>
  <conditionalFormatting sqref="AT94">
    <cfRule type="containsText" dxfId="12693" priority="13411" operator="containsText" text="DOMENICA">
      <formula>NOT(ISERROR(SEARCH("DOMENICA",AT94)))</formula>
    </cfRule>
    <cfRule type="containsText" dxfId="12692" priority="13412" operator="containsText" text="08.30 – 14.30">
      <formula>NOT(ISERROR(SEARCH("08.30 – 14.30",AT94)))</formula>
    </cfRule>
    <cfRule type="containsText" dxfId="12691" priority="13413" operator="containsText" text="09.30 – 18.30">
      <formula>NOT(ISERROR(SEARCH("09.30 – 18.30",AT94)))</formula>
    </cfRule>
    <cfRule type="containsText" dxfId="12690" priority="13414" operator="containsText" text="08.30 – 16.30">
      <formula>NOT(ISERROR(SEARCH("08.30 – 16.30",AT94)))</formula>
    </cfRule>
    <cfRule type="containsText" dxfId="12689" priority="13415" operator="containsText" text="08.30 – 17.30">
      <formula>NOT(ISERROR(SEARCH("08.30 – 17.30",AT94)))</formula>
    </cfRule>
    <cfRule type="containsText" dxfId="12688" priority="13416" operator="containsText" text="09.00 – 18.00">
      <formula>NOT(ISERROR(SEARCH("09.00 – 18.00",AT94)))</formula>
    </cfRule>
    <cfRule type="containsText" dxfId="12687" priority="13417" operator="containsText" text="09.00 – 15.00">
      <formula>NOT(ISERROR(SEARCH("09.00 – 15.00",AT94)))</formula>
    </cfRule>
    <cfRule type="containsText" dxfId="12686" priority="13418" operator="containsText" text="10.30 – 19.30">
      <formula>NOT(ISERROR(SEARCH("10.30 – 19.30",AT94)))</formula>
    </cfRule>
    <cfRule type="containsText" dxfId="12685" priority="13419" operator="containsText" text="09.00 – 13.00">
      <formula>NOT(ISERROR(SEARCH("09.00 – 13.00",AT94)))</formula>
    </cfRule>
    <cfRule type="containsText" dxfId="12684" priority="13420" operator="containsText" text="11.30 – 19.30">
      <formula>NOT(ISERROR(SEARCH("11.30 – 19.30",AT94)))</formula>
    </cfRule>
  </conditionalFormatting>
  <conditionalFormatting sqref="AT94">
    <cfRule type="cellIs" dxfId="12683" priority="13403" operator="equal">
      <formula>"09.00 – 15.00"</formula>
    </cfRule>
  </conditionalFormatting>
  <conditionalFormatting sqref="AT94">
    <cfRule type="cellIs" dxfId="12682" priority="13404" operator="equal">
      <formula>"09.00 – 18.00"</formula>
    </cfRule>
  </conditionalFormatting>
  <conditionalFormatting sqref="AT94">
    <cfRule type="cellIs" dxfId="12681" priority="13405" operator="equal">
      <formula>"09.30 – 13.00"</formula>
    </cfRule>
  </conditionalFormatting>
  <conditionalFormatting sqref="AT94">
    <cfRule type="cellIs" dxfId="12680" priority="13406" operator="equal">
      <formula>"10.30 – 19.30"</formula>
    </cfRule>
  </conditionalFormatting>
  <conditionalFormatting sqref="AT94">
    <cfRule type="cellIs" dxfId="12679" priority="13407" operator="equal">
      <formula>"11.30 – 19.30"</formula>
    </cfRule>
  </conditionalFormatting>
  <conditionalFormatting sqref="AT94">
    <cfRule type="cellIs" dxfId="12678" priority="13408" operator="equal">
      <formula>_FV(13,"3")</formula>
    </cfRule>
  </conditionalFormatting>
  <conditionalFormatting sqref="AT94">
    <cfRule type="cellIs" dxfId="12677" priority="13409" operator="equal">
      <formula>_FV(13,"3")</formula>
    </cfRule>
  </conditionalFormatting>
  <conditionalFormatting sqref="AT94">
    <cfRule type="cellIs" dxfId="12676" priority="13410" operator="equal">
      <formula>_FV(13,"3")</formula>
    </cfRule>
  </conditionalFormatting>
  <conditionalFormatting sqref="AT94">
    <cfRule type="cellIs" dxfId="12675" priority="13395" operator="equal">
      <formula>"09.00 – 15.00"</formula>
    </cfRule>
  </conditionalFormatting>
  <conditionalFormatting sqref="AT94">
    <cfRule type="cellIs" dxfId="12674" priority="13396" operator="equal">
      <formula>"09.00 – 18.00"</formula>
    </cfRule>
  </conditionalFormatting>
  <conditionalFormatting sqref="AT94">
    <cfRule type="cellIs" dxfId="12673" priority="13397" operator="equal">
      <formula>"09.30 – 13.00"</formula>
    </cfRule>
  </conditionalFormatting>
  <conditionalFormatting sqref="AT94">
    <cfRule type="cellIs" dxfId="12672" priority="13398" operator="equal">
      <formula>"10.30 – 19.30"</formula>
    </cfRule>
  </conditionalFormatting>
  <conditionalFormatting sqref="AT94">
    <cfRule type="cellIs" dxfId="12671" priority="13399" operator="equal">
      <formula>"11.30 – 19.30"</formula>
    </cfRule>
  </conditionalFormatting>
  <conditionalFormatting sqref="AT94">
    <cfRule type="cellIs" dxfId="12670" priority="13400" operator="equal">
      <formula>_FV(13,"3")</formula>
    </cfRule>
  </conditionalFormatting>
  <conditionalFormatting sqref="AT94">
    <cfRule type="cellIs" dxfId="12669" priority="13401" operator="equal">
      <formula>_FV(13,"3")</formula>
    </cfRule>
  </conditionalFormatting>
  <conditionalFormatting sqref="AT94">
    <cfRule type="cellIs" dxfId="12668" priority="13402" operator="equal">
      <formula>_FV(13,"3")</formula>
    </cfRule>
  </conditionalFormatting>
  <conditionalFormatting sqref="AT94">
    <cfRule type="containsText" dxfId="12667" priority="13389" operator="containsText" text="09.00 - 13.00">
      <formula>NOT(ISERROR(SEARCH("09.00 - 13.00",AT94)))</formula>
    </cfRule>
    <cfRule type="containsText" dxfId="12666" priority="13390" operator="containsText" text="09.00 – 15:00">
      <formula>NOT(ISERROR(SEARCH("09.00 – 15:00",AT94)))</formula>
    </cfRule>
    <cfRule type="containsText" dxfId="12665" priority="13391" operator="containsText" text="09.00 – 16.00">
      <formula>NOT(ISERROR(SEARCH("09.00 – 16.00",AT94)))</formula>
    </cfRule>
    <cfRule type="containsText" dxfId="12664" priority="13392" operator="containsText" text="09.00 - 13:00">
      <formula>NOT(ISERROR(SEARCH("09.00 - 13:00",AT94)))</formula>
    </cfRule>
    <cfRule type="containsText" dxfId="12663" priority="13393" operator="containsText" text="08.30 – 16:30 ">
      <formula>NOT(ISERROR(SEARCH("08.30 – 16:30 ",AT94)))</formula>
    </cfRule>
    <cfRule type="containsText" dxfId="12662" priority="13394" operator="containsText" text="08.30 – 17:30 ">
      <formula>NOT(ISERROR(SEARCH("08.30 – 17:30 ",AT94)))</formula>
    </cfRule>
  </conditionalFormatting>
  <conditionalFormatting sqref="AT94">
    <cfRule type="cellIs" dxfId="12661" priority="13381" operator="equal">
      <formula>"09.00 – 15.00"</formula>
    </cfRule>
  </conditionalFormatting>
  <conditionalFormatting sqref="AT94">
    <cfRule type="cellIs" dxfId="12660" priority="13382" operator="equal">
      <formula>"09.00 – 18.00"</formula>
    </cfRule>
  </conditionalFormatting>
  <conditionalFormatting sqref="AT94">
    <cfRule type="cellIs" dxfId="12659" priority="13383" operator="equal">
      <formula>"09.30 – 13.00"</formula>
    </cfRule>
  </conditionalFormatting>
  <conditionalFormatting sqref="AT94">
    <cfRule type="cellIs" dxfId="12658" priority="13384" operator="equal">
      <formula>"10.30 – 19.30"</formula>
    </cfRule>
  </conditionalFormatting>
  <conditionalFormatting sqref="AT94">
    <cfRule type="cellIs" dxfId="12657" priority="13385" operator="equal">
      <formula>"11.30 – 19.30"</formula>
    </cfRule>
  </conditionalFormatting>
  <conditionalFormatting sqref="AT94">
    <cfRule type="cellIs" dxfId="12656" priority="13386" operator="equal">
      <formula>_FV(13,"3")</formula>
    </cfRule>
  </conditionalFormatting>
  <conditionalFormatting sqref="AT94">
    <cfRule type="cellIs" dxfId="12655" priority="13387" operator="equal">
      <formula>_FV(13,"3")</formula>
    </cfRule>
  </conditionalFormatting>
  <conditionalFormatting sqref="AT94">
    <cfRule type="containsText" dxfId="12654" priority="13371" operator="containsText" text="DOMENICA">
      <formula>NOT(ISERROR(SEARCH("DOMENICA",AT94)))</formula>
    </cfRule>
    <cfRule type="containsText" dxfId="12653" priority="13372" operator="containsText" text="08.30 – 14.30">
      <formula>NOT(ISERROR(SEARCH("08.30 – 14.30",AT94)))</formula>
    </cfRule>
    <cfRule type="containsText" dxfId="12652" priority="13373" operator="containsText" text="09.30 – 18.30">
      <formula>NOT(ISERROR(SEARCH("09.30 – 18.30",AT94)))</formula>
    </cfRule>
    <cfRule type="containsText" dxfId="12651" priority="13374" operator="containsText" text="08.30 – 16.30">
      <formula>NOT(ISERROR(SEARCH("08.30 – 16.30",AT94)))</formula>
    </cfRule>
    <cfRule type="containsText" dxfId="12650" priority="13375" operator="containsText" text="08.30 – 17.30">
      <formula>NOT(ISERROR(SEARCH("08.30 – 17.30",AT94)))</formula>
    </cfRule>
    <cfRule type="containsText" dxfId="12649" priority="13376" operator="containsText" text="09.00 – 18.00">
      <formula>NOT(ISERROR(SEARCH("09.00 – 18.00",AT94)))</formula>
    </cfRule>
    <cfRule type="containsText" dxfId="12648" priority="13377" operator="containsText" text="09.00 – 15.00">
      <formula>NOT(ISERROR(SEARCH("09.00 – 15.00",AT94)))</formula>
    </cfRule>
    <cfRule type="containsText" dxfId="12647" priority="13378" operator="containsText" text="10.30 – 19.30">
      <formula>NOT(ISERROR(SEARCH("10.30 – 19.30",AT94)))</formula>
    </cfRule>
    <cfRule type="containsText" dxfId="12646" priority="13379" operator="containsText" text="09.00 – 13.00">
      <formula>NOT(ISERROR(SEARCH("09.00 – 13.00",AT94)))</formula>
    </cfRule>
    <cfRule type="containsText" dxfId="12645" priority="13380" operator="containsText" text="11.30 – 19.30">
      <formula>NOT(ISERROR(SEARCH("11.30 – 19.30",AT94)))</formula>
    </cfRule>
  </conditionalFormatting>
  <conditionalFormatting sqref="AT94">
    <cfRule type="cellIs" dxfId="12644" priority="13364" operator="equal">
      <formula>"09.00 – 18.00"</formula>
    </cfRule>
  </conditionalFormatting>
  <conditionalFormatting sqref="AT94">
    <cfRule type="cellIs" dxfId="12643" priority="13365" operator="equal">
      <formula>"09.30 – 13.00"</formula>
    </cfRule>
  </conditionalFormatting>
  <conditionalFormatting sqref="AT94">
    <cfRule type="cellIs" dxfId="12642" priority="13366" operator="equal">
      <formula>"10.30 – 19.30"</formula>
    </cfRule>
  </conditionalFormatting>
  <conditionalFormatting sqref="AT94">
    <cfRule type="cellIs" dxfId="12641" priority="13367" operator="equal">
      <formula>"11.30 – 19.30"</formula>
    </cfRule>
  </conditionalFormatting>
  <conditionalFormatting sqref="AT94">
    <cfRule type="cellIs" dxfId="12640" priority="13368" operator="equal">
      <formula>_FV(13,"3")</formula>
    </cfRule>
  </conditionalFormatting>
  <conditionalFormatting sqref="AT94">
    <cfRule type="cellIs" dxfId="12639" priority="13357" operator="equal">
      <formula>"09.00 – 18.00"</formula>
    </cfRule>
  </conditionalFormatting>
  <conditionalFormatting sqref="AT94">
    <cfRule type="cellIs" dxfId="12638" priority="13358" operator="equal">
      <formula>"09.30 – 13.00"</formula>
    </cfRule>
  </conditionalFormatting>
  <conditionalFormatting sqref="AT94">
    <cfRule type="cellIs" dxfId="12637" priority="13359" operator="equal">
      <formula>"10.30 – 19.30"</formula>
    </cfRule>
  </conditionalFormatting>
  <conditionalFormatting sqref="AT94">
    <cfRule type="cellIs" dxfId="12636" priority="13360" operator="equal">
      <formula>"11.30 – 19.30"</formula>
    </cfRule>
  </conditionalFormatting>
  <conditionalFormatting sqref="AT94">
    <cfRule type="cellIs" dxfId="12635" priority="13361" operator="equal">
      <formula>_FV(13,"3")</formula>
    </cfRule>
  </conditionalFormatting>
  <conditionalFormatting sqref="AT94:AT100">
    <cfRule type="containsText" dxfId="12634" priority="13339" operator="containsText" text="08.30 – 14.30">
      <formula>NOT(ISERROR(SEARCH("08.30 – 14.30",AT94)))</formula>
    </cfRule>
    <cfRule type="containsText" dxfId="12633" priority="13340" operator="containsText" text="09:30 – 18.30">
      <formula>NOT(ISERROR(SEARCH("09:30 – 18.30",AT94)))</formula>
    </cfRule>
    <cfRule type="containsText" dxfId="12632" priority="13341" operator="containsText" text="10.30 – 18.30">
      <formula>NOT(ISERROR(SEARCH("10.30 – 18.30",AT94)))</formula>
    </cfRule>
    <cfRule type="containsText" dxfId="12631" priority="13342" operator="containsText" text="09.30 – 18.30">
      <formula>NOT(ISERROR(SEARCH("09.30 – 18.30",AT94)))</formula>
    </cfRule>
    <cfRule type="containsText" dxfId="12630" priority="13344" operator="containsText" text="09.00 – 13:00">
      <formula>NOT(ISERROR(SEARCH("09.00 – 13:00",AT94)))</formula>
    </cfRule>
    <cfRule type="containsText" dxfId="12629" priority="13345" operator="containsText" text="08.30 – 16.30">
      <formula>NOT(ISERROR(SEARCH("08.30 – 16.30",AT94)))</formula>
    </cfRule>
    <cfRule type="containsText" dxfId="12628" priority="13346" operator="containsText" text="08:30 – 17.30">
      <formula>NOT(ISERROR(SEARCH("08:30 – 17.30",AT94)))</formula>
    </cfRule>
    <cfRule type="containsText" dxfId="12627" priority="13347" operator="containsText" text="08.30 – 17.30">
      <formula>NOT(ISERROR(SEARCH("08.30 – 17.30",AT94)))</formula>
    </cfRule>
    <cfRule type="containsText" dxfId="12626" priority="13348" operator="containsText" text="09.00 – 18.00">
      <formula>NOT(ISERROR(SEARCH("09.00 – 18.00",AT94)))</formula>
    </cfRule>
    <cfRule type="containsText" dxfId="12625" priority="13349" operator="containsText" text="09.00 – 13.00">
      <formula>NOT(ISERROR(SEARCH("09.00 – 13.00",AT94)))</formula>
    </cfRule>
    <cfRule type="containsText" dxfId="12624" priority="13350" operator="containsText" text="11.30 – 19.30">
      <formula>NOT(ISERROR(SEARCH("11.30 – 19.30",AT94)))</formula>
    </cfRule>
    <cfRule type="containsText" dxfId="12623" priority="13351" operator="containsText" text="10.30 – 19.30">
      <formula>NOT(ISERROR(SEARCH("10.30 – 19.30",AT94)))</formula>
    </cfRule>
    <cfRule type="containsText" dxfId="12622" priority="13352" operator="containsText" text="09.00 – 15.00">
      <formula>NOT(ISERROR(SEARCH("09.00 – 15.00",AT94)))</formula>
    </cfRule>
    <cfRule type="containsText" dxfId="12621" priority="13353" operator="containsText" text="1 2 : 3 0">
      <formula>NOT(ISERROR(SEARCH("1 2 : 3 0",AT94)))</formula>
    </cfRule>
    <cfRule type="containsText" dxfId="12620" priority="13354" operator="containsText" text="1 3 : 3 0">
      <formula>NOT(ISERROR(SEARCH("1 3 : 3 0",AT94)))</formula>
    </cfRule>
    <cfRule type="containsText" dxfId="12619" priority="13355" operator="containsText" text="FESTIVITÁ">
      <formula>NOT(ISERROR(SEARCH("FESTIVITÁ",AT94)))</formula>
    </cfRule>
    <cfRule type="cellIs" dxfId="12618" priority="13356" operator="equal">
      <formula>"DOMENICA"</formula>
    </cfRule>
  </conditionalFormatting>
  <conditionalFormatting sqref="AT94:AT100">
    <cfRule type="containsText" dxfId="12617" priority="13331" operator="containsText" text="09.00 - 13.00">
      <formula>NOT(ISERROR(SEARCH("09.00 - 13.00",AT94)))</formula>
    </cfRule>
    <cfRule type="containsText" dxfId="12616" priority="13334" operator="containsText" text="09.00 – 15:00">
      <formula>NOT(ISERROR(SEARCH("09.00 – 15:00",AT94)))</formula>
    </cfRule>
    <cfRule type="containsText" dxfId="12615" priority="13335" operator="containsText" text="09.00 – 16.00">
      <formula>NOT(ISERROR(SEARCH("09.00 – 16.00",AT94)))</formula>
    </cfRule>
    <cfRule type="containsText" dxfId="12614" priority="13336" operator="containsText" text="09.00 - 13:00">
      <formula>NOT(ISERROR(SEARCH("09.00 - 13:00",AT94)))</formula>
    </cfRule>
    <cfRule type="containsText" dxfId="12613" priority="13337" operator="containsText" text="08.30 – 16:30 ">
      <formula>NOT(ISERROR(SEARCH("08.30 – 16:30 ",AT94)))</formula>
    </cfRule>
    <cfRule type="containsText" dxfId="12612" priority="13338" operator="containsText" text="08.30 – 17:30 ">
      <formula>NOT(ISERROR(SEARCH("08.30 – 17:30 ",AT94)))</formula>
    </cfRule>
  </conditionalFormatting>
  <conditionalFormatting sqref="AT94:AT100">
    <cfRule type="containsText" dxfId="12611" priority="13333" operator="containsText" text="1 3 : 0 0">
      <formula>NOT(ISERROR(SEARCH("1 3 : 0 0",AT94)))</formula>
    </cfRule>
  </conditionalFormatting>
  <conditionalFormatting sqref="AT95">
    <cfRule type="containsText" dxfId="12610" priority="13332" operator="containsText" text="13:00">
      <formula>NOT(ISERROR(SEARCH("13:00",AT95)))</formula>
    </cfRule>
  </conditionalFormatting>
  <conditionalFormatting sqref="AT94:AT100">
    <cfRule type="containsText" dxfId="12609" priority="13343" operator="containsText" text="09:00 – 13.00 ">
      <formula>NOT(ISERROR(SEARCH("09:00 – 13.00 ",AT94)))</formula>
    </cfRule>
  </conditionalFormatting>
  <conditionalFormatting sqref="AT94:AT100">
    <cfRule type="containsText" dxfId="12608" priority="13330" operator="containsText" text="09:00 – 13.00 ">
      <formula>NOT(ISERROR(SEARCH("09:00 – 13.00 ",AT94)))</formula>
    </cfRule>
  </conditionalFormatting>
  <conditionalFormatting sqref="AT96">
    <cfRule type="containsText" dxfId="12607" priority="13327" operator="containsText" text="09.00 -13.00">
      <formula>NOT(ISERROR(SEARCH("09.00 -13.00",AT96)))</formula>
    </cfRule>
    <cfRule type="containsText" dxfId="12606" priority="13328" operator="containsText" text="09.00 -15:00">
      <formula>NOT(ISERROR(SEARCH("09.00 -15:00",AT96)))</formula>
    </cfRule>
    <cfRule type="containsText" dxfId="12605" priority="13329" operator="containsText" text="09.00 -16.00">
      <formula>NOT(ISERROR(SEARCH("09.00 -16.00",AT96)))</formula>
    </cfRule>
  </conditionalFormatting>
  <conditionalFormatting sqref="AT95:AT100">
    <cfRule type="containsText" dxfId="12604" priority="13324" operator="containsText" text="09.00 -13.00">
      <formula>NOT(ISERROR(SEARCH("09.00 -13.00",AT95)))</formula>
    </cfRule>
    <cfRule type="containsText" dxfId="12603" priority="13325" operator="containsText" text="09.00 -15:00">
      <formula>NOT(ISERROR(SEARCH("09.00 -15:00",AT95)))</formula>
    </cfRule>
    <cfRule type="containsText" dxfId="12602" priority="13326" operator="containsText" text="09.00 -16.00">
      <formula>NOT(ISERROR(SEARCH("09.00 -16.00",AT95)))</formula>
    </cfRule>
  </conditionalFormatting>
  <conditionalFormatting sqref="AT95">
    <cfRule type="containsText" dxfId="12601" priority="13321" operator="containsText" text="09.00 -13.00">
      <formula>NOT(ISERROR(SEARCH("09.00 -13.00",AT95)))</formula>
    </cfRule>
    <cfRule type="containsText" dxfId="12600" priority="13322" operator="containsText" text="09.00 -15:00">
      <formula>NOT(ISERROR(SEARCH("09.00 -15:00",AT95)))</formula>
    </cfRule>
    <cfRule type="containsText" dxfId="12599" priority="13323" operator="containsText" text="09.00 -16.00">
      <formula>NOT(ISERROR(SEARCH("09.00 -16.00",AT95)))</formula>
    </cfRule>
  </conditionalFormatting>
  <conditionalFormatting sqref="AT94:AT100">
    <cfRule type="containsText" dxfId="12598" priority="13320" operator="containsText" text="09:00 – 13.00 ">
      <formula>NOT(ISERROR(SEARCH("09:00 – 13.00 ",AT94)))</formula>
    </cfRule>
  </conditionalFormatting>
  <conditionalFormatting sqref="AT96">
    <cfRule type="containsText" dxfId="12597" priority="13317" operator="containsText" text="09.00 -13.00">
      <formula>NOT(ISERROR(SEARCH("09.00 -13.00",AT96)))</formula>
    </cfRule>
    <cfRule type="containsText" dxfId="12596" priority="13318" operator="containsText" text="09.00 -15:00">
      <formula>NOT(ISERROR(SEARCH("09.00 -15:00",AT96)))</formula>
    </cfRule>
    <cfRule type="containsText" dxfId="12595" priority="13319" operator="containsText" text="09.00 -16.00">
      <formula>NOT(ISERROR(SEARCH("09.00 -16.00",AT96)))</formula>
    </cfRule>
  </conditionalFormatting>
  <conditionalFormatting sqref="AT95:AT100">
    <cfRule type="containsText" dxfId="12594" priority="13314" operator="containsText" text="09.00 -13.00">
      <formula>NOT(ISERROR(SEARCH("09.00 -13.00",AT95)))</formula>
    </cfRule>
    <cfRule type="containsText" dxfId="12593" priority="13315" operator="containsText" text="09.00 -15:00">
      <formula>NOT(ISERROR(SEARCH("09.00 -15:00",AT95)))</formula>
    </cfRule>
    <cfRule type="containsText" dxfId="12592" priority="13316" operator="containsText" text="09.00 -16.00">
      <formula>NOT(ISERROR(SEARCH("09.00 -16.00",AT95)))</formula>
    </cfRule>
  </conditionalFormatting>
  <conditionalFormatting sqref="AT95">
    <cfRule type="containsText" dxfId="12591" priority="13311" operator="containsText" text="09.00 -13.00">
      <formula>NOT(ISERROR(SEARCH("09.00 -13.00",AT95)))</formula>
    </cfRule>
    <cfRule type="containsText" dxfId="12590" priority="13312" operator="containsText" text="09.00 -15:00">
      <formula>NOT(ISERROR(SEARCH("09.00 -15:00",AT95)))</formula>
    </cfRule>
    <cfRule type="containsText" dxfId="12589" priority="13313" operator="containsText" text="09.00 -16.00">
      <formula>NOT(ISERROR(SEARCH("09.00 -16.00",AT95)))</formula>
    </cfRule>
  </conditionalFormatting>
  <conditionalFormatting sqref="AT96">
    <cfRule type="containsText" dxfId="12588" priority="13308" operator="containsText" text="09.00 -13:00">
      <formula>NOT(ISERROR(SEARCH("09.00 -13:00",AT96)))</formula>
    </cfRule>
    <cfRule type="containsText" dxfId="12587" priority="13309" operator="containsText" text="08.30 -17.30">
      <formula>NOT(ISERROR(SEARCH("08.30 -17.30",AT96)))</formula>
    </cfRule>
    <cfRule type="containsText" dxfId="12586" priority="13310" operator="containsText" text="08.30 -15:30">
      <formula>NOT(ISERROR(SEARCH("08.30 -15:30",AT96)))</formula>
    </cfRule>
  </conditionalFormatting>
  <conditionalFormatting sqref="AT95:AT100">
    <cfRule type="containsText" dxfId="12585" priority="13305" operator="containsText" text="09.00 -13.00">
      <formula>NOT(ISERROR(SEARCH("09.00 -13.00",AT95)))</formula>
    </cfRule>
    <cfRule type="containsText" dxfId="12584" priority="13306" operator="containsText" text="09.00 -15:00">
      <formula>NOT(ISERROR(SEARCH("09.00 -15:00",AT95)))</formula>
    </cfRule>
    <cfRule type="containsText" dxfId="12583" priority="13307" operator="containsText" text="09.00 -16.00">
      <formula>NOT(ISERROR(SEARCH("09.00 -16.00",AT95)))</formula>
    </cfRule>
  </conditionalFormatting>
  <conditionalFormatting sqref="AT95:AT100">
    <cfRule type="containsText" dxfId="12582" priority="13302" operator="containsText" text="09.00 -13:00">
      <formula>NOT(ISERROR(SEARCH("09.00 -13:00",AT95)))</formula>
    </cfRule>
    <cfRule type="containsText" dxfId="12581" priority="13303" operator="containsText" text="08.30 -17.30">
      <formula>NOT(ISERROR(SEARCH("08.30 -17.30",AT95)))</formula>
    </cfRule>
    <cfRule type="containsText" dxfId="12580" priority="13304" operator="containsText" text="08.30 -15:30">
      <formula>NOT(ISERROR(SEARCH("08.30 -15:30",AT95)))</formula>
    </cfRule>
  </conditionalFormatting>
  <conditionalFormatting sqref="AT95">
    <cfRule type="containsText" dxfId="12579" priority="13299" operator="containsText" text="09.00 -13.00">
      <formula>NOT(ISERROR(SEARCH("09.00 -13.00",AT95)))</formula>
    </cfRule>
    <cfRule type="containsText" dxfId="12578" priority="13300" operator="containsText" text="09.00 -15:00">
      <formula>NOT(ISERROR(SEARCH("09.00 -15:00",AT95)))</formula>
    </cfRule>
    <cfRule type="containsText" dxfId="12577" priority="13301" operator="containsText" text="09.00 -16.00">
      <formula>NOT(ISERROR(SEARCH("09.00 -16.00",AT95)))</formula>
    </cfRule>
  </conditionalFormatting>
  <conditionalFormatting sqref="AT95">
    <cfRule type="containsText" dxfId="12576" priority="13296" operator="containsText" text="09.00 -13:00">
      <formula>NOT(ISERROR(SEARCH("09.00 -13:00",AT95)))</formula>
    </cfRule>
    <cfRule type="containsText" dxfId="12575" priority="13297" operator="containsText" text="08.30 -17.30">
      <formula>NOT(ISERROR(SEARCH("08.30 -17.30",AT95)))</formula>
    </cfRule>
    <cfRule type="containsText" dxfId="12574" priority="13298" operator="containsText" text="08.30 -15:30">
      <formula>NOT(ISERROR(SEARCH("08.30 -15:30",AT95)))</formula>
    </cfRule>
  </conditionalFormatting>
  <conditionalFormatting sqref="AT90:AT93">
    <cfRule type="containsText" dxfId="12573" priority="13278" operator="containsText" text="08.30 – 14.30">
      <formula>NOT(ISERROR(SEARCH("08.30 – 14.30",AT90)))</formula>
    </cfRule>
    <cfRule type="containsText" dxfId="12572" priority="13279" operator="containsText" text="09:30 – 18.30">
      <formula>NOT(ISERROR(SEARCH("09:30 – 18.30",AT90)))</formula>
    </cfRule>
    <cfRule type="containsText" dxfId="12571" priority="13280" operator="containsText" text="10.30 – 18.30">
      <formula>NOT(ISERROR(SEARCH("10.30 – 18.30",AT90)))</formula>
    </cfRule>
    <cfRule type="containsText" dxfId="12570" priority="13281" operator="containsText" text="09.30 – 18.30">
      <formula>NOT(ISERROR(SEARCH("09.30 – 18.30",AT90)))</formula>
    </cfRule>
    <cfRule type="containsText" dxfId="12569" priority="13283" operator="containsText" text="09.00 – 13:00">
      <formula>NOT(ISERROR(SEARCH("09.00 – 13:00",AT90)))</formula>
    </cfRule>
    <cfRule type="containsText" dxfId="12568" priority="13284" operator="containsText" text="08.30 – 16.30">
      <formula>NOT(ISERROR(SEARCH("08.30 – 16.30",AT90)))</formula>
    </cfRule>
    <cfRule type="containsText" dxfId="12567" priority="13285" operator="containsText" text="08:30 – 17.30">
      <formula>NOT(ISERROR(SEARCH("08:30 – 17.30",AT90)))</formula>
    </cfRule>
    <cfRule type="containsText" dxfId="12566" priority="13286" operator="containsText" text="08.30 – 17.30">
      <formula>NOT(ISERROR(SEARCH("08.30 – 17.30",AT90)))</formula>
    </cfRule>
    <cfRule type="containsText" dxfId="12565" priority="13287" operator="containsText" text="09.00 – 18.00">
      <formula>NOT(ISERROR(SEARCH("09.00 – 18.00",AT90)))</formula>
    </cfRule>
    <cfRule type="containsText" dxfId="12564" priority="13288" operator="containsText" text="09.00 – 13.00">
      <formula>NOT(ISERROR(SEARCH("09.00 – 13.00",AT90)))</formula>
    </cfRule>
    <cfRule type="containsText" dxfId="12563" priority="13289" operator="containsText" text="11.30 – 19.30">
      <formula>NOT(ISERROR(SEARCH("11.30 – 19.30",AT90)))</formula>
    </cfRule>
    <cfRule type="containsText" dxfId="12562" priority="13290" operator="containsText" text="10.30 – 19.30">
      <formula>NOT(ISERROR(SEARCH("10.30 – 19.30",AT90)))</formula>
    </cfRule>
    <cfRule type="containsText" dxfId="12561" priority="13291" operator="containsText" text="09.00 – 15.00">
      <formula>NOT(ISERROR(SEARCH("09.00 – 15.00",AT90)))</formula>
    </cfRule>
    <cfRule type="containsText" dxfId="12560" priority="13292" operator="containsText" text="1 2 : 3 0">
      <formula>NOT(ISERROR(SEARCH("1 2 : 3 0",AT90)))</formula>
    </cfRule>
    <cfRule type="containsText" dxfId="12559" priority="13293" operator="containsText" text="1 3 : 3 0">
      <formula>NOT(ISERROR(SEARCH("1 3 : 3 0",AT90)))</formula>
    </cfRule>
    <cfRule type="containsText" dxfId="12558" priority="13294" operator="containsText" text="FESTIVITÁ">
      <formula>NOT(ISERROR(SEARCH("FESTIVITÁ",AT90)))</formula>
    </cfRule>
    <cfRule type="cellIs" dxfId="12557" priority="13295" operator="equal">
      <formula>"DOMENICA"</formula>
    </cfRule>
  </conditionalFormatting>
  <conditionalFormatting sqref="AT90:AT93">
    <cfRule type="containsText" dxfId="12556" priority="13271" operator="containsText" text="09.00 - 13.00">
      <formula>NOT(ISERROR(SEARCH("09.00 - 13.00",AT90)))</formula>
    </cfRule>
    <cfRule type="containsText" dxfId="12555" priority="13273" operator="containsText" text="09.00 – 15:00">
      <formula>NOT(ISERROR(SEARCH("09.00 – 15:00",AT90)))</formula>
    </cfRule>
    <cfRule type="containsText" dxfId="12554" priority="13274" operator="containsText" text="09.00 – 16.00">
      <formula>NOT(ISERROR(SEARCH("09.00 – 16.00",AT90)))</formula>
    </cfRule>
    <cfRule type="containsText" dxfId="12553" priority="13275" operator="containsText" text="09.00 - 13:00">
      <formula>NOT(ISERROR(SEARCH("09.00 - 13:00",AT90)))</formula>
    </cfRule>
    <cfRule type="containsText" dxfId="12552" priority="13276" operator="containsText" text="08.30 – 16:30 ">
      <formula>NOT(ISERROR(SEARCH("08.30 – 16:30 ",AT90)))</formula>
    </cfRule>
    <cfRule type="containsText" dxfId="12551" priority="13277" operator="containsText" text="08.30 – 17:30 ">
      <formula>NOT(ISERROR(SEARCH("08.30 – 17:30 ",AT90)))</formula>
    </cfRule>
  </conditionalFormatting>
  <conditionalFormatting sqref="AT90:AT93">
    <cfRule type="containsText" dxfId="12550" priority="13272" operator="containsText" text="1 3 : 0 0">
      <formula>NOT(ISERROR(SEARCH("1 3 : 0 0",AT90)))</formula>
    </cfRule>
  </conditionalFormatting>
  <conditionalFormatting sqref="AT90:AT93">
    <cfRule type="containsText" dxfId="12549" priority="13282" operator="containsText" text="09:00 – 13.00 ">
      <formula>NOT(ISERROR(SEARCH("09:00 – 13.00 ",AT90)))</formula>
    </cfRule>
  </conditionalFormatting>
  <conditionalFormatting sqref="AT90:AT93">
    <cfRule type="containsText" dxfId="12548" priority="13270" operator="containsText" text="09:00 – 13.00 ">
      <formula>NOT(ISERROR(SEARCH("09:00 – 13.00 ",AT90)))</formula>
    </cfRule>
  </conditionalFormatting>
  <conditionalFormatting sqref="AT90:AT93">
    <cfRule type="containsText" dxfId="12547" priority="13267" operator="containsText" text="09.00 -13.00">
      <formula>NOT(ISERROR(SEARCH("09.00 -13.00",AT90)))</formula>
    </cfRule>
    <cfRule type="containsText" dxfId="12546" priority="13268" operator="containsText" text="09.00 -15:00">
      <formula>NOT(ISERROR(SEARCH("09.00 -15:00",AT90)))</formula>
    </cfRule>
    <cfRule type="containsText" dxfId="12545" priority="13269" operator="containsText" text="09.00 -16.00">
      <formula>NOT(ISERROR(SEARCH("09.00 -16.00",AT90)))</formula>
    </cfRule>
  </conditionalFormatting>
  <conditionalFormatting sqref="AT90:AT93">
    <cfRule type="containsText" dxfId="12544" priority="13266" operator="containsText" text="09:00 – 13.00 ">
      <formula>NOT(ISERROR(SEARCH("09:00 – 13.00 ",AT90)))</formula>
    </cfRule>
  </conditionalFormatting>
  <conditionalFormatting sqref="AT90:AT93">
    <cfRule type="containsText" dxfId="12543" priority="13263" operator="containsText" text="09.00 -13.00">
      <formula>NOT(ISERROR(SEARCH("09.00 -13.00",AT90)))</formula>
    </cfRule>
    <cfRule type="containsText" dxfId="12542" priority="13264" operator="containsText" text="09.00 -15:00">
      <formula>NOT(ISERROR(SEARCH("09.00 -15:00",AT90)))</formula>
    </cfRule>
    <cfRule type="containsText" dxfId="12541" priority="13265" operator="containsText" text="09.00 -16.00">
      <formula>NOT(ISERROR(SEARCH("09.00 -16.00",AT90)))</formula>
    </cfRule>
  </conditionalFormatting>
  <conditionalFormatting sqref="AT90:AT93">
    <cfRule type="containsText" dxfId="12540" priority="13260" operator="containsText" text="09.00 -13.00">
      <formula>NOT(ISERROR(SEARCH("09.00 -13.00",AT90)))</formula>
    </cfRule>
    <cfRule type="containsText" dxfId="12539" priority="13261" operator="containsText" text="09.00 -15:00">
      <formula>NOT(ISERROR(SEARCH("09.00 -15:00",AT90)))</formula>
    </cfRule>
    <cfRule type="containsText" dxfId="12538" priority="13262" operator="containsText" text="09.00 -16.00">
      <formula>NOT(ISERROR(SEARCH("09.00 -16.00",AT90)))</formula>
    </cfRule>
  </conditionalFormatting>
  <conditionalFormatting sqref="AT90:AT93">
    <cfRule type="containsText" dxfId="12537" priority="13257" operator="containsText" text="09.00 -13:00">
      <formula>NOT(ISERROR(SEARCH("09.00 -13:00",AT90)))</formula>
    </cfRule>
    <cfRule type="containsText" dxfId="12536" priority="13258" operator="containsText" text="08.30 -17.30">
      <formula>NOT(ISERROR(SEARCH("08.30 -17.30",AT90)))</formula>
    </cfRule>
    <cfRule type="containsText" dxfId="12535" priority="13259" operator="containsText" text="08.30 -15:30">
      <formula>NOT(ISERROR(SEARCH("08.30 -15:30",AT90)))</formula>
    </cfRule>
  </conditionalFormatting>
  <conditionalFormatting sqref="AT94">
    <cfRule type="containsText" dxfId="12534" priority="13254" operator="containsText" text="09.00 -13.00">
      <formula>NOT(ISERROR(SEARCH("09.00 -13.00",AT94)))</formula>
    </cfRule>
    <cfRule type="containsText" dxfId="12533" priority="13255" operator="containsText" text="09.00 -15:00">
      <formula>NOT(ISERROR(SEARCH("09.00 -15:00",AT94)))</formula>
    </cfRule>
    <cfRule type="containsText" dxfId="12532" priority="13256" operator="containsText" text="09.00 -16.00">
      <formula>NOT(ISERROR(SEARCH("09.00 -16.00",AT94)))</formula>
    </cfRule>
  </conditionalFormatting>
  <conditionalFormatting sqref="AT94">
    <cfRule type="containsText" dxfId="12531" priority="13251" operator="containsText" text="09.00 -13.00">
      <formula>NOT(ISERROR(SEARCH("09.00 -13.00",AT94)))</formula>
    </cfRule>
    <cfRule type="containsText" dxfId="12530" priority="13252" operator="containsText" text="09.00 -15:00">
      <formula>NOT(ISERROR(SEARCH("09.00 -15:00",AT94)))</formula>
    </cfRule>
    <cfRule type="containsText" dxfId="12529" priority="13253" operator="containsText" text="09.00 -16.00">
      <formula>NOT(ISERROR(SEARCH("09.00 -16.00",AT94)))</formula>
    </cfRule>
  </conditionalFormatting>
  <conditionalFormatting sqref="AT94">
    <cfRule type="containsText" dxfId="12528" priority="13248" operator="containsText" text="09.00 -13:00">
      <formula>NOT(ISERROR(SEARCH("09.00 -13:00",AT94)))</formula>
    </cfRule>
    <cfRule type="containsText" dxfId="12527" priority="13249" operator="containsText" text="08.30 -17.30">
      <formula>NOT(ISERROR(SEARCH("08.30 -17.30",AT94)))</formula>
    </cfRule>
    <cfRule type="containsText" dxfId="12526" priority="13250" operator="containsText" text="08.30 -15:30">
      <formula>NOT(ISERROR(SEARCH("08.30 -15:30",AT94)))</formula>
    </cfRule>
  </conditionalFormatting>
  <conditionalFormatting sqref="AT114">
    <cfRule type="cellIs" dxfId="12525" priority="13206" operator="equal">
      <formula>_FV(13,"3")</formula>
    </cfRule>
  </conditionalFormatting>
  <conditionalFormatting sqref="AT114">
    <cfRule type="cellIs" dxfId="12524" priority="13187" operator="equal">
      <formula>_FV(13,"3")</formula>
    </cfRule>
  </conditionalFormatting>
  <conditionalFormatting sqref="AT114">
    <cfRule type="cellIs" dxfId="12523" priority="13188" operator="equal">
      <formula>_FV(13,"3")</formula>
    </cfRule>
  </conditionalFormatting>
  <conditionalFormatting sqref="AT114">
    <cfRule type="cellIs" dxfId="12522" priority="13180" operator="equal">
      <formula>_FV(13,"3")</formula>
    </cfRule>
  </conditionalFormatting>
  <conditionalFormatting sqref="AT114">
    <cfRule type="cellIs" dxfId="12521" priority="13181" operator="equal">
      <formula>_FV(13,"3")</formula>
    </cfRule>
  </conditionalFormatting>
  <conditionalFormatting sqref="AT114">
    <cfRule type="cellIs" dxfId="12520" priority="13239" operator="equal">
      <formula>"09.00 – 13.00"</formula>
    </cfRule>
  </conditionalFormatting>
  <conditionalFormatting sqref="AT114">
    <cfRule type="cellIs" dxfId="12519" priority="13240" operator="equal">
      <formula>"09.00 – 15.00"</formula>
    </cfRule>
  </conditionalFormatting>
  <conditionalFormatting sqref="AT114">
    <cfRule type="cellIs" dxfId="12518" priority="13241" operator="equal">
      <formula>"09.00 – 18.00"</formula>
    </cfRule>
  </conditionalFormatting>
  <conditionalFormatting sqref="AT114">
    <cfRule type="cellIs" dxfId="12517" priority="13242" operator="equal">
      <formula>"09.30 – 13.00"</formula>
    </cfRule>
  </conditionalFormatting>
  <conditionalFormatting sqref="AT114">
    <cfRule type="cellIs" dxfId="12516" priority="13243" operator="equal">
      <formula>"10.30 – 19.30"</formula>
    </cfRule>
  </conditionalFormatting>
  <conditionalFormatting sqref="AT114">
    <cfRule type="cellIs" dxfId="12515" priority="13244" operator="equal">
      <formula>"11.30 – 19.30"</formula>
    </cfRule>
  </conditionalFormatting>
  <conditionalFormatting sqref="AT114">
    <cfRule type="cellIs" dxfId="12514" priority="13245" operator="equal">
      <formula>_FV(13,"3")</formula>
    </cfRule>
  </conditionalFormatting>
  <conditionalFormatting sqref="AT114">
    <cfRule type="cellIs" dxfId="12513" priority="13246" operator="equal">
      <formula>_FV(13,"3")</formula>
    </cfRule>
  </conditionalFormatting>
  <conditionalFormatting sqref="AT114">
    <cfRule type="cellIs" dxfId="12512" priority="13247" operator="equal">
      <formula>_FV(13,"3")</formula>
    </cfRule>
  </conditionalFormatting>
  <conditionalFormatting sqref="AT114">
    <cfRule type="containsText" dxfId="12511" priority="13229" operator="containsText" text="DOMENICA">
      <formula>NOT(ISERROR(SEARCH("DOMENICA",AT114)))</formula>
    </cfRule>
    <cfRule type="containsText" dxfId="12510" priority="13230" operator="containsText" text="08.30 – 14.30">
      <formula>NOT(ISERROR(SEARCH("08.30 – 14.30",AT114)))</formula>
    </cfRule>
    <cfRule type="containsText" dxfId="12509" priority="13231" operator="containsText" text="09.30 – 18.30">
      <formula>NOT(ISERROR(SEARCH("09.30 – 18.30",AT114)))</formula>
    </cfRule>
    <cfRule type="containsText" dxfId="12508" priority="13232" operator="containsText" text="08.30 – 16.30">
      <formula>NOT(ISERROR(SEARCH("08.30 – 16.30",AT114)))</formula>
    </cfRule>
    <cfRule type="containsText" dxfId="12507" priority="13233" operator="containsText" text="08.30 – 17.30">
      <formula>NOT(ISERROR(SEARCH("08.30 – 17.30",AT114)))</formula>
    </cfRule>
    <cfRule type="containsText" dxfId="12506" priority="13234" operator="containsText" text="09.00 – 18.00">
      <formula>NOT(ISERROR(SEARCH("09.00 – 18.00",AT114)))</formula>
    </cfRule>
    <cfRule type="containsText" dxfId="12505" priority="13235" operator="containsText" text="09.00 – 15.00">
      <formula>NOT(ISERROR(SEARCH("09.00 – 15.00",AT114)))</formula>
    </cfRule>
    <cfRule type="containsText" dxfId="12504" priority="13236" operator="containsText" text="10.30 – 19.30">
      <formula>NOT(ISERROR(SEARCH("10.30 – 19.30",AT114)))</formula>
    </cfRule>
    <cfRule type="containsText" dxfId="12503" priority="13237" operator="containsText" text="09.00 – 13.00">
      <formula>NOT(ISERROR(SEARCH("09.00 – 13.00",AT114)))</formula>
    </cfRule>
    <cfRule type="containsText" dxfId="12502" priority="13238" operator="containsText" text="11.30 – 19.30">
      <formula>NOT(ISERROR(SEARCH("11.30 – 19.30",AT114)))</formula>
    </cfRule>
  </conditionalFormatting>
  <conditionalFormatting sqref="AT114">
    <cfRule type="cellIs" dxfId="12501" priority="13221" operator="equal">
      <formula>"09.00 – 15.00"</formula>
    </cfRule>
  </conditionalFormatting>
  <conditionalFormatting sqref="AT114">
    <cfRule type="cellIs" dxfId="12500" priority="13222" operator="equal">
      <formula>"09.00 – 18.00"</formula>
    </cfRule>
  </conditionalFormatting>
  <conditionalFormatting sqref="AT114">
    <cfRule type="cellIs" dxfId="12499" priority="13223" operator="equal">
      <formula>"09.30 – 13.00"</formula>
    </cfRule>
  </conditionalFormatting>
  <conditionalFormatting sqref="AT114">
    <cfRule type="cellIs" dxfId="12498" priority="13224" operator="equal">
      <formula>"10.30 – 19.30"</formula>
    </cfRule>
  </conditionalFormatting>
  <conditionalFormatting sqref="AT114">
    <cfRule type="cellIs" dxfId="12497" priority="13225" operator="equal">
      <formula>"11.30 – 19.30"</formula>
    </cfRule>
  </conditionalFormatting>
  <conditionalFormatting sqref="AT114">
    <cfRule type="cellIs" dxfId="12496" priority="13226" operator="equal">
      <formula>_FV(13,"3")</formula>
    </cfRule>
  </conditionalFormatting>
  <conditionalFormatting sqref="AT114">
    <cfRule type="cellIs" dxfId="12495" priority="13227" operator="equal">
      <formula>_FV(13,"3")</formula>
    </cfRule>
  </conditionalFormatting>
  <conditionalFormatting sqref="AT114">
    <cfRule type="cellIs" dxfId="12494" priority="13228" operator="equal">
      <formula>_FV(13,"3")</formula>
    </cfRule>
  </conditionalFormatting>
  <conditionalFormatting sqref="AT114">
    <cfRule type="cellIs" dxfId="12493" priority="13213" operator="equal">
      <formula>"09.00 – 15.00"</formula>
    </cfRule>
  </conditionalFormatting>
  <conditionalFormatting sqref="AT114">
    <cfRule type="cellIs" dxfId="12492" priority="13214" operator="equal">
      <formula>"09.00 – 18.00"</formula>
    </cfRule>
  </conditionalFormatting>
  <conditionalFormatting sqref="AT114">
    <cfRule type="cellIs" dxfId="12491" priority="13215" operator="equal">
      <formula>"09.30 – 13.00"</formula>
    </cfRule>
  </conditionalFormatting>
  <conditionalFormatting sqref="AT114">
    <cfRule type="cellIs" dxfId="12490" priority="13216" operator="equal">
      <formula>"10.30 – 19.30"</formula>
    </cfRule>
  </conditionalFormatting>
  <conditionalFormatting sqref="AT114">
    <cfRule type="cellIs" dxfId="12489" priority="13217" operator="equal">
      <formula>"11.30 – 19.30"</formula>
    </cfRule>
  </conditionalFormatting>
  <conditionalFormatting sqref="AT114">
    <cfRule type="cellIs" dxfId="12488" priority="13218" operator="equal">
      <formula>_FV(13,"3")</formula>
    </cfRule>
  </conditionalFormatting>
  <conditionalFormatting sqref="AT114">
    <cfRule type="cellIs" dxfId="12487" priority="13219" operator="equal">
      <formula>_FV(13,"3")</formula>
    </cfRule>
  </conditionalFormatting>
  <conditionalFormatting sqref="AT114">
    <cfRule type="cellIs" dxfId="12486" priority="13220" operator="equal">
      <formula>_FV(13,"3")</formula>
    </cfRule>
  </conditionalFormatting>
  <conditionalFormatting sqref="AT114">
    <cfRule type="containsText" dxfId="12485" priority="13207" operator="containsText" text="09.00 - 13.00">
      <formula>NOT(ISERROR(SEARCH("09.00 - 13.00",AT114)))</formula>
    </cfRule>
    <cfRule type="containsText" dxfId="12484" priority="13208" operator="containsText" text="09.00 – 15:00">
      <formula>NOT(ISERROR(SEARCH("09.00 – 15:00",AT114)))</formula>
    </cfRule>
    <cfRule type="containsText" dxfId="12483" priority="13209" operator="containsText" text="09.00 – 16.00">
      <formula>NOT(ISERROR(SEARCH("09.00 – 16.00",AT114)))</formula>
    </cfRule>
    <cfRule type="containsText" dxfId="12482" priority="13210" operator="containsText" text="09.00 - 13:00">
      <formula>NOT(ISERROR(SEARCH("09.00 - 13:00",AT114)))</formula>
    </cfRule>
    <cfRule type="containsText" dxfId="12481" priority="13211" operator="containsText" text="08.30 – 16:30 ">
      <formula>NOT(ISERROR(SEARCH("08.30 – 16:30 ",AT114)))</formula>
    </cfRule>
    <cfRule type="containsText" dxfId="12480" priority="13212" operator="containsText" text="08.30 – 17:30 ">
      <formula>NOT(ISERROR(SEARCH("08.30 – 17:30 ",AT114)))</formula>
    </cfRule>
  </conditionalFormatting>
  <conditionalFormatting sqref="AT114">
    <cfRule type="cellIs" dxfId="12479" priority="13199" operator="equal">
      <formula>"09.00 – 15.00"</formula>
    </cfRule>
  </conditionalFormatting>
  <conditionalFormatting sqref="AT114">
    <cfRule type="cellIs" dxfId="12478" priority="13200" operator="equal">
      <formula>"09.00 – 18.00"</formula>
    </cfRule>
  </conditionalFormatting>
  <conditionalFormatting sqref="AT114">
    <cfRule type="cellIs" dxfId="12477" priority="13201" operator="equal">
      <formula>"09.30 – 13.00"</formula>
    </cfRule>
  </conditionalFormatting>
  <conditionalFormatting sqref="AT114">
    <cfRule type="cellIs" dxfId="12476" priority="13202" operator="equal">
      <formula>"10.30 – 19.30"</formula>
    </cfRule>
  </conditionalFormatting>
  <conditionalFormatting sqref="AT114">
    <cfRule type="cellIs" dxfId="12475" priority="13203" operator="equal">
      <formula>"11.30 – 19.30"</formula>
    </cfRule>
  </conditionalFormatting>
  <conditionalFormatting sqref="AT114">
    <cfRule type="cellIs" dxfId="12474" priority="13204" operator="equal">
      <formula>_FV(13,"3")</formula>
    </cfRule>
  </conditionalFormatting>
  <conditionalFormatting sqref="AT114">
    <cfRule type="cellIs" dxfId="12473" priority="13205" operator="equal">
      <formula>_FV(13,"3")</formula>
    </cfRule>
  </conditionalFormatting>
  <conditionalFormatting sqref="AT114">
    <cfRule type="containsText" dxfId="12472" priority="13189" operator="containsText" text="DOMENICA">
      <formula>NOT(ISERROR(SEARCH("DOMENICA",AT114)))</formula>
    </cfRule>
    <cfRule type="containsText" dxfId="12471" priority="13190" operator="containsText" text="08.30 – 14.30">
      <formula>NOT(ISERROR(SEARCH("08.30 – 14.30",AT114)))</formula>
    </cfRule>
    <cfRule type="containsText" dxfId="12470" priority="13191" operator="containsText" text="09.30 – 18.30">
      <formula>NOT(ISERROR(SEARCH("09.30 – 18.30",AT114)))</formula>
    </cfRule>
    <cfRule type="containsText" dxfId="12469" priority="13192" operator="containsText" text="08.30 – 16.30">
      <formula>NOT(ISERROR(SEARCH("08.30 – 16.30",AT114)))</formula>
    </cfRule>
    <cfRule type="containsText" dxfId="12468" priority="13193" operator="containsText" text="08.30 – 17.30">
      <formula>NOT(ISERROR(SEARCH("08.30 – 17.30",AT114)))</formula>
    </cfRule>
    <cfRule type="containsText" dxfId="12467" priority="13194" operator="containsText" text="09.00 – 18.00">
      <formula>NOT(ISERROR(SEARCH("09.00 – 18.00",AT114)))</formula>
    </cfRule>
    <cfRule type="containsText" dxfId="12466" priority="13195" operator="containsText" text="09.00 – 15.00">
      <formula>NOT(ISERROR(SEARCH("09.00 – 15.00",AT114)))</formula>
    </cfRule>
    <cfRule type="containsText" dxfId="12465" priority="13196" operator="containsText" text="10.30 – 19.30">
      <formula>NOT(ISERROR(SEARCH("10.30 – 19.30",AT114)))</formula>
    </cfRule>
    <cfRule type="containsText" dxfId="12464" priority="13197" operator="containsText" text="09.00 – 13.00">
      <formula>NOT(ISERROR(SEARCH("09.00 – 13.00",AT114)))</formula>
    </cfRule>
    <cfRule type="containsText" dxfId="12463" priority="13198" operator="containsText" text="11.30 – 19.30">
      <formula>NOT(ISERROR(SEARCH("11.30 – 19.30",AT114)))</formula>
    </cfRule>
  </conditionalFormatting>
  <conditionalFormatting sqref="AT114">
    <cfRule type="cellIs" dxfId="12462" priority="13182" operator="equal">
      <formula>"09.00 – 18.00"</formula>
    </cfRule>
  </conditionalFormatting>
  <conditionalFormatting sqref="AT114">
    <cfRule type="cellIs" dxfId="12461" priority="13183" operator="equal">
      <formula>"09.30 – 13.00"</formula>
    </cfRule>
  </conditionalFormatting>
  <conditionalFormatting sqref="AT114">
    <cfRule type="cellIs" dxfId="12460" priority="13184" operator="equal">
      <formula>"10.30 – 19.30"</formula>
    </cfRule>
  </conditionalFormatting>
  <conditionalFormatting sqref="AT114">
    <cfRule type="cellIs" dxfId="12459" priority="13185" operator="equal">
      <formula>"11.30 – 19.30"</formula>
    </cfRule>
  </conditionalFormatting>
  <conditionalFormatting sqref="AT114">
    <cfRule type="cellIs" dxfId="12458" priority="13186" operator="equal">
      <formula>_FV(13,"3")</formula>
    </cfRule>
  </conditionalFormatting>
  <conditionalFormatting sqref="AT114">
    <cfRule type="cellIs" dxfId="12457" priority="13175" operator="equal">
      <formula>"09.00 – 18.00"</formula>
    </cfRule>
  </conditionalFormatting>
  <conditionalFormatting sqref="AT114">
    <cfRule type="cellIs" dxfId="12456" priority="13176" operator="equal">
      <formula>"09.30 – 13.00"</formula>
    </cfRule>
  </conditionalFormatting>
  <conditionalFormatting sqref="AT114">
    <cfRule type="cellIs" dxfId="12455" priority="13177" operator="equal">
      <formula>"10.30 – 19.30"</formula>
    </cfRule>
  </conditionalFormatting>
  <conditionalFormatting sqref="AT114">
    <cfRule type="cellIs" dxfId="12454" priority="13178" operator="equal">
      <formula>"11.30 – 19.30"</formula>
    </cfRule>
  </conditionalFormatting>
  <conditionalFormatting sqref="AT114">
    <cfRule type="cellIs" dxfId="12453" priority="13179" operator="equal">
      <formula>_FV(13,"3")</formula>
    </cfRule>
  </conditionalFormatting>
  <conditionalFormatting sqref="AT114:AT120">
    <cfRule type="containsText" dxfId="12452" priority="13157" operator="containsText" text="08.30 – 14.30">
      <formula>NOT(ISERROR(SEARCH("08.30 – 14.30",AT114)))</formula>
    </cfRule>
    <cfRule type="containsText" dxfId="12451" priority="13158" operator="containsText" text="09:30 – 18.30">
      <formula>NOT(ISERROR(SEARCH("09:30 – 18.30",AT114)))</formula>
    </cfRule>
    <cfRule type="containsText" dxfId="12450" priority="13159" operator="containsText" text="10.30 – 18.30">
      <formula>NOT(ISERROR(SEARCH("10.30 – 18.30",AT114)))</formula>
    </cfRule>
    <cfRule type="containsText" dxfId="12449" priority="13160" operator="containsText" text="09.30 – 18.30">
      <formula>NOT(ISERROR(SEARCH("09.30 – 18.30",AT114)))</formula>
    </cfRule>
    <cfRule type="containsText" dxfId="12448" priority="13162" operator="containsText" text="09.00 – 13:00">
      <formula>NOT(ISERROR(SEARCH("09.00 – 13:00",AT114)))</formula>
    </cfRule>
    <cfRule type="containsText" dxfId="12447" priority="13163" operator="containsText" text="08.30 – 16.30">
      <formula>NOT(ISERROR(SEARCH("08.30 – 16.30",AT114)))</formula>
    </cfRule>
    <cfRule type="containsText" dxfId="12446" priority="13164" operator="containsText" text="08:30 – 17.30">
      <formula>NOT(ISERROR(SEARCH("08:30 – 17.30",AT114)))</formula>
    </cfRule>
    <cfRule type="containsText" dxfId="12445" priority="13165" operator="containsText" text="08.30 – 17.30">
      <formula>NOT(ISERROR(SEARCH("08.30 – 17.30",AT114)))</formula>
    </cfRule>
    <cfRule type="containsText" dxfId="12444" priority="13166" operator="containsText" text="09.00 – 18.00">
      <formula>NOT(ISERROR(SEARCH("09.00 – 18.00",AT114)))</formula>
    </cfRule>
    <cfRule type="containsText" dxfId="12443" priority="13167" operator="containsText" text="09.00 – 13.00">
      <formula>NOT(ISERROR(SEARCH("09.00 – 13.00",AT114)))</formula>
    </cfRule>
    <cfRule type="containsText" dxfId="12442" priority="13168" operator="containsText" text="11.30 – 19.30">
      <formula>NOT(ISERROR(SEARCH("11.30 – 19.30",AT114)))</formula>
    </cfRule>
    <cfRule type="containsText" dxfId="12441" priority="13169" operator="containsText" text="10.30 – 19.30">
      <formula>NOT(ISERROR(SEARCH("10.30 – 19.30",AT114)))</formula>
    </cfRule>
    <cfRule type="containsText" dxfId="12440" priority="13170" operator="containsText" text="09.00 – 15.00">
      <formula>NOT(ISERROR(SEARCH("09.00 – 15.00",AT114)))</formula>
    </cfRule>
    <cfRule type="containsText" dxfId="12439" priority="13171" operator="containsText" text="1 2 : 3 0">
      <formula>NOT(ISERROR(SEARCH("1 2 : 3 0",AT114)))</formula>
    </cfRule>
    <cfRule type="containsText" dxfId="12438" priority="13172" operator="containsText" text="1 3 : 3 0">
      <formula>NOT(ISERROR(SEARCH("1 3 : 3 0",AT114)))</formula>
    </cfRule>
    <cfRule type="containsText" dxfId="12437" priority="13173" operator="containsText" text="FESTIVITÁ">
      <formula>NOT(ISERROR(SEARCH("FESTIVITÁ",AT114)))</formula>
    </cfRule>
    <cfRule type="cellIs" dxfId="12436" priority="13174" operator="equal">
      <formula>"DOMENICA"</formula>
    </cfRule>
  </conditionalFormatting>
  <conditionalFormatting sqref="AT114:AT120">
    <cfRule type="containsText" dxfId="12435" priority="13149" operator="containsText" text="09.00 - 13.00">
      <formula>NOT(ISERROR(SEARCH("09.00 - 13.00",AT114)))</formula>
    </cfRule>
    <cfRule type="containsText" dxfId="12434" priority="13152" operator="containsText" text="09.00 – 15:00">
      <formula>NOT(ISERROR(SEARCH("09.00 – 15:00",AT114)))</formula>
    </cfRule>
    <cfRule type="containsText" dxfId="12433" priority="13153" operator="containsText" text="09.00 – 16.00">
      <formula>NOT(ISERROR(SEARCH("09.00 – 16.00",AT114)))</formula>
    </cfRule>
    <cfRule type="containsText" dxfId="12432" priority="13154" operator="containsText" text="09.00 - 13:00">
      <formula>NOT(ISERROR(SEARCH("09.00 - 13:00",AT114)))</formula>
    </cfRule>
    <cfRule type="containsText" dxfId="12431" priority="13155" operator="containsText" text="08.30 – 16:30 ">
      <formula>NOT(ISERROR(SEARCH("08.30 – 16:30 ",AT114)))</formula>
    </cfRule>
    <cfRule type="containsText" dxfId="12430" priority="13156" operator="containsText" text="08.30 – 17:30 ">
      <formula>NOT(ISERROR(SEARCH("08.30 – 17:30 ",AT114)))</formula>
    </cfRule>
  </conditionalFormatting>
  <conditionalFormatting sqref="AT114:AT120">
    <cfRule type="containsText" dxfId="12429" priority="13151" operator="containsText" text="1 3 : 0 0">
      <formula>NOT(ISERROR(SEARCH("1 3 : 0 0",AT114)))</formula>
    </cfRule>
  </conditionalFormatting>
  <conditionalFormatting sqref="AT115">
    <cfRule type="containsText" dxfId="12428" priority="13150" operator="containsText" text="13:00">
      <formula>NOT(ISERROR(SEARCH("13:00",AT115)))</formula>
    </cfRule>
  </conditionalFormatting>
  <conditionalFormatting sqref="AT114:AT120">
    <cfRule type="containsText" dxfId="12427" priority="13161" operator="containsText" text="09:00 – 13.00 ">
      <formula>NOT(ISERROR(SEARCH("09:00 – 13.00 ",AT114)))</formula>
    </cfRule>
  </conditionalFormatting>
  <conditionalFormatting sqref="AT114:AT120">
    <cfRule type="containsText" dxfId="12426" priority="13148" operator="containsText" text="09:00 – 13.00 ">
      <formula>NOT(ISERROR(SEARCH("09:00 – 13.00 ",AT114)))</formula>
    </cfRule>
  </conditionalFormatting>
  <conditionalFormatting sqref="AT116">
    <cfRule type="containsText" dxfId="12425" priority="13145" operator="containsText" text="09.00 -13.00">
      <formula>NOT(ISERROR(SEARCH("09.00 -13.00",AT116)))</formula>
    </cfRule>
    <cfRule type="containsText" dxfId="12424" priority="13146" operator="containsText" text="09.00 -15:00">
      <formula>NOT(ISERROR(SEARCH("09.00 -15:00",AT116)))</formula>
    </cfRule>
    <cfRule type="containsText" dxfId="12423" priority="13147" operator="containsText" text="09.00 -16.00">
      <formula>NOT(ISERROR(SEARCH("09.00 -16.00",AT116)))</formula>
    </cfRule>
  </conditionalFormatting>
  <conditionalFormatting sqref="AT115:AT120">
    <cfRule type="containsText" dxfId="12422" priority="13142" operator="containsText" text="09.00 -13.00">
      <formula>NOT(ISERROR(SEARCH("09.00 -13.00",AT115)))</formula>
    </cfRule>
    <cfRule type="containsText" dxfId="12421" priority="13143" operator="containsText" text="09.00 -15:00">
      <formula>NOT(ISERROR(SEARCH("09.00 -15:00",AT115)))</formula>
    </cfRule>
    <cfRule type="containsText" dxfId="12420" priority="13144" operator="containsText" text="09.00 -16.00">
      <formula>NOT(ISERROR(SEARCH("09.00 -16.00",AT115)))</formula>
    </cfRule>
  </conditionalFormatting>
  <conditionalFormatting sqref="AT115">
    <cfRule type="containsText" dxfId="12419" priority="13139" operator="containsText" text="09.00 -13.00">
      <formula>NOT(ISERROR(SEARCH("09.00 -13.00",AT115)))</formula>
    </cfRule>
    <cfRule type="containsText" dxfId="12418" priority="13140" operator="containsText" text="09.00 -15:00">
      <formula>NOT(ISERROR(SEARCH("09.00 -15:00",AT115)))</formula>
    </cfRule>
    <cfRule type="containsText" dxfId="12417" priority="13141" operator="containsText" text="09.00 -16.00">
      <formula>NOT(ISERROR(SEARCH("09.00 -16.00",AT115)))</formula>
    </cfRule>
  </conditionalFormatting>
  <conditionalFormatting sqref="AT114:AT120">
    <cfRule type="containsText" dxfId="12416" priority="13138" operator="containsText" text="09:00 – 13.00 ">
      <formula>NOT(ISERROR(SEARCH("09:00 – 13.00 ",AT114)))</formula>
    </cfRule>
  </conditionalFormatting>
  <conditionalFormatting sqref="AT116">
    <cfRule type="containsText" dxfId="12415" priority="13135" operator="containsText" text="09.00 -13.00">
      <formula>NOT(ISERROR(SEARCH("09.00 -13.00",AT116)))</formula>
    </cfRule>
    <cfRule type="containsText" dxfId="12414" priority="13136" operator="containsText" text="09.00 -15:00">
      <formula>NOT(ISERROR(SEARCH("09.00 -15:00",AT116)))</formula>
    </cfRule>
    <cfRule type="containsText" dxfId="12413" priority="13137" operator="containsText" text="09.00 -16.00">
      <formula>NOT(ISERROR(SEARCH("09.00 -16.00",AT116)))</formula>
    </cfRule>
  </conditionalFormatting>
  <conditionalFormatting sqref="AT115:AT120">
    <cfRule type="containsText" dxfId="12412" priority="13132" operator="containsText" text="09.00 -13.00">
      <formula>NOT(ISERROR(SEARCH("09.00 -13.00",AT115)))</formula>
    </cfRule>
    <cfRule type="containsText" dxfId="12411" priority="13133" operator="containsText" text="09.00 -15:00">
      <formula>NOT(ISERROR(SEARCH("09.00 -15:00",AT115)))</formula>
    </cfRule>
    <cfRule type="containsText" dxfId="12410" priority="13134" operator="containsText" text="09.00 -16.00">
      <formula>NOT(ISERROR(SEARCH("09.00 -16.00",AT115)))</formula>
    </cfRule>
  </conditionalFormatting>
  <conditionalFormatting sqref="AT115">
    <cfRule type="containsText" dxfId="12409" priority="13129" operator="containsText" text="09.00 -13.00">
      <formula>NOT(ISERROR(SEARCH("09.00 -13.00",AT115)))</formula>
    </cfRule>
    <cfRule type="containsText" dxfId="12408" priority="13130" operator="containsText" text="09.00 -15:00">
      <formula>NOT(ISERROR(SEARCH("09.00 -15:00",AT115)))</formula>
    </cfRule>
    <cfRule type="containsText" dxfId="12407" priority="13131" operator="containsText" text="09.00 -16.00">
      <formula>NOT(ISERROR(SEARCH("09.00 -16.00",AT115)))</formula>
    </cfRule>
  </conditionalFormatting>
  <conditionalFormatting sqref="AT116">
    <cfRule type="containsText" dxfId="12406" priority="13126" operator="containsText" text="09.00 -13:00">
      <formula>NOT(ISERROR(SEARCH("09.00 -13:00",AT116)))</formula>
    </cfRule>
    <cfRule type="containsText" dxfId="12405" priority="13127" operator="containsText" text="08.30 -17.30">
      <formula>NOT(ISERROR(SEARCH("08.30 -17.30",AT116)))</formula>
    </cfRule>
    <cfRule type="containsText" dxfId="12404" priority="13128" operator="containsText" text="08.30 -15:30">
      <formula>NOT(ISERROR(SEARCH("08.30 -15:30",AT116)))</formula>
    </cfRule>
  </conditionalFormatting>
  <conditionalFormatting sqref="AT115:AT120">
    <cfRule type="containsText" dxfId="12403" priority="13123" operator="containsText" text="09.00 -13.00">
      <formula>NOT(ISERROR(SEARCH("09.00 -13.00",AT115)))</formula>
    </cfRule>
    <cfRule type="containsText" dxfId="12402" priority="13124" operator="containsText" text="09.00 -15:00">
      <formula>NOT(ISERROR(SEARCH("09.00 -15:00",AT115)))</formula>
    </cfRule>
    <cfRule type="containsText" dxfId="12401" priority="13125" operator="containsText" text="09.00 -16.00">
      <formula>NOT(ISERROR(SEARCH("09.00 -16.00",AT115)))</formula>
    </cfRule>
  </conditionalFormatting>
  <conditionalFormatting sqref="AT115:AT120">
    <cfRule type="containsText" dxfId="12400" priority="13120" operator="containsText" text="09.00 -13:00">
      <formula>NOT(ISERROR(SEARCH("09.00 -13:00",AT115)))</formula>
    </cfRule>
    <cfRule type="containsText" dxfId="12399" priority="13121" operator="containsText" text="08.30 -17.30">
      <formula>NOT(ISERROR(SEARCH("08.30 -17.30",AT115)))</formula>
    </cfRule>
    <cfRule type="containsText" dxfId="12398" priority="13122" operator="containsText" text="08.30 -15:30">
      <formula>NOT(ISERROR(SEARCH("08.30 -15:30",AT115)))</formula>
    </cfRule>
  </conditionalFormatting>
  <conditionalFormatting sqref="AT115">
    <cfRule type="containsText" dxfId="12397" priority="13117" operator="containsText" text="09.00 -13.00">
      <formula>NOT(ISERROR(SEARCH("09.00 -13.00",AT115)))</formula>
    </cfRule>
    <cfRule type="containsText" dxfId="12396" priority="13118" operator="containsText" text="09.00 -15:00">
      <formula>NOT(ISERROR(SEARCH("09.00 -15:00",AT115)))</formula>
    </cfRule>
    <cfRule type="containsText" dxfId="12395" priority="13119" operator="containsText" text="09.00 -16.00">
      <formula>NOT(ISERROR(SEARCH("09.00 -16.00",AT115)))</formula>
    </cfRule>
  </conditionalFormatting>
  <conditionalFormatting sqref="AT115">
    <cfRule type="containsText" dxfId="12394" priority="13114" operator="containsText" text="09.00 -13:00">
      <formula>NOT(ISERROR(SEARCH("09.00 -13:00",AT115)))</formula>
    </cfRule>
    <cfRule type="containsText" dxfId="12393" priority="13115" operator="containsText" text="08.30 -17.30">
      <formula>NOT(ISERROR(SEARCH("08.30 -17.30",AT115)))</formula>
    </cfRule>
    <cfRule type="containsText" dxfId="12392" priority="13116" operator="containsText" text="08.30 -15:30">
      <formula>NOT(ISERROR(SEARCH("08.30 -15:30",AT115)))</formula>
    </cfRule>
  </conditionalFormatting>
  <conditionalFormatting sqref="AT110:AT113">
    <cfRule type="containsText" dxfId="12391" priority="13096" operator="containsText" text="08.30 – 14.30">
      <formula>NOT(ISERROR(SEARCH("08.30 – 14.30",AT110)))</formula>
    </cfRule>
    <cfRule type="containsText" dxfId="12390" priority="13097" operator="containsText" text="09:30 – 18.30">
      <formula>NOT(ISERROR(SEARCH("09:30 – 18.30",AT110)))</formula>
    </cfRule>
    <cfRule type="containsText" dxfId="12389" priority="13098" operator="containsText" text="10.30 – 18.30">
      <formula>NOT(ISERROR(SEARCH("10.30 – 18.30",AT110)))</formula>
    </cfRule>
    <cfRule type="containsText" dxfId="12388" priority="13099" operator="containsText" text="09.30 – 18.30">
      <formula>NOT(ISERROR(SEARCH("09.30 – 18.30",AT110)))</formula>
    </cfRule>
    <cfRule type="containsText" dxfId="12387" priority="13101" operator="containsText" text="09.00 – 13:00">
      <formula>NOT(ISERROR(SEARCH("09.00 – 13:00",AT110)))</formula>
    </cfRule>
    <cfRule type="containsText" dxfId="12386" priority="13102" operator="containsText" text="08.30 – 16.30">
      <formula>NOT(ISERROR(SEARCH("08.30 – 16.30",AT110)))</formula>
    </cfRule>
    <cfRule type="containsText" dxfId="12385" priority="13103" operator="containsText" text="08:30 – 17.30">
      <formula>NOT(ISERROR(SEARCH("08:30 – 17.30",AT110)))</formula>
    </cfRule>
    <cfRule type="containsText" dxfId="12384" priority="13104" operator="containsText" text="08.30 – 17.30">
      <formula>NOT(ISERROR(SEARCH("08.30 – 17.30",AT110)))</formula>
    </cfRule>
    <cfRule type="containsText" dxfId="12383" priority="13105" operator="containsText" text="09.00 – 18.00">
      <formula>NOT(ISERROR(SEARCH("09.00 – 18.00",AT110)))</formula>
    </cfRule>
    <cfRule type="containsText" dxfId="12382" priority="13106" operator="containsText" text="09.00 – 13.00">
      <formula>NOT(ISERROR(SEARCH("09.00 – 13.00",AT110)))</formula>
    </cfRule>
    <cfRule type="containsText" dxfId="12381" priority="13107" operator="containsText" text="11.30 – 19.30">
      <formula>NOT(ISERROR(SEARCH("11.30 – 19.30",AT110)))</formula>
    </cfRule>
    <cfRule type="containsText" dxfId="12380" priority="13108" operator="containsText" text="10.30 – 19.30">
      <formula>NOT(ISERROR(SEARCH("10.30 – 19.30",AT110)))</formula>
    </cfRule>
    <cfRule type="containsText" dxfId="12379" priority="13109" operator="containsText" text="09.00 – 15.00">
      <formula>NOT(ISERROR(SEARCH("09.00 – 15.00",AT110)))</formula>
    </cfRule>
    <cfRule type="containsText" dxfId="12378" priority="13110" operator="containsText" text="1 2 : 3 0">
      <formula>NOT(ISERROR(SEARCH("1 2 : 3 0",AT110)))</formula>
    </cfRule>
    <cfRule type="containsText" dxfId="12377" priority="13111" operator="containsText" text="1 3 : 3 0">
      <formula>NOT(ISERROR(SEARCH("1 3 : 3 0",AT110)))</formula>
    </cfRule>
    <cfRule type="containsText" dxfId="12376" priority="13112" operator="containsText" text="FESTIVITÁ">
      <formula>NOT(ISERROR(SEARCH("FESTIVITÁ",AT110)))</formula>
    </cfRule>
    <cfRule type="cellIs" dxfId="12375" priority="13113" operator="equal">
      <formula>"DOMENICA"</formula>
    </cfRule>
  </conditionalFormatting>
  <conditionalFormatting sqref="AT110:AT113">
    <cfRule type="containsText" dxfId="12374" priority="13089" operator="containsText" text="09.00 - 13.00">
      <formula>NOT(ISERROR(SEARCH("09.00 - 13.00",AT110)))</formula>
    </cfRule>
    <cfRule type="containsText" dxfId="12373" priority="13091" operator="containsText" text="09.00 – 15:00">
      <formula>NOT(ISERROR(SEARCH("09.00 – 15:00",AT110)))</formula>
    </cfRule>
    <cfRule type="containsText" dxfId="12372" priority="13092" operator="containsText" text="09.00 – 16.00">
      <formula>NOT(ISERROR(SEARCH("09.00 – 16.00",AT110)))</formula>
    </cfRule>
    <cfRule type="containsText" dxfId="12371" priority="13093" operator="containsText" text="09.00 - 13:00">
      <formula>NOT(ISERROR(SEARCH("09.00 - 13:00",AT110)))</formula>
    </cfRule>
    <cfRule type="containsText" dxfId="12370" priority="13094" operator="containsText" text="08.30 – 16:30 ">
      <formula>NOT(ISERROR(SEARCH("08.30 – 16:30 ",AT110)))</formula>
    </cfRule>
    <cfRule type="containsText" dxfId="12369" priority="13095" operator="containsText" text="08.30 – 17:30 ">
      <formula>NOT(ISERROR(SEARCH("08.30 – 17:30 ",AT110)))</formula>
    </cfRule>
  </conditionalFormatting>
  <conditionalFormatting sqref="AT110:AT113">
    <cfRule type="containsText" dxfId="12368" priority="13090" operator="containsText" text="1 3 : 0 0">
      <formula>NOT(ISERROR(SEARCH("1 3 : 0 0",AT110)))</formula>
    </cfRule>
  </conditionalFormatting>
  <conditionalFormatting sqref="AT110:AT113">
    <cfRule type="containsText" dxfId="12367" priority="13100" operator="containsText" text="09:00 – 13.00 ">
      <formula>NOT(ISERROR(SEARCH("09:00 – 13.00 ",AT110)))</formula>
    </cfRule>
  </conditionalFormatting>
  <conditionalFormatting sqref="AT110:AT113">
    <cfRule type="containsText" dxfId="12366" priority="13088" operator="containsText" text="09:00 – 13.00 ">
      <formula>NOT(ISERROR(SEARCH("09:00 – 13.00 ",AT110)))</formula>
    </cfRule>
  </conditionalFormatting>
  <conditionalFormatting sqref="AT110:AT113">
    <cfRule type="containsText" dxfId="12365" priority="13085" operator="containsText" text="09.00 -13.00">
      <formula>NOT(ISERROR(SEARCH("09.00 -13.00",AT110)))</formula>
    </cfRule>
    <cfRule type="containsText" dxfId="12364" priority="13086" operator="containsText" text="09.00 -15:00">
      <formula>NOT(ISERROR(SEARCH("09.00 -15:00",AT110)))</formula>
    </cfRule>
    <cfRule type="containsText" dxfId="12363" priority="13087" operator="containsText" text="09.00 -16.00">
      <formula>NOT(ISERROR(SEARCH("09.00 -16.00",AT110)))</formula>
    </cfRule>
  </conditionalFormatting>
  <conditionalFormatting sqref="AT110:AT113">
    <cfRule type="containsText" dxfId="12362" priority="13084" operator="containsText" text="09:00 – 13.00 ">
      <formula>NOT(ISERROR(SEARCH("09:00 – 13.00 ",AT110)))</formula>
    </cfRule>
  </conditionalFormatting>
  <conditionalFormatting sqref="AT110:AT113">
    <cfRule type="containsText" dxfId="12361" priority="13081" operator="containsText" text="09.00 -13.00">
      <formula>NOT(ISERROR(SEARCH("09.00 -13.00",AT110)))</formula>
    </cfRule>
    <cfRule type="containsText" dxfId="12360" priority="13082" operator="containsText" text="09.00 -15:00">
      <formula>NOT(ISERROR(SEARCH("09.00 -15:00",AT110)))</formula>
    </cfRule>
    <cfRule type="containsText" dxfId="12359" priority="13083" operator="containsText" text="09.00 -16.00">
      <formula>NOT(ISERROR(SEARCH("09.00 -16.00",AT110)))</formula>
    </cfRule>
  </conditionalFormatting>
  <conditionalFormatting sqref="AT110:AT113">
    <cfRule type="containsText" dxfId="12358" priority="13078" operator="containsText" text="09.00 -13.00">
      <formula>NOT(ISERROR(SEARCH("09.00 -13.00",AT110)))</formula>
    </cfRule>
    <cfRule type="containsText" dxfId="12357" priority="13079" operator="containsText" text="09.00 -15:00">
      <formula>NOT(ISERROR(SEARCH("09.00 -15:00",AT110)))</formula>
    </cfRule>
    <cfRule type="containsText" dxfId="12356" priority="13080" operator="containsText" text="09.00 -16.00">
      <formula>NOT(ISERROR(SEARCH("09.00 -16.00",AT110)))</formula>
    </cfRule>
  </conditionalFormatting>
  <conditionalFormatting sqref="AT110:AT113">
    <cfRule type="containsText" dxfId="12355" priority="13075" operator="containsText" text="09.00 -13:00">
      <formula>NOT(ISERROR(SEARCH("09.00 -13:00",AT110)))</formula>
    </cfRule>
    <cfRule type="containsText" dxfId="12354" priority="13076" operator="containsText" text="08.30 -17.30">
      <formula>NOT(ISERROR(SEARCH("08.30 -17.30",AT110)))</formula>
    </cfRule>
    <cfRule type="containsText" dxfId="12353" priority="13077" operator="containsText" text="08.30 -15:30">
      <formula>NOT(ISERROR(SEARCH("08.30 -15:30",AT110)))</formula>
    </cfRule>
  </conditionalFormatting>
  <conditionalFormatting sqref="AT114">
    <cfRule type="containsText" dxfId="12352" priority="13072" operator="containsText" text="09.00 -13.00">
      <formula>NOT(ISERROR(SEARCH("09.00 -13.00",AT114)))</formula>
    </cfRule>
    <cfRule type="containsText" dxfId="12351" priority="13073" operator="containsText" text="09.00 -15:00">
      <formula>NOT(ISERROR(SEARCH("09.00 -15:00",AT114)))</formula>
    </cfRule>
    <cfRule type="containsText" dxfId="12350" priority="13074" operator="containsText" text="09.00 -16.00">
      <formula>NOT(ISERROR(SEARCH("09.00 -16.00",AT114)))</formula>
    </cfRule>
  </conditionalFormatting>
  <conditionalFormatting sqref="AT114">
    <cfRule type="containsText" dxfId="12349" priority="13069" operator="containsText" text="09.00 -13.00">
      <formula>NOT(ISERROR(SEARCH("09.00 -13.00",AT114)))</formula>
    </cfRule>
    <cfRule type="containsText" dxfId="12348" priority="13070" operator="containsText" text="09.00 -15:00">
      <formula>NOT(ISERROR(SEARCH("09.00 -15:00",AT114)))</formula>
    </cfRule>
    <cfRule type="containsText" dxfId="12347" priority="13071" operator="containsText" text="09.00 -16.00">
      <formula>NOT(ISERROR(SEARCH("09.00 -16.00",AT114)))</formula>
    </cfRule>
  </conditionalFormatting>
  <conditionalFormatting sqref="AT114">
    <cfRule type="containsText" dxfId="12346" priority="13066" operator="containsText" text="09.00 -13:00">
      <formula>NOT(ISERROR(SEARCH("09.00 -13:00",AT114)))</formula>
    </cfRule>
    <cfRule type="containsText" dxfId="12345" priority="13067" operator="containsText" text="08.30 -17.30">
      <formula>NOT(ISERROR(SEARCH("08.30 -17.30",AT114)))</formula>
    </cfRule>
    <cfRule type="containsText" dxfId="12344" priority="13068" operator="containsText" text="08.30 -15:30">
      <formula>NOT(ISERROR(SEARCH("08.30 -15:30",AT114)))</formula>
    </cfRule>
  </conditionalFormatting>
  <conditionalFormatting sqref="AT128">
    <cfRule type="cellIs" dxfId="12343" priority="13024" operator="equal">
      <formula>_FV(13,"3")</formula>
    </cfRule>
  </conditionalFormatting>
  <conditionalFormatting sqref="AT128">
    <cfRule type="cellIs" dxfId="12342" priority="13005" operator="equal">
      <formula>_FV(13,"3")</formula>
    </cfRule>
  </conditionalFormatting>
  <conditionalFormatting sqref="AT128">
    <cfRule type="cellIs" dxfId="12341" priority="13006" operator="equal">
      <formula>_FV(13,"3")</formula>
    </cfRule>
  </conditionalFormatting>
  <conditionalFormatting sqref="AT128">
    <cfRule type="cellIs" dxfId="12340" priority="12998" operator="equal">
      <formula>_FV(13,"3")</formula>
    </cfRule>
  </conditionalFormatting>
  <conditionalFormatting sqref="AT128">
    <cfRule type="cellIs" dxfId="12339" priority="12999" operator="equal">
      <formula>_FV(13,"3")</formula>
    </cfRule>
  </conditionalFormatting>
  <conditionalFormatting sqref="AT128">
    <cfRule type="cellIs" dxfId="12338" priority="13057" operator="equal">
      <formula>"09.00 – 13.00"</formula>
    </cfRule>
  </conditionalFormatting>
  <conditionalFormatting sqref="AT128">
    <cfRule type="cellIs" dxfId="12337" priority="13058" operator="equal">
      <formula>"09.00 – 15.00"</formula>
    </cfRule>
  </conditionalFormatting>
  <conditionalFormatting sqref="AT128">
    <cfRule type="cellIs" dxfId="12336" priority="13059" operator="equal">
      <formula>"09.00 – 18.00"</formula>
    </cfRule>
  </conditionalFormatting>
  <conditionalFormatting sqref="AT128">
    <cfRule type="cellIs" dxfId="12335" priority="13060" operator="equal">
      <formula>"09.30 – 13.00"</formula>
    </cfRule>
  </conditionalFormatting>
  <conditionalFormatting sqref="AT128">
    <cfRule type="cellIs" dxfId="12334" priority="13061" operator="equal">
      <formula>"10.30 – 19.30"</formula>
    </cfRule>
  </conditionalFormatting>
  <conditionalFormatting sqref="AT128">
    <cfRule type="cellIs" dxfId="12333" priority="13062" operator="equal">
      <formula>"11.30 – 19.30"</formula>
    </cfRule>
  </conditionalFormatting>
  <conditionalFormatting sqref="AT128">
    <cfRule type="cellIs" dxfId="12332" priority="13063" operator="equal">
      <formula>_FV(13,"3")</formula>
    </cfRule>
  </conditionalFormatting>
  <conditionalFormatting sqref="AT128">
    <cfRule type="cellIs" dxfId="12331" priority="13064" operator="equal">
      <formula>_FV(13,"3")</formula>
    </cfRule>
  </conditionalFormatting>
  <conditionalFormatting sqref="AT128">
    <cfRule type="cellIs" dxfId="12330" priority="13065" operator="equal">
      <formula>_FV(13,"3")</formula>
    </cfRule>
  </conditionalFormatting>
  <conditionalFormatting sqref="AT128">
    <cfRule type="containsText" dxfId="12329" priority="13047" operator="containsText" text="DOMENICA">
      <formula>NOT(ISERROR(SEARCH("DOMENICA",AT128)))</formula>
    </cfRule>
    <cfRule type="containsText" dxfId="12328" priority="13048" operator="containsText" text="08.30 – 14.30">
      <formula>NOT(ISERROR(SEARCH("08.30 – 14.30",AT128)))</formula>
    </cfRule>
    <cfRule type="containsText" dxfId="12327" priority="13049" operator="containsText" text="09.30 – 18.30">
      <formula>NOT(ISERROR(SEARCH("09.30 – 18.30",AT128)))</formula>
    </cfRule>
    <cfRule type="containsText" dxfId="12326" priority="13050" operator="containsText" text="08.30 – 16.30">
      <formula>NOT(ISERROR(SEARCH("08.30 – 16.30",AT128)))</formula>
    </cfRule>
    <cfRule type="containsText" dxfId="12325" priority="13051" operator="containsText" text="08.30 – 17.30">
      <formula>NOT(ISERROR(SEARCH("08.30 – 17.30",AT128)))</formula>
    </cfRule>
    <cfRule type="containsText" dxfId="12324" priority="13052" operator="containsText" text="09.00 – 18.00">
      <formula>NOT(ISERROR(SEARCH("09.00 – 18.00",AT128)))</formula>
    </cfRule>
    <cfRule type="containsText" dxfId="12323" priority="13053" operator="containsText" text="09.00 – 15.00">
      <formula>NOT(ISERROR(SEARCH("09.00 – 15.00",AT128)))</formula>
    </cfRule>
    <cfRule type="containsText" dxfId="12322" priority="13054" operator="containsText" text="10.30 – 19.30">
      <formula>NOT(ISERROR(SEARCH("10.30 – 19.30",AT128)))</formula>
    </cfRule>
    <cfRule type="containsText" dxfId="12321" priority="13055" operator="containsText" text="09.00 – 13.00">
      <formula>NOT(ISERROR(SEARCH("09.00 – 13.00",AT128)))</formula>
    </cfRule>
    <cfRule type="containsText" dxfId="12320" priority="13056" operator="containsText" text="11.30 – 19.30">
      <formula>NOT(ISERROR(SEARCH("11.30 – 19.30",AT128)))</formula>
    </cfRule>
  </conditionalFormatting>
  <conditionalFormatting sqref="AT128">
    <cfRule type="cellIs" dxfId="12319" priority="13039" operator="equal">
      <formula>"09.00 – 15.00"</formula>
    </cfRule>
  </conditionalFormatting>
  <conditionalFormatting sqref="AT128">
    <cfRule type="cellIs" dxfId="12318" priority="13040" operator="equal">
      <formula>"09.00 – 18.00"</formula>
    </cfRule>
  </conditionalFormatting>
  <conditionalFormatting sqref="AT128">
    <cfRule type="cellIs" dxfId="12317" priority="13041" operator="equal">
      <formula>"09.30 – 13.00"</formula>
    </cfRule>
  </conditionalFormatting>
  <conditionalFormatting sqref="AT128">
    <cfRule type="cellIs" dxfId="12316" priority="13042" operator="equal">
      <formula>"10.30 – 19.30"</formula>
    </cfRule>
  </conditionalFormatting>
  <conditionalFormatting sqref="AT128">
    <cfRule type="cellIs" dxfId="12315" priority="13043" operator="equal">
      <formula>"11.30 – 19.30"</formula>
    </cfRule>
  </conditionalFormatting>
  <conditionalFormatting sqref="AT128">
    <cfRule type="cellIs" dxfId="12314" priority="13044" operator="equal">
      <formula>_FV(13,"3")</formula>
    </cfRule>
  </conditionalFormatting>
  <conditionalFormatting sqref="AT128">
    <cfRule type="cellIs" dxfId="12313" priority="13045" operator="equal">
      <formula>_FV(13,"3")</formula>
    </cfRule>
  </conditionalFormatting>
  <conditionalFormatting sqref="AT128">
    <cfRule type="cellIs" dxfId="12312" priority="13046" operator="equal">
      <formula>_FV(13,"3")</formula>
    </cfRule>
  </conditionalFormatting>
  <conditionalFormatting sqref="AT128">
    <cfRule type="cellIs" dxfId="12311" priority="13031" operator="equal">
      <formula>"09.00 – 15.00"</formula>
    </cfRule>
  </conditionalFormatting>
  <conditionalFormatting sqref="AT128">
    <cfRule type="cellIs" dxfId="12310" priority="13032" operator="equal">
      <formula>"09.00 – 18.00"</formula>
    </cfRule>
  </conditionalFormatting>
  <conditionalFormatting sqref="AT128">
    <cfRule type="cellIs" dxfId="12309" priority="13033" operator="equal">
      <formula>"09.30 – 13.00"</formula>
    </cfRule>
  </conditionalFormatting>
  <conditionalFormatting sqref="AT128">
    <cfRule type="cellIs" dxfId="12308" priority="13034" operator="equal">
      <formula>"10.30 – 19.30"</formula>
    </cfRule>
  </conditionalFormatting>
  <conditionalFormatting sqref="AT128">
    <cfRule type="cellIs" dxfId="12307" priority="13035" operator="equal">
      <formula>"11.30 – 19.30"</formula>
    </cfRule>
  </conditionalFormatting>
  <conditionalFormatting sqref="AT128">
    <cfRule type="cellIs" dxfId="12306" priority="13036" operator="equal">
      <formula>_FV(13,"3")</formula>
    </cfRule>
  </conditionalFormatting>
  <conditionalFormatting sqref="AT128">
    <cfRule type="cellIs" dxfId="12305" priority="13037" operator="equal">
      <formula>_FV(13,"3")</formula>
    </cfRule>
  </conditionalFormatting>
  <conditionalFormatting sqref="AT128">
    <cfRule type="cellIs" dxfId="12304" priority="13038" operator="equal">
      <formula>_FV(13,"3")</formula>
    </cfRule>
  </conditionalFormatting>
  <conditionalFormatting sqref="AT128">
    <cfRule type="containsText" dxfId="12303" priority="13025" operator="containsText" text="09.00 - 13.00">
      <formula>NOT(ISERROR(SEARCH("09.00 - 13.00",AT128)))</formula>
    </cfRule>
    <cfRule type="containsText" dxfId="12302" priority="13026" operator="containsText" text="09.00 – 15:00">
      <formula>NOT(ISERROR(SEARCH("09.00 – 15:00",AT128)))</formula>
    </cfRule>
    <cfRule type="containsText" dxfId="12301" priority="13027" operator="containsText" text="09.00 – 16.00">
      <formula>NOT(ISERROR(SEARCH("09.00 – 16.00",AT128)))</formula>
    </cfRule>
    <cfRule type="containsText" dxfId="12300" priority="13028" operator="containsText" text="09.00 - 13:00">
      <formula>NOT(ISERROR(SEARCH("09.00 - 13:00",AT128)))</formula>
    </cfRule>
    <cfRule type="containsText" dxfId="12299" priority="13029" operator="containsText" text="08.30 – 16:30 ">
      <formula>NOT(ISERROR(SEARCH("08.30 – 16:30 ",AT128)))</formula>
    </cfRule>
    <cfRule type="containsText" dxfId="12298" priority="13030" operator="containsText" text="08.30 – 17:30 ">
      <formula>NOT(ISERROR(SEARCH("08.30 – 17:30 ",AT128)))</formula>
    </cfRule>
  </conditionalFormatting>
  <conditionalFormatting sqref="AT128">
    <cfRule type="cellIs" dxfId="12297" priority="13017" operator="equal">
      <formula>"09.00 – 15.00"</formula>
    </cfRule>
  </conditionalFormatting>
  <conditionalFormatting sqref="AT128">
    <cfRule type="cellIs" dxfId="12296" priority="13018" operator="equal">
      <formula>"09.00 – 18.00"</formula>
    </cfRule>
  </conditionalFormatting>
  <conditionalFormatting sqref="AT128">
    <cfRule type="cellIs" dxfId="12295" priority="13019" operator="equal">
      <formula>"09.30 – 13.00"</formula>
    </cfRule>
  </conditionalFormatting>
  <conditionalFormatting sqref="AT128">
    <cfRule type="cellIs" dxfId="12294" priority="13020" operator="equal">
      <formula>"10.30 – 19.30"</formula>
    </cfRule>
  </conditionalFormatting>
  <conditionalFormatting sqref="AT128">
    <cfRule type="cellIs" dxfId="12293" priority="13021" operator="equal">
      <formula>"11.30 – 19.30"</formula>
    </cfRule>
  </conditionalFormatting>
  <conditionalFormatting sqref="AT128">
    <cfRule type="cellIs" dxfId="12292" priority="13022" operator="equal">
      <formula>_FV(13,"3")</formula>
    </cfRule>
  </conditionalFormatting>
  <conditionalFormatting sqref="AT128">
    <cfRule type="cellIs" dxfId="12291" priority="13023" operator="equal">
      <formula>_FV(13,"3")</formula>
    </cfRule>
  </conditionalFormatting>
  <conditionalFormatting sqref="AT128">
    <cfRule type="containsText" dxfId="12290" priority="13007" operator="containsText" text="DOMENICA">
      <formula>NOT(ISERROR(SEARCH("DOMENICA",AT128)))</formula>
    </cfRule>
    <cfRule type="containsText" dxfId="12289" priority="13008" operator="containsText" text="08.30 – 14.30">
      <formula>NOT(ISERROR(SEARCH("08.30 – 14.30",AT128)))</formula>
    </cfRule>
    <cfRule type="containsText" dxfId="12288" priority="13009" operator="containsText" text="09.30 – 18.30">
      <formula>NOT(ISERROR(SEARCH("09.30 – 18.30",AT128)))</formula>
    </cfRule>
    <cfRule type="containsText" dxfId="12287" priority="13010" operator="containsText" text="08.30 – 16.30">
      <formula>NOT(ISERROR(SEARCH("08.30 – 16.30",AT128)))</formula>
    </cfRule>
    <cfRule type="containsText" dxfId="12286" priority="13011" operator="containsText" text="08.30 – 17.30">
      <formula>NOT(ISERROR(SEARCH("08.30 – 17.30",AT128)))</formula>
    </cfRule>
    <cfRule type="containsText" dxfId="12285" priority="13012" operator="containsText" text="09.00 – 18.00">
      <formula>NOT(ISERROR(SEARCH("09.00 – 18.00",AT128)))</formula>
    </cfRule>
    <cfRule type="containsText" dxfId="12284" priority="13013" operator="containsText" text="09.00 – 15.00">
      <formula>NOT(ISERROR(SEARCH("09.00 – 15.00",AT128)))</formula>
    </cfRule>
    <cfRule type="containsText" dxfId="12283" priority="13014" operator="containsText" text="10.30 – 19.30">
      <formula>NOT(ISERROR(SEARCH("10.30 – 19.30",AT128)))</formula>
    </cfRule>
    <cfRule type="containsText" dxfId="12282" priority="13015" operator="containsText" text="09.00 – 13.00">
      <formula>NOT(ISERROR(SEARCH("09.00 – 13.00",AT128)))</formula>
    </cfRule>
    <cfRule type="containsText" dxfId="12281" priority="13016" operator="containsText" text="11.30 – 19.30">
      <formula>NOT(ISERROR(SEARCH("11.30 – 19.30",AT128)))</formula>
    </cfRule>
  </conditionalFormatting>
  <conditionalFormatting sqref="AT128">
    <cfRule type="cellIs" dxfId="12280" priority="13000" operator="equal">
      <formula>"09.00 – 18.00"</formula>
    </cfRule>
  </conditionalFormatting>
  <conditionalFormatting sqref="AT128">
    <cfRule type="cellIs" dxfId="12279" priority="13001" operator="equal">
      <formula>"09.30 – 13.00"</formula>
    </cfRule>
  </conditionalFormatting>
  <conditionalFormatting sqref="AT128">
    <cfRule type="cellIs" dxfId="12278" priority="13002" operator="equal">
      <formula>"10.30 – 19.30"</formula>
    </cfRule>
  </conditionalFormatting>
  <conditionalFormatting sqref="AT128">
    <cfRule type="cellIs" dxfId="12277" priority="13003" operator="equal">
      <formula>"11.30 – 19.30"</formula>
    </cfRule>
  </conditionalFormatting>
  <conditionalFormatting sqref="AT128">
    <cfRule type="cellIs" dxfId="12276" priority="13004" operator="equal">
      <formula>_FV(13,"3")</formula>
    </cfRule>
  </conditionalFormatting>
  <conditionalFormatting sqref="AT128">
    <cfRule type="cellIs" dxfId="12275" priority="12993" operator="equal">
      <formula>"09.00 – 18.00"</formula>
    </cfRule>
  </conditionalFormatting>
  <conditionalFormatting sqref="AT128">
    <cfRule type="cellIs" dxfId="12274" priority="12994" operator="equal">
      <formula>"09.30 – 13.00"</formula>
    </cfRule>
  </conditionalFormatting>
  <conditionalFormatting sqref="AT128">
    <cfRule type="cellIs" dxfId="12273" priority="12995" operator="equal">
      <formula>"10.30 – 19.30"</formula>
    </cfRule>
  </conditionalFormatting>
  <conditionalFormatting sqref="AT128">
    <cfRule type="cellIs" dxfId="12272" priority="12996" operator="equal">
      <formula>"11.30 – 19.30"</formula>
    </cfRule>
  </conditionalFormatting>
  <conditionalFormatting sqref="AT128">
    <cfRule type="cellIs" dxfId="12271" priority="12997" operator="equal">
      <formula>_FV(13,"3")</formula>
    </cfRule>
  </conditionalFormatting>
  <conditionalFormatting sqref="AT128:AT134">
    <cfRule type="containsText" dxfId="12270" priority="12975" operator="containsText" text="08.30 – 14.30">
      <formula>NOT(ISERROR(SEARCH("08.30 – 14.30",AT128)))</formula>
    </cfRule>
    <cfRule type="containsText" dxfId="12269" priority="12976" operator="containsText" text="09:30 – 18.30">
      <formula>NOT(ISERROR(SEARCH("09:30 – 18.30",AT128)))</formula>
    </cfRule>
    <cfRule type="containsText" dxfId="12268" priority="12977" operator="containsText" text="10.30 – 18.30">
      <formula>NOT(ISERROR(SEARCH("10.30 – 18.30",AT128)))</formula>
    </cfRule>
    <cfRule type="containsText" dxfId="12267" priority="12978" operator="containsText" text="09.30 – 18.30">
      <formula>NOT(ISERROR(SEARCH("09.30 – 18.30",AT128)))</formula>
    </cfRule>
    <cfRule type="containsText" dxfId="12266" priority="12980" operator="containsText" text="09.00 – 13:00">
      <formula>NOT(ISERROR(SEARCH("09.00 – 13:00",AT128)))</formula>
    </cfRule>
    <cfRule type="containsText" dxfId="12265" priority="12981" operator="containsText" text="08.30 – 16.30">
      <formula>NOT(ISERROR(SEARCH("08.30 – 16.30",AT128)))</formula>
    </cfRule>
    <cfRule type="containsText" dxfId="12264" priority="12982" operator="containsText" text="08:30 – 17.30">
      <formula>NOT(ISERROR(SEARCH("08:30 – 17.30",AT128)))</formula>
    </cfRule>
    <cfRule type="containsText" dxfId="12263" priority="12983" operator="containsText" text="08.30 – 17.30">
      <formula>NOT(ISERROR(SEARCH("08.30 – 17.30",AT128)))</formula>
    </cfRule>
    <cfRule type="containsText" dxfId="12262" priority="12984" operator="containsText" text="09.00 – 18.00">
      <formula>NOT(ISERROR(SEARCH("09.00 – 18.00",AT128)))</formula>
    </cfRule>
    <cfRule type="containsText" dxfId="12261" priority="12985" operator="containsText" text="09.00 – 13.00">
      <formula>NOT(ISERROR(SEARCH("09.00 – 13.00",AT128)))</formula>
    </cfRule>
    <cfRule type="containsText" dxfId="12260" priority="12986" operator="containsText" text="11.30 – 19.30">
      <formula>NOT(ISERROR(SEARCH("11.30 – 19.30",AT128)))</formula>
    </cfRule>
    <cfRule type="containsText" dxfId="12259" priority="12987" operator="containsText" text="10.30 – 19.30">
      <formula>NOT(ISERROR(SEARCH("10.30 – 19.30",AT128)))</formula>
    </cfRule>
    <cfRule type="containsText" dxfId="12258" priority="12988" operator="containsText" text="09.00 – 15.00">
      <formula>NOT(ISERROR(SEARCH("09.00 – 15.00",AT128)))</formula>
    </cfRule>
    <cfRule type="containsText" dxfId="12257" priority="12989" operator="containsText" text="1 2 : 3 0">
      <formula>NOT(ISERROR(SEARCH("1 2 : 3 0",AT128)))</formula>
    </cfRule>
    <cfRule type="containsText" dxfId="12256" priority="12990" operator="containsText" text="1 3 : 3 0">
      <formula>NOT(ISERROR(SEARCH("1 3 : 3 0",AT128)))</formula>
    </cfRule>
    <cfRule type="containsText" dxfId="12255" priority="12991" operator="containsText" text="FESTIVITÁ">
      <formula>NOT(ISERROR(SEARCH("FESTIVITÁ",AT128)))</formula>
    </cfRule>
    <cfRule type="cellIs" dxfId="12254" priority="12992" operator="equal">
      <formula>"DOMENICA"</formula>
    </cfRule>
  </conditionalFormatting>
  <conditionalFormatting sqref="AT128:AT134">
    <cfRule type="containsText" dxfId="12253" priority="12967" operator="containsText" text="09.00 - 13.00">
      <formula>NOT(ISERROR(SEARCH("09.00 - 13.00",AT128)))</formula>
    </cfRule>
    <cfRule type="containsText" dxfId="12252" priority="12970" operator="containsText" text="09.00 – 15:00">
      <formula>NOT(ISERROR(SEARCH("09.00 – 15:00",AT128)))</formula>
    </cfRule>
    <cfRule type="containsText" dxfId="12251" priority="12971" operator="containsText" text="09.00 – 16.00">
      <formula>NOT(ISERROR(SEARCH("09.00 – 16.00",AT128)))</formula>
    </cfRule>
    <cfRule type="containsText" dxfId="12250" priority="12972" operator="containsText" text="09.00 - 13:00">
      <formula>NOT(ISERROR(SEARCH("09.00 - 13:00",AT128)))</formula>
    </cfRule>
    <cfRule type="containsText" dxfId="12249" priority="12973" operator="containsText" text="08.30 – 16:30 ">
      <formula>NOT(ISERROR(SEARCH("08.30 – 16:30 ",AT128)))</formula>
    </cfRule>
    <cfRule type="containsText" dxfId="12248" priority="12974" operator="containsText" text="08.30 – 17:30 ">
      <formula>NOT(ISERROR(SEARCH("08.30 – 17:30 ",AT128)))</formula>
    </cfRule>
  </conditionalFormatting>
  <conditionalFormatting sqref="AT128:AT134">
    <cfRule type="containsText" dxfId="12247" priority="12969" operator="containsText" text="1 3 : 0 0">
      <formula>NOT(ISERROR(SEARCH("1 3 : 0 0",AT128)))</formula>
    </cfRule>
  </conditionalFormatting>
  <conditionalFormatting sqref="AT129">
    <cfRule type="containsText" dxfId="12246" priority="12968" operator="containsText" text="13:00">
      <formula>NOT(ISERROR(SEARCH("13:00",AT129)))</formula>
    </cfRule>
  </conditionalFormatting>
  <conditionalFormatting sqref="AT128:AT134">
    <cfRule type="containsText" dxfId="12245" priority="12979" operator="containsText" text="09:00 – 13.00 ">
      <formula>NOT(ISERROR(SEARCH("09:00 – 13.00 ",AT128)))</formula>
    </cfRule>
  </conditionalFormatting>
  <conditionalFormatting sqref="AT128:AT134">
    <cfRule type="containsText" dxfId="12244" priority="12966" operator="containsText" text="09:00 – 13.00 ">
      <formula>NOT(ISERROR(SEARCH("09:00 – 13.00 ",AT128)))</formula>
    </cfRule>
  </conditionalFormatting>
  <conditionalFormatting sqref="AT130">
    <cfRule type="containsText" dxfId="12243" priority="12963" operator="containsText" text="09.00 -13.00">
      <formula>NOT(ISERROR(SEARCH("09.00 -13.00",AT130)))</formula>
    </cfRule>
    <cfRule type="containsText" dxfId="12242" priority="12964" operator="containsText" text="09.00 -15:00">
      <formula>NOT(ISERROR(SEARCH("09.00 -15:00",AT130)))</formula>
    </cfRule>
    <cfRule type="containsText" dxfId="12241" priority="12965" operator="containsText" text="09.00 -16.00">
      <formula>NOT(ISERROR(SEARCH("09.00 -16.00",AT130)))</formula>
    </cfRule>
  </conditionalFormatting>
  <conditionalFormatting sqref="AT129:AT134">
    <cfRule type="containsText" dxfId="12240" priority="12960" operator="containsText" text="09.00 -13.00">
      <formula>NOT(ISERROR(SEARCH("09.00 -13.00",AT129)))</formula>
    </cfRule>
    <cfRule type="containsText" dxfId="12239" priority="12961" operator="containsText" text="09.00 -15:00">
      <formula>NOT(ISERROR(SEARCH("09.00 -15:00",AT129)))</formula>
    </cfRule>
    <cfRule type="containsText" dxfId="12238" priority="12962" operator="containsText" text="09.00 -16.00">
      <formula>NOT(ISERROR(SEARCH("09.00 -16.00",AT129)))</formula>
    </cfRule>
  </conditionalFormatting>
  <conditionalFormatting sqref="AT129">
    <cfRule type="containsText" dxfId="12237" priority="12957" operator="containsText" text="09.00 -13.00">
      <formula>NOT(ISERROR(SEARCH("09.00 -13.00",AT129)))</formula>
    </cfRule>
    <cfRule type="containsText" dxfId="12236" priority="12958" operator="containsText" text="09.00 -15:00">
      <formula>NOT(ISERROR(SEARCH("09.00 -15:00",AT129)))</formula>
    </cfRule>
    <cfRule type="containsText" dxfId="12235" priority="12959" operator="containsText" text="09.00 -16.00">
      <formula>NOT(ISERROR(SEARCH("09.00 -16.00",AT129)))</formula>
    </cfRule>
  </conditionalFormatting>
  <conditionalFormatting sqref="AT128:AT134">
    <cfRule type="containsText" dxfId="12234" priority="12956" operator="containsText" text="09:00 – 13.00 ">
      <formula>NOT(ISERROR(SEARCH("09:00 – 13.00 ",AT128)))</formula>
    </cfRule>
  </conditionalFormatting>
  <conditionalFormatting sqref="AT130">
    <cfRule type="containsText" dxfId="12233" priority="12953" operator="containsText" text="09.00 -13.00">
      <formula>NOT(ISERROR(SEARCH("09.00 -13.00",AT130)))</formula>
    </cfRule>
    <cfRule type="containsText" dxfId="12232" priority="12954" operator="containsText" text="09.00 -15:00">
      <formula>NOT(ISERROR(SEARCH("09.00 -15:00",AT130)))</formula>
    </cfRule>
    <cfRule type="containsText" dxfId="12231" priority="12955" operator="containsText" text="09.00 -16.00">
      <formula>NOT(ISERROR(SEARCH("09.00 -16.00",AT130)))</formula>
    </cfRule>
  </conditionalFormatting>
  <conditionalFormatting sqref="AT129:AT134">
    <cfRule type="containsText" dxfId="12230" priority="12950" operator="containsText" text="09.00 -13.00">
      <formula>NOT(ISERROR(SEARCH("09.00 -13.00",AT129)))</formula>
    </cfRule>
    <cfRule type="containsText" dxfId="12229" priority="12951" operator="containsText" text="09.00 -15:00">
      <formula>NOT(ISERROR(SEARCH("09.00 -15:00",AT129)))</formula>
    </cfRule>
    <cfRule type="containsText" dxfId="12228" priority="12952" operator="containsText" text="09.00 -16.00">
      <formula>NOT(ISERROR(SEARCH("09.00 -16.00",AT129)))</formula>
    </cfRule>
  </conditionalFormatting>
  <conditionalFormatting sqref="AT129">
    <cfRule type="containsText" dxfId="12227" priority="12947" operator="containsText" text="09.00 -13.00">
      <formula>NOT(ISERROR(SEARCH("09.00 -13.00",AT129)))</formula>
    </cfRule>
    <cfRule type="containsText" dxfId="12226" priority="12948" operator="containsText" text="09.00 -15:00">
      <formula>NOT(ISERROR(SEARCH("09.00 -15:00",AT129)))</formula>
    </cfRule>
    <cfRule type="containsText" dxfId="12225" priority="12949" operator="containsText" text="09.00 -16.00">
      <formula>NOT(ISERROR(SEARCH("09.00 -16.00",AT129)))</formula>
    </cfRule>
  </conditionalFormatting>
  <conditionalFormatting sqref="AT130">
    <cfRule type="containsText" dxfId="12224" priority="12944" operator="containsText" text="09.00 -13:00">
      <formula>NOT(ISERROR(SEARCH("09.00 -13:00",AT130)))</formula>
    </cfRule>
    <cfRule type="containsText" dxfId="12223" priority="12945" operator="containsText" text="08.30 -17.30">
      <formula>NOT(ISERROR(SEARCH("08.30 -17.30",AT130)))</formula>
    </cfRule>
    <cfRule type="containsText" dxfId="12222" priority="12946" operator="containsText" text="08.30 -15:30">
      <formula>NOT(ISERROR(SEARCH("08.30 -15:30",AT130)))</formula>
    </cfRule>
  </conditionalFormatting>
  <conditionalFormatting sqref="AT129:AT134">
    <cfRule type="containsText" dxfId="12221" priority="12941" operator="containsText" text="09.00 -13.00">
      <formula>NOT(ISERROR(SEARCH("09.00 -13.00",AT129)))</formula>
    </cfRule>
    <cfRule type="containsText" dxfId="12220" priority="12942" operator="containsText" text="09.00 -15:00">
      <formula>NOT(ISERROR(SEARCH("09.00 -15:00",AT129)))</formula>
    </cfRule>
    <cfRule type="containsText" dxfId="12219" priority="12943" operator="containsText" text="09.00 -16.00">
      <formula>NOT(ISERROR(SEARCH("09.00 -16.00",AT129)))</formula>
    </cfRule>
  </conditionalFormatting>
  <conditionalFormatting sqref="AT129:AT134">
    <cfRule type="containsText" dxfId="12218" priority="12938" operator="containsText" text="09.00 -13:00">
      <formula>NOT(ISERROR(SEARCH("09.00 -13:00",AT129)))</formula>
    </cfRule>
    <cfRule type="containsText" dxfId="12217" priority="12939" operator="containsText" text="08.30 -17.30">
      <formula>NOT(ISERROR(SEARCH("08.30 -17.30",AT129)))</formula>
    </cfRule>
    <cfRule type="containsText" dxfId="12216" priority="12940" operator="containsText" text="08.30 -15:30">
      <formula>NOT(ISERROR(SEARCH("08.30 -15:30",AT129)))</formula>
    </cfRule>
  </conditionalFormatting>
  <conditionalFormatting sqref="AT129">
    <cfRule type="containsText" dxfId="12215" priority="12935" operator="containsText" text="09.00 -13.00">
      <formula>NOT(ISERROR(SEARCH("09.00 -13.00",AT129)))</formula>
    </cfRule>
    <cfRule type="containsText" dxfId="12214" priority="12936" operator="containsText" text="09.00 -15:00">
      <formula>NOT(ISERROR(SEARCH("09.00 -15:00",AT129)))</formula>
    </cfRule>
    <cfRule type="containsText" dxfId="12213" priority="12937" operator="containsText" text="09.00 -16.00">
      <formula>NOT(ISERROR(SEARCH("09.00 -16.00",AT129)))</formula>
    </cfRule>
  </conditionalFormatting>
  <conditionalFormatting sqref="AT129">
    <cfRule type="containsText" dxfId="12212" priority="12932" operator="containsText" text="09.00 -13:00">
      <formula>NOT(ISERROR(SEARCH("09.00 -13:00",AT129)))</formula>
    </cfRule>
    <cfRule type="containsText" dxfId="12211" priority="12933" operator="containsText" text="08.30 -17.30">
      <formula>NOT(ISERROR(SEARCH("08.30 -17.30",AT129)))</formula>
    </cfRule>
    <cfRule type="containsText" dxfId="12210" priority="12934" operator="containsText" text="08.30 -15:30">
      <formula>NOT(ISERROR(SEARCH("08.30 -15:30",AT129)))</formula>
    </cfRule>
  </conditionalFormatting>
  <conditionalFormatting sqref="AT124:AT127">
    <cfRule type="containsText" dxfId="12209" priority="12914" operator="containsText" text="08.30 – 14.30">
      <formula>NOT(ISERROR(SEARCH("08.30 – 14.30",AT124)))</formula>
    </cfRule>
    <cfRule type="containsText" dxfId="12208" priority="12915" operator="containsText" text="09:30 – 18.30">
      <formula>NOT(ISERROR(SEARCH("09:30 – 18.30",AT124)))</formula>
    </cfRule>
    <cfRule type="containsText" dxfId="12207" priority="12916" operator="containsText" text="10.30 – 18.30">
      <formula>NOT(ISERROR(SEARCH("10.30 – 18.30",AT124)))</formula>
    </cfRule>
    <cfRule type="containsText" dxfId="12206" priority="12917" operator="containsText" text="09.30 – 18.30">
      <formula>NOT(ISERROR(SEARCH("09.30 – 18.30",AT124)))</formula>
    </cfRule>
    <cfRule type="containsText" dxfId="12205" priority="12919" operator="containsText" text="09.00 – 13:00">
      <formula>NOT(ISERROR(SEARCH("09.00 – 13:00",AT124)))</formula>
    </cfRule>
    <cfRule type="containsText" dxfId="12204" priority="12920" operator="containsText" text="08.30 – 16.30">
      <formula>NOT(ISERROR(SEARCH("08.30 – 16.30",AT124)))</formula>
    </cfRule>
    <cfRule type="containsText" dxfId="12203" priority="12921" operator="containsText" text="08:30 – 17.30">
      <formula>NOT(ISERROR(SEARCH("08:30 – 17.30",AT124)))</formula>
    </cfRule>
    <cfRule type="containsText" dxfId="12202" priority="12922" operator="containsText" text="08.30 – 17.30">
      <formula>NOT(ISERROR(SEARCH("08.30 – 17.30",AT124)))</formula>
    </cfRule>
    <cfRule type="containsText" dxfId="12201" priority="12923" operator="containsText" text="09.00 – 18.00">
      <formula>NOT(ISERROR(SEARCH("09.00 – 18.00",AT124)))</formula>
    </cfRule>
    <cfRule type="containsText" dxfId="12200" priority="12924" operator="containsText" text="09.00 – 13.00">
      <formula>NOT(ISERROR(SEARCH("09.00 – 13.00",AT124)))</formula>
    </cfRule>
    <cfRule type="containsText" dxfId="12199" priority="12925" operator="containsText" text="11.30 – 19.30">
      <formula>NOT(ISERROR(SEARCH("11.30 – 19.30",AT124)))</formula>
    </cfRule>
    <cfRule type="containsText" dxfId="12198" priority="12926" operator="containsText" text="10.30 – 19.30">
      <formula>NOT(ISERROR(SEARCH("10.30 – 19.30",AT124)))</formula>
    </cfRule>
    <cfRule type="containsText" dxfId="12197" priority="12927" operator="containsText" text="09.00 – 15.00">
      <formula>NOT(ISERROR(SEARCH("09.00 – 15.00",AT124)))</formula>
    </cfRule>
    <cfRule type="containsText" dxfId="12196" priority="12928" operator="containsText" text="1 2 : 3 0">
      <formula>NOT(ISERROR(SEARCH("1 2 : 3 0",AT124)))</formula>
    </cfRule>
    <cfRule type="containsText" dxfId="12195" priority="12929" operator="containsText" text="1 3 : 3 0">
      <formula>NOT(ISERROR(SEARCH("1 3 : 3 0",AT124)))</formula>
    </cfRule>
    <cfRule type="containsText" dxfId="12194" priority="12930" operator="containsText" text="FESTIVITÁ">
      <formula>NOT(ISERROR(SEARCH("FESTIVITÁ",AT124)))</formula>
    </cfRule>
    <cfRule type="cellIs" dxfId="12193" priority="12931" operator="equal">
      <formula>"DOMENICA"</formula>
    </cfRule>
  </conditionalFormatting>
  <conditionalFormatting sqref="AT124:AT127">
    <cfRule type="containsText" dxfId="12192" priority="12907" operator="containsText" text="09.00 - 13.00">
      <formula>NOT(ISERROR(SEARCH("09.00 - 13.00",AT124)))</formula>
    </cfRule>
    <cfRule type="containsText" dxfId="12191" priority="12909" operator="containsText" text="09.00 – 15:00">
      <formula>NOT(ISERROR(SEARCH("09.00 – 15:00",AT124)))</formula>
    </cfRule>
    <cfRule type="containsText" dxfId="12190" priority="12910" operator="containsText" text="09.00 – 16.00">
      <formula>NOT(ISERROR(SEARCH("09.00 – 16.00",AT124)))</formula>
    </cfRule>
    <cfRule type="containsText" dxfId="12189" priority="12911" operator="containsText" text="09.00 - 13:00">
      <formula>NOT(ISERROR(SEARCH("09.00 - 13:00",AT124)))</formula>
    </cfRule>
    <cfRule type="containsText" dxfId="12188" priority="12912" operator="containsText" text="08.30 – 16:30 ">
      <formula>NOT(ISERROR(SEARCH("08.30 – 16:30 ",AT124)))</formula>
    </cfRule>
    <cfRule type="containsText" dxfId="12187" priority="12913" operator="containsText" text="08.30 – 17:30 ">
      <formula>NOT(ISERROR(SEARCH("08.30 – 17:30 ",AT124)))</formula>
    </cfRule>
  </conditionalFormatting>
  <conditionalFormatting sqref="AT124:AT127">
    <cfRule type="containsText" dxfId="12186" priority="12908" operator="containsText" text="1 3 : 0 0">
      <formula>NOT(ISERROR(SEARCH("1 3 : 0 0",AT124)))</formula>
    </cfRule>
  </conditionalFormatting>
  <conditionalFormatting sqref="AT124:AT127">
    <cfRule type="containsText" dxfId="12185" priority="12918" operator="containsText" text="09:00 – 13.00 ">
      <formula>NOT(ISERROR(SEARCH("09:00 – 13.00 ",AT124)))</formula>
    </cfRule>
  </conditionalFormatting>
  <conditionalFormatting sqref="AT124:AT127">
    <cfRule type="containsText" dxfId="12184" priority="12906" operator="containsText" text="09:00 – 13.00 ">
      <formula>NOT(ISERROR(SEARCH("09:00 – 13.00 ",AT124)))</formula>
    </cfRule>
  </conditionalFormatting>
  <conditionalFormatting sqref="AT124:AT127">
    <cfRule type="containsText" dxfId="12183" priority="12903" operator="containsText" text="09.00 -13.00">
      <formula>NOT(ISERROR(SEARCH("09.00 -13.00",AT124)))</formula>
    </cfRule>
    <cfRule type="containsText" dxfId="12182" priority="12904" operator="containsText" text="09.00 -15:00">
      <formula>NOT(ISERROR(SEARCH("09.00 -15:00",AT124)))</formula>
    </cfRule>
    <cfRule type="containsText" dxfId="12181" priority="12905" operator="containsText" text="09.00 -16.00">
      <formula>NOT(ISERROR(SEARCH("09.00 -16.00",AT124)))</formula>
    </cfRule>
  </conditionalFormatting>
  <conditionalFormatting sqref="AT124:AT127">
    <cfRule type="containsText" dxfId="12180" priority="12902" operator="containsText" text="09:00 – 13.00 ">
      <formula>NOT(ISERROR(SEARCH("09:00 – 13.00 ",AT124)))</formula>
    </cfRule>
  </conditionalFormatting>
  <conditionalFormatting sqref="AT124:AT127">
    <cfRule type="containsText" dxfId="12179" priority="12899" operator="containsText" text="09.00 -13.00">
      <formula>NOT(ISERROR(SEARCH("09.00 -13.00",AT124)))</formula>
    </cfRule>
    <cfRule type="containsText" dxfId="12178" priority="12900" operator="containsText" text="09.00 -15:00">
      <formula>NOT(ISERROR(SEARCH("09.00 -15:00",AT124)))</formula>
    </cfRule>
    <cfRule type="containsText" dxfId="12177" priority="12901" operator="containsText" text="09.00 -16.00">
      <formula>NOT(ISERROR(SEARCH("09.00 -16.00",AT124)))</formula>
    </cfRule>
  </conditionalFormatting>
  <conditionalFormatting sqref="AT124:AT127">
    <cfRule type="containsText" dxfId="12176" priority="12896" operator="containsText" text="09.00 -13.00">
      <formula>NOT(ISERROR(SEARCH("09.00 -13.00",AT124)))</formula>
    </cfRule>
    <cfRule type="containsText" dxfId="12175" priority="12897" operator="containsText" text="09.00 -15:00">
      <formula>NOT(ISERROR(SEARCH("09.00 -15:00",AT124)))</formula>
    </cfRule>
    <cfRule type="containsText" dxfId="12174" priority="12898" operator="containsText" text="09.00 -16.00">
      <formula>NOT(ISERROR(SEARCH("09.00 -16.00",AT124)))</formula>
    </cfRule>
  </conditionalFormatting>
  <conditionalFormatting sqref="AT124:AT127">
    <cfRule type="containsText" dxfId="12173" priority="12893" operator="containsText" text="09.00 -13:00">
      <formula>NOT(ISERROR(SEARCH("09.00 -13:00",AT124)))</formula>
    </cfRule>
    <cfRule type="containsText" dxfId="12172" priority="12894" operator="containsText" text="08.30 -17.30">
      <formula>NOT(ISERROR(SEARCH("08.30 -17.30",AT124)))</formula>
    </cfRule>
    <cfRule type="containsText" dxfId="12171" priority="12895" operator="containsText" text="08.30 -15:30">
      <formula>NOT(ISERROR(SEARCH("08.30 -15:30",AT124)))</formula>
    </cfRule>
  </conditionalFormatting>
  <conditionalFormatting sqref="AT128">
    <cfRule type="containsText" dxfId="12170" priority="12890" operator="containsText" text="09.00 -13.00">
      <formula>NOT(ISERROR(SEARCH("09.00 -13.00",AT128)))</formula>
    </cfRule>
    <cfRule type="containsText" dxfId="12169" priority="12891" operator="containsText" text="09.00 -15:00">
      <formula>NOT(ISERROR(SEARCH("09.00 -15:00",AT128)))</formula>
    </cfRule>
    <cfRule type="containsText" dxfId="12168" priority="12892" operator="containsText" text="09.00 -16.00">
      <formula>NOT(ISERROR(SEARCH("09.00 -16.00",AT128)))</formula>
    </cfRule>
  </conditionalFormatting>
  <conditionalFormatting sqref="AT128">
    <cfRule type="containsText" dxfId="12167" priority="12887" operator="containsText" text="09.00 -13.00">
      <formula>NOT(ISERROR(SEARCH("09.00 -13.00",AT128)))</formula>
    </cfRule>
    <cfRule type="containsText" dxfId="12166" priority="12888" operator="containsText" text="09.00 -15:00">
      <formula>NOT(ISERROR(SEARCH("09.00 -15:00",AT128)))</formula>
    </cfRule>
    <cfRule type="containsText" dxfId="12165" priority="12889" operator="containsText" text="09.00 -16.00">
      <formula>NOT(ISERROR(SEARCH("09.00 -16.00",AT128)))</formula>
    </cfRule>
  </conditionalFormatting>
  <conditionalFormatting sqref="AT128">
    <cfRule type="containsText" dxfId="12164" priority="12884" operator="containsText" text="09.00 -13:00">
      <formula>NOT(ISERROR(SEARCH("09.00 -13:00",AT128)))</formula>
    </cfRule>
    <cfRule type="containsText" dxfId="12163" priority="12885" operator="containsText" text="08.30 -17.30">
      <formula>NOT(ISERROR(SEARCH("08.30 -17.30",AT128)))</formula>
    </cfRule>
    <cfRule type="containsText" dxfId="12162" priority="12886" operator="containsText" text="08.30 -15:30">
      <formula>NOT(ISERROR(SEARCH("08.30 -15:30",AT128)))</formula>
    </cfRule>
  </conditionalFormatting>
  <conditionalFormatting sqref="AT148">
    <cfRule type="cellIs" dxfId="12161" priority="12842" operator="equal">
      <formula>_FV(13,"3")</formula>
    </cfRule>
  </conditionalFormatting>
  <conditionalFormatting sqref="AT148">
    <cfRule type="cellIs" dxfId="12160" priority="12823" operator="equal">
      <formula>_FV(13,"3")</formula>
    </cfRule>
  </conditionalFormatting>
  <conditionalFormatting sqref="AT148">
    <cfRule type="cellIs" dxfId="12159" priority="12824" operator="equal">
      <formula>_FV(13,"3")</formula>
    </cfRule>
  </conditionalFormatting>
  <conditionalFormatting sqref="AT148">
    <cfRule type="cellIs" dxfId="12158" priority="12816" operator="equal">
      <formula>_FV(13,"3")</formula>
    </cfRule>
  </conditionalFormatting>
  <conditionalFormatting sqref="AT148">
    <cfRule type="cellIs" dxfId="12157" priority="12817" operator="equal">
      <formula>_FV(13,"3")</formula>
    </cfRule>
  </conditionalFormatting>
  <conditionalFormatting sqref="AT148">
    <cfRule type="cellIs" dxfId="12156" priority="12875" operator="equal">
      <formula>"09.00 – 13.00"</formula>
    </cfRule>
  </conditionalFormatting>
  <conditionalFormatting sqref="AT148">
    <cfRule type="cellIs" dxfId="12155" priority="12876" operator="equal">
      <formula>"09.00 – 15.00"</formula>
    </cfRule>
  </conditionalFormatting>
  <conditionalFormatting sqref="AT148">
    <cfRule type="cellIs" dxfId="12154" priority="12877" operator="equal">
      <formula>"09.00 – 18.00"</formula>
    </cfRule>
  </conditionalFormatting>
  <conditionalFormatting sqref="AT148">
    <cfRule type="cellIs" dxfId="12153" priority="12878" operator="equal">
      <formula>"09.30 – 13.00"</formula>
    </cfRule>
  </conditionalFormatting>
  <conditionalFormatting sqref="AT148">
    <cfRule type="cellIs" dxfId="12152" priority="12879" operator="equal">
      <formula>"10.30 – 19.30"</formula>
    </cfRule>
  </conditionalFormatting>
  <conditionalFormatting sqref="AT148">
    <cfRule type="cellIs" dxfId="12151" priority="12880" operator="equal">
      <formula>"11.30 – 19.30"</formula>
    </cfRule>
  </conditionalFormatting>
  <conditionalFormatting sqref="AT148">
    <cfRule type="cellIs" dxfId="12150" priority="12881" operator="equal">
      <formula>_FV(13,"3")</formula>
    </cfRule>
  </conditionalFormatting>
  <conditionalFormatting sqref="AT148">
    <cfRule type="cellIs" dxfId="12149" priority="12882" operator="equal">
      <formula>_FV(13,"3")</formula>
    </cfRule>
  </conditionalFormatting>
  <conditionalFormatting sqref="AT148">
    <cfRule type="cellIs" dxfId="12148" priority="12883" operator="equal">
      <formula>_FV(13,"3")</formula>
    </cfRule>
  </conditionalFormatting>
  <conditionalFormatting sqref="AT148">
    <cfRule type="containsText" dxfId="12147" priority="12865" operator="containsText" text="DOMENICA">
      <formula>NOT(ISERROR(SEARCH("DOMENICA",AT148)))</formula>
    </cfRule>
    <cfRule type="containsText" dxfId="12146" priority="12866" operator="containsText" text="08.30 – 14.30">
      <formula>NOT(ISERROR(SEARCH("08.30 – 14.30",AT148)))</formula>
    </cfRule>
    <cfRule type="containsText" dxfId="12145" priority="12867" operator="containsText" text="09.30 – 18.30">
      <formula>NOT(ISERROR(SEARCH("09.30 – 18.30",AT148)))</formula>
    </cfRule>
    <cfRule type="containsText" dxfId="12144" priority="12868" operator="containsText" text="08.30 – 16.30">
      <formula>NOT(ISERROR(SEARCH("08.30 – 16.30",AT148)))</formula>
    </cfRule>
    <cfRule type="containsText" dxfId="12143" priority="12869" operator="containsText" text="08.30 – 17.30">
      <formula>NOT(ISERROR(SEARCH("08.30 – 17.30",AT148)))</formula>
    </cfRule>
    <cfRule type="containsText" dxfId="12142" priority="12870" operator="containsText" text="09.00 – 18.00">
      <formula>NOT(ISERROR(SEARCH("09.00 – 18.00",AT148)))</formula>
    </cfRule>
    <cfRule type="containsText" dxfId="12141" priority="12871" operator="containsText" text="09.00 – 15.00">
      <formula>NOT(ISERROR(SEARCH("09.00 – 15.00",AT148)))</formula>
    </cfRule>
    <cfRule type="containsText" dxfId="12140" priority="12872" operator="containsText" text="10.30 – 19.30">
      <formula>NOT(ISERROR(SEARCH("10.30 – 19.30",AT148)))</formula>
    </cfRule>
    <cfRule type="containsText" dxfId="12139" priority="12873" operator="containsText" text="09.00 – 13.00">
      <formula>NOT(ISERROR(SEARCH("09.00 – 13.00",AT148)))</formula>
    </cfRule>
    <cfRule type="containsText" dxfId="12138" priority="12874" operator="containsText" text="11.30 – 19.30">
      <formula>NOT(ISERROR(SEARCH("11.30 – 19.30",AT148)))</formula>
    </cfRule>
  </conditionalFormatting>
  <conditionalFormatting sqref="AT148">
    <cfRule type="cellIs" dxfId="12137" priority="12857" operator="equal">
      <formula>"09.00 – 15.00"</formula>
    </cfRule>
  </conditionalFormatting>
  <conditionalFormatting sqref="AT148">
    <cfRule type="cellIs" dxfId="12136" priority="12858" operator="equal">
      <formula>"09.00 – 18.00"</formula>
    </cfRule>
  </conditionalFormatting>
  <conditionalFormatting sqref="AT148">
    <cfRule type="cellIs" dxfId="12135" priority="12859" operator="equal">
      <formula>"09.30 – 13.00"</formula>
    </cfRule>
  </conditionalFormatting>
  <conditionalFormatting sqref="AT148">
    <cfRule type="cellIs" dxfId="12134" priority="12860" operator="equal">
      <formula>"10.30 – 19.30"</formula>
    </cfRule>
  </conditionalFormatting>
  <conditionalFormatting sqref="AT148">
    <cfRule type="cellIs" dxfId="12133" priority="12861" operator="equal">
      <formula>"11.30 – 19.30"</formula>
    </cfRule>
  </conditionalFormatting>
  <conditionalFormatting sqref="AT148">
    <cfRule type="cellIs" dxfId="12132" priority="12862" operator="equal">
      <formula>_FV(13,"3")</formula>
    </cfRule>
  </conditionalFormatting>
  <conditionalFormatting sqref="AT148">
    <cfRule type="cellIs" dxfId="12131" priority="12863" operator="equal">
      <formula>_FV(13,"3")</formula>
    </cfRule>
  </conditionalFormatting>
  <conditionalFormatting sqref="AT148">
    <cfRule type="cellIs" dxfId="12130" priority="12864" operator="equal">
      <formula>_FV(13,"3")</formula>
    </cfRule>
  </conditionalFormatting>
  <conditionalFormatting sqref="AT148">
    <cfRule type="cellIs" dxfId="12129" priority="12849" operator="equal">
      <formula>"09.00 – 15.00"</formula>
    </cfRule>
  </conditionalFormatting>
  <conditionalFormatting sqref="AT148">
    <cfRule type="cellIs" dxfId="12128" priority="12850" operator="equal">
      <formula>"09.00 – 18.00"</formula>
    </cfRule>
  </conditionalFormatting>
  <conditionalFormatting sqref="AT148">
    <cfRule type="cellIs" dxfId="12127" priority="12851" operator="equal">
      <formula>"09.30 – 13.00"</formula>
    </cfRule>
  </conditionalFormatting>
  <conditionalFormatting sqref="AT148">
    <cfRule type="cellIs" dxfId="12126" priority="12852" operator="equal">
      <formula>"10.30 – 19.30"</formula>
    </cfRule>
  </conditionalFormatting>
  <conditionalFormatting sqref="AT148">
    <cfRule type="cellIs" dxfId="12125" priority="12853" operator="equal">
      <formula>"11.30 – 19.30"</formula>
    </cfRule>
  </conditionalFormatting>
  <conditionalFormatting sqref="AT148">
    <cfRule type="cellIs" dxfId="12124" priority="12854" operator="equal">
      <formula>_FV(13,"3")</formula>
    </cfRule>
  </conditionalFormatting>
  <conditionalFormatting sqref="AT148">
    <cfRule type="cellIs" dxfId="12123" priority="12855" operator="equal">
      <formula>_FV(13,"3")</formula>
    </cfRule>
  </conditionalFormatting>
  <conditionalFormatting sqref="AT148">
    <cfRule type="cellIs" dxfId="12122" priority="12856" operator="equal">
      <formula>_FV(13,"3")</formula>
    </cfRule>
  </conditionalFormatting>
  <conditionalFormatting sqref="AT148">
    <cfRule type="containsText" dxfId="12121" priority="12843" operator="containsText" text="09.00 - 13.00">
      <formula>NOT(ISERROR(SEARCH("09.00 - 13.00",AT148)))</formula>
    </cfRule>
    <cfRule type="containsText" dxfId="12120" priority="12844" operator="containsText" text="09.00 – 15:00">
      <formula>NOT(ISERROR(SEARCH("09.00 – 15:00",AT148)))</formula>
    </cfRule>
    <cfRule type="containsText" dxfId="12119" priority="12845" operator="containsText" text="09.00 – 16.00">
      <formula>NOT(ISERROR(SEARCH("09.00 – 16.00",AT148)))</formula>
    </cfRule>
    <cfRule type="containsText" dxfId="12118" priority="12846" operator="containsText" text="09.00 - 13:00">
      <formula>NOT(ISERROR(SEARCH("09.00 - 13:00",AT148)))</formula>
    </cfRule>
    <cfRule type="containsText" dxfId="12117" priority="12847" operator="containsText" text="08.30 – 16:30 ">
      <formula>NOT(ISERROR(SEARCH("08.30 – 16:30 ",AT148)))</formula>
    </cfRule>
    <cfRule type="containsText" dxfId="12116" priority="12848" operator="containsText" text="08.30 – 17:30 ">
      <formula>NOT(ISERROR(SEARCH("08.30 – 17:30 ",AT148)))</formula>
    </cfRule>
  </conditionalFormatting>
  <conditionalFormatting sqref="AT148">
    <cfRule type="cellIs" dxfId="12115" priority="12835" operator="equal">
      <formula>"09.00 – 15.00"</formula>
    </cfRule>
  </conditionalFormatting>
  <conditionalFormatting sqref="AT148">
    <cfRule type="cellIs" dxfId="12114" priority="12836" operator="equal">
      <formula>"09.00 – 18.00"</formula>
    </cfRule>
  </conditionalFormatting>
  <conditionalFormatting sqref="AT148">
    <cfRule type="cellIs" dxfId="12113" priority="12837" operator="equal">
      <formula>"09.30 – 13.00"</formula>
    </cfRule>
  </conditionalFormatting>
  <conditionalFormatting sqref="AT148">
    <cfRule type="cellIs" dxfId="12112" priority="12838" operator="equal">
      <formula>"10.30 – 19.30"</formula>
    </cfRule>
  </conditionalFormatting>
  <conditionalFormatting sqref="AT148">
    <cfRule type="cellIs" dxfId="12111" priority="12839" operator="equal">
      <formula>"11.30 – 19.30"</formula>
    </cfRule>
  </conditionalFormatting>
  <conditionalFormatting sqref="AT148">
    <cfRule type="cellIs" dxfId="12110" priority="12840" operator="equal">
      <formula>_FV(13,"3")</formula>
    </cfRule>
  </conditionalFormatting>
  <conditionalFormatting sqref="AT148">
    <cfRule type="cellIs" dxfId="12109" priority="12841" operator="equal">
      <formula>_FV(13,"3")</formula>
    </cfRule>
  </conditionalFormatting>
  <conditionalFormatting sqref="AT148">
    <cfRule type="containsText" dxfId="12108" priority="12825" operator="containsText" text="DOMENICA">
      <formula>NOT(ISERROR(SEARCH("DOMENICA",AT148)))</formula>
    </cfRule>
    <cfRule type="containsText" dxfId="12107" priority="12826" operator="containsText" text="08.30 – 14.30">
      <formula>NOT(ISERROR(SEARCH("08.30 – 14.30",AT148)))</formula>
    </cfRule>
    <cfRule type="containsText" dxfId="12106" priority="12827" operator="containsText" text="09.30 – 18.30">
      <formula>NOT(ISERROR(SEARCH("09.30 – 18.30",AT148)))</formula>
    </cfRule>
    <cfRule type="containsText" dxfId="12105" priority="12828" operator="containsText" text="08.30 – 16.30">
      <formula>NOT(ISERROR(SEARCH("08.30 – 16.30",AT148)))</formula>
    </cfRule>
    <cfRule type="containsText" dxfId="12104" priority="12829" operator="containsText" text="08.30 – 17.30">
      <formula>NOT(ISERROR(SEARCH("08.30 – 17.30",AT148)))</formula>
    </cfRule>
    <cfRule type="containsText" dxfId="12103" priority="12830" operator="containsText" text="09.00 – 18.00">
      <formula>NOT(ISERROR(SEARCH("09.00 – 18.00",AT148)))</formula>
    </cfRule>
    <cfRule type="containsText" dxfId="12102" priority="12831" operator="containsText" text="09.00 – 15.00">
      <formula>NOT(ISERROR(SEARCH("09.00 – 15.00",AT148)))</formula>
    </cfRule>
    <cfRule type="containsText" dxfId="12101" priority="12832" operator="containsText" text="10.30 – 19.30">
      <formula>NOT(ISERROR(SEARCH("10.30 – 19.30",AT148)))</formula>
    </cfRule>
    <cfRule type="containsText" dxfId="12100" priority="12833" operator="containsText" text="09.00 – 13.00">
      <formula>NOT(ISERROR(SEARCH("09.00 – 13.00",AT148)))</formula>
    </cfRule>
    <cfRule type="containsText" dxfId="12099" priority="12834" operator="containsText" text="11.30 – 19.30">
      <formula>NOT(ISERROR(SEARCH("11.30 – 19.30",AT148)))</formula>
    </cfRule>
  </conditionalFormatting>
  <conditionalFormatting sqref="AT148">
    <cfRule type="cellIs" dxfId="12098" priority="12818" operator="equal">
      <formula>"09.00 – 18.00"</formula>
    </cfRule>
  </conditionalFormatting>
  <conditionalFormatting sqref="AT148">
    <cfRule type="cellIs" dxfId="12097" priority="12819" operator="equal">
      <formula>"09.30 – 13.00"</formula>
    </cfRule>
  </conditionalFormatting>
  <conditionalFormatting sqref="AT148">
    <cfRule type="cellIs" dxfId="12096" priority="12820" operator="equal">
      <formula>"10.30 – 19.30"</formula>
    </cfRule>
  </conditionalFormatting>
  <conditionalFormatting sqref="AT148">
    <cfRule type="cellIs" dxfId="12095" priority="12821" operator="equal">
      <formula>"11.30 – 19.30"</formula>
    </cfRule>
  </conditionalFormatting>
  <conditionalFormatting sqref="AT148">
    <cfRule type="cellIs" dxfId="12094" priority="12822" operator="equal">
      <formula>_FV(13,"3")</formula>
    </cfRule>
  </conditionalFormatting>
  <conditionalFormatting sqref="AT148">
    <cfRule type="cellIs" dxfId="12093" priority="12811" operator="equal">
      <formula>"09.00 – 18.00"</formula>
    </cfRule>
  </conditionalFormatting>
  <conditionalFormatting sqref="AT148">
    <cfRule type="cellIs" dxfId="12092" priority="12812" operator="equal">
      <formula>"09.30 – 13.00"</formula>
    </cfRule>
  </conditionalFormatting>
  <conditionalFormatting sqref="AT148">
    <cfRule type="cellIs" dxfId="12091" priority="12813" operator="equal">
      <formula>"10.30 – 19.30"</formula>
    </cfRule>
  </conditionalFormatting>
  <conditionalFormatting sqref="AT148">
    <cfRule type="cellIs" dxfId="12090" priority="12814" operator="equal">
      <formula>"11.30 – 19.30"</formula>
    </cfRule>
  </conditionalFormatting>
  <conditionalFormatting sqref="AT148">
    <cfRule type="cellIs" dxfId="12089" priority="12815" operator="equal">
      <formula>_FV(13,"3")</formula>
    </cfRule>
  </conditionalFormatting>
  <conditionalFormatting sqref="AT148:AT154">
    <cfRule type="containsText" dxfId="12088" priority="12793" operator="containsText" text="08.30 – 14.30">
      <formula>NOT(ISERROR(SEARCH("08.30 – 14.30",AT148)))</formula>
    </cfRule>
    <cfRule type="containsText" dxfId="12087" priority="12794" operator="containsText" text="09:30 – 18.30">
      <formula>NOT(ISERROR(SEARCH("09:30 – 18.30",AT148)))</formula>
    </cfRule>
    <cfRule type="containsText" dxfId="12086" priority="12795" operator="containsText" text="10.30 – 18.30">
      <formula>NOT(ISERROR(SEARCH("10.30 – 18.30",AT148)))</formula>
    </cfRule>
    <cfRule type="containsText" dxfId="12085" priority="12796" operator="containsText" text="09.30 – 18.30">
      <formula>NOT(ISERROR(SEARCH("09.30 – 18.30",AT148)))</formula>
    </cfRule>
    <cfRule type="containsText" dxfId="12084" priority="12798" operator="containsText" text="09.00 – 13:00">
      <formula>NOT(ISERROR(SEARCH("09.00 – 13:00",AT148)))</formula>
    </cfRule>
    <cfRule type="containsText" dxfId="12083" priority="12799" operator="containsText" text="08.30 – 16.30">
      <formula>NOT(ISERROR(SEARCH("08.30 – 16.30",AT148)))</formula>
    </cfRule>
    <cfRule type="containsText" dxfId="12082" priority="12800" operator="containsText" text="08:30 – 17.30">
      <formula>NOT(ISERROR(SEARCH("08:30 – 17.30",AT148)))</formula>
    </cfRule>
    <cfRule type="containsText" dxfId="12081" priority="12801" operator="containsText" text="08.30 – 17.30">
      <formula>NOT(ISERROR(SEARCH("08.30 – 17.30",AT148)))</formula>
    </cfRule>
    <cfRule type="containsText" dxfId="12080" priority="12802" operator="containsText" text="09.00 – 18.00">
      <formula>NOT(ISERROR(SEARCH("09.00 – 18.00",AT148)))</formula>
    </cfRule>
    <cfRule type="containsText" dxfId="12079" priority="12803" operator="containsText" text="09.00 – 13.00">
      <formula>NOT(ISERROR(SEARCH("09.00 – 13.00",AT148)))</formula>
    </cfRule>
    <cfRule type="containsText" dxfId="12078" priority="12804" operator="containsText" text="11.30 – 19.30">
      <formula>NOT(ISERROR(SEARCH("11.30 – 19.30",AT148)))</formula>
    </cfRule>
    <cfRule type="containsText" dxfId="12077" priority="12805" operator="containsText" text="10.30 – 19.30">
      <formula>NOT(ISERROR(SEARCH("10.30 – 19.30",AT148)))</formula>
    </cfRule>
    <cfRule type="containsText" dxfId="12076" priority="12806" operator="containsText" text="09.00 – 15.00">
      <formula>NOT(ISERROR(SEARCH("09.00 – 15.00",AT148)))</formula>
    </cfRule>
    <cfRule type="containsText" dxfId="12075" priority="12807" operator="containsText" text="1 2 : 3 0">
      <formula>NOT(ISERROR(SEARCH("1 2 : 3 0",AT148)))</formula>
    </cfRule>
    <cfRule type="containsText" dxfId="12074" priority="12808" operator="containsText" text="1 3 : 3 0">
      <formula>NOT(ISERROR(SEARCH("1 3 : 3 0",AT148)))</formula>
    </cfRule>
    <cfRule type="containsText" dxfId="12073" priority="12809" operator="containsText" text="FESTIVITÁ">
      <formula>NOT(ISERROR(SEARCH("FESTIVITÁ",AT148)))</formula>
    </cfRule>
    <cfRule type="cellIs" dxfId="12072" priority="12810" operator="equal">
      <formula>"DOMENICA"</formula>
    </cfRule>
  </conditionalFormatting>
  <conditionalFormatting sqref="AT148:AT154">
    <cfRule type="containsText" dxfId="12071" priority="12785" operator="containsText" text="09.00 - 13.00">
      <formula>NOT(ISERROR(SEARCH("09.00 - 13.00",AT148)))</formula>
    </cfRule>
    <cfRule type="containsText" dxfId="12070" priority="12788" operator="containsText" text="09.00 – 15:00">
      <formula>NOT(ISERROR(SEARCH("09.00 – 15:00",AT148)))</formula>
    </cfRule>
    <cfRule type="containsText" dxfId="12069" priority="12789" operator="containsText" text="09.00 – 16.00">
      <formula>NOT(ISERROR(SEARCH("09.00 – 16.00",AT148)))</formula>
    </cfRule>
    <cfRule type="containsText" dxfId="12068" priority="12790" operator="containsText" text="09.00 - 13:00">
      <formula>NOT(ISERROR(SEARCH("09.00 - 13:00",AT148)))</formula>
    </cfRule>
    <cfRule type="containsText" dxfId="12067" priority="12791" operator="containsText" text="08.30 – 16:30 ">
      <formula>NOT(ISERROR(SEARCH("08.30 – 16:30 ",AT148)))</formula>
    </cfRule>
    <cfRule type="containsText" dxfId="12066" priority="12792" operator="containsText" text="08.30 – 17:30 ">
      <formula>NOT(ISERROR(SEARCH("08.30 – 17:30 ",AT148)))</formula>
    </cfRule>
  </conditionalFormatting>
  <conditionalFormatting sqref="AT148:AT154">
    <cfRule type="containsText" dxfId="12065" priority="12787" operator="containsText" text="1 3 : 0 0">
      <formula>NOT(ISERROR(SEARCH("1 3 : 0 0",AT148)))</formula>
    </cfRule>
  </conditionalFormatting>
  <conditionalFormatting sqref="AT149">
    <cfRule type="containsText" dxfId="12064" priority="12786" operator="containsText" text="13:00">
      <formula>NOT(ISERROR(SEARCH("13:00",AT149)))</formula>
    </cfRule>
  </conditionalFormatting>
  <conditionalFormatting sqref="AT148:AT154">
    <cfRule type="containsText" dxfId="12063" priority="12797" operator="containsText" text="09:00 – 13.00 ">
      <formula>NOT(ISERROR(SEARCH("09:00 – 13.00 ",AT148)))</formula>
    </cfRule>
  </conditionalFormatting>
  <conditionalFormatting sqref="AT148:AT154">
    <cfRule type="containsText" dxfId="12062" priority="12784" operator="containsText" text="09:00 – 13.00 ">
      <formula>NOT(ISERROR(SEARCH("09:00 – 13.00 ",AT148)))</formula>
    </cfRule>
  </conditionalFormatting>
  <conditionalFormatting sqref="AT150">
    <cfRule type="containsText" dxfId="12061" priority="12781" operator="containsText" text="09.00 -13.00">
      <formula>NOT(ISERROR(SEARCH("09.00 -13.00",AT150)))</formula>
    </cfRule>
    <cfRule type="containsText" dxfId="12060" priority="12782" operator="containsText" text="09.00 -15:00">
      <formula>NOT(ISERROR(SEARCH("09.00 -15:00",AT150)))</formula>
    </cfRule>
    <cfRule type="containsText" dxfId="12059" priority="12783" operator="containsText" text="09.00 -16.00">
      <formula>NOT(ISERROR(SEARCH("09.00 -16.00",AT150)))</formula>
    </cfRule>
  </conditionalFormatting>
  <conditionalFormatting sqref="AT149:AT154">
    <cfRule type="containsText" dxfId="12058" priority="12778" operator="containsText" text="09.00 -13.00">
      <formula>NOT(ISERROR(SEARCH("09.00 -13.00",AT149)))</formula>
    </cfRule>
    <cfRule type="containsText" dxfId="12057" priority="12779" operator="containsText" text="09.00 -15:00">
      <formula>NOT(ISERROR(SEARCH("09.00 -15:00",AT149)))</formula>
    </cfRule>
    <cfRule type="containsText" dxfId="12056" priority="12780" operator="containsText" text="09.00 -16.00">
      <formula>NOT(ISERROR(SEARCH("09.00 -16.00",AT149)))</formula>
    </cfRule>
  </conditionalFormatting>
  <conditionalFormatting sqref="AT149">
    <cfRule type="containsText" dxfId="12055" priority="12775" operator="containsText" text="09.00 -13.00">
      <formula>NOT(ISERROR(SEARCH("09.00 -13.00",AT149)))</formula>
    </cfRule>
    <cfRule type="containsText" dxfId="12054" priority="12776" operator="containsText" text="09.00 -15:00">
      <formula>NOT(ISERROR(SEARCH("09.00 -15:00",AT149)))</formula>
    </cfRule>
    <cfRule type="containsText" dxfId="12053" priority="12777" operator="containsText" text="09.00 -16.00">
      <formula>NOT(ISERROR(SEARCH("09.00 -16.00",AT149)))</formula>
    </cfRule>
  </conditionalFormatting>
  <conditionalFormatting sqref="AT148:AT154">
    <cfRule type="containsText" dxfId="12052" priority="12774" operator="containsText" text="09:00 – 13.00 ">
      <formula>NOT(ISERROR(SEARCH("09:00 – 13.00 ",AT148)))</formula>
    </cfRule>
  </conditionalFormatting>
  <conditionalFormatting sqref="AT150">
    <cfRule type="containsText" dxfId="12051" priority="12771" operator="containsText" text="09.00 -13.00">
      <formula>NOT(ISERROR(SEARCH("09.00 -13.00",AT150)))</formula>
    </cfRule>
    <cfRule type="containsText" dxfId="12050" priority="12772" operator="containsText" text="09.00 -15:00">
      <formula>NOT(ISERROR(SEARCH("09.00 -15:00",AT150)))</formula>
    </cfRule>
    <cfRule type="containsText" dxfId="12049" priority="12773" operator="containsText" text="09.00 -16.00">
      <formula>NOT(ISERROR(SEARCH("09.00 -16.00",AT150)))</formula>
    </cfRule>
  </conditionalFormatting>
  <conditionalFormatting sqref="AT149:AT154">
    <cfRule type="containsText" dxfId="12048" priority="12768" operator="containsText" text="09.00 -13.00">
      <formula>NOT(ISERROR(SEARCH("09.00 -13.00",AT149)))</formula>
    </cfRule>
    <cfRule type="containsText" dxfId="12047" priority="12769" operator="containsText" text="09.00 -15:00">
      <formula>NOT(ISERROR(SEARCH("09.00 -15:00",AT149)))</formula>
    </cfRule>
    <cfRule type="containsText" dxfId="12046" priority="12770" operator="containsText" text="09.00 -16.00">
      <formula>NOT(ISERROR(SEARCH("09.00 -16.00",AT149)))</formula>
    </cfRule>
  </conditionalFormatting>
  <conditionalFormatting sqref="AT149">
    <cfRule type="containsText" dxfId="12045" priority="12765" operator="containsText" text="09.00 -13.00">
      <formula>NOT(ISERROR(SEARCH("09.00 -13.00",AT149)))</formula>
    </cfRule>
    <cfRule type="containsText" dxfId="12044" priority="12766" operator="containsText" text="09.00 -15:00">
      <formula>NOT(ISERROR(SEARCH("09.00 -15:00",AT149)))</formula>
    </cfRule>
    <cfRule type="containsText" dxfId="12043" priority="12767" operator="containsText" text="09.00 -16.00">
      <formula>NOT(ISERROR(SEARCH("09.00 -16.00",AT149)))</formula>
    </cfRule>
  </conditionalFormatting>
  <conditionalFormatting sqref="AT150">
    <cfRule type="containsText" dxfId="12042" priority="12762" operator="containsText" text="09.00 -13:00">
      <formula>NOT(ISERROR(SEARCH("09.00 -13:00",AT150)))</formula>
    </cfRule>
    <cfRule type="containsText" dxfId="12041" priority="12763" operator="containsText" text="08.30 -17.30">
      <formula>NOT(ISERROR(SEARCH("08.30 -17.30",AT150)))</formula>
    </cfRule>
    <cfRule type="containsText" dxfId="12040" priority="12764" operator="containsText" text="08.30 -15:30">
      <formula>NOT(ISERROR(SEARCH("08.30 -15:30",AT150)))</formula>
    </cfRule>
  </conditionalFormatting>
  <conditionalFormatting sqref="AT149:AT154">
    <cfRule type="containsText" dxfId="12039" priority="12759" operator="containsText" text="09.00 -13.00">
      <formula>NOT(ISERROR(SEARCH("09.00 -13.00",AT149)))</formula>
    </cfRule>
    <cfRule type="containsText" dxfId="12038" priority="12760" operator="containsText" text="09.00 -15:00">
      <formula>NOT(ISERROR(SEARCH("09.00 -15:00",AT149)))</formula>
    </cfRule>
    <cfRule type="containsText" dxfId="12037" priority="12761" operator="containsText" text="09.00 -16.00">
      <formula>NOT(ISERROR(SEARCH("09.00 -16.00",AT149)))</formula>
    </cfRule>
  </conditionalFormatting>
  <conditionalFormatting sqref="AT149:AT154">
    <cfRule type="containsText" dxfId="12036" priority="12756" operator="containsText" text="09.00 -13:00">
      <formula>NOT(ISERROR(SEARCH("09.00 -13:00",AT149)))</formula>
    </cfRule>
    <cfRule type="containsText" dxfId="12035" priority="12757" operator="containsText" text="08.30 -17.30">
      <formula>NOT(ISERROR(SEARCH("08.30 -17.30",AT149)))</formula>
    </cfRule>
    <cfRule type="containsText" dxfId="12034" priority="12758" operator="containsText" text="08.30 -15:30">
      <formula>NOT(ISERROR(SEARCH("08.30 -15:30",AT149)))</formula>
    </cfRule>
  </conditionalFormatting>
  <conditionalFormatting sqref="AT149">
    <cfRule type="containsText" dxfId="12033" priority="12753" operator="containsText" text="09.00 -13.00">
      <formula>NOT(ISERROR(SEARCH("09.00 -13.00",AT149)))</formula>
    </cfRule>
    <cfRule type="containsText" dxfId="12032" priority="12754" operator="containsText" text="09.00 -15:00">
      <formula>NOT(ISERROR(SEARCH("09.00 -15:00",AT149)))</formula>
    </cfRule>
    <cfRule type="containsText" dxfId="12031" priority="12755" operator="containsText" text="09.00 -16.00">
      <formula>NOT(ISERROR(SEARCH("09.00 -16.00",AT149)))</formula>
    </cfRule>
  </conditionalFormatting>
  <conditionalFormatting sqref="AT149">
    <cfRule type="containsText" dxfId="12030" priority="12750" operator="containsText" text="09.00 -13:00">
      <formula>NOT(ISERROR(SEARCH("09.00 -13:00",AT149)))</formula>
    </cfRule>
    <cfRule type="containsText" dxfId="12029" priority="12751" operator="containsText" text="08.30 -17.30">
      <formula>NOT(ISERROR(SEARCH("08.30 -17.30",AT149)))</formula>
    </cfRule>
    <cfRule type="containsText" dxfId="12028" priority="12752" operator="containsText" text="08.30 -15:30">
      <formula>NOT(ISERROR(SEARCH("08.30 -15:30",AT149)))</formula>
    </cfRule>
  </conditionalFormatting>
  <conditionalFormatting sqref="AT144:AT147">
    <cfRule type="containsText" dxfId="12027" priority="12732" operator="containsText" text="08.30 – 14.30">
      <formula>NOT(ISERROR(SEARCH("08.30 – 14.30",AT144)))</formula>
    </cfRule>
    <cfRule type="containsText" dxfId="12026" priority="12733" operator="containsText" text="09:30 – 18.30">
      <formula>NOT(ISERROR(SEARCH("09:30 – 18.30",AT144)))</formula>
    </cfRule>
    <cfRule type="containsText" dxfId="12025" priority="12734" operator="containsText" text="10.30 – 18.30">
      <formula>NOT(ISERROR(SEARCH("10.30 – 18.30",AT144)))</formula>
    </cfRule>
    <cfRule type="containsText" dxfId="12024" priority="12735" operator="containsText" text="09.30 – 18.30">
      <formula>NOT(ISERROR(SEARCH("09.30 – 18.30",AT144)))</formula>
    </cfRule>
    <cfRule type="containsText" dxfId="12023" priority="12737" operator="containsText" text="09.00 – 13:00">
      <formula>NOT(ISERROR(SEARCH("09.00 – 13:00",AT144)))</formula>
    </cfRule>
    <cfRule type="containsText" dxfId="12022" priority="12738" operator="containsText" text="08.30 – 16.30">
      <formula>NOT(ISERROR(SEARCH("08.30 – 16.30",AT144)))</formula>
    </cfRule>
    <cfRule type="containsText" dxfId="12021" priority="12739" operator="containsText" text="08:30 – 17.30">
      <formula>NOT(ISERROR(SEARCH("08:30 – 17.30",AT144)))</formula>
    </cfRule>
    <cfRule type="containsText" dxfId="12020" priority="12740" operator="containsText" text="08.30 – 17.30">
      <formula>NOT(ISERROR(SEARCH("08.30 – 17.30",AT144)))</formula>
    </cfRule>
    <cfRule type="containsText" dxfId="12019" priority="12741" operator="containsText" text="09.00 – 18.00">
      <formula>NOT(ISERROR(SEARCH("09.00 – 18.00",AT144)))</formula>
    </cfRule>
    <cfRule type="containsText" dxfId="12018" priority="12742" operator="containsText" text="09.00 – 13.00">
      <formula>NOT(ISERROR(SEARCH("09.00 – 13.00",AT144)))</formula>
    </cfRule>
    <cfRule type="containsText" dxfId="12017" priority="12743" operator="containsText" text="11.30 – 19.30">
      <formula>NOT(ISERROR(SEARCH("11.30 – 19.30",AT144)))</formula>
    </cfRule>
    <cfRule type="containsText" dxfId="12016" priority="12744" operator="containsText" text="10.30 – 19.30">
      <formula>NOT(ISERROR(SEARCH("10.30 – 19.30",AT144)))</formula>
    </cfRule>
    <cfRule type="containsText" dxfId="12015" priority="12745" operator="containsText" text="09.00 – 15.00">
      <formula>NOT(ISERROR(SEARCH("09.00 – 15.00",AT144)))</formula>
    </cfRule>
    <cfRule type="containsText" dxfId="12014" priority="12746" operator="containsText" text="1 2 : 3 0">
      <formula>NOT(ISERROR(SEARCH("1 2 : 3 0",AT144)))</formula>
    </cfRule>
    <cfRule type="containsText" dxfId="12013" priority="12747" operator="containsText" text="1 3 : 3 0">
      <formula>NOT(ISERROR(SEARCH("1 3 : 3 0",AT144)))</formula>
    </cfRule>
    <cfRule type="containsText" dxfId="12012" priority="12748" operator="containsText" text="FESTIVITÁ">
      <formula>NOT(ISERROR(SEARCH("FESTIVITÁ",AT144)))</formula>
    </cfRule>
    <cfRule type="cellIs" dxfId="12011" priority="12749" operator="equal">
      <formula>"DOMENICA"</formula>
    </cfRule>
  </conditionalFormatting>
  <conditionalFormatting sqref="AT144:AT147">
    <cfRule type="containsText" dxfId="12010" priority="12725" operator="containsText" text="09.00 - 13.00">
      <formula>NOT(ISERROR(SEARCH("09.00 - 13.00",AT144)))</formula>
    </cfRule>
    <cfRule type="containsText" dxfId="12009" priority="12727" operator="containsText" text="09.00 – 15:00">
      <formula>NOT(ISERROR(SEARCH("09.00 – 15:00",AT144)))</formula>
    </cfRule>
    <cfRule type="containsText" dxfId="12008" priority="12728" operator="containsText" text="09.00 – 16.00">
      <formula>NOT(ISERROR(SEARCH("09.00 – 16.00",AT144)))</formula>
    </cfRule>
    <cfRule type="containsText" dxfId="12007" priority="12729" operator="containsText" text="09.00 - 13:00">
      <formula>NOT(ISERROR(SEARCH("09.00 - 13:00",AT144)))</formula>
    </cfRule>
    <cfRule type="containsText" dxfId="12006" priority="12730" operator="containsText" text="08.30 – 16:30 ">
      <formula>NOT(ISERROR(SEARCH("08.30 – 16:30 ",AT144)))</formula>
    </cfRule>
    <cfRule type="containsText" dxfId="12005" priority="12731" operator="containsText" text="08.30 – 17:30 ">
      <formula>NOT(ISERROR(SEARCH("08.30 – 17:30 ",AT144)))</formula>
    </cfRule>
  </conditionalFormatting>
  <conditionalFormatting sqref="AT144:AT147">
    <cfRule type="containsText" dxfId="12004" priority="12726" operator="containsText" text="1 3 : 0 0">
      <formula>NOT(ISERROR(SEARCH("1 3 : 0 0",AT144)))</formula>
    </cfRule>
  </conditionalFormatting>
  <conditionalFormatting sqref="AT144:AT147">
    <cfRule type="containsText" dxfId="12003" priority="12736" operator="containsText" text="09:00 – 13.00 ">
      <formula>NOT(ISERROR(SEARCH("09:00 – 13.00 ",AT144)))</formula>
    </cfRule>
  </conditionalFormatting>
  <conditionalFormatting sqref="AT144:AT147">
    <cfRule type="containsText" dxfId="12002" priority="12724" operator="containsText" text="09:00 – 13.00 ">
      <formula>NOT(ISERROR(SEARCH("09:00 – 13.00 ",AT144)))</formula>
    </cfRule>
  </conditionalFormatting>
  <conditionalFormatting sqref="AT144:AT147">
    <cfRule type="containsText" dxfId="12001" priority="12721" operator="containsText" text="09.00 -13.00">
      <formula>NOT(ISERROR(SEARCH("09.00 -13.00",AT144)))</formula>
    </cfRule>
    <cfRule type="containsText" dxfId="12000" priority="12722" operator="containsText" text="09.00 -15:00">
      <formula>NOT(ISERROR(SEARCH("09.00 -15:00",AT144)))</formula>
    </cfRule>
    <cfRule type="containsText" dxfId="11999" priority="12723" operator="containsText" text="09.00 -16.00">
      <formula>NOT(ISERROR(SEARCH("09.00 -16.00",AT144)))</formula>
    </cfRule>
  </conditionalFormatting>
  <conditionalFormatting sqref="AT144:AT147">
    <cfRule type="containsText" dxfId="11998" priority="12720" operator="containsText" text="09:00 – 13.00 ">
      <formula>NOT(ISERROR(SEARCH("09:00 – 13.00 ",AT144)))</formula>
    </cfRule>
  </conditionalFormatting>
  <conditionalFormatting sqref="AT144:AT147">
    <cfRule type="containsText" dxfId="11997" priority="12717" operator="containsText" text="09.00 -13.00">
      <formula>NOT(ISERROR(SEARCH("09.00 -13.00",AT144)))</formula>
    </cfRule>
    <cfRule type="containsText" dxfId="11996" priority="12718" operator="containsText" text="09.00 -15:00">
      <formula>NOT(ISERROR(SEARCH("09.00 -15:00",AT144)))</formula>
    </cfRule>
    <cfRule type="containsText" dxfId="11995" priority="12719" operator="containsText" text="09.00 -16.00">
      <formula>NOT(ISERROR(SEARCH("09.00 -16.00",AT144)))</formula>
    </cfRule>
  </conditionalFormatting>
  <conditionalFormatting sqref="AT144:AT147">
    <cfRule type="containsText" dxfId="11994" priority="12714" operator="containsText" text="09.00 -13.00">
      <formula>NOT(ISERROR(SEARCH("09.00 -13.00",AT144)))</formula>
    </cfRule>
    <cfRule type="containsText" dxfId="11993" priority="12715" operator="containsText" text="09.00 -15:00">
      <formula>NOT(ISERROR(SEARCH("09.00 -15:00",AT144)))</formula>
    </cfRule>
    <cfRule type="containsText" dxfId="11992" priority="12716" operator="containsText" text="09.00 -16.00">
      <formula>NOT(ISERROR(SEARCH("09.00 -16.00",AT144)))</formula>
    </cfRule>
  </conditionalFormatting>
  <conditionalFormatting sqref="AT144:AT147">
    <cfRule type="containsText" dxfId="11991" priority="12711" operator="containsText" text="09.00 -13:00">
      <formula>NOT(ISERROR(SEARCH("09.00 -13:00",AT144)))</formula>
    </cfRule>
    <cfRule type="containsText" dxfId="11990" priority="12712" operator="containsText" text="08.30 -17.30">
      <formula>NOT(ISERROR(SEARCH("08.30 -17.30",AT144)))</formula>
    </cfRule>
    <cfRule type="containsText" dxfId="11989" priority="12713" operator="containsText" text="08.30 -15:30">
      <formula>NOT(ISERROR(SEARCH("08.30 -15:30",AT144)))</formula>
    </cfRule>
  </conditionalFormatting>
  <conditionalFormatting sqref="AT148">
    <cfRule type="containsText" dxfId="11988" priority="12708" operator="containsText" text="09.00 -13.00">
      <formula>NOT(ISERROR(SEARCH("09.00 -13.00",AT148)))</formula>
    </cfRule>
    <cfRule type="containsText" dxfId="11987" priority="12709" operator="containsText" text="09.00 -15:00">
      <formula>NOT(ISERROR(SEARCH("09.00 -15:00",AT148)))</formula>
    </cfRule>
    <cfRule type="containsText" dxfId="11986" priority="12710" operator="containsText" text="09.00 -16.00">
      <formula>NOT(ISERROR(SEARCH("09.00 -16.00",AT148)))</formula>
    </cfRule>
  </conditionalFormatting>
  <conditionalFormatting sqref="AT148">
    <cfRule type="containsText" dxfId="11985" priority="12705" operator="containsText" text="09.00 -13.00">
      <formula>NOT(ISERROR(SEARCH("09.00 -13.00",AT148)))</formula>
    </cfRule>
    <cfRule type="containsText" dxfId="11984" priority="12706" operator="containsText" text="09.00 -15:00">
      <formula>NOT(ISERROR(SEARCH("09.00 -15:00",AT148)))</formula>
    </cfRule>
    <cfRule type="containsText" dxfId="11983" priority="12707" operator="containsText" text="09.00 -16.00">
      <formula>NOT(ISERROR(SEARCH("09.00 -16.00",AT148)))</formula>
    </cfRule>
  </conditionalFormatting>
  <conditionalFormatting sqref="AT148">
    <cfRule type="containsText" dxfId="11982" priority="12702" operator="containsText" text="09.00 -13:00">
      <formula>NOT(ISERROR(SEARCH("09.00 -13:00",AT148)))</formula>
    </cfRule>
    <cfRule type="containsText" dxfId="11981" priority="12703" operator="containsText" text="08.30 -17.30">
      <formula>NOT(ISERROR(SEARCH("08.30 -17.30",AT148)))</formula>
    </cfRule>
    <cfRule type="containsText" dxfId="11980" priority="12704" operator="containsText" text="08.30 -15:30">
      <formula>NOT(ISERROR(SEARCH("08.30 -15:30",AT148)))</formula>
    </cfRule>
  </conditionalFormatting>
  <conditionalFormatting sqref="C1 W1">
    <cfRule type="cellIs" dxfId="11979" priority="72620" operator="equal">
      <formula>#REF!</formula>
    </cfRule>
  </conditionalFormatting>
  <conditionalFormatting sqref="C1 W1">
    <cfRule type="cellIs" dxfId="11978" priority="72621" operator="greaterThan">
      <formula>#REF!</formula>
    </cfRule>
  </conditionalFormatting>
  <conditionalFormatting sqref="BL143:BQ143 BL153:BQ153 BL133:BQ133">
    <cfRule type="containsText" dxfId="11977" priority="11727" operator="containsText" text="08.30 – 14.30">
      <formula>NOT(ISERROR(SEARCH("08.30 – 14.30",BL133)))</formula>
    </cfRule>
    <cfRule type="containsText" dxfId="11976" priority="11728" operator="containsText" text="09:30 – 18.30">
      <formula>NOT(ISERROR(SEARCH("09:30 – 18.30",BL133)))</formula>
    </cfRule>
    <cfRule type="containsText" dxfId="11975" priority="11729" operator="containsText" text="10.30 – 18.30">
      <formula>NOT(ISERROR(SEARCH("10.30 – 18.30",BL133)))</formula>
    </cfRule>
    <cfRule type="containsText" dxfId="11974" priority="11730" operator="containsText" text="09.30 – 18.30">
      <formula>NOT(ISERROR(SEARCH("09.30 – 18.30",BL133)))</formula>
    </cfRule>
    <cfRule type="containsText" dxfId="11973" priority="11731" operator="containsText" text="09.00 – 13:00">
      <formula>NOT(ISERROR(SEARCH("09.00 – 13:00",BL133)))</formula>
    </cfRule>
    <cfRule type="containsText" dxfId="11972" priority="11732" operator="containsText" text="08.30 – 16.30">
      <formula>NOT(ISERROR(SEARCH("08.30 – 16.30",BL133)))</formula>
    </cfRule>
    <cfRule type="containsText" dxfId="11971" priority="11733" operator="containsText" text="08:30 – 17.30">
      <formula>NOT(ISERROR(SEARCH("08:30 – 17.30",BL133)))</formula>
    </cfRule>
    <cfRule type="containsText" dxfId="11970" priority="11734" operator="containsText" text="08.30 – 17.30">
      <formula>NOT(ISERROR(SEARCH("08.30 – 17.30",BL133)))</formula>
    </cfRule>
    <cfRule type="containsText" dxfId="11969" priority="11735" operator="containsText" text="09.00 – 18.00">
      <formula>NOT(ISERROR(SEARCH("09.00 – 18.00",BL133)))</formula>
    </cfRule>
    <cfRule type="containsText" dxfId="11968" priority="11736" operator="containsText" text="09.00 – 13.00">
      <formula>NOT(ISERROR(SEARCH("09.00 – 13.00",BL133)))</formula>
    </cfRule>
    <cfRule type="containsText" dxfId="11967" priority="11737" operator="containsText" text="11.30 – 19.30">
      <formula>NOT(ISERROR(SEARCH("11.30 – 19.30",BL133)))</formula>
    </cfRule>
    <cfRule type="containsText" dxfId="11966" priority="11738" operator="containsText" text="10.30 – 19.30">
      <formula>NOT(ISERROR(SEARCH("10.30 – 19.30",BL133)))</formula>
    </cfRule>
    <cfRule type="containsText" dxfId="11965" priority="11739" operator="containsText" text="09.00 – 15.00">
      <formula>NOT(ISERROR(SEARCH("09.00 – 15.00",BL133)))</formula>
    </cfRule>
    <cfRule type="containsText" dxfId="11964" priority="11740" operator="containsText" text="12:30">
      <formula>NOT(ISERROR(SEARCH("12:30",BL133)))</formula>
    </cfRule>
    <cfRule type="containsText" dxfId="11963" priority="11741" operator="containsText" text="13:30">
      <formula>NOT(ISERROR(SEARCH("13:30",BL133)))</formula>
    </cfRule>
    <cfRule type="containsText" dxfId="11962" priority="11742" operator="containsText" text="FESTIVITÁ">
      <formula>NOT(ISERROR(SEARCH("FESTIVITÁ",BL133)))</formula>
    </cfRule>
    <cfRule type="cellIs" dxfId="11961" priority="11743" operator="equal">
      <formula>"DOMENICA"</formula>
    </cfRule>
  </conditionalFormatting>
  <conditionalFormatting sqref="BL124:BQ124">
    <cfRule type="cellIs" dxfId="11960" priority="11719" operator="equal">
      <formula>"09.00 – 15.00"</formula>
    </cfRule>
  </conditionalFormatting>
  <conditionalFormatting sqref="BL124:BQ124">
    <cfRule type="cellIs" dxfId="11959" priority="11720" operator="equal">
      <formula>"09.00 – 18.00"</formula>
    </cfRule>
  </conditionalFormatting>
  <conditionalFormatting sqref="BL124:BQ124">
    <cfRule type="cellIs" dxfId="11958" priority="11721" operator="equal">
      <formula>"09.30 – 13.00"</formula>
    </cfRule>
  </conditionalFormatting>
  <conditionalFormatting sqref="BL124:BQ124">
    <cfRule type="cellIs" dxfId="11957" priority="11722" operator="equal">
      <formula>"10.30 – 19.30"</formula>
    </cfRule>
  </conditionalFormatting>
  <conditionalFormatting sqref="BL124:BQ124">
    <cfRule type="cellIs" dxfId="11956" priority="11723" operator="equal">
      <formula>"11.30 – 19.30"</formula>
    </cfRule>
  </conditionalFormatting>
  <conditionalFormatting sqref="BL124:BQ124">
    <cfRule type="cellIs" dxfId="11955" priority="11724" operator="equal">
      <formula>_FV(13,"3")</formula>
    </cfRule>
  </conditionalFormatting>
  <conditionalFormatting sqref="BL124:BQ124">
    <cfRule type="cellIs" dxfId="11954" priority="11725" operator="equal">
      <formula>_FV(13,"3")</formula>
    </cfRule>
  </conditionalFormatting>
  <conditionalFormatting sqref="BL124:BQ124">
    <cfRule type="cellIs" dxfId="11953" priority="11726" operator="equal">
      <formula>_FV(13,"3")</formula>
    </cfRule>
  </conditionalFormatting>
  <conditionalFormatting sqref="BL124:BQ124">
    <cfRule type="containsText" dxfId="11952" priority="11709" operator="containsText" text="DOMENICA">
      <formula>NOT(ISERROR(SEARCH("DOMENICA",BL124)))</formula>
    </cfRule>
    <cfRule type="containsText" dxfId="11951" priority="11710" operator="containsText" text="08.30 – 14.30">
      <formula>NOT(ISERROR(SEARCH("08.30 – 14.30",BL124)))</formula>
    </cfRule>
    <cfRule type="containsText" dxfId="11950" priority="11711" operator="containsText" text="09.30 – 18.30">
      <formula>NOT(ISERROR(SEARCH("09.30 – 18.30",BL124)))</formula>
    </cfRule>
    <cfRule type="containsText" dxfId="11949" priority="11712" operator="containsText" text="08.30 – 16.30">
      <formula>NOT(ISERROR(SEARCH("08.30 – 16.30",BL124)))</formula>
    </cfRule>
    <cfRule type="containsText" dxfId="11948" priority="11713" operator="containsText" text="08.30 – 17.30">
      <formula>NOT(ISERROR(SEARCH("08.30 – 17.30",BL124)))</formula>
    </cfRule>
    <cfRule type="containsText" dxfId="11947" priority="11714" operator="containsText" text="09.00 – 18.00">
      <formula>NOT(ISERROR(SEARCH("09.00 – 18.00",BL124)))</formula>
    </cfRule>
    <cfRule type="containsText" dxfId="11946" priority="11715" operator="containsText" text="09.00 – 15.00">
      <formula>NOT(ISERROR(SEARCH("09.00 – 15.00",BL124)))</formula>
    </cfRule>
    <cfRule type="containsText" dxfId="11945" priority="11716" operator="containsText" text="10.30 – 19.30">
      <formula>NOT(ISERROR(SEARCH("10.30 – 19.30",BL124)))</formula>
    </cfRule>
    <cfRule type="containsText" dxfId="11944" priority="11717" operator="containsText" text="09.00 – 13.00">
      <formula>NOT(ISERROR(SEARCH("09.00 – 13.00",BL124)))</formula>
    </cfRule>
    <cfRule type="containsText" dxfId="11943" priority="11718" operator="containsText" text="11.30 – 19.30">
      <formula>NOT(ISERROR(SEARCH("11.30 – 19.30",BL124)))</formula>
    </cfRule>
  </conditionalFormatting>
  <conditionalFormatting sqref="BL124:BQ124">
    <cfRule type="cellIs" dxfId="11942" priority="11702" operator="equal">
      <formula>"09.00 – 18.00"</formula>
    </cfRule>
  </conditionalFormatting>
  <conditionalFormatting sqref="BL124:BQ124">
    <cfRule type="cellIs" dxfId="11941" priority="11703" operator="equal">
      <formula>"09.30 – 13.00"</formula>
    </cfRule>
  </conditionalFormatting>
  <conditionalFormatting sqref="BL124:BQ124">
    <cfRule type="cellIs" dxfId="11940" priority="11704" operator="equal">
      <formula>"10.30 – 19.30"</formula>
    </cfRule>
  </conditionalFormatting>
  <conditionalFormatting sqref="BL124:BQ124">
    <cfRule type="cellIs" dxfId="11939" priority="11705" operator="equal">
      <formula>"11.30 – 19.30"</formula>
    </cfRule>
  </conditionalFormatting>
  <conditionalFormatting sqref="BL124:BQ124">
    <cfRule type="cellIs" dxfId="11938" priority="11706" operator="equal">
      <formula>_FV(13,"3")</formula>
    </cfRule>
  </conditionalFormatting>
  <conditionalFormatting sqref="BL124:BQ124">
    <cfRule type="cellIs" dxfId="11937" priority="11707" operator="equal">
      <formula>_FV(13,"3")</formula>
    </cfRule>
  </conditionalFormatting>
  <conditionalFormatting sqref="BL124:BQ124">
    <cfRule type="cellIs" dxfId="11936" priority="11708" operator="equal">
      <formula>_FV(13,"3")</formula>
    </cfRule>
  </conditionalFormatting>
  <conditionalFormatting sqref="BL124:BQ124">
    <cfRule type="cellIs" dxfId="11935" priority="11695" operator="equal">
      <formula>"09.00 – 18.00"</formula>
    </cfRule>
  </conditionalFormatting>
  <conditionalFormatting sqref="BL124:BQ124">
    <cfRule type="cellIs" dxfId="11934" priority="11696" operator="equal">
      <formula>"09.30 – 13.00"</formula>
    </cfRule>
  </conditionalFormatting>
  <conditionalFormatting sqref="BL124:BQ124">
    <cfRule type="cellIs" dxfId="11933" priority="11697" operator="equal">
      <formula>"10.30 – 19.30"</formula>
    </cfRule>
  </conditionalFormatting>
  <conditionalFormatting sqref="BL124:BQ124">
    <cfRule type="cellIs" dxfId="11932" priority="11698" operator="equal">
      <formula>"11.30 – 19.30"</formula>
    </cfRule>
  </conditionalFormatting>
  <conditionalFormatting sqref="BL124:BQ124">
    <cfRule type="cellIs" dxfId="11931" priority="11699" operator="equal">
      <formula>_FV(13,"3")</formula>
    </cfRule>
  </conditionalFormatting>
  <conditionalFormatting sqref="BL124:BQ124">
    <cfRule type="cellIs" dxfId="11930" priority="11700" operator="equal">
      <formula>_FV(13,"3")</formula>
    </cfRule>
  </conditionalFormatting>
  <conditionalFormatting sqref="BL124:BQ124">
    <cfRule type="cellIs" dxfId="11929" priority="11701" operator="equal">
      <formula>_FV(13,"3")</formula>
    </cfRule>
  </conditionalFormatting>
  <conditionalFormatting sqref="BL134:BQ134">
    <cfRule type="cellIs" dxfId="11928" priority="11686" operator="equal">
      <formula>"09.00 – 13.00"</formula>
    </cfRule>
  </conditionalFormatting>
  <conditionalFormatting sqref="BL134:BQ134">
    <cfRule type="cellIs" dxfId="11927" priority="11687" operator="equal">
      <formula>"09.00 – 15.00"</formula>
    </cfRule>
  </conditionalFormatting>
  <conditionalFormatting sqref="BL134:BQ134">
    <cfRule type="cellIs" dxfId="11926" priority="11688" operator="equal">
      <formula>"09.00 – 18.00"</formula>
    </cfRule>
  </conditionalFormatting>
  <conditionalFormatting sqref="BL134:BQ134">
    <cfRule type="cellIs" dxfId="11925" priority="11689" operator="equal">
      <formula>"09.30 – 13.00"</formula>
    </cfRule>
  </conditionalFormatting>
  <conditionalFormatting sqref="BL134:BQ134">
    <cfRule type="cellIs" dxfId="11924" priority="11690" operator="equal">
      <formula>"10.30 – 19.30"</formula>
    </cfRule>
  </conditionalFormatting>
  <conditionalFormatting sqref="BL134:BQ134">
    <cfRule type="cellIs" dxfId="11923" priority="11691" operator="equal">
      <formula>"11.30 – 19.30"</formula>
    </cfRule>
  </conditionalFormatting>
  <conditionalFormatting sqref="BL134:BQ134">
    <cfRule type="cellIs" dxfId="11922" priority="11692" operator="equal">
      <formula>_FV(13,"3")</formula>
    </cfRule>
  </conditionalFormatting>
  <conditionalFormatting sqref="BL134:BQ134">
    <cfRule type="cellIs" dxfId="11921" priority="11693" operator="equal">
      <formula>_FV(13,"3")</formula>
    </cfRule>
  </conditionalFormatting>
  <conditionalFormatting sqref="BL134:BQ134">
    <cfRule type="cellIs" dxfId="11920" priority="11694" operator="equal">
      <formula>_FV(13,"3")</formula>
    </cfRule>
  </conditionalFormatting>
  <conditionalFormatting sqref="BL134:BQ134">
    <cfRule type="containsText" dxfId="11919" priority="11676" operator="containsText" text="DOMENICA">
      <formula>NOT(ISERROR(SEARCH("DOMENICA",BL134)))</formula>
    </cfRule>
    <cfRule type="containsText" dxfId="11918" priority="11677" operator="containsText" text="08.30 – 14.30">
      <formula>NOT(ISERROR(SEARCH("08.30 – 14.30",BL134)))</formula>
    </cfRule>
    <cfRule type="containsText" dxfId="11917" priority="11678" operator="containsText" text="09.30 – 18.30">
      <formula>NOT(ISERROR(SEARCH("09.30 – 18.30",BL134)))</formula>
    </cfRule>
    <cfRule type="containsText" dxfId="11916" priority="11679" operator="containsText" text="08.30 – 16.30">
      <formula>NOT(ISERROR(SEARCH("08.30 – 16.30",BL134)))</formula>
    </cfRule>
    <cfRule type="containsText" dxfId="11915" priority="11680" operator="containsText" text="08.30 – 17.30">
      <formula>NOT(ISERROR(SEARCH("08.30 – 17.30",BL134)))</formula>
    </cfRule>
    <cfRule type="containsText" dxfId="11914" priority="11681" operator="containsText" text="09.00 – 18.00">
      <formula>NOT(ISERROR(SEARCH("09.00 – 18.00",BL134)))</formula>
    </cfRule>
    <cfRule type="containsText" dxfId="11913" priority="11682" operator="containsText" text="09.00 – 15.00">
      <formula>NOT(ISERROR(SEARCH("09.00 – 15.00",BL134)))</formula>
    </cfRule>
    <cfRule type="containsText" dxfId="11912" priority="11683" operator="containsText" text="10.30 – 19.30">
      <formula>NOT(ISERROR(SEARCH("10.30 – 19.30",BL134)))</formula>
    </cfRule>
    <cfRule type="containsText" dxfId="11911" priority="11684" operator="containsText" text="09.00 – 13.00">
      <formula>NOT(ISERROR(SEARCH("09.00 – 13.00",BL134)))</formula>
    </cfRule>
    <cfRule type="containsText" dxfId="11910" priority="11685" operator="containsText" text="11.30 – 19.30">
      <formula>NOT(ISERROR(SEARCH("11.30 – 19.30",BL134)))</formula>
    </cfRule>
  </conditionalFormatting>
  <conditionalFormatting sqref="BL134:BQ134">
    <cfRule type="cellIs" dxfId="11909" priority="11668" operator="equal">
      <formula>"09.00 – 15.00"</formula>
    </cfRule>
  </conditionalFormatting>
  <conditionalFormatting sqref="BL134:BQ134">
    <cfRule type="cellIs" dxfId="11908" priority="11669" operator="equal">
      <formula>"09.00 – 18.00"</formula>
    </cfRule>
  </conditionalFormatting>
  <conditionalFormatting sqref="BL134:BQ134">
    <cfRule type="cellIs" dxfId="11907" priority="11670" operator="equal">
      <formula>"09.30 – 13.00"</formula>
    </cfRule>
  </conditionalFormatting>
  <conditionalFormatting sqref="BL134:BQ134">
    <cfRule type="cellIs" dxfId="11906" priority="11671" operator="equal">
      <formula>"10.30 – 19.30"</formula>
    </cfRule>
  </conditionalFormatting>
  <conditionalFormatting sqref="BL134:BQ134">
    <cfRule type="cellIs" dxfId="11905" priority="11672" operator="equal">
      <formula>"11.30 – 19.30"</formula>
    </cfRule>
  </conditionalFormatting>
  <conditionalFormatting sqref="BL134:BQ134">
    <cfRule type="cellIs" dxfId="11904" priority="11673" operator="equal">
      <formula>_FV(13,"3")</formula>
    </cfRule>
  </conditionalFormatting>
  <conditionalFormatting sqref="BL134:BQ134">
    <cfRule type="cellIs" dxfId="11903" priority="11674" operator="equal">
      <formula>_FV(13,"3")</formula>
    </cfRule>
  </conditionalFormatting>
  <conditionalFormatting sqref="BL134:BQ134">
    <cfRule type="cellIs" dxfId="11902" priority="11675" operator="equal">
      <formula>_FV(13,"3")</formula>
    </cfRule>
  </conditionalFormatting>
  <conditionalFormatting sqref="BL134:BQ134">
    <cfRule type="cellIs" dxfId="11901" priority="11660" operator="equal">
      <formula>"09.00 – 15.00"</formula>
    </cfRule>
  </conditionalFormatting>
  <conditionalFormatting sqref="BL134:BQ134">
    <cfRule type="cellIs" dxfId="11900" priority="11661" operator="equal">
      <formula>"09.00 – 18.00"</formula>
    </cfRule>
  </conditionalFormatting>
  <conditionalFormatting sqref="BL134:BQ134">
    <cfRule type="cellIs" dxfId="11899" priority="11662" operator="equal">
      <formula>"09.30 – 13.00"</formula>
    </cfRule>
  </conditionalFormatting>
  <conditionalFormatting sqref="BL134:BQ134">
    <cfRule type="cellIs" dxfId="11898" priority="11663" operator="equal">
      <formula>"10.30 – 19.30"</formula>
    </cfRule>
  </conditionalFormatting>
  <conditionalFormatting sqref="BL134:BQ134">
    <cfRule type="cellIs" dxfId="11897" priority="11664" operator="equal">
      <formula>"11.30 – 19.30"</formula>
    </cfRule>
  </conditionalFormatting>
  <conditionalFormatting sqref="BL134:BQ134">
    <cfRule type="cellIs" dxfId="11896" priority="11665" operator="equal">
      <formula>_FV(13,"3")</formula>
    </cfRule>
  </conditionalFormatting>
  <conditionalFormatting sqref="BL134:BQ134">
    <cfRule type="cellIs" dxfId="11895" priority="11666" operator="equal">
      <formula>_FV(13,"3")</formula>
    </cfRule>
  </conditionalFormatting>
  <conditionalFormatting sqref="BL134:BQ134">
    <cfRule type="cellIs" dxfId="11894" priority="11667" operator="equal">
      <formula>_FV(13,"3")</formula>
    </cfRule>
  </conditionalFormatting>
  <conditionalFormatting sqref="BL144:BQ144">
    <cfRule type="cellIs" dxfId="11893" priority="11652" operator="equal">
      <formula>"09.00 – 15.00"</formula>
    </cfRule>
  </conditionalFormatting>
  <conditionalFormatting sqref="BL144:BQ144">
    <cfRule type="cellIs" dxfId="11892" priority="11653" operator="equal">
      <formula>"09.00 – 18.00"</formula>
    </cfRule>
  </conditionalFormatting>
  <conditionalFormatting sqref="BL144:BQ144">
    <cfRule type="cellIs" dxfId="11891" priority="11654" operator="equal">
      <formula>"09.30 – 13.00"</formula>
    </cfRule>
  </conditionalFormatting>
  <conditionalFormatting sqref="BL144:BQ144">
    <cfRule type="cellIs" dxfId="11890" priority="11655" operator="equal">
      <formula>"10.30 – 19.30"</formula>
    </cfRule>
  </conditionalFormatting>
  <conditionalFormatting sqref="BL144:BQ144">
    <cfRule type="cellIs" dxfId="11889" priority="11656" operator="equal">
      <formula>"11.30 – 19.30"</formula>
    </cfRule>
  </conditionalFormatting>
  <conditionalFormatting sqref="BL144:BQ144">
    <cfRule type="cellIs" dxfId="11888" priority="11657" operator="equal">
      <formula>_FV(13,"3")</formula>
    </cfRule>
  </conditionalFormatting>
  <conditionalFormatting sqref="BL144:BQ144">
    <cfRule type="cellIs" dxfId="11887" priority="11658" operator="equal">
      <formula>_FV(13,"3")</formula>
    </cfRule>
  </conditionalFormatting>
  <conditionalFormatting sqref="BL144:BQ144">
    <cfRule type="cellIs" dxfId="11886" priority="11659" operator="equal">
      <formula>_FV(13,"3")</formula>
    </cfRule>
  </conditionalFormatting>
  <conditionalFormatting sqref="BL144:BQ144">
    <cfRule type="containsText" dxfId="11885" priority="11642" operator="containsText" text="DOMENICA">
      <formula>NOT(ISERROR(SEARCH("DOMENICA",BL144)))</formula>
    </cfRule>
    <cfRule type="containsText" dxfId="11884" priority="11643" operator="containsText" text="08.30 – 14.30">
      <formula>NOT(ISERROR(SEARCH("08.30 – 14.30",BL144)))</formula>
    </cfRule>
    <cfRule type="containsText" dxfId="11883" priority="11644" operator="containsText" text="09.30 – 18.30">
      <formula>NOT(ISERROR(SEARCH("09.30 – 18.30",BL144)))</formula>
    </cfRule>
    <cfRule type="containsText" dxfId="11882" priority="11645" operator="containsText" text="08.30 – 16.30">
      <formula>NOT(ISERROR(SEARCH("08.30 – 16.30",BL144)))</formula>
    </cfRule>
    <cfRule type="containsText" dxfId="11881" priority="11646" operator="containsText" text="08.30 – 17.30">
      <formula>NOT(ISERROR(SEARCH("08.30 – 17.30",BL144)))</formula>
    </cfRule>
    <cfRule type="containsText" dxfId="11880" priority="11647" operator="containsText" text="09.00 – 18.00">
      <formula>NOT(ISERROR(SEARCH("09.00 – 18.00",BL144)))</formula>
    </cfRule>
    <cfRule type="containsText" dxfId="11879" priority="11648" operator="containsText" text="09.00 – 15.00">
      <formula>NOT(ISERROR(SEARCH("09.00 – 15.00",BL144)))</formula>
    </cfRule>
    <cfRule type="containsText" dxfId="11878" priority="11649" operator="containsText" text="10.30 – 19.30">
      <formula>NOT(ISERROR(SEARCH("10.30 – 19.30",BL144)))</formula>
    </cfRule>
    <cfRule type="containsText" dxfId="11877" priority="11650" operator="containsText" text="09.00 – 13.00">
      <formula>NOT(ISERROR(SEARCH("09.00 – 13.00",BL144)))</formula>
    </cfRule>
    <cfRule type="containsText" dxfId="11876" priority="11651" operator="containsText" text="11.30 – 19.30">
      <formula>NOT(ISERROR(SEARCH("11.30 – 19.30",BL144)))</formula>
    </cfRule>
  </conditionalFormatting>
  <conditionalFormatting sqref="BL144:BQ144">
    <cfRule type="cellIs" dxfId="11875" priority="11635" operator="equal">
      <formula>"09.00 – 18.00"</formula>
    </cfRule>
  </conditionalFormatting>
  <conditionalFormatting sqref="BL144:BQ144">
    <cfRule type="cellIs" dxfId="11874" priority="11636" operator="equal">
      <formula>"09.30 – 13.00"</formula>
    </cfRule>
  </conditionalFormatting>
  <conditionalFormatting sqref="BL144:BQ144">
    <cfRule type="cellIs" dxfId="11873" priority="11637" operator="equal">
      <formula>"10.30 – 19.30"</formula>
    </cfRule>
  </conditionalFormatting>
  <conditionalFormatting sqref="BL144:BQ144">
    <cfRule type="cellIs" dxfId="11872" priority="11638" operator="equal">
      <formula>"11.30 – 19.30"</formula>
    </cfRule>
  </conditionalFormatting>
  <conditionalFormatting sqref="BL144:BQ144">
    <cfRule type="cellIs" dxfId="11871" priority="11639" operator="equal">
      <formula>_FV(13,"3")</formula>
    </cfRule>
  </conditionalFormatting>
  <conditionalFormatting sqref="BL144:BQ144">
    <cfRule type="cellIs" dxfId="11870" priority="11640" operator="equal">
      <formula>_FV(13,"3")</formula>
    </cfRule>
  </conditionalFormatting>
  <conditionalFormatting sqref="BL144:BQ144">
    <cfRule type="cellIs" dxfId="11869" priority="11641" operator="equal">
      <formula>_FV(13,"3")</formula>
    </cfRule>
  </conditionalFormatting>
  <conditionalFormatting sqref="BL144:BQ144">
    <cfRule type="cellIs" dxfId="11868" priority="11626" operator="equal">
      <formula>"09.00 – 13.00"</formula>
    </cfRule>
  </conditionalFormatting>
  <conditionalFormatting sqref="BL144:BQ144">
    <cfRule type="cellIs" dxfId="11867" priority="11627" operator="equal">
      <formula>"09.00 – 15.00"</formula>
    </cfRule>
  </conditionalFormatting>
  <conditionalFormatting sqref="BL144:BQ144">
    <cfRule type="cellIs" dxfId="11866" priority="11628" operator="equal">
      <formula>"09.00 – 18.00"</formula>
    </cfRule>
  </conditionalFormatting>
  <conditionalFormatting sqref="BL144:BQ144">
    <cfRule type="cellIs" dxfId="11865" priority="11629" operator="equal">
      <formula>"09.30 – 13.00"</formula>
    </cfRule>
  </conditionalFormatting>
  <conditionalFormatting sqref="BL144:BQ144">
    <cfRule type="cellIs" dxfId="11864" priority="11630" operator="equal">
      <formula>"10.30 – 19.30"</formula>
    </cfRule>
  </conditionalFormatting>
  <conditionalFormatting sqref="BL144:BQ144">
    <cfRule type="cellIs" dxfId="11863" priority="11631" operator="equal">
      <formula>"11.30 – 19.30"</formula>
    </cfRule>
  </conditionalFormatting>
  <conditionalFormatting sqref="BL144:BQ144">
    <cfRule type="cellIs" dxfId="11862" priority="11632" operator="equal">
      <formula>_FV(13,"3")</formula>
    </cfRule>
  </conditionalFormatting>
  <conditionalFormatting sqref="BL144:BQ144">
    <cfRule type="cellIs" dxfId="11861" priority="11633" operator="equal">
      <formula>_FV(13,"3")</formula>
    </cfRule>
  </conditionalFormatting>
  <conditionalFormatting sqref="BL144:BQ144">
    <cfRule type="cellIs" dxfId="11860" priority="11634" operator="equal">
      <formula>_FV(13,"3")</formula>
    </cfRule>
  </conditionalFormatting>
  <conditionalFormatting sqref="BL154:BQ154">
    <cfRule type="cellIs" dxfId="11859" priority="11617" operator="equal">
      <formula>"09.00 – 13.00"</formula>
    </cfRule>
  </conditionalFormatting>
  <conditionalFormatting sqref="BL154:BQ154">
    <cfRule type="cellIs" dxfId="11858" priority="11618" operator="equal">
      <formula>"09.00 – 15.00"</formula>
    </cfRule>
  </conditionalFormatting>
  <conditionalFormatting sqref="BL154:BQ154">
    <cfRule type="cellIs" dxfId="11857" priority="11619" operator="equal">
      <formula>"09.00 – 18.00"</formula>
    </cfRule>
  </conditionalFormatting>
  <conditionalFormatting sqref="BL154:BQ154">
    <cfRule type="cellIs" dxfId="11856" priority="11620" operator="equal">
      <formula>"09.30 – 13.00"</formula>
    </cfRule>
  </conditionalFormatting>
  <conditionalFormatting sqref="BL154:BQ154">
    <cfRule type="cellIs" dxfId="11855" priority="11621" operator="equal">
      <formula>"10.30 – 19.30"</formula>
    </cfRule>
  </conditionalFormatting>
  <conditionalFormatting sqref="BL154:BQ154">
    <cfRule type="cellIs" dxfId="11854" priority="11622" operator="equal">
      <formula>"11.30 – 19.30"</formula>
    </cfRule>
  </conditionalFormatting>
  <conditionalFormatting sqref="BL154:BQ154">
    <cfRule type="cellIs" dxfId="11853" priority="11623" operator="equal">
      <formula>_FV(13,"3")</formula>
    </cfRule>
  </conditionalFormatting>
  <conditionalFormatting sqref="BL154:BQ154">
    <cfRule type="cellIs" dxfId="11852" priority="11624" operator="equal">
      <formula>_FV(13,"3")</formula>
    </cfRule>
  </conditionalFormatting>
  <conditionalFormatting sqref="BL154:BQ154">
    <cfRule type="cellIs" dxfId="11851" priority="11625" operator="equal">
      <formula>_FV(13,"3")</formula>
    </cfRule>
  </conditionalFormatting>
  <conditionalFormatting sqref="BL154:BQ154">
    <cfRule type="containsText" dxfId="11850" priority="11607" operator="containsText" text="DOMENICA">
      <formula>NOT(ISERROR(SEARCH("DOMENICA",BL154)))</formula>
    </cfRule>
    <cfRule type="containsText" dxfId="11849" priority="11608" operator="containsText" text="08.30 – 14.30">
      <formula>NOT(ISERROR(SEARCH("08.30 – 14.30",BL154)))</formula>
    </cfRule>
    <cfRule type="containsText" dxfId="11848" priority="11609" operator="containsText" text="09.30 – 18.30">
      <formula>NOT(ISERROR(SEARCH("09.30 – 18.30",BL154)))</formula>
    </cfRule>
    <cfRule type="containsText" dxfId="11847" priority="11610" operator="containsText" text="08.30 – 16.30">
      <formula>NOT(ISERROR(SEARCH("08.30 – 16.30",BL154)))</formula>
    </cfRule>
    <cfRule type="containsText" dxfId="11846" priority="11611" operator="containsText" text="08.30 – 17.30">
      <formula>NOT(ISERROR(SEARCH("08.30 – 17.30",BL154)))</formula>
    </cfRule>
    <cfRule type="containsText" dxfId="11845" priority="11612" operator="containsText" text="09.00 – 18.00">
      <formula>NOT(ISERROR(SEARCH("09.00 – 18.00",BL154)))</formula>
    </cfRule>
    <cfRule type="containsText" dxfId="11844" priority="11613" operator="containsText" text="09.00 – 15.00">
      <formula>NOT(ISERROR(SEARCH("09.00 – 15.00",BL154)))</formula>
    </cfRule>
    <cfRule type="containsText" dxfId="11843" priority="11614" operator="containsText" text="10.30 – 19.30">
      <formula>NOT(ISERROR(SEARCH("10.30 – 19.30",BL154)))</formula>
    </cfRule>
    <cfRule type="containsText" dxfId="11842" priority="11615" operator="containsText" text="09.00 – 13.00">
      <formula>NOT(ISERROR(SEARCH("09.00 – 13.00",BL154)))</formula>
    </cfRule>
    <cfRule type="containsText" dxfId="11841" priority="11616" operator="containsText" text="11.30 – 19.30">
      <formula>NOT(ISERROR(SEARCH("11.30 – 19.30",BL154)))</formula>
    </cfRule>
  </conditionalFormatting>
  <conditionalFormatting sqref="BL154:BQ154">
    <cfRule type="cellIs" dxfId="11840" priority="11599" operator="equal">
      <formula>"09.00 – 15.00"</formula>
    </cfRule>
  </conditionalFormatting>
  <conditionalFormatting sqref="BL154:BQ154">
    <cfRule type="cellIs" dxfId="11839" priority="11600" operator="equal">
      <formula>"09.00 – 18.00"</formula>
    </cfRule>
  </conditionalFormatting>
  <conditionalFormatting sqref="BL154:BQ154">
    <cfRule type="cellIs" dxfId="11838" priority="11601" operator="equal">
      <formula>"09.30 – 13.00"</formula>
    </cfRule>
  </conditionalFormatting>
  <conditionalFormatting sqref="BL154:BQ154">
    <cfRule type="cellIs" dxfId="11837" priority="11602" operator="equal">
      <formula>"10.30 – 19.30"</formula>
    </cfRule>
  </conditionalFormatting>
  <conditionalFormatting sqref="BL154:BQ154">
    <cfRule type="cellIs" dxfId="11836" priority="11603" operator="equal">
      <formula>"11.30 – 19.30"</formula>
    </cfRule>
  </conditionalFormatting>
  <conditionalFormatting sqref="BL154:BQ154">
    <cfRule type="cellIs" dxfId="11835" priority="11604" operator="equal">
      <formula>_FV(13,"3")</formula>
    </cfRule>
  </conditionalFormatting>
  <conditionalFormatting sqref="BL154:BQ154">
    <cfRule type="cellIs" dxfId="11834" priority="11605" operator="equal">
      <formula>_FV(13,"3")</formula>
    </cfRule>
  </conditionalFormatting>
  <conditionalFormatting sqref="BL154:BQ154">
    <cfRule type="cellIs" dxfId="11833" priority="11606" operator="equal">
      <formula>_FV(13,"3")</formula>
    </cfRule>
  </conditionalFormatting>
  <conditionalFormatting sqref="BL154:BQ154">
    <cfRule type="cellIs" dxfId="11832" priority="11591" operator="equal">
      <formula>"09.00 – 15.00"</formula>
    </cfRule>
  </conditionalFormatting>
  <conditionalFormatting sqref="BL154:BQ154">
    <cfRule type="cellIs" dxfId="11831" priority="11592" operator="equal">
      <formula>"09.00 – 18.00"</formula>
    </cfRule>
  </conditionalFormatting>
  <conditionalFormatting sqref="BL154:BQ154">
    <cfRule type="cellIs" dxfId="11830" priority="11593" operator="equal">
      <formula>"09.30 – 13.00"</formula>
    </cfRule>
  </conditionalFormatting>
  <conditionalFormatting sqref="BL154:BQ154">
    <cfRule type="cellIs" dxfId="11829" priority="11594" operator="equal">
      <formula>"10.30 – 19.30"</formula>
    </cfRule>
  </conditionalFormatting>
  <conditionalFormatting sqref="BL154:BQ154">
    <cfRule type="cellIs" dxfId="11828" priority="11595" operator="equal">
      <formula>"11.30 – 19.30"</formula>
    </cfRule>
  </conditionalFormatting>
  <conditionalFormatting sqref="BL154:BQ154">
    <cfRule type="cellIs" dxfId="11827" priority="11596" operator="equal">
      <formula>_FV(13,"3")</formula>
    </cfRule>
  </conditionalFormatting>
  <conditionalFormatting sqref="BL154:BQ154">
    <cfRule type="cellIs" dxfId="11826" priority="11597" operator="equal">
      <formula>_FV(13,"3")</formula>
    </cfRule>
  </conditionalFormatting>
  <conditionalFormatting sqref="BL154:BQ154">
    <cfRule type="cellIs" dxfId="11825" priority="11598" operator="equal">
      <formula>_FV(13,"3")</formula>
    </cfRule>
  </conditionalFormatting>
  <conditionalFormatting sqref="BL123:BQ123">
    <cfRule type="containsText" dxfId="11824" priority="11574" operator="containsText" text="08.30 – 14.30">
      <formula>NOT(ISERROR(SEARCH("08.30 – 14.30",BL123)))</formula>
    </cfRule>
    <cfRule type="containsText" dxfId="11823" priority="11575" operator="containsText" text="09:30 – 18.30">
      <formula>NOT(ISERROR(SEARCH("09:30 – 18.30",BL123)))</formula>
    </cfRule>
    <cfRule type="containsText" dxfId="11822" priority="11576" operator="containsText" text="10.30 – 18.30">
      <formula>NOT(ISERROR(SEARCH("10.30 – 18.30",BL123)))</formula>
    </cfRule>
    <cfRule type="containsText" dxfId="11821" priority="11577" operator="containsText" text="09.30 – 18.30">
      <formula>NOT(ISERROR(SEARCH("09.30 – 18.30",BL123)))</formula>
    </cfRule>
    <cfRule type="containsText" dxfId="11820" priority="11578" operator="containsText" text="09.00 – 13:00">
      <formula>NOT(ISERROR(SEARCH("09.00 – 13:00",BL123)))</formula>
    </cfRule>
    <cfRule type="containsText" dxfId="11819" priority="11579" operator="containsText" text="08.30 – 16.30">
      <formula>NOT(ISERROR(SEARCH("08.30 – 16.30",BL123)))</formula>
    </cfRule>
    <cfRule type="containsText" dxfId="11818" priority="11580" operator="containsText" text="08:30 – 17.30">
      <formula>NOT(ISERROR(SEARCH("08:30 – 17.30",BL123)))</formula>
    </cfRule>
    <cfRule type="containsText" dxfId="11817" priority="11581" operator="containsText" text="08.30 – 17.30">
      <formula>NOT(ISERROR(SEARCH("08.30 – 17.30",BL123)))</formula>
    </cfRule>
    <cfRule type="containsText" dxfId="11816" priority="11582" operator="containsText" text="09.00 – 18.00">
      <formula>NOT(ISERROR(SEARCH("09.00 – 18.00",BL123)))</formula>
    </cfRule>
    <cfRule type="containsText" dxfId="11815" priority="11583" operator="containsText" text="09.00 – 13.00">
      <formula>NOT(ISERROR(SEARCH("09.00 – 13.00",BL123)))</formula>
    </cfRule>
    <cfRule type="containsText" dxfId="11814" priority="11584" operator="containsText" text="11.30 – 19.30">
      <formula>NOT(ISERROR(SEARCH("11.30 – 19.30",BL123)))</formula>
    </cfRule>
    <cfRule type="containsText" dxfId="11813" priority="11585" operator="containsText" text="10.30 – 19.30">
      <formula>NOT(ISERROR(SEARCH("10.30 – 19.30",BL123)))</formula>
    </cfRule>
    <cfRule type="containsText" dxfId="11812" priority="11586" operator="containsText" text="09.00 – 15.00">
      <formula>NOT(ISERROR(SEARCH("09.00 – 15.00",BL123)))</formula>
    </cfRule>
    <cfRule type="containsText" dxfId="11811" priority="11587" operator="containsText" text="12:30">
      <formula>NOT(ISERROR(SEARCH("12:30",BL123)))</formula>
    </cfRule>
    <cfRule type="containsText" dxfId="11810" priority="11588" operator="containsText" text="13:30">
      <formula>NOT(ISERROR(SEARCH("13:30",BL123)))</formula>
    </cfRule>
    <cfRule type="containsText" dxfId="11809" priority="11589" operator="containsText" text="FESTIVITÁ">
      <formula>NOT(ISERROR(SEARCH("FESTIVITÁ",BL123)))</formula>
    </cfRule>
    <cfRule type="cellIs" dxfId="11808" priority="11590" operator="equal">
      <formula>"DOMENICA"</formula>
    </cfRule>
  </conditionalFormatting>
  <conditionalFormatting sqref="BL143:BQ144 BL153:BQ154 BL133:BQ134 BL123:BQ124">
    <cfRule type="containsText" dxfId="11807" priority="11568" operator="containsText" text="09.00 - 13.00">
      <formula>NOT(ISERROR(SEARCH("09.00 - 13.00",BL123)))</formula>
    </cfRule>
    <cfRule type="containsText" dxfId="11806" priority="11569" operator="containsText" text="09.00 – 15:00">
      <formula>NOT(ISERROR(SEARCH("09.00 – 15:00",BL123)))</formula>
    </cfRule>
    <cfRule type="containsText" dxfId="11805" priority="11570" operator="containsText" text="09.00 – 16.00">
      <formula>NOT(ISERROR(SEARCH("09.00 – 16.00",BL123)))</formula>
    </cfRule>
    <cfRule type="containsText" dxfId="11804" priority="11571" operator="containsText" text="09.00 - 13:00">
      <formula>NOT(ISERROR(SEARCH("09.00 - 13:00",BL123)))</formula>
    </cfRule>
    <cfRule type="containsText" dxfId="11803" priority="11572" operator="containsText" text="08.30 – 16:30 ">
      <formula>NOT(ISERROR(SEARCH("08.30 – 16:30 ",BL123)))</formula>
    </cfRule>
    <cfRule type="containsText" dxfId="11802" priority="11573" operator="containsText" text="08.30 – 17:30 ">
      <formula>NOT(ISERROR(SEARCH("08.30 – 17:30 ",BL123)))</formula>
    </cfRule>
  </conditionalFormatting>
  <conditionalFormatting sqref="BL124:BQ124">
    <cfRule type="cellIs" dxfId="11801" priority="11560" operator="equal">
      <formula>"09.00 – 15.00"</formula>
    </cfRule>
  </conditionalFormatting>
  <conditionalFormatting sqref="BL124:BQ124">
    <cfRule type="cellIs" dxfId="11800" priority="11561" operator="equal">
      <formula>"09.00 – 18.00"</formula>
    </cfRule>
  </conditionalFormatting>
  <conditionalFormatting sqref="BL124:BQ124">
    <cfRule type="cellIs" dxfId="11799" priority="11562" operator="equal">
      <formula>"09.30 – 13.00"</formula>
    </cfRule>
  </conditionalFormatting>
  <conditionalFormatting sqref="BL124:BQ124">
    <cfRule type="cellIs" dxfId="11798" priority="11563" operator="equal">
      <formula>"10.30 – 19.30"</formula>
    </cfRule>
  </conditionalFormatting>
  <conditionalFormatting sqref="BL124:BQ124">
    <cfRule type="cellIs" dxfId="11797" priority="11564" operator="equal">
      <formula>"11.30 – 19.30"</formula>
    </cfRule>
  </conditionalFormatting>
  <conditionalFormatting sqref="BL124:BQ124">
    <cfRule type="cellIs" dxfId="11796" priority="11565" operator="equal">
      <formula>_FV(13,"3")</formula>
    </cfRule>
  </conditionalFormatting>
  <conditionalFormatting sqref="BL124:BQ124">
    <cfRule type="cellIs" dxfId="11795" priority="11566" operator="equal">
      <formula>_FV(13,"3")</formula>
    </cfRule>
  </conditionalFormatting>
  <conditionalFormatting sqref="BL124:BQ124">
    <cfRule type="cellIs" dxfId="11794" priority="11567" operator="equal">
      <formula>_FV(13,"3")</formula>
    </cfRule>
  </conditionalFormatting>
  <conditionalFormatting sqref="BL124:BQ124">
    <cfRule type="containsText" dxfId="11793" priority="11550" operator="containsText" text="DOMENICA">
      <formula>NOT(ISERROR(SEARCH("DOMENICA",BL124)))</formula>
    </cfRule>
    <cfRule type="containsText" dxfId="11792" priority="11551" operator="containsText" text="08.30 – 14.30">
      <formula>NOT(ISERROR(SEARCH("08.30 – 14.30",BL124)))</formula>
    </cfRule>
    <cfRule type="containsText" dxfId="11791" priority="11552" operator="containsText" text="09.30 – 18.30">
      <formula>NOT(ISERROR(SEARCH("09.30 – 18.30",BL124)))</formula>
    </cfRule>
    <cfRule type="containsText" dxfId="11790" priority="11553" operator="containsText" text="08.30 – 16.30">
      <formula>NOT(ISERROR(SEARCH("08.30 – 16.30",BL124)))</formula>
    </cfRule>
    <cfRule type="containsText" dxfId="11789" priority="11554" operator="containsText" text="08.30 – 17.30">
      <formula>NOT(ISERROR(SEARCH("08.30 – 17.30",BL124)))</formula>
    </cfRule>
    <cfRule type="containsText" dxfId="11788" priority="11555" operator="containsText" text="09.00 – 18.00">
      <formula>NOT(ISERROR(SEARCH("09.00 – 18.00",BL124)))</formula>
    </cfRule>
    <cfRule type="containsText" dxfId="11787" priority="11556" operator="containsText" text="09.00 – 15.00">
      <formula>NOT(ISERROR(SEARCH("09.00 – 15.00",BL124)))</formula>
    </cfRule>
    <cfRule type="containsText" dxfId="11786" priority="11557" operator="containsText" text="10.30 – 19.30">
      <formula>NOT(ISERROR(SEARCH("10.30 – 19.30",BL124)))</formula>
    </cfRule>
    <cfRule type="containsText" dxfId="11785" priority="11558" operator="containsText" text="09.00 – 13.00">
      <formula>NOT(ISERROR(SEARCH("09.00 – 13.00",BL124)))</formula>
    </cfRule>
    <cfRule type="containsText" dxfId="11784" priority="11559" operator="containsText" text="11.30 – 19.30">
      <formula>NOT(ISERROR(SEARCH("11.30 – 19.30",BL124)))</formula>
    </cfRule>
  </conditionalFormatting>
  <conditionalFormatting sqref="BL124:BQ124">
    <cfRule type="cellIs" dxfId="11783" priority="11543" operator="equal">
      <formula>"09.00 – 18.00"</formula>
    </cfRule>
  </conditionalFormatting>
  <conditionalFormatting sqref="BL124:BQ124">
    <cfRule type="cellIs" dxfId="11782" priority="11544" operator="equal">
      <formula>"09.30 – 13.00"</formula>
    </cfRule>
  </conditionalFormatting>
  <conditionalFormatting sqref="BL124:BQ124">
    <cfRule type="cellIs" dxfId="11781" priority="11545" operator="equal">
      <formula>"10.30 – 19.30"</formula>
    </cfRule>
  </conditionalFormatting>
  <conditionalFormatting sqref="BL124:BQ124">
    <cfRule type="cellIs" dxfId="11780" priority="11546" operator="equal">
      <formula>"11.30 – 19.30"</formula>
    </cfRule>
  </conditionalFormatting>
  <conditionalFormatting sqref="BL124:BQ124">
    <cfRule type="cellIs" dxfId="11779" priority="11547" operator="equal">
      <formula>_FV(13,"3")</formula>
    </cfRule>
  </conditionalFormatting>
  <conditionalFormatting sqref="BL124:BQ124">
    <cfRule type="cellIs" dxfId="11778" priority="11548" operator="equal">
      <formula>_FV(13,"3")</formula>
    </cfRule>
  </conditionalFormatting>
  <conditionalFormatting sqref="BL124:BQ124">
    <cfRule type="cellIs" dxfId="11777" priority="11549" operator="equal">
      <formula>_FV(13,"3")</formula>
    </cfRule>
  </conditionalFormatting>
  <conditionalFormatting sqref="BL124:BQ124">
    <cfRule type="cellIs" dxfId="11776" priority="11536" operator="equal">
      <formula>"09.00 – 18.00"</formula>
    </cfRule>
  </conditionalFormatting>
  <conditionalFormatting sqref="BL124:BQ124">
    <cfRule type="cellIs" dxfId="11775" priority="11537" operator="equal">
      <formula>"09.30 – 13.00"</formula>
    </cfRule>
  </conditionalFormatting>
  <conditionalFormatting sqref="BL124:BQ124">
    <cfRule type="cellIs" dxfId="11774" priority="11538" operator="equal">
      <formula>"10.30 – 19.30"</formula>
    </cfRule>
  </conditionalFormatting>
  <conditionalFormatting sqref="BL124:BQ124">
    <cfRule type="cellIs" dxfId="11773" priority="11539" operator="equal">
      <formula>"11.30 – 19.30"</formula>
    </cfRule>
  </conditionalFormatting>
  <conditionalFormatting sqref="BL124:BQ124">
    <cfRule type="cellIs" dxfId="11772" priority="11540" operator="equal">
      <formula>_FV(13,"3")</formula>
    </cfRule>
  </conditionalFormatting>
  <conditionalFormatting sqref="BL124:BQ124">
    <cfRule type="cellIs" dxfId="11771" priority="11541" operator="equal">
      <formula>_FV(13,"3")</formula>
    </cfRule>
  </conditionalFormatting>
  <conditionalFormatting sqref="BL124:BQ124">
    <cfRule type="cellIs" dxfId="11770" priority="11542" operator="equal">
      <formula>_FV(13,"3")</formula>
    </cfRule>
  </conditionalFormatting>
  <conditionalFormatting sqref="BL124:BQ124">
    <cfRule type="cellIs" dxfId="11769" priority="11528" operator="equal">
      <formula>"09.00 – 15.00"</formula>
    </cfRule>
  </conditionalFormatting>
  <conditionalFormatting sqref="BL124:BQ124">
    <cfRule type="cellIs" dxfId="11768" priority="11529" operator="equal">
      <formula>"09.00 – 18.00"</formula>
    </cfRule>
  </conditionalFormatting>
  <conditionalFormatting sqref="BL124:BQ124">
    <cfRule type="cellIs" dxfId="11767" priority="11530" operator="equal">
      <formula>"09.30 – 13.00"</formula>
    </cfRule>
  </conditionalFormatting>
  <conditionalFormatting sqref="BL124:BQ124">
    <cfRule type="cellIs" dxfId="11766" priority="11531" operator="equal">
      <formula>"10.30 – 19.30"</formula>
    </cfRule>
  </conditionalFormatting>
  <conditionalFormatting sqref="BL124:BQ124">
    <cfRule type="cellIs" dxfId="11765" priority="11532" operator="equal">
      <formula>"11.30 – 19.30"</formula>
    </cfRule>
  </conditionalFormatting>
  <conditionalFormatting sqref="BL124:BQ124">
    <cfRule type="cellIs" dxfId="11764" priority="11533" operator="equal">
      <formula>_FV(13,"3")</formula>
    </cfRule>
  </conditionalFormatting>
  <conditionalFormatting sqref="BL124:BQ124">
    <cfRule type="cellIs" dxfId="11763" priority="11534" operator="equal">
      <formula>_FV(13,"3")</formula>
    </cfRule>
  </conditionalFormatting>
  <conditionalFormatting sqref="BL124:BQ124">
    <cfRule type="cellIs" dxfId="11762" priority="11535" operator="equal">
      <formula>_FV(13,"3")</formula>
    </cfRule>
  </conditionalFormatting>
  <conditionalFormatting sqref="BL124:BQ124">
    <cfRule type="containsText" dxfId="11761" priority="11518" operator="containsText" text="DOMENICA">
      <formula>NOT(ISERROR(SEARCH("DOMENICA",BL124)))</formula>
    </cfRule>
    <cfRule type="containsText" dxfId="11760" priority="11519" operator="containsText" text="08.30 – 14.30">
      <formula>NOT(ISERROR(SEARCH("08.30 – 14.30",BL124)))</formula>
    </cfRule>
    <cfRule type="containsText" dxfId="11759" priority="11520" operator="containsText" text="09.30 – 18.30">
      <formula>NOT(ISERROR(SEARCH("09.30 – 18.30",BL124)))</formula>
    </cfRule>
    <cfRule type="containsText" dxfId="11758" priority="11521" operator="containsText" text="08.30 – 16.30">
      <formula>NOT(ISERROR(SEARCH("08.30 – 16.30",BL124)))</formula>
    </cfRule>
    <cfRule type="containsText" dxfId="11757" priority="11522" operator="containsText" text="08.30 – 17.30">
      <formula>NOT(ISERROR(SEARCH("08.30 – 17.30",BL124)))</formula>
    </cfRule>
    <cfRule type="containsText" dxfId="11756" priority="11523" operator="containsText" text="09.00 – 18.00">
      <formula>NOT(ISERROR(SEARCH("09.00 – 18.00",BL124)))</formula>
    </cfRule>
    <cfRule type="containsText" dxfId="11755" priority="11524" operator="containsText" text="09.00 – 15.00">
      <formula>NOT(ISERROR(SEARCH("09.00 – 15.00",BL124)))</formula>
    </cfRule>
    <cfRule type="containsText" dxfId="11754" priority="11525" operator="containsText" text="10.30 – 19.30">
      <formula>NOT(ISERROR(SEARCH("10.30 – 19.30",BL124)))</formula>
    </cfRule>
    <cfRule type="containsText" dxfId="11753" priority="11526" operator="containsText" text="09.00 – 13.00">
      <formula>NOT(ISERROR(SEARCH("09.00 – 13.00",BL124)))</formula>
    </cfRule>
    <cfRule type="containsText" dxfId="11752" priority="11527" operator="containsText" text="11.30 – 19.30">
      <formula>NOT(ISERROR(SEARCH("11.30 – 19.30",BL124)))</formula>
    </cfRule>
  </conditionalFormatting>
  <conditionalFormatting sqref="BL124:BQ124">
    <cfRule type="cellIs" dxfId="11751" priority="11511" operator="equal">
      <formula>"09.00 – 18.00"</formula>
    </cfRule>
  </conditionalFormatting>
  <conditionalFormatting sqref="BL124:BQ124">
    <cfRule type="cellIs" dxfId="11750" priority="11512" operator="equal">
      <formula>"09.30 – 13.00"</formula>
    </cfRule>
  </conditionalFormatting>
  <conditionalFormatting sqref="BL124:BQ124">
    <cfRule type="cellIs" dxfId="11749" priority="11513" operator="equal">
      <formula>"10.30 – 19.30"</formula>
    </cfRule>
  </conditionalFormatting>
  <conditionalFormatting sqref="BL124:BQ124">
    <cfRule type="cellIs" dxfId="11748" priority="11514" operator="equal">
      <formula>"11.30 – 19.30"</formula>
    </cfRule>
  </conditionalFormatting>
  <conditionalFormatting sqref="BL124:BQ124">
    <cfRule type="cellIs" dxfId="11747" priority="11515" operator="equal">
      <formula>_FV(13,"3")</formula>
    </cfRule>
  </conditionalFormatting>
  <conditionalFormatting sqref="BL124:BQ124">
    <cfRule type="cellIs" dxfId="11746" priority="11516" operator="equal">
      <formula>_FV(13,"3")</formula>
    </cfRule>
  </conditionalFormatting>
  <conditionalFormatting sqref="BL124:BQ124">
    <cfRule type="cellIs" dxfId="11745" priority="11517" operator="equal">
      <formula>_FV(13,"3")</formula>
    </cfRule>
  </conditionalFormatting>
  <conditionalFormatting sqref="BL124:BQ124">
    <cfRule type="cellIs" dxfId="11744" priority="11504" operator="equal">
      <formula>"09.00 – 18.00"</formula>
    </cfRule>
  </conditionalFormatting>
  <conditionalFormatting sqref="BL124:BQ124">
    <cfRule type="cellIs" dxfId="11743" priority="11505" operator="equal">
      <formula>"09.30 – 13.00"</formula>
    </cfRule>
  </conditionalFormatting>
  <conditionalFormatting sqref="BL124:BQ124">
    <cfRule type="cellIs" dxfId="11742" priority="11506" operator="equal">
      <formula>"10.30 – 19.30"</formula>
    </cfRule>
  </conditionalFormatting>
  <conditionalFormatting sqref="BL124:BQ124">
    <cfRule type="cellIs" dxfId="11741" priority="11507" operator="equal">
      <formula>"11.30 – 19.30"</formula>
    </cfRule>
  </conditionalFormatting>
  <conditionalFormatting sqref="BL124:BQ124">
    <cfRule type="cellIs" dxfId="11740" priority="11508" operator="equal">
      <formula>_FV(13,"3")</formula>
    </cfRule>
  </conditionalFormatting>
  <conditionalFormatting sqref="BL124:BQ124">
    <cfRule type="cellIs" dxfId="11739" priority="11509" operator="equal">
      <formula>_FV(13,"3")</formula>
    </cfRule>
  </conditionalFormatting>
  <conditionalFormatting sqref="BL124:BQ124">
    <cfRule type="cellIs" dxfId="11738" priority="11510" operator="equal">
      <formula>_FV(13,"3")</formula>
    </cfRule>
  </conditionalFormatting>
  <conditionalFormatting sqref="BL124:BQ124">
    <cfRule type="cellIs" dxfId="11737" priority="11496" operator="equal">
      <formula>"09.00 – 15.00"</formula>
    </cfRule>
  </conditionalFormatting>
  <conditionalFormatting sqref="BL124:BQ124">
    <cfRule type="cellIs" dxfId="11736" priority="11497" operator="equal">
      <formula>"09.00 – 18.00"</formula>
    </cfRule>
  </conditionalFormatting>
  <conditionalFormatting sqref="BL124:BQ124">
    <cfRule type="cellIs" dxfId="11735" priority="11498" operator="equal">
      <formula>"09.30 – 13.00"</formula>
    </cfRule>
  </conditionalFormatting>
  <conditionalFormatting sqref="BL124:BQ124">
    <cfRule type="cellIs" dxfId="11734" priority="11499" operator="equal">
      <formula>"10.30 – 19.30"</formula>
    </cfRule>
  </conditionalFormatting>
  <conditionalFormatting sqref="BL124:BQ124">
    <cfRule type="cellIs" dxfId="11733" priority="11500" operator="equal">
      <formula>"11.30 – 19.30"</formula>
    </cfRule>
  </conditionalFormatting>
  <conditionalFormatting sqref="BL124:BQ124">
    <cfRule type="cellIs" dxfId="11732" priority="11501" operator="equal">
      <formula>_FV(13,"3")</formula>
    </cfRule>
  </conditionalFormatting>
  <conditionalFormatting sqref="BL124:BQ124">
    <cfRule type="cellIs" dxfId="11731" priority="11502" operator="equal">
      <formula>_FV(13,"3")</formula>
    </cfRule>
  </conditionalFormatting>
  <conditionalFormatting sqref="BL124:BQ124">
    <cfRule type="cellIs" dxfId="11730" priority="11503" operator="equal">
      <formula>_FV(13,"3")</formula>
    </cfRule>
  </conditionalFormatting>
  <conditionalFormatting sqref="BL124:BQ124">
    <cfRule type="containsText" dxfId="11729" priority="11486" operator="containsText" text="DOMENICA">
      <formula>NOT(ISERROR(SEARCH("DOMENICA",BL124)))</formula>
    </cfRule>
    <cfRule type="containsText" dxfId="11728" priority="11487" operator="containsText" text="08.30 – 14.30">
      <formula>NOT(ISERROR(SEARCH("08.30 – 14.30",BL124)))</formula>
    </cfRule>
    <cfRule type="containsText" dxfId="11727" priority="11488" operator="containsText" text="09.30 – 18.30">
      <formula>NOT(ISERROR(SEARCH("09.30 – 18.30",BL124)))</formula>
    </cfRule>
    <cfRule type="containsText" dxfId="11726" priority="11489" operator="containsText" text="08.30 – 16.30">
      <formula>NOT(ISERROR(SEARCH("08.30 – 16.30",BL124)))</formula>
    </cfRule>
    <cfRule type="containsText" dxfId="11725" priority="11490" operator="containsText" text="08.30 – 17.30">
      <formula>NOT(ISERROR(SEARCH("08.30 – 17.30",BL124)))</formula>
    </cfRule>
    <cfRule type="containsText" dxfId="11724" priority="11491" operator="containsText" text="09.00 – 18.00">
      <formula>NOT(ISERROR(SEARCH("09.00 – 18.00",BL124)))</formula>
    </cfRule>
    <cfRule type="containsText" dxfId="11723" priority="11492" operator="containsText" text="09.00 – 15.00">
      <formula>NOT(ISERROR(SEARCH("09.00 – 15.00",BL124)))</formula>
    </cfRule>
    <cfRule type="containsText" dxfId="11722" priority="11493" operator="containsText" text="10.30 – 19.30">
      <formula>NOT(ISERROR(SEARCH("10.30 – 19.30",BL124)))</formula>
    </cfRule>
    <cfRule type="containsText" dxfId="11721" priority="11494" operator="containsText" text="09.00 – 13.00">
      <formula>NOT(ISERROR(SEARCH("09.00 – 13.00",BL124)))</formula>
    </cfRule>
    <cfRule type="containsText" dxfId="11720" priority="11495" operator="containsText" text="11.30 – 19.30">
      <formula>NOT(ISERROR(SEARCH("11.30 – 19.30",BL124)))</formula>
    </cfRule>
  </conditionalFormatting>
  <conditionalFormatting sqref="BL124:BQ124">
    <cfRule type="cellIs" dxfId="11719" priority="11479" operator="equal">
      <formula>"09.00 – 18.00"</formula>
    </cfRule>
  </conditionalFormatting>
  <conditionalFormatting sqref="BL124:BQ124">
    <cfRule type="cellIs" dxfId="11718" priority="11480" operator="equal">
      <formula>"09.30 – 13.00"</formula>
    </cfRule>
  </conditionalFormatting>
  <conditionalFormatting sqref="BL124:BQ124">
    <cfRule type="cellIs" dxfId="11717" priority="11481" operator="equal">
      <formula>"10.30 – 19.30"</formula>
    </cfRule>
  </conditionalFormatting>
  <conditionalFormatting sqref="BL124:BQ124">
    <cfRule type="cellIs" dxfId="11716" priority="11482" operator="equal">
      <formula>"11.30 – 19.30"</formula>
    </cfRule>
  </conditionalFormatting>
  <conditionalFormatting sqref="BL124:BQ124">
    <cfRule type="cellIs" dxfId="11715" priority="11483" operator="equal">
      <formula>_FV(13,"3")</formula>
    </cfRule>
  </conditionalFormatting>
  <conditionalFormatting sqref="BL124:BQ124">
    <cfRule type="cellIs" dxfId="11714" priority="11484" operator="equal">
      <formula>_FV(13,"3")</formula>
    </cfRule>
  </conditionalFormatting>
  <conditionalFormatting sqref="BL124:BQ124">
    <cfRule type="cellIs" dxfId="11713" priority="11485" operator="equal">
      <formula>_FV(13,"3")</formula>
    </cfRule>
  </conditionalFormatting>
  <conditionalFormatting sqref="BL124:BQ124">
    <cfRule type="cellIs" dxfId="11712" priority="11472" operator="equal">
      <formula>"09.00 – 18.00"</formula>
    </cfRule>
  </conditionalFormatting>
  <conditionalFormatting sqref="BL124:BQ124">
    <cfRule type="cellIs" dxfId="11711" priority="11473" operator="equal">
      <formula>"09.30 – 13.00"</formula>
    </cfRule>
  </conditionalFormatting>
  <conditionalFormatting sqref="BL124:BQ124">
    <cfRule type="cellIs" dxfId="11710" priority="11474" operator="equal">
      <formula>"10.30 – 19.30"</formula>
    </cfRule>
  </conditionalFormatting>
  <conditionalFormatting sqref="BL124:BQ124">
    <cfRule type="cellIs" dxfId="11709" priority="11475" operator="equal">
      <formula>"11.30 – 19.30"</formula>
    </cfRule>
  </conditionalFormatting>
  <conditionalFormatting sqref="BL124:BQ124">
    <cfRule type="cellIs" dxfId="11708" priority="11476" operator="equal">
      <formula>_FV(13,"3")</formula>
    </cfRule>
  </conditionalFormatting>
  <conditionalFormatting sqref="BL124:BQ124">
    <cfRule type="cellIs" dxfId="11707" priority="11477" operator="equal">
      <formula>_FV(13,"3")</formula>
    </cfRule>
  </conditionalFormatting>
  <conditionalFormatting sqref="BL124:BQ124">
    <cfRule type="cellIs" dxfId="11706" priority="11478" operator="equal">
      <formula>_FV(13,"3")</formula>
    </cfRule>
  </conditionalFormatting>
  <conditionalFormatting sqref="BL134:BQ134">
    <cfRule type="cellIs" dxfId="11705" priority="11464" operator="equal">
      <formula>"09.00 – 15.00"</formula>
    </cfRule>
  </conditionalFormatting>
  <conditionalFormatting sqref="BL134:BQ134">
    <cfRule type="cellIs" dxfId="11704" priority="11465" operator="equal">
      <formula>"09.00 – 18.00"</formula>
    </cfRule>
  </conditionalFormatting>
  <conditionalFormatting sqref="BL134:BQ134">
    <cfRule type="cellIs" dxfId="11703" priority="11466" operator="equal">
      <formula>"09.30 – 13.00"</formula>
    </cfRule>
  </conditionalFormatting>
  <conditionalFormatting sqref="BL134:BQ134">
    <cfRule type="cellIs" dxfId="11702" priority="11467" operator="equal">
      <formula>"10.30 – 19.30"</formula>
    </cfRule>
  </conditionalFormatting>
  <conditionalFormatting sqref="BL134:BQ134">
    <cfRule type="cellIs" dxfId="11701" priority="11468" operator="equal">
      <formula>"11.30 – 19.30"</formula>
    </cfRule>
  </conditionalFormatting>
  <conditionalFormatting sqref="BL134:BQ134">
    <cfRule type="cellIs" dxfId="11700" priority="11469" operator="equal">
      <formula>_FV(13,"3")</formula>
    </cfRule>
  </conditionalFormatting>
  <conditionalFormatting sqref="BL134:BQ134">
    <cfRule type="cellIs" dxfId="11699" priority="11470" operator="equal">
      <formula>_FV(13,"3")</formula>
    </cfRule>
  </conditionalFormatting>
  <conditionalFormatting sqref="BL134:BQ134">
    <cfRule type="cellIs" dxfId="11698" priority="11471" operator="equal">
      <formula>_FV(13,"3")</formula>
    </cfRule>
  </conditionalFormatting>
  <conditionalFormatting sqref="BL134:BQ134">
    <cfRule type="containsText" dxfId="11697" priority="11454" operator="containsText" text="DOMENICA">
      <formula>NOT(ISERROR(SEARCH("DOMENICA",BL134)))</formula>
    </cfRule>
    <cfRule type="containsText" dxfId="11696" priority="11455" operator="containsText" text="08.30 – 14.30">
      <formula>NOT(ISERROR(SEARCH("08.30 – 14.30",BL134)))</formula>
    </cfRule>
    <cfRule type="containsText" dxfId="11695" priority="11456" operator="containsText" text="09.30 – 18.30">
      <formula>NOT(ISERROR(SEARCH("09.30 – 18.30",BL134)))</formula>
    </cfRule>
    <cfRule type="containsText" dxfId="11694" priority="11457" operator="containsText" text="08.30 – 16.30">
      <formula>NOT(ISERROR(SEARCH("08.30 – 16.30",BL134)))</formula>
    </cfRule>
    <cfRule type="containsText" dxfId="11693" priority="11458" operator="containsText" text="08.30 – 17.30">
      <formula>NOT(ISERROR(SEARCH("08.30 – 17.30",BL134)))</formula>
    </cfRule>
    <cfRule type="containsText" dxfId="11692" priority="11459" operator="containsText" text="09.00 – 18.00">
      <formula>NOT(ISERROR(SEARCH("09.00 – 18.00",BL134)))</formula>
    </cfRule>
    <cfRule type="containsText" dxfId="11691" priority="11460" operator="containsText" text="09.00 – 15.00">
      <formula>NOT(ISERROR(SEARCH("09.00 – 15.00",BL134)))</formula>
    </cfRule>
    <cfRule type="containsText" dxfId="11690" priority="11461" operator="containsText" text="10.30 – 19.30">
      <formula>NOT(ISERROR(SEARCH("10.30 – 19.30",BL134)))</formula>
    </cfRule>
    <cfRule type="containsText" dxfId="11689" priority="11462" operator="containsText" text="09.00 – 13.00">
      <formula>NOT(ISERROR(SEARCH("09.00 – 13.00",BL134)))</formula>
    </cfRule>
    <cfRule type="containsText" dxfId="11688" priority="11463" operator="containsText" text="11.30 – 19.30">
      <formula>NOT(ISERROR(SEARCH("11.30 – 19.30",BL134)))</formula>
    </cfRule>
  </conditionalFormatting>
  <conditionalFormatting sqref="BL134:BQ134">
    <cfRule type="cellIs" dxfId="11687" priority="11447" operator="equal">
      <formula>"09.00 – 18.00"</formula>
    </cfRule>
  </conditionalFormatting>
  <conditionalFormatting sqref="BL134:BQ134">
    <cfRule type="cellIs" dxfId="11686" priority="11448" operator="equal">
      <formula>"09.30 – 13.00"</formula>
    </cfRule>
  </conditionalFormatting>
  <conditionalFormatting sqref="BL134:BQ134">
    <cfRule type="cellIs" dxfId="11685" priority="11449" operator="equal">
      <formula>"10.30 – 19.30"</formula>
    </cfRule>
  </conditionalFormatting>
  <conditionalFormatting sqref="BL134:BQ134">
    <cfRule type="cellIs" dxfId="11684" priority="11450" operator="equal">
      <formula>"11.30 – 19.30"</formula>
    </cfRule>
  </conditionalFormatting>
  <conditionalFormatting sqref="BL134:BQ134">
    <cfRule type="cellIs" dxfId="11683" priority="11451" operator="equal">
      <formula>_FV(13,"3")</formula>
    </cfRule>
  </conditionalFormatting>
  <conditionalFormatting sqref="BL134:BQ134">
    <cfRule type="cellIs" dxfId="11682" priority="11452" operator="equal">
      <formula>_FV(13,"3")</formula>
    </cfRule>
  </conditionalFormatting>
  <conditionalFormatting sqref="BL134:BQ134">
    <cfRule type="cellIs" dxfId="11681" priority="11453" operator="equal">
      <formula>_FV(13,"3")</formula>
    </cfRule>
  </conditionalFormatting>
  <conditionalFormatting sqref="BL134:BQ134">
    <cfRule type="cellIs" dxfId="11680" priority="11440" operator="equal">
      <formula>"09.00 – 18.00"</formula>
    </cfRule>
  </conditionalFormatting>
  <conditionalFormatting sqref="BL134:BQ134">
    <cfRule type="cellIs" dxfId="11679" priority="11441" operator="equal">
      <formula>"09.30 – 13.00"</formula>
    </cfRule>
  </conditionalFormatting>
  <conditionalFormatting sqref="BL134:BQ134">
    <cfRule type="cellIs" dxfId="11678" priority="11442" operator="equal">
      <formula>"10.30 – 19.30"</formula>
    </cfRule>
  </conditionalFormatting>
  <conditionalFormatting sqref="BL134:BQ134">
    <cfRule type="cellIs" dxfId="11677" priority="11443" operator="equal">
      <formula>"11.30 – 19.30"</formula>
    </cfRule>
  </conditionalFormatting>
  <conditionalFormatting sqref="BL134:BQ134">
    <cfRule type="cellIs" dxfId="11676" priority="11444" operator="equal">
      <formula>_FV(13,"3")</formula>
    </cfRule>
  </conditionalFormatting>
  <conditionalFormatting sqref="BL134:BQ134">
    <cfRule type="cellIs" dxfId="11675" priority="11445" operator="equal">
      <formula>_FV(13,"3")</formula>
    </cfRule>
  </conditionalFormatting>
  <conditionalFormatting sqref="BL134:BQ134">
    <cfRule type="cellIs" dxfId="11674" priority="11446" operator="equal">
      <formula>_FV(13,"3")</formula>
    </cfRule>
  </conditionalFormatting>
  <conditionalFormatting sqref="BL134:BQ134">
    <cfRule type="cellIs" dxfId="11673" priority="11432" operator="equal">
      <formula>"09.00 – 15.00"</formula>
    </cfRule>
  </conditionalFormatting>
  <conditionalFormatting sqref="BL134:BQ134">
    <cfRule type="cellIs" dxfId="11672" priority="11433" operator="equal">
      <formula>"09.00 – 18.00"</formula>
    </cfRule>
  </conditionalFormatting>
  <conditionalFormatting sqref="BL134:BQ134">
    <cfRule type="cellIs" dxfId="11671" priority="11434" operator="equal">
      <formula>"09.30 – 13.00"</formula>
    </cfRule>
  </conditionalFormatting>
  <conditionalFormatting sqref="BL134:BQ134">
    <cfRule type="cellIs" dxfId="11670" priority="11435" operator="equal">
      <formula>"10.30 – 19.30"</formula>
    </cfRule>
  </conditionalFormatting>
  <conditionalFormatting sqref="BL134:BQ134">
    <cfRule type="cellIs" dxfId="11669" priority="11436" operator="equal">
      <formula>"11.30 – 19.30"</formula>
    </cfRule>
  </conditionalFormatting>
  <conditionalFormatting sqref="BL134:BQ134">
    <cfRule type="cellIs" dxfId="11668" priority="11437" operator="equal">
      <formula>_FV(13,"3")</formula>
    </cfRule>
  </conditionalFormatting>
  <conditionalFormatting sqref="BL134:BQ134">
    <cfRule type="cellIs" dxfId="11667" priority="11438" operator="equal">
      <formula>_FV(13,"3")</formula>
    </cfRule>
  </conditionalFormatting>
  <conditionalFormatting sqref="BL134:BQ134">
    <cfRule type="cellIs" dxfId="11666" priority="11439" operator="equal">
      <formula>_FV(13,"3")</formula>
    </cfRule>
  </conditionalFormatting>
  <conditionalFormatting sqref="BL134:BQ134">
    <cfRule type="containsText" dxfId="11665" priority="11422" operator="containsText" text="DOMENICA">
      <formula>NOT(ISERROR(SEARCH("DOMENICA",BL134)))</formula>
    </cfRule>
    <cfRule type="containsText" dxfId="11664" priority="11423" operator="containsText" text="08.30 – 14.30">
      <formula>NOT(ISERROR(SEARCH("08.30 – 14.30",BL134)))</formula>
    </cfRule>
    <cfRule type="containsText" dxfId="11663" priority="11424" operator="containsText" text="09.30 – 18.30">
      <formula>NOT(ISERROR(SEARCH("09.30 – 18.30",BL134)))</formula>
    </cfRule>
    <cfRule type="containsText" dxfId="11662" priority="11425" operator="containsText" text="08.30 – 16.30">
      <formula>NOT(ISERROR(SEARCH("08.30 – 16.30",BL134)))</formula>
    </cfRule>
    <cfRule type="containsText" dxfId="11661" priority="11426" operator="containsText" text="08.30 – 17.30">
      <formula>NOT(ISERROR(SEARCH("08.30 – 17.30",BL134)))</formula>
    </cfRule>
    <cfRule type="containsText" dxfId="11660" priority="11427" operator="containsText" text="09.00 – 18.00">
      <formula>NOT(ISERROR(SEARCH("09.00 – 18.00",BL134)))</formula>
    </cfRule>
    <cfRule type="containsText" dxfId="11659" priority="11428" operator="containsText" text="09.00 – 15.00">
      <formula>NOT(ISERROR(SEARCH("09.00 – 15.00",BL134)))</formula>
    </cfRule>
    <cfRule type="containsText" dxfId="11658" priority="11429" operator="containsText" text="10.30 – 19.30">
      <formula>NOT(ISERROR(SEARCH("10.30 – 19.30",BL134)))</formula>
    </cfRule>
    <cfRule type="containsText" dxfId="11657" priority="11430" operator="containsText" text="09.00 – 13.00">
      <formula>NOT(ISERROR(SEARCH("09.00 – 13.00",BL134)))</formula>
    </cfRule>
    <cfRule type="containsText" dxfId="11656" priority="11431" operator="containsText" text="11.30 – 19.30">
      <formula>NOT(ISERROR(SEARCH("11.30 – 19.30",BL134)))</formula>
    </cfRule>
  </conditionalFormatting>
  <conditionalFormatting sqref="BL134:BQ134">
    <cfRule type="cellIs" dxfId="11655" priority="11415" operator="equal">
      <formula>"09.00 – 18.00"</formula>
    </cfRule>
  </conditionalFormatting>
  <conditionalFormatting sqref="BL134:BQ134">
    <cfRule type="cellIs" dxfId="11654" priority="11416" operator="equal">
      <formula>"09.30 – 13.00"</formula>
    </cfRule>
  </conditionalFormatting>
  <conditionalFormatting sqref="BL134:BQ134">
    <cfRule type="cellIs" dxfId="11653" priority="11417" operator="equal">
      <formula>"10.30 – 19.30"</formula>
    </cfRule>
  </conditionalFormatting>
  <conditionalFormatting sqref="BL134:BQ134">
    <cfRule type="cellIs" dxfId="11652" priority="11418" operator="equal">
      <formula>"11.30 – 19.30"</formula>
    </cfRule>
  </conditionalFormatting>
  <conditionalFormatting sqref="BL134:BQ134">
    <cfRule type="cellIs" dxfId="11651" priority="11419" operator="equal">
      <formula>_FV(13,"3")</formula>
    </cfRule>
  </conditionalFormatting>
  <conditionalFormatting sqref="BL134:BQ134">
    <cfRule type="cellIs" dxfId="11650" priority="11420" operator="equal">
      <formula>_FV(13,"3")</formula>
    </cfRule>
  </conditionalFormatting>
  <conditionalFormatting sqref="BL134:BQ134">
    <cfRule type="cellIs" dxfId="11649" priority="11421" operator="equal">
      <formula>_FV(13,"3")</formula>
    </cfRule>
  </conditionalFormatting>
  <conditionalFormatting sqref="BL134:BQ134">
    <cfRule type="cellIs" dxfId="11648" priority="11408" operator="equal">
      <formula>"09.00 – 18.00"</formula>
    </cfRule>
  </conditionalFormatting>
  <conditionalFormatting sqref="BL134:BQ134">
    <cfRule type="cellIs" dxfId="11647" priority="11409" operator="equal">
      <formula>"09.30 – 13.00"</formula>
    </cfRule>
  </conditionalFormatting>
  <conditionalFormatting sqref="BL134:BQ134">
    <cfRule type="cellIs" dxfId="11646" priority="11410" operator="equal">
      <formula>"10.30 – 19.30"</formula>
    </cfRule>
  </conditionalFormatting>
  <conditionalFormatting sqref="BL134:BQ134">
    <cfRule type="cellIs" dxfId="11645" priority="11411" operator="equal">
      <formula>"11.30 – 19.30"</formula>
    </cfRule>
  </conditionalFormatting>
  <conditionalFormatting sqref="BL134:BQ134">
    <cfRule type="cellIs" dxfId="11644" priority="11412" operator="equal">
      <formula>_FV(13,"3")</formula>
    </cfRule>
  </conditionalFormatting>
  <conditionalFormatting sqref="BL134:BQ134">
    <cfRule type="cellIs" dxfId="11643" priority="11413" operator="equal">
      <formula>_FV(13,"3")</formula>
    </cfRule>
  </conditionalFormatting>
  <conditionalFormatting sqref="BL134:BQ134">
    <cfRule type="cellIs" dxfId="11642" priority="11414" operator="equal">
      <formula>_FV(13,"3")</formula>
    </cfRule>
  </conditionalFormatting>
  <conditionalFormatting sqref="BL134:BQ134">
    <cfRule type="cellIs" dxfId="11641" priority="11400" operator="equal">
      <formula>"09.00 – 15.00"</formula>
    </cfRule>
  </conditionalFormatting>
  <conditionalFormatting sqref="BL134:BQ134">
    <cfRule type="cellIs" dxfId="11640" priority="11401" operator="equal">
      <formula>"09.00 – 18.00"</formula>
    </cfRule>
  </conditionalFormatting>
  <conditionalFormatting sqref="BL134:BQ134">
    <cfRule type="cellIs" dxfId="11639" priority="11402" operator="equal">
      <formula>"09.30 – 13.00"</formula>
    </cfRule>
  </conditionalFormatting>
  <conditionalFormatting sqref="BL134:BQ134">
    <cfRule type="cellIs" dxfId="11638" priority="11403" operator="equal">
      <formula>"10.30 – 19.30"</formula>
    </cfRule>
  </conditionalFormatting>
  <conditionalFormatting sqref="BL134:BQ134">
    <cfRule type="cellIs" dxfId="11637" priority="11404" operator="equal">
      <formula>"11.30 – 19.30"</formula>
    </cfRule>
  </conditionalFormatting>
  <conditionalFormatting sqref="BL134:BQ134">
    <cfRule type="cellIs" dxfId="11636" priority="11405" operator="equal">
      <formula>_FV(13,"3")</formula>
    </cfRule>
  </conditionalFormatting>
  <conditionalFormatting sqref="BL134:BQ134">
    <cfRule type="cellIs" dxfId="11635" priority="11406" operator="equal">
      <formula>_FV(13,"3")</formula>
    </cfRule>
  </conditionalFormatting>
  <conditionalFormatting sqref="BL134:BQ134">
    <cfRule type="cellIs" dxfId="11634" priority="11407" operator="equal">
      <formula>_FV(13,"3")</formula>
    </cfRule>
  </conditionalFormatting>
  <conditionalFormatting sqref="BL134:BQ134">
    <cfRule type="containsText" dxfId="11633" priority="11390" operator="containsText" text="DOMENICA">
      <formula>NOT(ISERROR(SEARCH("DOMENICA",BL134)))</formula>
    </cfRule>
    <cfRule type="containsText" dxfId="11632" priority="11391" operator="containsText" text="08.30 – 14.30">
      <formula>NOT(ISERROR(SEARCH("08.30 – 14.30",BL134)))</formula>
    </cfRule>
    <cfRule type="containsText" dxfId="11631" priority="11392" operator="containsText" text="09.30 – 18.30">
      <formula>NOT(ISERROR(SEARCH("09.30 – 18.30",BL134)))</formula>
    </cfRule>
    <cfRule type="containsText" dxfId="11630" priority="11393" operator="containsText" text="08.30 – 16.30">
      <formula>NOT(ISERROR(SEARCH("08.30 – 16.30",BL134)))</formula>
    </cfRule>
    <cfRule type="containsText" dxfId="11629" priority="11394" operator="containsText" text="08.30 – 17.30">
      <formula>NOT(ISERROR(SEARCH("08.30 – 17.30",BL134)))</formula>
    </cfRule>
    <cfRule type="containsText" dxfId="11628" priority="11395" operator="containsText" text="09.00 – 18.00">
      <formula>NOT(ISERROR(SEARCH("09.00 – 18.00",BL134)))</formula>
    </cfRule>
    <cfRule type="containsText" dxfId="11627" priority="11396" operator="containsText" text="09.00 – 15.00">
      <formula>NOT(ISERROR(SEARCH("09.00 – 15.00",BL134)))</formula>
    </cfRule>
    <cfRule type="containsText" dxfId="11626" priority="11397" operator="containsText" text="10.30 – 19.30">
      <formula>NOT(ISERROR(SEARCH("10.30 – 19.30",BL134)))</formula>
    </cfRule>
    <cfRule type="containsText" dxfId="11625" priority="11398" operator="containsText" text="09.00 – 13.00">
      <formula>NOT(ISERROR(SEARCH("09.00 – 13.00",BL134)))</formula>
    </cfRule>
    <cfRule type="containsText" dxfId="11624" priority="11399" operator="containsText" text="11.30 – 19.30">
      <formula>NOT(ISERROR(SEARCH("11.30 – 19.30",BL134)))</formula>
    </cfRule>
  </conditionalFormatting>
  <conditionalFormatting sqref="BL134:BQ134">
    <cfRule type="cellIs" dxfId="11623" priority="11383" operator="equal">
      <formula>"09.00 – 18.00"</formula>
    </cfRule>
  </conditionalFormatting>
  <conditionalFormatting sqref="BL134:BQ134">
    <cfRule type="cellIs" dxfId="11622" priority="11384" operator="equal">
      <formula>"09.30 – 13.00"</formula>
    </cfRule>
  </conditionalFormatting>
  <conditionalFormatting sqref="BL134:BQ134">
    <cfRule type="cellIs" dxfId="11621" priority="11385" operator="equal">
      <formula>"10.30 – 19.30"</formula>
    </cfRule>
  </conditionalFormatting>
  <conditionalFormatting sqref="BL134:BQ134">
    <cfRule type="cellIs" dxfId="11620" priority="11386" operator="equal">
      <formula>"11.30 – 19.30"</formula>
    </cfRule>
  </conditionalFormatting>
  <conditionalFormatting sqref="BL134:BQ134">
    <cfRule type="cellIs" dxfId="11619" priority="11387" operator="equal">
      <formula>_FV(13,"3")</formula>
    </cfRule>
  </conditionalFormatting>
  <conditionalFormatting sqref="BL134:BQ134">
    <cfRule type="cellIs" dxfId="11618" priority="11388" operator="equal">
      <formula>_FV(13,"3")</formula>
    </cfRule>
  </conditionalFormatting>
  <conditionalFormatting sqref="BL134:BQ134">
    <cfRule type="cellIs" dxfId="11617" priority="11389" operator="equal">
      <formula>_FV(13,"3")</formula>
    </cfRule>
  </conditionalFormatting>
  <conditionalFormatting sqref="BL134:BQ134">
    <cfRule type="cellIs" dxfId="11616" priority="11376" operator="equal">
      <formula>"09.00 – 18.00"</formula>
    </cfRule>
  </conditionalFormatting>
  <conditionalFormatting sqref="BL134:BQ134">
    <cfRule type="cellIs" dxfId="11615" priority="11377" operator="equal">
      <formula>"09.30 – 13.00"</formula>
    </cfRule>
  </conditionalFormatting>
  <conditionalFormatting sqref="BL134:BQ134">
    <cfRule type="cellIs" dxfId="11614" priority="11378" operator="equal">
      <formula>"10.30 – 19.30"</formula>
    </cfRule>
  </conditionalFormatting>
  <conditionalFormatting sqref="BL134:BQ134">
    <cfRule type="cellIs" dxfId="11613" priority="11379" operator="equal">
      <formula>"11.30 – 19.30"</formula>
    </cfRule>
  </conditionalFormatting>
  <conditionalFormatting sqref="BL134:BQ134">
    <cfRule type="cellIs" dxfId="11612" priority="11380" operator="equal">
      <formula>_FV(13,"3")</formula>
    </cfRule>
  </conditionalFormatting>
  <conditionalFormatting sqref="BL134:BQ134">
    <cfRule type="cellIs" dxfId="11611" priority="11381" operator="equal">
      <formula>_FV(13,"3")</formula>
    </cfRule>
  </conditionalFormatting>
  <conditionalFormatting sqref="BL134:BQ134">
    <cfRule type="cellIs" dxfId="11610" priority="11382" operator="equal">
      <formula>_FV(13,"3")</formula>
    </cfRule>
  </conditionalFormatting>
  <conditionalFormatting sqref="BL144:BQ144">
    <cfRule type="cellIs" dxfId="11609" priority="11368" operator="equal">
      <formula>"09.00 – 15.00"</formula>
    </cfRule>
  </conditionalFormatting>
  <conditionalFormatting sqref="BL144:BQ144">
    <cfRule type="cellIs" dxfId="11608" priority="11369" operator="equal">
      <formula>"09.00 – 18.00"</formula>
    </cfRule>
  </conditionalFormatting>
  <conditionalFormatting sqref="BL144:BQ144">
    <cfRule type="cellIs" dxfId="11607" priority="11370" operator="equal">
      <formula>"09.30 – 13.00"</formula>
    </cfRule>
  </conditionalFormatting>
  <conditionalFormatting sqref="BL144:BQ144">
    <cfRule type="cellIs" dxfId="11606" priority="11371" operator="equal">
      <formula>"10.30 – 19.30"</formula>
    </cfRule>
  </conditionalFormatting>
  <conditionalFormatting sqref="BL144:BQ144">
    <cfRule type="cellIs" dxfId="11605" priority="11372" operator="equal">
      <formula>"11.30 – 19.30"</formula>
    </cfRule>
  </conditionalFormatting>
  <conditionalFormatting sqref="BL144:BQ144">
    <cfRule type="cellIs" dxfId="11604" priority="11373" operator="equal">
      <formula>_FV(13,"3")</formula>
    </cfRule>
  </conditionalFormatting>
  <conditionalFormatting sqref="BL144:BQ144">
    <cfRule type="cellIs" dxfId="11603" priority="11374" operator="equal">
      <formula>_FV(13,"3")</formula>
    </cfRule>
  </conditionalFormatting>
  <conditionalFormatting sqref="BL144:BQ144">
    <cfRule type="cellIs" dxfId="11602" priority="11375" operator="equal">
      <formula>_FV(13,"3")</formula>
    </cfRule>
  </conditionalFormatting>
  <conditionalFormatting sqref="BL144:BQ144">
    <cfRule type="containsText" dxfId="11601" priority="11358" operator="containsText" text="DOMENICA">
      <formula>NOT(ISERROR(SEARCH("DOMENICA",BL144)))</formula>
    </cfRule>
    <cfRule type="containsText" dxfId="11600" priority="11359" operator="containsText" text="08.30 – 14.30">
      <formula>NOT(ISERROR(SEARCH("08.30 – 14.30",BL144)))</formula>
    </cfRule>
    <cfRule type="containsText" dxfId="11599" priority="11360" operator="containsText" text="09.30 – 18.30">
      <formula>NOT(ISERROR(SEARCH("09.30 – 18.30",BL144)))</formula>
    </cfRule>
    <cfRule type="containsText" dxfId="11598" priority="11361" operator="containsText" text="08.30 – 16.30">
      <formula>NOT(ISERROR(SEARCH("08.30 – 16.30",BL144)))</formula>
    </cfRule>
    <cfRule type="containsText" dxfId="11597" priority="11362" operator="containsText" text="08.30 – 17.30">
      <formula>NOT(ISERROR(SEARCH("08.30 – 17.30",BL144)))</formula>
    </cfRule>
    <cfRule type="containsText" dxfId="11596" priority="11363" operator="containsText" text="09.00 – 18.00">
      <formula>NOT(ISERROR(SEARCH("09.00 – 18.00",BL144)))</formula>
    </cfRule>
    <cfRule type="containsText" dxfId="11595" priority="11364" operator="containsText" text="09.00 – 15.00">
      <formula>NOT(ISERROR(SEARCH("09.00 – 15.00",BL144)))</formula>
    </cfRule>
    <cfRule type="containsText" dxfId="11594" priority="11365" operator="containsText" text="10.30 – 19.30">
      <formula>NOT(ISERROR(SEARCH("10.30 – 19.30",BL144)))</formula>
    </cfRule>
    <cfRule type="containsText" dxfId="11593" priority="11366" operator="containsText" text="09.00 – 13.00">
      <formula>NOT(ISERROR(SEARCH("09.00 – 13.00",BL144)))</formula>
    </cfRule>
    <cfRule type="containsText" dxfId="11592" priority="11367" operator="containsText" text="11.30 – 19.30">
      <formula>NOT(ISERROR(SEARCH("11.30 – 19.30",BL144)))</formula>
    </cfRule>
  </conditionalFormatting>
  <conditionalFormatting sqref="BL144:BQ144">
    <cfRule type="cellIs" dxfId="11591" priority="11351" operator="equal">
      <formula>"09.00 – 18.00"</formula>
    </cfRule>
  </conditionalFormatting>
  <conditionalFormatting sqref="BL144:BQ144">
    <cfRule type="cellIs" dxfId="11590" priority="11352" operator="equal">
      <formula>"09.30 – 13.00"</formula>
    </cfRule>
  </conditionalFormatting>
  <conditionalFormatting sqref="BL144:BQ144">
    <cfRule type="cellIs" dxfId="11589" priority="11353" operator="equal">
      <formula>"10.30 – 19.30"</formula>
    </cfRule>
  </conditionalFormatting>
  <conditionalFormatting sqref="BL144:BQ144">
    <cfRule type="cellIs" dxfId="11588" priority="11354" operator="equal">
      <formula>"11.30 – 19.30"</formula>
    </cfRule>
  </conditionalFormatting>
  <conditionalFormatting sqref="BL144:BQ144">
    <cfRule type="cellIs" dxfId="11587" priority="11355" operator="equal">
      <formula>_FV(13,"3")</formula>
    </cfRule>
  </conditionalFormatting>
  <conditionalFormatting sqref="BL144:BQ144">
    <cfRule type="cellIs" dxfId="11586" priority="11356" operator="equal">
      <formula>_FV(13,"3")</formula>
    </cfRule>
  </conditionalFormatting>
  <conditionalFormatting sqref="BL144:BQ144">
    <cfRule type="cellIs" dxfId="11585" priority="11357" operator="equal">
      <formula>_FV(13,"3")</formula>
    </cfRule>
  </conditionalFormatting>
  <conditionalFormatting sqref="BL144:BQ144">
    <cfRule type="cellIs" dxfId="11584" priority="11344" operator="equal">
      <formula>"09.00 – 18.00"</formula>
    </cfRule>
  </conditionalFormatting>
  <conditionalFormatting sqref="BL144:BQ144">
    <cfRule type="cellIs" dxfId="11583" priority="11345" operator="equal">
      <formula>"09.30 – 13.00"</formula>
    </cfRule>
  </conditionalFormatting>
  <conditionalFormatting sqref="BL144:BQ144">
    <cfRule type="cellIs" dxfId="11582" priority="11346" operator="equal">
      <formula>"10.30 – 19.30"</formula>
    </cfRule>
  </conditionalFormatting>
  <conditionalFormatting sqref="BL144:BQ144">
    <cfRule type="cellIs" dxfId="11581" priority="11347" operator="equal">
      <formula>"11.30 – 19.30"</formula>
    </cfRule>
  </conditionalFormatting>
  <conditionalFormatting sqref="BL144:BQ144">
    <cfRule type="cellIs" dxfId="11580" priority="11348" operator="equal">
      <formula>_FV(13,"3")</formula>
    </cfRule>
  </conditionalFormatting>
  <conditionalFormatting sqref="BL144:BQ144">
    <cfRule type="cellIs" dxfId="11579" priority="11349" operator="equal">
      <formula>_FV(13,"3")</formula>
    </cfRule>
  </conditionalFormatting>
  <conditionalFormatting sqref="BL144:BQ144">
    <cfRule type="cellIs" dxfId="11578" priority="11350" operator="equal">
      <formula>_FV(13,"3")</formula>
    </cfRule>
  </conditionalFormatting>
  <conditionalFormatting sqref="BL144:BQ144">
    <cfRule type="cellIs" dxfId="11577" priority="11336" operator="equal">
      <formula>"09.00 – 15.00"</formula>
    </cfRule>
  </conditionalFormatting>
  <conditionalFormatting sqref="BL144:BQ144">
    <cfRule type="cellIs" dxfId="11576" priority="11337" operator="equal">
      <formula>"09.00 – 18.00"</formula>
    </cfRule>
  </conditionalFormatting>
  <conditionalFormatting sqref="BL144:BQ144">
    <cfRule type="cellIs" dxfId="11575" priority="11338" operator="equal">
      <formula>"09.30 – 13.00"</formula>
    </cfRule>
  </conditionalFormatting>
  <conditionalFormatting sqref="BL144:BQ144">
    <cfRule type="cellIs" dxfId="11574" priority="11339" operator="equal">
      <formula>"10.30 – 19.30"</formula>
    </cfRule>
  </conditionalFormatting>
  <conditionalFormatting sqref="BL144:BQ144">
    <cfRule type="cellIs" dxfId="11573" priority="11340" operator="equal">
      <formula>"11.30 – 19.30"</formula>
    </cfRule>
  </conditionalFormatting>
  <conditionalFormatting sqref="BL144:BQ144">
    <cfRule type="cellIs" dxfId="11572" priority="11341" operator="equal">
      <formula>_FV(13,"3")</formula>
    </cfRule>
  </conditionalFormatting>
  <conditionalFormatting sqref="BL144:BQ144">
    <cfRule type="cellIs" dxfId="11571" priority="11342" operator="equal">
      <formula>_FV(13,"3")</formula>
    </cfRule>
  </conditionalFormatting>
  <conditionalFormatting sqref="BL144:BQ144">
    <cfRule type="cellIs" dxfId="11570" priority="11343" operator="equal">
      <formula>_FV(13,"3")</formula>
    </cfRule>
  </conditionalFormatting>
  <conditionalFormatting sqref="BL144:BQ144">
    <cfRule type="containsText" dxfId="11569" priority="11326" operator="containsText" text="DOMENICA">
      <formula>NOT(ISERROR(SEARCH("DOMENICA",BL144)))</formula>
    </cfRule>
    <cfRule type="containsText" dxfId="11568" priority="11327" operator="containsText" text="08.30 – 14.30">
      <formula>NOT(ISERROR(SEARCH("08.30 – 14.30",BL144)))</formula>
    </cfRule>
    <cfRule type="containsText" dxfId="11567" priority="11328" operator="containsText" text="09.30 – 18.30">
      <formula>NOT(ISERROR(SEARCH("09.30 – 18.30",BL144)))</formula>
    </cfRule>
    <cfRule type="containsText" dxfId="11566" priority="11329" operator="containsText" text="08.30 – 16.30">
      <formula>NOT(ISERROR(SEARCH("08.30 – 16.30",BL144)))</formula>
    </cfRule>
    <cfRule type="containsText" dxfId="11565" priority="11330" operator="containsText" text="08.30 – 17.30">
      <formula>NOT(ISERROR(SEARCH("08.30 – 17.30",BL144)))</formula>
    </cfRule>
    <cfRule type="containsText" dxfId="11564" priority="11331" operator="containsText" text="09.00 – 18.00">
      <formula>NOT(ISERROR(SEARCH("09.00 – 18.00",BL144)))</formula>
    </cfRule>
    <cfRule type="containsText" dxfId="11563" priority="11332" operator="containsText" text="09.00 – 15.00">
      <formula>NOT(ISERROR(SEARCH("09.00 – 15.00",BL144)))</formula>
    </cfRule>
    <cfRule type="containsText" dxfId="11562" priority="11333" operator="containsText" text="10.30 – 19.30">
      <formula>NOT(ISERROR(SEARCH("10.30 – 19.30",BL144)))</formula>
    </cfRule>
    <cfRule type="containsText" dxfId="11561" priority="11334" operator="containsText" text="09.00 – 13.00">
      <formula>NOT(ISERROR(SEARCH("09.00 – 13.00",BL144)))</formula>
    </cfRule>
    <cfRule type="containsText" dxfId="11560" priority="11335" operator="containsText" text="11.30 – 19.30">
      <formula>NOT(ISERROR(SEARCH("11.30 – 19.30",BL144)))</formula>
    </cfRule>
  </conditionalFormatting>
  <conditionalFormatting sqref="BL144:BQ144">
    <cfRule type="cellIs" dxfId="11559" priority="11319" operator="equal">
      <formula>"09.00 – 18.00"</formula>
    </cfRule>
  </conditionalFormatting>
  <conditionalFormatting sqref="BL144:BQ144">
    <cfRule type="cellIs" dxfId="11558" priority="11320" operator="equal">
      <formula>"09.30 – 13.00"</formula>
    </cfRule>
  </conditionalFormatting>
  <conditionalFormatting sqref="BL144:BQ144">
    <cfRule type="cellIs" dxfId="11557" priority="11321" operator="equal">
      <formula>"10.30 – 19.30"</formula>
    </cfRule>
  </conditionalFormatting>
  <conditionalFormatting sqref="BL144:BQ144">
    <cfRule type="cellIs" dxfId="11556" priority="11322" operator="equal">
      <formula>"11.30 – 19.30"</formula>
    </cfRule>
  </conditionalFormatting>
  <conditionalFormatting sqref="BL144:BQ144">
    <cfRule type="cellIs" dxfId="11555" priority="11323" operator="equal">
      <formula>_FV(13,"3")</formula>
    </cfRule>
  </conditionalFormatting>
  <conditionalFormatting sqref="BL144:BQ144">
    <cfRule type="cellIs" dxfId="11554" priority="11324" operator="equal">
      <formula>_FV(13,"3")</formula>
    </cfRule>
  </conditionalFormatting>
  <conditionalFormatting sqref="BL144:BQ144">
    <cfRule type="cellIs" dxfId="11553" priority="11325" operator="equal">
      <formula>_FV(13,"3")</formula>
    </cfRule>
  </conditionalFormatting>
  <conditionalFormatting sqref="BL144:BQ144">
    <cfRule type="cellIs" dxfId="11552" priority="11312" operator="equal">
      <formula>"09.00 – 18.00"</formula>
    </cfRule>
  </conditionalFormatting>
  <conditionalFormatting sqref="BL144:BQ144">
    <cfRule type="cellIs" dxfId="11551" priority="11313" operator="equal">
      <formula>"09.30 – 13.00"</formula>
    </cfRule>
  </conditionalFormatting>
  <conditionalFormatting sqref="BL144:BQ144">
    <cfRule type="cellIs" dxfId="11550" priority="11314" operator="equal">
      <formula>"10.30 – 19.30"</formula>
    </cfRule>
  </conditionalFormatting>
  <conditionalFormatting sqref="BL144:BQ144">
    <cfRule type="cellIs" dxfId="11549" priority="11315" operator="equal">
      <formula>"11.30 – 19.30"</formula>
    </cfRule>
  </conditionalFormatting>
  <conditionalFormatting sqref="BL144:BQ144">
    <cfRule type="cellIs" dxfId="11548" priority="11316" operator="equal">
      <formula>_FV(13,"3")</formula>
    </cfRule>
  </conditionalFormatting>
  <conditionalFormatting sqref="BL144:BQ144">
    <cfRule type="cellIs" dxfId="11547" priority="11317" operator="equal">
      <formula>_FV(13,"3")</formula>
    </cfRule>
  </conditionalFormatting>
  <conditionalFormatting sqref="BL144:BQ144">
    <cfRule type="cellIs" dxfId="11546" priority="11318" operator="equal">
      <formula>_FV(13,"3")</formula>
    </cfRule>
  </conditionalFormatting>
  <conditionalFormatting sqref="BL144:BQ144">
    <cfRule type="cellIs" dxfId="11545" priority="11304" operator="equal">
      <formula>"09.00 – 15.00"</formula>
    </cfRule>
  </conditionalFormatting>
  <conditionalFormatting sqref="BL144:BQ144">
    <cfRule type="cellIs" dxfId="11544" priority="11305" operator="equal">
      <formula>"09.00 – 18.00"</formula>
    </cfRule>
  </conditionalFormatting>
  <conditionalFormatting sqref="BL144:BQ144">
    <cfRule type="cellIs" dxfId="11543" priority="11306" operator="equal">
      <formula>"09.30 – 13.00"</formula>
    </cfRule>
  </conditionalFormatting>
  <conditionalFormatting sqref="BL144:BQ144">
    <cfRule type="cellIs" dxfId="11542" priority="11307" operator="equal">
      <formula>"10.30 – 19.30"</formula>
    </cfRule>
  </conditionalFormatting>
  <conditionalFormatting sqref="BL144:BQ144">
    <cfRule type="cellIs" dxfId="11541" priority="11308" operator="equal">
      <formula>"11.30 – 19.30"</formula>
    </cfRule>
  </conditionalFormatting>
  <conditionalFormatting sqref="BL144:BQ144">
    <cfRule type="cellIs" dxfId="11540" priority="11309" operator="equal">
      <formula>_FV(13,"3")</formula>
    </cfRule>
  </conditionalFormatting>
  <conditionalFormatting sqref="BL144:BQ144">
    <cfRule type="cellIs" dxfId="11539" priority="11310" operator="equal">
      <formula>_FV(13,"3")</formula>
    </cfRule>
  </conditionalFormatting>
  <conditionalFormatting sqref="BL144:BQ144">
    <cfRule type="cellIs" dxfId="11538" priority="11311" operator="equal">
      <formula>_FV(13,"3")</formula>
    </cfRule>
  </conditionalFormatting>
  <conditionalFormatting sqref="BL144:BQ144">
    <cfRule type="containsText" dxfId="11537" priority="11294" operator="containsText" text="DOMENICA">
      <formula>NOT(ISERROR(SEARCH("DOMENICA",BL144)))</formula>
    </cfRule>
    <cfRule type="containsText" dxfId="11536" priority="11295" operator="containsText" text="08.30 – 14.30">
      <formula>NOT(ISERROR(SEARCH("08.30 – 14.30",BL144)))</formula>
    </cfRule>
    <cfRule type="containsText" dxfId="11535" priority="11296" operator="containsText" text="09.30 – 18.30">
      <formula>NOT(ISERROR(SEARCH("09.30 – 18.30",BL144)))</formula>
    </cfRule>
    <cfRule type="containsText" dxfId="11534" priority="11297" operator="containsText" text="08.30 – 16.30">
      <formula>NOT(ISERROR(SEARCH("08.30 – 16.30",BL144)))</formula>
    </cfRule>
    <cfRule type="containsText" dxfId="11533" priority="11298" operator="containsText" text="08.30 – 17.30">
      <formula>NOT(ISERROR(SEARCH("08.30 – 17.30",BL144)))</formula>
    </cfRule>
    <cfRule type="containsText" dxfId="11532" priority="11299" operator="containsText" text="09.00 – 18.00">
      <formula>NOT(ISERROR(SEARCH("09.00 – 18.00",BL144)))</formula>
    </cfRule>
    <cfRule type="containsText" dxfId="11531" priority="11300" operator="containsText" text="09.00 – 15.00">
      <formula>NOT(ISERROR(SEARCH("09.00 – 15.00",BL144)))</formula>
    </cfRule>
    <cfRule type="containsText" dxfId="11530" priority="11301" operator="containsText" text="10.30 – 19.30">
      <formula>NOT(ISERROR(SEARCH("10.30 – 19.30",BL144)))</formula>
    </cfRule>
    <cfRule type="containsText" dxfId="11529" priority="11302" operator="containsText" text="09.00 – 13.00">
      <formula>NOT(ISERROR(SEARCH("09.00 – 13.00",BL144)))</formula>
    </cfRule>
    <cfRule type="containsText" dxfId="11528" priority="11303" operator="containsText" text="11.30 – 19.30">
      <formula>NOT(ISERROR(SEARCH("11.30 – 19.30",BL144)))</formula>
    </cfRule>
  </conditionalFormatting>
  <conditionalFormatting sqref="BL144:BQ144">
    <cfRule type="cellIs" dxfId="11527" priority="11287" operator="equal">
      <formula>"09.00 – 18.00"</formula>
    </cfRule>
  </conditionalFormatting>
  <conditionalFormatting sqref="BL144:BQ144">
    <cfRule type="cellIs" dxfId="11526" priority="11288" operator="equal">
      <formula>"09.30 – 13.00"</formula>
    </cfRule>
  </conditionalFormatting>
  <conditionalFormatting sqref="BL144:BQ144">
    <cfRule type="cellIs" dxfId="11525" priority="11289" operator="equal">
      <formula>"10.30 – 19.30"</formula>
    </cfRule>
  </conditionalFormatting>
  <conditionalFormatting sqref="BL144:BQ144">
    <cfRule type="cellIs" dxfId="11524" priority="11290" operator="equal">
      <formula>"11.30 – 19.30"</formula>
    </cfRule>
  </conditionalFormatting>
  <conditionalFormatting sqref="BL144:BQ144">
    <cfRule type="cellIs" dxfId="11523" priority="11291" operator="equal">
      <formula>_FV(13,"3")</formula>
    </cfRule>
  </conditionalFormatting>
  <conditionalFormatting sqref="BL144:BQ144">
    <cfRule type="cellIs" dxfId="11522" priority="11292" operator="equal">
      <formula>_FV(13,"3")</formula>
    </cfRule>
  </conditionalFormatting>
  <conditionalFormatting sqref="BL144:BQ144">
    <cfRule type="cellIs" dxfId="11521" priority="11293" operator="equal">
      <formula>_FV(13,"3")</formula>
    </cfRule>
  </conditionalFormatting>
  <conditionalFormatting sqref="BL144:BQ144">
    <cfRule type="cellIs" dxfId="11520" priority="11280" operator="equal">
      <formula>"09.00 – 18.00"</formula>
    </cfRule>
  </conditionalFormatting>
  <conditionalFormatting sqref="BL144:BQ144">
    <cfRule type="cellIs" dxfId="11519" priority="11281" operator="equal">
      <formula>"09.30 – 13.00"</formula>
    </cfRule>
  </conditionalFormatting>
  <conditionalFormatting sqref="BL144:BQ144">
    <cfRule type="cellIs" dxfId="11518" priority="11282" operator="equal">
      <formula>"10.30 – 19.30"</formula>
    </cfRule>
  </conditionalFormatting>
  <conditionalFormatting sqref="BL144:BQ144">
    <cfRule type="cellIs" dxfId="11517" priority="11283" operator="equal">
      <formula>"11.30 – 19.30"</formula>
    </cfRule>
  </conditionalFormatting>
  <conditionalFormatting sqref="BL144:BQ144">
    <cfRule type="cellIs" dxfId="11516" priority="11284" operator="equal">
      <formula>_FV(13,"3")</formula>
    </cfRule>
  </conditionalFormatting>
  <conditionalFormatting sqref="BL144:BQ144">
    <cfRule type="cellIs" dxfId="11515" priority="11285" operator="equal">
      <formula>_FV(13,"3")</formula>
    </cfRule>
  </conditionalFormatting>
  <conditionalFormatting sqref="BL144:BQ144">
    <cfRule type="cellIs" dxfId="11514" priority="11286" operator="equal">
      <formula>_FV(13,"3")</formula>
    </cfRule>
  </conditionalFormatting>
  <conditionalFormatting sqref="BL154:BQ154">
    <cfRule type="cellIs" dxfId="11513" priority="11272" operator="equal">
      <formula>"09.00 – 15.00"</formula>
    </cfRule>
  </conditionalFormatting>
  <conditionalFormatting sqref="BL154:BQ154">
    <cfRule type="cellIs" dxfId="11512" priority="11273" operator="equal">
      <formula>"09.00 – 18.00"</formula>
    </cfRule>
  </conditionalFormatting>
  <conditionalFormatting sqref="BL154:BQ154">
    <cfRule type="cellIs" dxfId="11511" priority="11274" operator="equal">
      <formula>"09.30 – 13.00"</formula>
    </cfRule>
  </conditionalFormatting>
  <conditionalFormatting sqref="BL154:BQ154">
    <cfRule type="cellIs" dxfId="11510" priority="11275" operator="equal">
      <formula>"10.30 – 19.30"</formula>
    </cfRule>
  </conditionalFormatting>
  <conditionalFormatting sqref="BL154:BQ154">
    <cfRule type="cellIs" dxfId="11509" priority="11276" operator="equal">
      <formula>"11.30 – 19.30"</formula>
    </cfRule>
  </conditionalFormatting>
  <conditionalFormatting sqref="BL154:BQ154">
    <cfRule type="cellIs" dxfId="11508" priority="11277" operator="equal">
      <formula>_FV(13,"3")</formula>
    </cfRule>
  </conditionalFormatting>
  <conditionalFormatting sqref="BL154:BQ154">
    <cfRule type="cellIs" dxfId="11507" priority="11278" operator="equal">
      <formula>_FV(13,"3")</formula>
    </cfRule>
  </conditionalFormatting>
  <conditionalFormatting sqref="BL154:BQ154">
    <cfRule type="cellIs" dxfId="11506" priority="11279" operator="equal">
      <formula>_FV(13,"3")</formula>
    </cfRule>
  </conditionalFormatting>
  <conditionalFormatting sqref="BL154:BQ154">
    <cfRule type="containsText" dxfId="11505" priority="11262" operator="containsText" text="DOMENICA">
      <formula>NOT(ISERROR(SEARCH("DOMENICA",BL154)))</formula>
    </cfRule>
    <cfRule type="containsText" dxfId="11504" priority="11263" operator="containsText" text="08.30 – 14.30">
      <formula>NOT(ISERROR(SEARCH("08.30 – 14.30",BL154)))</formula>
    </cfRule>
    <cfRule type="containsText" dxfId="11503" priority="11264" operator="containsText" text="09.30 – 18.30">
      <formula>NOT(ISERROR(SEARCH("09.30 – 18.30",BL154)))</formula>
    </cfRule>
    <cfRule type="containsText" dxfId="11502" priority="11265" operator="containsText" text="08.30 – 16.30">
      <formula>NOT(ISERROR(SEARCH("08.30 – 16.30",BL154)))</formula>
    </cfRule>
    <cfRule type="containsText" dxfId="11501" priority="11266" operator="containsText" text="08.30 – 17.30">
      <formula>NOT(ISERROR(SEARCH("08.30 – 17.30",BL154)))</formula>
    </cfRule>
    <cfRule type="containsText" dxfId="11500" priority="11267" operator="containsText" text="09.00 – 18.00">
      <formula>NOT(ISERROR(SEARCH("09.00 – 18.00",BL154)))</formula>
    </cfRule>
    <cfRule type="containsText" dxfId="11499" priority="11268" operator="containsText" text="09.00 – 15.00">
      <formula>NOT(ISERROR(SEARCH("09.00 – 15.00",BL154)))</formula>
    </cfRule>
    <cfRule type="containsText" dxfId="11498" priority="11269" operator="containsText" text="10.30 – 19.30">
      <formula>NOT(ISERROR(SEARCH("10.30 – 19.30",BL154)))</formula>
    </cfRule>
    <cfRule type="containsText" dxfId="11497" priority="11270" operator="containsText" text="09.00 – 13.00">
      <formula>NOT(ISERROR(SEARCH("09.00 – 13.00",BL154)))</formula>
    </cfRule>
    <cfRule type="containsText" dxfId="11496" priority="11271" operator="containsText" text="11.30 – 19.30">
      <formula>NOT(ISERROR(SEARCH("11.30 – 19.30",BL154)))</formula>
    </cfRule>
  </conditionalFormatting>
  <conditionalFormatting sqref="BL154:BQ154">
    <cfRule type="cellIs" dxfId="11495" priority="11255" operator="equal">
      <formula>"09.00 – 18.00"</formula>
    </cfRule>
  </conditionalFormatting>
  <conditionalFormatting sqref="BL154:BQ154">
    <cfRule type="cellIs" dxfId="11494" priority="11256" operator="equal">
      <formula>"09.30 – 13.00"</formula>
    </cfRule>
  </conditionalFormatting>
  <conditionalFormatting sqref="BL154:BQ154">
    <cfRule type="cellIs" dxfId="11493" priority="11257" operator="equal">
      <formula>"10.30 – 19.30"</formula>
    </cfRule>
  </conditionalFormatting>
  <conditionalFormatting sqref="BL154:BQ154">
    <cfRule type="cellIs" dxfId="11492" priority="11258" operator="equal">
      <formula>"11.30 – 19.30"</formula>
    </cfRule>
  </conditionalFormatting>
  <conditionalFormatting sqref="BL154:BQ154">
    <cfRule type="cellIs" dxfId="11491" priority="11259" operator="equal">
      <formula>_FV(13,"3")</formula>
    </cfRule>
  </conditionalFormatting>
  <conditionalFormatting sqref="BL154:BQ154">
    <cfRule type="cellIs" dxfId="11490" priority="11260" operator="equal">
      <formula>_FV(13,"3")</formula>
    </cfRule>
  </conditionalFormatting>
  <conditionalFormatting sqref="BL154:BQ154">
    <cfRule type="cellIs" dxfId="11489" priority="11261" operator="equal">
      <formula>_FV(13,"3")</formula>
    </cfRule>
  </conditionalFormatting>
  <conditionalFormatting sqref="BL154:BQ154">
    <cfRule type="cellIs" dxfId="11488" priority="11248" operator="equal">
      <formula>"09.00 – 18.00"</formula>
    </cfRule>
  </conditionalFormatting>
  <conditionalFormatting sqref="BL154:BQ154">
    <cfRule type="cellIs" dxfId="11487" priority="11249" operator="equal">
      <formula>"09.30 – 13.00"</formula>
    </cfRule>
  </conditionalFormatting>
  <conditionalFormatting sqref="BL154:BQ154">
    <cfRule type="cellIs" dxfId="11486" priority="11250" operator="equal">
      <formula>"10.30 – 19.30"</formula>
    </cfRule>
  </conditionalFormatting>
  <conditionalFormatting sqref="BL154:BQ154">
    <cfRule type="cellIs" dxfId="11485" priority="11251" operator="equal">
      <formula>"11.30 – 19.30"</formula>
    </cfRule>
  </conditionalFormatting>
  <conditionalFormatting sqref="BL154:BQ154">
    <cfRule type="cellIs" dxfId="11484" priority="11252" operator="equal">
      <formula>_FV(13,"3")</formula>
    </cfRule>
  </conditionalFormatting>
  <conditionalFormatting sqref="BL154:BQ154">
    <cfRule type="cellIs" dxfId="11483" priority="11253" operator="equal">
      <formula>_FV(13,"3")</formula>
    </cfRule>
  </conditionalFormatting>
  <conditionalFormatting sqref="BL154:BQ154">
    <cfRule type="cellIs" dxfId="11482" priority="11254" operator="equal">
      <formula>_FV(13,"3")</formula>
    </cfRule>
  </conditionalFormatting>
  <conditionalFormatting sqref="BL154:BQ154">
    <cfRule type="cellIs" dxfId="11481" priority="11240" operator="equal">
      <formula>"09.00 – 15.00"</formula>
    </cfRule>
  </conditionalFormatting>
  <conditionalFormatting sqref="BL154:BQ154">
    <cfRule type="cellIs" dxfId="11480" priority="11241" operator="equal">
      <formula>"09.00 – 18.00"</formula>
    </cfRule>
  </conditionalFormatting>
  <conditionalFormatting sqref="BL154:BQ154">
    <cfRule type="cellIs" dxfId="11479" priority="11242" operator="equal">
      <formula>"09.30 – 13.00"</formula>
    </cfRule>
  </conditionalFormatting>
  <conditionalFormatting sqref="BL154:BQ154">
    <cfRule type="cellIs" dxfId="11478" priority="11243" operator="equal">
      <formula>"10.30 – 19.30"</formula>
    </cfRule>
  </conditionalFormatting>
  <conditionalFormatting sqref="BL154:BQ154">
    <cfRule type="cellIs" dxfId="11477" priority="11244" operator="equal">
      <formula>"11.30 – 19.30"</formula>
    </cfRule>
  </conditionalFormatting>
  <conditionalFormatting sqref="BL154:BQ154">
    <cfRule type="cellIs" dxfId="11476" priority="11245" operator="equal">
      <formula>_FV(13,"3")</formula>
    </cfRule>
  </conditionalFormatting>
  <conditionalFormatting sqref="BL154:BQ154">
    <cfRule type="cellIs" dxfId="11475" priority="11246" operator="equal">
      <formula>_FV(13,"3")</formula>
    </cfRule>
  </conditionalFormatting>
  <conditionalFormatting sqref="BL154:BQ154">
    <cfRule type="cellIs" dxfId="11474" priority="11247" operator="equal">
      <formula>_FV(13,"3")</formula>
    </cfRule>
  </conditionalFormatting>
  <conditionalFormatting sqref="BL154:BQ154">
    <cfRule type="containsText" dxfId="11473" priority="11230" operator="containsText" text="DOMENICA">
      <formula>NOT(ISERROR(SEARCH("DOMENICA",BL154)))</formula>
    </cfRule>
    <cfRule type="containsText" dxfId="11472" priority="11231" operator="containsText" text="08.30 – 14.30">
      <formula>NOT(ISERROR(SEARCH("08.30 – 14.30",BL154)))</formula>
    </cfRule>
    <cfRule type="containsText" dxfId="11471" priority="11232" operator="containsText" text="09.30 – 18.30">
      <formula>NOT(ISERROR(SEARCH("09.30 – 18.30",BL154)))</formula>
    </cfRule>
    <cfRule type="containsText" dxfId="11470" priority="11233" operator="containsText" text="08.30 – 16.30">
      <formula>NOT(ISERROR(SEARCH("08.30 – 16.30",BL154)))</formula>
    </cfRule>
    <cfRule type="containsText" dxfId="11469" priority="11234" operator="containsText" text="08.30 – 17.30">
      <formula>NOT(ISERROR(SEARCH("08.30 – 17.30",BL154)))</formula>
    </cfRule>
    <cfRule type="containsText" dxfId="11468" priority="11235" operator="containsText" text="09.00 – 18.00">
      <formula>NOT(ISERROR(SEARCH("09.00 – 18.00",BL154)))</formula>
    </cfRule>
    <cfRule type="containsText" dxfId="11467" priority="11236" operator="containsText" text="09.00 – 15.00">
      <formula>NOT(ISERROR(SEARCH("09.00 – 15.00",BL154)))</formula>
    </cfRule>
    <cfRule type="containsText" dxfId="11466" priority="11237" operator="containsText" text="10.30 – 19.30">
      <formula>NOT(ISERROR(SEARCH("10.30 – 19.30",BL154)))</formula>
    </cfRule>
    <cfRule type="containsText" dxfId="11465" priority="11238" operator="containsText" text="09.00 – 13.00">
      <formula>NOT(ISERROR(SEARCH("09.00 – 13.00",BL154)))</formula>
    </cfRule>
    <cfRule type="containsText" dxfId="11464" priority="11239" operator="containsText" text="11.30 – 19.30">
      <formula>NOT(ISERROR(SEARCH("11.30 – 19.30",BL154)))</formula>
    </cfRule>
  </conditionalFormatting>
  <conditionalFormatting sqref="BL154:BQ154">
    <cfRule type="cellIs" dxfId="11463" priority="11223" operator="equal">
      <formula>"09.00 – 18.00"</formula>
    </cfRule>
  </conditionalFormatting>
  <conditionalFormatting sqref="BL154:BQ154">
    <cfRule type="cellIs" dxfId="11462" priority="11224" operator="equal">
      <formula>"09.30 – 13.00"</formula>
    </cfRule>
  </conditionalFormatting>
  <conditionalFormatting sqref="BL154:BQ154">
    <cfRule type="cellIs" dxfId="11461" priority="11225" operator="equal">
      <formula>"10.30 – 19.30"</formula>
    </cfRule>
  </conditionalFormatting>
  <conditionalFormatting sqref="BL154:BQ154">
    <cfRule type="cellIs" dxfId="11460" priority="11226" operator="equal">
      <formula>"11.30 – 19.30"</formula>
    </cfRule>
  </conditionalFormatting>
  <conditionalFormatting sqref="BL154:BQ154">
    <cfRule type="cellIs" dxfId="11459" priority="11227" operator="equal">
      <formula>_FV(13,"3")</formula>
    </cfRule>
  </conditionalFormatting>
  <conditionalFormatting sqref="BL154:BQ154">
    <cfRule type="cellIs" dxfId="11458" priority="11228" operator="equal">
      <formula>_FV(13,"3")</formula>
    </cfRule>
  </conditionalFormatting>
  <conditionalFormatting sqref="BL154:BQ154">
    <cfRule type="cellIs" dxfId="11457" priority="11229" operator="equal">
      <formula>_FV(13,"3")</formula>
    </cfRule>
  </conditionalFormatting>
  <conditionalFormatting sqref="BL154:BQ154">
    <cfRule type="cellIs" dxfId="11456" priority="11216" operator="equal">
      <formula>"09.00 – 18.00"</formula>
    </cfRule>
  </conditionalFormatting>
  <conditionalFormatting sqref="BL154:BQ154">
    <cfRule type="cellIs" dxfId="11455" priority="11217" operator="equal">
      <formula>"09.30 – 13.00"</formula>
    </cfRule>
  </conditionalFormatting>
  <conditionalFormatting sqref="BL154:BQ154">
    <cfRule type="cellIs" dxfId="11454" priority="11218" operator="equal">
      <formula>"10.30 – 19.30"</formula>
    </cfRule>
  </conditionalFormatting>
  <conditionalFormatting sqref="BL154:BQ154">
    <cfRule type="cellIs" dxfId="11453" priority="11219" operator="equal">
      <formula>"11.30 – 19.30"</formula>
    </cfRule>
  </conditionalFormatting>
  <conditionalFormatting sqref="BL154:BQ154">
    <cfRule type="cellIs" dxfId="11452" priority="11220" operator="equal">
      <formula>_FV(13,"3")</formula>
    </cfRule>
  </conditionalFormatting>
  <conditionalFormatting sqref="BL154:BQ154">
    <cfRule type="cellIs" dxfId="11451" priority="11221" operator="equal">
      <formula>_FV(13,"3")</formula>
    </cfRule>
  </conditionalFormatting>
  <conditionalFormatting sqref="BL154:BQ154">
    <cfRule type="cellIs" dxfId="11450" priority="11222" operator="equal">
      <formula>_FV(13,"3")</formula>
    </cfRule>
  </conditionalFormatting>
  <conditionalFormatting sqref="BL154:BQ154">
    <cfRule type="cellIs" dxfId="11449" priority="11208" operator="equal">
      <formula>"09.00 – 15.00"</formula>
    </cfRule>
  </conditionalFormatting>
  <conditionalFormatting sqref="BL154:BQ154">
    <cfRule type="cellIs" dxfId="11448" priority="11209" operator="equal">
      <formula>"09.00 – 18.00"</formula>
    </cfRule>
  </conditionalFormatting>
  <conditionalFormatting sqref="BL154:BQ154">
    <cfRule type="cellIs" dxfId="11447" priority="11210" operator="equal">
      <formula>"09.30 – 13.00"</formula>
    </cfRule>
  </conditionalFormatting>
  <conditionalFormatting sqref="BL154:BQ154">
    <cfRule type="cellIs" dxfId="11446" priority="11211" operator="equal">
      <formula>"10.30 – 19.30"</formula>
    </cfRule>
  </conditionalFormatting>
  <conditionalFormatting sqref="BL154:BQ154">
    <cfRule type="cellIs" dxfId="11445" priority="11212" operator="equal">
      <formula>"11.30 – 19.30"</formula>
    </cfRule>
  </conditionalFormatting>
  <conditionalFormatting sqref="BL154:BQ154">
    <cfRule type="cellIs" dxfId="11444" priority="11213" operator="equal">
      <formula>_FV(13,"3")</formula>
    </cfRule>
  </conditionalFormatting>
  <conditionalFormatting sqref="BL154:BQ154">
    <cfRule type="cellIs" dxfId="11443" priority="11214" operator="equal">
      <formula>_FV(13,"3")</formula>
    </cfRule>
  </conditionalFormatting>
  <conditionalFormatting sqref="BL154:BQ154">
    <cfRule type="cellIs" dxfId="11442" priority="11215" operator="equal">
      <formula>_FV(13,"3")</formula>
    </cfRule>
  </conditionalFormatting>
  <conditionalFormatting sqref="BL154:BQ154">
    <cfRule type="containsText" dxfId="11441" priority="11198" operator="containsText" text="DOMENICA">
      <formula>NOT(ISERROR(SEARCH("DOMENICA",BL154)))</formula>
    </cfRule>
    <cfRule type="containsText" dxfId="11440" priority="11199" operator="containsText" text="08.30 – 14.30">
      <formula>NOT(ISERROR(SEARCH("08.30 – 14.30",BL154)))</formula>
    </cfRule>
    <cfRule type="containsText" dxfId="11439" priority="11200" operator="containsText" text="09.30 – 18.30">
      <formula>NOT(ISERROR(SEARCH("09.30 – 18.30",BL154)))</formula>
    </cfRule>
    <cfRule type="containsText" dxfId="11438" priority="11201" operator="containsText" text="08.30 – 16.30">
      <formula>NOT(ISERROR(SEARCH("08.30 – 16.30",BL154)))</formula>
    </cfRule>
    <cfRule type="containsText" dxfId="11437" priority="11202" operator="containsText" text="08.30 – 17.30">
      <formula>NOT(ISERROR(SEARCH("08.30 – 17.30",BL154)))</formula>
    </cfRule>
    <cfRule type="containsText" dxfId="11436" priority="11203" operator="containsText" text="09.00 – 18.00">
      <formula>NOT(ISERROR(SEARCH("09.00 – 18.00",BL154)))</formula>
    </cfRule>
    <cfRule type="containsText" dxfId="11435" priority="11204" operator="containsText" text="09.00 – 15.00">
      <formula>NOT(ISERROR(SEARCH("09.00 – 15.00",BL154)))</formula>
    </cfRule>
    <cfRule type="containsText" dxfId="11434" priority="11205" operator="containsText" text="10.30 – 19.30">
      <formula>NOT(ISERROR(SEARCH("10.30 – 19.30",BL154)))</formula>
    </cfRule>
    <cfRule type="containsText" dxfId="11433" priority="11206" operator="containsText" text="09.00 – 13.00">
      <formula>NOT(ISERROR(SEARCH("09.00 – 13.00",BL154)))</formula>
    </cfRule>
    <cfRule type="containsText" dxfId="11432" priority="11207" operator="containsText" text="11.30 – 19.30">
      <formula>NOT(ISERROR(SEARCH("11.30 – 19.30",BL154)))</formula>
    </cfRule>
  </conditionalFormatting>
  <conditionalFormatting sqref="BL154:BQ154">
    <cfRule type="cellIs" dxfId="11431" priority="11191" operator="equal">
      <formula>"09.00 – 18.00"</formula>
    </cfRule>
  </conditionalFormatting>
  <conditionalFormatting sqref="BL154:BQ154">
    <cfRule type="cellIs" dxfId="11430" priority="11192" operator="equal">
      <formula>"09.30 – 13.00"</formula>
    </cfRule>
  </conditionalFormatting>
  <conditionalFormatting sqref="BL154:BQ154">
    <cfRule type="cellIs" dxfId="11429" priority="11193" operator="equal">
      <formula>"10.30 – 19.30"</formula>
    </cfRule>
  </conditionalFormatting>
  <conditionalFormatting sqref="BL154:BQ154">
    <cfRule type="cellIs" dxfId="11428" priority="11194" operator="equal">
      <formula>"11.30 – 19.30"</formula>
    </cfRule>
  </conditionalFormatting>
  <conditionalFormatting sqref="BL154:BQ154">
    <cfRule type="cellIs" dxfId="11427" priority="11195" operator="equal">
      <formula>_FV(13,"3")</formula>
    </cfRule>
  </conditionalFormatting>
  <conditionalFormatting sqref="BL154:BQ154">
    <cfRule type="cellIs" dxfId="11426" priority="11196" operator="equal">
      <formula>_FV(13,"3")</formula>
    </cfRule>
  </conditionalFormatting>
  <conditionalFormatting sqref="BL154:BQ154">
    <cfRule type="cellIs" dxfId="11425" priority="11197" operator="equal">
      <formula>_FV(13,"3")</formula>
    </cfRule>
  </conditionalFormatting>
  <conditionalFormatting sqref="BL154:BQ154">
    <cfRule type="cellIs" dxfId="11424" priority="11184" operator="equal">
      <formula>"09.00 – 18.00"</formula>
    </cfRule>
  </conditionalFormatting>
  <conditionalFormatting sqref="BL154:BQ154">
    <cfRule type="cellIs" dxfId="11423" priority="11185" operator="equal">
      <formula>"09.30 – 13.00"</formula>
    </cfRule>
  </conditionalFormatting>
  <conditionalFormatting sqref="BL154:BQ154">
    <cfRule type="cellIs" dxfId="11422" priority="11186" operator="equal">
      <formula>"10.30 – 19.30"</formula>
    </cfRule>
  </conditionalFormatting>
  <conditionalFormatting sqref="BL154:BQ154">
    <cfRule type="cellIs" dxfId="11421" priority="11187" operator="equal">
      <formula>"11.30 – 19.30"</formula>
    </cfRule>
  </conditionalFormatting>
  <conditionalFormatting sqref="BL154:BQ154">
    <cfRule type="cellIs" dxfId="11420" priority="11188" operator="equal">
      <formula>_FV(13,"3")</formula>
    </cfRule>
  </conditionalFormatting>
  <conditionalFormatting sqref="BL154:BQ154">
    <cfRule type="cellIs" dxfId="11419" priority="11189" operator="equal">
      <formula>_FV(13,"3")</formula>
    </cfRule>
  </conditionalFormatting>
  <conditionalFormatting sqref="BL154:BQ154">
    <cfRule type="cellIs" dxfId="11418" priority="11190" operator="equal">
      <formula>_FV(13,"3")</formula>
    </cfRule>
  </conditionalFormatting>
  <conditionalFormatting sqref="BL137:BQ142">
    <cfRule type="containsText" dxfId="11417" priority="10934" operator="containsText" text="09.00 -13.00">
      <formula>NOT(ISERROR(SEARCH("09.00 -13.00",BL137)))</formula>
    </cfRule>
    <cfRule type="containsText" dxfId="11416" priority="10935" operator="containsText" text="09.00 -15:00">
      <formula>NOT(ISERROR(SEARCH("09.00 -15:00",BL137)))</formula>
    </cfRule>
    <cfRule type="containsText" dxfId="11415" priority="10936" operator="containsText" text="09.00 -16.00">
      <formula>NOT(ISERROR(SEARCH("09.00 -16.00",BL137)))</formula>
    </cfRule>
  </conditionalFormatting>
  <conditionalFormatting sqref="BL135:BQ135">
    <cfRule type="containsText" dxfId="11414" priority="10931" operator="containsText" text="09.00 -13.00">
      <formula>NOT(ISERROR(SEARCH("09.00 -13.00",BL135)))</formula>
    </cfRule>
    <cfRule type="containsText" dxfId="11413" priority="10932" operator="containsText" text="09.00 -15:00">
      <formula>NOT(ISERROR(SEARCH("09.00 -15:00",BL135)))</formula>
    </cfRule>
    <cfRule type="containsText" dxfId="11412" priority="10933" operator="containsText" text="09.00 -16.00">
      <formula>NOT(ISERROR(SEARCH("09.00 -16.00",BL135)))</formula>
    </cfRule>
  </conditionalFormatting>
  <conditionalFormatting sqref="BL135:BQ135">
    <cfRule type="containsText" dxfId="11411" priority="10919" operator="containsText" text="09.00 -13.00">
      <formula>NOT(ISERROR(SEARCH("09.00 -13.00",BL135)))</formula>
    </cfRule>
    <cfRule type="containsText" dxfId="11410" priority="10920" operator="containsText" text="09.00 -15:00">
      <formula>NOT(ISERROR(SEARCH("09.00 -15:00",BL135)))</formula>
    </cfRule>
    <cfRule type="containsText" dxfId="11409" priority="10921" operator="containsText" text="09.00 -16.00">
      <formula>NOT(ISERROR(SEARCH("09.00 -16.00",BL135)))</formula>
    </cfRule>
  </conditionalFormatting>
  <conditionalFormatting sqref="BL141:BQ142">
    <cfRule type="containsText" dxfId="11408" priority="10952" operator="containsText" text="09:00 – 13.00 ">
      <formula>NOT(ISERROR(SEARCH("09:00 – 13.00 ",BL141)))</formula>
    </cfRule>
  </conditionalFormatting>
  <conditionalFormatting sqref="BL137:BQ142">
    <cfRule type="containsText" dxfId="11407" priority="10925" operator="containsText" text="09.00 -13.00">
      <formula>NOT(ISERROR(SEARCH("09.00 -13.00",BL137)))</formula>
    </cfRule>
    <cfRule type="containsText" dxfId="11406" priority="10926" operator="containsText" text="09.00 -15:00">
      <formula>NOT(ISERROR(SEARCH("09.00 -15:00",BL137)))</formula>
    </cfRule>
    <cfRule type="containsText" dxfId="11405" priority="10927" operator="containsText" text="09.00 -16.00">
      <formula>NOT(ISERROR(SEARCH("09.00 -16.00",BL137)))</formula>
    </cfRule>
  </conditionalFormatting>
  <conditionalFormatting sqref="BL151:BQ151">
    <cfRule type="containsText" dxfId="11404" priority="10889" operator="containsText" text="09:00 – 13.00 ">
      <formula>NOT(ISERROR(SEARCH("09:00 – 13.00 ",BL151)))</formula>
    </cfRule>
  </conditionalFormatting>
  <conditionalFormatting sqref="BL114:BQ114">
    <cfRule type="cellIs" dxfId="11403" priority="11175" operator="equal">
      <formula>"09.00 – 13.00"</formula>
    </cfRule>
  </conditionalFormatting>
  <conditionalFormatting sqref="BL114:BQ114">
    <cfRule type="cellIs" dxfId="11402" priority="11176" operator="equal">
      <formula>"09.00 – 15.00"</formula>
    </cfRule>
  </conditionalFormatting>
  <conditionalFormatting sqref="BL114:BQ114">
    <cfRule type="cellIs" dxfId="11401" priority="11177" operator="equal">
      <formula>"09.00 – 18.00"</formula>
    </cfRule>
  </conditionalFormatting>
  <conditionalFormatting sqref="BL114:BQ114">
    <cfRule type="cellIs" dxfId="11400" priority="11178" operator="equal">
      <formula>"09.30 – 13.00"</formula>
    </cfRule>
  </conditionalFormatting>
  <conditionalFormatting sqref="BL114:BQ114">
    <cfRule type="cellIs" dxfId="11399" priority="11179" operator="equal">
      <formula>"10.30 – 19.30"</formula>
    </cfRule>
  </conditionalFormatting>
  <conditionalFormatting sqref="BL114:BQ114">
    <cfRule type="cellIs" dxfId="11398" priority="11180" operator="equal">
      <formula>"11.30 – 19.30"</formula>
    </cfRule>
  </conditionalFormatting>
  <conditionalFormatting sqref="BL114:BQ114">
    <cfRule type="cellIs" dxfId="11397" priority="11181" operator="equal">
      <formula>_FV(13,"3")</formula>
    </cfRule>
  </conditionalFormatting>
  <conditionalFormatting sqref="BL114:BQ114">
    <cfRule type="cellIs" dxfId="11396" priority="11182" operator="equal">
      <formula>_FV(13,"3")</formula>
    </cfRule>
  </conditionalFormatting>
  <conditionalFormatting sqref="BL114:BQ114">
    <cfRule type="cellIs" dxfId="11395" priority="11183" operator="equal">
      <formula>_FV(13,"3")</formula>
    </cfRule>
  </conditionalFormatting>
  <conditionalFormatting sqref="BL114:BQ114">
    <cfRule type="containsText" dxfId="11394" priority="11165" operator="containsText" text="DOMENICA">
      <formula>NOT(ISERROR(SEARCH("DOMENICA",BL114)))</formula>
    </cfRule>
    <cfRule type="containsText" dxfId="11393" priority="11166" operator="containsText" text="08.30 – 14.30">
      <formula>NOT(ISERROR(SEARCH("08.30 – 14.30",BL114)))</formula>
    </cfRule>
    <cfRule type="containsText" dxfId="11392" priority="11167" operator="containsText" text="09.30 – 18.30">
      <formula>NOT(ISERROR(SEARCH("09.30 – 18.30",BL114)))</formula>
    </cfRule>
    <cfRule type="containsText" dxfId="11391" priority="11168" operator="containsText" text="08.30 – 16.30">
      <formula>NOT(ISERROR(SEARCH("08.30 – 16.30",BL114)))</formula>
    </cfRule>
    <cfRule type="containsText" dxfId="11390" priority="11169" operator="containsText" text="08.30 – 17.30">
      <formula>NOT(ISERROR(SEARCH("08.30 – 17.30",BL114)))</formula>
    </cfRule>
    <cfRule type="containsText" dxfId="11389" priority="11170" operator="containsText" text="09.00 – 18.00">
      <formula>NOT(ISERROR(SEARCH("09.00 – 18.00",BL114)))</formula>
    </cfRule>
    <cfRule type="containsText" dxfId="11388" priority="11171" operator="containsText" text="09.00 – 15.00">
      <formula>NOT(ISERROR(SEARCH("09.00 – 15.00",BL114)))</formula>
    </cfRule>
    <cfRule type="containsText" dxfId="11387" priority="11172" operator="containsText" text="10.30 – 19.30">
      <formula>NOT(ISERROR(SEARCH("10.30 – 19.30",BL114)))</formula>
    </cfRule>
    <cfRule type="containsText" dxfId="11386" priority="11173" operator="containsText" text="09.00 – 13.00">
      <formula>NOT(ISERROR(SEARCH("09.00 – 13.00",BL114)))</formula>
    </cfRule>
    <cfRule type="containsText" dxfId="11385" priority="11174" operator="containsText" text="11.30 – 19.30">
      <formula>NOT(ISERROR(SEARCH("11.30 – 19.30",BL114)))</formula>
    </cfRule>
  </conditionalFormatting>
  <conditionalFormatting sqref="BL114:BQ114">
    <cfRule type="cellIs" dxfId="11384" priority="11157" operator="equal">
      <formula>"09.00 – 15.00"</formula>
    </cfRule>
  </conditionalFormatting>
  <conditionalFormatting sqref="BL114:BQ114">
    <cfRule type="cellIs" dxfId="11383" priority="11158" operator="equal">
      <formula>"09.00 – 18.00"</formula>
    </cfRule>
  </conditionalFormatting>
  <conditionalFormatting sqref="BL114:BQ114">
    <cfRule type="cellIs" dxfId="11382" priority="11159" operator="equal">
      <formula>"09.30 – 13.00"</formula>
    </cfRule>
  </conditionalFormatting>
  <conditionalFormatting sqref="BL114:BQ114">
    <cfRule type="cellIs" dxfId="11381" priority="11160" operator="equal">
      <formula>"10.30 – 19.30"</formula>
    </cfRule>
  </conditionalFormatting>
  <conditionalFormatting sqref="BL114:BQ114">
    <cfRule type="cellIs" dxfId="11380" priority="11161" operator="equal">
      <formula>"11.30 – 19.30"</formula>
    </cfRule>
  </conditionalFormatting>
  <conditionalFormatting sqref="BL114:BQ114">
    <cfRule type="cellIs" dxfId="11379" priority="11162" operator="equal">
      <formula>_FV(13,"3")</formula>
    </cfRule>
  </conditionalFormatting>
  <conditionalFormatting sqref="BL114:BQ114">
    <cfRule type="cellIs" dxfId="11378" priority="11163" operator="equal">
      <formula>_FV(13,"3")</formula>
    </cfRule>
  </conditionalFormatting>
  <conditionalFormatting sqref="BL114:BQ114">
    <cfRule type="cellIs" dxfId="11377" priority="11164" operator="equal">
      <formula>_FV(13,"3")</formula>
    </cfRule>
  </conditionalFormatting>
  <conditionalFormatting sqref="BL114:BQ114">
    <cfRule type="cellIs" dxfId="11376" priority="11149" operator="equal">
      <formula>"09.00 – 15.00"</formula>
    </cfRule>
  </conditionalFormatting>
  <conditionalFormatting sqref="BL114:BQ114">
    <cfRule type="cellIs" dxfId="11375" priority="11150" operator="equal">
      <formula>"09.00 – 18.00"</formula>
    </cfRule>
  </conditionalFormatting>
  <conditionalFormatting sqref="BL114:BQ114">
    <cfRule type="cellIs" dxfId="11374" priority="11151" operator="equal">
      <formula>"09.30 – 13.00"</formula>
    </cfRule>
  </conditionalFormatting>
  <conditionalFormatting sqref="BL114:BQ114">
    <cfRule type="cellIs" dxfId="11373" priority="11152" operator="equal">
      <formula>"10.30 – 19.30"</formula>
    </cfRule>
  </conditionalFormatting>
  <conditionalFormatting sqref="BL114:BQ114">
    <cfRule type="cellIs" dxfId="11372" priority="11153" operator="equal">
      <formula>"11.30 – 19.30"</formula>
    </cfRule>
  </conditionalFormatting>
  <conditionalFormatting sqref="BL114:BQ114">
    <cfRule type="cellIs" dxfId="11371" priority="11154" operator="equal">
      <formula>_FV(13,"3")</formula>
    </cfRule>
  </conditionalFormatting>
  <conditionalFormatting sqref="BL114:BQ114">
    <cfRule type="cellIs" dxfId="11370" priority="11155" operator="equal">
      <formula>_FV(13,"3")</formula>
    </cfRule>
  </conditionalFormatting>
  <conditionalFormatting sqref="BL114:BQ114">
    <cfRule type="cellIs" dxfId="11369" priority="11156" operator="equal">
      <formula>_FV(13,"3")</formula>
    </cfRule>
  </conditionalFormatting>
  <conditionalFormatting sqref="BL114:BQ114">
    <cfRule type="containsText" dxfId="11368" priority="11143" operator="containsText" text="09.00 - 13.00">
      <formula>NOT(ISERROR(SEARCH("09.00 - 13.00",BL114)))</formula>
    </cfRule>
    <cfRule type="containsText" dxfId="11367" priority="11144" operator="containsText" text="09.00 – 15:00">
      <formula>NOT(ISERROR(SEARCH("09.00 – 15:00",BL114)))</formula>
    </cfRule>
    <cfRule type="containsText" dxfId="11366" priority="11145" operator="containsText" text="09.00 – 16.00">
      <formula>NOT(ISERROR(SEARCH("09.00 – 16.00",BL114)))</formula>
    </cfRule>
    <cfRule type="containsText" dxfId="11365" priority="11146" operator="containsText" text="09.00 - 13:00">
      <formula>NOT(ISERROR(SEARCH("09.00 - 13:00",BL114)))</formula>
    </cfRule>
    <cfRule type="containsText" dxfId="11364" priority="11147" operator="containsText" text="08.30 – 16:30 ">
      <formula>NOT(ISERROR(SEARCH("08.30 – 16:30 ",BL114)))</formula>
    </cfRule>
    <cfRule type="containsText" dxfId="11363" priority="11148" operator="containsText" text="08.30 – 17:30 ">
      <formula>NOT(ISERROR(SEARCH("08.30 – 17:30 ",BL114)))</formula>
    </cfRule>
  </conditionalFormatting>
  <conditionalFormatting sqref="BL114:BQ114">
    <cfRule type="cellIs" dxfId="11362" priority="11135" operator="equal">
      <formula>"09.00 – 15.00"</formula>
    </cfRule>
  </conditionalFormatting>
  <conditionalFormatting sqref="BL114:BQ114">
    <cfRule type="cellIs" dxfId="11361" priority="11136" operator="equal">
      <formula>"09.00 – 18.00"</formula>
    </cfRule>
  </conditionalFormatting>
  <conditionalFormatting sqref="BL114:BQ114">
    <cfRule type="cellIs" dxfId="11360" priority="11137" operator="equal">
      <formula>"09.30 – 13.00"</formula>
    </cfRule>
  </conditionalFormatting>
  <conditionalFormatting sqref="BL114:BQ114">
    <cfRule type="cellIs" dxfId="11359" priority="11138" operator="equal">
      <formula>"10.30 – 19.30"</formula>
    </cfRule>
  </conditionalFormatting>
  <conditionalFormatting sqref="BL114:BQ114">
    <cfRule type="cellIs" dxfId="11358" priority="11139" operator="equal">
      <formula>"11.30 – 19.30"</formula>
    </cfRule>
  </conditionalFormatting>
  <conditionalFormatting sqref="BL114:BQ114">
    <cfRule type="cellIs" dxfId="11357" priority="11140" operator="equal">
      <formula>_FV(13,"3")</formula>
    </cfRule>
  </conditionalFormatting>
  <conditionalFormatting sqref="BL114:BQ114">
    <cfRule type="cellIs" dxfId="11356" priority="11141" operator="equal">
      <formula>_FV(13,"3")</formula>
    </cfRule>
  </conditionalFormatting>
  <conditionalFormatting sqref="BL114:BQ114">
    <cfRule type="cellIs" dxfId="11355" priority="11142" operator="equal">
      <formula>_FV(13,"3")</formula>
    </cfRule>
  </conditionalFormatting>
  <conditionalFormatting sqref="BL114:BQ114">
    <cfRule type="containsText" dxfId="11354" priority="11125" operator="containsText" text="DOMENICA">
      <formula>NOT(ISERROR(SEARCH("DOMENICA",BL114)))</formula>
    </cfRule>
    <cfRule type="containsText" dxfId="11353" priority="11126" operator="containsText" text="08.30 – 14.30">
      <formula>NOT(ISERROR(SEARCH("08.30 – 14.30",BL114)))</formula>
    </cfRule>
    <cfRule type="containsText" dxfId="11352" priority="11127" operator="containsText" text="09.30 – 18.30">
      <formula>NOT(ISERROR(SEARCH("09.30 – 18.30",BL114)))</formula>
    </cfRule>
    <cfRule type="containsText" dxfId="11351" priority="11128" operator="containsText" text="08.30 – 16.30">
      <formula>NOT(ISERROR(SEARCH("08.30 – 16.30",BL114)))</formula>
    </cfRule>
    <cfRule type="containsText" dxfId="11350" priority="11129" operator="containsText" text="08.30 – 17.30">
      <formula>NOT(ISERROR(SEARCH("08.30 – 17.30",BL114)))</formula>
    </cfRule>
    <cfRule type="containsText" dxfId="11349" priority="11130" operator="containsText" text="09.00 – 18.00">
      <formula>NOT(ISERROR(SEARCH("09.00 – 18.00",BL114)))</formula>
    </cfRule>
    <cfRule type="containsText" dxfId="11348" priority="11131" operator="containsText" text="09.00 – 15.00">
      <formula>NOT(ISERROR(SEARCH("09.00 – 15.00",BL114)))</formula>
    </cfRule>
    <cfRule type="containsText" dxfId="11347" priority="11132" operator="containsText" text="10.30 – 19.30">
      <formula>NOT(ISERROR(SEARCH("10.30 – 19.30",BL114)))</formula>
    </cfRule>
    <cfRule type="containsText" dxfId="11346" priority="11133" operator="containsText" text="09.00 – 13.00">
      <formula>NOT(ISERROR(SEARCH("09.00 – 13.00",BL114)))</formula>
    </cfRule>
    <cfRule type="containsText" dxfId="11345" priority="11134" operator="containsText" text="11.30 – 19.30">
      <formula>NOT(ISERROR(SEARCH("11.30 – 19.30",BL114)))</formula>
    </cfRule>
  </conditionalFormatting>
  <conditionalFormatting sqref="BL114:BQ114">
    <cfRule type="cellIs" dxfId="11344" priority="11118" operator="equal">
      <formula>"09.00 – 18.00"</formula>
    </cfRule>
  </conditionalFormatting>
  <conditionalFormatting sqref="BL114:BQ114">
    <cfRule type="cellIs" dxfId="11343" priority="11119" operator="equal">
      <formula>"09.30 – 13.00"</formula>
    </cfRule>
  </conditionalFormatting>
  <conditionalFormatting sqref="BL114:BQ114">
    <cfRule type="cellIs" dxfId="11342" priority="11120" operator="equal">
      <formula>"10.30 – 19.30"</formula>
    </cfRule>
  </conditionalFormatting>
  <conditionalFormatting sqref="BL114:BQ114">
    <cfRule type="cellIs" dxfId="11341" priority="11121" operator="equal">
      <formula>"11.30 – 19.30"</formula>
    </cfRule>
  </conditionalFormatting>
  <conditionalFormatting sqref="BL114:BQ114">
    <cfRule type="cellIs" dxfId="11340" priority="11122" operator="equal">
      <formula>_FV(13,"3")</formula>
    </cfRule>
  </conditionalFormatting>
  <conditionalFormatting sqref="BL114:BQ114">
    <cfRule type="cellIs" dxfId="11339" priority="11123" operator="equal">
      <formula>_FV(13,"3")</formula>
    </cfRule>
  </conditionalFormatting>
  <conditionalFormatting sqref="BL114:BQ114">
    <cfRule type="cellIs" dxfId="11338" priority="11124" operator="equal">
      <formula>_FV(13,"3")</formula>
    </cfRule>
  </conditionalFormatting>
  <conditionalFormatting sqref="BL114:BQ114">
    <cfRule type="cellIs" dxfId="11337" priority="11111" operator="equal">
      <formula>"09.00 – 18.00"</formula>
    </cfRule>
  </conditionalFormatting>
  <conditionalFormatting sqref="BL114:BQ114">
    <cfRule type="cellIs" dxfId="11336" priority="11112" operator="equal">
      <formula>"09.30 – 13.00"</formula>
    </cfRule>
  </conditionalFormatting>
  <conditionalFormatting sqref="BL114:BQ114">
    <cfRule type="cellIs" dxfId="11335" priority="11113" operator="equal">
      <formula>"10.30 – 19.30"</formula>
    </cfRule>
  </conditionalFormatting>
  <conditionalFormatting sqref="BL114:BQ114">
    <cfRule type="cellIs" dxfId="11334" priority="11114" operator="equal">
      <formula>"11.30 – 19.30"</formula>
    </cfRule>
  </conditionalFormatting>
  <conditionalFormatting sqref="BL114:BQ114">
    <cfRule type="cellIs" dxfId="11333" priority="11115" operator="equal">
      <formula>_FV(13,"3")</formula>
    </cfRule>
  </conditionalFormatting>
  <conditionalFormatting sqref="BL114:BQ114">
    <cfRule type="cellIs" dxfId="11332" priority="11116" operator="equal">
      <formula>_FV(13,"3")</formula>
    </cfRule>
  </conditionalFormatting>
  <conditionalFormatting sqref="BL114:BQ114">
    <cfRule type="cellIs" dxfId="11331" priority="11117" operator="equal">
      <formula>_FV(13,"3")</formula>
    </cfRule>
  </conditionalFormatting>
  <conditionalFormatting sqref="BL115:BQ122">
    <cfRule type="containsText" dxfId="11330" priority="11093" operator="containsText" text="08.30 – 14.30">
      <formula>NOT(ISERROR(SEARCH("08.30 – 14.30",BL115)))</formula>
    </cfRule>
    <cfRule type="containsText" dxfId="11329" priority="11094" operator="containsText" text="09:30 – 18.30">
      <formula>NOT(ISERROR(SEARCH("09:30 – 18.30",BL115)))</formula>
    </cfRule>
    <cfRule type="containsText" dxfId="11328" priority="11095" operator="containsText" text="10.30 – 18.30">
      <formula>NOT(ISERROR(SEARCH("10.30 – 18.30",BL115)))</formula>
    </cfRule>
    <cfRule type="containsText" dxfId="11327" priority="11096" operator="containsText" text="09.30 – 18.30">
      <formula>NOT(ISERROR(SEARCH("09.30 – 18.30",BL115)))</formula>
    </cfRule>
    <cfRule type="containsText" dxfId="11326" priority="11098" operator="containsText" text="09.00 – 13:00">
      <formula>NOT(ISERROR(SEARCH("09.00 – 13:00",BL115)))</formula>
    </cfRule>
    <cfRule type="containsText" dxfId="11325" priority="11099" operator="containsText" text="08.30 – 16.30">
      <formula>NOT(ISERROR(SEARCH("08.30 – 16.30",BL115)))</formula>
    </cfRule>
    <cfRule type="containsText" dxfId="11324" priority="11100" operator="containsText" text="08:30 – 17.30">
      <formula>NOT(ISERROR(SEARCH("08:30 – 17.30",BL115)))</formula>
    </cfRule>
    <cfRule type="containsText" dxfId="11323" priority="11101" operator="containsText" text="08.30 – 17.30">
      <formula>NOT(ISERROR(SEARCH("08.30 – 17.30",BL115)))</formula>
    </cfRule>
    <cfRule type="containsText" dxfId="11322" priority="11102" operator="containsText" text="09.00 – 18.00">
      <formula>NOT(ISERROR(SEARCH("09.00 – 18.00",BL115)))</formula>
    </cfRule>
    <cfRule type="containsText" dxfId="11321" priority="11103" operator="containsText" text="09.00 – 13.00">
      <formula>NOT(ISERROR(SEARCH("09.00 – 13.00",BL115)))</formula>
    </cfRule>
    <cfRule type="containsText" dxfId="11320" priority="11104" operator="containsText" text="11.30 – 19.30">
      <formula>NOT(ISERROR(SEARCH("11.30 – 19.30",BL115)))</formula>
    </cfRule>
    <cfRule type="containsText" dxfId="11319" priority="11105" operator="containsText" text="10.30 – 19.30">
      <formula>NOT(ISERROR(SEARCH("10.30 – 19.30",BL115)))</formula>
    </cfRule>
    <cfRule type="containsText" dxfId="11318" priority="11106" operator="containsText" text="09.00 – 15.00">
      <formula>NOT(ISERROR(SEARCH("09.00 – 15.00",BL115)))</formula>
    </cfRule>
    <cfRule type="containsText" dxfId="11317" priority="11107" operator="containsText" text="1 2 : 3 0">
      <formula>NOT(ISERROR(SEARCH("1 2 : 3 0",BL115)))</formula>
    </cfRule>
    <cfRule type="containsText" dxfId="11316" priority="11108" operator="containsText" text="1 3 : 3 0">
      <formula>NOT(ISERROR(SEARCH("1 3 : 3 0",BL115)))</formula>
    </cfRule>
    <cfRule type="containsText" dxfId="11315" priority="11109" operator="containsText" text="FESTIVITÁ">
      <formula>NOT(ISERROR(SEARCH("FESTIVITÁ",BL115)))</formula>
    </cfRule>
    <cfRule type="cellIs" dxfId="11314" priority="11110" operator="equal">
      <formula>"DOMENICA"</formula>
    </cfRule>
  </conditionalFormatting>
  <conditionalFormatting sqref="BL115:BQ122">
    <cfRule type="containsText" dxfId="11313" priority="11085" operator="containsText" text="09.00 - 13.00">
      <formula>NOT(ISERROR(SEARCH("09.00 - 13.00",BL115)))</formula>
    </cfRule>
    <cfRule type="containsText" dxfId="11312" priority="11088" operator="containsText" text="09.00 – 15:00">
      <formula>NOT(ISERROR(SEARCH("09.00 – 15:00",BL115)))</formula>
    </cfRule>
    <cfRule type="containsText" dxfId="11311" priority="11089" operator="containsText" text="09.00 – 16.00">
      <formula>NOT(ISERROR(SEARCH("09.00 – 16.00",BL115)))</formula>
    </cfRule>
    <cfRule type="containsText" dxfId="11310" priority="11090" operator="containsText" text="09.00 - 13:00">
      <formula>NOT(ISERROR(SEARCH("09.00 - 13:00",BL115)))</formula>
    </cfRule>
    <cfRule type="containsText" dxfId="11309" priority="11091" operator="containsText" text="08.30 – 16:30 ">
      <formula>NOT(ISERROR(SEARCH("08.30 – 16:30 ",BL115)))</formula>
    </cfRule>
    <cfRule type="containsText" dxfId="11308" priority="11092" operator="containsText" text="08.30 – 17:30 ">
      <formula>NOT(ISERROR(SEARCH("08.30 – 17:30 ",BL115)))</formula>
    </cfRule>
  </conditionalFormatting>
  <conditionalFormatting sqref="BL115:BQ122">
    <cfRule type="containsText" dxfId="11307" priority="11087" operator="containsText" text="1 3 : 0 0">
      <formula>NOT(ISERROR(SEARCH("1 3 : 0 0",BL115)))</formula>
    </cfRule>
  </conditionalFormatting>
  <conditionalFormatting sqref="BL115:BQ115">
    <cfRule type="containsText" dxfId="11306" priority="11086" operator="containsText" text="13:00">
      <formula>NOT(ISERROR(SEARCH("13:00",BL115)))</formula>
    </cfRule>
  </conditionalFormatting>
  <conditionalFormatting sqref="BL115:BQ122">
    <cfRule type="containsText" dxfId="11305" priority="11097" operator="containsText" text="09:00 – 13.00 ">
      <formula>NOT(ISERROR(SEARCH("09:00 – 13.00 ",BL115)))</formula>
    </cfRule>
  </conditionalFormatting>
  <conditionalFormatting sqref="BL121:BQ121">
    <cfRule type="containsText" dxfId="11304" priority="11084" operator="containsText" text="09:00 – 13.00 ">
      <formula>NOT(ISERROR(SEARCH("09:00 – 13.00 ",BL121)))</formula>
    </cfRule>
  </conditionalFormatting>
  <conditionalFormatting sqref="BL115:BQ122">
    <cfRule type="containsText" dxfId="11303" priority="11083" operator="containsText" text="09:00 – 13.00 ">
      <formula>NOT(ISERROR(SEARCH("09:00 – 13.00 ",BL115)))</formula>
    </cfRule>
  </conditionalFormatting>
  <conditionalFormatting sqref="BL121:BQ122">
    <cfRule type="containsText" dxfId="11302" priority="11082" operator="containsText" text="09:00 – 13.00 ">
      <formula>NOT(ISERROR(SEARCH("09:00 – 13.00 ",BL121)))</formula>
    </cfRule>
  </conditionalFormatting>
  <conditionalFormatting sqref="BL116:BQ116">
    <cfRule type="containsText" dxfId="11301" priority="11079" operator="containsText" text="09.00 -13.00">
      <formula>NOT(ISERROR(SEARCH("09.00 -13.00",BL116)))</formula>
    </cfRule>
    <cfRule type="containsText" dxfId="11300" priority="11080" operator="containsText" text="09.00 -15:00">
      <formula>NOT(ISERROR(SEARCH("09.00 -15:00",BL116)))</formula>
    </cfRule>
    <cfRule type="containsText" dxfId="11299" priority="11081" operator="containsText" text="09.00 -16.00">
      <formula>NOT(ISERROR(SEARCH("09.00 -16.00",BL116)))</formula>
    </cfRule>
  </conditionalFormatting>
  <conditionalFormatting sqref="BL117:BQ122">
    <cfRule type="containsText" dxfId="11298" priority="11076" operator="containsText" text="09.00 -13.00">
      <formula>NOT(ISERROR(SEARCH("09.00 -13.00",BL117)))</formula>
    </cfRule>
    <cfRule type="containsText" dxfId="11297" priority="11077" operator="containsText" text="09.00 -15:00">
      <formula>NOT(ISERROR(SEARCH("09.00 -15:00",BL117)))</formula>
    </cfRule>
    <cfRule type="containsText" dxfId="11296" priority="11078" operator="containsText" text="09.00 -16.00">
      <formula>NOT(ISERROR(SEARCH("09.00 -16.00",BL117)))</formula>
    </cfRule>
  </conditionalFormatting>
  <conditionalFormatting sqref="BL115:BQ115">
    <cfRule type="containsText" dxfId="11295" priority="11073" operator="containsText" text="09.00 -13.00">
      <formula>NOT(ISERROR(SEARCH("09.00 -13.00",BL115)))</formula>
    </cfRule>
    <cfRule type="containsText" dxfId="11294" priority="11074" operator="containsText" text="09.00 -15:00">
      <formula>NOT(ISERROR(SEARCH("09.00 -15:00",BL115)))</formula>
    </cfRule>
    <cfRule type="containsText" dxfId="11293" priority="11075" operator="containsText" text="09.00 -16.00">
      <formula>NOT(ISERROR(SEARCH("09.00 -16.00",BL115)))</formula>
    </cfRule>
  </conditionalFormatting>
  <conditionalFormatting sqref="BL121:BQ121">
    <cfRule type="containsText" dxfId="11292" priority="11072" operator="containsText" text="09:00 – 13.00 ">
      <formula>NOT(ISERROR(SEARCH("09:00 – 13.00 ",BL121)))</formula>
    </cfRule>
  </conditionalFormatting>
  <conditionalFormatting sqref="BL115:BQ122">
    <cfRule type="containsText" dxfId="11291" priority="11071" operator="containsText" text="09:00 – 13.00 ">
      <formula>NOT(ISERROR(SEARCH("09:00 – 13.00 ",BL115)))</formula>
    </cfRule>
  </conditionalFormatting>
  <conditionalFormatting sqref="BL121:BQ122">
    <cfRule type="containsText" dxfId="11290" priority="11070" operator="containsText" text="09:00 – 13.00 ">
      <formula>NOT(ISERROR(SEARCH("09:00 – 13.00 ",BL121)))</formula>
    </cfRule>
  </conditionalFormatting>
  <conditionalFormatting sqref="BL116:BQ116">
    <cfRule type="containsText" dxfId="11289" priority="11067" operator="containsText" text="09.00 -13.00">
      <formula>NOT(ISERROR(SEARCH("09.00 -13.00",BL116)))</formula>
    </cfRule>
    <cfRule type="containsText" dxfId="11288" priority="11068" operator="containsText" text="09.00 -15:00">
      <formula>NOT(ISERROR(SEARCH("09.00 -15:00",BL116)))</formula>
    </cfRule>
    <cfRule type="containsText" dxfId="11287" priority="11069" operator="containsText" text="09.00 -16.00">
      <formula>NOT(ISERROR(SEARCH("09.00 -16.00",BL116)))</formula>
    </cfRule>
  </conditionalFormatting>
  <conditionalFormatting sqref="BL117:BQ122">
    <cfRule type="containsText" dxfId="11286" priority="11064" operator="containsText" text="09.00 -13.00">
      <formula>NOT(ISERROR(SEARCH("09.00 -13.00",BL117)))</formula>
    </cfRule>
    <cfRule type="containsText" dxfId="11285" priority="11065" operator="containsText" text="09.00 -15:00">
      <formula>NOT(ISERROR(SEARCH("09.00 -15:00",BL117)))</formula>
    </cfRule>
    <cfRule type="containsText" dxfId="11284" priority="11066" operator="containsText" text="09.00 -16.00">
      <formula>NOT(ISERROR(SEARCH("09.00 -16.00",BL117)))</formula>
    </cfRule>
  </conditionalFormatting>
  <conditionalFormatting sqref="BL115:BQ115">
    <cfRule type="containsText" dxfId="11283" priority="11061" operator="containsText" text="09.00 -13.00">
      <formula>NOT(ISERROR(SEARCH("09.00 -13.00",BL115)))</formula>
    </cfRule>
    <cfRule type="containsText" dxfId="11282" priority="11062" operator="containsText" text="09.00 -15:00">
      <formula>NOT(ISERROR(SEARCH("09.00 -15:00",BL115)))</formula>
    </cfRule>
    <cfRule type="containsText" dxfId="11281" priority="11063" operator="containsText" text="09.00 -16.00">
      <formula>NOT(ISERROR(SEARCH("09.00 -16.00",BL115)))</formula>
    </cfRule>
  </conditionalFormatting>
  <conditionalFormatting sqref="BL116:BQ116">
    <cfRule type="containsText" dxfId="11280" priority="11058" operator="containsText" text="09.00 -13:00">
      <formula>NOT(ISERROR(SEARCH("09.00 -13:00",BL116)))</formula>
    </cfRule>
    <cfRule type="containsText" dxfId="11279" priority="11059" operator="containsText" text="08.30 -17.30">
      <formula>NOT(ISERROR(SEARCH("08.30 -17.30",BL116)))</formula>
    </cfRule>
    <cfRule type="containsText" dxfId="11278" priority="11060" operator="containsText" text="08.30 -15:30">
      <formula>NOT(ISERROR(SEARCH("08.30 -15:30",BL116)))</formula>
    </cfRule>
  </conditionalFormatting>
  <conditionalFormatting sqref="BL117:BQ122">
    <cfRule type="containsText" dxfId="11277" priority="11055" operator="containsText" text="09.00 -13.00">
      <formula>NOT(ISERROR(SEARCH("09.00 -13.00",BL117)))</formula>
    </cfRule>
    <cfRule type="containsText" dxfId="11276" priority="11056" operator="containsText" text="09.00 -15:00">
      <formula>NOT(ISERROR(SEARCH("09.00 -15:00",BL117)))</formula>
    </cfRule>
    <cfRule type="containsText" dxfId="11275" priority="11057" operator="containsText" text="09.00 -16.00">
      <formula>NOT(ISERROR(SEARCH("09.00 -16.00",BL117)))</formula>
    </cfRule>
  </conditionalFormatting>
  <conditionalFormatting sqref="BL117:BQ122">
    <cfRule type="containsText" dxfId="11274" priority="11052" operator="containsText" text="09.00 -13:00">
      <formula>NOT(ISERROR(SEARCH("09.00 -13:00",BL117)))</formula>
    </cfRule>
    <cfRule type="containsText" dxfId="11273" priority="11053" operator="containsText" text="08.30 -17.30">
      <formula>NOT(ISERROR(SEARCH("08.30 -17.30",BL117)))</formula>
    </cfRule>
    <cfRule type="containsText" dxfId="11272" priority="11054" operator="containsText" text="08.30 -15:30">
      <formula>NOT(ISERROR(SEARCH("08.30 -15:30",BL117)))</formula>
    </cfRule>
  </conditionalFormatting>
  <conditionalFormatting sqref="BL115:BQ115">
    <cfRule type="containsText" dxfId="11271" priority="11049" operator="containsText" text="09.00 -13.00">
      <formula>NOT(ISERROR(SEARCH("09.00 -13.00",BL115)))</formula>
    </cfRule>
    <cfRule type="containsText" dxfId="11270" priority="11050" operator="containsText" text="09.00 -15:00">
      <formula>NOT(ISERROR(SEARCH("09.00 -15:00",BL115)))</formula>
    </cfRule>
    <cfRule type="containsText" dxfId="11269" priority="11051" operator="containsText" text="09.00 -16.00">
      <formula>NOT(ISERROR(SEARCH("09.00 -16.00",BL115)))</formula>
    </cfRule>
  </conditionalFormatting>
  <conditionalFormatting sqref="BL115:BQ115">
    <cfRule type="containsText" dxfId="11268" priority="11046" operator="containsText" text="09.00 -13:00">
      <formula>NOT(ISERROR(SEARCH("09.00 -13:00",BL115)))</formula>
    </cfRule>
    <cfRule type="containsText" dxfId="11267" priority="11047" operator="containsText" text="08.30 -17.30">
      <formula>NOT(ISERROR(SEARCH("08.30 -17.30",BL115)))</formula>
    </cfRule>
    <cfRule type="containsText" dxfId="11266" priority="11048" operator="containsText" text="08.30 -15:30">
      <formula>NOT(ISERROR(SEARCH("08.30 -15:30",BL115)))</formula>
    </cfRule>
  </conditionalFormatting>
  <conditionalFormatting sqref="BL125:BQ132">
    <cfRule type="containsText" dxfId="11265" priority="11028" operator="containsText" text="08.30 – 14.30">
      <formula>NOT(ISERROR(SEARCH("08.30 – 14.30",BL125)))</formula>
    </cfRule>
    <cfRule type="containsText" dxfId="11264" priority="11029" operator="containsText" text="09:30 – 18.30">
      <formula>NOT(ISERROR(SEARCH("09:30 – 18.30",BL125)))</formula>
    </cfRule>
    <cfRule type="containsText" dxfId="11263" priority="11030" operator="containsText" text="10.30 – 18.30">
      <formula>NOT(ISERROR(SEARCH("10.30 – 18.30",BL125)))</formula>
    </cfRule>
    <cfRule type="containsText" dxfId="11262" priority="11031" operator="containsText" text="09.30 – 18.30">
      <formula>NOT(ISERROR(SEARCH("09.30 – 18.30",BL125)))</formula>
    </cfRule>
    <cfRule type="containsText" dxfId="11261" priority="11033" operator="containsText" text="09.00 – 13:00">
      <formula>NOT(ISERROR(SEARCH("09.00 – 13:00",BL125)))</formula>
    </cfRule>
    <cfRule type="containsText" dxfId="11260" priority="11034" operator="containsText" text="08.30 – 16.30">
      <formula>NOT(ISERROR(SEARCH("08.30 – 16.30",BL125)))</formula>
    </cfRule>
    <cfRule type="containsText" dxfId="11259" priority="11035" operator="containsText" text="08:30 – 17.30">
      <formula>NOT(ISERROR(SEARCH("08:30 – 17.30",BL125)))</formula>
    </cfRule>
    <cfRule type="containsText" dxfId="11258" priority="11036" operator="containsText" text="08.30 – 17.30">
      <formula>NOT(ISERROR(SEARCH("08.30 – 17.30",BL125)))</formula>
    </cfRule>
    <cfRule type="containsText" dxfId="11257" priority="11037" operator="containsText" text="09.00 – 18.00">
      <formula>NOT(ISERROR(SEARCH("09.00 – 18.00",BL125)))</formula>
    </cfRule>
    <cfRule type="containsText" dxfId="11256" priority="11038" operator="containsText" text="09.00 – 13.00">
      <formula>NOT(ISERROR(SEARCH("09.00 – 13.00",BL125)))</formula>
    </cfRule>
    <cfRule type="containsText" dxfId="11255" priority="11039" operator="containsText" text="11.30 – 19.30">
      <formula>NOT(ISERROR(SEARCH("11.30 – 19.30",BL125)))</formula>
    </cfRule>
    <cfRule type="containsText" dxfId="11254" priority="11040" operator="containsText" text="10.30 – 19.30">
      <formula>NOT(ISERROR(SEARCH("10.30 – 19.30",BL125)))</formula>
    </cfRule>
    <cfRule type="containsText" dxfId="11253" priority="11041" operator="containsText" text="09.00 – 15.00">
      <formula>NOT(ISERROR(SEARCH("09.00 – 15.00",BL125)))</formula>
    </cfRule>
    <cfRule type="containsText" dxfId="11252" priority="11042" operator="containsText" text="1 2 : 3 0">
      <formula>NOT(ISERROR(SEARCH("1 2 : 3 0",BL125)))</formula>
    </cfRule>
    <cfRule type="containsText" dxfId="11251" priority="11043" operator="containsText" text="1 3 : 3 0">
      <formula>NOT(ISERROR(SEARCH("1 3 : 3 0",BL125)))</formula>
    </cfRule>
    <cfRule type="containsText" dxfId="11250" priority="11044" operator="containsText" text="FESTIVITÁ">
      <formula>NOT(ISERROR(SEARCH("FESTIVITÁ",BL125)))</formula>
    </cfRule>
    <cfRule type="cellIs" dxfId="11249" priority="11045" operator="equal">
      <formula>"DOMENICA"</formula>
    </cfRule>
  </conditionalFormatting>
  <conditionalFormatting sqref="BL125:BQ132">
    <cfRule type="containsText" dxfId="11248" priority="11020" operator="containsText" text="09.00 - 13.00">
      <formula>NOT(ISERROR(SEARCH("09.00 - 13.00",BL125)))</formula>
    </cfRule>
    <cfRule type="containsText" dxfId="11247" priority="11023" operator="containsText" text="09.00 – 15:00">
      <formula>NOT(ISERROR(SEARCH("09.00 – 15:00",BL125)))</formula>
    </cfRule>
    <cfRule type="containsText" dxfId="11246" priority="11024" operator="containsText" text="09.00 – 16.00">
      <formula>NOT(ISERROR(SEARCH("09.00 – 16.00",BL125)))</formula>
    </cfRule>
    <cfRule type="containsText" dxfId="11245" priority="11025" operator="containsText" text="09.00 - 13:00">
      <formula>NOT(ISERROR(SEARCH("09.00 - 13:00",BL125)))</formula>
    </cfRule>
    <cfRule type="containsText" dxfId="11244" priority="11026" operator="containsText" text="08.30 – 16:30 ">
      <formula>NOT(ISERROR(SEARCH("08.30 – 16:30 ",BL125)))</formula>
    </cfRule>
    <cfRule type="containsText" dxfId="11243" priority="11027" operator="containsText" text="08.30 – 17:30 ">
      <formula>NOT(ISERROR(SEARCH("08.30 – 17:30 ",BL125)))</formula>
    </cfRule>
  </conditionalFormatting>
  <conditionalFormatting sqref="BL125:BQ132">
    <cfRule type="containsText" dxfId="11242" priority="11022" operator="containsText" text="1 3 : 0 0">
      <formula>NOT(ISERROR(SEARCH("1 3 : 0 0",BL125)))</formula>
    </cfRule>
  </conditionalFormatting>
  <conditionalFormatting sqref="BL125:BQ125">
    <cfRule type="containsText" dxfId="11241" priority="11021" operator="containsText" text="13:00">
      <formula>NOT(ISERROR(SEARCH("13:00",BL125)))</formula>
    </cfRule>
  </conditionalFormatting>
  <conditionalFormatting sqref="BL125:BQ132">
    <cfRule type="containsText" dxfId="11240" priority="11032" operator="containsText" text="09:00 – 13.00 ">
      <formula>NOT(ISERROR(SEARCH("09:00 – 13.00 ",BL125)))</formula>
    </cfRule>
  </conditionalFormatting>
  <conditionalFormatting sqref="BL131:BQ131">
    <cfRule type="containsText" dxfId="11239" priority="11019" operator="containsText" text="09:00 – 13.00 ">
      <formula>NOT(ISERROR(SEARCH("09:00 – 13.00 ",BL131)))</formula>
    </cfRule>
  </conditionalFormatting>
  <conditionalFormatting sqref="BL125:BQ132">
    <cfRule type="containsText" dxfId="11238" priority="11018" operator="containsText" text="09:00 – 13.00 ">
      <formula>NOT(ISERROR(SEARCH("09:00 – 13.00 ",BL125)))</formula>
    </cfRule>
  </conditionalFormatting>
  <conditionalFormatting sqref="BL131:BQ132">
    <cfRule type="containsText" dxfId="11237" priority="11017" operator="containsText" text="09:00 – 13.00 ">
      <formula>NOT(ISERROR(SEARCH("09:00 – 13.00 ",BL131)))</formula>
    </cfRule>
  </conditionalFormatting>
  <conditionalFormatting sqref="BL126:BQ126">
    <cfRule type="containsText" dxfId="11236" priority="11014" operator="containsText" text="09.00 -13.00">
      <formula>NOT(ISERROR(SEARCH("09.00 -13.00",BL126)))</formula>
    </cfRule>
    <cfRule type="containsText" dxfId="11235" priority="11015" operator="containsText" text="09.00 -15:00">
      <formula>NOT(ISERROR(SEARCH("09.00 -15:00",BL126)))</formula>
    </cfRule>
    <cfRule type="containsText" dxfId="11234" priority="11016" operator="containsText" text="09.00 -16.00">
      <formula>NOT(ISERROR(SEARCH("09.00 -16.00",BL126)))</formula>
    </cfRule>
  </conditionalFormatting>
  <conditionalFormatting sqref="BL127:BQ132">
    <cfRule type="containsText" dxfId="11233" priority="11011" operator="containsText" text="09.00 -13.00">
      <formula>NOT(ISERROR(SEARCH("09.00 -13.00",BL127)))</formula>
    </cfRule>
    <cfRule type="containsText" dxfId="11232" priority="11012" operator="containsText" text="09.00 -15:00">
      <formula>NOT(ISERROR(SEARCH("09.00 -15:00",BL127)))</formula>
    </cfRule>
    <cfRule type="containsText" dxfId="11231" priority="11013" operator="containsText" text="09.00 -16.00">
      <formula>NOT(ISERROR(SEARCH("09.00 -16.00",BL127)))</formula>
    </cfRule>
  </conditionalFormatting>
  <conditionalFormatting sqref="BL125:BQ125">
    <cfRule type="containsText" dxfId="11230" priority="11008" operator="containsText" text="09.00 -13.00">
      <formula>NOT(ISERROR(SEARCH("09.00 -13.00",BL125)))</formula>
    </cfRule>
    <cfRule type="containsText" dxfId="11229" priority="11009" operator="containsText" text="09.00 -15:00">
      <formula>NOT(ISERROR(SEARCH("09.00 -15:00",BL125)))</formula>
    </cfRule>
    <cfRule type="containsText" dxfId="11228" priority="11010" operator="containsText" text="09.00 -16.00">
      <formula>NOT(ISERROR(SEARCH("09.00 -16.00",BL125)))</formula>
    </cfRule>
  </conditionalFormatting>
  <conditionalFormatting sqref="BL131:BQ131">
    <cfRule type="containsText" dxfId="11227" priority="11007" operator="containsText" text="09:00 – 13.00 ">
      <formula>NOT(ISERROR(SEARCH("09:00 – 13.00 ",BL131)))</formula>
    </cfRule>
  </conditionalFormatting>
  <conditionalFormatting sqref="BL125:BQ132">
    <cfRule type="containsText" dxfId="11226" priority="11006" operator="containsText" text="09:00 – 13.00 ">
      <formula>NOT(ISERROR(SEARCH("09:00 – 13.00 ",BL125)))</formula>
    </cfRule>
  </conditionalFormatting>
  <conditionalFormatting sqref="BL131:BQ132">
    <cfRule type="containsText" dxfId="11225" priority="11005" operator="containsText" text="09:00 – 13.00 ">
      <formula>NOT(ISERROR(SEARCH("09:00 – 13.00 ",BL131)))</formula>
    </cfRule>
  </conditionalFormatting>
  <conditionalFormatting sqref="BL126:BQ126">
    <cfRule type="containsText" dxfId="11224" priority="11002" operator="containsText" text="09.00 -13.00">
      <formula>NOT(ISERROR(SEARCH("09.00 -13.00",BL126)))</formula>
    </cfRule>
    <cfRule type="containsText" dxfId="11223" priority="11003" operator="containsText" text="09.00 -15:00">
      <formula>NOT(ISERROR(SEARCH("09.00 -15:00",BL126)))</formula>
    </cfRule>
    <cfRule type="containsText" dxfId="11222" priority="11004" operator="containsText" text="09.00 -16.00">
      <formula>NOT(ISERROR(SEARCH("09.00 -16.00",BL126)))</formula>
    </cfRule>
  </conditionalFormatting>
  <conditionalFormatting sqref="BL127:BQ132">
    <cfRule type="containsText" dxfId="11221" priority="10999" operator="containsText" text="09.00 -13.00">
      <formula>NOT(ISERROR(SEARCH("09.00 -13.00",BL127)))</formula>
    </cfRule>
    <cfRule type="containsText" dxfId="11220" priority="11000" operator="containsText" text="09.00 -15:00">
      <formula>NOT(ISERROR(SEARCH("09.00 -15:00",BL127)))</formula>
    </cfRule>
    <cfRule type="containsText" dxfId="11219" priority="11001" operator="containsText" text="09.00 -16.00">
      <formula>NOT(ISERROR(SEARCH("09.00 -16.00",BL127)))</formula>
    </cfRule>
  </conditionalFormatting>
  <conditionalFormatting sqref="BL125:BQ125">
    <cfRule type="containsText" dxfId="11218" priority="10996" operator="containsText" text="09.00 -13.00">
      <formula>NOT(ISERROR(SEARCH("09.00 -13.00",BL125)))</formula>
    </cfRule>
    <cfRule type="containsText" dxfId="11217" priority="10997" operator="containsText" text="09.00 -15:00">
      <formula>NOT(ISERROR(SEARCH("09.00 -15:00",BL125)))</formula>
    </cfRule>
    <cfRule type="containsText" dxfId="11216" priority="10998" operator="containsText" text="09.00 -16.00">
      <formula>NOT(ISERROR(SEARCH("09.00 -16.00",BL125)))</formula>
    </cfRule>
  </conditionalFormatting>
  <conditionalFormatting sqref="BL126:BQ126">
    <cfRule type="containsText" dxfId="11215" priority="10993" operator="containsText" text="09.00 -13:00">
      <formula>NOT(ISERROR(SEARCH("09.00 -13:00",BL126)))</formula>
    </cfRule>
    <cfRule type="containsText" dxfId="11214" priority="10994" operator="containsText" text="08.30 -17.30">
      <formula>NOT(ISERROR(SEARCH("08.30 -17.30",BL126)))</formula>
    </cfRule>
    <cfRule type="containsText" dxfId="11213" priority="10995" operator="containsText" text="08.30 -15:30">
      <formula>NOT(ISERROR(SEARCH("08.30 -15:30",BL126)))</formula>
    </cfRule>
  </conditionalFormatting>
  <conditionalFormatting sqref="BL127:BQ132">
    <cfRule type="containsText" dxfId="11212" priority="10990" operator="containsText" text="09.00 -13.00">
      <formula>NOT(ISERROR(SEARCH("09.00 -13.00",BL127)))</formula>
    </cfRule>
    <cfRule type="containsText" dxfId="11211" priority="10991" operator="containsText" text="09.00 -15:00">
      <formula>NOT(ISERROR(SEARCH("09.00 -15:00",BL127)))</formula>
    </cfRule>
    <cfRule type="containsText" dxfId="11210" priority="10992" operator="containsText" text="09.00 -16.00">
      <formula>NOT(ISERROR(SEARCH("09.00 -16.00",BL127)))</formula>
    </cfRule>
  </conditionalFormatting>
  <conditionalFormatting sqref="BL127:BQ132">
    <cfRule type="containsText" dxfId="11209" priority="10987" operator="containsText" text="09.00 -13:00">
      <formula>NOT(ISERROR(SEARCH("09.00 -13:00",BL127)))</formula>
    </cfRule>
    <cfRule type="containsText" dxfId="11208" priority="10988" operator="containsText" text="08.30 -17.30">
      <formula>NOT(ISERROR(SEARCH("08.30 -17.30",BL127)))</formula>
    </cfRule>
    <cfRule type="containsText" dxfId="11207" priority="10989" operator="containsText" text="08.30 -15:30">
      <formula>NOT(ISERROR(SEARCH("08.30 -15:30",BL127)))</formula>
    </cfRule>
  </conditionalFormatting>
  <conditionalFormatting sqref="BL125:BQ125">
    <cfRule type="containsText" dxfId="11206" priority="10984" operator="containsText" text="09.00 -13.00">
      <formula>NOT(ISERROR(SEARCH("09.00 -13.00",BL125)))</formula>
    </cfRule>
    <cfRule type="containsText" dxfId="11205" priority="10985" operator="containsText" text="09.00 -15:00">
      <formula>NOT(ISERROR(SEARCH("09.00 -15:00",BL125)))</formula>
    </cfRule>
    <cfRule type="containsText" dxfId="11204" priority="10986" operator="containsText" text="09.00 -16.00">
      <formula>NOT(ISERROR(SEARCH("09.00 -16.00",BL125)))</formula>
    </cfRule>
  </conditionalFormatting>
  <conditionalFormatting sqref="BL125:BQ125">
    <cfRule type="containsText" dxfId="11203" priority="10981" operator="containsText" text="09.00 -13:00">
      <formula>NOT(ISERROR(SEARCH("09.00 -13:00",BL125)))</formula>
    </cfRule>
    <cfRule type="containsText" dxfId="11202" priority="10982" operator="containsText" text="08.30 -17.30">
      <formula>NOT(ISERROR(SEARCH("08.30 -17.30",BL125)))</formula>
    </cfRule>
    <cfRule type="containsText" dxfId="11201" priority="10983" operator="containsText" text="08.30 -15:30">
      <formula>NOT(ISERROR(SEARCH("08.30 -15:30",BL125)))</formula>
    </cfRule>
  </conditionalFormatting>
  <conditionalFormatting sqref="BL135:BQ142">
    <cfRule type="containsText" dxfId="11200" priority="10963" operator="containsText" text="08.30 – 14.30">
      <formula>NOT(ISERROR(SEARCH("08.30 – 14.30",BL135)))</formula>
    </cfRule>
    <cfRule type="containsText" dxfId="11199" priority="10964" operator="containsText" text="09:30 – 18.30">
      <formula>NOT(ISERROR(SEARCH("09:30 – 18.30",BL135)))</formula>
    </cfRule>
    <cfRule type="containsText" dxfId="11198" priority="10965" operator="containsText" text="10.30 – 18.30">
      <formula>NOT(ISERROR(SEARCH("10.30 – 18.30",BL135)))</formula>
    </cfRule>
    <cfRule type="containsText" dxfId="11197" priority="10966" operator="containsText" text="09.30 – 18.30">
      <formula>NOT(ISERROR(SEARCH("09.30 – 18.30",BL135)))</formula>
    </cfRule>
    <cfRule type="containsText" dxfId="11196" priority="10968" operator="containsText" text="09.00 – 13:00">
      <formula>NOT(ISERROR(SEARCH("09.00 – 13:00",BL135)))</formula>
    </cfRule>
    <cfRule type="containsText" dxfId="11195" priority="10969" operator="containsText" text="08.30 – 16.30">
      <formula>NOT(ISERROR(SEARCH("08.30 – 16.30",BL135)))</formula>
    </cfRule>
    <cfRule type="containsText" dxfId="11194" priority="10970" operator="containsText" text="08:30 – 17.30">
      <formula>NOT(ISERROR(SEARCH("08:30 – 17.30",BL135)))</formula>
    </cfRule>
    <cfRule type="containsText" dxfId="11193" priority="10971" operator="containsText" text="08.30 – 17.30">
      <formula>NOT(ISERROR(SEARCH("08.30 – 17.30",BL135)))</formula>
    </cfRule>
    <cfRule type="containsText" dxfId="11192" priority="10972" operator="containsText" text="09.00 – 18.00">
      <formula>NOT(ISERROR(SEARCH("09.00 – 18.00",BL135)))</formula>
    </cfRule>
    <cfRule type="containsText" dxfId="11191" priority="10973" operator="containsText" text="09.00 – 13.00">
      <formula>NOT(ISERROR(SEARCH("09.00 – 13.00",BL135)))</formula>
    </cfRule>
    <cfRule type="containsText" dxfId="11190" priority="10974" operator="containsText" text="11.30 – 19.30">
      <formula>NOT(ISERROR(SEARCH("11.30 – 19.30",BL135)))</formula>
    </cfRule>
    <cfRule type="containsText" dxfId="11189" priority="10975" operator="containsText" text="10.30 – 19.30">
      <formula>NOT(ISERROR(SEARCH("10.30 – 19.30",BL135)))</formula>
    </cfRule>
    <cfRule type="containsText" dxfId="11188" priority="10976" operator="containsText" text="09.00 – 15.00">
      <formula>NOT(ISERROR(SEARCH("09.00 – 15.00",BL135)))</formula>
    </cfRule>
    <cfRule type="containsText" dxfId="11187" priority="10977" operator="containsText" text="1 2 : 3 0">
      <formula>NOT(ISERROR(SEARCH("1 2 : 3 0",BL135)))</formula>
    </cfRule>
    <cfRule type="containsText" dxfId="11186" priority="10978" operator="containsText" text="1 3 : 3 0">
      <formula>NOT(ISERROR(SEARCH("1 3 : 3 0",BL135)))</formula>
    </cfRule>
    <cfRule type="containsText" dxfId="11185" priority="10979" operator="containsText" text="FESTIVITÁ">
      <formula>NOT(ISERROR(SEARCH("FESTIVITÁ",BL135)))</formula>
    </cfRule>
    <cfRule type="cellIs" dxfId="11184" priority="10980" operator="equal">
      <formula>"DOMENICA"</formula>
    </cfRule>
  </conditionalFormatting>
  <conditionalFormatting sqref="BL135:BQ142">
    <cfRule type="containsText" dxfId="11183" priority="10955" operator="containsText" text="09.00 - 13.00">
      <formula>NOT(ISERROR(SEARCH("09.00 - 13.00",BL135)))</formula>
    </cfRule>
    <cfRule type="containsText" dxfId="11182" priority="10958" operator="containsText" text="09.00 – 15:00">
      <formula>NOT(ISERROR(SEARCH("09.00 – 15:00",BL135)))</formula>
    </cfRule>
    <cfRule type="containsText" dxfId="11181" priority="10959" operator="containsText" text="09.00 – 16.00">
      <formula>NOT(ISERROR(SEARCH("09.00 – 16.00",BL135)))</formula>
    </cfRule>
    <cfRule type="containsText" dxfId="11180" priority="10960" operator="containsText" text="09.00 - 13:00">
      <formula>NOT(ISERROR(SEARCH("09.00 - 13:00",BL135)))</formula>
    </cfRule>
    <cfRule type="containsText" dxfId="11179" priority="10961" operator="containsText" text="08.30 – 16:30 ">
      <formula>NOT(ISERROR(SEARCH("08.30 – 16:30 ",BL135)))</formula>
    </cfRule>
    <cfRule type="containsText" dxfId="11178" priority="10962" operator="containsText" text="08.30 – 17:30 ">
      <formula>NOT(ISERROR(SEARCH("08.30 – 17:30 ",BL135)))</formula>
    </cfRule>
  </conditionalFormatting>
  <conditionalFormatting sqref="BL135:BQ142">
    <cfRule type="containsText" dxfId="11177" priority="10957" operator="containsText" text="1 3 : 0 0">
      <formula>NOT(ISERROR(SEARCH("1 3 : 0 0",BL135)))</formula>
    </cfRule>
  </conditionalFormatting>
  <conditionalFormatting sqref="BL135:BQ135">
    <cfRule type="containsText" dxfId="11176" priority="10956" operator="containsText" text="13:00">
      <formula>NOT(ISERROR(SEARCH("13:00",BL135)))</formula>
    </cfRule>
  </conditionalFormatting>
  <conditionalFormatting sqref="BL135:BQ142">
    <cfRule type="containsText" dxfId="11175" priority="10967" operator="containsText" text="09:00 – 13.00 ">
      <formula>NOT(ISERROR(SEARCH("09:00 – 13.00 ",BL135)))</formula>
    </cfRule>
  </conditionalFormatting>
  <conditionalFormatting sqref="BL141:BQ141">
    <cfRule type="containsText" dxfId="11174" priority="10954" operator="containsText" text="09:00 – 13.00 ">
      <formula>NOT(ISERROR(SEARCH("09:00 – 13.00 ",BL141)))</formula>
    </cfRule>
  </conditionalFormatting>
  <conditionalFormatting sqref="BL135:BQ142">
    <cfRule type="containsText" dxfId="11173" priority="10953" operator="containsText" text="09:00 – 13.00 ">
      <formula>NOT(ISERROR(SEARCH("09:00 – 13.00 ",BL135)))</formula>
    </cfRule>
  </conditionalFormatting>
  <conditionalFormatting sqref="BL136:BQ136">
    <cfRule type="containsText" dxfId="11172" priority="10949" operator="containsText" text="09.00 -13.00">
      <formula>NOT(ISERROR(SEARCH("09.00 -13.00",BL136)))</formula>
    </cfRule>
    <cfRule type="containsText" dxfId="11171" priority="10950" operator="containsText" text="09.00 -15:00">
      <formula>NOT(ISERROR(SEARCH("09.00 -15:00",BL136)))</formula>
    </cfRule>
    <cfRule type="containsText" dxfId="11170" priority="10951" operator="containsText" text="09.00 -16.00">
      <formula>NOT(ISERROR(SEARCH("09.00 -16.00",BL136)))</formula>
    </cfRule>
  </conditionalFormatting>
  <conditionalFormatting sqref="BL137:BQ142">
    <cfRule type="containsText" dxfId="11169" priority="10946" operator="containsText" text="09.00 -13.00">
      <formula>NOT(ISERROR(SEARCH("09.00 -13.00",BL137)))</formula>
    </cfRule>
    <cfRule type="containsText" dxfId="11168" priority="10947" operator="containsText" text="09.00 -15:00">
      <formula>NOT(ISERROR(SEARCH("09.00 -15:00",BL137)))</formula>
    </cfRule>
    <cfRule type="containsText" dxfId="11167" priority="10948" operator="containsText" text="09.00 -16.00">
      <formula>NOT(ISERROR(SEARCH("09.00 -16.00",BL137)))</formula>
    </cfRule>
  </conditionalFormatting>
  <conditionalFormatting sqref="BL135:BQ135">
    <cfRule type="containsText" dxfId="11166" priority="10943" operator="containsText" text="09.00 -13.00">
      <formula>NOT(ISERROR(SEARCH("09.00 -13.00",BL135)))</formula>
    </cfRule>
    <cfRule type="containsText" dxfId="11165" priority="10944" operator="containsText" text="09.00 -15:00">
      <formula>NOT(ISERROR(SEARCH("09.00 -15:00",BL135)))</formula>
    </cfRule>
    <cfRule type="containsText" dxfId="11164" priority="10945" operator="containsText" text="09.00 -16.00">
      <formula>NOT(ISERROR(SEARCH("09.00 -16.00",BL135)))</formula>
    </cfRule>
  </conditionalFormatting>
  <conditionalFormatting sqref="BL141:BQ141">
    <cfRule type="containsText" dxfId="11163" priority="10942" operator="containsText" text="09:00 – 13.00 ">
      <formula>NOT(ISERROR(SEARCH("09:00 – 13.00 ",BL141)))</formula>
    </cfRule>
  </conditionalFormatting>
  <conditionalFormatting sqref="BL135:BQ142">
    <cfRule type="containsText" dxfId="11162" priority="10941" operator="containsText" text="09:00 – 13.00 ">
      <formula>NOT(ISERROR(SEARCH("09:00 – 13.00 ",BL135)))</formula>
    </cfRule>
  </conditionalFormatting>
  <conditionalFormatting sqref="BL141:BQ142">
    <cfRule type="containsText" dxfId="11161" priority="10940" operator="containsText" text="09:00 – 13.00 ">
      <formula>NOT(ISERROR(SEARCH("09:00 – 13.00 ",BL141)))</formula>
    </cfRule>
  </conditionalFormatting>
  <conditionalFormatting sqref="BL136:BQ136">
    <cfRule type="containsText" dxfId="11160" priority="10937" operator="containsText" text="09.00 -13.00">
      <formula>NOT(ISERROR(SEARCH("09.00 -13.00",BL136)))</formula>
    </cfRule>
    <cfRule type="containsText" dxfId="11159" priority="10938" operator="containsText" text="09.00 -15:00">
      <formula>NOT(ISERROR(SEARCH("09.00 -15:00",BL136)))</formula>
    </cfRule>
    <cfRule type="containsText" dxfId="11158" priority="10939" operator="containsText" text="09.00 -16.00">
      <formula>NOT(ISERROR(SEARCH("09.00 -16.00",BL136)))</formula>
    </cfRule>
  </conditionalFormatting>
  <conditionalFormatting sqref="BL136:BQ136">
    <cfRule type="containsText" dxfId="11157" priority="10928" operator="containsText" text="09.00 -13:00">
      <formula>NOT(ISERROR(SEARCH("09.00 -13:00",BL136)))</formula>
    </cfRule>
    <cfRule type="containsText" dxfId="11156" priority="10929" operator="containsText" text="08.30 -17.30">
      <formula>NOT(ISERROR(SEARCH("08.30 -17.30",BL136)))</formula>
    </cfRule>
    <cfRule type="containsText" dxfId="11155" priority="10930" operator="containsText" text="08.30 -15:30">
      <formula>NOT(ISERROR(SEARCH("08.30 -15:30",BL136)))</formula>
    </cfRule>
  </conditionalFormatting>
  <conditionalFormatting sqref="BL137:BQ142">
    <cfRule type="containsText" dxfId="11154" priority="10922" operator="containsText" text="09.00 -13:00">
      <formula>NOT(ISERROR(SEARCH("09.00 -13:00",BL137)))</formula>
    </cfRule>
    <cfRule type="containsText" dxfId="11153" priority="10923" operator="containsText" text="08.30 -17.30">
      <formula>NOT(ISERROR(SEARCH("08.30 -17.30",BL137)))</formula>
    </cfRule>
    <cfRule type="containsText" dxfId="11152" priority="10924" operator="containsText" text="08.30 -15:30">
      <formula>NOT(ISERROR(SEARCH("08.30 -15:30",BL137)))</formula>
    </cfRule>
  </conditionalFormatting>
  <conditionalFormatting sqref="BL135:BQ135">
    <cfRule type="containsText" dxfId="11151" priority="10916" operator="containsText" text="09.00 -13:00">
      <formula>NOT(ISERROR(SEARCH("09.00 -13:00",BL135)))</formula>
    </cfRule>
    <cfRule type="containsText" dxfId="11150" priority="10917" operator="containsText" text="08.30 -17.30">
      <formula>NOT(ISERROR(SEARCH("08.30 -17.30",BL135)))</formula>
    </cfRule>
    <cfRule type="containsText" dxfId="11149" priority="10918" operator="containsText" text="08.30 -15:30">
      <formula>NOT(ISERROR(SEARCH("08.30 -15:30",BL135)))</formula>
    </cfRule>
  </conditionalFormatting>
  <conditionalFormatting sqref="BL145:BQ152">
    <cfRule type="containsText" dxfId="11148" priority="10898" operator="containsText" text="08.30 – 14.30">
      <formula>NOT(ISERROR(SEARCH("08.30 – 14.30",BL145)))</formula>
    </cfRule>
    <cfRule type="containsText" dxfId="11147" priority="10899" operator="containsText" text="09:30 – 18.30">
      <formula>NOT(ISERROR(SEARCH("09:30 – 18.30",BL145)))</formula>
    </cfRule>
    <cfRule type="containsText" dxfId="11146" priority="10900" operator="containsText" text="10.30 – 18.30">
      <formula>NOT(ISERROR(SEARCH("10.30 – 18.30",BL145)))</formula>
    </cfRule>
    <cfRule type="containsText" dxfId="11145" priority="10901" operator="containsText" text="09.30 – 18.30">
      <formula>NOT(ISERROR(SEARCH("09.30 – 18.30",BL145)))</formula>
    </cfRule>
    <cfRule type="containsText" dxfId="11144" priority="10903" operator="containsText" text="09.00 – 13:00">
      <formula>NOT(ISERROR(SEARCH("09.00 – 13:00",BL145)))</formula>
    </cfRule>
    <cfRule type="containsText" dxfId="11143" priority="10904" operator="containsText" text="08.30 – 16.30">
      <formula>NOT(ISERROR(SEARCH("08.30 – 16.30",BL145)))</formula>
    </cfRule>
    <cfRule type="containsText" dxfId="11142" priority="10905" operator="containsText" text="08:30 – 17.30">
      <formula>NOT(ISERROR(SEARCH("08:30 – 17.30",BL145)))</formula>
    </cfRule>
    <cfRule type="containsText" dxfId="11141" priority="10906" operator="containsText" text="08.30 – 17.30">
      <formula>NOT(ISERROR(SEARCH("08.30 – 17.30",BL145)))</formula>
    </cfRule>
    <cfRule type="containsText" dxfId="11140" priority="10907" operator="containsText" text="09.00 – 18.00">
      <formula>NOT(ISERROR(SEARCH("09.00 – 18.00",BL145)))</formula>
    </cfRule>
    <cfRule type="containsText" dxfId="11139" priority="10908" operator="containsText" text="09.00 – 13.00">
      <formula>NOT(ISERROR(SEARCH("09.00 – 13.00",BL145)))</formula>
    </cfRule>
    <cfRule type="containsText" dxfId="11138" priority="10909" operator="containsText" text="11.30 – 19.30">
      <formula>NOT(ISERROR(SEARCH("11.30 – 19.30",BL145)))</formula>
    </cfRule>
    <cfRule type="containsText" dxfId="11137" priority="10910" operator="containsText" text="10.30 – 19.30">
      <formula>NOT(ISERROR(SEARCH("10.30 – 19.30",BL145)))</formula>
    </cfRule>
    <cfRule type="containsText" dxfId="11136" priority="10911" operator="containsText" text="09.00 – 15.00">
      <formula>NOT(ISERROR(SEARCH("09.00 – 15.00",BL145)))</formula>
    </cfRule>
    <cfRule type="containsText" dxfId="11135" priority="10912" operator="containsText" text="1 2 : 3 0">
      <formula>NOT(ISERROR(SEARCH("1 2 : 3 0",BL145)))</formula>
    </cfRule>
    <cfRule type="containsText" dxfId="11134" priority="10913" operator="containsText" text="1 3 : 3 0">
      <formula>NOT(ISERROR(SEARCH("1 3 : 3 0",BL145)))</formula>
    </cfRule>
    <cfRule type="containsText" dxfId="11133" priority="10914" operator="containsText" text="FESTIVITÁ">
      <formula>NOT(ISERROR(SEARCH("FESTIVITÁ",BL145)))</formula>
    </cfRule>
    <cfRule type="cellIs" dxfId="11132" priority="10915" operator="equal">
      <formula>"DOMENICA"</formula>
    </cfRule>
  </conditionalFormatting>
  <conditionalFormatting sqref="BL145:BQ152">
    <cfRule type="containsText" dxfId="11131" priority="10890" operator="containsText" text="09.00 - 13.00">
      <formula>NOT(ISERROR(SEARCH("09.00 - 13.00",BL145)))</formula>
    </cfRule>
    <cfRule type="containsText" dxfId="11130" priority="10893" operator="containsText" text="09.00 – 15:00">
      <formula>NOT(ISERROR(SEARCH("09.00 – 15:00",BL145)))</formula>
    </cfRule>
    <cfRule type="containsText" dxfId="11129" priority="10894" operator="containsText" text="09.00 – 16.00">
      <formula>NOT(ISERROR(SEARCH("09.00 – 16.00",BL145)))</formula>
    </cfRule>
    <cfRule type="containsText" dxfId="11128" priority="10895" operator="containsText" text="09.00 - 13:00">
      <formula>NOT(ISERROR(SEARCH("09.00 - 13:00",BL145)))</formula>
    </cfRule>
    <cfRule type="containsText" dxfId="11127" priority="10896" operator="containsText" text="08.30 – 16:30 ">
      <formula>NOT(ISERROR(SEARCH("08.30 – 16:30 ",BL145)))</formula>
    </cfRule>
    <cfRule type="containsText" dxfId="11126" priority="10897" operator="containsText" text="08.30 – 17:30 ">
      <formula>NOT(ISERROR(SEARCH("08.30 – 17:30 ",BL145)))</formula>
    </cfRule>
  </conditionalFormatting>
  <conditionalFormatting sqref="BL145:BQ152">
    <cfRule type="containsText" dxfId="11125" priority="10892" operator="containsText" text="1 3 : 0 0">
      <formula>NOT(ISERROR(SEARCH("1 3 : 0 0",BL145)))</formula>
    </cfRule>
  </conditionalFormatting>
  <conditionalFormatting sqref="BL145:BQ145">
    <cfRule type="containsText" dxfId="11124" priority="10891" operator="containsText" text="13:00">
      <formula>NOT(ISERROR(SEARCH("13:00",BL145)))</formula>
    </cfRule>
  </conditionalFormatting>
  <conditionalFormatting sqref="BL145:BQ152">
    <cfRule type="containsText" dxfId="11123" priority="10902" operator="containsText" text="09:00 – 13.00 ">
      <formula>NOT(ISERROR(SEARCH("09:00 – 13.00 ",BL145)))</formula>
    </cfRule>
  </conditionalFormatting>
  <conditionalFormatting sqref="BL145:BQ152">
    <cfRule type="containsText" dxfId="11122" priority="10888" operator="containsText" text="09:00 – 13.00 ">
      <formula>NOT(ISERROR(SEARCH("09:00 – 13.00 ",BL145)))</formula>
    </cfRule>
  </conditionalFormatting>
  <conditionalFormatting sqref="BL151:BQ152">
    <cfRule type="containsText" dxfId="11121" priority="10887" operator="containsText" text="09:00 – 13.00 ">
      <formula>NOT(ISERROR(SEARCH("09:00 – 13.00 ",BL151)))</formula>
    </cfRule>
  </conditionalFormatting>
  <conditionalFormatting sqref="BL146:BQ146">
    <cfRule type="containsText" dxfId="11120" priority="10884" operator="containsText" text="09.00 -13.00">
      <formula>NOT(ISERROR(SEARCH("09.00 -13.00",BL146)))</formula>
    </cfRule>
    <cfRule type="containsText" dxfId="11119" priority="10885" operator="containsText" text="09.00 -15:00">
      <formula>NOT(ISERROR(SEARCH("09.00 -15:00",BL146)))</formula>
    </cfRule>
    <cfRule type="containsText" dxfId="11118" priority="10886" operator="containsText" text="09.00 -16.00">
      <formula>NOT(ISERROR(SEARCH("09.00 -16.00",BL146)))</formula>
    </cfRule>
  </conditionalFormatting>
  <conditionalFormatting sqref="BL147:BQ152">
    <cfRule type="containsText" dxfId="11117" priority="10881" operator="containsText" text="09.00 -13.00">
      <formula>NOT(ISERROR(SEARCH("09.00 -13.00",BL147)))</formula>
    </cfRule>
    <cfRule type="containsText" dxfId="11116" priority="10882" operator="containsText" text="09.00 -15:00">
      <formula>NOT(ISERROR(SEARCH("09.00 -15:00",BL147)))</formula>
    </cfRule>
    <cfRule type="containsText" dxfId="11115" priority="10883" operator="containsText" text="09.00 -16.00">
      <formula>NOT(ISERROR(SEARCH("09.00 -16.00",BL147)))</formula>
    </cfRule>
  </conditionalFormatting>
  <conditionalFormatting sqref="BL145:BQ145">
    <cfRule type="containsText" dxfId="11114" priority="10878" operator="containsText" text="09.00 -13.00">
      <formula>NOT(ISERROR(SEARCH("09.00 -13.00",BL145)))</formula>
    </cfRule>
    <cfRule type="containsText" dxfId="11113" priority="10879" operator="containsText" text="09.00 -15:00">
      <formula>NOT(ISERROR(SEARCH("09.00 -15:00",BL145)))</formula>
    </cfRule>
    <cfRule type="containsText" dxfId="11112" priority="10880" operator="containsText" text="09.00 -16.00">
      <formula>NOT(ISERROR(SEARCH("09.00 -16.00",BL145)))</formula>
    </cfRule>
  </conditionalFormatting>
  <conditionalFormatting sqref="BL151:BQ151">
    <cfRule type="containsText" dxfId="11111" priority="10877" operator="containsText" text="09:00 – 13.00 ">
      <formula>NOT(ISERROR(SEARCH("09:00 – 13.00 ",BL151)))</formula>
    </cfRule>
  </conditionalFormatting>
  <conditionalFormatting sqref="BL145:BQ152">
    <cfRule type="containsText" dxfId="11110" priority="10876" operator="containsText" text="09:00 – 13.00 ">
      <formula>NOT(ISERROR(SEARCH("09:00 – 13.00 ",BL145)))</formula>
    </cfRule>
  </conditionalFormatting>
  <conditionalFormatting sqref="BL151:BQ152">
    <cfRule type="containsText" dxfId="11109" priority="10875" operator="containsText" text="09:00 – 13.00 ">
      <formula>NOT(ISERROR(SEARCH("09:00 – 13.00 ",BL151)))</formula>
    </cfRule>
  </conditionalFormatting>
  <conditionalFormatting sqref="BL146:BQ146">
    <cfRule type="containsText" dxfId="11108" priority="10872" operator="containsText" text="09.00 -13.00">
      <formula>NOT(ISERROR(SEARCH("09.00 -13.00",BL146)))</formula>
    </cfRule>
    <cfRule type="containsText" dxfId="11107" priority="10873" operator="containsText" text="09.00 -15:00">
      <formula>NOT(ISERROR(SEARCH("09.00 -15:00",BL146)))</formula>
    </cfRule>
    <cfRule type="containsText" dxfId="11106" priority="10874" operator="containsText" text="09.00 -16.00">
      <formula>NOT(ISERROR(SEARCH("09.00 -16.00",BL146)))</formula>
    </cfRule>
  </conditionalFormatting>
  <conditionalFormatting sqref="BL147:BQ152">
    <cfRule type="containsText" dxfId="11105" priority="10869" operator="containsText" text="09.00 -13.00">
      <formula>NOT(ISERROR(SEARCH("09.00 -13.00",BL147)))</formula>
    </cfRule>
    <cfRule type="containsText" dxfId="11104" priority="10870" operator="containsText" text="09.00 -15:00">
      <formula>NOT(ISERROR(SEARCH("09.00 -15:00",BL147)))</formula>
    </cfRule>
    <cfRule type="containsText" dxfId="11103" priority="10871" operator="containsText" text="09.00 -16.00">
      <formula>NOT(ISERROR(SEARCH("09.00 -16.00",BL147)))</formula>
    </cfRule>
  </conditionalFormatting>
  <conditionalFormatting sqref="BL145:BQ145">
    <cfRule type="containsText" dxfId="11102" priority="10866" operator="containsText" text="09.00 -13.00">
      <formula>NOT(ISERROR(SEARCH("09.00 -13.00",BL145)))</formula>
    </cfRule>
    <cfRule type="containsText" dxfId="11101" priority="10867" operator="containsText" text="09.00 -15:00">
      <formula>NOT(ISERROR(SEARCH("09.00 -15:00",BL145)))</formula>
    </cfRule>
    <cfRule type="containsText" dxfId="11100" priority="10868" operator="containsText" text="09.00 -16.00">
      <formula>NOT(ISERROR(SEARCH("09.00 -16.00",BL145)))</formula>
    </cfRule>
  </conditionalFormatting>
  <conditionalFormatting sqref="BL146:BQ146">
    <cfRule type="containsText" dxfId="11099" priority="10863" operator="containsText" text="09.00 -13:00">
      <formula>NOT(ISERROR(SEARCH("09.00 -13:00",BL146)))</formula>
    </cfRule>
    <cfRule type="containsText" dxfId="11098" priority="10864" operator="containsText" text="08.30 -17.30">
      <formula>NOT(ISERROR(SEARCH("08.30 -17.30",BL146)))</formula>
    </cfRule>
    <cfRule type="containsText" dxfId="11097" priority="10865" operator="containsText" text="08.30 -15:30">
      <formula>NOT(ISERROR(SEARCH("08.30 -15:30",BL146)))</formula>
    </cfRule>
  </conditionalFormatting>
  <conditionalFormatting sqref="BL147:BQ152">
    <cfRule type="containsText" dxfId="11096" priority="10860" operator="containsText" text="09.00 -13.00">
      <formula>NOT(ISERROR(SEARCH("09.00 -13.00",BL147)))</formula>
    </cfRule>
    <cfRule type="containsText" dxfId="11095" priority="10861" operator="containsText" text="09.00 -15:00">
      <formula>NOT(ISERROR(SEARCH("09.00 -15:00",BL147)))</formula>
    </cfRule>
    <cfRule type="containsText" dxfId="11094" priority="10862" operator="containsText" text="09.00 -16.00">
      <formula>NOT(ISERROR(SEARCH("09.00 -16.00",BL147)))</formula>
    </cfRule>
  </conditionalFormatting>
  <conditionalFormatting sqref="BL147:BQ152">
    <cfRule type="containsText" dxfId="11093" priority="10857" operator="containsText" text="09.00 -13:00">
      <formula>NOT(ISERROR(SEARCH("09.00 -13:00",BL147)))</formula>
    </cfRule>
    <cfRule type="containsText" dxfId="11092" priority="10858" operator="containsText" text="08.30 -17.30">
      <formula>NOT(ISERROR(SEARCH("08.30 -17.30",BL147)))</formula>
    </cfRule>
    <cfRule type="containsText" dxfId="11091" priority="10859" operator="containsText" text="08.30 -15:30">
      <formula>NOT(ISERROR(SEARCH("08.30 -15:30",BL147)))</formula>
    </cfRule>
  </conditionalFormatting>
  <conditionalFormatting sqref="BL145:BQ145">
    <cfRule type="containsText" dxfId="11090" priority="10854" operator="containsText" text="09.00 -13.00">
      <formula>NOT(ISERROR(SEARCH("09.00 -13.00",BL145)))</formula>
    </cfRule>
    <cfRule type="containsText" dxfId="11089" priority="10855" operator="containsText" text="09.00 -15:00">
      <formula>NOT(ISERROR(SEARCH("09.00 -15:00",BL145)))</formula>
    </cfRule>
    <cfRule type="containsText" dxfId="11088" priority="10856" operator="containsText" text="09.00 -16.00">
      <formula>NOT(ISERROR(SEARCH("09.00 -16.00",BL145)))</formula>
    </cfRule>
  </conditionalFormatting>
  <conditionalFormatting sqref="BL145:BQ145">
    <cfRule type="containsText" dxfId="11087" priority="10851" operator="containsText" text="09.00 -13:00">
      <formula>NOT(ISERROR(SEARCH("09.00 -13:00",BL145)))</formula>
    </cfRule>
    <cfRule type="containsText" dxfId="11086" priority="10852" operator="containsText" text="08.30 -17.30">
      <formula>NOT(ISERROR(SEARCH("08.30 -17.30",BL145)))</formula>
    </cfRule>
    <cfRule type="containsText" dxfId="11085" priority="10853" operator="containsText" text="08.30 -15:30">
      <formula>NOT(ISERROR(SEARCH("08.30 -15:30",BL145)))</formula>
    </cfRule>
  </conditionalFormatting>
  <conditionalFormatting sqref="BL155:BQ162">
    <cfRule type="containsText" dxfId="11084" priority="10833" operator="containsText" text="08.30 – 14.30">
      <formula>NOT(ISERROR(SEARCH("08.30 – 14.30",BL155)))</formula>
    </cfRule>
    <cfRule type="containsText" dxfId="11083" priority="10834" operator="containsText" text="09:30 – 18.30">
      <formula>NOT(ISERROR(SEARCH("09:30 – 18.30",BL155)))</formula>
    </cfRule>
    <cfRule type="containsText" dxfId="11082" priority="10835" operator="containsText" text="10.30 – 18.30">
      <formula>NOT(ISERROR(SEARCH("10.30 – 18.30",BL155)))</formula>
    </cfRule>
    <cfRule type="containsText" dxfId="11081" priority="10836" operator="containsText" text="09.30 – 18.30">
      <formula>NOT(ISERROR(SEARCH("09.30 – 18.30",BL155)))</formula>
    </cfRule>
    <cfRule type="containsText" dxfId="11080" priority="10838" operator="containsText" text="09.00 – 13:00">
      <formula>NOT(ISERROR(SEARCH("09.00 – 13:00",BL155)))</formula>
    </cfRule>
    <cfRule type="containsText" dxfId="11079" priority="10839" operator="containsText" text="08.30 – 16.30">
      <formula>NOT(ISERROR(SEARCH("08.30 – 16.30",BL155)))</formula>
    </cfRule>
    <cfRule type="containsText" dxfId="11078" priority="10840" operator="containsText" text="08:30 – 17.30">
      <formula>NOT(ISERROR(SEARCH("08:30 – 17.30",BL155)))</formula>
    </cfRule>
    <cfRule type="containsText" dxfId="11077" priority="10841" operator="containsText" text="08.30 – 17.30">
      <formula>NOT(ISERROR(SEARCH("08.30 – 17.30",BL155)))</formula>
    </cfRule>
    <cfRule type="containsText" dxfId="11076" priority="10842" operator="containsText" text="09.00 – 18.00">
      <formula>NOT(ISERROR(SEARCH("09.00 – 18.00",BL155)))</formula>
    </cfRule>
    <cfRule type="containsText" dxfId="11075" priority="10843" operator="containsText" text="09.00 – 13.00">
      <formula>NOT(ISERROR(SEARCH("09.00 – 13.00",BL155)))</formula>
    </cfRule>
    <cfRule type="containsText" dxfId="11074" priority="10844" operator="containsText" text="11.30 – 19.30">
      <formula>NOT(ISERROR(SEARCH("11.30 – 19.30",BL155)))</formula>
    </cfRule>
    <cfRule type="containsText" dxfId="11073" priority="10845" operator="containsText" text="10.30 – 19.30">
      <formula>NOT(ISERROR(SEARCH("10.30 – 19.30",BL155)))</formula>
    </cfRule>
    <cfRule type="containsText" dxfId="11072" priority="10846" operator="containsText" text="09.00 – 15.00">
      <formula>NOT(ISERROR(SEARCH("09.00 – 15.00",BL155)))</formula>
    </cfRule>
    <cfRule type="containsText" dxfId="11071" priority="10847" operator="containsText" text="1 2 : 3 0">
      <formula>NOT(ISERROR(SEARCH("1 2 : 3 0",BL155)))</formula>
    </cfRule>
    <cfRule type="containsText" dxfId="11070" priority="10848" operator="containsText" text="1 3 : 3 0">
      <formula>NOT(ISERROR(SEARCH("1 3 : 3 0",BL155)))</formula>
    </cfRule>
    <cfRule type="containsText" dxfId="11069" priority="10849" operator="containsText" text="FESTIVITÁ">
      <formula>NOT(ISERROR(SEARCH("FESTIVITÁ",BL155)))</formula>
    </cfRule>
    <cfRule type="cellIs" dxfId="11068" priority="10850" operator="equal">
      <formula>"DOMENICA"</formula>
    </cfRule>
  </conditionalFormatting>
  <conditionalFormatting sqref="BL155:BQ162">
    <cfRule type="containsText" dxfId="11067" priority="10825" operator="containsText" text="09.00 - 13.00">
      <formula>NOT(ISERROR(SEARCH("09.00 - 13.00",BL155)))</formula>
    </cfRule>
    <cfRule type="containsText" dxfId="11066" priority="10828" operator="containsText" text="09.00 – 15:00">
      <formula>NOT(ISERROR(SEARCH("09.00 – 15:00",BL155)))</formula>
    </cfRule>
    <cfRule type="containsText" dxfId="11065" priority="10829" operator="containsText" text="09.00 – 16.00">
      <formula>NOT(ISERROR(SEARCH("09.00 – 16.00",BL155)))</formula>
    </cfRule>
    <cfRule type="containsText" dxfId="11064" priority="10830" operator="containsText" text="09.00 - 13:00">
      <formula>NOT(ISERROR(SEARCH("09.00 - 13:00",BL155)))</formula>
    </cfRule>
    <cfRule type="containsText" dxfId="11063" priority="10831" operator="containsText" text="08.30 – 16:30 ">
      <formula>NOT(ISERROR(SEARCH("08.30 – 16:30 ",BL155)))</formula>
    </cfRule>
    <cfRule type="containsText" dxfId="11062" priority="10832" operator="containsText" text="08.30 – 17:30 ">
      <formula>NOT(ISERROR(SEARCH("08.30 – 17:30 ",BL155)))</formula>
    </cfRule>
  </conditionalFormatting>
  <conditionalFormatting sqref="BL155:BQ162">
    <cfRule type="containsText" dxfId="11061" priority="10827" operator="containsText" text="1 3 : 0 0">
      <formula>NOT(ISERROR(SEARCH("1 3 : 0 0",BL155)))</formula>
    </cfRule>
  </conditionalFormatting>
  <conditionalFormatting sqref="BL155:BQ155">
    <cfRule type="containsText" dxfId="11060" priority="10826" operator="containsText" text="13:00">
      <formula>NOT(ISERROR(SEARCH("13:00",BL155)))</formula>
    </cfRule>
  </conditionalFormatting>
  <conditionalFormatting sqref="BL155:BQ162">
    <cfRule type="containsText" dxfId="11059" priority="10837" operator="containsText" text="09:00 – 13.00 ">
      <formula>NOT(ISERROR(SEARCH("09:00 – 13.00 ",BL155)))</formula>
    </cfRule>
  </conditionalFormatting>
  <conditionalFormatting sqref="BL161:BQ161">
    <cfRule type="containsText" dxfId="11058" priority="10824" operator="containsText" text="09:00 – 13.00 ">
      <formula>NOT(ISERROR(SEARCH("09:00 – 13.00 ",BL161)))</formula>
    </cfRule>
  </conditionalFormatting>
  <conditionalFormatting sqref="BL155:BQ162">
    <cfRule type="containsText" dxfId="11057" priority="10823" operator="containsText" text="09:00 – 13.00 ">
      <formula>NOT(ISERROR(SEARCH("09:00 – 13.00 ",BL155)))</formula>
    </cfRule>
  </conditionalFormatting>
  <conditionalFormatting sqref="BL161:BQ162">
    <cfRule type="containsText" dxfId="11056" priority="10822" operator="containsText" text="09:00 – 13.00 ">
      <formula>NOT(ISERROR(SEARCH("09:00 – 13.00 ",BL161)))</formula>
    </cfRule>
  </conditionalFormatting>
  <conditionalFormatting sqref="BL156:BQ156">
    <cfRule type="containsText" dxfId="11055" priority="10819" operator="containsText" text="09.00 -13.00">
      <formula>NOT(ISERROR(SEARCH("09.00 -13.00",BL156)))</formula>
    </cfRule>
    <cfRule type="containsText" dxfId="11054" priority="10820" operator="containsText" text="09.00 -15:00">
      <formula>NOT(ISERROR(SEARCH("09.00 -15:00",BL156)))</formula>
    </cfRule>
    <cfRule type="containsText" dxfId="11053" priority="10821" operator="containsText" text="09.00 -16.00">
      <formula>NOT(ISERROR(SEARCH("09.00 -16.00",BL156)))</formula>
    </cfRule>
  </conditionalFormatting>
  <conditionalFormatting sqref="BL157:BQ162">
    <cfRule type="containsText" dxfId="11052" priority="10816" operator="containsText" text="09.00 -13.00">
      <formula>NOT(ISERROR(SEARCH("09.00 -13.00",BL157)))</formula>
    </cfRule>
    <cfRule type="containsText" dxfId="11051" priority="10817" operator="containsText" text="09.00 -15:00">
      <formula>NOT(ISERROR(SEARCH("09.00 -15:00",BL157)))</formula>
    </cfRule>
    <cfRule type="containsText" dxfId="11050" priority="10818" operator="containsText" text="09.00 -16.00">
      <formula>NOT(ISERROR(SEARCH("09.00 -16.00",BL157)))</formula>
    </cfRule>
  </conditionalFormatting>
  <conditionalFormatting sqref="BL155:BQ155">
    <cfRule type="containsText" dxfId="11049" priority="10813" operator="containsText" text="09.00 -13.00">
      <formula>NOT(ISERROR(SEARCH("09.00 -13.00",BL155)))</formula>
    </cfRule>
    <cfRule type="containsText" dxfId="11048" priority="10814" operator="containsText" text="09.00 -15:00">
      <formula>NOT(ISERROR(SEARCH("09.00 -15:00",BL155)))</formula>
    </cfRule>
    <cfRule type="containsText" dxfId="11047" priority="10815" operator="containsText" text="09.00 -16.00">
      <formula>NOT(ISERROR(SEARCH("09.00 -16.00",BL155)))</formula>
    </cfRule>
  </conditionalFormatting>
  <conditionalFormatting sqref="BL161:BQ161">
    <cfRule type="containsText" dxfId="11046" priority="10812" operator="containsText" text="09:00 – 13.00 ">
      <formula>NOT(ISERROR(SEARCH("09:00 – 13.00 ",BL161)))</formula>
    </cfRule>
  </conditionalFormatting>
  <conditionalFormatting sqref="BL155:BQ162">
    <cfRule type="containsText" dxfId="11045" priority="10811" operator="containsText" text="09:00 – 13.00 ">
      <formula>NOT(ISERROR(SEARCH("09:00 – 13.00 ",BL155)))</formula>
    </cfRule>
  </conditionalFormatting>
  <conditionalFormatting sqref="BL161:BQ162">
    <cfRule type="containsText" dxfId="11044" priority="10810" operator="containsText" text="09:00 – 13.00 ">
      <formula>NOT(ISERROR(SEARCH("09:00 – 13.00 ",BL161)))</formula>
    </cfRule>
  </conditionalFormatting>
  <conditionalFormatting sqref="BL156:BQ156">
    <cfRule type="containsText" dxfId="11043" priority="10807" operator="containsText" text="09.00 -13.00">
      <formula>NOT(ISERROR(SEARCH("09.00 -13.00",BL156)))</formula>
    </cfRule>
    <cfRule type="containsText" dxfId="11042" priority="10808" operator="containsText" text="09.00 -15:00">
      <formula>NOT(ISERROR(SEARCH("09.00 -15:00",BL156)))</formula>
    </cfRule>
    <cfRule type="containsText" dxfId="11041" priority="10809" operator="containsText" text="09.00 -16.00">
      <formula>NOT(ISERROR(SEARCH("09.00 -16.00",BL156)))</formula>
    </cfRule>
  </conditionalFormatting>
  <conditionalFormatting sqref="BL157:BQ162">
    <cfRule type="containsText" dxfId="11040" priority="10804" operator="containsText" text="09.00 -13.00">
      <formula>NOT(ISERROR(SEARCH("09.00 -13.00",BL157)))</formula>
    </cfRule>
    <cfRule type="containsText" dxfId="11039" priority="10805" operator="containsText" text="09.00 -15:00">
      <formula>NOT(ISERROR(SEARCH("09.00 -15:00",BL157)))</formula>
    </cfRule>
    <cfRule type="containsText" dxfId="11038" priority="10806" operator="containsText" text="09.00 -16.00">
      <formula>NOT(ISERROR(SEARCH("09.00 -16.00",BL157)))</formula>
    </cfRule>
  </conditionalFormatting>
  <conditionalFormatting sqref="BL155:BQ155">
    <cfRule type="containsText" dxfId="11037" priority="10801" operator="containsText" text="09.00 -13.00">
      <formula>NOT(ISERROR(SEARCH("09.00 -13.00",BL155)))</formula>
    </cfRule>
    <cfRule type="containsText" dxfId="11036" priority="10802" operator="containsText" text="09.00 -15:00">
      <formula>NOT(ISERROR(SEARCH("09.00 -15:00",BL155)))</formula>
    </cfRule>
    <cfRule type="containsText" dxfId="11035" priority="10803" operator="containsText" text="09.00 -16.00">
      <formula>NOT(ISERROR(SEARCH("09.00 -16.00",BL155)))</formula>
    </cfRule>
  </conditionalFormatting>
  <conditionalFormatting sqref="BL156:BQ156">
    <cfRule type="containsText" dxfId="11034" priority="10798" operator="containsText" text="09.00 -13:00">
      <formula>NOT(ISERROR(SEARCH("09.00 -13:00",BL156)))</formula>
    </cfRule>
    <cfRule type="containsText" dxfId="11033" priority="10799" operator="containsText" text="08.30 -17.30">
      <formula>NOT(ISERROR(SEARCH("08.30 -17.30",BL156)))</formula>
    </cfRule>
    <cfRule type="containsText" dxfId="11032" priority="10800" operator="containsText" text="08.30 -15:30">
      <formula>NOT(ISERROR(SEARCH("08.30 -15:30",BL156)))</formula>
    </cfRule>
  </conditionalFormatting>
  <conditionalFormatting sqref="BL157:BQ162">
    <cfRule type="containsText" dxfId="11031" priority="10795" operator="containsText" text="09.00 -13.00">
      <formula>NOT(ISERROR(SEARCH("09.00 -13.00",BL157)))</formula>
    </cfRule>
    <cfRule type="containsText" dxfId="11030" priority="10796" operator="containsText" text="09.00 -15:00">
      <formula>NOT(ISERROR(SEARCH("09.00 -15:00",BL157)))</formula>
    </cfRule>
    <cfRule type="containsText" dxfId="11029" priority="10797" operator="containsText" text="09.00 -16.00">
      <formula>NOT(ISERROR(SEARCH("09.00 -16.00",BL157)))</formula>
    </cfRule>
  </conditionalFormatting>
  <conditionalFormatting sqref="BL157:BQ162">
    <cfRule type="containsText" dxfId="11028" priority="10792" operator="containsText" text="09.00 -13:00">
      <formula>NOT(ISERROR(SEARCH("09.00 -13:00",BL157)))</formula>
    </cfRule>
    <cfRule type="containsText" dxfId="11027" priority="10793" operator="containsText" text="08.30 -17.30">
      <formula>NOT(ISERROR(SEARCH("08.30 -17.30",BL157)))</formula>
    </cfRule>
    <cfRule type="containsText" dxfId="11026" priority="10794" operator="containsText" text="08.30 -15:30">
      <formula>NOT(ISERROR(SEARCH("08.30 -15:30",BL157)))</formula>
    </cfRule>
  </conditionalFormatting>
  <conditionalFormatting sqref="BL155:BQ155">
    <cfRule type="containsText" dxfId="11025" priority="10789" operator="containsText" text="09.00 -13.00">
      <formula>NOT(ISERROR(SEARCH("09.00 -13.00",BL155)))</formula>
    </cfRule>
    <cfRule type="containsText" dxfId="11024" priority="10790" operator="containsText" text="09.00 -15:00">
      <formula>NOT(ISERROR(SEARCH("09.00 -15:00",BL155)))</formula>
    </cfRule>
    <cfRule type="containsText" dxfId="11023" priority="10791" operator="containsText" text="09.00 -16.00">
      <formula>NOT(ISERROR(SEARCH("09.00 -16.00",BL155)))</formula>
    </cfRule>
  </conditionalFormatting>
  <conditionalFormatting sqref="BL155:BQ155">
    <cfRule type="containsText" dxfId="11022" priority="10786" operator="containsText" text="09.00 -13:00">
      <formula>NOT(ISERROR(SEARCH("09.00 -13:00",BL155)))</formula>
    </cfRule>
    <cfRule type="containsText" dxfId="11021" priority="10787" operator="containsText" text="08.30 -17.30">
      <formula>NOT(ISERROR(SEARCH("08.30 -17.30",BL155)))</formula>
    </cfRule>
    <cfRule type="containsText" dxfId="11020" priority="10788" operator="containsText" text="08.30 -15:30">
      <formula>NOT(ISERROR(SEARCH("08.30 -15:30",BL155)))</formula>
    </cfRule>
  </conditionalFormatting>
  <conditionalFormatting sqref="BL79:BQ79">
    <cfRule type="containsText" dxfId="11019" priority="10769" operator="containsText" text="08.30 – 14.30">
      <formula>NOT(ISERROR(SEARCH("08.30 – 14.30",BL79)))</formula>
    </cfRule>
    <cfRule type="containsText" dxfId="11018" priority="10770" operator="containsText" text="09:30 – 18.30">
      <formula>NOT(ISERROR(SEARCH("09:30 – 18.30",BL79)))</formula>
    </cfRule>
    <cfRule type="containsText" dxfId="11017" priority="10771" operator="containsText" text="10.30 – 18.30">
      <formula>NOT(ISERROR(SEARCH("10.30 – 18.30",BL79)))</formula>
    </cfRule>
    <cfRule type="containsText" dxfId="11016" priority="10772" operator="containsText" text="09.30 – 18.30">
      <formula>NOT(ISERROR(SEARCH("09.30 – 18.30",BL79)))</formula>
    </cfRule>
    <cfRule type="containsText" dxfId="11015" priority="10773" operator="containsText" text="09.00 – 13:00">
      <formula>NOT(ISERROR(SEARCH("09.00 – 13:00",BL79)))</formula>
    </cfRule>
    <cfRule type="containsText" dxfId="11014" priority="10774" operator="containsText" text="08.30 – 16.30">
      <formula>NOT(ISERROR(SEARCH("08.30 – 16.30",BL79)))</formula>
    </cfRule>
    <cfRule type="containsText" dxfId="11013" priority="10775" operator="containsText" text="08:30 – 17.30">
      <formula>NOT(ISERROR(SEARCH("08:30 – 17.30",BL79)))</formula>
    </cfRule>
    <cfRule type="containsText" dxfId="11012" priority="10776" operator="containsText" text="08.30 – 17.30">
      <formula>NOT(ISERROR(SEARCH("08.30 – 17.30",BL79)))</formula>
    </cfRule>
    <cfRule type="containsText" dxfId="11011" priority="10777" operator="containsText" text="09.00 – 18.00">
      <formula>NOT(ISERROR(SEARCH("09.00 – 18.00",BL79)))</formula>
    </cfRule>
    <cfRule type="containsText" dxfId="11010" priority="10778" operator="containsText" text="09.00 – 13.00">
      <formula>NOT(ISERROR(SEARCH("09.00 – 13.00",BL79)))</formula>
    </cfRule>
    <cfRule type="containsText" dxfId="11009" priority="10779" operator="containsText" text="11.30 – 19.30">
      <formula>NOT(ISERROR(SEARCH("11.30 – 19.30",BL79)))</formula>
    </cfRule>
    <cfRule type="containsText" dxfId="11008" priority="10780" operator="containsText" text="10.30 – 19.30">
      <formula>NOT(ISERROR(SEARCH("10.30 – 19.30",BL79)))</formula>
    </cfRule>
    <cfRule type="containsText" dxfId="11007" priority="10781" operator="containsText" text="09.00 – 15.00">
      <formula>NOT(ISERROR(SEARCH("09.00 – 15.00",BL79)))</formula>
    </cfRule>
    <cfRule type="containsText" dxfId="11006" priority="10782" operator="containsText" text="12:30">
      <formula>NOT(ISERROR(SEARCH("12:30",BL79)))</formula>
    </cfRule>
    <cfRule type="containsText" dxfId="11005" priority="10783" operator="containsText" text="13:30">
      <formula>NOT(ISERROR(SEARCH("13:30",BL79)))</formula>
    </cfRule>
    <cfRule type="containsText" dxfId="11004" priority="10784" operator="containsText" text="FESTIVITÁ">
      <formula>NOT(ISERROR(SEARCH("FESTIVITÁ",BL79)))</formula>
    </cfRule>
    <cfRule type="cellIs" dxfId="11003" priority="10785" operator="equal">
      <formula>"DOMENICA"</formula>
    </cfRule>
  </conditionalFormatting>
  <conditionalFormatting sqref="BL69:BQ69">
    <cfRule type="containsText" dxfId="11002" priority="10752" operator="containsText" text="08.30 – 14.30">
      <formula>NOT(ISERROR(SEARCH("08.30 – 14.30",BL69)))</formula>
    </cfRule>
    <cfRule type="containsText" dxfId="11001" priority="10753" operator="containsText" text="09:30 – 18.30">
      <formula>NOT(ISERROR(SEARCH("09:30 – 18.30",BL69)))</formula>
    </cfRule>
    <cfRule type="containsText" dxfId="11000" priority="10754" operator="containsText" text="10.30 – 18.30">
      <formula>NOT(ISERROR(SEARCH("10.30 – 18.30",BL69)))</formula>
    </cfRule>
    <cfRule type="containsText" dxfId="10999" priority="10755" operator="containsText" text="09.30 – 18.30">
      <formula>NOT(ISERROR(SEARCH("09.30 – 18.30",BL69)))</formula>
    </cfRule>
    <cfRule type="containsText" dxfId="10998" priority="10756" operator="containsText" text="09.00 – 13:00">
      <formula>NOT(ISERROR(SEARCH("09.00 – 13:00",BL69)))</formula>
    </cfRule>
    <cfRule type="containsText" dxfId="10997" priority="10757" operator="containsText" text="08.30 – 16.30">
      <formula>NOT(ISERROR(SEARCH("08.30 – 16.30",BL69)))</formula>
    </cfRule>
    <cfRule type="containsText" dxfId="10996" priority="10758" operator="containsText" text="08:30 – 17.30">
      <formula>NOT(ISERROR(SEARCH("08:30 – 17.30",BL69)))</formula>
    </cfRule>
    <cfRule type="containsText" dxfId="10995" priority="10759" operator="containsText" text="08.30 – 17.30">
      <formula>NOT(ISERROR(SEARCH("08.30 – 17.30",BL69)))</formula>
    </cfRule>
    <cfRule type="containsText" dxfId="10994" priority="10760" operator="containsText" text="09.00 – 18.00">
      <formula>NOT(ISERROR(SEARCH("09.00 – 18.00",BL69)))</formula>
    </cfRule>
    <cfRule type="containsText" dxfId="10993" priority="10761" operator="containsText" text="09.00 – 13.00">
      <formula>NOT(ISERROR(SEARCH("09.00 – 13.00",BL69)))</formula>
    </cfRule>
    <cfRule type="containsText" dxfId="10992" priority="10762" operator="containsText" text="11.30 – 19.30">
      <formula>NOT(ISERROR(SEARCH("11.30 – 19.30",BL69)))</formula>
    </cfRule>
    <cfRule type="containsText" dxfId="10991" priority="10763" operator="containsText" text="10.30 – 19.30">
      <formula>NOT(ISERROR(SEARCH("10.30 – 19.30",BL69)))</formula>
    </cfRule>
    <cfRule type="containsText" dxfId="10990" priority="10764" operator="containsText" text="09.00 – 15.00">
      <formula>NOT(ISERROR(SEARCH("09.00 – 15.00",BL69)))</formula>
    </cfRule>
    <cfRule type="containsText" dxfId="10989" priority="10765" operator="containsText" text="12:30">
      <formula>NOT(ISERROR(SEARCH("12:30",BL69)))</formula>
    </cfRule>
    <cfRule type="containsText" dxfId="10988" priority="10766" operator="containsText" text="13:30">
      <formula>NOT(ISERROR(SEARCH("13:30",BL69)))</formula>
    </cfRule>
    <cfRule type="containsText" dxfId="10987" priority="10767" operator="containsText" text="FESTIVITÁ">
      <formula>NOT(ISERROR(SEARCH("FESTIVITÁ",BL69)))</formula>
    </cfRule>
    <cfRule type="cellIs" dxfId="10986" priority="10768" operator="equal">
      <formula>"DOMENICA"</formula>
    </cfRule>
  </conditionalFormatting>
  <conditionalFormatting sqref="BL79:BQ79 BL69:BQ69">
    <cfRule type="containsText" dxfId="10985" priority="10746" operator="containsText" text="09.00 - 13.00">
      <formula>NOT(ISERROR(SEARCH("09.00 - 13.00",BL69)))</formula>
    </cfRule>
    <cfRule type="containsText" dxfId="10984" priority="10747" operator="containsText" text="09.00 – 15:00">
      <formula>NOT(ISERROR(SEARCH("09.00 – 15:00",BL69)))</formula>
    </cfRule>
    <cfRule type="containsText" dxfId="10983" priority="10748" operator="containsText" text="09.00 – 16.00">
      <formula>NOT(ISERROR(SEARCH("09.00 – 16.00",BL69)))</formula>
    </cfRule>
    <cfRule type="containsText" dxfId="10982" priority="10749" operator="containsText" text="09.00 - 13:00">
      <formula>NOT(ISERROR(SEARCH("09.00 - 13:00",BL69)))</formula>
    </cfRule>
    <cfRule type="containsText" dxfId="10981" priority="10750" operator="containsText" text="08.30 – 16:30 ">
      <formula>NOT(ISERROR(SEARCH("08.30 – 16:30 ",BL69)))</formula>
    </cfRule>
    <cfRule type="containsText" dxfId="10980" priority="10751" operator="containsText" text="08.30 – 17:30 ">
      <formula>NOT(ISERROR(SEARCH("08.30 – 17:30 ",BL69)))</formula>
    </cfRule>
  </conditionalFormatting>
  <conditionalFormatting sqref="BL60:BQ60">
    <cfRule type="cellIs" dxfId="10979" priority="10711" operator="equal">
      <formula>"09.00 – 15.00"</formula>
    </cfRule>
  </conditionalFormatting>
  <conditionalFormatting sqref="BL60:BQ60">
    <cfRule type="cellIs" dxfId="10978" priority="10712" operator="equal">
      <formula>"09.00 – 18.00"</formula>
    </cfRule>
  </conditionalFormatting>
  <conditionalFormatting sqref="BL60:BQ60">
    <cfRule type="cellIs" dxfId="10977" priority="10713" operator="equal">
      <formula>"09.30 – 13.00"</formula>
    </cfRule>
  </conditionalFormatting>
  <conditionalFormatting sqref="BL60:BQ60">
    <cfRule type="cellIs" dxfId="10976" priority="10714" operator="equal">
      <formula>"10.30 – 19.30"</formula>
    </cfRule>
  </conditionalFormatting>
  <conditionalFormatting sqref="BL60:BQ60">
    <cfRule type="cellIs" dxfId="10975" priority="10715" operator="equal">
      <formula>"11.30 – 19.30"</formula>
    </cfRule>
  </conditionalFormatting>
  <conditionalFormatting sqref="BL60:BQ60">
    <cfRule type="cellIs" dxfId="10974" priority="10716" operator="equal">
      <formula>_FV(13,"3")</formula>
    </cfRule>
  </conditionalFormatting>
  <conditionalFormatting sqref="BL60:BQ60">
    <cfRule type="cellIs" dxfId="10973" priority="10717" operator="equal">
      <formula>_FV(13,"3")</formula>
    </cfRule>
  </conditionalFormatting>
  <conditionalFormatting sqref="BL60:BQ60">
    <cfRule type="cellIs" dxfId="10972" priority="10718" operator="equal">
      <formula>_FV(13,"3")</formula>
    </cfRule>
  </conditionalFormatting>
  <conditionalFormatting sqref="BL60:BQ60">
    <cfRule type="cellIs" dxfId="10971" priority="10684" operator="equal">
      <formula>_FV(13,"3")</formula>
    </cfRule>
  </conditionalFormatting>
  <conditionalFormatting sqref="BL60:BQ60">
    <cfRule type="cellIs" dxfId="10970" priority="10677" operator="equal">
      <formula>_FV(13,"3")</formula>
    </cfRule>
  </conditionalFormatting>
  <conditionalFormatting sqref="BL60:BQ60">
    <cfRule type="cellIs" dxfId="10969" priority="10737" operator="equal">
      <formula>"09.00 – 13.00"</formula>
    </cfRule>
  </conditionalFormatting>
  <conditionalFormatting sqref="BL60:BQ60">
    <cfRule type="cellIs" dxfId="10968" priority="10738" operator="equal">
      <formula>"09.00 – 15.00"</formula>
    </cfRule>
  </conditionalFormatting>
  <conditionalFormatting sqref="BL60:BQ60">
    <cfRule type="cellIs" dxfId="10967" priority="10739" operator="equal">
      <formula>"09.00 – 18.00"</formula>
    </cfRule>
  </conditionalFormatting>
  <conditionalFormatting sqref="BL60:BQ60">
    <cfRule type="cellIs" dxfId="10966" priority="10740" operator="equal">
      <formula>"09.30 – 13.00"</formula>
    </cfRule>
  </conditionalFormatting>
  <conditionalFormatting sqref="BL60:BQ60">
    <cfRule type="cellIs" dxfId="10965" priority="10741" operator="equal">
      <formula>"10.30 – 19.30"</formula>
    </cfRule>
  </conditionalFormatting>
  <conditionalFormatting sqref="BL60:BQ60">
    <cfRule type="cellIs" dxfId="10964" priority="10742" operator="equal">
      <formula>"11.30 – 19.30"</formula>
    </cfRule>
  </conditionalFormatting>
  <conditionalFormatting sqref="BL60:BQ60">
    <cfRule type="cellIs" dxfId="10963" priority="10743" operator="equal">
      <formula>_FV(13,"3")</formula>
    </cfRule>
  </conditionalFormatting>
  <conditionalFormatting sqref="BL60:BQ60">
    <cfRule type="cellIs" dxfId="10962" priority="10744" operator="equal">
      <formula>_FV(13,"3")</formula>
    </cfRule>
  </conditionalFormatting>
  <conditionalFormatting sqref="BL60:BQ60">
    <cfRule type="cellIs" dxfId="10961" priority="10745" operator="equal">
      <formula>_FV(13,"3")</formula>
    </cfRule>
  </conditionalFormatting>
  <conditionalFormatting sqref="BL60:BQ60">
    <cfRule type="containsText" dxfId="10960" priority="10727" operator="containsText" text="DOMENICA">
      <formula>NOT(ISERROR(SEARCH("DOMENICA",BL60)))</formula>
    </cfRule>
    <cfRule type="containsText" dxfId="10959" priority="10728" operator="containsText" text="08.30 – 14.30">
      <formula>NOT(ISERROR(SEARCH("08.30 – 14.30",BL60)))</formula>
    </cfRule>
    <cfRule type="containsText" dxfId="10958" priority="10729" operator="containsText" text="09.30 – 18.30">
      <formula>NOT(ISERROR(SEARCH("09.30 – 18.30",BL60)))</formula>
    </cfRule>
    <cfRule type="containsText" dxfId="10957" priority="10730" operator="containsText" text="08.30 – 16.30">
      <formula>NOT(ISERROR(SEARCH("08.30 – 16.30",BL60)))</formula>
    </cfRule>
    <cfRule type="containsText" dxfId="10956" priority="10731" operator="containsText" text="08.30 – 17.30">
      <formula>NOT(ISERROR(SEARCH("08.30 – 17.30",BL60)))</formula>
    </cfRule>
    <cfRule type="containsText" dxfId="10955" priority="10732" operator="containsText" text="09.00 – 18.00">
      <formula>NOT(ISERROR(SEARCH("09.00 – 18.00",BL60)))</formula>
    </cfRule>
    <cfRule type="containsText" dxfId="10954" priority="10733" operator="containsText" text="09.00 – 15.00">
      <formula>NOT(ISERROR(SEARCH("09.00 – 15.00",BL60)))</formula>
    </cfRule>
    <cfRule type="containsText" dxfId="10953" priority="10734" operator="containsText" text="10.30 – 19.30">
      <formula>NOT(ISERROR(SEARCH("10.30 – 19.30",BL60)))</formula>
    </cfRule>
    <cfRule type="containsText" dxfId="10952" priority="10735" operator="containsText" text="09.00 – 13.00">
      <formula>NOT(ISERROR(SEARCH("09.00 – 13.00",BL60)))</formula>
    </cfRule>
    <cfRule type="containsText" dxfId="10951" priority="10736" operator="containsText" text="11.30 – 19.30">
      <formula>NOT(ISERROR(SEARCH("11.30 – 19.30",BL60)))</formula>
    </cfRule>
  </conditionalFormatting>
  <conditionalFormatting sqref="BL60:BQ60">
    <cfRule type="cellIs" dxfId="10950" priority="10719" operator="equal">
      <formula>"09.00 – 15.00"</formula>
    </cfRule>
  </conditionalFormatting>
  <conditionalFormatting sqref="BL60:BQ60">
    <cfRule type="cellIs" dxfId="10949" priority="10720" operator="equal">
      <formula>"09.00 – 18.00"</formula>
    </cfRule>
  </conditionalFormatting>
  <conditionalFormatting sqref="BL60:BQ60">
    <cfRule type="cellIs" dxfId="10948" priority="10721" operator="equal">
      <formula>"09.30 – 13.00"</formula>
    </cfRule>
  </conditionalFormatting>
  <conditionalFormatting sqref="BL60:BQ60">
    <cfRule type="cellIs" dxfId="10947" priority="10722" operator="equal">
      <formula>"10.30 – 19.30"</formula>
    </cfRule>
  </conditionalFormatting>
  <conditionalFormatting sqref="BL60:BQ60">
    <cfRule type="cellIs" dxfId="10946" priority="10723" operator="equal">
      <formula>"11.30 – 19.30"</formula>
    </cfRule>
  </conditionalFormatting>
  <conditionalFormatting sqref="BL60:BQ60">
    <cfRule type="cellIs" dxfId="10945" priority="10724" operator="equal">
      <formula>_FV(13,"3")</formula>
    </cfRule>
  </conditionalFormatting>
  <conditionalFormatting sqref="BL60:BQ60">
    <cfRule type="cellIs" dxfId="10944" priority="10725" operator="equal">
      <formula>_FV(13,"3")</formula>
    </cfRule>
  </conditionalFormatting>
  <conditionalFormatting sqref="BL60:BQ60">
    <cfRule type="cellIs" dxfId="10943" priority="10726" operator="equal">
      <formula>_FV(13,"3")</formula>
    </cfRule>
  </conditionalFormatting>
  <conditionalFormatting sqref="BL60:BQ60">
    <cfRule type="containsText" dxfId="10942" priority="10705" operator="containsText" text="09.00 - 13.00">
      <formula>NOT(ISERROR(SEARCH("09.00 - 13.00",BL60)))</formula>
    </cfRule>
    <cfRule type="containsText" dxfId="10941" priority="10706" operator="containsText" text="09.00 – 15:00">
      <formula>NOT(ISERROR(SEARCH("09.00 – 15:00",BL60)))</formula>
    </cfRule>
    <cfRule type="containsText" dxfId="10940" priority="10707" operator="containsText" text="09.00 – 16.00">
      <formula>NOT(ISERROR(SEARCH("09.00 – 16.00",BL60)))</formula>
    </cfRule>
    <cfRule type="containsText" dxfId="10939" priority="10708" operator="containsText" text="09.00 - 13:00">
      <formula>NOT(ISERROR(SEARCH("09.00 - 13:00",BL60)))</formula>
    </cfRule>
    <cfRule type="containsText" dxfId="10938" priority="10709" operator="containsText" text="08.30 – 16:30 ">
      <formula>NOT(ISERROR(SEARCH("08.30 – 16:30 ",BL60)))</formula>
    </cfRule>
    <cfRule type="containsText" dxfId="10937" priority="10710" operator="containsText" text="08.30 – 17:30 ">
      <formula>NOT(ISERROR(SEARCH("08.30 – 17:30 ",BL60)))</formula>
    </cfRule>
  </conditionalFormatting>
  <conditionalFormatting sqref="BL60:BQ60">
    <cfRule type="cellIs" dxfId="10936" priority="10697" operator="equal">
      <formula>"09.00 – 15.00"</formula>
    </cfRule>
  </conditionalFormatting>
  <conditionalFormatting sqref="BL60:BQ60">
    <cfRule type="cellIs" dxfId="10935" priority="10698" operator="equal">
      <formula>"09.00 – 18.00"</formula>
    </cfRule>
  </conditionalFormatting>
  <conditionalFormatting sqref="BL60:BQ60">
    <cfRule type="cellIs" dxfId="10934" priority="10699" operator="equal">
      <formula>"09.30 – 13.00"</formula>
    </cfRule>
  </conditionalFormatting>
  <conditionalFormatting sqref="BL60:BQ60">
    <cfRule type="cellIs" dxfId="10933" priority="10700" operator="equal">
      <formula>"10.30 – 19.30"</formula>
    </cfRule>
  </conditionalFormatting>
  <conditionalFormatting sqref="BL60:BQ60">
    <cfRule type="cellIs" dxfId="10932" priority="10701" operator="equal">
      <formula>"11.30 – 19.30"</formula>
    </cfRule>
  </conditionalFormatting>
  <conditionalFormatting sqref="BL60:BQ60">
    <cfRule type="cellIs" dxfId="10931" priority="10702" operator="equal">
      <formula>_FV(13,"3")</formula>
    </cfRule>
  </conditionalFormatting>
  <conditionalFormatting sqref="BL60:BQ60">
    <cfRule type="cellIs" dxfId="10930" priority="10703" operator="equal">
      <formula>_FV(13,"3")</formula>
    </cfRule>
  </conditionalFormatting>
  <conditionalFormatting sqref="BL60:BQ60">
    <cfRule type="cellIs" dxfId="10929" priority="10704" operator="equal">
      <formula>_FV(13,"3")</formula>
    </cfRule>
  </conditionalFormatting>
  <conditionalFormatting sqref="BL60:BQ60">
    <cfRule type="containsText" dxfId="10928" priority="10687" operator="containsText" text="DOMENICA">
      <formula>NOT(ISERROR(SEARCH("DOMENICA",BL60)))</formula>
    </cfRule>
    <cfRule type="containsText" dxfId="10927" priority="10688" operator="containsText" text="08.30 – 14.30">
      <formula>NOT(ISERROR(SEARCH("08.30 – 14.30",BL60)))</formula>
    </cfRule>
    <cfRule type="containsText" dxfId="10926" priority="10689" operator="containsText" text="09.30 – 18.30">
      <formula>NOT(ISERROR(SEARCH("09.30 – 18.30",BL60)))</formula>
    </cfRule>
    <cfRule type="containsText" dxfId="10925" priority="10690" operator="containsText" text="08.30 – 16.30">
      <formula>NOT(ISERROR(SEARCH("08.30 – 16.30",BL60)))</formula>
    </cfRule>
    <cfRule type="containsText" dxfId="10924" priority="10691" operator="containsText" text="08.30 – 17.30">
      <formula>NOT(ISERROR(SEARCH("08.30 – 17.30",BL60)))</formula>
    </cfRule>
    <cfRule type="containsText" dxfId="10923" priority="10692" operator="containsText" text="09.00 – 18.00">
      <formula>NOT(ISERROR(SEARCH("09.00 – 18.00",BL60)))</formula>
    </cfRule>
    <cfRule type="containsText" dxfId="10922" priority="10693" operator="containsText" text="09.00 – 15.00">
      <formula>NOT(ISERROR(SEARCH("09.00 – 15.00",BL60)))</formula>
    </cfRule>
    <cfRule type="containsText" dxfId="10921" priority="10694" operator="containsText" text="10.30 – 19.30">
      <formula>NOT(ISERROR(SEARCH("10.30 – 19.30",BL60)))</formula>
    </cfRule>
    <cfRule type="containsText" dxfId="10920" priority="10695" operator="containsText" text="09.00 – 13.00">
      <formula>NOT(ISERROR(SEARCH("09.00 – 13.00",BL60)))</formula>
    </cfRule>
    <cfRule type="containsText" dxfId="10919" priority="10696" operator="containsText" text="11.30 – 19.30">
      <formula>NOT(ISERROR(SEARCH("11.30 – 19.30",BL60)))</formula>
    </cfRule>
  </conditionalFormatting>
  <conditionalFormatting sqref="BL60:BQ60">
    <cfRule type="cellIs" dxfId="10918" priority="10680" operator="equal">
      <formula>"09.00 – 18.00"</formula>
    </cfRule>
  </conditionalFormatting>
  <conditionalFormatting sqref="BL60:BQ60">
    <cfRule type="cellIs" dxfId="10917" priority="10681" operator="equal">
      <formula>"09.30 – 13.00"</formula>
    </cfRule>
  </conditionalFormatting>
  <conditionalFormatting sqref="BL60:BQ60">
    <cfRule type="cellIs" dxfId="10916" priority="10682" operator="equal">
      <formula>"10.30 – 19.30"</formula>
    </cfRule>
  </conditionalFormatting>
  <conditionalFormatting sqref="BL60:BQ60">
    <cfRule type="cellIs" dxfId="10915" priority="10683" operator="equal">
      <formula>"11.30 – 19.30"</formula>
    </cfRule>
  </conditionalFormatting>
  <conditionalFormatting sqref="BL60:BQ60">
    <cfRule type="cellIs" dxfId="10914" priority="10685" operator="equal">
      <formula>_FV(13,"3")</formula>
    </cfRule>
  </conditionalFormatting>
  <conditionalFormatting sqref="BL60:BQ60">
    <cfRule type="cellIs" dxfId="10913" priority="10686" operator="equal">
      <formula>_FV(13,"3")</formula>
    </cfRule>
  </conditionalFormatting>
  <conditionalFormatting sqref="BL60:BQ60">
    <cfRule type="cellIs" dxfId="10912" priority="10673" operator="equal">
      <formula>"09.00 – 18.00"</formula>
    </cfRule>
  </conditionalFormatting>
  <conditionalFormatting sqref="BL60:BQ60">
    <cfRule type="cellIs" dxfId="10911" priority="10674" operator="equal">
      <formula>"09.30 – 13.00"</formula>
    </cfRule>
  </conditionalFormatting>
  <conditionalFormatting sqref="BL60:BQ60">
    <cfRule type="cellIs" dxfId="10910" priority="10675" operator="equal">
      <formula>"10.30 – 19.30"</formula>
    </cfRule>
  </conditionalFormatting>
  <conditionalFormatting sqref="BL60:BQ60">
    <cfRule type="cellIs" dxfId="10909" priority="10676" operator="equal">
      <formula>"11.30 – 19.30"</formula>
    </cfRule>
  </conditionalFormatting>
  <conditionalFormatting sqref="BL60:BQ60">
    <cfRule type="cellIs" dxfId="10908" priority="10678" operator="equal">
      <formula>_FV(13,"3")</formula>
    </cfRule>
  </conditionalFormatting>
  <conditionalFormatting sqref="BL60:BQ60">
    <cfRule type="cellIs" dxfId="10907" priority="10679" operator="equal">
      <formula>_FV(13,"3")</formula>
    </cfRule>
  </conditionalFormatting>
  <conditionalFormatting sqref="BL61:BQ68">
    <cfRule type="containsText" dxfId="10906" priority="10655" operator="containsText" text="08.30 – 14.30">
      <formula>NOT(ISERROR(SEARCH("08.30 – 14.30",BL61)))</formula>
    </cfRule>
    <cfRule type="containsText" dxfId="10905" priority="10656" operator="containsText" text="09:30 – 18.30">
      <formula>NOT(ISERROR(SEARCH("09:30 – 18.30",BL61)))</formula>
    </cfRule>
    <cfRule type="containsText" dxfId="10904" priority="10657" operator="containsText" text="10.30 – 18.30">
      <formula>NOT(ISERROR(SEARCH("10.30 – 18.30",BL61)))</formula>
    </cfRule>
    <cfRule type="containsText" dxfId="10903" priority="10658" operator="containsText" text="09.30 – 18.30">
      <formula>NOT(ISERROR(SEARCH("09.30 – 18.30",BL61)))</formula>
    </cfRule>
    <cfRule type="containsText" dxfId="10902" priority="10660" operator="containsText" text="09.00 – 13:00">
      <formula>NOT(ISERROR(SEARCH("09.00 – 13:00",BL61)))</formula>
    </cfRule>
    <cfRule type="containsText" dxfId="10901" priority="10661" operator="containsText" text="08.30 – 16.30">
      <formula>NOT(ISERROR(SEARCH("08.30 – 16.30",BL61)))</formula>
    </cfRule>
    <cfRule type="containsText" dxfId="10900" priority="10662" operator="containsText" text="08:30 – 17.30">
      <formula>NOT(ISERROR(SEARCH("08:30 – 17.30",BL61)))</formula>
    </cfRule>
    <cfRule type="containsText" dxfId="10899" priority="10663" operator="containsText" text="08.30 – 17.30">
      <formula>NOT(ISERROR(SEARCH("08.30 – 17.30",BL61)))</formula>
    </cfRule>
    <cfRule type="containsText" dxfId="10898" priority="10664" operator="containsText" text="09.00 – 18.00">
      <formula>NOT(ISERROR(SEARCH("09.00 – 18.00",BL61)))</formula>
    </cfRule>
    <cfRule type="containsText" dxfId="10897" priority="10665" operator="containsText" text="09.00 – 13.00">
      <formula>NOT(ISERROR(SEARCH("09.00 – 13.00",BL61)))</formula>
    </cfRule>
    <cfRule type="containsText" dxfId="10896" priority="10666" operator="containsText" text="11.30 – 19.30">
      <formula>NOT(ISERROR(SEARCH("11.30 – 19.30",BL61)))</formula>
    </cfRule>
    <cfRule type="containsText" dxfId="10895" priority="10667" operator="containsText" text="10.30 – 19.30">
      <formula>NOT(ISERROR(SEARCH("10.30 – 19.30",BL61)))</formula>
    </cfRule>
    <cfRule type="containsText" dxfId="10894" priority="10668" operator="containsText" text="09.00 – 15.00">
      <formula>NOT(ISERROR(SEARCH("09.00 – 15.00",BL61)))</formula>
    </cfRule>
    <cfRule type="containsText" dxfId="10893" priority="10669" operator="containsText" text="1 2 : 3 0">
      <formula>NOT(ISERROR(SEARCH("1 2 : 3 0",BL61)))</formula>
    </cfRule>
    <cfRule type="containsText" dxfId="10892" priority="10670" operator="containsText" text="1 3 : 3 0">
      <formula>NOT(ISERROR(SEARCH("1 3 : 3 0",BL61)))</formula>
    </cfRule>
    <cfRule type="containsText" dxfId="10891" priority="10671" operator="containsText" text="FESTIVITÁ">
      <formula>NOT(ISERROR(SEARCH("FESTIVITÁ",BL61)))</formula>
    </cfRule>
    <cfRule type="cellIs" dxfId="10890" priority="10672" operator="equal">
      <formula>"DOMENICA"</formula>
    </cfRule>
  </conditionalFormatting>
  <conditionalFormatting sqref="BL61:BQ68">
    <cfRule type="containsText" dxfId="10889" priority="10647" operator="containsText" text="09.00 - 13.00">
      <formula>NOT(ISERROR(SEARCH("09.00 - 13.00",BL61)))</formula>
    </cfRule>
    <cfRule type="containsText" dxfId="10888" priority="10650" operator="containsText" text="09.00 – 15:00">
      <formula>NOT(ISERROR(SEARCH("09.00 – 15:00",BL61)))</formula>
    </cfRule>
    <cfRule type="containsText" dxfId="10887" priority="10651" operator="containsText" text="09.00 – 16.00">
      <formula>NOT(ISERROR(SEARCH("09.00 – 16.00",BL61)))</formula>
    </cfRule>
    <cfRule type="containsText" dxfId="10886" priority="10652" operator="containsText" text="09.00 - 13:00">
      <formula>NOT(ISERROR(SEARCH("09.00 - 13:00",BL61)))</formula>
    </cfRule>
    <cfRule type="containsText" dxfId="10885" priority="10653" operator="containsText" text="08.30 – 16:30 ">
      <formula>NOT(ISERROR(SEARCH("08.30 – 16:30 ",BL61)))</formula>
    </cfRule>
    <cfRule type="containsText" dxfId="10884" priority="10654" operator="containsText" text="08.30 – 17:30 ">
      <formula>NOT(ISERROR(SEARCH("08.30 – 17:30 ",BL61)))</formula>
    </cfRule>
  </conditionalFormatting>
  <conditionalFormatting sqref="BL61:BQ68">
    <cfRule type="containsText" dxfId="10883" priority="10649" operator="containsText" text="1 3 : 0 0">
      <formula>NOT(ISERROR(SEARCH("1 3 : 0 0",BL61)))</formula>
    </cfRule>
  </conditionalFormatting>
  <conditionalFormatting sqref="BL61:BQ61">
    <cfRule type="containsText" dxfId="10882" priority="10648" operator="containsText" text="13:00">
      <formula>NOT(ISERROR(SEARCH("13:00",BL61)))</formula>
    </cfRule>
  </conditionalFormatting>
  <conditionalFormatting sqref="BL61:BQ68">
    <cfRule type="containsText" dxfId="10881" priority="10659" operator="containsText" text="09:00 – 13.00 ">
      <formula>NOT(ISERROR(SEARCH("09:00 – 13.00 ",BL61)))</formula>
    </cfRule>
  </conditionalFormatting>
  <conditionalFormatting sqref="BL67:BQ67">
    <cfRule type="containsText" dxfId="10880" priority="10646" operator="containsText" text="09:00 – 13.00 ">
      <formula>NOT(ISERROR(SEARCH("09:00 – 13.00 ",BL67)))</formula>
    </cfRule>
  </conditionalFormatting>
  <conditionalFormatting sqref="BL61:BQ68">
    <cfRule type="containsText" dxfId="10879" priority="10645" operator="containsText" text="09:00 – 13.00 ">
      <formula>NOT(ISERROR(SEARCH("09:00 – 13.00 ",BL61)))</formula>
    </cfRule>
  </conditionalFormatting>
  <conditionalFormatting sqref="BL67:BQ68">
    <cfRule type="containsText" dxfId="10878" priority="10644" operator="containsText" text="09:00 – 13.00 ">
      <formula>NOT(ISERROR(SEARCH("09:00 – 13.00 ",BL67)))</formula>
    </cfRule>
  </conditionalFormatting>
  <conditionalFormatting sqref="BL62:BQ62">
    <cfRule type="containsText" dxfId="10877" priority="10641" operator="containsText" text="09.00 -13.00">
      <formula>NOT(ISERROR(SEARCH("09.00 -13.00",BL62)))</formula>
    </cfRule>
    <cfRule type="containsText" dxfId="10876" priority="10642" operator="containsText" text="09.00 -15:00">
      <formula>NOT(ISERROR(SEARCH("09.00 -15:00",BL62)))</formula>
    </cfRule>
    <cfRule type="containsText" dxfId="10875" priority="10643" operator="containsText" text="09.00 -16.00">
      <formula>NOT(ISERROR(SEARCH("09.00 -16.00",BL62)))</formula>
    </cfRule>
  </conditionalFormatting>
  <conditionalFormatting sqref="BL63:BQ68">
    <cfRule type="containsText" dxfId="10874" priority="10638" operator="containsText" text="09.00 -13.00">
      <formula>NOT(ISERROR(SEARCH("09.00 -13.00",BL63)))</formula>
    </cfRule>
    <cfRule type="containsText" dxfId="10873" priority="10639" operator="containsText" text="09.00 -15:00">
      <formula>NOT(ISERROR(SEARCH("09.00 -15:00",BL63)))</formula>
    </cfRule>
    <cfRule type="containsText" dxfId="10872" priority="10640" operator="containsText" text="09.00 -16.00">
      <formula>NOT(ISERROR(SEARCH("09.00 -16.00",BL63)))</formula>
    </cfRule>
  </conditionalFormatting>
  <conditionalFormatting sqref="BL61:BQ61">
    <cfRule type="containsText" dxfId="10871" priority="10635" operator="containsText" text="09.00 -13.00">
      <formula>NOT(ISERROR(SEARCH("09.00 -13.00",BL61)))</formula>
    </cfRule>
    <cfRule type="containsText" dxfId="10870" priority="10636" operator="containsText" text="09.00 -15:00">
      <formula>NOT(ISERROR(SEARCH("09.00 -15:00",BL61)))</formula>
    </cfRule>
    <cfRule type="containsText" dxfId="10869" priority="10637" operator="containsText" text="09.00 -16.00">
      <formula>NOT(ISERROR(SEARCH("09.00 -16.00",BL61)))</formula>
    </cfRule>
  </conditionalFormatting>
  <conditionalFormatting sqref="BL67:BQ67">
    <cfRule type="containsText" dxfId="10868" priority="10634" operator="containsText" text="09:00 – 13.00 ">
      <formula>NOT(ISERROR(SEARCH("09:00 – 13.00 ",BL67)))</formula>
    </cfRule>
  </conditionalFormatting>
  <conditionalFormatting sqref="BL61:BQ68">
    <cfRule type="containsText" dxfId="10867" priority="10633" operator="containsText" text="09:00 – 13.00 ">
      <formula>NOT(ISERROR(SEARCH("09:00 – 13.00 ",BL61)))</formula>
    </cfRule>
  </conditionalFormatting>
  <conditionalFormatting sqref="BL67:BQ68">
    <cfRule type="containsText" dxfId="10866" priority="10632" operator="containsText" text="09:00 – 13.00 ">
      <formula>NOT(ISERROR(SEARCH("09:00 – 13.00 ",BL67)))</formula>
    </cfRule>
  </conditionalFormatting>
  <conditionalFormatting sqref="BL62:BQ62">
    <cfRule type="containsText" dxfId="10865" priority="10629" operator="containsText" text="09.00 -13.00">
      <formula>NOT(ISERROR(SEARCH("09.00 -13.00",BL62)))</formula>
    </cfRule>
    <cfRule type="containsText" dxfId="10864" priority="10630" operator="containsText" text="09.00 -15:00">
      <formula>NOT(ISERROR(SEARCH("09.00 -15:00",BL62)))</formula>
    </cfRule>
    <cfRule type="containsText" dxfId="10863" priority="10631" operator="containsText" text="09.00 -16.00">
      <formula>NOT(ISERROR(SEARCH("09.00 -16.00",BL62)))</formula>
    </cfRule>
  </conditionalFormatting>
  <conditionalFormatting sqref="BL63:BQ68">
    <cfRule type="containsText" dxfId="10862" priority="10626" operator="containsText" text="09.00 -13.00">
      <formula>NOT(ISERROR(SEARCH("09.00 -13.00",BL63)))</formula>
    </cfRule>
    <cfRule type="containsText" dxfId="10861" priority="10627" operator="containsText" text="09.00 -15:00">
      <formula>NOT(ISERROR(SEARCH("09.00 -15:00",BL63)))</formula>
    </cfRule>
    <cfRule type="containsText" dxfId="10860" priority="10628" operator="containsText" text="09.00 -16.00">
      <formula>NOT(ISERROR(SEARCH("09.00 -16.00",BL63)))</formula>
    </cfRule>
  </conditionalFormatting>
  <conditionalFormatting sqref="BL61:BQ61">
    <cfRule type="containsText" dxfId="10859" priority="10623" operator="containsText" text="09.00 -13.00">
      <formula>NOT(ISERROR(SEARCH("09.00 -13.00",BL61)))</formula>
    </cfRule>
    <cfRule type="containsText" dxfId="10858" priority="10624" operator="containsText" text="09.00 -15:00">
      <formula>NOT(ISERROR(SEARCH("09.00 -15:00",BL61)))</formula>
    </cfRule>
    <cfRule type="containsText" dxfId="10857" priority="10625" operator="containsText" text="09.00 -16.00">
      <formula>NOT(ISERROR(SEARCH("09.00 -16.00",BL61)))</formula>
    </cfRule>
  </conditionalFormatting>
  <conditionalFormatting sqref="BL62:BQ62">
    <cfRule type="containsText" dxfId="10856" priority="10620" operator="containsText" text="09.00 -13:00">
      <formula>NOT(ISERROR(SEARCH("09.00 -13:00",BL62)))</formula>
    </cfRule>
    <cfRule type="containsText" dxfId="10855" priority="10621" operator="containsText" text="08.30 -17.30">
      <formula>NOT(ISERROR(SEARCH("08.30 -17.30",BL62)))</formula>
    </cfRule>
    <cfRule type="containsText" dxfId="10854" priority="10622" operator="containsText" text="08.30 -15:30">
      <formula>NOT(ISERROR(SEARCH("08.30 -15:30",BL62)))</formula>
    </cfRule>
  </conditionalFormatting>
  <conditionalFormatting sqref="BL63:BQ68">
    <cfRule type="containsText" dxfId="10853" priority="10617" operator="containsText" text="09.00 -13.00">
      <formula>NOT(ISERROR(SEARCH("09.00 -13.00",BL63)))</formula>
    </cfRule>
    <cfRule type="containsText" dxfId="10852" priority="10618" operator="containsText" text="09.00 -15:00">
      <formula>NOT(ISERROR(SEARCH("09.00 -15:00",BL63)))</formula>
    </cfRule>
    <cfRule type="containsText" dxfId="10851" priority="10619" operator="containsText" text="09.00 -16.00">
      <formula>NOT(ISERROR(SEARCH("09.00 -16.00",BL63)))</formula>
    </cfRule>
  </conditionalFormatting>
  <conditionalFormatting sqref="BL63:BQ68">
    <cfRule type="containsText" dxfId="10850" priority="10614" operator="containsText" text="09.00 -13:00">
      <formula>NOT(ISERROR(SEARCH("09.00 -13:00",BL63)))</formula>
    </cfRule>
    <cfRule type="containsText" dxfId="10849" priority="10615" operator="containsText" text="08.30 -17.30">
      <formula>NOT(ISERROR(SEARCH("08.30 -17.30",BL63)))</formula>
    </cfRule>
    <cfRule type="containsText" dxfId="10848" priority="10616" operator="containsText" text="08.30 -15:30">
      <formula>NOT(ISERROR(SEARCH("08.30 -15:30",BL63)))</formula>
    </cfRule>
  </conditionalFormatting>
  <conditionalFormatting sqref="BL61:BQ61">
    <cfRule type="containsText" dxfId="10847" priority="10611" operator="containsText" text="09.00 -13.00">
      <formula>NOT(ISERROR(SEARCH("09.00 -13.00",BL61)))</formula>
    </cfRule>
    <cfRule type="containsText" dxfId="10846" priority="10612" operator="containsText" text="09.00 -15:00">
      <formula>NOT(ISERROR(SEARCH("09.00 -15:00",BL61)))</formula>
    </cfRule>
    <cfRule type="containsText" dxfId="10845" priority="10613" operator="containsText" text="09.00 -16.00">
      <formula>NOT(ISERROR(SEARCH("09.00 -16.00",BL61)))</formula>
    </cfRule>
  </conditionalFormatting>
  <conditionalFormatting sqref="BL61:BQ61">
    <cfRule type="containsText" dxfId="10844" priority="10608" operator="containsText" text="09.00 -13:00">
      <formula>NOT(ISERROR(SEARCH("09.00 -13:00",BL61)))</formula>
    </cfRule>
    <cfRule type="containsText" dxfId="10843" priority="10609" operator="containsText" text="08.30 -17.30">
      <formula>NOT(ISERROR(SEARCH("08.30 -17.30",BL61)))</formula>
    </cfRule>
    <cfRule type="containsText" dxfId="10842" priority="10610" operator="containsText" text="08.30 -15:30">
      <formula>NOT(ISERROR(SEARCH("08.30 -15:30",BL61)))</formula>
    </cfRule>
  </conditionalFormatting>
  <conditionalFormatting sqref="BL70:BQ70">
    <cfRule type="cellIs" dxfId="10841" priority="10599" operator="equal">
      <formula>"09.00 – 13.00"</formula>
    </cfRule>
  </conditionalFormatting>
  <conditionalFormatting sqref="BL70:BQ70">
    <cfRule type="cellIs" dxfId="10840" priority="10600" operator="equal">
      <formula>"09.00 – 15.00"</formula>
    </cfRule>
  </conditionalFormatting>
  <conditionalFormatting sqref="BL70:BQ70">
    <cfRule type="cellIs" dxfId="10839" priority="10601" operator="equal">
      <formula>"09.00 – 18.00"</formula>
    </cfRule>
  </conditionalFormatting>
  <conditionalFormatting sqref="BL70:BQ70">
    <cfRule type="cellIs" dxfId="10838" priority="10602" operator="equal">
      <formula>"09.30 – 13.00"</formula>
    </cfRule>
  </conditionalFormatting>
  <conditionalFormatting sqref="BL70:BQ70">
    <cfRule type="cellIs" dxfId="10837" priority="10603" operator="equal">
      <formula>"10.30 – 19.30"</formula>
    </cfRule>
  </conditionalFormatting>
  <conditionalFormatting sqref="BL70:BQ70">
    <cfRule type="cellIs" dxfId="10836" priority="10604" operator="equal">
      <formula>"11.30 – 19.30"</formula>
    </cfRule>
  </conditionalFormatting>
  <conditionalFormatting sqref="BL70:BQ70">
    <cfRule type="cellIs" dxfId="10835" priority="10605" operator="equal">
      <formula>_FV(13,"3")</formula>
    </cfRule>
  </conditionalFormatting>
  <conditionalFormatting sqref="BL70:BQ70">
    <cfRule type="cellIs" dxfId="10834" priority="10606" operator="equal">
      <formula>_FV(13,"3")</formula>
    </cfRule>
  </conditionalFormatting>
  <conditionalFormatting sqref="BL70:BQ70">
    <cfRule type="cellIs" dxfId="10833" priority="10607" operator="equal">
      <formula>_FV(13,"3")</formula>
    </cfRule>
  </conditionalFormatting>
  <conditionalFormatting sqref="BL70:BQ70">
    <cfRule type="containsText" dxfId="10832" priority="10589" operator="containsText" text="DOMENICA">
      <formula>NOT(ISERROR(SEARCH("DOMENICA",BL70)))</formula>
    </cfRule>
    <cfRule type="containsText" dxfId="10831" priority="10590" operator="containsText" text="08.30 – 14.30">
      <formula>NOT(ISERROR(SEARCH("08.30 – 14.30",BL70)))</formula>
    </cfRule>
    <cfRule type="containsText" dxfId="10830" priority="10591" operator="containsText" text="09.30 – 18.30">
      <formula>NOT(ISERROR(SEARCH("09.30 – 18.30",BL70)))</formula>
    </cfRule>
    <cfRule type="containsText" dxfId="10829" priority="10592" operator="containsText" text="08.30 – 16.30">
      <formula>NOT(ISERROR(SEARCH("08.30 – 16.30",BL70)))</formula>
    </cfRule>
    <cfRule type="containsText" dxfId="10828" priority="10593" operator="containsText" text="08.30 – 17.30">
      <formula>NOT(ISERROR(SEARCH("08.30 – 17.30",BL70)))</formula>
    </cfRule>
    <cfRule type="containsText" dxfId="10827" priority="10594" operator="containsText" text="09.00 – 18.00">
      <formula>NOT(ISERROR(SEARCH("09.00 – 18.00",BL70)))</formula>
    </cfRule>
    <cfRule type="containsText" dxfId="10826" priority="10595" operator="containsText" text="09.00 – 15.00">
      <formula>NOT(ISERROR(SEARCH("09.00 – 15.00",BL70)))</formula>
    </cfRule>
    <cfRule type="containsText" dxfId="10825" priority="10596" operator="containsText" text="10.30 – 19.30">
      <formula>NOT(ISERROR(SEARCH("10.30 – 19.30",BL70)))</formula>
    </cfRule>
    <cfRule type="containsText" dxfId="10824" priority="10597" operator="containsText" text="09.00 – 13.00">
      <formula>NOT(ISERROR(SEARCH("09.00 – 13.00",BL70)))</formula>
    </cfRule>
    <cfRule type="containsText" dxfId="10823" priority="10598" operator="containsText" text="11.30 – 19.30">
      <formula>NOT(ISERROR(SEARCH("11.30 – 19.30",BL70)))</formula>
    </cfRule>
  </conditionalFormatting>
  <conditionalFormatting sqref="BL70:BQ70">
    <cfRule type="cellIs" dxfId="10822" priority="10581" operator="equal">
      <formula>"09.00 – 15.00"</formula>
    </cfRule>
  </conditionalFormatting>
  <conditionalFormatting sqref="BL70:BQ70">
    <cfRule type="cellIs" dxfId="10821" priority="10582" operator="equal">
      <formula>"09.00 – 18.00"</formula>
    </cfRule>
  </conditionalFormatting>
  <conditionalFormatting sqref="BL70:BQ70">
    <cfRule type="cellIs" dxfId="10820" priority="10583" operator="equal">
      <formula>"09.30 – 13.00"</formula>
    </cfRule>
  </conditionalFormatting>
  <conditionalFormatting sqref="BL70:BQ70">
    <cfRule type="cellIs" dxfId="10819" priority="10584" operator="equal">
      <formula>"10.30 – 19.30"</formula>
    </cfRule>
  </conditionalFormatting>
  <conditionalFormatting sqref="BL70:BQ70">
    <cfRule type="cellIs" dxfId="10818" priority="10585" operator="equal">
      <formula>"11.30 – 19.30"</formula>
    </cfRule>
  </conditionalFormatting>
  <conditionalFormatting sqref="BL70:BQ70">
    <cfRule type="cellIs" dxfId="10817" priority="10586" operator="equal">
      <formula>_FV(13,"3")</formula>
    </cfRule>
  </conditionalFormatting>
  <conditionalFormatting sqref="BL70:BQ70">
    <cfRule type="cellIs" dxfId="10816" priority="10587" operator="equal">
      <formula>_FV(13,"3")</formula>
    </cfRule>
  </conditionalFormatting>
  <conditionalFormatting sqref="BL70:BQ70">
    <cfRule type="cellIs" dxfId="10815" priority="10588" operator="equal">
      <formula>_FV(13,"3")</formula>
    </cfRule>
  </conditionalFormatting>
  <conditionalFormatting sqref="BL70:BQ70">
    <cfRule type="cellIs" dxfId="10814" priority="10573" operator="equal">
      <formula>"09.00 – 15.00"</formula>
    </cfRule>
  </conditionalFormatting>
  <conditionalFormatting sqref="BL70:BQ70">
    <cfRule type="cellIs" dxfId="10813" priority="10574" operator="equal">
      <formula>"09.00 – 18.00"</formula>
    </cfRule>
  </conditionalFormatting>
  <conditionalFormatting sqref="BL70:BQ70">
    <cfRule type="cellIs" dxfId="10812" priority="10575" operator="equal">
      <formula>"09.30 – 13.00"</formula>
    </cfRule>
  </conditionalFormatting>
  <conditionalFormatting sqref="BL70:BQ70">
    <cfRule type="cellIs" dxfId="10811" priority="10576" operator="equal">
      <formula>"10.30 – 19.30"</formula>
    </cfRule>
  </conditionalFormatting>
  <conditionalFormatting sqref="BL70:BQ70">
    <cfRule type="cellIs" dxfId="10810" priority="10577" operator="equal">
      <formula>"11.30 – 19.30"</formula>
    </cfRule>
  </conditionalFormatting>
  <conditionalFormatting sqref="BL70:BQ70">
    <cfRule type="cellIs" dxfId="10809" priority="10578" operator="equal">
      <formula>_FV(13,"3")</formula>
    </cfRule>
  </conditionalFormatting>
  <conditionalFormatting sqref="BL70:BQ70">
    <cfRule type="cellIs" dxfId="10808" priority="10579" operator="equal">
      <formula>_FV(13,"3")</formula>
    </cfRule>
  </conditionalFormatting>
  <conditionalFormatting sqref="BL70:BQ70">
    <cfRule type="cellIs" dxfId="10807" priority="10580" operator="equal">
      <formula>_FV(13,"3")</formula>
    </cfRule>
  </conditionalFormatting>
  <conditionalFormatting sqref="BL70:BQ70">
    <cfRule type="containsText" dxfId="10806" priority="10567" operator="containsText" text="09.00 - 13.00">
      <formula>NOT(ISERROR(SEARCH("09.00 - 13.00",BL70)))</formula>
    </cfRule>
    <cfRule type="containsText" dxfId="10805" priority="10568" operator="containsText" text="09.00 – 15:00">
      <formula>NOT(ISERROR(SEARCH("09.00 – 15:00",BL70)))</formula>
    </cfRule>
    <cfRule type="containsText" dxfId="10804" priority="10569" operator="containsText" text="09.00 – 16.00">
      <formula>NOT(ISERROR(SEARCH("09.00 – 16.00",BL70)))</formula>
    </cfRule>
    <cfRule type="containsText" dxfId="10803" priority="10570" operator="containsText" text="09.00 - 13:00">
      <formula>NOT(ISERROR(SEARCH("09.00 - 13:00",BL70)))</formula>
    </cfRule>
    <cfRule type="containsText" dxfId="10802" priority="10571" operator="containsText" text="08.30 – 16:30 ">
      <formula>NOT(ISERROR(SEARCH("08.30 – 16:30 ",BL70)))</formula>
    </cfRule>
    <cfRule type="containsText" dxfId="10801" priority="10572" operator="containsText" text="08.30 – 17:30 ">
      <formula>NOT(ISERROR(SEARCH("08.30 – 17:30 ",BL70)))</formula>
    </cfRule>
  </conditionalFormatting>
  <conditionalFormatting sqref="BL70:BQ70">
    <cfRule type="cellIs" dxfId="10800" priority="10559" operator="equal">
      <formula>"09.00 – 15.00"</formula>
    </cfRule>
  </conditionalFormatting>
  <conditionalFormatting sqref="BL70:BQ70">
    <cfRule type="cellIs" dxfId="10799" priority="10560" operator="equal">
      <formula>"09.00 – 18.00"</formula>
    </cfRule>
  </conditionalFormatting>
  <conditionalFormatting sqref="BL70:BQ70">
    <cfRule type="cellIs" dxfId="10798" priority="10561" operator="equal">
      <formula>"09.30 – 13.00"</formula>
    </cfRule>
  </conditionalFormatting>
  <conditionalFormatting sqref="BL70:BQ70">
    <cfRule type="cellIs" dxfId="10797" priority="10562" operator="equal">
      <formula>"10.30 – 19.30"</formula>
    </cfRule>
  </conditionalFormatting>
  <conditionalFormatting sqref="BL70:BQ70">
    <cfRule type="cellIs" dxfId="10796" priority="10563" operator="equal">
      <formula>"11.30 – 19.30"</formula>
    </cfRule>
  </conditionalFormatting>
  <conditionalFormatting sqref="BL70:BQ70">
    <cfRule type="cellIs" dxfId="10795" priority="10564" operator="equal">
      <formula>_FV(13,"3")</formula>
    </cfRule>
  </conditionalFormatting>
  <conditionalFormatting sqref="BL70:BQ70">
    <cfRule type="cellIs" dxfId="10794" priority="10565" operator="equal">
      <formula>_FV(13,"3")</formula>
    </cfRule>
  </conditionalFormatting>
  <conditionalFormatting sqref="BL70:BQ70">
    <cfRule type="cellIs" dxfId="10793" priority="10566" operator="equal">
      <formula>_FV(13,"3")</formula>
    </cfRule>
  </conditionalFormatting>
  <conditionalFormatting sqref="BL70:BQ70">
    <cfRule type="containsText" dxfId="10792" priority="10549" operator="containsText" text="DOMENICA">
      <formula>NOT(ISERROR(SEARCH("DOMENICA",BL70)))</formula>
    </cfRule>
    <cfRule type="containsText" dxfId="10791" priority="10550" operator="containsText" text="08.30 – 14.30">
      <formula>NOT(ISERROR(SEARCH("08.30 – 14.30",BL70)))</formula>
    </cfRule>
    <cfRule type="containsText" dxfId="10790" priority="10551" operator="containsText" text="09.30 – 18.30">
      <formula>NOT(ISERROR(SEARCH("09.30 – 18.30",BL70)))</formula>
    </cfRule>
    <cfRule type="containsText" dxfId="10789" priority="10552" operator="containsText" text="08.30 – 16.30">
      <formula>NOT(ISERROR(SEARCH("08.30 – 16.30",BL70)))</formula>
    </cfRule>
    <cfRule type="containsText" dxfId="10788" priority="10553" operator="containsText" text="08.30 – 17.30">
      <formula>NOT(ISERROR(SEARCH("08.30 – 17.30",BL70)))</formula>
    </cfRule>
    <cfRule type="containsText" dxfId="10787" priority="10554" operator="containsText" text="09.00 – 18.00">
      <formula>NOT(ISERROR(SEARCH("09.00 – 18.00",BL70)))</formula>
    </cfRule>
    <cfRule type="containsText" dxfId="10786" priority="10555" operator="containsText" text="09.00 – 15.00">
      <formula>NOT(ISERROR(SEARCH("09.00 – 15.00",BL70)))</formula>
    </cfRule>
    <cfRule type="containsText" dxfId="10785" priority="10556" operator="containsText" text="10.30 – 19.30">
      <formula>NOT(ISERROR(SEARCH("10.30 – 19.30",BL70)))</formula>
    </cfRule>
    <cfRule type="containsText" dxfId="10784" priority="10557" operator="containsText" text="09.00 – 13.00">
      <formula>NOT(ISERROR(SEARCH("09.00 – 13.00",BL70)))</formula>
    </cfRule>
    <cfRule type="containsText" dxfId="10783" priority="10558" operator="containsText" text="11.30 – 19.30">
      <formula>NOT(ISERROR(SEARCH("11.30 – 19.30",BL70)))</formula>
    </cfRule>
  </conditionalFormatting>
  <conditionalFormatting sqref="BL70:BQ70">
    <cfRule type="cellIs" dxfId="10782" priority="10542" operator="equal">
      <formula>"09.00 – 18.00"</formula>
    </cfRule>
  </conditionalFormatting>
  <conditionalFormatting sqref="BL70:BQ70">
    <cfRule type="cellIs" dxfId="10781" priority="10543" operator="equal">
      <formula>"09.30 – 13.00"</formula>
    </cfRule>
  </conditionalFormatting>
  <conditionalFormatting sqref="BL70:BQ70">
    <cfRule type="cellIs" dxfId="10780" priority="10544" operator="equal">
      <formula>"10.30 – 19.30"</formula>
    </cfRule>
  </conditionalFormatting>
  <conditionalFormatting sqref="BL70:BQ70">
    <cfRule type="cellIs" dxfId="10779" priority="10545" operator="equal">
      <formula>"11.30 – 19.30"</formula>
    </cfRule>
  </conditionalFormatting>
  <conditionalFormatting sqref="BL70:BQ70">
    <cfRule type="cellIs" dxfId="10778" priority="10546" operator="equal">
      <formula>_FV(13,"3")</formula>
    </cfRule>
  </conditionalFormatting>
  <conditionalFormatting sqref="BL70:BQ70">
    <cfRule type="cellIs" dxfId="10777" priority="10547" operator="equal">
      <formula>_FV(13,"3")</formula>
    </cfRule>
  </conditionalFormatting>
  <conditionalFormatting sqref="BL70:BQ70">
    <cfRule type="cellIs" dxfId="10776" priority="10548" operator="equal">
      <formula>_FV(13,"3")</formula>
    </cfRule>
  </conditionalFormatting>
  <conditionalFormatting sqref="BL70:BQ70">
    <cfRule type="cellIs" dxfId="10775" priority="10535" operator="equal">
      <formula>"09.00 – 18.00"</formula>
    </cfRule>
  </conditionalFormatting>
  <conditionalFormatting sqref="BL70:BQ70">
    <cfRule type="cellIs" dxfId="10774" priority="10536" operator="equal">
      <formula>"09.30 – 13.00"</formula>
    </cfRule>
  </conditionalFormatting>
  <conditionalFormatting sqref="BL70:BQ70">
    <cfRule type="cellIs" dxfId="10773" priority="10537" operator="equal">
      <formula>"10.30 – 19.30"</formula>
    </cfRule>
  </conditionalFormatting>
  <conditionalFormatting sqref="BL70:BQ70">
    <cfRule type="cellIs" dxfId="10772" priority="10538" operator="equal">
      <formula>"11.30 – 19.30"</formula>
    </cfRule>
  </conditionalFormatting>
  <conditionalFormatting sqref="BL70:BQ70">
    <cfRule type="cellIs" dxfId="10771" priority="10539" operator="equal">
      <formula>_FV(13,"3")</formula>
    </cfRule>
  </conditionalFormatting>
  <conditionalFormatting sqref="BL70:BQ70">
    <cfRule type="cellIs" dxfId="10770" priority="10540" operator="equal">
      <formula>_FV(13,"3")</formula>
    </cfRule>
  </conditionalFormatting>
  <conditionalFormatting sqref="BL70:BQ70">
    <cfRule type="cellIs" dxfId="10769" priority="10541" operator="equal">
      <formula>_FV(13,"3")</formula>
    </cfRule>
  </conditionalFormatting>
  <conditionalFormatting sqref="BL71:BQ78">
    <cfRule type="containsText" dxfId="10768" priority="10517" operator="containsText" text="08.30 – 14.30">
      <formula>NOT(ISERROR(SEARCH("08.30 – 14.30",BL71)))</formula>
    </cfRule>
    <cfRule type="containsText" dxfId="10767" priority="10518" operator="containsText" text="09:30 – 18.30">
      <formula>NOT(ISERROR(SEARCH("09:30 – 18.30",BL71)))</formula>
    </cfRule>
    <cfRule type="containsText" dxfId="10766" priority="10519" operator="containsText" text="10.30 – 18.30">
      <formula>NOT(ISERROR(SEARCH("10.30 – 18.30",BL71)))</formula>
    </cfRule>
    <cfRule type="containsText" dxfId="10765" priority="10520" operator="containsText" text="09.30 – 18.30">
      <formula>NOT(ISERROR(SEARCH("09.30 – 18.30",BL71)))</formula>
    </cfRule>
    <cfRule type="containsText" dxfId="10764" priority="10522" operator="containsText" text="09.00 – 13:00">
      <formula>NOT(ISERROR(SEARCH("09.00 – 13:00",BL71)))</formula>
    </cfRule>
    <cfRule type="containsText" dxfId="10763" priority="10523" operator="containsText" text="08.30 – 16.30">
      <formula>NOT(ISERROR(SEARCH("08.30 – 16.30",BL71)))</formula>
    </cfRule>
    <cfRule type="containsText" dxfId="10762" priority="10524" operator="containsText" text="08:30 – 17.30">
      <formula>NOT(ISERROR(SEARCH("08:30 – 17.30",BL71)))</formula>
    </cfRule>
    <cfRule type="containsText" dxfId="10761" priority="10525" operator="containsText" text="08.30 – 17.30">
      <formula>NOT(ISERROR(SEARCH("08.30 – 17.30",BL71)))</formula>
    </cfRule>
    <cfRule type="containsText" dxfId="10760" priority="10526" operator="containsText" text="09.00 – 18.00">
      <formula>NOT(ISERROR(SEARCH("09.00 – 18.00",BL71)))</formula>
    </cfRule>
    <cfRule type="containsText" dxfId="10759" priority="10527" operator="containsText" text="09.00 – 13.00">
      <formula>NOT(ISERROR(SEARCH("09.00 – 13.00",BL71)))</formula>
    </cfRule>
    <cfRule type="containsText" dxfId="10758" priority="10528" operator="containsText" text="11.30 – 19.30">
      <formula>NOT(ISERROR(SEARCH("11.30 – 19.30",BL71)))</formula>
    </cfRule>
    <cfRule type="containsText" dxfId="10757" priority="10529" operator="containsText" text="10.30 – 19.30">
      <formula>NOT(ISERROR(SEARCH("10.30 – 19.30",BL71)))</formula>
    </cfRule>
    <cfRule type="containsText" dxfId="10756" priority="10530" operator="containsText" text="09.00 – 15.00">
      <formula>NOT(ISERROR(SEARCH("09.00 – 15.00",BL71)))</formula>
    </cfRule>
    <cfRule type="containsText" dxfId="10755" priority="10531" operator="containsText" text="1 2 : 3 0">
      <formula>NOT(ISERROR(SEARCH("1 2 : 3 0",BL71)))</formula>
    </cfRule>
    <cfRule type="containsText" dxfId="10754" priority="10532" operator="containsText" text="1 3 : 3 0">
      <formula>NOT(ISERROR(SEARCH("1 3 : 3 0",BL71)))</formula>
    </cfRule>
    <cfRule type="containsText" dxfId="10753" priority="10533" operator="containsText" text="FESTIVITÁ">
      <formula>NOT(ISERROR(SEARCH("FESTIVITÁ",BL71)))</formula>
    </cfRule>
    <cfRule type="cellIs" dxfId="10752" priority="10534" operator="equal">
      <formula>"DOMENICA"</formula>
    </cfRule>
  </conditionalFormatting>
  <conditionalFormatting sqref="BL71:BQ78">
    <cfRule type="containsText" dxfId="10751" priority="10509" operator="containsText" text="09.00 - 13.00">
      <formula>NOT(ISERROR(SEARCH("09.00 - 13.00",BL71)))</formula>
    </cfRule>
    <cfRule type="containsText" dxfId="10750" priority="10512" operator="containsText" text="09.00 – 15:00">
      <formula>NOT(ISERROR(SEARCH("09.00 – 15:00",BL71)))</formula>
    </cfRule>
    <cfRule type="containsText" dxfId="10749" priority="10513" operator="containsText" text="09.00 – 16.00">
      <formula>NOT(ISERROR(SEARCH("09.00 – 16.00",BL71)))</formula>
    </cfRule>
    <cfRule type="containsText" dxfId="10748" priority="10514" operator="containsText" text="09.00 - 13:00">
      <formula>NOT(ISERROR(SEARCH("09.00 - 13:00",BL71)))</formula>
    </cfRule>
    <cfRule type="containsText" dxfId="10747" priority="10515" operator="containsText" text="08.30 – 16:30 ">
      <formula>NOT(ISERROR(SEARCH("08.30 – 16:30 ",BL71)))</formula>
    </cfRule>
    <cfRule type="containsText" dxfId="10746" priority="10516" operator="containsText" text="08.30 – 17:30 ">
      <formula>NOT(ISERROR(SEARCH("08.30 – 17:30 ",BL71)))</formula>
    </cfRule>
  </conditionalFormatting>
  <conditionalFormatting sqref="BL71:BQ78">
    <cfRule type="containsText" dxfId="10745" priority="10511" operator="containsText" text="1 3 : 0 0">
      <formula>NOT(ISERROR(SEARCH("1 3 : 0 0",BL71)))</formula>
    </cfRule>
  </conditionalFormatting>
  <conditionalFormatting sqref="BL71:BQ71">
    <cfRule type="containsText" dxfId="10744" priority="10510" operator="containsText" text="13:00">
      <formula>NOT(ISERROR(SEARCH("13:00",BL71)))</formula>
    </cfRule>
  </conditionalFormatting>
  <conditionalFormatting sqref="BL71:BQ78">
    <cfRule type="containsText" dxfId="10743" priority="10521" operator="containsText" text="09:00 – 13.00 ">
      <formula>NOT(ISERROR(SEARCH("09:00 – 13.00 ",BL71)))</formula>
    </cfRule>
  </conditionalFormatting>
  <conditionalFormatting sqref="BL77:BQ77">
    <cfRule type="containsText" dxfId="10742" priority="10508" operator="containsText" text="09:00 – 13.00 ">
      <formula>NOT(ISERROR(SEARCH("09:00 – 13.00 ",BL77)))</formula>
    </cfRule>
  </conditionalFormatting>
  <conditionalFormatting sqref="BL71:BQ78">
    <cfRule type="containsText" dxfId="10741" priority="10507" operator="containsText" text="09:00 – 13.00 ">
      <formula>NOT(ISERROR(SEARCH("09:00 – 13.00 ",BL71)))</formula>
    </cfRule>
  </conditionalFormatting>
  <conditionalFormatting sqref="BL77:BQ78">
    <cfRule type="containsText" dxfId="10740" priority="10506" operator="containsText" text="09:00 – 13.00 ">
      <formula>NOT(ISERROR(SEARCH("09:00 – 13.00 ",BL77)))</formula>
    </cfRule>
  </conditionalFormatting>
  <conditionalFormatting sqref="BL72:BQ72">
    <cfRule type="containsText" dxfId="10739" priority="10503" operator="containsText" text="09.00 -13.00">
      <formula>NOT(ISERROR(SEARCH("09.00 -13.00",BL72)))</formula>
    </cfRule>
    <cfRule type="containsText" dxfId="10738" priority="10504" operator="containsText" text="09.00 -15:00">
      <formula>NOT(ISERROR(SEARCH("09.00 -15:00",BL72)))</formula>
    </cfRule>
    <cfRule type="containsText" dxfId="10737" priority="10505" operator="containsText" text="09.00 -16.00">
      <formula>NOT(ISERROR(SEARCH("09.00 -16.00",BL72)))</formula>
    </cfRule>
  </conditionalFormatting>
  <conditionalFormatting sqref="BL73:BQ78">
    <cfRule type="containsText" dxfId="10736" priority="10500" operator="containsText" text="09.00 -13.00">
      <formula>NOT(ISERROR(SEARCH("09.00 -13.00",BL73)))</formula>
    </cfRule>
    <cfRule type="containsText" dxfId="10735" priority="10501" operator="containsText" text="09.00 -15:00">
      <formula>NOT(ISERROR(SEARCH("09.00 -15:00",BL73)))</formula>
    </cfRule>
    <cfRule type="containsText" dxfId="10734" priority="10502" operator="containsText" text="09.00 -16.00">
      <formula>NOT(ISERROR(SEARCH("09.00 -16.00",BL73)))</formula>
    </cfRule>
  </conditionalFormatting>
  <conditionalFormatting sqref="BL71:BQ71">
    <cfRule type="containsText" dxfId="10733" priority="10497" operator="containsText" text="09.00 -13.00">
      <formula>NOT(ISERROR(SEARCH("09.00 -13.00",BL71)))</formula>
    </cfRule>
    <cfRule type="containsText" dxfId="10732" priority="10498" operator="containsText" text="09.00 -15:00">
      <formula>NOT(ISERROR(SEARCH("09.00 -15:00",BL71)))</formula>
    </cfRule>
    <cfRule type="containsText" dxfId="10731" priority="10499" operator="containsText" text="09.00 -16.00">
      <formula>NOT(ISERROR(SEARCH("09.00 -16.00",BL71)))</formula>
    </cfRule>
  </conditionalFormatting>
  <conditionalFormatting sqref="BL77:BQ77">
    <cfRule type="containsText" dxfId="10730" priority="10496" operator="containsText" text="09:00 – 13.00 ">
      <formula>NOT(ISERROR(SEARCH("09:00 – 13.00 ",BL77)))</formula>
    </cfRule>
  </conditionalFormatting>
  <conditionalFormatting sqref="BL71:BQ78">
    <cfRule type="containsText" dxfId="10729" priority="10495" operator="containsText" text="09:00 – 13.00 ">
      <formula>NOT(ISERROR(SEARCH("09:00 – 13.00 ",BL71)))</formula>
    </cfRule>
  </conditionalFormatting>
  <conditionalFormatting sqref="BL77:BQ78">
    <cfRule type="containsText" dxfId="10728" priority="10494" operator="containsText" text="09:00 – 13.00 ">
      <formula>NOT(ISERROR(SEARCH("09:00 – 13.00 ",BL77)))</formula>
    </cfRule>
  </conditionalFormatting>
  <conditionalFormatting sqref="BL72:BQ72">
    <cfRule type="containsText" dxfId="10727" priority="10491" operator="containsText" text="09.00 -13.00">
      <formula>NOT(ISERROR(SEARCH("09.00 -13.00",BL72)))</formula>
    </cfRule>
    <cfRule type="containsText" dxfId="10726" priority="10492" operator="containsText" text="09.00 -15:00">
      <formula>NOT(ISERROR(SEARCH("09.00 -15:00",BL72)))</formula>
    </cfRule>
    <cfRule type="containsText" dxfId="10725" priority="10493" operator="containsText" text="09.00 -16.00">
      <formula>NOT(ISERROR(SEARCH("09.00 -16.00",BL72)))</formula>
    </cfRule>
  </conditionalFormatting>
  <conditionalFormatting sqref="BL73:BQ78">
    <cfRule type="containsText" dxfId="10724" priority="10488" operator="containsText" text="09.00 -13.00">
      <formula>NOT(ISERROR(SEARCH("09.00 -13.00",BL73)))</formula>
    </cfRule>
    <cfRule type="containsText" dxfId="10723" priority="10489" operator="containsText" text="09.00 -15:00">
      <formula>NOT(ISERROR(SEARCH("09.00 -15:00",BL73)))</formula>
    </cfRule>
    <cfRule type="containsText" dxfId="10722" priority="10490" operator="containsText" text="09.00 -16.00">
      <formula>NOT(ISERROR(SEARCH("09.00 -16.00",BL73)))</formula>
    </cfRule>
  </conditionalFormatting>
  <conditionalFormatting sqref="BL71:BQ71">
    <cfRule type="containsText" dxfId="10721" priority="10485" operator="containsText" text="09.00 -13.00">
      <formula>NOT(ISERROR(SEARCH("09.00 -13.00",BL71)))</formula>
    </cfRule>
    <cfRule type="containsText" dxfId="10720" priority="10486" operator="containsText" text="09.00 -15:00">
      <formula>NOT(ISERROR(SEARCH("09.00 -15:00",BL71)))</formula>
    </cfRule>
    <cfRule type="containsText" dxfId="10719" priority="10487" operator="containsText" text="09.00 -16.00">
      <formula>NOT(ISERROR(SEARCH("09.00 -16.00",BL71)))</formula>
    </cfRule>
  </conditionalFormatting>
  <conditionalFormatting sqref="BL72:BQ72">
    <cfRule type="containsText" dxfId="10718" priority="10482" operator="containsText" text="09.00 -13:00">
      <formula>NOT(ISERROR(SEARCH("09.00 -13:00",BL72)))</formula>
    </cfRule>
    <cfRule type="containsText" dxfId="10717" priority="10483" operator="containsText" text="08.30 -17.30">
      <formula>NOT(ISERROR(SEARCH("08.30 -17.30",BL72)))</formula>
    </cfRule>
    <cfRule type="containsText" dxfId="10716" priority="10484" operator="containsText" text="08.30 -15:30">
      <formula>NOT(ISERROR(SEARCH("08.30 -15:30",BL72)))</formula>
    </cfRule>
  </conditionalFormatting>
  <conditionalFormatting sqref="BL73:BQ78">
    <cfRule type="containsText" dxfId="10715" priority="10479" operator="containsText" text="09.00 -13.00">
      <formula>NOT(ISERROR(SEARCH("09.00 -13.00",BL73)))</formula>
    </cfRule>
    <cfRule type="containsText" dxfId="10714" priority="10480" operator="containsText" text="09.00 -15:00">
      <formula>NOT(ISERROR(SEARCH("09.00 -15:00",BL73)))</formula>
    </cfRule>
    <cfRule type="containsText" dxfId="10713" priority="10481" operator="containsText" text="09.00 -16.00">
      <formula>NOT(ISERROR(SEARCH("09.00 -16.00",BL73)))</formula>
    </cfRule>
  </conditionalFormatting>
  <conditionalFormatting sqref="BL73:BQ78">
    <cfRule type="containsText" dxfId="10712" priority="10476" operator="containsText" text="09.00 -13:00">
      <formula>NOT(ISERROR(SEARCH("09.00 -13:00",BL73)))</formula>
    </cfRule>
    <cfRule type="containsText" dxfId="10711" priority="10477" operator="containsText" text="08.30 -17.30">
      <formula>NOT(ISERROR(SEARCH("08.30 -17.30",BL73)))</formula>
    </cfRule>
    <cfRule type="containsText" dxfId="10710" priority="10478" operator="containsText" text="08.30 -15:30">
      <formula>NOT(ISERROR(SEARCH("08.30 -15:30",BL73)))</formula>
    </cfRule>
  </conditionalFormatting>
  <conditionalFormatting sqref="BL71:BQ71">
    <cfRule type="containsText" dxfId="10709" priority="10473" operator="containsText" text="09.00 -13.00">
      <formula>NOT(ISERROR(SEARCH("09.00 -13.00",BL71)))</formula>
    </cfRule>
    <cfRule type="containsText" dxfId="10708" priority="10474" operator="containsText" text="09.00 -15:00">
      <formula>NOT(ISERROR(SEARCH("09.00 -15:00",BL71)))</formula>
    </cfRule>
    <cfRule type="containsText" dxfId="10707" priority="10475" operator="containsText" text="09.00 -16.00">
      <formula>NOT(ISERROR(SEARCH("09.00 -16.00",BL71)))</formula>
    </cfRule>
  </conditionalFormatting>
  <conditionalFormatting sqref="BL71:BQ71">
    <cfRule type="containsText" dxfId="10706" priority="10470" operator="containsText" text="09.00 -13:00">
      <formula>NOT(ISERROR(SEARCH("09.00 -13:00",BL71)))</formula>
    </cfRule>
    <cfRule type="containsText" dxfId="10705" priority="10471" operator="containsText" text="08.30 -17.30">
      <formula>NOT(ISERROR(SEARCH("08.30 -17.30",BL71)))</formula>
    </cfRule>
    <cfRule type="containsText" dxfId="10704" priority="10472" operator="containsText" text="08.30 -15:30">
      <formula>NOT(ISERROR(SEARCH("08.30 -15:30",BL71)))</formula>
    </cfRule>
  </conditionalFormatting>
  <conditionalFormatting sqref="BL80:BQ80">
    <cfRule type="cellIs" dxfId="10703" priority="10461" operator="equal">
      <formula>"09.00 – 13.00"</formula>
    </cfRule>
  </conditionalFormatting>
  <conditionalFormatting sqref="BL80:BQ80">
    <cfRule type="cellIs" dxfId="10702" priority="10462" operator="equal">
      <formula>"09.00 – 15.00"</formula>
    </cfRule>
  </conditionalFormatting>
  <conditionalFormatting sqref="BL80:BQ80">
    <cfRule type="cellIs" dxfId="10701" priority="10463" operator="equal">
      <formula>"09.00 – 18.00"</formula>
    </cfRule>
  </conditionalFormatting>
  <conditionalFormatting sqref="BL80:BQ80">
    <cfRule type="cellIs" dxfId="10700" priority="10464" operator="equal">
      <formula>"09.30 – 13.00"</formula>
    </cfRule>
  </conditionalFormatting>
  <conditionalFormatting sqref="BL80:BQ80">
    <cfRule type="cellIs" dxfId="10699" priority="10465" operator="equal">
      <formula>"10.30 – 19.30"</formula>
    </cfRule>
  </conditionalFormatting>
  <conditionalFormatting sqref="BL80:BQ80">
    <cfRule type="cellIs" dxfId="10698" priority="10466" operator="equal">
      <formula>"11.30 – 19.30"</formula>
    </cfRule>
  </conditionalFormatting>
  <conditionalFormatting sqref="BL80:BQ80">
    <cfRule type="cellIs" dxfId="10697" priority="10467" operator="equal">
      <formula>_FV(13,"3")</formula>
    </cfRule>
  </conditionalFormatting>
  <conditionalFormatting sqref="BL80:BQ80">
    <cfRule type="cellIs" dxfId="10696" priority="10468" operator="equal">
      <formula>_FV(13,"3")</formula>
    </cfRule>
  </conditionalFormatting>
  <conditionalFormatting sqref="BL80:BQ80">
    <cfRule type="cellIs" dxfId="10695" priority="10469" operator="equal">
      <formula>_FV(13,"3")</formula>
    </cfRule>
  </conditionalFormatting>
  <conditionalFormatting sqref="BL80:BQ80">
    <cfRule type="containsText" dxfId="10694" priority="10451" operator="containsText" text="DOMENICA">
      <formula>NOT(ISERROR(SEARCH("DOMENICA",BL80)))</formula>
    </cfRule>
    <cfRule type="containsText" dxfId="10693" priority="10452" operator="containsText" text="08.30 – 14.30">
      <formula>NOT(ISERROR(SEARCH("08.30 – 14.30",BL80)))</formula>
    </cfRule>
    <cfRule type="containsText" dxfId="10692" priority="10453" operator="containsText" text="09.30 – 18.30">
      <formula>NOT(ISERROR(SEARCH("09.30 – 18.30",BL80)))</formula>
    </cfRule>
    <cfRule type="containsText" dxfId="10691" priority="10454" operator="containsText" text="08.30 – 16.30">
      <formula>NOT(ISERROR(SEARCH("08.30 – 16.30",BL80)))</formula>
    </cfRule>
    <cfRule type="containsText" dxfId="10690" priority="10455" operator="containsText" text="08.30 – 17.30">
      <formula>NOT(ISERROR(SEARCH("08.30 – 17.30",BL80)))</formula>
    </cfRule>
    <cfRule type="containsText" dxfId="10689" priority="10456" operator="containsText" text="09.00 – 18.00">
      <formula>NOT(ISERROR(SEARCH("09.00 – 18.00",BL80)))</formula>
    </cfRule>
    <cfRule type="containsText" dxfId="10688" priority="10457" operator="containsText" text="09.00 – 15.00">
      <formula>NOT(ISERROR(SEARCH("09.00 – 15.00",BL80)))</formula>
    </cfRule>
    <cfRule type="containsText" dxfId="10687" priority="10458" operator="containsText" text="10.30 – 19.30">
      <formula>NOT(ISERROR(SEARCH("10.30 – 19.30",BL80)))</formula>
    </cfRule>
    <cfRule type="containsText" dxfId="10686" priority="10459" operator="containsText" text="09.00 – 13.00">
      <formula>NOT(ISERROR(SEARCH("09.00 – 13.00",BL80)))</formula>
    </cfRule>
    <cfRule type="containsText" dxfId="10685" priority="10460" operator="containsText" text="11.30 – 19.30">
      <formula>NOT(ISERROR(SEARCH("11.30 – 19.30",BL80)))</formula>
    </cfRule>
  </conditionalFormatting>
  <conditionalFormatting sqref="BL80:BQ80">
    <cfRule type="cellIs" dxfId="10684" priority="10443" operator="equal">
      <formula>"09.00 – 15.00"</formula>
    </cfRule>
  </conditionalFormatting>
  <conditionalFormatting sqref="BL80:BQ80">
    <cfRule type="cellIs" dxfId="10683" priority="10444" operator="equal">
      <formula>"09.00 – 18.00"</formula>
    </cfRule>
  </conditionalFormatting>
  <conditionalFormatting sqref="BL80:BQ80">
    <cfRule type="cellIs" dxfId="10682" priority="10445" operator="equal">
      <formula>"09.30 – 13.00"</formula>
    </cfRule>
  </conditionalFormatting>
  <conditionalFormatting sqref="BL80:BQ80">
    <cfRule type="cellIs" dxfId="10681" priority="10446" operator="equal">
      <formula>"10.30 – 19.30"</formula>
    </cfRule>
  </conditionalFormatting>
  <conditionalFormatting sqref="BL80:BQ80">
    <cfRule type="cellIs" dxfId="10680" priority="10447" operator="equal">
      <formula>"11.30 – 19.30"</formula>
    </cfRule>
  </conditionalFormatting>
  <conditionalFormatting sqref="BL80:BQ80">
    <cfRule type="cellIs" dxfId="10679" priority="10448" operator="equal">
      <formula>_FV(13,"3")</formula>
    </cfRule>
  </conditionalFormatting>
  <conditionalFormatting sqref="BL80:BQ80">
    <cfRule type="cellIs" dxfId="10678" priority="10449" operator="equal">
      <formula>_FV(13,"3")</formula>
    </cfRule>
  </conditionalFormatting>
  <conditionalFormatting sqref="BL80:BQ80">
    <cfRule type="cellIs" dxfId="10677" priority="10450" operator="equal">
      <formula>_FV(13,"3")</formula>
    </cfRule>
  </conditionalFormatting>
  <conditionalFormatting sqref="BL80:BQ80">
    <cfRule type="cellIs" dxfId="10676" priority="10435" operator="equal">
      <formula>"09.00 – 15.00"</formula>
    </cfRule>
  </conditionalFormatting>
  <conditionalFormatting sqref="BL80:BQ80">
    <cfRule type="cellIs" dxfId="10675" priority="10436" operator="equal">
      <formula>"09.00 – 18.00"</formula>
    </cfRule>
  </conditionalFormatting>
  <conditionalFormatting sqref="BL80:BQ80">
    <cfRule type="cellIs" dxfId="10674" priority="10437" operator="equal">
      <formula>"09.30 – 13.00"</formula>
    </cfRule>
  </conditionalFormatting>
  <conditionalFormatting sqref="BL80:BQ80">
    <cfRule type="cellIs" dxfId="10673" priority="10438" operator="equal">
      <formula>"10.30 – 19.30"</formula>
    </cfRule>
  </conditionalFormatting>
  <conditionalFormatting sqref="BL80:BQ80">
    <cfRule type="cellIs" dxfId="10672" priority="10439" operator="equal">
      <formula>"11.30 – 19.30"</formula>
    </cfRule>
  </conditionalFormatting>
  <conditionalFormatting sqref="BL80:BQ80">
    <cfRule type="cellIs" dxfId="10671" priority="10440" operator="equal">
      <formula>_FV(13,"3")</formula>
    </cfRule>
  </conditionalFormatting>
  <conditionalFormatting sqref="BL80:BQ80">
    <cfRule type="cellIs" dxfId="10670" priority="10441" operator="equal">
      <formula>_FV(13,"3")</formula>
    </cfRule>
  </conditionalFormatting>
  <conditionalFormatting sqref="BL80:BQ80">
    <cfRule type="cellIs" dxfId="10669" priority="10442" operator="equal">
      <formula>_FV(13,"3")</formula>
    </cfRule>
  </conditionalFormatting>
  <conditionalFormatting sqref="BL80:BQ80">
    <cfRule type="containsText" dxfId="10668" priority="10429" operator="containsText" text="09.00 - 13.00">
      <formula>NOT(ISERROR(SEARCH("09.00 - 13.00",BL80)))</formula>
    </cfRule>
    <cfRule type="containsText" dxfId="10667" priority="10430" operator="containsText" text="09.00 – 15:00">
      <formula>NOT(ISERROR(SEARCH("09.00 – 15:00",BL80)))</formula>
    </cfRule>
    <cfRule type="containsText" dxfId="10666" priority="10431" operator="containsText" text="09.00 – 16.00">
      <formula>NOT(ISERROR(SEARCH("09.00 – 16.00",BL80)))</formula>
    </cfRule>
    <cfRule type="containsText" dxfId="10665" priority="10432" operator="containsText" text="09.00 - 13:00">
      <formula>NOT(ISERROR(SEARCH("09.00 - 13:00",BL80)))</formula>
    </cfRule>
    <cfRule type="containsText" dxfId="10664" priority="10433" operator="containsText" text="08.30 – 16:30 ">
      <formula>NOT(ISERROR(SEARCH("08.30 – 16:30 ",BL80)))</formula>
    </cfRule>
    <cfRule type="containsText" dxfId="10663" priority="10434" operator="containsText" text="08.30 – 17:30 ">
      <formula>NOT(ISERROR(SEARCH("08.30 – 17:30 ",BL80)))</formula>
    </cfRule>
  </conditionalFormatting>
  <conditionalFormatting sqref="BL80:BQ80">
    <cfRule type="cellIs" dxfId="10662" priority="10421" operator="equal">
      <formula>"09.00 – 15.00"</formula>
    </cfRule>
  </conditionalFormatting>
  <conditionalFormatting sqref="BL80:BQ80">
    <cfRule type="cellIs" dxfId="10661" priority="10422" operator="equal">
      <formula>"09.00 – 18.00"</formula>
    </cfRule>
  </conditionalFormatting>
  <conditionalFormatting sqref="BL80:BQ80">
    <cfRule type="cellIs" dxfId="10660" priority="10423" operator="equal">
      <formula>"09.30 – 13.00"</formula>
    </cfRule>
  </conditionalFormatting>
  <conditionalFormatting sqref="BL80:BQ80">
    <cfRule type="cellIs" dxfId="10659" priority="10424" operator="equal">
      <formula>"10.30 – 19.30"</formula>
    </cfRule>
  </conditionalFormatting>
  <conditionalFormatting sqref="BL80:BQ80">
    <cfRule type="cellIs" dxfId="10658" priority="10425" operator="equal">
      <formula>"11.30 – 19.30"</formula>
    </cfRule>
  </conditionalFormatting>
  <conditionalFormatting sqref="BL80:BQ80">
    <cfRule type="cellIs" dxfId="10657" priority="10426" operator="equal">
      <formula>_FV(13,"3")</formula>
    </cfRule>
  </conditionalFormatting>
  <conditionalFormatting sqref="BL80:BQ80">
    <cfRule type="cellIs" dxfId="10656" priority="10427" operator="equal">
      <formula>_FV(13,"3")</formula>
    </cfRule>
  </conditionalFormatting>
  <conditionalFormatting sqref="BL80:BQ80">
    <cfRule type="cellIs" dxfId="10655" priority="10428" operator="equal">
      <formula>_FV(13,"3")</formula>
    </cfRule>
  </conditionalFormatting>
  <conditionalFormatting sqref="BL80:BQ80">
    <cfRule type="containsText" dxfId="10654" priority="10411" operator="containsText" text="DOMENICA">
      <formula>NOT(ISERROR(SEARCH("DOMENICA",BL80)))</formula>
    </cfRule>
    <cfRule type="containsText" dxfId="10653" priority="10412" operator="containsText" text="08.30 – 14.30">
      <formula>NOT(ISERROR(SEARCH("08.30 – 14.30",BL80)))</formula>
    </cfRule>
    <cfRule type="containsText" dxfId="10652" priority="10413" operator="containsText" text="09.30 – 18.30">
      <formula>NOT(ISERROR(SEARCH("09.30 – 18.30",BL80)))</formula>
    </cfRule>
    <cfRule type="containsText" dxfId="10651" priority="10414" operator="containsText" text="08.30 – 16.30">
      <formula>NOT(ISERROR(SEARCH("08.30 – 16.30",BL80)))</formula>
    </cfRule>
    <cfRule type="containsText" dxfId="10650" priority="10415" operator="containsText" text="08.30 – 17.30">
      <formula>NOT(ISERROR(SEARCH("08.30 – 17.30",BL80)))</formula>
    </cfRule>
    <cfRule type="containsText" dxfId="10649" priority="10416" operator="containsText" text="09.00 – 18.00">
      <formula>NOT(ISERROR(SEARCH("09.00 – 18.00",BL80)))</formula>
    </cfRule>
    <cfRule type="containsText" dxfId="10648" priority="10417" operator="containsText" text="09.00 – 15.00">
      <formula>NOT(ISERROR(SEARCH("09.00 – 15.00",BL80)))</formula>
    </cfRule>
    <cfRule type="containsText" dxfId="10647" priority="10418" operator="containsText" text="10.30 – 19.30">
      <formula>NOT(ISERROR(SEARCH("10.30 – 19.30",BL80)))</formula>
    </cfRule>
    <cfRule type="containsText" dxfId="10646" priority="10419" operator="containsText" text="09.00 – 13.00">
      <formula>NOT(ISERROR(SEARCH("09.00 – 13.00",BL80)))</formula>
    </cfRule>
    <cfRule type="containsText" dxfId="10645" priority="10420" operator="containsText" text="11.30 – 19.30">
      <formula>NOT(ISERROR(SEARCH("11.30 – 19.30",BL80)))</formula>
    </cfRule>
  </conditionalFormatting>
  <conditionalFormatting sqref="BL80:BQ80">
    <cfRule type="cellIs" dxfId="10644" priority="10404" operator="equal">
      <formula>"09.00 – 18.00"</formula>
    </cfRule>
  </conditionalFormatting>
  <conditionalFormatting sqref="BL80:BQ80">
    <cfRule type="cellIs" dxfId="10643" priority="10405" operator="equal">
      <formula>"09.30 – 13.00"</formula>
    </cfRule>
  </conditionalFormatting>
  <conditionalFormatting sqref="BL80:BQ80">
    <cfRule type="cellIs" dxfId="10642" priority="10406" operator="equal">
      <formula>"10.30 – 19.30"</formula>
    </cfRule>
  </conditionalFormatting>
  <conditionalFormatting sqref="BL80:BQ80">
    <cfRule type="cellIs" dxfId="10641" priority="10407" operator="equal">
      <formula>"11.30 – 19.30"</formula>
    </cfRule>
  </conditionalFormatting>
  <conditionalFormatting sqref="BL80:BQ80">
    <cfRule type="cellIs" dxfId="10640" priority="10408" operator="equal">
      <formula>_FV(13,"3")</formula>
    </cfRule>
  </conditionalFormatting>
  <conditionalFormatting sqref="BL80:BQ80">
    <cfRule type="cellIs" dxfId="10639" priority="10409" operator="equal">
      <formula>_FV(13,"3")</formula>
    </cfRule>
  </conditionalFormatting>
  <conditionalFormatting sqref="BL80:BQ80">
    <cfRule type="cellIs" dxfId="10638" priority="10410" operator="equal">
      <formula>_FV(13,"3")</formula>
    </cfRule>
  </conditionalFormatting>
  <conditionalFormatting sqref="BL80:BQ80">
    <cfRule type="cellIs" dxfId="10637" priority="10397" operator="equal">
      <formula>"09.00 – 18.00"</formula>
    </cfRule>
  </conditionalFormatting>
  <conditionalFormatting sqref="BL80:BQ80">
    <cfRule type="cellIs" dxfId="10636" priority="10398" operator="equal">
      <formula>"09.30 – 13.00"</formula>
    </cfRule>
  </conditionalFormatting>
  <conditionalFormatting sqref="BL80:BQ80">
    <cfRule type="cellIs" dxfId="10635" priority="10399" operator="equal">
      <formula>"10.30 – 19.30"</formula>
    </cfRule>
  </conditionalFormatting>
  <conditionalFormatting sqref="BL80:BQ80">
    <cfRule type="cellIs" dxfId="10634" priority="10400" operator="equal">
      <formula>"11.30 – 19.30"</formula>
    </cfRule>
  </conditionalFormatting>
  <conditionalFormatting sqref="BL80:BQ80">
    <cfRule type="cellIs" dxfId="10633" priority="10401" operator="equal">
      <formula>_FV(13,"3")</formula>
    </cfRule>
  </conditionalFormatting>
  <conditionalFormatting sqref="BL80:BQ80">
    <cfRule type="cellIs" dxfId="10632" priority="10402" operator="equal">
      <formula>_FV(13,"3")</formula>
    </cfRule>
  </conditionalFormatting>
  <conditionalFormatting sqref="BL80:BQ80">
    <cfRule type="cellIs" dxfId="10631" priority="10403" operator="equal">
      <formula>_FV(13,"3")</formula>
    </cfRule>
  </conditionalFormatting>
  <conditionalFormatting sqref="BL81:BQ88">
    <cfRule type="containsText" dxfId="10630" priority="10379" operator="containsText" text="08.30 – 14.30">
      <formula>NOT(ISERROR(SEARCH("08.30 – 14.30",BL81)))</formula>
    </cfRule>
    <cfRule type="containsText" dxfId="10629" priority="10380" operator="containsText" text="09:30 – 18.30">
      <formula>NOT(ISERROR(SEARCH("09:30 – 18.30",BL81)))</formula>
    </cfRule>
    <cfRule type="containsText" dxfId="10628" priority="10381" operator="containsText" text="10.30 – 18.30">
      <formula>NOT(ISERROR(SEARCH("10.30 – 18.30",BL81)))</formula>
    </cfRule>
    <cfRule type="containsText" dxfId="10627" priority="10382" operator="containsText" text="09.30 – 18.30">
      <formula>NOT(ISERROR(SEARCH("09.30 – 18.30",BL81)))</formula>
    </cfRule>
    <cfRule type="containsText" dxfId="10626" priority="10384" operator="containsText" text="09.00 – 13:00">
      <formula>NOT(ISERROR(SEARCH("09.00 – 13:00",BL81)))</formula>
    </cfRule>
    <cfRule type="containsText" dxfId="10625" priority="10385" operator="containsText" text="08.30 – 16.30">
      <formula>NOT(ISERROR(SEARCH("08.30 – 16.30",BL81)))</formula>
    </cfRule>
    <cfRule type="containsText" dxfId="10624" priority="10386" operator="containsText" text="08:30 – 17.30">
      <formula>NOT(ISERROR(SEARCH("08:30 – 17.30",BL81)))</formula>
    </cfRule>
    <cfRule type="containsText" dxfId="10623" priority="10387" operator="containsText" text="08.30 – 17.30">
      <formula>NOT(ISERROR(SEARCH("08.30 – 17.30",BL81)))</formula>
    </cfRule>
    <cfRule type="containsText" dxfId="10622" priority="10388" operator="containsText" text="09.00 – 18.00">
      <formula>NOT(ISERROR(SEARCH("09.00 – 18.00",BL81)))</formula>
    </cfRule>
    <cfRule type="containsText" dxfId="10621" priority="10389" operator="containsText" text="09.00 – 13.00">
      <formula>NOT(ISERROR(SEARCH("09.00 – 13.00",BL81)))</formula>
    </cfRule>
    <cfRule type="containsText" dxfId="10620" priority="10390" operator="containsText" text="11.30 – 19.30">
      <formula>NOT(ISERROR(SEARCH("11.30 – 19.30",BL81)))</formula>
    </cfRule>
    <cfRule type="containsText" dxfId="10619" priority="10391" operator="containsText" text="10.30 – 19.30">
      <formula>NOT(ISERROR(SEARCH("10.30 – 19.30",BL81)))</formula>
    </cfRule>
    <cfRule type="containsText" dxfId="10618" priority="10392" operator="containsText" text="09.00 – 15.00">
      <formula>NOT(ISERROR(SEARCH("09.00 – 15.00",BL81)))</formula>
    </cfRule>
    <cfRule type="containsText" dxfId="10617" priority="10393" operator="containsText" text="1 2 : 3 0">
      <formula>NOT(ISERROR(SEARCH("1 2 : 3 0",BL81)))</formula>
    </cfRule>
    <cfRule type="containsText" dxfId="10616" priority="10394" operator="containsText" text="1 3 : 3 0">
      <formula>NOT(ISERROR(SEARCH("1 3 : 3 0",BL81)))</formula>
    </cfRule>
    <cfRule type="containsText" dxfId="10615" priority="10395" operator="containsText" text="FESTIVITÁ">
      <formula>NOT(ISERROR(SEARCH("FESTIVITÁ",BL81)))</formula>
    </cfRule>
    <cfRule type="cellIs" dxfId="10614" priority="10396" operator="equal">
      <formula>"DOMENICA"</formula>
    </cfRule>
  </conditionalFormatting>
  <conditionalFormatting sqref="BL81:BQ88">
    <cfRule type="containsText" dxfId="10613" priority="10371" operator="containsText" text="09.00 - 13.00">
      <formula>NOT(ISERROR(SEARCH("09.00 - 13.00",BL81)))</formula>
    </cfRule>
    <cfRule type="containsText" dxfId="10612" priority="10374" operator="containsText" text="09.00 – 15:00">
      <formula>NOT(ISERROR(SEARCH("09.00 – 15:00",BL81)))</formula>
    </cfRule>
    <cfRule type="containsText" dxfId="10611" priority="10375" operator="containsText" text="09.00 – 16.00">
      <formula>NOT(ISERROR(SEARCH("09.00 – 16.00",BL81)))</formula>
    </cfRule>
    <cfRule type="containsText" dxfId="10610" priority="10376" operator="containsText" text="09.00 - 13:00">
      <formula>NOT(ISERROR(SEARCH("09.00 - 13:00",BL81)))</formula>
    </cfRule>
    <cfRule type="containsText" dxfId="10609" priority="10377" operator="containsText" text="08.30 – 16:30 ">
      <formula>NOT(ISERROR(SEARCH("08.30 – 16:30 ",BL81)))</formula>
    </cfRule>
    <cfRule type="containsText" dxfId="10608" priority="10378" operator="containsText" text="08.30 – 17:30 ">
      <formula>NOT(ISERROR(SEARCH("08.30 – 17:30 ",BL81)))</formula>
    </cfRule>
  </conditionalFormatting>
  <conditionalFormatting sqref="BL81:BQ88">
    <cfRule type="containsText" dxfId="10607" priority="10373" operator="containsText" text="1 3 : 0 0">
      <formula>NOT(ISERROR(SEARCH("1 3 : 0 0",BL81)))</formula>
    </cfRule>
  </conditionalFormatting>
  <conditionalFormatting sqref="BL81:BQ81">
    <cfRule type="containsText" dxfId="10606" priority="10372" operator="containsText" text="13:00">
      <formula>NOT(ISERROR(SEARCH("13:00",BL81)))</formula>
    </cfRule>
  </conditionalFormatting>
  <conditionalFormatting sqref="BL81:BQ88">
    <cfRule type="containsText" dxfId="10605" priority="10383" operator="containsText" text="09:00 – 13.00 ">
      <formula>NOT(ISERROR(SEARCH("09:00 – 13.00 ",BL81)))</formula>
    </cfRule>
  </conditionalFormatting>
  <conditionalFormatting sqref="BL87:BQ87">
    <cfRule type="containsText" dxfId="10604" priority="10370" operator="containsText" text="09:00 – 13.00 ">
      <formula>NOT(ISERROR(SEARCH("09:00 – 13.00 ",BL87)))</formula>
    </cfRule>
  </conditionalFormatting>
  <conditionalFormatting sqref="BL81:BQ88">
    <cfRule type="containsText" dxfId="10603" priority="10369" operator="containsText" text="09:00 – 13.00 ">
      <formula>NOT(ISERROR(SEARCH("09:00 – 13.00 ",BL81)))</formula>
    </cfRule>
  </conditionalFormatting>
  <conditionalFormatting sqref="BL87:BQ88">
    <cfRule type="containsText" dxfId="10602" priority="10368" operator="containsText" text="09:00 – 13.00 ">
      <formula>NOT(ISERROR(SEARCH("09:00 – 13.00 ",BL87)))</formula>
    </cfRule>
  </conditionalFormatting>
  <conditionalFormatting sqref="BL82:BQ82">
    <cfRule type="containsText" dxfId="10601" priority="10365" operator="containsText" text="09.00 -13.00">
      <formula>NOT(ISERROR(SEARCH("09.00 -13.00",BL82)))</formula>
    </cfRule>
    <cfRule type="containsText" dxfId="10600" priority="10366" operator="containsText" text="09.00 -15:00">
      <formula>NOT(ISERROR(SEARCH("09.00 -15:00",BL82)))</formula>
    </cfRule>
    <cfRule type="containsText" dxfId="10599" priority="10367" operator="containsText" text="09.00 -16.00">
      <formula>NOT(ISERROR(SEARCH("09.00 -16.00",BL82)))</formula>
    </cfRule>
  </conditionalFormatting>
  <conditionalFormatting sqref="BL83:BQ88">
    <cfRule type="containsText" dxfId="10598" priority="10362" operator="containsText" text="09.00 -13.00">
      <formula>NOT(ISERROR(SEARCH("09.00 -13.00",BL83)))</formula>
    </cfRule>
    <cfRule type="containsText" dxfId="10597" priority="10363" operator="containsText" text="09.00 -15:00">
      <formula>NOT(ISERROR(SEARCH("09.00 -15:00",BL83)))</formula>
    </cfRule>
    <cfRule type="containsText" dxfId="10596" priority="10364" operator="containsText" text="09.00 -16.00">
      <formula>NOT(ISERROR(SEARCH("09.00 -16.00",BL83)))</formula>
    </cfRule>
  </conditionalFormatting>
  <conditionalFormatting sqref="BL81:BQ81">
    <cfRule type="containsText" dxfId="10595" priority="10359" operator="containsText" text="09.00 -13.00">
      <formula>NOT(ISERROR(SEARCH("09.00 -13.00",BL81)))</formula>
    </cfRule>
    <cfRule type="containsText" dxfId="10594" priority="10360" operator="containsText" text="09.00 -15:00">
      <formula>NOT(ISERROR(SEARCH("09.00 -15:00",BL81)))</formula>
    </cfRule>
    <cfRule type="containsText" dxfId="10593" priority="10361" operator="containsText" text="09.00 -16.00">
      <formula>NOT(ISERROR(SEARCH("09.00 -16.00",BL81)))</formula>
    </cfRule>
  </conditionalFormatting>
  <conditionalFormatting sqref="BL87:BQ87">
    <cfRule type="containsText" dxfId="10592" priority="10358" operator="containsText" text="09:00 – 13.00 ">
      <formula>NOT(ISERROR(SEARCH("09:00 – 13.00 ",BL87)))</formula>
    </cfRule>
  </conditionalFormatting>
  <conditionalFormatting sqref="BL81:BQ88">
    <cfRule type="containsText" dxfId="10591" priority="10357" operator="containsText" text="09:00 – 13.00 ">
      <formula>NOT(ISERROR(SEARCH("09:00 – 13.00 ",BL81)))</formula>
    </cfRule>
  </conditionalFormatting>
  <conditionalFormatting sqref="BL87:BQ88">
    <cfRule type="containsText" dxfId="10590" priority="10356" operator="containsText" text="09:00 – 13.00 ">
      <formula>NOT(ISERROR(SEARCH("09:00 – 13.00 ",BL87)))</formula>
    </cfRule>
  </conditionalFormatting>
  <conditionalFormatting sqref="BL82:BQ82">
    <cfRule type="containsText" dxfId="10589" priority="10353" operator="containsText" text="09.00 -13.00">
      <formula>NOT(ISERROR(SEARCH("09.00 -13.00",BL82)))</formula>
    </cfRule>
    <cfRule type="containsText" dxfId="10588" priority="10354" operator="containsText" text="09.00 -15:00">
      <formula>NOT(ISERROR(SEARCH("09.00 -15:00",BL82)))</formula>
    </cfRule>
    <cfRule type="containsText" dxfId="10587" priority="10355" operator="containsText" text="09.00 -16.00">
      <formula>NOT(ISERROR(SEARCH("09.00 -16.00",BL82)))</formula>
    </cfRule>
  </conditionalFormatting>
  <conditionalFormatting sqref="BL83:BQ88">
    <cfRule type="containsText" dxfId="10586" priority="10350" operator="containsText" text="09.00 -13.00">
      <formula>NOT(ISERROR(SEARCH("09.00 -13.00",BL83)))</formula>
    </cfRule>
    <cfRule type="containsText" dxfId="10585" priority="10351" operator="containsText" text="09.00 -15:00">
      <formula>NOT(ISERROR(SEARCH("09.00 -15:00",BL83)))</formula>
    </cfRule>
    <cfRule type="containsText" dxfId="10584" priority="10352" operator="containsText" text="09.00 -16.00">
      <formula>NOT(ISERROR(SEARCH("09.00 -16.00",BL83)))</formula>
    </cfRule>
  </conditionalFormatting>
  <conditionalFormatting sqref="BL81:BQ81">
    <cfRule type="containsText" dxfId="10583" priority="10347" operator="containsText" text="09.00 -13.00">
      <formula>NOT(ISERROR(SEARCH("09.00 -13.00",BL81)))</formula>
    </cfRule>
    <cfRule type="containsText" dxfId="10582" priority="10348" operator="containsText" text="09.00 -15:00">
      <formula>NOT(ISERROR(SEARCH("09.00 -15:00",BL81)))</formula>
    </cfRule>
    <cfRule type="containsText" dxfId="10581" priority="10349" operator="containsText" text="09.00 -16.00">
      <formula>NOT(ISERROR(SEARCH("09.00 -16.00",BL81)))</formula>
    </cfRule>
  </conditionalFormatting>
  <conditionalFormatting sqref="BL82:BQ82">
    <cfRule type="containsText" dxfId="10580" priority="10344" operator="containsText" text="09.00 -13:00">
      <formula>NOT(ISERROR(SEARCH("09.00 -13:00",BL82)))</formula>
    </cfRule>
    <cfRule type="containsText" dxfId="10579" priority="10345" operator="containsText" text="08.30 -17.30">
      <formula>NOT(ISERROR(SEARCH("08.30 -17.30",BL82)))</formula>
    </cfRule>
    <cfRule type="containsText" dxfId="10578" priority="10346" operator="containsText" text="08.30 -15:30">
      <formula>NOT(ISERROR(SEARCH("08.30 -15:30",BL82)))</formula>
    </cfRule>
  </conditionalFormatting>
  <conditionalFormatting sqref="BL83:BQ88">
    <cfRule type="containsText" dxfId="10577" priority="10341" operator="containsText" text="09.00 -13.00">
      <formula>NOT(ISERROR(SEARCH("09.00 -13.00",BL83)))</formula>
    </cfRule>
    <cfRule type="containsText" dxfId="10576" priority="10342" operator="containsText" text="09.00 -15:00">
      <formula>NOT(ISERROR(SEARCH("09.00 -15:00",BL83)))</formula>
    </cfRule>
    <cfRule type="containsText" dxfId="10575" priority="10343" operator="containsText" text="09.00 -16.00">
      <formula>NOT(ISERROR(SEARCH("09.00 -16.00",BL83)))</formula>
    </cfRule>
  </conditionalFormatting>
  <conditionalFormatting sqref="BL83:BQ88">
    <cfRule type="containsText" dxfId="10574" priority="10338" operator="containsText" text="09.00 -13:00">
      <formula>NOT(ISERROR(SEARCH("09.00 -13:00",BL83)))</formula>
    </cfRule>
    <cfRule type="containsText" dxfId="10573" priority="10339" operator="containsText" text="08.30 -17.30">
      <formula>NOT(ISERROR(SEARCH("08.30 -17.30",BL83)))</formula>
    </cfRule>
    <cfRule type="containsText" dxfId="10572" priority="10340" operator="containsText" text="08.30 -15:30">
      <formula>NOT(ISERROR(SEARCH("08.30 -15:30",BL83)))</formula>
    </cfRule>
  </conditionalFormatting>
  <conditionalFormatting sqref="BL81:BQ81">
    <cfRule type="containsText" dxfId="10571" priority="10335" operator="containsText" text="09.00 -13.00">
      <formula>NOT(ISERROR(SEARCH("09.00 -13.00",BL81)))</formula>
    </cfRule>
    <cfRule type="containsText" dxfId="10570" priority="10336" operator="containsText" text="09.00 -15:00">
      <formula>NOT(ISERROR(SEARCH("09.00 -15:00",BL81)))</formula>
    </cfRule>
    <cfRule type="containsText" dxfId="10569" priority="10337" operator="containsText" text="09.00 -16.00">
      <formula>NOT(ISERROR(SEARCH("09.00 -16.00",BL81)))</formula>
    </cfRule>
  </conditionalFormatting>
  <conditionalFormatting sqref="BL81:BQ81">
    <cfRule type="containsText" dxfId="10568" priority="10332" operator="containsText" text="09.00 -13:00">
      <formula>NOT(ISERROR(SEARCH("09.00 -13:00",BL81)))</formula>
    </cfRule>
    <cfRule type="containsText" dxfId="10567" priority="10333" operator="containsText" text="08.30 -17.30">
      <formula>NOT(ISERROR(SEARCH("08.30 -17.30",BL81)))</formula>
    </cfRule>
    <cfRule type="containsText" dxfId="10566" priority="10334" operator="containsText" text="08.30 -15:30">
      <formula>NOT(ISERROR(SEARCH("08.30 -15:30",BL81)))</formula>
    </cfRule>
  </conditionalFormatting>
  <conditionalFormatting sqref="BL91:BQ98">
    <cfRule type="containsText" dxfId="10565" priority="10314" operator="containsText" text="08.30 – 14.30">
      <formula>NOT(ISERROR(SEARCH("08.30 – 14.30",BL91)))</formula>
    </cfRule>
    <cfRule type="containsText" dxfId="10564" priority="10315" operator="containsText" text="09:30 – 18.30">
      <formula>NOT(ISERROR(SEARCH("09:30 – 18.30",BL91)))</formula>
    </cfRule>
    <cfRule type="containsText" dxfId="10563" priority="10316" operator="containsText" text="10.30 – 18.30">
      <formula>NOT(ISERROR(SEARCH("10.30 – 18.30",BL91)))</formula>
    </cfRule>
    <cfRule type="containsText" dxfId="10562" priority="10317" operator="containsText" text="09.30 – 18.30">
      <formula>NOT(ISERROR(SEARCH("09.30 – 18.30",BL91)))</formula>
    </cfRule>
    <cfRule type="containsText" dxfId="10561" priority="10319" operator="containsText" text="09.00 – 13:00">
      <formula>NOT(ISERROR(SEARCH("09.00 – 13:00",BL91)))</formula>
    </cfRule>
    <cfRule type="containsText" dxfId="10560" priority="10320" operator="containsText" text="08.30 – 16.30">
      <formula>NOT(ISERROR(SEARCH("08.30 – 16.30",BL91)))</formula>
    </cfRule>
    <cfRule type="containsText" dxfId="10559" priority="10321" operator="containsText" text="08:30 – 17.30">
      <formula>NOT(ISERROR(SEARCH("08:30 – 17.30",BL91)))</formula>
    </cfRule>
    <cfRule type="containsText" dxfId="10558" priority="10322" operator="containsText" text="08.30 – 17.30">
      <formula>NOT(ISERROR(SEARCH("08.30 – 17.30",BL91)))</formula>
    </cfRule>
    <cfRule type="containsText" dxfId="10557" priority="10323" operator="containsText" text="09.00 – 18.00">
      <formula>NOT(ISERROR(SEARCH("09.00 – 18.00",BL91)))</formula>
    </cfRule>
    <cfRule type="containsText" dxfId="10556" priority="10324" operator="containsText" text="09.00 – 13.00">
      <formula>NOT(ISERROR(SEARCH("09.00 – 13.00",BL91)))</formula>
    </cfRule>
    <cfRule type="containsText" dxfId="10555" priority="10325" operator="containsText" text="11.30 – 19.30">
      <formula>NOT(ISERROR(SEARCH("11.30 – 19.30",BL91)))</formula>
    </cfRule>
    <cfRule type="containsText" dxfId="10554" priority="10326" operator="containsText" text="10.30 – 19.30">
      <formula>NOT(ISERROR(SEARCH("10.30 – 19.30",BL91)))</formula>
    </cfRule>
    <cfRule type="containsText" dxfId="10553" priority="10327" operator="containsText" text="09.00 – 15.00">
      <formula>NOT(ISERROR(SEARCH("09.00 – 15.00",BL91)))</formula>
    </cfRule>
    <cfRule type="containsText" dxfId="10552" priority="10328" operator="containsText" text="1 2 : 3 0">
      <formula>NOT(ISERROR(SEARCH("1 2 : 3 0",BL91)))</formula>
    </cfRule>
    <cfRule type="containsText" dxfId="10551" priority="10329" operator="containsText" text="1 3 : 3 0">
      <formula>NOT(ISERROR(SEARCH("1 3 : 3 0",BL91)))</formula>
    </cfRule>
    <cfRule type="containsText" dxfId="10550" priority="10330" operator="containsText" text="FESTIVITÁ">
      <formula>NOT(ISERROR(SEARCH("FESTIVITÁ",BL91)))</formula>
    </cfRule>
    <cfRule type="cellIs" dxfId="10549" priority="10331" operator="equal">
      <formula>"DOMENICA"</formula>
    </cfRule>
  </conditionalFormatting>
  <conditionalFormatting sqref="BL91:BQ98">
    <cfRule type="containsText" dxfId="10548" priority="10306" operator="containsText" text="09.00 - 13.00">
      <formula>NOT(ISERROR(SEARCH("09.00 - 13.00",BL91)))</formula>
    </cfRule>
    <cfRule type="containsText" dxfId="10547" priority="10309" operator="containsText" text="09.00 – 15:00">
      <formula>NOT(ISERROR(SEARCH("09.00 – 15:00",BL91)))</formula>
    </cfRule>
    <cfRule type="containsText" dxfId="10546" priority="10310" operator="containsText" text="09.00 – 16.00">
      <formula>NOT(ISERROR(SEARCH("09.00 – 16.00",BL91)))</formula>
    </cfRule>
    <cfRule type="containsText" dxfId="10545" priority="10311" operator="containsText" text="09.00 - 13:00">
      <formula>NOT(ISERROR(SEARCH("09.00 - 13:00",BL91)))</formula>
    </cfRule>
    <cfRule type="containsText" dxfId="10544" priority="10312" operator="containsText" text="08.30 – 16:30 ">
      <formula>NOT(ISERROR(SEARCH("08.30 – 16:30 ",BL91)))</formula>
    </cfRule>
    <cfRule type="containsText" dxfId="10543" priority="10313" operator="containsText" text="08.30 – 17:30 ">
      <formula>NOT(ISERROR(SEARCH("08.30 – 17:30 ",BL91)))</formula>
    </cfRule>
  </conditionalFormatting>
  <conditionalFormatting sqref="BL91:BQ98">
    <cfRule type="containsText" dxfId="10542" priority="10308" operator="containsText" text="1 3 : 0 0">
      <formula>NOT(ISERROR(SEARCH("1 3 : 0 0",BL91)))</formula>
    </cfRule>
  </conditionalFormatting>
  <conditionalFormatting sqref="BL91:BQ91">
    <cfRule type="containsText" dxfId="10541" priority="10307" operator="containsText" text="13:00">
      <formula>NOT(ISERROR(SEARCH("13:00",BL91)))</formula>
    </cfRule>
  </conditionalFormatting>
  <conditionalFormatting sqref="BL91:BQ98">
    <cfRule type="containsText" dxfId="10540" priority="10318" operator="containsText" text="09:00 – 13.00 ">
      <formula>NOT(ISERROR(SEARCH("09:00 – 13.00 ",BL91)))</formula>
    </cfRule>
  </conditionalFormatting>
  <conditionalFormatting sqref="BL97:BQ97">
    <cfRule type="containsText" dxfId="10539" priority="10305" operator="containsText" text="09:00 – 13.00 ">
      <formula>NOT(ISERROR(SEARCH("09:00 – 13.00 ",BL97)))</formula>
    </cfRule>
  </conditionalFormatting>
  <conditionalFormatting sqref="BL91:BQ98">
    <cfRule type="containsText" dxfId="10538" priority="10304" operator="containsText" text="09:00 – 13.00 ">
      <formula>NOT(ISERROR(SEARCH("09:00 – 13.00 ",BL91)))</formula>
    </cfRule>
  </conditionalFormatting>
  <conditionalFormatting sqref="BL97:BQ98">
    <cfRule type="containsText" dxfId="10537" priority="10303" operator="containsText" text="09:00 – 13.00 ">
      <formula>NOT(ISERROR(SEARCH("09:00 – 13.00 ",BL97)))</formula>
    </cfRule>
  </conditionalFormatting>
  <conditionalFormatting sqref="BL92:BQ92">
    <cfRule type="containsText" dxfId="10536" priority="10300" operator="containsText" text="09.00 -13.00">
      <formula>NOT(ISERROR(SEARCH("09.00 -13.00",BL92)))</formula>
    </cfRule>
    <cfRule type="containsText" dxfId="10535" priority="10301" operator="containsText" text="09.00 -15:00">
      <formula>NOT(ISERROR(SEARCH("09.00 -15:00",BL92)))</formula>
    </cfRule>
    <cfRule type="containsText" dxfId="10534" priority="10302" operator="containsText" text="09.00 -16.00">
      <formula>NOT(ISERROR(SEARCH("09.00 -16.00",BL92)))</formula>
    </cfRule>
  </conditionalFormatting>
  <conditionalFormatting sqref="BL93:BQ98">
    <cfRule type="containsText" dxfId="10533" priority="10297" operator="containsText" text="09.00 -13.00">
      <formula>NOT(ISERROR(SEARCH("09.00 -13.00",BL93)))</formula>
    </cfRule>
    <cfRule type="containsText" dxfId="10532" priority="10298" operator="containsText" text="09.00 -15:00">
      <formula>NOT(ISERROR(SEARCH("09.00 -15:00",BL93)))</formula>
    </cfRule>
    <cfRule type="containsText" dxfId="10531" priority="10299" operator="containsText" text="09.00 -16.00">
      <formula>NOT(ISERROR(SEARCH("09.00 -16.00",BL93)))</formula>
    </cfRule>
  </conditionalFormatting>
  <conditionalFormatting sqref="BL91:BQ91">
    <cfRule type="containsText" dxfId="10530" priority="10294" operator="containsText" text="09.00 -13.00">
      <formula>NOT(ISERROR(SEARCH("09.00 -13.00",BL91)))</formula>
    </cfRule>
    <cfRule type="containsText" dxfId="10529" priority="10295" operator="containsText" text="09.00 -15:00">
      <formula>NOT(ISERROR(SEARCH("09.00 -15:00",BL91)))</formula>
    </cfRule>
    <cfRule type="containsText" dxfId="10528" priority="10296" operator="containsText" text="09.00 -16.00">
      <formula>NOT(ISERROR(SEARCH("09.00 -16.00",BL91)))</formula>
    </cfRule>
  </conditionalFormatting>
  <conditionalFormatting sqref="BL97:BQ97">
    <cfRule type="containsText" dxfId="10527" priority="10293" operator="containsText" text="09:00 – 13.00 ">
      <formula>NOT(ISERROR(SEARCH("09:00 – 13.00 ",BL97)))</formula>
    </cfRule>
  </conditionalFormatting>
  <conditionalFormatting sqref="BL91:BQ98">
    <cfRule type="containsText" dxfId="10526" priority="10292" operator="containsText" text="09:00 – 13.00 ">
      <formula>NOT(ISERROR(SEARCH("09:00 – 13.00 ",BL91)))</formula>
    </cfRule>
  </conditionalFormatting>
  <conditionalFormatting sqref="BL97:BQ98">
    <cfRule type="containsText" dxfId="10525" priority="10291" operator="containsText" text="09:00 – 13.00 ">
      <formula>NOT(ISERROR(SEARCH("09:00 – 13.00 ",BL97)))</formula>
    </cfRule>
  </conditionalFormatting>
  <conditionalFormatting sqref="BL92:BQ92">
    <cfRule type="containsText" dxfId="10524" priority="10288" operator="containsText" text="09.00 -13.00">
      <formula>NOT(ISERROR(SEARCH("09.00 -13.00",BL92)))</formula>
    </cfRule>
    <cfRule type="containsText" dxfId="10523" priority="10289" operator="containsText" text="09.00 -15:00">
      <formula>NOT(ISERROR(SEARCH("09.00 -15:00",BL92)))</formula>
    </cfRule>
    <cfRule type="containsText" dxfId="10522" priority="10290" operator="containsText" text="09.00 -16.00">
      <formula>NOT(ISERROR(SEARCH("09.00 -16.00",BL92)))</formula>
    </cfRule>
  </conditionalFormatting>
  <conditionalFormatting sqref="BL93:BQ98">
    <cfRule type="containsText" dxfId="10521" priority="10285" operator="containsText" text="09.00 -13.00">
      <formula>NOT(ISERROR(SEARCH("09.00 -13.00",BL93)))</formula>
    </cfRule>
    <cfRule type="containsText" dxfId="10520" priority="10286" operator="containsText" text="09.00 -15:00">
      <formula>NOT(ISERROR(SEARCH("09.00 -15:00",BL93)))</formula>
    </cfRule>
    <cfRule type="containsText" dxfId="10519" priority="10287" operator="containsText" text="09.00 -16.00">
      <formula>NOT(ISERROR(SEARCH("09.00 -16.00",BL93)))</formula>
    </cfRule>
  </conditionalFormatting>
  <conditionalFormatting sqref="BL91:BQ91">
    <cfRule type="containsText" dxfId="10518" priority="10282" operator="containsText" text="09.00 -13.00">
      <formula>NOT(ISERROR(SEARCH("09.00 -13.00",BL91)))</formula>
    </cfRule>
    <cfRule type="containsText" dxfId="10517" priority="10283" operator="containsText" text="09.00 -15:00">
      <formula>NOT(ISERROR(SEARCH("09.00 -15:00",BL91)))</formula>
    </cfRule>
    <cfRule type="containsText" dxfId="10516" priority="10284" operator="containsText" text="09.00 -16.00">
      <formula>NOT(ISERROR(SEARCH("09.00 -16.00",BL91)))</formula>
    </cfRule>
  </conditionalFormatting>
  <conditionalFormatting sqref="BL92:BQ92">
    <cfRule type="containsText" dxfId="10515" priority="10279" operator="containsText" text="09.00 -13:00">
      <formula>NOT(ISERROR(SEARCH("09.00 -13:00",BL92)))</formula>
    </cfRule>
    <cfRule type="containsText" dxfId="10514" priority="10280" operator="containsText" text="08.30 -17.30">
      <formula>NOT(ISERROR(SEARCH("08.30 -17.30",BL92)))</formula>
    </cfRule>
    <cfRule type="containsText" dxfId="10513" priority="10281" operator="containsText" text="08.30 -15:30">
      <formula>NOT(ISERROR(SEARCH("08.30 -15:30",BL92)))</formula>
    </cfRule>
  </conditionalFormatting>
  <conditionalFormatting sqref="BL93:BQ98">
    <cfRule type="containsText" dxfId="10512" priority="10276" operator="containsText" text="09.00 -13.00">
      <formula>NOT(ISERROR(SEARCH("09.00 -13.00",BL93)))</formula>
    </cfRule>
    <cfRule type="containsText" dxfId="10511" priority="10277" operator="containsText" text="09.00 -15:00">
      <formula>NOT(ISERROR(SEARCH("09.00 -15:00",BL93)))</formula>
    </cfRule>
    <cfRule type="containsText" dxfId="10510" priority="10278" operator="containsText" text="09.00 -16.00">
      <formula>NOT(ISERROR(SEARCH("09.00 -16.00",BL93)))</formula>
    </cfRule>
  </conditionalFormatting>
  <conditionalFormatting sqref="BL93:BQ98">
    <cfRule type="containsText" dxfId="10509" priority="10273" operator="containsText" text="09.00 -13:00">
      <formula>NOT(ISERROR(SEARCH("09.00 -13:00",BL93)))</formula>
    </cfRule>
    <cfRule type="containsText" dxfId="10508" priority="10274" operator="containsText" text="08.30 -17.30">
      <formula>NOT(ISERROR(SEARCH("08.30 -17.30",BL93)))</formula>
    </cfRule>
    <cfRule type="containsText" dxfId="10507" priority="10275" operator="containsText" text="08.30 -15:30">
      <formula>NOT(ISERROR(SEARCH("08.30 -15:30",BL93)))</formula>
    </cfRule>
  </conditionalFormatting>
  <conditionalFormatting sqref="BL91:BQ91">
    <cfRule type="containsText" dxfId="10506" priority="10270" operator="containsText" text="09.00 -13.00">
      <formula>NOT(ISERROR(SEARCH("09.00 -13.00",BL91)))</formula>
    </cfRule>
    <cfRule type="containsText" dxfId="10505" priority="10271" operator="containsText" text="09.00 -15:00">
      <formula>NOT(ISERROR(SEARCH("09.00 -15:00",BL91)))</formula>
    </cfRule>
    <cfRule type="containsText" dxfId="10504" priority="10272" operator="containsText" text="09.00 -16.00">
      <formula>NOT(ISERROR(SEARCH("09.00 -16.00",BL91)))</formula>
    </cfRule>
  </conditionalFormatting>
  <conditionalFormatting sqref="BL91:BQ91">
    <cfRule type="containsText" dxfId="10503" priority="10267" operator="containsText" text="09.00 -13:00">
      <formula>NOT(ISERROR(SEARCH("09.00 -13:00",BL91)))</formula>
    </cfRule>
    <cfRule type="containsText" dxfId="10502" priority="10268" operator="containsText" text="08.30 -17.30">
      <formula>NOT(ISERROR(SEARCH("08.30 -17.30",BL91)))</formula>
    </cfRule>
    <cfRule type="containsText" dxfId="10501" priority="10269" operator="containsText" text="08.30 -15:30">
      <formula>NOT(ISERROR(SEARCH("08.30 -15:30",BL91)))</formula>
    </cfRule>
  </conditionalFormatting>
  <conditionalFormatting sqref="BL90:BQ90">
    <cfRule type="cellIs" dxfId="10500" priority="10258" operator="equal">
      <formula>"09.00 – 13.00"</formula>
    </cfRule>
  </conditionalFormatting>
  <conditionalFormatting sqref="BL90:BQ90">
    <cfRule type="cellIs" dxfId="10499" priority="10259" operator="equal">
      <formula>"09.00 – 15.00"</formula>
    </cfRule>
  </conditionalFormatting>
  <conditionalFormatting sqref="BL90:BQ90">
    <cfRule type="cellIs" dxfId="10498" priority="10260" operator="equal">
      <formula>"09.00 – 18.00"</formula>
    </cfRule>
  </conditionalFormatting>
  <conditionalFormatting sqref="BL90:BQ90">
    <cfRule type="cellIs" dxfId="10497" priority="10261" operator="equal">
      <formula>"09.30 – 13.00"</formula>
    </cfRule>
  </conditionalFormatting>
  <conditionalFormatting sqref="BL90:BQ90">
    <cfRule type="cellIs" dxfId="10496" priority="10262" operator="equal">
      <formula>"10.30 – 19.30"</formula>
    </cfRule>
  </conditionalFormatting>
  <conditionalFormatting sqref="BL90:BQ90">
    <cfRule type="cellIs" dxfId="10495" priority="10263" operator="equal">
      <formula>"11.30 – 19.30"</formula>
    </cfRule>
  </conditionalFormatting>
  <conditionalFormatting sqref="BL90:BQ90">
    <cfRule type="cellIs" dxfId="10494" priority="10264" operator="equal">
      <formula>_FV(13,"3")</formula>
    </cfRule>
  </conditionalFormatting>
  <conditionalFormatting sqref="BL90:BQ90">
    <cfRule type="cellIs" dxfId="10493" priority="10265" operator="equal">
      <formula>_FV(13,"3")</formula>
    </cfRule>
  </conditionalFormatting>
  <conditionalFormatting sqref="BL90:BQ90">
    <cfRule type="cellIs" dxfId="10492" priority="10266" operator="equal">
      <formula>_FV(13,"3")</formula>
    </cfRule>
  </conditionalFormatting>
  <conditionalFormatting sqref="BL90:BQ90">
    <cfRule type="containsText" dxfId="10491" priority="10248" operator="containsText" text="DOMENICA">
      <formula>NOT(ISERROR(SEARCH("DOMENICA",BL90)))</formula>
    </cfRule>
    <cfRule type="containsText" dxfId="10490" priority="10249" operator="containsText" text="08.30 – 14.30">
      <formula>NOT(ISERROR(SEARCH("08.30 – 14.30",BL90)))</formula>
    </cfRule>
    <cfRule type="containsText" dxfId="10489" priority="10250" operator="containsText" text="09.30 – 18.30">
      <formula>NOT(ISERROR(SEARCH("09.30 – 18.30",BL90)))</formula>
    </cfRule>
    <cfRule type="containsText" dxfId="10488" priority="10251" operator="containsText" text="08.30 – 16.30">
      <formula>NOT(ISERROR(SEARCH("08.30 – 16.30",BL90)))</formula>
    </cfRule>
    <cfRule type="containsText" dxfId="10487" priority="10252" operator="containsText" text="08.30 – 17.30">
      <formula>NOT(ISERROR(SEARCH("08.30 – 17.30",BL90)))</formula>
    </cfRule>
    <cfRule type="containsText" dxfId="10486" priority="10253" operator="containsText" text="09.00 – 18.00">
      <formula>NOT(ISERROR(SEARCH("09.00 – 18.00",BL90)))</formula>
    </cfRule>
    <cfRule type="containsText" dxfId="10485" priority="10254" operator="containsText" text="09.00 – 15.00">
      <formula>NOT(ISERROR(SEARCH("09.00 – 15.00",BL90)))</formula>
    </cfRule>
    <cfRule type="containsText" dxfId="10484" priority="10255" operator="containsText" text="10.30 – 19.30">
      <formula>NOT(ISERROR(SEARCH("10.30 – 19.30",BL90)))</formula>
    </cfRule>
    <cfRule type="containsText" dxfId="10483" priority="10256" operator="containsText" text="09.00 – 13.00">
      <formula>NOT(ISERROR(SEARCH("09.00 – 13.00",BL90)))</formula>
    </cfRule>
    <cfRule type="containsText" dxfId="10482" priority="10257" operator="containsText" text="11.30 – 19.30">
      <formula>NOT(ISERROR(SEARCH("11.30 – 19.30",BL90)))</formula>
    </cfRule>
  </conditionalFormatting>
  <conditionalFormatting sqref="BL90:BQ90">
    <cfRule type="cellIs" dxfId="10481" priority="10240" operator="equal">
      <formula>"09.00 – 15.00"</formula>
    </cfRule>
  </conditionalFormatting>
  <conditionalFormatting sqref="BL90:BQ90">
    <cfRule type="cellIs" dxfId="10480" priority="10241" operator="equal">
      <formula>"09.00 – 18.00"</formula>
    </cfRule>
  </conditionalFormatting>
  <conditionalFormatting sqref="BL90:BQ90">
    <cfRule type="cellIs" dxfId="10479" priority="10242" operator="equal">
      <formula>"09.30 – 13.00"</formula>
    </cfRule>
  </conditionalFormatting>
  <conditionalFormatting sqref="BL90:BQ90">
    <cfRule type="cellIs" dxfId="10478" priority="10243" operator="equal">
      <formula>"10.30 – 19.30"</formula>
    </cfRule>
  </conditionalFormatting>
  <conditionalFormatting sqref="BL90:BQ90">
    <cfRule type="cellIs" dxfId="10477" priority="10244" operator="equal">
      <formula>"11.30 – 19.30"</formula>
    </cfRule>
  </conditionalFormatting>
  <conditionalFormatting sqref="BL90:BQ90">
    <cfRule type="cellIs" dxfId="10476" priority="10245" operator="equal">
      <formula>_FV(13,"3")</formula>
    </cfRule>
  </conditionalFormatting>
  <conditionalFormatting sqref="BL90:BQ90">
    <cfRule type="cellIs" dxfId="10475" priority="10246" operator="equal">
      <formula>_FV(13,"3")</formula>
    </cfRule>
  </conditionalFormatting>
  <conditionalFormatting sqref="BL90:BQ90">
    <cfRule type="cellIs" dxfId="10474" priority="10247" operator="equal">
      <formula>_FV(13,"3")</formula>
    </cfRule>
  </conditionalFormatting>
  <conditionalFormatting sqref="BL90:BQ90">
    <cfRule type="cellIs" dxfId="10473" priority="10232" operator="equal">
      <formula>"09.00 – 15.00"</formula>
    </cfRule>
  </conditionalFormatting>
  <conditionalFormatting sqref="BL90:BQ90">
    <cfRule type="cellIs" dxfId="10472" priority="10233" operator="equal">
      <formula>"09.00 – 18.00"</formula>
    </cfRule>
  </conditionalFormatting>
  <conditionalFormatting sqref="BL90:BQ90">
    <cfRule type="cellIs" dxfId="10471" priority="10234" operator="equal">
      <formula>"09.30 – 13.00"</formula>
    </cfRule>
  </conditionalFormatting>
  <conditionalFormatting sqref="BL90:BQ90">
    <cfRule type="cellIs" dxfId="10470" priority="10235" operator="equal">
      <formula>"10.30 – 19.30"</formula>
    </cfRule>
  </conditionalFormatting>
  <conditionalFormatting sqref="BL90:BQ90">
    <cfRule type="cellIs" dxfId="10469" priority="10236" operator="equal">
      <formula>"11.30 – 19.30"</formula>
    </cfRule>
  </conditionalFormatting>
  <conditionalFormatting sqref="BL90:BQ90">
    <cfRule type="cellIs" dxfId="10468" priority="10237" operator="equal">
      <formula>_FV(13,"3")</formula>
    </cfRule>
  </conditionalFormatting>
  <conditionalFormatting sqref="BL90:BQ90">
    <cfRule type="cellIs" dxfId="10467" priority="10238" operator="equal">
      <formula>_FV(13,"3")</formula>
    </cfRule>
  </conditionalFormatting>
  <conditionalFormatting sqref="BL90:BQ90">
    <cfRule type="cellIs" dxfId="10466" priority="10239" operator="equal">
      <formula>_FV(13,"3")</formula>
    </cfRule>
  </conditionalFormatting>
  <conditionalFormatting sqref="BL90:BQ90">
    <cfRule type="containsText" dxfId="10465" priority="10226" operator="containsText" text="09.00 - 13.00">
      <formula>NOT(ISERROR(SEARCH("09.00 - 13.00",BL90)))</formula>
    </cfRule>
    <cfRule type="containsText" dxfId="10464" priority="10227" operator="containsText" text="09.00 – 15:00">
      <formula>NOT(ISERROR(SEARCH("09.00 – 15:00",BL90)))</formula>
    </cfRule>
    <cfRule type="containsText" dxfId="10463" priority="10228" operator="containsText" text="09.00 – 16.00">
      <formula>NOT(ISERROR(SEARCH("09.00 – 16.00",BL90)))</formula>
    </cfRule>
    <cfRule type="containsText" dxfId="10462" priority="10229" operator="containsText" text="09.00 - 13:00">
      <formula>NOT(ISERROR(SEARCH("09.00 - 13:00",BL90)))</formula>
    </cfRule>
    <cfRule type="containsText" dxfId="10461" priority="10230" operator="containsText" text="08.30 – 16:30 ">
      <formula>NOT(ISERROR(SEARCH("08.30 – 16:30 ",BL90)))</formula>
    </cfRule>
    <cfRule type="containsText" dxfId="10460" priority="10231" operator="containsText" text="08.30 – 17:30 ">
      <formula>NOT(ISERROR(SEARCH("08.30 – 17:30 ",BL90)))</formula>
    </cfRule>
  </conditionalFormatting>
  <conditionalFormatting sqref="BL90:BQ90">
    <cfRule type="cellIs" dxfId="10459" priority="10218" operator="equal">
      <formula>"09.00 – 15.00"</formula>
    </cfRule>
  </conditionalFormatting>
  <conditionalFormatting sqref="BL90:BQ90">
    <cfRule type="cellIs" dxfId="10458" priority="10219" operator="equal">
      <formula>"09.00 – 18.00"</formula>
    </cfRule>
  </conditionalFormatting>
  <conditionalFormatting sqref="BL90:BQ90">
    <cfRule type="cellIs" dxfId="10457" priority="10220" operator="equal">
      <formula>"09.30 – 13.00"</formula>
    </cfRule>
  </conditionalFormatting>
  <conditionalFormatting sqref="BL90:BQ90">
    <cfRule type="cellIs" dxfId="10456" priority="10221" operator="equal">
      <formula>"10.30 – 19.30"</formula>
    </cfRule>
  </conditionalFormatting>
  <conditionalFormatting sqref="BL90:BQ90">
    <cfRule type="cellIs" dxfId="10455" priority="10222" operator="equal">
      <formula>"11.30 – 19.30"</formula>
    </cfRule>
  </conditionalFormatting>
  <conditionalFormatting sqref="BL90:BQ90">
    <cfRule type="cellIs" dxfId="10454" priority="10223" operator="equal">
      <formula>_FV(13,"3")</formula>
    </cfRule>
  </conditionalFormatting>
  <conditionalFormatting sqref="BL90:BQ90">
    <cfRule type="cellIs" dxfId="10453" priority="10224" operator="equal">
      <formula>_FV(13,"3")</formula>
    </cfRule>
  </conditionalFormatting>
  <conditionalFormatting sqref="BL90:BQ90">
    <cfRule type="cellIs" dxfId="10452" priority="10225" operator="equal">
      <formula>_FV(13,"3")</formula>
    </cfRule>
  </conditionalFormatting>
  <conditionalFormatting sqref="BL90:BQ90">
    <cfRule type="containsText" dxfId="10451" priority="10208" operator="containsText" text="DOMENICA">
      <formula>NOT(ISERROR(SEARCH("DOMENICA",BL90)))</formula>
    </cfRule>
    <cfRule type="containsText" dxfId="10450" priority="10209" operator="containsText" text="08.30 – 14.30">
      <formula>NOT(ISERROR(SEARCH("08.30 – 14.30",BL90)))</formula>
    </cfRule>
    <cfRule type="containsText" dxfId="10449" priority="10210" operator="containsText" text="09.30 – 18.30">
      <formula>NOT(ISERROR(SEARCH("09.30 – 18.30",BL90)))</formula>
    </cfRule>
    <cfRule type="containsText" dxfId="10448" priority="10211" operator="containsText" text="08.30 – 16.30">
      <formula>NOT(ISERROR(SEARCH("08.30 – 16.30",BL90)))</formula>
    </cfRule>
    <cfRule type="containsText" dxfId="10447" priority="10212" operator="containsText" text="08.30 – 17.30">
      <formula>NOT(ISERROR(SEARCH("08.30 – 17.30",BL90)))</formula>
    </cfRule>
    <cfRule type="containsText" dxfId="10446" priority="10213" operator="containsText" text="09.00 – 18.00">
      <formula>NOT(ISERROR(SEARCH("09.00 – 18.00",BL90)))</formula>
    </cfRule>
    <cfRule type="containsText" dxfId="10445" priority="10214" operator="containsText" text="09.00 – 15.00">
      <formula>NOT(ISERROR(SEARCH("09.00 – 15.00",BL90)))</formula>
    </cfRule>
    <cfRule type="containsText" dxfId="10444" priority="10215" operator="containsText" text="10.30 – 19.30">
      <formula>NOT(ISERROR(SEARCH("10.30 – 19.30",BL90)))</formula>
    </cfRule>
    <cfRule type="containsText" dxfId="10443" priority="10216" operator="containsText" text="09.00 – 13.00">
      <formula>NOT(ISERROR(SEARCH("09.00 – 13.00",BL90)))</formula>
    </cfRule>
    <cfRule type="containsText" dxfId="10442" priority="10217" operator="containsText" text="11.30 – 19.30">
      <formula>NOT(ISERROR(SEARCH("11.30 – 19.30",BL90)))</formula>
    </cfRule>
  </conditionalFormatting>
  <conditionalFormatting sqref="BL90:BQ90">
    <cfRule type="cellIs" dxfId="10441" priority="10201" operator="equal">
      <formula>"09.00 – 18.00"</formula>
    </cfRule>
  </conditionalFormatting>
  <conditionalFormatting sqref="BL90:BQ90">
    <cfRule type="cellIs" dxfId="10440" priority="10202" operator="equal">
      <formula>"09.30 – 13.00"</formula>
    </cfRule>
  </conditionalFormatting>
  <conditionalFormatting sqref="BL90:BQ90">
    <cfRule type="cellIs" dxfId="10439" priority="10203" operator="equal">
      <formula>"10.30 – 19.30"</formula>
    </cfRule>
  </conditionalFormatting>
  <conditionalFormatting sqref="BL90:BQ90">
    <cfRule type="cellIs" dxfId="10438" priority="10204" operator="equal">
      <formula>"11.30 – 19.30"</formula>
    </cfRule>
  </conditionalFormatting>
  <conditionalFormatting sqref="BL90:BQ90">
    <cfRule type="cellIs" dxfId="10437" priority="10205" operator="equal">
      <formula>_FV(13,"3")</formula>
    </cfRule>
  </conditionalFormatting>
  <conditionalFormatting sqref="BL90:BQ90">
    <cfRule type="cellIs" dxfId="10436" priority="10206" operator="equal">
      <formula>_FV(13,"3")</formula>
    </cfRule>
  </conditionalFormatting>
  <conditionalFormatting sqref="BL90:BQ90">
    <cfRule type="cellIs" dxfId="10435" priority="10207" operator="equal">
      <formula>_FV(13,"3")</formula>
    </cfRule>
  </conditionalFormatting>
  <conditionalFormatting sqref="BL90:BQ90">
    <cfRule type="cellIs" dxfId="10434" priority="10194" operator="equal">
      <formula>"09.00 – 18.00"</formula>
    </cfRule>
  </conditionalFormatting>
  <conditionalFormatting sqref="BL90:BQ90">
    <cfRule type="cellIs" dxfId="10433" priority="10195" operator="equal">
      <formula>"09.30 – 13.00"</formula>
    </cfRule>
  </conditionalFormatting>
  <conditionalFormatting sqref="BL90:BQ90">
    <cfRule type="cellIs" dxfId="10432" priority="10196" operator="equal">
      <formula>"10.30 – 19.30"</formula>
    </cfRule>
  </conditionalFormatting>
  <conditionalFormatting sqref="BL90:BQ90">
    <cfRule type="cellIs" dxfId="10431" priority="10197" operator="equal">
      <formula>"11.30 – 19.30"</formula>
    </cfRule>
  </conditionalFormatting>
  <conditionalFormatting sqref="BL90:BQ90">
    <cfRule type="cellIs" dxfId="10430" priority="10198" operator="equal">
      <formula>_FV(13,"3")</formula>
    </cfRule>
  </conditionalFormatting>
  <conditionalFormatting sqref="BL90:BQ90">
    <cfRule type="cellIs" dxfId="10429" priority="10199" operator="equal">
      <formula>_FV(13,"3")</formula>
    </cfRule>
  </conditionalFormatting>
  <conditionalFormatting sqref="BL90:BQ90">
    <cfRule type="cellIs" dxfId="10428" priority="10200" operator="equal">
      <formula>_FV(13,"3")</formula>
    </cfRule>
  </conditionalFormatting>
  <conditionalFormatting sqref="BL89:BQ89">
    <cfRule type="containsText" dxfId="10427" priority="10177" operator="containsText" text="08.30 – 14.30">
      <formula>NOT(ISERROR(SEARCH("08.30 – 14.30",BL89)))</formula>
    </cfRule>
    <cfRule type="containsText" dxfId="10426" priority="10178" operator="containsText" text="09:30 – 18.30">
      <formula>NOT(ISERROR(SEARCH("09:30 – 18.30",BL89)))</formula>
    </cfRule>
    <cfRule type="containsText" dxfId="10425" priority="10179" operator="containsText" text="10.30 – 18.30">
      <formula>NOT(ISERROR(SEARCH("10.30 – 18.30",BL89)))</formula>
    </cfRule>
    <cfRule type="containsText" dxfId="10424" priority="10180" operator="containsText" text="09.30 – 18.30">
      <formula>NOT(ISERROR(SEARCH("09.30 – 18.30",BL89)))</formula>
    </cfRule>
    <cfRule type="containsText" dxfId="10423" priority="10181" operator="containsText" text="09.00 – 13:00">
      <formula>NOT(ISERROR(SEARCH("09.00 – 13:00",BL89)))</formula>
    </cfRule>
    <cfRule type="containsText" dxfId="10422" priority="10182" operator="containsText" text="08.30 – 16.30">
      <formula>NOT(ISERROR(SEARCH("08.30 – 16.30",BL89)))</formula>
    </cfRule>
    <cfRule type="containsText" dxfId="10421" priority="10183" operator="containsText" text="08:30 – 17.30">
      <formula>NOT(ISERROR(SEARCH("08:30 – 17.30",BL89)))</formula>
    </cfRule>
    <cfRule type="containsText" dxfId="10420" priority="10184" operator="containsText" text="08.30 – 17.30">
      <formula>NOT(ISERROR(SEARCH("08.30 – 17.30",BL89)))</formula>
    </cfRule>
    <cfRule type="containsText" dxfId="10419" priority="10185" operator="containsText" text="09.00 – 18.00">
      <formula>NOT(ISERROR(SEARCH("09.00 – 18.00",BL89)))</formula>
    </cfRule>
    <cfRule type="containsText" dxfId="10418" priority="10186" operator="containsText" text="09.00 – 13.00">
      <formula>NOT(ISERROR(SEARCH("09.00 – 13.00",BL89)))</formula>
    </cfRule>
    <cfRule type="containsText" dxfId="10417" priority="10187" operator="containsText" text="11.30 – 19.30">
      <formula>NOT(ISERROR(SEARCH("11.30 – 19.30",BL89)))</formula>
    </cfRule>
    <cfRule type="containsText" dxfId="10416" priority="10188" operator="containsText" text="10.30 – 19.30">
      <formula>NOT(ISERROR(SEARCH("10.30 – 19.30",BL89)))</formula>
    </cfRule>
    <cfRule type="containsText" dxfId="10415" priority="10189" operator="containsText" text="09.00 – 15.00">
      <formula>NOT(ISERROR(SEARCH("09.00 – 15.00",BL89)))</formula>
    </cfRule>
    <cfRule type="containsText" dxfId="10414" priority="10190" operator="containsText" text="12:30">
      <formula>NOT(ISERROR(SEARCH("12:30",BL89)))</formula>
    </cfRule>
    <cfRule type="containsText" dxfId="10413" priority="10191" operator="containsText" text="13:30">
      <formula>NOT(ISERROR(SEARCH("13:30",BL89)))</formula>
    </cfRule>
    <cfRule type="containsText" dxfId="10412" priority="10192" operator="containsText" text="FESTIVITÁ">
      <formula>NOT(ISERROR(SEARCH("FESTIVITÁ",BL89)))</formula>
    </cfRule>
    <cfRule type="cellIs" dxfId="10411" priority="10193" operator="equal">
      <formula>"DOMENICA"</formula>
    </cfRule>
  </conditionalFormatting>
  <conditionalFormatting sqref="BL89:BQ89">
    <cfRule type="containsText" dxfId="10410" priority="10171" operator="containsText" text="09.00 - 13.00">
      <formula>NOT(ISERROR(SEARCH("09.00 - 13.00",BL89)))</formula>
    </cfRule>
    <cfRule type="containsText" dxfId="10409" priority="10172" operator="containsText" text="09.00 – 15:00">
      <formula>NOT(ISERROR(SEARCH("09.00 – 15:00",BL89)))</formula>
    </cfRule>
    <cfRule type="containsText" dxfId="10408" priority="10173" operator="containsText" text="09.00 – 16.00">
      <formula>NOT(ISERROR(SEARCH("09.00 – 16.00",BL89)))</formula>
    </cfRule>
    <cfRule type="containsText" dxfId="10407" priority="10174" operator="containsText" text="09.00 - 13:00">
      <formula>NOT(ISERROR(SEARCH("09.00 - 13:00",BL89)))</formula>
    </cfRule>
    <cfRule type="containsText" dxfId="10406" priority="10175" operator="containsText" text="08.30 – 16:30 ">
      <formula>NOT(ISERROR(SEARCH("08.30 – 16:30 ",BL89)))</formula>
    </cfRule>
    <cfRule type="containsText" dxfId="10405" priority="10176" operator="containsText" text="08.30 – 17:30 ">
      <formula>NOT(ISERROR(SEARCH("08.30 – 17:30 ",BL89)))</formula>
    </cfRule>
  </conditionalFormatting>
  <conditionalFormatting sqref="BL5:BQ5">
    <cfRule type="containsText" dxfId="10404" priority="10154" operator="containsText" text="08.30 – 14.30">
      <formula>NOT(ISERROR(SEARCH("08.30 – 14.30",BL5)))</formula>
    </cfRule>
    <cfRule type="containsText" dxfId="10403" priority="10155" operator="containsText" text="09:30 – 18.30">
      <formula>NOT(ISERROR(SEARCH("09:30 – 18.30",BL5)))</formula>
    </cfRule>
    <cfRule type="containsText" dxfId="10402" priority="10156" operator="containsText" text="10.30 – 18.30">
      <formula>NOT(ISERROR(SEARCH("10.30 – 18.30",BL5)))</formula>
    </cfRule>
    <cfRule type="containsText" dxfId="10401" priority="10157" operator="containsText" text="09.30 – 18.30">
      <formula>NOT(ISERROR(SEARCH("09.30 – 18.30",BL5)))</formula>
    </cfRule>
    <cfRule type="containsText" dxfId="10400" priority="10158" operator="containsText" text="09.00 – 13:00">
      <formula>NOT(ISERROR(SEARCH("09.00 – 13:00",BL5)))</formula>
    </cfRule>
    <cfRule type="containsText" dxfId="10399" priority="10159" operator="containsText" text="08.30 – 16.30">
      <formula>NOT(ISERROR(SEARCH("08.30 – 16.30",BL5)))</formula>
    </cfRule>
    <cfRule type="containsText" dxfId="10398" priority="10160" operator="containsText" text="08:30 – 17.30">
      <formula>NOT(ISERROR(SEARCH("08:30 – 17.30",BL5)))</formula>
    </cfRule>
    <cfRule type="containsText" dxfId="10397" priority="10161" operator="containsText" text="08.30 – 17.30">
      <formula>NOT(ISERROR(SEARCH("08.30 – 17.30",BL5)))</formula>
    </cfRule>
    <cfRule type="containsText" dxfId="10396" priority="10162" operator="containsText" text="09.00 – 18.00">
      <formula>NOT(ISERROR(SEARCH("09.00 – 18.00",BL5)))</formula>
    </cfRule>
    <cfRule type="containsText" dxfId="10395" priority="10163" operator="containsText" text="09.00 – 13.00">
      <formula>NOT(ISERROR(SEARCH("09.00 – 13.00",BL5)))</formula>
    </cfRule>
    <cfRule type="containsText" dxfId="10394" priority="10164" operator="containsText" text="11.30 – 19.30">
      <formula>NOT(ISERROR(SEARCH("11.30 – 19.30",BL5)))</formula>
    </cfRule>
    <cfRule type="containsText" dxfId="10393" priority="10165" operator="containsText" text="10.30 – 19.30">
      <formula>NOT(ISERROR(SEARCH("10.30 – 19.30",BL5)))</formula>
    </cfRule>
    <cfRule type="containsText" dxfId="10392" priority="10166" operator="containsText" text="09.00 – 15.00">
      <formula>NOT(ISERROR(SEARCH("09.00 – 15.00",BL5)))</formula>
    </cfRule>
    <cfRule type="containsText" dxfId="10391" priority="10167" operator="containsText" text="12:30">
      <formula>NOT(ISERROR(SEARCH("12:30",BL5)))</formula>
    </cfRule>
    <cfRule type="containsText" dxfId="10390" priority="10168" operator="containsText" text="13:30">
      <formula>NOT(ISERROR(SEARCH("13:30",BL5)))</formula>
    </cfRule>
    <cfRule type="containsText" dxfId="10389" priority="10169" operator="containsText" text="FESTIVITÁ">
      <formula>NOT(ISERROR(SEARCH("FESTIVITÁ",BL5)))</formula>
    </cfRule>
    <cfRule type="cellIs" dxfId="10388" priority="10170" operator="equal">
      <formula>"DOMENICA"</formula>
    </cfRule>
  </conditionalFormatting>
  <conditionalFormatting sqref="BL25:BQ25">
    <cfRule type="containsText" dxfId="10387" priority="10137" operator="containsText" text="08.30 – 14.30">
      <formula>NOT(ISERROR(SEARCH("08.30 – 14.30",BL25)))</formula>
    </cfRule>
    <cfRule type="containsText" dxfId="10386" priority="10138" operator="containsText" text="09:30 – 18.30">
      <formula>NOT(ISERROR(SEARCH("09:30 – 18.30",BL25)))</formula>
    </cfRule>
    <cfRule type="containsText" dxfId="10385" priority="10139" operator="containsText" text="10.30 – 18.30">
      <formula>NOT(ISERROR(SEARCH("10.30 – 18.30",BL25)))</formula>
    </cfRule>
    <cfRule type="containsText" dxfId="10384" priority="10140" operator="containsText" text="09.30 – 18.30">
      <formula>NOT(ISERROR(SEARCH("09.30 – 18.30",BL25)))</formula>
    </cfRule>
    <cfRule type="containsText" dxfId="10383" priority="10141" operator="containsText" text="09.00 – 13:00">
      <formula>NOT(ISERROR(SEARCH("09.00 – 13:00",BL25)))</formula>
    </cfRule>
    <cfRule type="containsText" dxfId="10382" priority="10142" operator="containsText" text="08.30 – 16.30">
      <formula>NOT(ISERROR(SEARCH("08.30 – 16.30",BL25)))</formula>
    </cfRule>
    <cfRule type="containsText" dxfId="10381" priority="10143" operator="containsText" text="08:30 – 17.30">
      <formula>NOT(ISERROR(SEARCH("08:30 – 17.30",BL25)))</formula>
    </cfRule>
    <cfRule type="containsText" dxfId="10380" priority="10144" operator="containsText" text="08.30 – 17.30">
      <formula>NOT(ISERROR(SEARCH("08.30 – 17.30",BL25)))</formula>
    </cfRule>
    <cfRule type="containsText" dxfId="10379" priority="10145" operator="containsText" text="09.00 – 18.00">
      <formula>NOT(ISERROR(SEARCH("09.00 – 18.00",BL25)))</formula>
    </cfRule>
    <cfRule type="containsText" dxfId="10378" priority="10146" operator="containsText" text="09.00 – 13.00">
      <formula>NOT(ISERROR(SEARCH("09.00 – 13.00",BL25)))</formula>
    </cfRule>
    <cfRule type="containsText" dxfId="10377" priority="10147" operator="containsText" text="11.30 – 19.30">
      <formula>NOT(ISERROR(SEARCH("11.30 – 19.30",BL25)))</formula>
    </cfRule>
    <cfRule type="containsText" dxfId="10376" priority="10148" operator="containsText" text="10.30 – 19.30">
      <formula>NOT(ISERROR(SEARCH("10.30 – 19.30",BL25)))</formula>
    </cfRule>
    <cfRule type="containsText" dxfId="10375" priority="10149" operator="containsText" text="09.00 – 15.00">
      <formula>NOT(ISERROR(SEARCH("09.00 – 15.00",BL25)))</formula>
    </cfRule>
    <cfRule type="containsText" dxfId="10374" priority="10150" operator="containsText" text="12:30">
      <formula>NOT(ISERROR(SEARCH("12:30",BL25)))</formula>
    </cfRule>
    <cfRule type="containsText" dxfId="10373" priority="10151" operator="containsText" text="13:30">
      <formula>NOT(ISERROR(SEARCH("13:30",BL25)))</formula>
    </cfRule>
    <cfRule type="containsText" dxfId="10372" priority="10152" operator="containsText" text="FESTIVITÁ">
      <formula>NOT(ISERROR(SEARCH("FESTIVITÁ",BL25)))</formula>
    </cfRule>
    <cfRule type="cellIs" dxfId="10371" priority="10153" operator="equal">
      <formula>"DOMENICA"</formula>
    </cfRule>
  </conditionalFormatting>
  <conditionalFormatting sqref="BL15:BQ15">
    <cfRule type="containsText" dxfId="10370" priority="10120" operator="containsText" text="08.30 – 14.30">
      <formula>NOT(ISERROR(SEARCH("08.30 – 14.30",BL15)))</formula>
    </cfRule>
    <cfRule type="containsText" dxfId="10369" priority="10121" operator="containsText" text="09:30 – 18.30">
      <formula>NOT(ISERROR(SEARCH("09:30 – 18.30",BL15)))</formula>
    </cfRule>
    <cfRule type="containsText" dxfId="10368" priority="10122" operator="containsText" text="10.30 – 18.30">
      <formula>NOT(ISERROR(SEARCH("10.30 – 18.30",BL15)))</formula>
    </cfRule>
    <cfRule type="containsText" dxfId="10367" priority="10123" operator="containsText" text="09.30 – 18.30">
      <formula>NOT(ISERROR(SEARCH("09.30 – 18.30",BL15)))</formula>
    </cfRule>
    <cfRule type="containsText" dxfId="10366" priority="10124" operator="containsText" text="09.00 – 13:00">
      <formula>NOT(ISERROR(SEARCH("09.00 – 13:00",BL15)))</formula>
    </cfRule>
    <cfRule type="containsText" dxfId="10365" priority="10125" operator="containsText" text="08.30 – 16.30">
      <formula>NOT(ISERROR(SEARCH("08.30 – 16.30",BL15)))</formula>
    </cfRule>
    <cfRule type="containsText" dxfId="10364" priority="10126" operator="containsText" text="08:30 – 17.30">
      <formula>NOT(ISERROR(SEARCH("08:30 – 17.30",BL15)))</formula>
    </cfRule>
    <cfRule type="containsText" dxfId="10363" priority="10127" operator="containsText" text="08.30 – 17.30">
      <formula>NOT(ISERROR(SEARCH("08.30 – 17.30",BL15)))</formula>
    </cfRule>
    <cfRule type="containsText" dxfId="10362" priority="10128" operator="containsText" text="09.00 – 18.00">
      <formula>NOT(ISERROR(SEARCH("09.00 – 18.00",BL15)))</formula>
    </cfRule>
    <cfRule type="containsText" dxfId="10361" priority="10129" operator="containsText" text="09.00 – 13.00">
      <formula>NOT(ISERROR(SEARCH("09.00 – 13.00",BL15)))</formula>
    </cfRule>
    <cfRule type="containsText" dxfId="10360" priority="10130" operator="containsText" text="11.30 – 19.30">
      <formula>NOT(ISERROR(SEARCH("11.30 – 19.30",BL15)))</formula>
    </cfRule>
    <cfRule type="containsText" dxfId="10359" priority="10131" operator="containsText" text="10.30 – 19.30">
      <formula>NOT(ISERROR(SEARCH("10.30 – 19.30",BL15)))</formula>
    </cfRule>
    <cfRule type="containsText" dxfId="10358" priority="10132" operator="containsText" text="09.00 – 15.00">
      <formula>NOT(ISERROR(SEARCH("09.00 – 15.00",BL15)))</formula>
    </cfRule>
    <cfRule type="containsText" dxfId="10357" priority="10133" operator="containsText" text="12:30">
      <formula>NOT(ISERROR(SEARCH("12:30",BL15)))</formula>
    </cfRule>
    <cfRule type="containsText" dxfId="10356" priority="10134" operator="containsText" text="13:30">
      <formula>NOT(ISERROR(SEARCH("13:30",BL15)))</formula>
    </cfRule>
    <cfRule type="containsText" dxfId="10355" priority="10135" operator="containsText" text="FESTIVITÁ">
      <formula>NOT(ISERROR(SEARCH("FESTIVITÁ",BL15)))</formula>
    </cfRule>
    <cfRule type="cellIs" dxfId="10354" priority="10136" operator="equal">
      <formula>"DOMENICA"</formula>
    </cfRule>
  </conditionalFormatting>
  <conditionalFormatting sqref="BL35:BQ35">
    <cfRule type="containsText" dxfId="10353" priority="10103" operator="containsText" text="08.30 – 14.30">
      <formula>NOT(ISERROR(SEARCH("08.30 – 14.30",BL35)))</formula>
    </cfRule>
    <cfRule type="containsText" dxfId="10352" priority="10104" operator="containsText" text="09:30 – 18.30">
      <formula>NOT(ISERROR(SEARCH("09:30 – 18.30",BL35)))</formula>
    </cfRule>
    <cfRule type="containsText" dxfId="10351" priority="10105" operator="containsText" text="10.30 – 18.30">
      <formula>NOT(ISERROR(SEARCH("10.30 – 18.30",BL35)))</formula>
    </cfRule>
    <cfRule type="containsText" dxfId="10350" priority="10106" operator="containsText" text="09.30 – 18.30">
      <formula>NOT(ISERROR(SEARCH("09.30 – 18.30",BL35)))</formula>
    </cfRule>
    <cfRule type="containsText" dxfId="10349" priority="10107" operator="containsText" text="09.00 – 13:00">
      <formula>NOT(ISERROR(SEARCH("09.00 – 13:00",BL35)))</formula>
    </cfRule>
    <cfRule type="containsText" dxfId="10348" priority="10108" operator="containsText" text="08.30 – 16.30">
      <formula>NOT(ISERROR(SEARCH("08.30 – 16.30",BL35)))</formula>
    </cfRule>
    <cfRule type="containsText" dxfId="10347" priority="10109" operator="containsText" text="08:30 – 17.30">
      <formula>NOT(ISERROR(SEARCH("08:30 – 17.30",BL35)))</formula>
    </cfRule>
    <cfRule type="containsText" dxfId="10346" priority="10110" operator="containsText" text="08.30 – 17.30">
      <formula>NOT(ISERROR(SEARCH("08.30 – 17.30",BL35)))</formula>
    </cfRule>
    <cfRule type="containsText" dxfId="10345" priority="10111" operator="containsText" text="09.00 – 18.00">
      <formula>NOT(ISERROR(SEARCH("09.00 – 18.00",BL35)))</formula>
    </cfRule>
    <cfRule type="containsText" dxfId="10344" priority="10112" operator="containsText" text="09.00 – 13.00">
      <formula>NOT(ISERROR(SEARCH("09.00 – 13.00",BL35)))</formula>
    </cfRule>
    <cfRule type="containsText" dxfId="10343" priority="10113" operator="containsText" text="11.30 – 19.30">
      <formula>NOT(ISERROR(SEARCH("11.30 – 19.30",BL35)))</formula>
    </cfRule>
    <cfRule type="containsText" dxfId="10342" priority="10114" operator="containsText" text="10.30 – 19.30">
      <formula>NOT(ISERROR(SEARCH("10.30 – 19.30",BL35)))</formula>
    </cfRule>
    <cfRule type="containsText" dxfId="10341" priority="10115" operator="containsText" text="09.00 – 15.00">
      <formula>NOT(ISERROR(SEARCH("09.00 – 15.00",BL35)))</formula>
    </cfRule>
    <cfRule type="containsText" dxfId="10340" priority="10116" operator="containsText" text="12:30">
      <formula>NOT(ISERROR(SEARCH("12:30",BL35)))</formula>
    </cfRule>
    <cfRule type="containsText" dxfId="10339" priority="10117" operator="containsText" text="13:30">
      <formula>NOT(ISERROR(SEARCH("13:30",BL35)))</formula>
    </cfRule>
    <cfRule type="containsText" dxfId="10338" priority="10118" operator="containsText" text="FESTIVITÁ">
      <formula>NOT(ISERROR(SEARCH("FESTIVITÁ",BL35)))</formula>
    </cfRule>
    <cfRule type="cellIs" dxfId="10337" priority="10119" operator="equal">
      <formula>"DOMENICA"</formula>
    </cfRule>
  </conditionalFormatting>
  <conditionalFormatting sqref="BL45:BQ45">
    <cfRule type="containsText" dxfId="10336" priority="10086" operator="containsText" text="08.30 – 14.30">
      <formula>NOT(ISERROR(SEARCH("08.30 – 14.30",BL45)))</formula>
    </cfRule>
    <cfRule type="containsText" dxfId="10335" priority="10087" operator="containsText" text="09:30 – 18.30">
      <formula>NOT(ISERROR(SEARCH("09:30 – 18.30",BL45)))</formula>
    </cfRule>
    <cfRule type="containsText" dxfId="10334" priority="10088" operator="containsText" text="10.30 – 18.30">
      <formula>NOT(ISERROR(SEARCH("10.30 – 18.30",BL45)))</formula>
    </cfRule>
    <cfRule type="containsText" dxfId="10333" priority="10089" operator="containsText" text="09.30 – 18.30">
      <formula>NOT(ISERROR(SEARCH("09.30 – 18.30",BL45)))</formula>
    </cfRule>
    <cfRule type="containsText" dxfId="10332" priority="10090" operator="containsText" text="09.00 – 13:00">
      <formula>NOT(ISERROR(SEARCH("09.00 – 13:00",BL45)))</formula>
    </cfRule>
    <cfRule type="containsText" dxfId="10331" priority="10091" operator="containsText" text="08.30 – 16.30">
      <formula>NOT(ISERROR(SEARCH("08.30 – 16.30",BL45)))</formula>
    </cfRule>
    <cfRule type="containsText" dxfId="10330" priority="10092" operator="containsText" text="08:30 – 17.30">
      <formula>NOT(ISERROR(SEARCH("08:30 – 17.30",BL45)))</formula>
    </cfRule>
    <cfRule type="containsText" dxfId="10329" priority="10093" operator="containsText" text="08.30 – 17.30">
      <formula>NOT(ISERROR(SEARCH("08.30 – 17.30",BL45)))</formula>
    </cfRule>
    <cfRule type="containsText" dxfId="10328" priority="10094" operator="containsText" text="09.00 – 18.00">
      <formula>NOT(ISERROR(SEARCH("09.00 – 18.00",BL45)))</formula>
    </cfRule>
    <cfRule type="containsText" dxfId="10327" priority="10095" operator="containsText" text="09.00 – 13.00">
      <formula>NOT(ISERROR(SEARCH("09.00 – 13.00",BL45)))</formula>
    </cfRule>
    <cfRule type="containsText" dxfId="10326" priority="10096" operator="containsText" text="11.30 – 19.30">
      <formula>NOT(ISERROR(SEARCH("11.30 – 19.30",BL45)))</formula>
    </cfRule>
    <cfRule type="containsText" dxfId="10325" priority="10097" operator="containsText" text="10.30 – 19.30">
      <formula>NOT(ISERROR(SEARCH("10.30 – 19.30",BL45)))</formula>
    </cfRule>
    <cfRule type="containsText" dxfId="10324" priority="10098" operator="containsText" text="09.00 – 15.00">
      <formula>NOT(ISERROR(SEARCH("09.00 – 15.00",BL45)))</formula>
    </cfRule>
    <cfRule type="containsText" dxfId="10323" priority="10099" operator="containsText" text="12:30">
      <formula>NOT(ISERROR(SEARCH("12:30",BL45)))</formula>
    </cfRule>
    <cfRule type="containsText" dxfId="10322" priority="10100" operator="containsText" text="13:30">
      <formula>NOT(ISERROR(SEARCH("13:30",BL45)))</formula>
    </cfRule>
    <cfRule type="containsText" dxfId="10321" priority="10101" operator="containsText" text="FESTIVITÁ">
      <formula>NOT(ISERROR(SEARCH("FESTIVITÁ",BL45)))</formula>
    </cfRule>
    <cfRule type="cellIs" dxfId="10320" priority="10102" operator="equal">
      <formula>"DOMENICA"</formula>
    </cfRule>
  </conditionalFormatting>
  <conditionalFormatting sqref="BL5:BQ5 BL15:BQ15 BL35:BQ35 BL45:BQ45 BL25:BQ25">
    <cfRule type="containsText" dxfId="10319" priority="10080" operator="containsText" text="09.00 - 13.00">
      <formula>NOT(ISERROR(SEARCH("09.00 - 13.00",BL5)))</formula>
    </cfRule>
    <cfRule type="containsText" dxfId="10318" priority="10081" operator="containsText" text="09.00 – 15:00">
      <formula>NOT(ISERROR(SEARCH("09.00 – 15:00",BL5)))</formula>
    </cfRule>
    <cfRule type="containsText" dxfId="10317" priority="10082" operator="containsText" text="09.00 – 16.00">
      <formula>NOT(ISERROR(SEARCH("09.00 – 16.00",BL5)))</formula>
    </cfRule>
    <cfRule type="containsText" dxfId="10316" priority="10083" operator="containsText" text="09.00 - 13:00">
      <formula>NOT(ISERROR(SEARCH("09.00 - 13:00",BL5)))</formula>
    </cfRule>
    <cfRule type="containsText" dxfId="10315" priority="10084" operator="containsText" text="08.30 – 16:30 ">
      <formula>NOT(ISERROR(SEARCH("08.30 – 16:30 ",BL5)))</formula>
    </cfRule>
    <cfRule type="containsText" dxfId="10314" priority="10085" operator="containsText" text="08.30 – 17:30 ">
      <formula>NOT(ISERROR(SEARCH("08.30 – 17:30 ",BL5)))</formula>
    </cfRule>
  </conditionalFormatting>
  <conditionalFormatting sqref="BL26:BQ26">
    <cfRule type="cellIs" dxfId="10313" priority="9862" operator="equal">
      <formula>"09.00 – 18.00"</formula>
    </cfRule>
  </conditionalFormatting>
  <conditionalFormatting sqref="BL26:BQ26">
    <cfRule type="cellIs" dxfId="10312" priority="9802" operator="equal">
      <formula>_FV(13,"3")</formula>
    </cfRule>
  </conditionalFormatting>
  <conditionalFormatting sqref="BL46:BQ46">
    <cfRule type="cellIs" dxfId="10311" priority="10071" operator="equal">
      <formula>"09.00 – 13.00"</formula>
    </cfRule>
  </conditionalFormatting>
  <conditionalFormatting sqref="BL46:BQ46">
    <cfRule type="cellIs" dxfId="10310" priority="10072" operator="equal">
      <formula>"09.00 – 15.00"</formula>
    </cfRule>
  </conditionalFormatting>
  <conditionalFormatting sqref="BL46:BQ46">
    <cfRule type="cellIs" dxfId="10309" priority="10073" operator="equal">
      <formula>"09.00 – 18.00"</formula>
    </cfRule>
  </conditionalFormatting>
  <conditionalFormatting sqref="BL46:BQ46">
    <cfRule type="cellIs" dxfId="10308" priority="10074" operator="equal">
      <formula>"09.30 – 13.00"</formula>
    </cfRule>
  </conditionalFormatting>
  <conditionalFormatting sqref="BL46:BQ46">
    <cfRule type="cellIs" dxfId="10307" priority="10075" operator="equal">
      <formula>"10.30 – 19.30"</formula>
    </cfRule>
  </conditionalFormatting>
  <conditionalFormatting sqref="BL46:BQ46">
    <cfRule type="cellIs" dxfId="10306" priority="10076" operator="equal">
      <formula>"11.30 – 19.30"</formula>
    </cfRule>
  </conditionalFormatting>
  <conditionalFormatting sqref="BL46:BQ46">
    <cfRule type="cellIs" dxfId="10305" priority="10077" operator="equal">
      <formula>_FV(13,"3")</formula>
    </cfRule>
  </conditionalFormatting>
  <conditionalFormatting sqref="BL46:BQ46">
    <cfRule type="cellIs" dxfId="10304" priority="10078" operator="equal">
      <formula>_FV(13,"3")</formula>
    </cfRule>
  </conditionalFormatting>
  <conditionalFormatting sqref="BL46:BQ46">
    <cfRule type="cellIs" dxfId="10303" priority="10079" operator="equal">
      <formula>_FV(13,"3")</formula>
    </cfRule>
  </conditionalFormatting>
  <conditionalFormatting sqref="BL46:BQ46">
    <cfRule type="containsText" dxfId="10302" priority="10061" operator="containsText" text="DOMENICA">
      <formula>NOT(ISERROR(SEARCH("DOMENICA",BL46)))</formula>
    </cfRule>
    <cfRule type="containsText" dxfId="10301" priority="10062" operator="containsText" text="08.30 – 14.30">
      <formula>NOT(ISERROR(SEARCH("08.30 – 14.30",BL46)))</formula>
    </cfRule>
    <cfRule type="containsText" dxfId="10300" priority="10063" operator="containsText" text="09.30 – 18.30">
      <formula>NOT(ISERROR(SEARCH("09.30 – 18.30",BL46)))</formula>
    </cfRule>
    <cfRule type="containsText" dxfId="10299" priority="10064" operator="containsText" text="08.30 – 16.30">
      <formula>NOT(ISERROR(SEARCH("08.30 – 16.30",BL46)))</formula>
    </cfRule>
    <cfRule type="containsText" dxfId="10298" priority="10065" operator="containsText" text="08.30 – 17.30">
      <formula>NOT(ISERROR(SEARCH("08.30 – 17.30",BL46)))</formula>
    </cfRule>
    <cfRule type="containsText" dxfId="10297" priority="10066" operator="containsText" text="09.00 – 18.00">
      <formula>NOT(ISERROR(SEARCH("09.00 – 18.00",BL46)))</formula>
    </cfRule>
    <cfRule type="containsText" dxfId="10296" priority="10067" operator="containsText" text="09.00 – 15.00">
      <formula>NOT(ISERROR(SEARCH("09.00 – 15.00",BL46)))</formula>
    </cfRule>
    <cfRule type="containsText" dxfId="10295" priority="10068" operator="containsText" text="10.30 – 19.30">
      <formula>NOT(ISERROR(SEARCH("10.30 – 19.30",BL46)))</formula>
    </cfRule>
    <cfRule type="containsText" dxfId="10294" priority="10069" operator="containsText" text="09.00 – 13.00">
      <formula>NOT(ISERROR(SEARCH("09.00 – 13.00",BL46)))</formula>
    </cfRule>
    <cfRule type="containsText" dxfId="10293" priority="10070" operator="containsText" text="11.30 – 19.30">
      <formula>NOT(ISERROR(SEARCH("11.30 – 19.30",BL46)))</formula>
    </cfRule>
  </conditionalFormatting>
  <conditionalFormatting sqref="BL46:BQ46">
    <cfRule type="cellIs" dxfId="10292" priority="10053" operator="equal">
      <formula>"09.00 – 15.00"</formula>
    </cfRule>
  </conditionalFormatting>
  <conditionalFormatting sqref="BL46:BQ46">
    <cfRule type="cellIs" dxfId="10291" priority="10054" operator="equal">
      <formula>"09.00 – 18.00"</formula>
    </cfRule>
  </conditionalFormatting>
  <conditionalFormatting sqref="BL46:BQ46">
    <cfRule type="cellIs" dxfId="10290" priority="10055" operator="equal">
      <formula>"09.30 – 13.00"</formula>
    </cfRule>
  </conditionalFormatting>
  <conditionalFormatting sqref="BL46:BQ46">
    <cfRule type="cellIs" dxfId="10289" priority="10056" operator="equal">
      <formula>"10.30 – 19.30"</formula>
    </cfRule>
  </conditionalFormatting>
  <conditionalFormatting sqref="BL46:BQ46">
    <cfRule type="cellIs" dxfId="10288" priority="10057" operator="equal">
      <formula>"11.30 – 19.30"</formula>
    </cfRule>
  </conditionalFormatting>
  <conditionalFormatting sqref="BL46:BQ46">
    <cfRule type="cellIs" dxfId="10287" priority="10058" operator="equal">
      <formula>_FV(13,"3")</formula>
    </cfRule>
  </conditionalFormatting>
  <conditionalFormatting sqref="BL46:BQ46">
    <cfRule type="cellIs" dxfId="10286" priority="10059" operator="equal">
      <formula>_FV(13,"3")</formula>
    </cfRule>
  </conditionalFormatting>
  <conditionalFormatting sqref="BL46:BQ46">
    <cfRule type="cellIs" dxfId="10285" priority="10060" operator="equal">
      <formula>_FV(13,"3")</formula>
    </cfRule>
  </conditionalFormatting>
  <conditionalFormatting sqref="BL46:BQ46">
    <cfRule type="cellIs" dxfId="10284" priority="10045" operator="equal">
      <formula>"09.00 – 15.00"</formula>
    </cfRule>
  </conditionalFormatting>
  <conditionalFormatting sqref="BL46:BQ46">
    <cfRule type="cellIs" dxfId="10283" priority="10046" operator="equal">
      <formula>"09.00 – 18.00"</formula>
    </cfRule>
  </conditionalFormatting>
  <conditionalFormatting sqref="BL46:BQ46">
    <cfRule type="cellIs" dxfId="10282" priority="10047" operator="equal">
      <formula>"09.30 – 13.00"</formula>
    </cfRule>
  </conditionalFormatting>
  <conditionalFormatting sqref="BL46:BQ46">
    <cfRule type="cellIs" dxfId="10281" priority="10048" operator="equal">
      <formula>"10.30 – 19.30"</formula>
    </cfRule>
  </conditionalFormatting>
  <conditionalFormatting sqref="BL46:BQ46">
    <cfRule type="cellIs" dxfId="10280" priority="10049" operator="equal">
      <formula>"11.30 – 19.30"</formula>
    </cfRule>
  </conditionalFormatting>
  <conditionalFormatting sqref="BL46:BQ46">
    <cfRule type="cellIs" dxfId="10279" priority="10050" operator="equal">
      <formula>_FV(13,"3")</formula>
    </cfRule>
  </conditionalFormatting>
  <conditionalFormatting sqref="BL46:BQ46">
    <cfRule type="cellIs" dxfId="10278" priority="10051" operator="equal">
      <formula>_FV(13,"3")</formula>
    </cfRule>
  </conditionalFormatting>
  <conditionalFormatting sqref="BL46:BQ46">
    <cfRule type="cellIs" dxfId="10277" priority="10052" operator="equal">
      <formula>_FV(13,"3")</formula>
    </cfRule>
  </conditionalFormatting>
  <conditionalFormatting sqref="BL46:BQ46">
    <cfRule type="containsText" dxfId="10276" priority="10039" operator="containsText" text="09.00 - 13.00">
      <formula>NOT(ISERROR(SEARCH("09.00 - 13.00",BL46)))</formula>
    </cfRule>
    <cfRule type="containsText" dxfId="10275" priority="10040" operator="containsText" text="09.00 – 15:00">
      <formula>NOT(ISERROR(SEARCH("09.00 – 15:00",BL46)))</formula>
    </cfRule>
    <cfRule type="containsText" dxfId="10274" priority="10041" operator="containsText" text="09.00 – 16.00">
      <formula>NOT(ISERROR(SEARCH("09.00 – 16.00",BL46)))</formula>
    </cfRule>
    <cfRule type="containsText" dxfId="10273" priority="10042" operator="containsText" text="09.00 - 13:00">
      <formula>NOT(ISERROR(SEARCH("09.00 - 13:00",BL46)))</formula>
    </cfRule>
    <cfRule type="containsText" dxfId="10272" priority="10043" operator="containsText" text="08.30 – 16:30 ">
      <formula>NOT(ISERROR(SEARCH("08.30 – 16:30 ",BL46)))</formula>
    </cfRule>
    <cfRule type="containsText" dxfId="10271" priority="10044" operator="containsText" text="08.30 – 17:30 ">
      <formula>NOT(ISERROR(SEARCH("08.30 – 17:30 ",BL46)))</formula>
    </cfRule>
  </conditionalFormatting>
  <conditionalFormatting sqref="BL46:BQ46">
    <cfRule type="cellIs" dxfId="10270" priority="10031" operator="equal">
      <formula>"09.00 – 15.00"</formula>
    </cfRule>
  </conditionalFormatting>
  <conditionalFormatting sqref="BL46:BQ46">
    <cfRule type="cellIs" dxfId="10269" priority="10032" operator="equal">
      <formula>"09.00 – 18.00"</formula>
    </cfRule>
  </conditionalFormatting>
  <conditionalFormatting sqref="BL46:BQ46">
    <cfRule type="cellIs" dxfId="10268" priority="10033" operator="equal">
      <formula>"09.30 – 13.00"</formula>
    </cfRule>
  </conditionalFormatting>
  <conditionalFormatting sqref="BL46:BQ46">
    <cfRule type="cellIs" dxfId="10267" priority="10034" operator="equal">
      <formula>"10.30 – 19.30"</formula>
    </cfRule>
  </conditionalFormatting>
  <conditionalFormatting sqref="BL46:BQ46">
    <cfRule type="cellIs" dxfId="10266" priority="10035" operator="equal">
      <formula>"11.30 – 19.30"</formula>
    </cfRule>
  </conditionalFormatting>
  <conditionalFormatting sqref="BL46:BQ46">
    <cfRule type="cellIs" dxfId="10265" priority="10036" operator="equal">
      <formula>_FV(13,"3")</formula>
    </cfRule>
  </conditionalFormatting>
  <conditionalFormatting sqref="BL46:BQ46">
    <cfRule type="cellIs" dxfId="10264" priority="10037" operator="equal">
      <formula>_FV(13,"3")</formula>
    </cfRule>
  </conditionalFormatting>
  <conditionalFormatting sqref="BL46:BQ46">
    <cfRule type="cellIs" dxfId="10263" priority="10038" operator="equal">
      <formula>_FV(13,"3")</formula>
    </cfRule>
  </conditionalFormatting>
  <conditionalFormatting sqref="BL46:BQ46">
    <cfRule type="containsText" dxfId="10262" priority="10021" operator="containsText" text="DOMENICA">
      <formula>NOT(ISERROR(SEARCH("DOMENICA",BL46)))</formula>
    </cfRule>
    <cfRule type="containsText" dxfId="10261" priority="10022" operator="containsText" text="08.30 – 14.30">
      <formula>NOT(ISERROR(SEARCH("08.30 – 14.30",BL46)))</formula>
    </cfRule>
    <cfRule type="containsText" dxfId="10260" priority="10023" operator="containsText" text="09.30 – 18.30">
      <formula>NOT(ISERROR(SEARCH("09.30 – 18.30",BL46)))</formula>
    </cfRule>
    <cfRule type="containsText" dxfId="10259" priority="10024" operator="containsText" text="08.30 – 16.30">
      <formula>NOT(ISERROR(SEARCH("08.30 – 16.30",BL46)))</formula>
    </cfRule>
    <cfRule type="containsText" dxfId="10258" priority="10025" operator="containsText" text="08.30 – 17.30">
      <formula>NOT(ISERROR(SEARCH("08.30 – 17.30",BL46)))</formula>
    </cfRule>
    <cfRule type="containsText" dxfId="10257" priority="10026" operator="containsText" text="09.00 – 18.00">
      <formula>NOT(ISERROR(SEARCH("09.00 – 18.00",BL46)))</formula>
    </cfRule>
    <cfRule type="containsText" dxfId="10256" priority="10027" operator="containsText" text="09.00 – 15.00">
      <formula>NOT(ISERROR(SEARCH("09.00 – 15.00",BL46)))</formula>
    </cfRule>
    <cfRule type="containsText" dxfId="10255" priority="10028" operator="containsText" text="10.30 – 19.30">
      <formula>NOT(ISERROR(SEARCH("10.30 – 19.30",BL46)))</formula>
    </cfRule>
    <cfRule type="containsText" dxfId="10254" priority="10029" operator="containsText" text="09.00 – 13.00">
      <formula>NOT(ISERROR(SEARCH("09.00 – 13.00",BL46)))</formula>
    </cfRule>
    <cfRule type="containsText" dxfId="10253" priority="10030" operator="containsText" text="11.30 – 19.30">
      <formula>NOT(ISERROR(SEARCH("11.30 – 19.30",BL46)))</formula>
    </cfRule>
  </conditionalFormatting>
  <conditionalFormatting sqref="BL46:BQ46">
    <cfRule type="cellIs" dxfId="10252" priority="10014" operator="equal">
      <formula>"09.00 – 18.00"</formula>
    </cfRule>
  </conditionalFormatting>
  <conditionalFormatting sqref="BL46:BQ46">
    <cfRule type="cellIs" dxfId="10251" priority="10015" operator="equal">
      <formula>"09.30 – 13.00"</formula>
    </cfRule>
  </conditionalFormatting>
  <conditionalFormatting sqref="BL46:BQ46">
    <cfRule type="cellIs" dxfId="10250" priority="10016" operator="equal">
      <formula>"10.30 – 19.30"</formula>
    </cfRule>
  </conditionalFormatting>
  <conditionalFormatting sqref="BL46:BQ46">
    <cfRule type="cellIs" dxfId="10249" priority="10017" operator="equal">
      <formula>"11.30 – 19.30"</formula>
    </cfRule>
  </conditionalFormatting>
  <conditionalFormatting sqref="BL46:BQ46">
    <cfRule type="cellIs" dxfId="10248" priority="10018" operator="equal">
      <formula>_FV(13,"3")</formula>
    </cfRule>
  </conditionalFormatting>
  <conditionalFormatting sqref="BL46:BQ46">
    <cfRule type="cellIs" dxfId="10247" priority="10019" operator="equal">
      <formula>_FV(13,"3")</formula>
    </cfRule>
  </conditionalFormatting>
  <conditionalFormatting sqref="BL46:BQ46">
    <cfRule type="cellIs" dxfId="10246" priority="10020" operator="equal">
      <formula>_FV(13,"3")</formula>
    </cfRule>
  </conditionalFormatting>
  <conditionalFormatting sqref="BL46:BQ46">
    <cfRule type="cellIs" dxfId="10245" priority="10007" operator="equal">
      <formula>"09.00 – 18.00"</formula>
    </cfRule>
  </conditionalFormatting>
  <conditionalFormatting sqref="BL46:BQ46">
    <cfRule type="cellIs" dxfId="10244" priority="10008" operator="equal">
      <formula>"09.30 – 13.00"</formula>
    </cfRule>
  </conditionalFormatting>
  <conditionalFormatting sqref="BL46:BQ46">
    <cfRule type="cellIs" dxfId="10243" priority="10009" operator="equal">
      <formula>"10.30 – 19.30"</formula>
    </cfRule>
  </conditionalFormatting>
  <conditionalFormatting sqref="BL46:BQ46">
    <cfRule type="cellIs" dxfId="10242" priority="10010" operator="equal">
      <formula>"11.30 – 19.30"</formula>
    </cfRule>
  </conditionalFormatting>
  <conditionalFormatting sqref="BL46:BQ46">
    <cfRule type="cellIs" dxfId="10241" priority="10011" operator="equal">
      <formula>_FV(13,"3")</formula>
    </cfRule>
  </conditionalFormatting>
  <conditionalFormatting sqref="BL46:BQ46">
    <cfRule type="cellIs" dxfId="10240" priority="10012" operator="equal">
      <formula>_FV(13,"3")</formula>
    </cfRule>
  </conditionalFormatting>
  <conditionalFormatting sqref="BL46:BQ46">
    <cfRule type="cellIs" dxfId="10239" priority="10013" operator="equal">
      <formula>_FV(13,"3")</formula>
    </cfRule>
  </conditionalFormatting>
  <conditionalFormatting sqref="BL36:BQ36">
    <cfRule type="cellIs" dxfId="10238" priority="9998" operator="equal">
      <formula>"09.00 – 13.00"</formula>
    </cfRule>
  </conditionalFormatting>
  <conditionalFormatting sqref="BL36:BQ36">
    <cfRule type="cellIs" dxfId="10237" priority="9999" operator="equal">
      <formula>"09.00 – 15.00"</formula>
    </cfRule>
  </conditionalFormatting>
  <conditionalFormatting sqref="BL36:BQ36">
    <cfRule type="cellIs" dxfId="10236" priority="10000" operator="equal">
      <formula>"09.00 – 18.00"</formula>
    </cfRule>
  </conditionalFormatting>
  <conditionalFormatting sqref="BL36:BQ36">
    <cfRule type="cellIs" dxfId="10235" priority="10001" operator="equal">
      <formula>"09.30 – 13.00"</formula>
    </cfRule>
  </conditionalFormatting>
  <conditionalFormatting sqref="BL36:BQ36">
    <cfRule type="cellIs" dxfId="10234" priority="10002" operator="equal">
      <formula>"10.30 – 19.30"</formula>
    </cfRule>
  </conditionalFormatting>
  <conditionalFormatting sqref="BL36:BQ36">
    <cfRule type="cellIs" dxfId="10233" priority="10003" operator="equal">
      <formula>"11.30 – 19.30"</formula>
    </cfRule>
  </conditionalFormatting>
  <conditionalFormatting sqref="BL36:BQ36">
    <cfRule type="cellIs" dxfId="10232" priority="10004" operator="equal">
      <formula>_FV(13,"3")</formula>
    </cfRule>
  </conditionalFormatting>
  <conditionalFormatting sqref="BL36:BQ36">
    <cfRule type="cellIs" dxfId="10231" priority="10005" operator="equal">
      <formula>_FV(13,"3")</formula>
    </cfRule>
  </conditionalFormatting>
  <conditionalFormatting sqref="BL36:BQ36">
    <cfRule type="cellIs" dxfId="10230" priority="10006" operator="equal">
      <formula>_FV(13,"3")</formula>
    </cfRule>
  </conditionalFormatting>
  <conditionalFormatting sqref="BL36:BQ36">
    <cfRule type="containsText" dxfId="10229" priority="9988" operator="containsText" text="DOMENICA">
      <formula>NOT(ISERROR(SEARCH("DOMENICA",BL36)))</formula>
    </cfRule>
    <cfRule type="containsText" dxfId="10228" priority="9989" operator="containsText" text="08.30 – 14.30">
      <formula>NOT(ISERROR(SEARCH("08.30 – 14.30",BL36)))</formula>
    </cfRule>
    <cfRule type="containsText" dxfId="10227" priority="9990" operator="containsText" text="09.30 – 18.30">
      <formula>NOT(ISERROR(SEARCH("09.30 – 18.30",BL36)))</formula>
    </cfRule>
    <cfRule type="containsText" dxfId="10226" priority="9991" operator="containsText" text="08.30 – 16.30">
      <formula>NOT(ISERROR(SEARCH("08.30 – 16.30",BL36)))</formula>
    </cfRule>
    <cfRule type="containsText" dxfId="10225" priority="9992" operator="containsText" text="08.30 – 17.30">
      <formula>NOT(ISERROR(SEARCH("08.30 – 17.30",BL36)))</formula>
    </cfRule>
    <cfRule type="containsText" dxfId="10224" priority="9993" operator="containsText" text="09.00 – 18.00">
      <formula>NOT(ISERROR(SEARCH("09.00 – 18.00",BL36)))</formula>
    </cfRule>
    <cfRule type="containsText" dxfId="10223" priority="9994" operator="containsText" text="09.00 – 15.00">
      <formula>NOT(ISERROR(SEARCH("09.00 – 15.00",BL36)))</formula>
    </cfRule>
    <cfRule type="containsText" dxfId="10222" priority="9995" operator="containsText" text="10.30 – 19.30">
      <formula>NOT(ISERROR(SEARCH("10.30 – 19.30",BL36)))</formula>
    </cfRule>
    <cfRule type="containsText" dxfId="10221" priority="9996" operator="containsText" text="09.00 – 13.00">
      <formula>NOT(ISERROR(SEARCH("09.00 – 13.00",BL36)))</formula>
    </cfRule>
    <cfRule type="containsText" dxfId="10220" priority="9997" operator="containsText" text="11.30 – 19.30">
      <formula>NOT(ISERROR(SEARCH("11.30 – 19.30",BL36)))</formula>
    </cfRule>
  </conditionalFormatting>
  <conditionalFormatting sqref="BL36:BQ36">
    <cfRule type="cellIs" dxfId="10219" priority="9980" operator="equal">
      <formula>"09.00 – 15.00"</formula>
    </cfRule>
  </conditionalFormatting>
  <conditionalFormatting sqref="BL36:BQ36">
    <cfRule type="cellIs" dxfId="10218" priority="9981" operator="equal">
      <formula>"09.00 – 18.00"</formula>
    </cfRule>
  </conditionalFormatting>
  <conditionalFormatting sqref="BL36:BQ36">
    <cfRule type="cellIs" dxfId="10217" priority="9982" operator="equal">
      <formula>"09.30 – 13.00"</formula>
    </cfRule>
  </conditionalFormatting>
  <conditionalFormatting sqref="BL36:BQ36">
    <cfRule type="cellIs" dxfId="10216" priority="9983" operator="equal">
      <formula>"10.30 – 19.30"</formula>
    </cfRule>
  </conditionalFormatting>
  <conditionalFormatting sqref="BL36:BQ36">
    <cfRule type="cellIs" dxfId="10215" priority="9984" operator="equal">
      <formula>"11.30 – 19.30"</formula>
    </cfRule>
  </conditionalFormatting>
  <conditionalFormatting sqref="BL36:BQ36">
    <cfRule type="cellIs" dxfId="10214" priority="9985" operator="equal">
      <formula>_FV(13,"3")</formula>
    </cfRule>
  </conditionalFormatting>
  <conditionalFormatting sqref="BL36:BQ36">
    <cfRule type="cellIs" dxfId="10213" priority="9986" operator="equal">
      <formula>_FV(13,"3")</formula>
    </cfRule>
  </conditionalFormatting>
  <conditionalFormatting sqref="BL36:BQ36">
    <cfRule type="cellIs" dxfId="10212" priority="9987" operator="equal">
      <formula>_FV(13,"3")</formula>
    </cfRule>
  </conditionalFormatting>
  <conditionalFormatting sqref="BL36:BQ36">
    <cfRule type="cellIs" dxfId="10211" priority="9972" operator="equal">
      <formula>"09.00 – 15.00"</formula>
    </cfRule>
  </conditionalFormatting>
  <conditionalFormatting sqref="BL36:BQ36">
    <cfRule type="cellIs" dxfId="10210" priority="9973" operator="equal">
      <formula>"09.00 – 18.00"</formula>
    </cfRule>
  </conditionalFormatting>
  <conditionalFormatting sqref="BL36:BQ36">
    <cfRule type="cellIs" dxfId="10209" priority="9974" operator="equal">
      <formula>"09.30 – 13.00"</formula>
    </cfRule>
  </conditionalFormatting>
  <conditionalFormatting sqref="BL36:BQ36">
    <cfRule type="cellIs" dxfId="10208" priority="9975" operator="equal">
      <formula>"10.30 – 19.30"</formula>
    </cfRule>
  </conditionalFormatting>
  <conditionalFormatting sqref="BL36:BQ36">
    <cfRule type="cellIs" dxfId="10207" priority="9976" operator="equal">
      <formula>"11.30 – 19.30"</formula>
    </cfRule>
  </conditionalFormatting>
  <conditionalFormatting sqref="BL36:BQ36">
    <cfRule type="cellIs" dxfId="10206" priority="9977" operator="equal">
      <formula>_FV(13,"3")</formula>
    </cfRule>
  </conditionalFormatting>
  <conditionalFormatting sqref="BL36:BQ36">
    <cfRule type="cellIs" dxfId="10205" priority="9978" operator="equal">
      <formula>_FV(13,"3")</formula>
    </cfRule>
  </conditionalFormatting>
  <conditionalFormatting sqref="BL36:BQ36">
    <cfRule type="cellIs" dxfId="10204" priority="9979" operator="equal">
      <formula>_FV(13,"3")</formula>
    </cfRule>
  </conditionalFormatting>
  <conditionalFormatting sqref="BL36:BQ36">
    <cfRule type="containsText" dxfId="10203" priority="9966" operator="containsText" text="09.00 - 13.00">
      <formula>NOT(ISERROR(SEARCH("09.00 - 13.00",BL36)))</formula>
    </cfRule>
    <cfRule type="containsText" dxfId="10202" priority="9967" operator="containsText" text="09.00 – 15:00">
      <formula>NOT(ISERROR(SEARCH("09.00 – 15:00",BL36)))</formula>
    </cfRule>
    <cfRule type="containsText" dxfId="10201" priority="9968" operator="containsText" text="09.00 – 16.00">
      <formula>NOT(ISERROR(SEARCH("09.00 – 16.00",BL36)))</formula>
    </cfRule>
    <cfRule type="containsText" dxfId="10200" priority="9969" operator="containsText" text="09.00 - 13:00">
      <formula>NOT(ISERROR(SEARCH("09.00 - 13:00",BL36)))</formula>
    </cfRule>
    <cfRule type="containsText" dxfId="10199" priority="9970" operator="containsText" text="08.30 – 16:30 ">
      <formula>NOT(ISERROR(SEARCH("08.30 – 16:30 ",BL36)))</formula>
    </cfRule>
    <cfRule type="containsText" dxfId="10198" priority="9971" operator="containsText" text="08.30 – 17:30 ">
      <formula>NOT(ISERROR(SEARCH("08.30 – 17:30 ",BL36)))</formula>
    </cfRule>
  </conditionalFormatting>
  <conditionalFormatting sqref="BL36:BQ36">
    <cfRule type="cellIs" dxfId="10197" priority="9958" operator="equal">
      <formula>"09.00 – 15.00"</formula>
    </cfRule>
  </conditionalFormatting>
  <conditionalFormatting sqref="BL36:BQ36">
    <cfRule type="cellIs" dxfId="10196" priority="9959" operator="equal">
      <formula>"09.00 – 18.00"</formula>
    </cfRule>
  </conditionalFormatting>
  <conditionalFormatting sqref="BL36:BQ36">
    <cfRule type="cellIs" dxfId="10195" priority="9960" operator="equal">
      <formula>"09.30 – 13.00"</formula>
    </cfRule>
  </conditionalFormatting>
  <conditionalFormatting sqref="BL36:BQ36">
    <cfRule type="cellIs" dxfId="10194" priority="9961" operator="equal">
      <formula>"10.30 – 19.30"</formula>
    </cfRule>
  </conditionalFormatting>
  <conditionalFormatting sqref="BL36:BQ36">
    <cfRule type="cellIs" dxfId="10193" priority="9962" operator="equal">
      <formula>"11.30 – 19.30"</formula>
    </cfRule>
  </conditionalFormatting>
  <conditionalFormatting sqref="BL36:BQ36">
    <cfRule type="cellIs" dxfId="10192" priority="9963" operator="equal">
      <formula>_FV(13,"3")</formula>
    </cfRule>
  </conditionalFormatting>
  <conditionalFormatting sqref="BL36:BQ36">
    <cfRule type="cellIs" dxfId="10191" priority="9964" operator="equal">
      <formula>_FV(13,"3")</formula>
    </cfRule>
  </conditionalFormatting>
  <conditionalFormatting sqref="BL36:BQ36">
    <cfRule type="cellIs" dxfId="10190" priority="9965" operator="equal">
      <formula>_FV(13,"3")</formula>
    </cfRule>
  </conditionalFormatting>
  <conditionalFormatting sqref="BL36:BQ36">
    <cfRule type="containsText" dxfId="10189" priority="9948" operator="containsText" text="DOMENICA">
      <formula>NOT(ISERROR(SEARCH("DOMENICA",BL36)))</formula>
    </cfRule>
    <cfRule type="containsText" dxfId="10188" priority="9949" operator="containsText" text="08.30 – 14.30">
      <formula>NOT(ISERROR(SEARCH("08.30 – 14.30",BL36)))</formula>
    </cfRule>
    <cfRule type="containsText" dxfId="10187" priority="9950" operator="containsText" text="09.30 – 18.30">
      <formula>NOT(ISERROR(SEARCH("09.30 – 18.30",BL36)))</formula>
    </cfRule>
    <cfRule type="containsText" dxfId="10186" priority="9951" operator="containsText" text="08.30 – 16.30">
      <formula>NOT(ISERROR(SEARCH("08.30 – 16.30",BL36)))</formula>
    </cfRule>
    <cfRule type="containsText" dxfId="10185" priority="9952" operator="containsText" text="08.30 – 17.30">
      <formula>NOT(ISERROR(SEARCH("08.30 – 17.30",BL36)))</formula>
    </cfRule>
    <cfRule type="containsText" dxfId="10184" priority="9953" operator="containsText" text="09.00 – 18.00">
      <formula>NOT(ISERROR(SEARCH("09.00 – 18.00",BL36)))</formula>
    </cfRule>
    <cfRule type="containsText" dxfId="10183" priority="9954" operator="containsText" text="09.00 – 15.00">
      <formula>NOT(ISERROR(SEARCH("09.00 – 15.00",BL36)))</formula>
    </cfRule>
    <cfRule type="containsText" dxfId="10182" priority="9955" operator="containsText" text="10.30 – 19.30">
      <formula>NOT(ISERROR(SEARCH("10.30 – 19.30",BL36)))</formula>
    </cfRule>
    <cfRule type="containsText" dxfId="10181" priority="9956" operator="containsText" text="09.00 – 13.00">
      <formula>NOT(ISERROR(SEARCH("09.00 – 13.00",BL36)))</formula>
    </cfRule>
    <cfRule type="containsText" dxfId="10180" priority="9957" operator="containsText" text="11.30 – 19.30">
      <formula>NOT(ISERROR(SEARCH("11.30 – 19.30",BL36)))</formula>
    </cfRule>
  </conditionalFormatting>
  <conditionalFormatting sqref="BL36:BQ36">
    <cfRule type="cellIs" dxfId="10179" priority="9941" operator="equal">
      <formula>"09.00 – 18.00"</formula>
    </cfRule>
  </conditionalFormatting>
  <conditionalFormatting sqref="BL36:BQ36">
    <cfRule type="cellIs" dxfId="10178" priority="9942" operator="equal">
      <formula>"09.30 – 13.00"</formula>
    </cfRule>
  </conditionalFormatting>
  <conditionalFormatting sqref="BL36:BQ36">
    <cfRule type="cellIs" dxfId="10177" priority="9943" operator="equal">
      <formula>"10.30 – 19.30"</formula>
    </cfRule>
  </conditionalFormatting>
  <conditionalFormatting sqref="BL36:BQ36">
    <cfRule type="cellIs" dxfId="10176" priority="9944" operator="equal">
      <formula>"11.30 – 19.30"</formula>
    </cfRule>
  </conditionalFormatting>
  <conditionalFormatting sqref="BL36:BQ36">
    <cfRule type="cellIs" dxfId="10175" priority="9945" operator="equal">
      <formula>_FV(13,"3")</formula>
    </cfRule>
  </conditionalFormatting>
  <conditionalFormatting sqref="BL36:BQ36">
    <cfRule type="cellIs" dxfId="10174" priority="9946" operator="equal">
      <formula>_FV(13,"3")</formula>
    </cfRule>
  </conditionalFormatting>
  <conditionalFormatting sqref="BL36:BQ36">
    <cfRule type="cellIs" dxfId="10173" priority="9947" operator="equal">
      <formula>_FV(13,"3")</formula>
    </cfRule>
  </conditionalFormatting>
  <conditionalFormatting sqref="BL36:BQ36">
    <cfRule type="cellIs" dxfId="10172" priority="9934" operator="equal">
      <formula>"09.00 – 18.00"</formula>
    </cfRule>
  </conditionalFormatting>
  <conditionalFormatting sqref="BL36:BQ36">
    <cfRule type="cellIs" dxfId="10171" priority="9935" operator="equal">
      <formula>"09.30 – 13.00"</formula>
    </cfRule>
  </conditionalFormatting>
  <conditionalFormatting sqref="BL36:BQ36">
    <cfRule type="cellIs" dxfId="10170" priority="9936" operator="equal">
      <formula>"10.30 – 19.30"</formula>
    </cfRule>
  </conditionalFormatting>
  <conditionalFormatting sqref="BL36:BQ36">
    <cfRule type="cellIs" dxfId="10169" priority="9937" operator="equal">
      <formula>"11.30 – 19.30"</formula>
    </cfRule>
  </conditionalFormatting>
  <conditionalFormatting sqref="BL36:BQ36">
    <cfRule type="cellIs" dxfId="10168" priority="9938" operator="equal">
      <formula>_FV(13,"3")</formula>
    </cfRule>
  </conditionalFormatting>
  <conditionalFormatting sqref="BL36:BQ36">
    <cfRule type="cellIs" dxfId="10167" priority="9939" operator="equal">
      <formula>_FV(13,"3")</formula>
    </cfRule>
  </conditionalFormatting>
  <conditionalFormatting sqref="BL36:BQ36">
    <cfRule type="cellIs" dxfId="10166" priority="9940" operator="equal">
      <formula>_FV(13,"3")</formula>
    </cfRule>
  </conditionalFormatting>
  <conditionalFormatting sqref="BL37:BQ44">
    <cfRule type="containsText" dxfId="10165" priority="9916" operator="containsText" text="08.30 – 14.30">
      <formula>NOT(ISERROR(SEARCH("08.30 – 14.30",BL37)))</formula>
    </cfRule>
    <cfRule type="containsText" dxfId="10164" priority="9917" operator="containsText" text="09:30 – 18.30">
      <formula>NOT(ISERROR(SEARCH("09:30 – 18.30",BL37)))</formula>
    </cfRule>
    <cfRule type="containsText" dxfId="10163" priority="9918" operator="containsText" text="10.30 – 18.30">
      <formula>NOT(ISERROR(SEARCH("10.30 – 18.30",BL37)))</formula>
    </cfRule>
    <cfRule type="containsText" dxfId="10162" priority="9919" operator="containsText" text="09.30 – 18.30">
      <formula>NOT(ISERROR(SEARCH("09.30 – 18.30",BL37)))</formula>
    </cfRule>
    <cfRule type="containsText" dxfId="10161" priority="9921" operator="containsText" text="09.00 – 13:00">
      <formula>NOT(ISERROR(SEARCH("09.00 – 13:00",BL37)))</formula>
    </cfRule>
    <cfRule type="containsText" dxfId="10160" priority="9922" operator="containsText" text="08.30 – 16.30">
      <formula>NOT(ISERROR(SEARCH("08.30 – 16.30",BL37)))</formula>
    </cfRule>
    <cfRule type="containsText" dxfId="10159" priority="9923" operator="containsText" text="08:30 – 17.30">
      <formula>NOT(ISERROR(SEARCH("08:30 – 17.30",BL37)))</formula>
    </cfRule>
    <cfRule type="containsText" dxfId="10158" priority="9924" operator="containsText" text="08.30 – 17.30">
      <formula>NOT(ISERROR(SEARCH("08.30 – 17.30",BL37)))</formula>
    </cfRule>
    <cfRule type="containsText" dxfId="10157" priority="9925" operator="containsText" text="09.00 – 18.00">
      <formula>NOT(ISERROR(SEARCH("09.00 – 18.00",BL37)))</formula>
    </cfRule>
    <cfRule type="containsText" dxfId="10156" priority="9926" operator="containsText" text="09.00 – 13.00">
      <formula>NOT(ISERROR(SEARCH("09.00 – 13.00",BL37)))</formula>
    </cfRule>
    <cfRule type="containsText" dxfId="10155" priority="9927" operator="containsText" text="11.30 – 19.30">
      <formula>NOT(ISERROR(SEARCH("11.30 – 19.30",BL37)))</formula>
    </cfRule>
    <cfRule type="containsText" dxfId="10154" priority="9928" operator="containsText" text="10.30 – 19.30">
      <formula>NOT(ISERROR(SEARCH("10.30 – 19.30",BL37)))</formula>
    </cfRule>
    <cfRule type="containsText" dxfId="10153" priority="9929" operator="containsText" text="09.00 – 15.00">
      <formula>NOT(ISERROR(SEARCH("09.00 – 15.00",BL37)))</formula>
    </cfRule>
    <cfRule type="containsText" dxfId="10152" priority="9930" operator="containsText" text="1 2 : 3 0">
      <formula>NOT(ISERROR(SEARCH("1 2 : 3 0",BL37)))</formula>
    </cfRule>
    <cfRule type="containsText" dxfId="10151" priority="9931" operator="containsText" text="1 3 : 3 0">
      <formula>NOT(ISERROR(SEARCH("1 3 : 3 0",BL37)))</formula>
    </cfRule>
    <cfRule type="containsText" dxfId="10150" priority="9932" operator="containsText" text="FESTIVITÁ">
      <formula>NOT(ISERROR(SEARCH("FESTIVITÁ",BL37)))</formula>
    </cfRule>
    <cfRule type="cellIs" dxfId="10149" priority="9933" operator="equal">
      <formula>"DOMENICA"</formula>
    </cfRule>
  </conditionalFormatting>
  <conditionalFormatting sqref="BL37:BQ44">
    <cfRule type="containsText" dxfId="10148" priority="9908" operator="containsText" text="09.00 - 13.00">
      <formula>NOT(ISERROR(SEARCH("09.00 - 13.00",BL37)))</formula>
    </cfRule>
    <cfRule type="containsText" dxfId="10147" priority="9911" operator="containsText" text="09.00 – 15:00">
      <formula>NOT(ISERROR(SEARCH("09.00 – 15:00",BL37)))</formula>
    </cfRule>
    <cfRule type="containsText" dxfId="10146" priority="9912" operator="containsText" text="09.00 – 16.00">
      <formula>NOT(ISERROR(SEARCH("09.00 – 16.00",BL37)))</formula>
    </cfRule>
    <cfRule type="containsText" dxfId="10145" priority="9913" operator="containsText" text="09.00 - 13:00">
      <formula>NOT(ISERROR(SEARCH("09.00 - 13:00",BL37)))</formula>
    </cfRule>
    <cfRule type="containsText" dxfId="10144" priority="9914" operator="containsText" text="08.30 – 16:30 ">
      <formula>NOT(ISERROR(SEARCH("08.30 – 16:30 ",BL37)))</formula>
    </cfRule>
    <cfRule type="containsText" dxfId="10143" priority="9915" operator="containsText" text="08.30 – 17:30 ">
      <formula>NOT(ISERROR(SEARCH("08.30 – 17:30 ",BL37)))</formula>
    </cfRule>
  </conditionalFormatting>
  <conditionalFormatting sqref="BL37:BQ44">
    <cfRule type="containsText" dxfId="10142" priority="9910" operator="containsText" text="1 3 : 0 0">
      <formula>NOT(ISERROR(SEARCH("1 3 : 0 0",BL37)))</formula>
    </cfRule>
  </conditionalFormatting>
  <conditionalFormatting sqref="BL37:BQ37">
    <cfRule type="containsText" dxfId="10141" priority="9909" operator="containsText" text="13:00">
      <formula>NOT(ISERROR(SEARCH("13:00",BL37)))</formula>
    </cfRule>
  </conditionalFormatting>
  <conditionalFormatting sqref="BL37:BQ44">
    <cfRule type="containsText" dxfId="10140" priority="9920" operator="containsText" text="09:00 – 13.00 ">
      <formula>NOT(ISERROR(SEARCH("09:00 – 13.00 ",BL37)))</formula>
    </cfRule>
  </conditionalFormatting>
  <conditionalFormatting sqref="BL43:BQ43">
    <cfRule type="containsText" dxfId="10139" priority="9907" operator="containsText" text="09:00 – 13.00 ">
      <formula>NOT(ISERROR(SEARCH("09:00 – 13.00 ",BL43)))</formula>
    </cfRule>
  </conditionalFormatting>
  <conditionalFormatting sqref="BL37:BQ44">
    <cfRule type="containsText" dxfId="10138" priority="9906" operator="containsText" text="09:00 – 13.00 ">
      <formula>NOT(ISERROR(SEARCH("09:00 – 13.00 ",BL37)))</formula>
    </cfRule>
  </conditionalFormatting>
  <conditionalFormatting sqref="BL43:BQ44">
    <cfRule type="containsText" dxfId="10137" priority="9905" operator="containsText" text="09:00 – 13.00 ">
      <formula>NOT(ISERROR(SEARCH("09:00 – 13.00 ",BL43)))</formula>
    </cfRule>
  </conditionalFormatting>
  <conditionalFormatting sqref="BL38:BQ38">
    <cfRule type="containsText" dxfId="10136" priority="9902" operator="containsText" text="09.00 -13.00">
      <formula>NOT(ISERROR(SEARCH("09.00 -13.00",BL38)))</formula>
    </cfRule>
    <cfRule type="containsText" dxfId="10135" priority="9903" operator="containsText" text="09.00 -15:00">
      <formula>NOT(ISERROR(SEARCH("09.00 -15:00",BL38)))</formula>
    </cfRule>
    <cfRule type="containsText" dxfId="10134" priority="9904" operator="containsText" text="09.00 -16.00">
      <formula>NOT(ISERROR(SEARCH("09.00 -16.00",BL38)))</formula>
    </cfRule>
  </conditionalFormatting>
  <conditionalFormatting sqref="BL39:BQ44">
    <cfRule type="containsText" dxfId="10133" priority="9899" operator="containsText" text="09.00 -13.00">
      <formula>NOT(ISERROR(SEARCH("09.00 -13.00",BL39)))</formula>
    </cfRule>
    <cfRule type="containsText" dxfId="10132" priority="9900" operator="containsText" text="09.00 -15:00">
      <formula>NOT(ISERROR(SEARCH("09.00 -15:00",BL39)))</formula>
    </cfRule>
    <cfRule type="containsText" dxfId="10131" priority="9901" operator="containsText" text="09.00 -16.00">
      <formula>NOT(ISERROR(SEARCH("09.00 -16.00",BL39)))</formula>
    </cfRule>
  </conditionalFormatting>
  <conditionalFormatting sqref="BL37:BQ37">
    <cfRule type="containsText" dxfId="10130" priority="9896" operator="containsText" text="09.00 -13.00">
      <formula>NOT(ISERROR(SEARCH("09.00 -13.00",BL37)))</formula>
    </cfRule>
    <cfRule type="containsText" dxfId="10129" priority="9897" operator="containsText" text="09.00 -15:00">
      <formula>NOT(ISERROR(SEARCH("09.00 -15:00",BL37)))</formula>
    </cfRule>
    <cfRule type="containsText" dxfId="10128" priority="9898" operator="containsText" text="09.00 -16.00">
      <formula>NOT(ISERROR(SEARCH("09.00 -16.00",BL37)))</formula>
    </cfRule>
  </conditionalFormatting>
  <conditionalFormatting sqref="BL43:BQ43">
    <cfRule type="containsText" dxfId="10127" priority="9895" operator="containsText" text="09:00 – 13.00 ">
      <formula>NOT(ISERROR(SEARCH("09:00 – 13.00 ",BL43)))</formula>
    </cfRule>
  </conditionalFormatting>
  <conditionalFormatting sqref="BL37:BQ44">
    <cfRule type="containsText" dxfId="10126" priority="9894" operator="containsText" text="09:00 – 13.00 ">
      <formula>NOT(ISERROR(SEARCH("09:00 – 13.00 ",BL37)))</formula>
    </cfRule>
  </conditionalFormatting>
  <conditionalFormatting sqref="BL43:BQ44">
    <cfRule type="containsText" dxfId="10125" priority="9893" operator="containsText" text="09:00 – 13.00 ">
      <formula>NOT(ISERROR(SEARCH("09:00 – 13.00 ",BL43)))</formula>
    </cfRule>
  </conditionalFormatting>
  <conditionalFormatting sqref="BL38:BQ38">
    <cfRule type="containsText" dxfId="10124" priority="9890" operator="containsText" text="09.00 -13.00">
      <formula>NOT(ISERROR(SEARCH("09.00 -13.00",BL38)))</formula>
    </cfRule>
    <cfRule type="containsText" dxfId="10123" priority="9891" operator="containsText" text="09.00 -15:00">
      <formula>NOT(ISERROR(SEARCH("09.00 -15:00",BL38)))</formula>
    </cfRule>
    <cfRule type="containsText" dxfId="10122" priority="9892" operator="containsText" text="09.00 -16.00">
      <formula>NOT(ISERROR(SEARCH("09.00 -16.00",BL38)))</formula>
    </cfRule>
  </conditionalFormatting>
  <conditionalFormatting sqref="BL39:BQ44">
    <cfRule type="containsText" dxfId="10121" priority="9887" operator="containsText" text="09.00 -13.00">
      <formula>NOT(ISERROR(SEARCH("09.00 -13.00",BL39)))</formula>
    </cfRule>
    <cfRule type="containsText" dxfId="10120" priority="9888" operator="containsText" text="09.00 -15:00">
      <formula>NOT(ISERROR(SEARCH("09.00 -15:00",BL39)))</formula>
    </cfRule>
    <cfRule type="containsText" dxfId="10119" priority="9889" operator="containsText" text="09.00 -16.00">
      <formula>NOT(ISERROR(SEARCH("09.00 -16.00",BL39)))</formula>
    </cfRule>
  </conditionalFormatting>
  <conditionalFormatting sqref="BL37:BQ37">
    <cfRule type="containsText" dxfId="10118" priority="9884" operator="containsText" text="09.00 -13.00">
      <formula>NOT(ISERROR(SEARCH("09.00 -13.00",BL37)))</formula>
    </cfRule>
    <cfRule type="containsText" dxfId="10117" priority="9885" operator="containsText" text="09.00 -15:00">
      <formula>NOT(ISERROR(SEARCH("09.00 -15:00",BL37)))</formula>
    </cfRule>
    <cfRule type="containsText" dxfId="10116" priority="9886" operator="containsText" text="09.00 -16.00">
      <formula>NOT(ISERROR(SEARCH("09.00 -16.00",BL37)))</formula>
    </cfRule>
  </conditionalFormatting>
  <conditionalFormatting sqref="BL38:BQ38">
    <cfRule type="containsText" dxfId="10115" priority="9881" operator="containsText" text="09.00 -13:00">
      <formula>NOT(ISERROR(SEARCH("09.00 -13:00",BL38)))</formula>
    </cfRule>
    <cfRule type="containsText" dxfId="10114" priority="9882" operator="containsText" text="08.30 -17.30">
      <formula>NOT(ISERROR(SEARCH("08.30 -17.30",BL38)))</formula>
    </cfRule>
    <cfRule type="containsText" dxfId="10113" priority="9883" operator="containsText" text="08.30 -15:30">
      <formula>NOT(ISERROR(SEARCH("08.30 -15:30",BL38)))</formula>
    </cfRule>
  </conditionalFormatting>
  <conditionalFormatting sqref="BL39:BQ44">
    <cfRule type="containsText" dxfId="10112" priority="9878" operator="containsText" text="09.00 -13.00">
      <formula>NOT(ISERROR(SEARCH("09.00 -13.00",BL39)))</formula>
    </cfRule>
    <cfRule type="containsText" dxfId="10111" priority="9879" operator="containsText" text="09.00 -15:00">
      <formula>NOT(ISERROR(SEARCH("09.00 -15:00",BL39)))</formula>
    </cfRule>
    <cfRule type="containsText" dxfId="10110" priority="9880" operator="containsText" text="09.00 -16.00">
      <formula>NOT(ISERROR(SEARCH("09.00 -16.00",BL39)))</formula>
    </cfRule>
  </conditionalFormatting>
  <conditionalFormatting sqref="BL39:BQ44">
    <cfRule type="containsText" dxfId="10109" priority="9875" operator="containsText" text="09.00 -13:00">
      <formula>NOT(ISERROR(SEARCH("09.00 -13:00",BL39)))</formula>
    </cfRule>
    <cfRule type="containsText" dxfId="10108" priority="9876" operator="containsText" text="08.30 -17.30">
      <formula>NOT(ISERROR(SEARCH("08.30 -17.30",BL39)))</formula>
    </cfRule>
    <cfRule type="containsText" dxfId="10107" priority="9877" operator="containsText" text="08.30 -15:30">
      <formula>NOT(ISERROR(SEARCH("08.30 -15:30",BL39)))</formula>
    </cfRule>
  </conditionalFormatting>
  <conditionalFormatting sqref="BL37:BQ37">
    <cfRule type="containsText" dxfId="10106" priority="9872" operator="containsText" text="09.00 -13.00">
      <formula>NOT(ISERROR(SEARCH("09.00 -13.00",BL37)))</formula>
    </cfRule>
    <cfRule type="containsText" dxfId="10105" priority="9873" operator="containsText" text="09.00 -15:00">
      <formula>NOT(ISERROR(SEARCH("09.00 -15:00",BL37)))</formula>
    </cfRule>
    <cfRule type="containsText" dxfId="10104" priority="9874" operator="containsText" text="09.00 -16.00">
      <formula>NOT(ISERROR(SEARCH("09.00 -16.00",BL37)))</formula>
    </cfRule>
  </conditionalFormatting>
  <conditionalFormatting sqref="BL37:BQ37">
    <cfRule type="containsText" dxfId="10103" priority="9869" operator="containsText" text="09.00 -13:00">
      <formula>NOT(ISERROR(SEARCH("09.00 -13:00",BL37)))</formula>
    </cfRule>
    <cfRule type="containsText" dxfId="10102" priority="9870" operator="containsText" text="08.30 -17.30">
      <formula>NOT(ISERROR(SEARCH("08.30 -17.30",BL37)))</formula>
    </cfRule>
    <cfRule type="containsText" dxfId="10101" priority="9871" operator="containsText" text="08.30 -15:30">
      <formula>NOT(ISERROR(SEARCH("08.30 -15:30",BL37)))</formula>
    </cfRule>
  </conditionalFormatting>
  <conditionalFormatting sqref="BL26:BQ26">
    <cfRule type="cellIs" dxfId="10100" priority="9860" operator="equal">
      <formula>"09.00 – 13.00"</formula>
    </cfRule>
  </conditionalFormatting>
  <conditionalFormatting sqref="BL26:BQ26">
    <cfRule type="cellIs" dxfId="10099" priority="9861" operator="equal">
      <formula>"09.00 – 15.00"</formula>
    </cfRule>
  </conditionalFormatting>
  <conditionalFormatting sqref="BL26:BQ26">
    <cfRule type="cellIs" dxfId="10098" priority="9863" operator="equal">
      <formula>"09.30 – 13.00"</formula>
    </cfRule>
  </conditionalFormatting>
  <conditionalFormatting sqref="BL26:BQ26">
    <cfRule type="cellIs" dxfId="10097" priority="9864" operator="equal">
      <formula>"10.30 – 19.30"</formula>
    </cfRule>
  </conditionalFormatting>
  <conditionalFormatting sqref="BL26:BQ26">
    <cfRule type="cellIs" dxfId="10096" priority="9865" operator="equal">
      <formula>"11.30 – 19.30"</formula>
    </cfRule>
  </conditionalFormatting>
  <conditionalFormatting sqref="BL26:BQ26">
    <cfRule type="cellIs" dxfId="10095" priority="9866" operator="equal">
      <formula>_FV(13,"3")</formula>
    </cfRule>
  </conditionalFormatting>
  <conditionalFormatting sqref="BL26:BQ26">
    <cfRule type="cellIs" dxfId="10094" priority="9867" operator="equal">
      <formula>_FV(13,"3")</formula>
    </cfRule>
  </conditionalFormatting>
  <conditionalFormatting sqref="BL26:BQ26">
    <cfRule type="cellIs" dxfId="10093" priority="9868" operator="equal">
      <formula>_FV(13,"3")</formula>
    </cfRule>
  </conditionalFormatting>
  <conditionalFormatting sqref="BL26:BQ26">
    <cfRule type="containsText" dxfId="10092" priority="9850" operator="containsText" text="DOMENICA">
      <formula>NOT(ISERROR(SEARCH("DOMENICA",BL26)))</formula>
    </cfRule>
    <cfRule type="containsText" dxfId="10091" priority="9851" operator="containsText" text="08.30 – 14.30">
      <formula>NOT(ISERROR(SEARCH("08.30 – 14.30",BL26)))</formula>
    </cfRule>
    <cfRule type="containsText" dxfId="10090" priority="9852" operator="containsText" text="09.30 – 18.30">
      <formula>NOT(ISERROR(SEARCH("09.30 – 18.30",BL26)))</formula>
    </cfRule>
    <cfRule type="containsText" dxfId="10089" priority="9853" operator="containsText" text="08.30 – 16.30">
      <formula>NOT(ISERROR(SEARCH("08.30 – 16.30",BL26)))</formula>
    </cfRule>
    <cfRule type="containsText" dxfId="10088" priority="9854" operator="containsText" text="08.30 – 17.30">
      <formula>NOT(ISERROR(SEARCH("08.30 – 17.30",BL26)))</formula>
    </cfRule>
    <cfRule type="containsText" dxfId="10087" priority="9855" operator="containsText" text="09.00 – 18.00">
      <formula>NOT(ISERROR(SEARCH("09.00 – 18.00",BL26)))</formula>
    </cfRule>
    <cfRule type="containsText" dxfId="10086" priority="9856" operator="containsText" text="09.00 – 15.00">
      <formula>NOT(ISERROR(SEARCH("09.00 – 15.00",BL26)))</formula>
    </cfRule>
    <cfRule type="containsText" dxfId="10085" priority="9857" operator="containsText" text="10.30 – 19.30">
      <formula>NOT(ISERROR(SEARCH("10.30 – 19.30",BL26)))</formula>
    </cfRule>
    <cfRule type="containsText" dxfId="10084" priority="9858" operator="containsText" text="09.00 – 13.00">
      <formula>NOT(ISERROR(SEARCH("09.00 – 13.00",BL26)))</formula>
    </cfRule>
    <cfRule type="containsText" dxfId="10083" priority="9859" operator="containsText" text="11.30 – 19.30">
      <formula>NOT(ISERROR(SEARCH("11.30 – 19.30",BL26)))</formula>
    </cfRule>
  </conditionalFormatting>
  <conditionalFormatting sqref="BL26:BQ26">
    <cfRule type="cellIs" dxfId="10082" priority="9842" operator="equal">
      <formula>"09.00 – 15.00"</formula>
    </cfRule>
  </conditionalFormatting>
  <conditionalFormatting sqref="BL26:BQ26">
    <cfRule type="cellIs" dxfId="10081" priority="9843" operator="equal">
      <formula>"09.00 – 18.00"</formula>
    </cfRule>
  </conditionalFormatting>
  <conditionalFormatting sqref="BL26:BQ26">
    <cfRule type="cellIs" dxfId="10080" priority="9844" operator="equal">
      <formula>"09.30 – 13.00"</formula>
    </cfRule>
  </conditionalFormatting>
  <conditionalFormatting sqref="BL26:BQ26">
    <cfRule type="cellIs" dxfId="10079" priority="9845" operator="equal">
      <formula>"10.30 – 19.30"</formula>
    </cfRule>
  </conditionalFormatting>
  <conditionalFormatting sqref="BL26:BQ26">
    <cfRule type="cellIs" dxfId="10078" priority="9846" operator="equal">
      <formula>"11.30 – 19.30"</formula>
    </cfRule>
  </conditionalFormatting>
  <conditionalFormatting sqref="BL26:BQ26">
    <cfRule type="cellIs" dxfId="10077" priority="9847" operator="equal">
      <formula>_FV(13,"3")</formula>
    </cfRule>
  </conditionalFormatting>
  <conditionalFormatting sqref="BL26:BQ26">
    <cfRule type="cellIs" dxfId="10076" priority="9848" operator="equal">
      <formula>_FV(13,"3")</formula>
    </cfRule>
  </conditionalFormatting>
  <conditionalFormatting sqref="BL26:BQ26">
    <cfRule type="cellIs" dxfId="10075" priority="9849" operator="equal">
      <formula>_FV(13,"3")</formula>
    </cfRule>
  </conditionalFormatting>
  <conditionalFormatting sqref="BL26:BQ26">
    <cfRule type="cellIs" dxfId="10074" priority="9834" operator="equal">
      <formula>"09.00 – 15.00"</formula>
    </cfRule>
  </conditionalFormatting>
  <conditionalFormatting sqref="BL26:BQ26">
    <cfRule type="cellIs" dxfId="10073" priority="9835" operator="equal">
      <formula>"09.00 – 18.00"</formula>
    </cfRule>
  </conditionalFormatting>
  <conditionalFormatting sqref="BL26:BQ26">
    <cfRule type="cellIs" dxfId="10072" priority="9836" operator="equal">
      <formula>"09.30 – 13.00"</formula>
    </cfRule>
  </conditionalFormatting>
  <conditionalFormatting sqref="BL26:BQ26">
    <cfRule type="cellIs" dxfId="10071" priority="9837" operator="equal">
      <formula>"10.30 – 19.30"</formula>
    </cfRule>
  </conditionalFormatting>
  <conditionalFormatting sqref="BL26:BQ26">
    <cfRule type="cellIs" dxfId="10070" priority="9838" operator="equal">
      <formula>"11.30 – 19.30"</formula>
    </cfRule>
  </conditionalFormatting>
  <conditionalFormatting sqref="BL26:BQ26">
    <cfRule type="cellIs" dxfId="10069" priority="9839" operator="equal">
      <formula>_FV(13,"3")</formula>
    </cfRule>
  </conditionalFormatting>
  <conditionalFormatting sqref="BL26:BQ26">
    <cfRule type="cellIs" dxfId="10068" priority="9840" operator="equal">
      <formula>_FV(13,"3")</formula>
    </cfRule>
  </conditionalFormatting>
  <conditionalFormatting sqref="BL26:BQ26">
    <cfRule type="cellIs" dxfId="10067" priority="9841" operator="equal">
      <formula>_FV(13,"3")</formula>
    </cfRule>
  </conditionalFormatting>
  <conditionalFormatting sqref="BL26:BQ26">
    <cfRule type="containsText" dxfId="10066" priority="9828" operator="containsText" text="09.00 - 13.00">
      <formula>NOT(ISERROR(SEARCH("09.00 - 13.00",BL26)))</formula>
    </cfRule>
    <cfRule type="containsText" dxfId="10065" priority="9829" operator="containsText" text="09.00 – 15:00">
      <formula>NOT(ISERROR(SEARCH("09.00 – 15:00",BL26)))</formula>
    </cfRule>
    <cfRule type="containsText" dxfId="10064" priority="9830" operator="containsText" text="09.00 – 16.00">
      <formula>NOT(ISERROR(SEARCH("09.00 – 16.00",BL26)))</formula>
    </cfRule>
    <cfRule type="containsText" dxfId="10063" priority="9831" operator="containsText" text="09.00 - 13:00">
      <formula>NOT(ISERROR(SEARCH("09.00 - 13:00",BL26)))</formula>
    </cfRule>
    <cfRule type="containsText" dxfId="10062" priority="9832" operator="containsText" text="08.30 – 16:30 ">
      <formula>NOT(ISERROR(SEARCH("08.30 – 16:30 ",BL26)))</formula>
    </cfRule>
    <cfRule type="containsText" dxfId="10061" priority="9833" operator="containsText" text="08.30 – 17:30 ">
      <formula>NOT(ISERROR(SEARCH("08.30 – 17:30 ",BL26)))</formula>
    </cfRule>
  </conditionalFormatting>
  <conditionalFormatting sqref="BL26:BQ26">
    <cfRule type="cellIs" dxfId="10060" priority="9820" operator="equal">
      <formula>"09.00 – 15.00"</formula>
    </cfRule>
  </conditionalFormatting>
  <conditionalFormatting sqref="BL26:BQ26">
    <cfRule type="cellIs" dxfId="10059" priority="9821" operator="equal">
      <formula>"09.00 – 18.00"</formula>
    </cfRule>
  </conditionalFormatting>
  <conditionalFormatting sqref="BL26:BQ26">
    <cfRule type="cellIs" dxfId="10058" priority="9822" operator="equal">
      <formula>"09.30 – 13.00"</formula>
    </cfRule>
  </conditionalFormatting>
  <conditionalFormatting sqref="BL26:BQ26">
    <cfRule type="cellIs" dxfId="10057" priority="9823" operator="equal">
      <formula>"10.30 – 19.30"</formula>
    </cfRule>
  </conditionalFormatting>
  <conditionalFormatting sqref="BL26:BQ26">
    <cfRule type="cellIs" dxfId="10056" priority="9824" operator="equal">
      <formula>"11.30 – 19.30"</formula>
    </cfRule>
  </conditionalFormatting>
  <conditionalFormatting sqref="BL26:BQ26">
    <cfRule type="cellIs" dxfId="10055" priority="9825" operator="equal">
      <formula>_FV(13,"3")</formula>
    </cfRule>
  </conditionalFormatting>
  <conditionalFormatting sqref="BL26:BQ26">
    <cfRule type="cellIs" dxfId="10054" priority="9826" operator="equal">
      <formula>_FV(13,"3")</formula>
    </cfRule>
  </conditionalFormatting>
  <conditionalFormatting sqref="BL26:BQ26">
    <cfRule type="cellIs" dxfId="10053" priority="9827" operator="equal">
      <formula>_FV(13,"3")</formula>
    </cfRule>
  </conditionalFormatting>
  <conditionalFormatting sqref="BL26:BQ26">
    <cfRule type="containsText" dxfId="10052" priority="9810" operator="containsText" text="DOMENICA">
      <formula>NOT(ISERROR(SEARCH("DOMENICA",BL26)))</formula>
    </cfRule>
    <cfRule type="containsText" dxfId="10051" priority="9811" operator="containsText" text="08.30 – 14.30">
      <formula>NOT(ISERROR(SEARCH("08.30 – 14.30",BL26)))</formula>
    </cfRule>
    <cfRule type="containsText" dxfId="10050" priority="9812" operator="containsText" text="09.30 – 18.30">
      <formula>NOT(ISERROR(SEARCH("09.30 – 18.30",BL26)))</formula>
    </cfRule>
    <cfRule type="containsText" dxfId="10049" priority="9813" operator="containsText" text="08.30 – 16.30">
      <formula>NOT(ISERROR(SEARCH("08.30 – 16.30",BL26)))</formula>
    </cfRule>
    <cfRule type="containsText" dxfId="10048" priority="9814" operator="containsText" text="08.30 – 17.30">
      <formula>NOT(ISERROR(SEARCH("08.30 – 17.30",BL26)))</formula>
    </cfRule>
    <cfRule type="containsText" dxfId="10047" priority="9815" operator="containsText" text="09.00 – 18.00">
      <formula>NOT(ISERROR(SEARCH("09.00 – 18.00",BL26)))</formula>
    </cfRule>
    <cfRule type="containsText" dxfId="10046" priority="9816" operator="containsText" text="09.00 – 15.00">
      <formula>NOT(ISERROR(SEARCH("09.00 – 15.00",BL26)))</formula>
    </cfRule>
    <cfRule type="containsText" dxfId="10045" priority="9817" operator="containsText" text="10.30 – 19.30">
      <formula>NOT(ISERROR(SEARCH("10.30 – 19.30",BL26)))</formula>
    </cfRule>
    <cfRule type="containsText" dxfId="10044" priority="9818" operator="containsText" text="09.00 – 13.00">
      <formula>NOT(ISERROR(SEARCH("09.00 – 13.00",BL26)))</formula>
    </cfRule>
    <cfRule type="containsText" dxfId="10043" priority="9819" operator="containsText" text="11.30 – 19.30">
      <formula>NOT(ISERROR(SEARCH("11.30 – 19.30",BL26)))</formula>
    </cfRule>
  </conditionalFormatting>
  <conditionalFormatting sqref="BL26:BQ26">
    <cfRule type="cellIs" dxfId="10042" priority="9803" operator="equal">
      <formula>"09.00 – 18.00"</formula>
    </cfRule>
  </conditionalFormatting>
  <conditionalFormatting sqref="BL26:BQ26">
    <cfRule type="cellIs" dxfId="10041" priority="9804" operator="equal">
      <formula>"09.30 – 13.00"</formula>
    </cfRule>
  </conditionalFormatting>
  <conditionalFormatting sqref="BL26:BQ26">
    <cfRule type="cellIs" dxfId="10040" priority="9805" operator="equal">
      <formula>"10.30 – 19.30"</formula>
    </cfRule>
  </conditionalFormatting>
  <conditionalFormatting sqref="BL26:BQ26">
    <cfRule type="cellIs" dxfId="10039" priority="9806" operator="equal">
      <formula>"11.30 – 19.30"</formula>
    </cfRule>
  </conditionalFormatting>
  <conditionalFormatting sqref="BL26:BQ26">
    <cfRule type="cellIs" dxfId="10038" priority="9807" operator="equal">
      <formula>_FV(13,"3")</formula>
    </cfRule>
  </conditionalFormatting>
  <conditionalFormatting sqref="BL26:BQ26">
    <cfRule type="cellIs" dxfId="10037" priority="9808" operator="equal">
      <formula>_FV(13,"3")</formula>
    </cfRule>
  </conditionalFormatting>
  <conditionalFormatting sqref="BL26:BQ26">
    <cfRule type="cellIs" dxfId="10036" priority="9809" operator="equal">
      <formula>_FV(13,"3")</formula>
    </cfRule>
  </conditionalFormatting>
  <conditionalFormatting sqref="BL26:BQ26">
    <cfRule type="cellIs" dxfId="10035" priority="9796" operator="equal">
      <formula>"09.00 – 18.00"</formula>
    </cfRule>
  </conditionalFormatting>
  <conditionalFormatting sqref="BL26:BQ26">
    <cfRule type="cellIs" dxfId="10034" priority="9797" operator="equal">
      <formula>"09.30 – 13.00"</formula>
    </cfRule>
  </conditionalFormatting>
  <conditionalFormatting sqref="BL26:BQ26">
    <cfRule type="cellIs" dxfId="10033" priority="9798" operator="equal">
      <formula>"10.30 – 19.30"</formula>
    </cfRule>
  </conditionalFormatting>
  <conditionalFormatting sqref="BL26:BQ26">
    <cfRule type="cellIs" dxfId="10032" priority="9799" operator="equal">
      <formula>"11.30 – 19.30"</formula>
    </cfRule>
  </conditionalFormatting>
  <conditionalFormatting sqref="BL26:BQ26">
    <cfRule type="cellIs" dxfId="10031" priority="9800" operator="equal">
      <formula>_FV(13,"3")</formula>
    </cfRule>
  </conditionalFormatting>
  <conditionalFormatting sqref="BL26:BQ26">
    <cfRule type="cellIs" dxfId="10030" priority="9801" operator="equal">
      <formula>_FV(13,"3")</formula>
    </cfRule>
  </conditionalFormatting>
  <conditionalFormatting sqref="BL27:BQ34">
    <cfRule type="containsText" dxfId="10029" priority="9778" operator="containsText" text="08.30 – 14.30">
      <formula>NOT(ISERROR(SEARCH("08.30 – 14.30",BL27)))</formula>
    </cfRule>
    <cfRule type="containsText" dxfId="10028" priority="9779" operator="containsText" text="09:30 – 18.30">
      <formula>NOT(ISERROR(SEARCH("09:30 – 18.30",BL27)))</formula>
    </cfRule>
    <cfRule type="containsText" dxfId="10027" priority="9780" operator="containsText" text="10.30 – 18.30">
      <formula>NOT(ISERROR(SEARCH("10.30 – 18.30",BL27)))</formula>
    </cfRule>
    <cfRule type="containsText" dxfId="10026" priority="9781" operator="containsText" text="09.30 – 18.30">
      <formula>NOT(ISERROR(SEARCH("09.30 – 18.30",BL27)))</formula>
    </cfRule>
    <cfRule type="containsText" dxfId="10025" priority="9783" operator="containsText" text="09.00 – 13:00">
      <formula>NOT(ISERROR(SEARCH("09.00 – 13:00",BL27)))</formula>
    </cfRule>
    <cfRule type="containsText" dxfId="10024" priority="9784" operator="containsText" text="08.30 – 16.30">
      <formula>NOT(ISERROR(SEARCH("08.30 – 16.30",BL27)))</formula>
    </cfRule>
    <cfRule type="containsText" dxfId="10023" priority="9785" operator="containsText" text="08:30 – 17.30">
      <formula>NOT(ISERROR(SEARCH("08:30 – 17.30",BL27)))</formula>
    </cfRule>
    <cfRule type="containsText" dxfId="10022" priority="9786" operator="containsText" text="08.30 – 17.30">
      <formula>NOT(ISERROR(SEARCH("08.30 – 17.30",BL27)))</formula>
    </cfRule>
    <cfRule type="containsText" dxfId="10021" priority="9787" operator="containsText" text="09.00 – 18.00">
      <formula>NOT(ISERROR(SEARCH("09.00 – 18.00",BL27)))</formula>
    </cfRule>
    <cfRule type="containsText" dxfId="10020" priority="9788" operator="containsText" text="09.00 – 13.00">
      <formula>NOT(ISERROR(SEARCH("09.00 – 13.00",BL27)))</formula>
    </cfRule>
    <cfRule type="containsText" dxfId="10019" priority="9789" operator="containsText" text="11.30 – 19.30">
      <formula>NOT(ISERROR(SEARCH("11.30 – 19.30",BL27)))</formula>
    </cfRule>
    <cfRule type="containsText" dxfId="10018" priority="9790" operator="containsText" text="10.30 – 19.30">
      <formula>NOT(ISERROR(SEARCH("10.30 – 19.30",BL27)))</formula>
    </cfRule>
    <cfRule type="containsText" dxfId="10017" priority="9791" operator="containsText" text="09.00 – 15.00">
      <formula>NOT(ISERROR(SEARCH("09.00 – 15.00",BL27)))</formula>
    </cfRule>
    <cfRule type="containsText" dxfId="10016" priority="9792" operator="containsText" text="1 2 : 3 0">
      <formula>NOT(ISERROR(SEARCH("1 2 : 3 0",BL27)))</formula>
    </cfRule>
    <cfRule type="containsText" dxfId="10015" priority="9793" operator="containsText" text="1 3 : 3 0">
      <formula>NOT(ISERROR(SEARCH("1 3 : 3 0",BL27)))</formula>
    </cfRule>
    <cfRule type="containsText" dxfId="10014" priority="9794" operator="containsText" text="FESTIVITÁ">
      <formula>NOT(ISERROR(SEARCH("FESTIVITÁ",BL27)))</formula>
    </cfRule>
    <cfRule type="cellIs" dxfId="10013" priority="9795" operator="equal">
      <formula>"DOMENICA"</formula>
    </cfRule>
  </conditionalFormatting>
  <conditionalFormatting sqref="BL27:BQ34">
    <cfRule type="containsText" dxfId="10012" priority="9770" operator="containsText" text="09.00 - 13.00">
      <formula>NOT(ISERROR(SEARCH("09.00 - 13.00",BL27)))</formula>
    </cfRule>
    <cfRule type="containsText" dxfId="10011" priority="9773" operator="containsText" text="09.00 – 15:00">
      <formula>NOT(ISERROR(SEARCH("09.00 – 15:00",BL27)))</formula>
    </cfRule>
    <cfRule type="containsText" dxfId="10010" priority="9774" operator="containsText" text="09.00 – 16.00">
      <formula>NOT(ISERROR(SEARCH("09.00 – 16.00",BL27)))</formula>
    </cfRule>
    <cfRule type="containsText" dxfId="10009" priority="9775" operator="containsText" text="09.00 - 13:00">
      <formula>NOT(ISERROR(SEARCH("09.00 - 13:00",BL27)))</formula>
    </cfRule>
    <cfRule type="containsText" dxfId="10008" priority="9776" operator="containsText" text="08.30 – 16:30 ">
      <formula>NOT(ISERROR(SEARCH("08.30 – 16:30 ",BL27)))</formula>
    </cfRule>
    <cfRule type="containsText" dxfId="10007" priority="9777" operator="containsText" text="08.30 – 17:30 ">
      <formula>NOT(ISERROR(SEARCH("08.30 – 17:30 ",BL27)))</formula>
    </cfRule>
  </conditionalFormatting>
  <conditionalFormatting sqref="BL27:BQ34">
    <cfRule type="containsText" dxfId="10006" priority="9772" operator="containsText" text="1 3 : 0 0">
      <formula>NOT(ISERROR(SEARCH("1 3 : 0 0",BL27)))</formula>
    </cfRule>
  </conditionalFormatting>
  <conditionalFormatting sqref="BL27:BQ27">
    <cfRule type="containsText" dxfId="10005" priority="9771" operator="containsText" text="13:00">
      <formula>NOT(ISERROR(SEARCH("13:00",BL27)))</formula>
    </cfRule>
  </conditionalFormatting>
  <conditionalFormatting sqref="BL27:BQ34">
    <cfRule type="containsText" dxfId="10004" priority="9782" operator="containsText" text="09:00 – 13.00 ">
      <formula>NOT(ISERROR(SEARCH("09:00 – 13.00 ",BL27)))</formula>
    </cfRule>
  </conditionalFormatting>
  <conditionalFormatting sqref="BL33:BQ33">
    <cfRule type="containsText" dxfId="10003" priority="9769" operator="containsText" text="09:00 – 13.00 ">
      <formula>NOT(ISERROR(SEARCH("09:00 – 13.00 ",BL33)))</formula>
    </cfRule>
  </conditionalFormatting>
  <conditionalFormatting sqref="BL27:BQ34">
    <cfRule type="containsText" dxfId="10002" priority="9768" operator="containsText" text="09:00 – 13.00 ">
      <formula>NOT(ISERROR(SEARCH("09:00 – 13.00 ",BL27)))</formula>
    </cfRule>
  </conditionalFormatting>
  <conditionalFormatting sqref="BL33:BQ34">
    <cfRule type="containsText" dxfId="10001" priority="9767" operator="containsText" text="09:00 – 13.00 ">
      <formula>NOT(ISERROR(SEARCH("09:00 – 13.00 ",BL33)))</formula>
    </cfRule>
  </conditionalFormatting>
  <conditionalFormatting sqref="BL28:BQ28">
    <cfRule type="containsText" dxfId="10000" priority="9764" operator="containsText" text="09.00 -13.00">
      <formula>NOT(ISERROR(SEARCH("09.00 -13.00",BL28)))</formula>
    </cfRule>
    <cfRule type="containsText" dxfId="9999" priority="9765" operator="containsText" text="09.00 -15:00">
      <formula>NOT(ISERROR(SEARCH("09.00 -15:00",BL28)))</formula>
    </cfRule>
    <cfRule type="containsText" dxfId="9998" priority="9766" operator="containsText" text="09.00 -16.00">
      <formula>NOT(ISERROR(SEARCH("09.00 -16.00",BL28)))</formula>
    </cfRule>
  </conditionalFormatting>
  <conditionalFormatting sqref="BL29:BQ34">
    <cfRule type="containsText" dxfId="9997" priority="9761" operator="containsText" text="09.00 -13.00">
      <formula>NOT(ISERROR(SEARCH("09.00 -13.00",BL29)))</formula>
    </cfRule>
    <cfRule type="containsText" dxfId="9996" priority="9762" operator="containsText" text="09.00 -15:00">
      <formula>NOT(ISERROR(SEARCH("09.00 -15:00",BL29)))</formula>
    </cfRule>
    <cfRule type="containsText" dxfId="9995" priority="9763" operator="containsText" text="09.00 -16.00">
      <formula>NOT(ISERROR(SEARCH("09.00 -16.00",BL29)))</formula>
    </cfRule>
  </conditionalFormatting>
  <conditionalFormatting sqref="BL27:BQ27">
    <cfRule type="containsText" dxfId="9994" priority="9758" operator="containsText" text="09.00 -13.00">
      <formula>NOT(ISERROR(SEARCH("09.00 -13.00",BL27)))</formula>
    </cfRule>
    <cfRule type="containsText" dxfId="9993" priority="9759" operator="containsText" text="09.00 -15:00">
      <formula>NOT(ISERROR(SEARCH("09.00 -15:00",BL27)))</formula>
    </cfRule>
    <cfRule type="containsText" dxfId="9992" priority="9760" operator="containsText" text="09.00 -16.00">
      <formula>NOT(ISERROR(SEARCH("09.00 -16.00",BL27)))</formula>
    </cfRule>
  </conditionalFormatting>
  <conditionalFormatting sqref="BL33:BQ33">
    <cfRule type="containsText" dxfId="9991" priority="9757" operator="containsText" text="09:00 – 13.00 ">
      <formula>NOT(ISERROR(SEARCH("09:00 – 13.00 ",BL33)))</formula>
    </cfRule>
  </conditionalFormatting>
  <conditionalFormatting sqref="BL27:BQ34">
    <cfRule type="containsText" dxfId="9990" priority="9756" operator="containsText" text="09:00 – 13.00 ">
      <formula>NOT(ISERROR(SEARCH("09:00 – 13.00 ",BL27)))</formula>
    </cfRule>
  </conditionalFormatting>
  <conditionalFormatting sqref="BL33:BQ34">
    <cfRule type="containsText" dxfId="9989" priority="9755" operator="containsText" text="09:00 – 13.00 ">
      <formula>NOT(ISERROR(SEARCH("09:00 – 13.00 ",BL33)))</formula>
    </cfRule>
  </conditionalFormatting>
  <conditionalFormatting sqref="BL28:BQ28">
    <cfRule type="containsText" dxfId="9988" priority="9752" operator="containsText" text="09.00 -13.00">
      <formula>NOT(ISERROR(SEARCH("09.00 -13.00",BL28)))</formula>
    </cfRule>
    <cfRule type="containsText" dxfId="9987" priority="9753" operator="containsText" text="09.00 -15:00">
      <formula>NOT(ISERROR(SEARCH("09.00 -15:00",BL28)))</formula>
    </cfRule>
    <cfRule type="containsText" dxfId="9986" priority="9754" operator="containsText" text="09.00 -16.00">
      <formula>NOT(ISERROR(SEARCH("09.00 -16.00",BL28)))</formula>
    </cfRule>
  </conditionalFormatting>
  <conditionalFormatting sqref="BL29:BQ34">
    <cfRule type="containsText" dxfId="9985" priority="9749" operator="containsText" text="09.00 -13.00">
      <formula>NOT(ISERROR(SEARCH("09.00 -13.00",BL29)))</formula>
    </cfRule>
    <cfRule type="containsText" dxfId="9984" priority="9750" operator="containsText" text="09.00 -15:00">
      <formula>NOT(ISERROR(SEARCH("09.00 -15:00",BL29)))</formula>
    </cfRule>
    <cfRule type="containsText" dxfId="9983" priority="9751" operator="containsText" text="09.00 -16.00">
      <formula>NOT(ISERROR(SEARCH("09.00 -16.00",BL29)))</formula>
    </cfRule>
  </conditionalFormatting>
  <conditionalFormatting sqref="BL27:BQ27">
    <cfRule type="containsText" dxfId="9982" priority="9746" operator="containsText" text="09.00 -13.00">
      <formula>NOT(ISERROR(SEARCH("09.00 -13.00",BL27)))</formula>
    </cfRule>
    <cfRule type="containsText" dxfId="9981" priority="9747" operator="containsText" text="09.00 -15:00">
      <formula>NOT(ISERROR(SEARCH("09.00 -15:00",BL27)))</formula>
    </cfRule>
    <cfRule type="containsText" dxfId="9980" priority="9748" operator="containsText" text="09.00 -16.00">
      <formula>NOT(ISERROR(SEARCH("09.00 -16.00",BL27)))</formula>
    </cfRule>
  </conditionalFormatting>
  <conditionalFormatting sqref="BL28:BQ28">
    <cfRule type="containsText" dxfId="9979" priority="9743" operator="containsText" text="09.00 -13:00">
      <formula>NOT(ISERROR(SEARCH("09.00 -13:00",BL28)))</formula>
    </cfRule>
    <cfRule type="containsText" dxfId="9978" priority="9744" operator="containsText" text="08.30 -17.30">
      <formula>NOT(ISERROR(SEARCH("08.30 -17.30",BL28)))</formula>
    </cfRule>
    <cfRule type="containsText" dxfId="9977" priority="9745" operator="containsText" text="08.30 -15:30">
      <formula>NOT(ISERROR(SEARCH("08.30 -15:30",BL28)))</formula>
    </cfRule>
  </conditionalFormatting>
  <conditionalFormatting sqref="BL29:BQ34">
    <cfRule type="containsText" dxfId="9976" priority="9740" operator="containsText" text="09.00 -13.00">
      <formula>NOT(ISERROR(SEARCH("09.00 -13.00",BL29)))</formula>
    </cfRule>
    <cfRule type="containsText" dxfId="9975" priority="9741" operator="containsText" text="09.00 -15:00">
      <formula>NOT(ISERROR(SEARCH("09.00 -15:00",BL29)))</formula>
    </cfRule>
    <cfRule type="containsText" dxfId="9974" priority="9742" operator="containsText" text="09.00 -16.00">
      <formula>NOT(ISERROR(SEARCH("09.00 -16.00",BL29)))</formula>
    </cfRule>
  </conditionalFormatting>
  <conditionalFormatting sqref="BL29:BQ34">
    <cfRule type="containsText" dxfId="9973" priority="9737" operator="containsText" text="09.00 -13:00">
      <formula>NOT(ISERROR(SEARCH("09.00 -13:00",BL29)))</formula>
    </cfRule>
    <cfRule type="containsText" dxfId="9972" priority="9738" operator="containsText" text="08.30 -17.30">
      <formula>NOT(ISERROR(SEARCH("08.30 -17.30",BL29)))</formula>
    </cfRule>
    <cfRule type="containsText" dxfId="9971" priority="9739" operator="containsText" text="08.30 -15:30">
      <formula>NOT(ISERROR(SEARCH("08.30 -15:30",BL29)))</formula>
    </cfRule>
  </conditionalFormatting>
  <conditionalFormatting sqref="BL27:BQ27">
    <cfRule type="containsText" dxfId="9970" priority="9734" operator="containsText" text="09.00 -13.00">
      <formula>NOT(ISERROR(SEARCH("09.00 -13.00",BL27)))</formula>
    </cfRule>
    <cfRule type="containsText" dxfId="9969" priority="9735" operator="containsText" text="09.00 -15:00">
      <formula>NOT(ISERROR(SEARCH("09.00 -15:00",BL27)))</formula>
    </cfRule>
    <cfRule type="containsText" dxfId="9968" priority="9736" operator="containsText" text="09.00 -16.00">
      <formula>NOT(ISERROR(SEARCH("09.00 -16.00",BL27)))</formula>
    </cfRule>
  </conditionalFormatting>
  <conditionalFormatting sqref="BL27:BQ27">
    <cfRule type="containsText" dxfId="9967" priority="9731" operator="containsText" text="09.00 -13:00">
      <formula>NOT(ISERROR(SEARCH("09.00 -13:00",BL27)))</formula>
    </cfRule>
    <cfRule type="containsText" dxfId="9966" priority="9732" operator="containsText" text="08.30 -17.30">
      <formula>NOT(ISERROR(SEARCH("08.30 -17.30",BL27)))</formula>
    </cfRule>
    <cfRule type="containsText" dxfId="9965" priority="9733" operator="containsText" text="08.30 -15:30">
      <formula>NOT(ISERROR(SEARCH("08.30 -15:30",BL27)))</formula>
    </cfRule>
  </conditionalFormatting>
  <conditionalFormatting sqref="BL16:BQ16">
    <cfRule type="cellIs" dxfId="9964" priority="9722" operator="equal">
      <formula>"09.00 – 13.00"</formula>
    </cfRule>
  </conditionalFormatting>
  <conditionalFormatting sqref="BL16:BQ16">
    <cfRule type="cellIs" dxfId="9963" priority="9723" operator="equal">
      <formula>"09.00 – 15.00"</formula>
    </cfRule>
  </conditionalFormatting>
  <conditionalFormatting sqref="BL16:BQ16">
    <cfRule type="cellIs" dxfId="9962" priority="9724" operator="equal">
      <formula>"09.00 – 18.00"</formula>
    </cfRule>
  </conditionalFormatting>
  <conditionalFormatting sqref="BL16:BQ16">
    <cfRule type="cellIs" dxfId="9961" priority="9725" operator="equal">
      <formula>"09.30 – 13.00"</formula>
    </cfRule>
  </conditionalFormatting>
  <conditionalFormatting sqref="BL16:BQ16">
    <cfRule type="cellIs" dxfId="9960" priority="9726" operator="equal">
      <formula>"10.30 – 19.30"</formula>
    </cfRule>
  </conditionalFormatting>
  <conditionalFormatting sqref="BL16:BQ16">
    <cfRule type="cellIs" dxfId="9959" priority="9727" operator="equal">
      <formula>"11.30 – 19.30"</formula>
    </cfRule>
  </conditionalFormatting>
  <conditionalFormatting sqref="BL16:BQ16">
    <cfRule type="cellIs" dxfId="9958" priority="9728" operator="equal">
      <formula>_FV(13,"3")</formula>
    </cfRule>
  </conditionalFormatting>
  <conditionalFormatting sqref="BL16:BQ16">
    <cfRule type="cellIs" dxfId="9957" priority="9729" operator="equal">
      <formula>_FV(13,"3")</formula>
    </cfRule>
  </conditionalFormatting>
  <conditionalFormatting sqref="BL16:BQ16">
    <cfRule type="cellIs" dxfId="9956" priority="9730" operator="equal">
      <formula>_FV(13,"3")</formula>
    </cfRule>
  </conditionalFormatting>
  <conditionalFormatting sqref="BL16:BQ16">
    <cfRule type="containsText" dxfId="9955" priority="9712" operator="containsText" text="DOMENICA">
      <formula>NOT(ISERROR(SEARCH("DOMENICA",BL16)))</formula>
    </cfRule>
    <cfRule type="containsText" dxfId="9954" priority="9713" operator="containsText" text="08.30 – 14.30">
      <formula>NOT(ISERROR(SEARCH("08.30 – 14.30",BL16)))</formula>
    </cfRule>
    <cfRule type="containsText" dxfId="9953" priority="9714" operator="containsText" text="09.30 – 18.30">
      <formula>NOT(ISERROR(SEARCH("09.30 – 18.30",BL16)))</formula>
    </cfRule>
    <cfRule type="containsText" dxfId="9952" priority="9715" operator="containsText" text="08.30 – 16.30">
      <formula>NOT(ISERROR(SEARCH("08.30 – 16.30",BL16)))</formula>
    </cfRule>
    <cfRule type="containsText" dxfId="9951" priority="9716" operator="containsText" text="08.30 – 17.30">
      <formula>NOT(ISERROR(SEARCH("08.30 – 17.30",BL16)))</formula>
    </cfRule>
    <cfRule type="containsText" dxfId="9950" priority="9717" operator="containsText" text="09.00 – 18.00">
      <formula>NOT(ISERROR(SEARCH("09.00 – 18.00",BL16)))</formula>
    </cfRule>
    <cfRule type="containsText" dxfId="9949" priority="9718" operator="containsText" text="09.00 – 15.00">
      <formula>NOT(ISERROR(SEARCH("09.00 – 15.00",BL16)))</formula>
    </cfRule>
    <cfRule type="containsText" dxfId="9948" priority="9719" operator="containsText" text="10.30 – 19.30">
      <formula>NOT(ISERROR(SEARCH("10.30 – 19.30",BL16)))</formula>
    </cfRule>
    <cfRule type="containsText" dxfId="9947" priority="9720" operator="containsText" text="09.00 – 13.00">
      <formula>NOT(ISERROR(SEARCH("09.00 – 13.00",BL16)))</formula>
    </cfRule>
    <cfRule type="containsText" dxfId="9946" priority="9721" operator="containsText" text="11.30 – 19.30">
      <formula>NOT(ISERROR(SEARCH("11.30 – 19.30",BL16)))</formula>
    </cfRule>
  </conditionalFormatting>
  <conditionalFormatting sqref="BL16:BQ16">
    <cfRule type="cellIs" dxfId="9945" priority="9704" operator="equal">
      <formula>"09.00 – 15.00"</formula>
    </cfRule>
  </conditionalFormatting>
  <conditionalFormatting sqref="BL16:BQ16">
    <cfRule type="cellIs" dxfId="9944" priority="9705" operator="equal">
      <formula>"09.00 – 18.00"</formula>
    </cfRule>
  </conditionalFormatting>
  <conditionalFormatting sqref="BL16:BQ16">
    <cfRule type="cellIs" dxfId="9943" priority="9706" operator="equal">
      <formula>"09.30 – 13.00"</formula>
    </cfRule>
  </conditionalFormatting>
  <conditionalFormatting sqref="BL16:BQ16">
    <cfRule type="cellIs" dxfId="9942" priority="9707" operator="equal">
      <formula>"10.30 – 19.30"</formula>
    </cfRule>
  </conditionalFormatting>
  <conditionalFormatting sqref="BL16:BQ16">
    <cfRule type="cellIs" dxfId="9941" priority="9708" operator="equal">
      <formula>"11.30 – 19.30"</formula>
    </cfRule>
  </conditionalFormatting>
  <conditionalFormatting sqref="BL16:BQ16">
    <cfRule type="cellIs" dxfId="9940" priority="9709" operator="equal">
      <formula>_FV(13,"3")</formula>
    </cfRule>
  </conditionalFormatting>
  <conditionalFormatting sqref="BL16:BQ16">
    <cfRule type="cellIs" dxfId="9939" priority="9710" operator="equal">
      <formula>_FV(13,"3")</formula>
    </cfRule>
  </conditionalFormatting>
  <conditionalFormatting sqref="BL16:BQ16">
    <cfRule type="cellIs" dxfId="9938" priority="9711" operator="equal">
      <formula>_FV(13,"3")</formula>
    </cfRule>
  </conditionalFormatting>
  <conditionalFormatting sqref="BL16:BQ16">
    <cfRule type="cellIs" dxfId="9937" priority="9696" operator="equal">
      <formula>"09.00 – 15.00"</formula>
    </cfRule>
  </conditionalFormatting>
  <conditionalFormatting sqref="BL16:BQ16">
    <cfRule type="cellIs" dxfId="9936" priority="9697" operator="equal">
      <formula>"09.00 – 18.00"</formula>
    </cfRule>
  </conditionalFormatting>
  <conditionalFormatting sqref="BL16:BQ16">
    <cfRule type="cellIs" dxfId="9935" priority="9698" operator="equal">
      <formula>"09.30 – 13.00"</formula>
    </cfRule>
  </conditionalFormatting>
  <conditionalFormatting sqref="BL16:BQ16">
    <cfRule type="cellIs" dxfId="9934" priority="9699" operator="equal">
      <formula>"10.30 – 19.30"</formula>
    </cfRule>
  </conditionalFormatting>
  <conditionalFormatting sqref="BL16:BQ16">
    <cfRule type="cellIs" dxfId="9933" priority="9700" operator="equal">
      <formula>"11.30 – 19.30"</formula>
    </cfRule>
  </conditionalFormatting>
  <conditionalFormatting sqref="BL16:BQ16">
    <cfRule type="cellIs" dxfId="9932" priority="9701" operator="equal">
      <formula>_FV(13,"3")</formula>
    </cfRule>
  </conditionalFormatting>
  <conditionalFormatting sqref="BL16:BQ16">
    <cfRule type="cellIs" dxfId="9931" priority="9702" operator="equal">
      <formula>_FV(13,"3")</formula>
    </cfRule>
  </conditionalFormatting>
  <conditionalFormatting sqref="BL16:BQ16">
    <cfRule type="cellIs" dxfId="9930" priority="9703" operator="equal">
      <formula>_FV(13,"3")</formula>
    </cfRule>
  </conditionalFormatting>
  <conditionalFormatting sqref="BL16:BQ16">
    <cfRule type="containsText" dxfId="9929" priority="9690" operator="containsText" text="09.00 - 13.00">
      <formula>NOT(ISERROR(SEARCH("09.00 - 13.00",BL16)))</formula>
    </cfRule>
    <cfRule type="containsText" dxfId="9928" priority="9691" operator="containsText" text="09.00 – 15:00">
      <formula>NOT(ISERROR(SEARCH("09.00 – 15:00",BL16)))</formula>
    </cfRule>
    <cfRule type="containsText" dxfId="9927" priority="9692" operator="containsText" text="09.00 – 16.00">
      <formula>NOT(ISERROR(SEARCH("09.00 – 16.00",BL16)))</formula>
    </cfRule>
    <cfRule type="containsText" dxfId="9926" priority="9693" operator="containsText" text="09.00 - 13:00">
      <formula>NOT(ISERROR(SEARCH("09.00 - 13:00",BL16)))</formula>
    </cfRule>
    <cfRule type="containsText" dxfId="9925" priority="9694" operator="containsText" text="08.30 – 16:30 ">
      <formula>NOT(ISERROR(SEARCH("08.30 – 16:30 ",BL16)))</formula>
    </cfRule>
    <cfRule type="containsText" dxfId="9924" priority="9695" operator="containsText" text="08.30 – 17:30 ">
      <formula>NOT(ISERROR(SEARCH("08.30 – 17:30 ",BL16)))</formula>
    </cfRule>
  </conditionalFormatting>
  <conditionalFormatting sqref="BL16:BQ16">
    <cfRule type="cellIs" dxfId="9923" priority="9682" operator="equal">
      <formula>"09.00 – 15.00"</formula>
    </cfRule>
  </conditionalFormatting>
  <conditionalFormatting sqref="BL16:BQ16">
    <cfRule type="cellIs" dxfId="9922" priority="9683" operator="equal">
      <formula>"09.00 – 18.00"</formula>
    </cfRule>
  </conditionalFormatting>
  <conditionalFormatting sqref="BL16:BQ16">
    <cfRule type="cellIs" dxfId="9921" priority="9684" operator="equal">
      <formula>"09.30 – 13.00"</formula>
    </cfRule>
  </conditionalFormatting>
  <conditionalFormatting sqref="BL16:BQ16">
    <cfRule type="cellIs" dxfId="9920" priority="9685" operator="equal">
      <formula>"10.30 – 19.30"</formula>
    </cfRule>
  </conditionalFormatting>
  <conditionalFormatting sqref="BL16:BQ16">
    <cfRule type="cellIs" dxfId="9919" priority="9686" operator="equal">
      <formula>"11.30 – 19.30"</formula>
    </cfRule>
  </conditionalFormatting>
  <conditionalFormatting sqref="BL16:BQ16">
    <cfRule type="cellIs" dxfId="9918" priority="9687" operator="equal">
      <formula>_FV(13,"3")</formula>
    </cfRule>
  </conditionalFormatting>
  <conditionalFormatting sqref="BL16:BQ16">
    <cfRule type="cellIs" dxfId="9917" priority="9688" operator="equal">
      <formula>_FV(13,"3")</formula>
    </cfRule>
  </conditionalFormatting>
  <conditionalFormatting sqref="BL16:BQ16">
    <cfRule type="cellIs" dxfId="9916" priority="9689" operator="equal">
      <formula>_FV(13,"3")</formula>
    </cfRule>
  </conditionalFormatting>
  <conditionalFormatting sqref="BL16:BQ16">
    <cfRule type="containsText" dxfId="9915" priority="9672" operator="containsText" text="DOMENICA">
      <formula>NOT(ISERROR(SEARCH("DOMENICA",BL16)))</formula>
    </cfRule>
    <cfRule type="containsText" dxfId="9914" priority="9673" operator="containsText" text="08.30 – 14.30">
      <formula>NOT(ISERROR(SEARCH("08.30 – 14.30",BL16)))</formula>
    </cfRule>
    <cfRule type="containsText" dxfId="9913" priority="9674" operator="containsText" text="09.30 – 18.30">
      <formula>NOT(ISERROR(SEARCH("09.30 – 18.30",BL16)))</formula>
    </cfRule>
    <cfRule type="containsText" dxfId="9912" priority="9675" operator="containsText" text="08.30 – 16.30">
      <formula>NOT(ISERROR(SEARCH("08.30 – 16.30",BL16)))</formula>
    </cfRule>
    <cfRule type="containsText" dxfId="9911" priority="9676" operator="containsText" text="08.30 – 17.30">
      <formula>NOT(ISERROR(SEARCH("08.30 – 17.30",BL16)))</formula>
    </cfRule>
    <cfRule type="containsText" dxfId="9910" priority="9677" operator="containsText" text="09.00 – 18.00">
      <formula>NOT(ISERROR(SEARCH("09.00 – 18.00",BL16)))</formula>
    </cfRule>
    <cfRule type="containsText" dxfId="9909" priority="9678" operator="containsText" text="09.00 – 15.00">
      <formula>NOT(ISERROR(SEARCH("09.00 – 15.00",BL16)))</formula>
    </cfRule>
    <cfRule type="containsText" dxfId="9908" priority="9679" operator="containsText" text="10.30 – 19.30">
      <formula>NOT(ISERROR(SEARCH("10.30 – 19.30",BL16)))</formula>
    </cfRule>
    <cfRule type="containsText" dxfId="9907" priority="9680" operator="containsText" text="09.00 – 13.00">
      <formula>NOT(ISERROR(SEARCH("09.00 – 13.00",BL16)))</formula>
    </cfRule>
    <cfRule type="containsText" dxfId="9906" priority="9681" operator="containsText" text="11.30 – 19.30">
      <formula>NOT(ISERROR(SEARCH("11.30 – 19.30",BL16)))</formula>
    </cfRule>
  </conditionalFormatting>
  <conditionalFormatting sqref="BL16:BQ16">
    <cfRule type="cellIs" dxfId="9905" priority="9665" operator="equal">
      <formula>"09.00 – 18.00"</formula>
    </cfRule>
  </conditionalFormatting>
  <conditionalFormatting sqref="BL16:BQ16">
    <cfRule type="cellIs" dxfId="9904" priority="9666" operator="equal">
      <formula>"09.30 – 13.00"</formula>
    </cfRule>
  </conditionalFormatting>
  <conditionalFormatting sqref="BL16:BQ16">
    <cfRule type="cellIs" dxfId="9903" priority="9667" operator="equal">
      <formula>"10.30 – 19.30"</formula>
    </cfRule>
  </conditionalFormatting>
  <conditionalFormatting sqref="BL16:BQ16">
    <cfRule type="cellIs" dxfId="9902" priority="9668" operator="equal">
      <formula>"11.30 – 19.30"</formula>
    </cfRule>
  </conditionalFormatting>
  <conditionalFormatting sqref="BL16:BQ16">
    <cfRule type="cellIs" dxfId="9901" priority="9669" operator="equal">
      <formula>_FV(13,"3")</formula>
    </cfRule>
  </conditionalFormatting>
  <conditionalFormatting sqref="BL16:BQ16">
    <cfRule type="cellIs" dxfId="9900" priority="9670" operator="equal">
      <formula>_FV(13,"3")</formula>
    </cfRule>
  </conditionalFormatting>
  <conditionalFormatting sqref="BL16:BQ16">
    <cfRule type="cellIs" dxfId="9899" priority="9671" operator="equal">
      <formula>_FV(13,"3")</formula>
    </cfRule>
  </conditionalFormatting>
  <conditionalFormatting sqref="BL16:BQ16">
    <cfRule type="cellIs" dxfId="9898" priority="9658" operator="equal">
      <formula>"09.00 – 18.00"</formula>
    </cfRule>
  </conditionalFormatting>
  <conditionalFormatting sqref="BL16:BQ16">
    <cfRule type="cellIs" dxfId="9897" priority="9659" operator="equal">
      <formula>"09.30 – 13.00"</formula>
    </cfRule>
  </conditionalFormatting>
  <conditionalFormatting sqref="BL16:BQ16">
    <cfRule type="cellIs" dxfId="9896" priority="9660" operator="equal">
      <formula>"10.30 – 19.30"</formula>
    </cfRule>
  </conditionalFormatting>
  <conditionalFormatting sqref="BL16:BQ16">
    <cfRule type="cellIs" dxfId="9895" priority="9661" operator="equal">
      <formula>"11.30 – 19.30"</formula>
    </cfRule>
  </conditionalFormatting>
  <conditionalFormatting sqref="BL16:BQ16">
    <cfRule type="cellIs" dxfId="9894" priority="9662" operator="equal">
      <formula>_FV(13,"3")</formula>
    </cfRule>
  </conditionalFormatting>
  <conditionalFormatting sqref="BL16:BQ16">
    <cfRule type="cellIs" dxfId="9893" priority="9663" operator="equal">
      <formula>_FV(13,"3")</formula>
    </cfRule>
  </conditionalFormatting>
  <conditionalFormatting sqref="BL16:BQ16">
    <cfRule type="cellIs" dxfId="9892" priority="9664" operator="equal">
      <formula>_FV(13,"3")</formula>
    </cfRule>
  </conditionalFormatting>
  <conditionalFormatting sqref="BL17:BQ24">
    <cfRule type="containsText" dxfId="9891" priority="9640" operator="containsText" text="08.30 – 14.30">
      <formula>NOT(ISERROR(SEARCH("08.30 – 14.30",BL17)))</formula>
    </cfRule>
    <cfRule type="containsText" dxfId="9890" priority="9641" operator="containsText" text="09:30 – 18.30">
      <formula>NOT(ISERROR(SEARCH("09:30 – 18.30",BL17)))</formula>
    </cfRule>
    <cfRule type="containsText" dxfId="9889" priority="9642" operator="containsText" text="10.30 – 18.30">
      <formula>NOT(ISERROR(SEARCH("10.30 – 18.30",BL17)))</formula>
    </cfRule>
    <cfRule type="containsText" dxfId="9888" priority="9643" operator="containsText" text="09.30 – 18.30">
      <formula>NOT(ISERROR(SEARCH("09.30 – 18.30",BL17)))</formula>
    </cfRule>
    <cfRule type="containsText" dxfId="9887" priority="9645" operator="containsText" text="09.00 – 13:00">
      <formula>NOT(ISERROR(SEARCH("09.00 – 13:00",BL17)))</formula>
    </cfRule>
    <cfRule type="containsText" dxfId="9886" priority="9646" operator="containsText" text="08.30 – 16.30">
      <formula>NOT(ISERROR(SEARCH("08.30 – 16.30",BL17)))</formula>
    </cfRule>
    <cfRule type="containsText" dxfId="9885" priority="9647" operator="containsText" text="08:30 – 17.30">
      <formula>NOT(ISERROR(SEARCH("08:30 – 17.30",BL17)))</formula>
    </cfRule>
    <cfRule type="containsText" dxfId="9884" priority="9648" operator="containsText" text="08.30 – 17.30">
      <formula>NOT(ISERROR(SEARCH("08.30 – 17.30",BL17)))</formula>
    </cfRule>
    <cfRule type="containsText" dxfId="9883" priority="9649" operator="containsText" text="09.00 – 18.00">
      <formula>NOT(ISERROR(SEARCH("09.00 – 18.00",BL17)))</formula>
    </cfRule>
    <cfRule type="containsText" dxfId="9882" priority="9650" operator="containsText" text="09.00 – 13.00">
      <formula>NOT(ISERROR(SEARCH("09.00 – 13.00",BL17)))</formula>
    </cfRule>
    <cfRule type="containsText" dxfId="9881" priority="9651" operator="containsText" text="11.30 – 19.30">
      <formula>NOT(ISERROR(SEARCH("11.30 – 19.30",BL17)))</formula>
    </cfRule>
    <cfRule type="containsText" dxfId="9880" priority="9652" operator="containsText" text="10.30 – 19.30">
      <formula>NOT(ISERROR(SEARCH("10.30 – 19.30",BL17)))</formula>
    </cfRule>
    <cfRule type="containsText" dxfId="9879" priority="9653" operator="containsText" text="09.00 – 15.00">
      <formula>NOT(ISERROR(SEARCH("09.00 – 15.00",BL17)))</formula>
    </cfRule>
    <cfRule type="containsText" dxfId="9878" priority="9654" operator="containsText" text="1 2 : 3 0">
      <formula>NOT(ISERROR(SEARCH("1 2 : 3 0",BL17)))</formula>
    </cfRule>
    <cfRule type="containsText" dxfId="9877" priority="9655" operator="containsText" text="1 3 : 3 0">
      <formula>NOT(ISERROR(SEARCH("1 3 : 3 0",BL17)))</formula>
    </cfRule>
    <cfRule type="containsText" dxfId="9876" priority="9656" operator="containsText" text="FESTIVITÁ">
      <formula>NOT(ISERROR(SEARCH("FESTIVITÁ",BL17)))</formula>
    </cfRule>
    <cfRule type="cellIs" dxfId="9875" priority="9657" operator="equal">
      <formula>"DOMENICA"</formula>
    </cfRule>
  </conditionalFormatting>
  <conditionalFormatting sqref="BL17:BQ24">
    <cfRule type="containsText" dxfId="9874" priority="9632" operator="containsText" text="09.00 - 13.00">
      <formula>NOT(ISERROR(SEARCH("09.00 - 13.00",BL17)))</formula>
    </cfRule>
    <cfRule type="containsText" dxfId="9873" priority="9635" operator="containsText" text="09.00 – 15:00">
      <formula>NOT(ISERROR(SEARCH("09.00 – 15:00",BL17)))</formula>
    </cfRule>
    <cfRule type="containsText" dxfId="9872" priority="9636" operator="containsText" text="09.00 – 16.00">
      <formula>NOT(ISERROR(SEARCH("09.00 – 16.00",BL17)))</formula>
    </cfRule>
    <cfRule type="containsText" dxfId="9871" priority="9637" operator="containsText" text="09.00 - 13:00">
      <formula>NOT(ISERROR(SEARCH("09.00 - 13:00",BL17)))</formula>
    </cfRule>
    <cfRule type="containsText" dxfId="9870" priority="9638" operator="containsText" text="08.30 – 16:30 ">
      <formula>NOT(ISERROR(SEARCH("08.30 – 16:30 ",BL17)))</formula>
    </cfRule>
    <cfRule type="containsText" dxfId="9869" priority="9639" operator="containsText" text="08.30 – 17:30 ">
      <formula>NOT(ISERROR(SEARCH("08.30 – 17:30 ",BL17)))</formula>
    </cfRule>
  </conditionalFormatting>
  <conditionalFormatting sqref="BL17:BQ24">
    <cfRule type="containsText" dxfId="9868" priority="9634" operator="containsText" text="1 3 : 0 0">
      <formula>NOT(ISERROR(SEARCH("1 3 : 0 0",BL17)))</formula>
    </cfRule>
  </conditionalFormatting>
  <conditionalFormatting sqref="BL17:BQ17">
    <cfRule type="containsText" dxfId="9867" priority="9633" operator="containsText" text="13:00">
      <formula>NOT(ISERROR(SEARCH("13:00",BL17)))</formula>
    </cfRule>
  </conditionalFormatting>
  <conditionalFormatting sqref="BL17:BQ24">
    <cfRule type="containsText" dxfId="9866" priority="9644" operator="containsText" text="09:00 – 13.00 ">
      <formula>NOT(ISERROR(SEARCH("09:00 – 13.00 ",BL17)))</formula>
    </cfRule>
  </conditionalFormatting>
  <conditionalFormatting sqref="BL23:BQ23">
    <cfRule type="containsText" dxfId="9865" priority="9631" operator="containsText" text="09:00 – 13.00 ">
      <formula>NOT(ISERROR(SEARCH("09:00 – 13.00 ",BL23)))</formula>
    </cfRule>
  </conditionalFormatting>
  <conditionalFormatting sqref="BL17:BQ24">
    <cfRule type="containsText" dxfId="9864" priority="9630" operator="containsText" text="09:00 – 13.00 ">
      <formula>NOT(ISERROR(SEARCH("09:00 – 13.00 ",BL17)))</formula>
    </cfRule>
  </conditionalFormatting>
  <conditionalFormatting sqref="BL23:BQ24">
    <cfRule type="containsText" dxfId="9863" priority="9629" operator="containsText" text="09:00 – 13.00 ">
      <formula>NOT(ISERROR(SEARCH("09:00 – 13.00 ",BL23)))</formula>
    </cfRule>
  </conditionalFormatting>
  <conditionalFormatting sqref="BL18:BQ18">
    <cfRule type="containsText" dxfId="9862" priority="9626" operator="containsText" text="09.00 -13.00">
      <formula>NOT(ISERROR(SEARCH("09.00 -13.00",BL18)))</formula>
    </cfRule>
    <cfRule type="containsText" dxfId="9861" priority="9627" operator="containsText" text="09.00 -15:00">
      <formula>NOT(ISERROR(SEARCH("09.00 -15:00",BL18)))</formula>
    </cfRule>
    <cfRule type="containsText" dxfId="9860" priority="9628" operator="containsText" text="09.00 -16.00">
      <formula>NOT(ISERROR(SEARCH("09.00 -16.00",BL18)))</formula>
    </cfRule>
  </conditionalFormatting>
  <conditionalFormatting sqref="BL19:BQ24">
    <cfRule type="containsText" dxfId="9859" priority="9623" operator="containsText" text="09.00 -13.00">
      <formula>NOT(ISERROR(SEARCH("09.00 -13.00",BL19)))</formula>
    </cfRule>
    <cfRule type="containsText" dxfId="9858" priority="9624" operator="containsText" text="09.00 -15:00">
      <formula>NOT(ISERROR(SEARCH("09.00 -15:00",BL19)))</formula>
    </cfRule>
    <cfRule type="containsText" dxfId="9857" priority="9625" operator="containsText" text="09.00 -16.00">
      <formula>NOT(ISERROR(SEARCH("09.00 -16.00",BL19)))</formula>
    </cfRule>
  </conditionalFormatting>
  <conditionalFormatting sqref="BL17:BQ17">
    <cfRule type="containsText" dxfId="9856" priority="9620" operator="containsText" text="09.00 -13.00">
      <formula>NOT(ISERROR(SEARCH("09.00 -13.00",BL17)))</formula>
    </cfRule>
    <cfRule type="containsText" dxfId="9855" priority="9621" operator="containsText" text="09.00 -15:00">
      <formula>NOT(ISERROR(SEARCH("09.00 -15:00",BL17)))</formula>
    </cfRule>
    <cfRule type="containsText" dxfId="9854" priority="9622" operator="containsText" text="09.00 -16.00">
      <formula>NOT(ISERROR(SEARCH("09.00 -16.00",BL17)))</formula>
    </cfRule>
  </conditionalFormatting>
  <conditionalFormatting sqref="BL23:BQ23">
    <cfRule type="containsText" dxfId="9853" priority="9619" operator="containsText" text="09:00 – 13.00 ">
      <formula>NOT(ISERROR(SEARCH("09:00 – 13.00 ",BL23)))</formula>
    </cfRule>
  </conditionalFormatting>
  <conditionalFormatting sqref="BL17:BQ24">
    <cfRule type="containsText" dxfId="9852" priority="9618" operator="containsText" text="09:00 – 13.00 ">
      <formula>NOT(ISERROR(SEARCH("09:00 – 13.00 ",BL17)))</formula>
    </cfRule>
  </conditionalFormatting>
  <conditionalFormatting sqref="BL23:BQ24">
    <cfRule type="containsText" dxfId="9851" priority="9617" operator="containsText" text="09:00 – 13.00 ">
      <formula>NOT(ISERROR(SEARCH("09:00 – 13.00 ",BL23)))</formula>
    </cfRule>
  </conditionalFormatting>
  <conditionalFormatting sqref="BL18:BQ18">
    <cfRule type="containsText" dxfId="9850" priority="9614" operator="containsText" text="09.00 -13.00">
      <formula>NOT(ISERROR(SEARCH("09.00 -13.00",BL18)))</formula>
    </cfRule>
    <cfRule type="containsText" dxfId="9849" priority="9615" operator="containsText" text="09.00 -15:00">
      <formula>NOT(ISERROR(SEARCH("09.00 -15:00",BL18)))</formula>
    </cfRule>
    <cfRule type="containsText" dxfId="9848" priority="9616" operator="containsText" text="09.00 -16.00">
      <formula>NOT(ISERROR(SEARCH("09.00 -16.00",BL18)))</formula>
    </cfRule>
  </conditionalFormatting>
  <conditionalFormatting sqref="BL19:BQ24">
    <cfRule type="containsText" dxfId="9847" priority="9611" operator="containsText" text="09.00 -13.00">
      <formula>NOT(ISERROR(SEARCH("09.00 -13.00",BL19)))</formula>
    </cfRule>
    <cfRule type="containsText" dxfId="9846" priority="9612" operator="containsText" text="09.00 -15:00">
      <formula>NOT(ISERROR(SEARCH("09.00 -15:00",BL19)))</formula>
    </cfRule>
    <cfRule type="containsText" dxfId="9845" priority="9613" operator="containsText" text="09.00 -16.00">
      <formula>NOT(ISERROR(SEARCH("09.00 -16.00",BL19)))</formula>
    </cfRule>
  </conditionalFormatting>
  <conditionalFormatting sqref="BL17:BQ17">
    <cfRule type="containsText" dxfId="9844" priority="9608" operator="containsText" text="09.00 -13.00">
      <formula>NOT(ISERROR(SEARCH("09.00 -13.00",BL17)))</formula>
    </cfRule>
    <cfRule type="containsText" dxfId="9843" priority="9609" operator="containsText" text="09.00 -15:00">
      <formula>NOT(ISERROR(SEARCH("09.00 -15:00",BL17)))</formula>
    </cfRule>
    <cfRule type="containsText" dxfId="9842" priority="9610" operator="containsText" text="09.00 -16.00">
      <formula>NOT(ISERROR(SEARCH("09.00 -16.00",BL17)))</formula>
    </cfRule>
  </conditionalFormatting>
  <conditionalFormatting sqref="BL18:BQ18">
    <cfRule type="containsText" dxfId="9841" priority="9605" operator="containsText" text="09.00 -13:00">
      <formula>NOT(ISERROR(SEARCH("09.00 -13:00",BL18)))</formula>
    </cfRule>
    <cfRule type="containsText" dxfId="9840" priority="9606" operator="containsText" text="08.30 -17.30">
      <formula>NOT(ISERROR(SEARCH("08.30 -17.30",BL18)))</formula>
    </cfRule>
    <cfRule type="containsText" dxfId="9839" priority="9607" operator="containsText" text="08.30 -15:30">
      <formula>NOT(ISERROR(SEARCH("08.30 -15:30",BL18)))</formula>
    </cfRule>
  </conditionalFormatting>
  <conditionalFormatting sqref="BL19:BQ24">
    <cfRule type="containsText" dxfId="9838" priority="9602" operator="containsText" text="09.00 -13.00">
      <formula>NOT(ISERROR(SEARCH("09.00 -13.00",BL19)))</formula>
    </cfRule>
    <cfRule type="containsText" dxfId="9837" priority="9603" operator="containsText" text="09.00 -15:00">
      <formula>NOT(ISERROR(SEARCH("09.00 -15:00",BL19)))</formula>
    </cfRule>
    <cfRule type="containsText" dxfId="9836" priority="9604" operator="containsText" text="09.00 -16.00">
      <formula>NOT(ISERROR(SEARCH("09.00 -16.00",BL19)))</formula>
    </cfRule>
  </conditionalFormatting>
  <conditionalFormatting sqref="BL19:BQ24">
    <cfRule type="containsText" dxfId="9835" priority="9599" operator="containsText" text="09.00 -13:00">
      <formula>NOT(ISERROR(SEARCH("09.00 -13:00",BL19)))</formula>
    </cfRule>
    <cfRule type="containsText" dxfId="9834" priority="9600" operator="containsText" text="08.30 -17.30">
      <formula>NOT(ISERROR(SEARCH("08.30 -17.30",BL19)))</formula>
    </cfRule>
    <cfRule type="containsText" dxfId="9833" priority="9601" operator="containsText" text="08.30 -15:30">
      <formula>NOT(ISERROR(SEARCH("08.30 -15:30",BL19)))</formula>
    </cfRule>
  </conditionalFormatting>
  <conditionalFormatting sqref="BL17:BQ17">
    <cfRule type="containsText" dxfId="9832" priority="9596" operator="containsText" text="09.00 -13.00">
      <formula>NOT(ISERROR(SEARCH("09.00 -13.00",BL17)))</formula>
    </cfRule>
    <cfRule type="containsText" dxfId="9831" priority="9597" operator="containsText" text="09.00 -15:00">
      <formula>NOT(ISERROR(SEARCH("09.00 -15:00",BL17)))</formula>
    </cfRule>
    <cfRule type="containsText" dxfId="9830" priority="9598" operator="containsText" text="09.00 -16.00">
      <formula>NOT(ISERROR(SEARCH("09.00 -16.00",BL17)))</formula>
    </cfRule>
  </conditionalFormatting>
  <conditionalFormatting sqref="BL17:BQ17">
    <cfRule type="containsText" dxfId="9829" priority="9593" operator="containsText" text="09.00 -13:00">
      <formula>NOT(ISERROR(SEARCH("09.00 -13:00",BL17)))</formula>
    </cfRule>
    <cfRule type="containsText" dxfId="9828" priority="9594" operator="containsText" text="08.30 -17.30">
      <formula>NOT(ISERROR(SEARCH("08.30 -17.30",BL17)))</formula>
    </cfRule>
    <cfRule type="containsText" dxfId="9827" priority="9595" operator="containsText" text="08.30 -15:30">
      <formula>NOT(ISERROR(SEARCH("08.30 -15:30",BL17)))</formula>
    </cfRule>
  </conditionalFormatting>
  <conditionalFormatting sqref="BL6:BQ6">
    <cfRule type="cellIs" dxfId="9826" priority="9584" operator="equal">
      <formula>"09.00 – 13.00"</formula>
    </cfRule>
  </conditionalFormatting>
  <conditionalFormatting sqref="BL6:BQ6">
    <cfRule type="cellIs" dxfId="9825" priority="9585" operator="equal">
      <formula>"09.00 – 15.00"</formula>
    </cfRule>
  </conditionalFormatting>
  <conditionalFormatting sqref="BL6:BQ6">
    <cfRule type="cellIs" dxfId="9824" priority="9586" operator="equal">
      <formula>"09.00 – 18.00"</formula>
    </cfRule>
  </conditionalFormatting>
  <conditionalFormatting sqref="BL6:BQ6">
    <cfRule type="cellIs" dxfId="9823" priority="9587" operator="equal">
      <formula>"09.30 – 13.00"</formula>
    </cfRule>
  </conditionalFormatting>
  <conditionalFormatting sqref="BL6:BQ6">
    <cfRule type="cellIs" dxfId="9822" priority="9588" operator="equal">
      <formula>"10.30 – 19.30"</formula>
    </cfRule>
  </conditionalFormatting>
  <conditionalFormatting sqref="BL6:BQ6">
    <cfRule type="cellIs" dxfId="9821" priority="9589" operator="equal">
      <formula>"11.30 – 19.30"</formula>
    </cfRule>
  </conditionalFormatting>
  <conditionalFormatting sqref="BL6:BQ6">
    <cfRule type="cellIs" dxfId="9820" priority="9590" operator="equal">
      <formula>_FV(13,"3")</formula>
    </cfRule>
  </conditionalFormatting>
  <conditionalFormatting sqref="BL6:BQ6">
    <cfRule type="cellIs" dxfId="9819" priority="9591" operator="equal">
      <formula>_FV(13,"3")</formula>
    </cfRule>
  </conditionalFormatting>
  <conditionalFormatting sqref="BL6:BQ6">
    <cfRule type="cellIs" dxfId="9818" priority="9592" operator="equal">
      <formula>_FV(13,"3")</formula>
    </cfRule>
  </conditionalFormatting>
  <conditionalFormatting sqref="BL6:BQ6">
    <cfRule type="containsText" dxfId="9817" priority="9574" operator="containsText" text="DOMENICA">
      <formula>NOT(ISERROR(SEARCH("DOMENICA",BL6)))</formula>
    </cfRule>
    <cfRule type="containsText" dxfId="9816" priority="9575" operator="containsText" text="08.30 – 14.30">
      <formula>NOT(ISERROR(SEARCH("08.30 – 14.30",BL6)))</formula>
    </cfRule>
    <cfRule type="containsText" dxfId="9815" priority="9576" operator="containsText" text="09.30 – 18.30">
      <formula>NOT(ISERROR(SEARCH("09.30 – 18.30",BL6)))</formula>
    </cfRule>
    <cfRule type="containsText" dxfId="9814" priority="9577" operator="containsText" text="08.30 – 16.30">
      <formula>NOT(ISERROR(SEARCH("08.30 – 16.30",BL6)))</formula>
    </cfRule>
    <cfRule type="containsText" dxfId="9813" priority="9578" operator="containsText" text="08.30 – 17.30">
      <formula>NOT(ISERROR(SEARCH("08.30 – 17.30",BL6)))</formula>
    </cfRule>
    <cfRule type="containsText" dxfId="9812" priority="9579" operator="containsText" text="09.00 – 18.00">
      <formula>NOT(ISERROR(SEARCH("09.00 – 18.00",BL6)))</formula>
    </cfRule>
    <cfRule type="containsText" dxfId="9811" priority="9580" operator="containsText" text="09.00 – 15.00">
      <formula>NOT(ISERROR(SEARCH("09.00 – 15.00",BL6)))</formula>
    </cfRule>
    <cfRule type="containsText" dxfId="9810" priority="9581" operator="containsText" text="10.30 – 19.30">
      <formula>NOT(ISERROR(SEARCH("10.30 – 19.30",BL6)))</formula>
    </cfRule>
    <cfRule type="containsText" dxfId="9809" priority="9582" operator="containsText" text="09.00 – 13.00">
      <formula>NOT(ISERROR(SEARCH("09.00 – 13.00",BL6)))</formula>
    </cfRule>
    <cfRule type="containsText" dxfId="9808" priority="9583" operator="containsText" text="11.30 – 19.30">
      <formula>NOT(ISERROR(SEARCH("11.30 – 19.30",BL6)))</formula>
    </cfRule>
  </conditionalFormatting>
  <conditionalFormatting sqref="BL6:BQ6">
    <cfRule type="cellIs" dxfId="9807" priority="9566" operator="equal">
      <formula>"09.00 – 15.00"</formula>
    </cfRule>
  </conditionalFormatting>
  <conditionalFormatting sqref="BL6:BQ6">
    <cfRule type="cellIs" dxfId="9806" priority="9567" operator="equal">
      <formula>"09.00 – 18.00"</formula>
    </cfRule>
  </conditionalFormatting>
  <conditionalFormatting sqref="BL6:BQ6">
    <cfRule type="cellIs" dxfId="9805" priority="9568" operator="equal">
      <formula>"09.30 – 13.00"</formula>
    </cfRule>
  </conditionalFormatting>
  <conditionalFormatting sqref="BL6:BQ6">
    <cfRule type="cellIs" dxfId="9804" priority="9569" operator="equal">
      <formula>"10.30 – 19.30"</formula>
    </cfRule>
  </conditionalFormatting>
  <conditionalFormatting sqref="BL6:BQ6">
    <cfRule type="cellIs" dxfId="9803" priority="9570" operator="equal">
      <formula>"11.30 – 19.30"</formula>
    </cfRule>
  </conditionalFormatting>
  <conditionalFormatting sqref="BL6:BQ6">
    <cfRule type="cellIs" dxfId="9802" priority="9571" operator="equal">
      <formula>_FV(13,"3")</formula>
    </cfRule>
  </conditionalFormatting>
  <conditionalFormatting sqref="BL6:BQ6">
    <cfRule type="cellIs" dxfId="9801" priority="9572" operator="equal">
      <formula>_FV(13,"3")</formula>
    </cfRule>
  </conditionalFormatting>
  <conditionalFormatting sqref="BL6:BQ6">
    <cfRule type="cellIs" dxfId="9800" priority="9573" operator="equal">
      <formula>_FV(13,"3")</formula>
    </cfRule>
  </conditionalFormatting>
  <conditionalFormatting sqref="BL6:BQ6">
    <cfRule type="cellIs" dxfId="9799" priority="9558" operator="equal">
      <formula>"09.00 – 15.00"</formula>
    </cfRule>
  </conditionalFormatting>
  <conditionalFormatting sqref="BL6:BQ6">
    <cfRule type="cellIs" dxfId="9798" priority="9559" operator="equal">
      <formula>"09.00 – 18.00"</formula>
    </cfRule>
  </conditionalFormatting>
  <conditionalFormatting sqref="BL6:BQ6">
    <cfRule type="cellIs" dxfId="9797" priority="9560" operator="equal">
      <formula>"09.30 – 13.00"</formula>
    </cfRule>
  </conditionalFormatting>
  <conditionalFormatting sqref="BL6:BQ6">
    <cfRule type="cellIs" dxfId="9796" priority="9561" operator="equal">
      <formula>"10.30 – 19.30"</formula>
    </cfRule>
  </conditionalFormatting>
  <conditionalFormatting sqref="BL6:BQ6">
    <cfRule type="cellIs" dxfId="9795" priority="9562" operator="equal">
      <formula>"11.30 – 19.30"</formula>
    </cfRule>
  </conditionalFormatting>
  <conditionalFormatting sqref="BL6:BQ6">
    <cfRule type="cellIs" dxfId="9794" priority="9563" operator="equal">
      <formula>_FV(13,"3")</formula>
    </cfRule>
  </conditionalFormatting>
  <conditionalFormatting sqref="BL6:BQ6">
    <cfRule type="cellIs" dxfId="9793" priority="9564" operator="equal">
      <formula>_FV(13,"3")</formula>
    </cfRule>
  </conditionalFormatting>
  <conditionalFormatting sqref="BL6:BQ6">
    <cfRule type="cellIs" dxfId="9792" priority="9565" operator="equal">
      <formula>_FV(13,"3")</formula>
    </cfRule>
  </conditionalFormatting>
  <conditionalFormatting sqref="BL6:BQ6">
    <cfRule type="containsText" dxfId="9791" priority="9552" operator="containsText" text="09.00 - 13.00">
      <formula>NOT(ISERROR(SEARCH("09.00 - 13.00",BL6)))</formula>
    </cfRule>
    <cfRule type="containsText" dxfId="9790" priority="9553" operator="containsText" text="09.00 – 15:00">
      <formula>NOT(ISERROR(SEARCH("09.00 – 15:00",BL6)))</formula>
    </cfRule>
    <cfRule type="containsText" dxfId="9789" priority="9554" operator="containsText" text="09.00 – 16.00">
      <formula>NOT(ISERROR(SEARCH("09.00 – 16.00",BL6)))</formula>
    </cfRule>
    <cfRule type="containsText" dxfId="9788" priority="9555" operator="containsText" text="09.00 - 13:00">
      <formula>NOT(ISERROR(SEARCH("09.00 - 13:00",BL6)))</formula>
    </cfRule>
    <cfRule type="containsText" dxfId="9787" priority="9556" operator="containsText" text="08.30 – 16:30 ">
      <formula>NOT(ISERROR(SEARCH("08.30 – 16:30 ",BL6)))</formula>
    </cfRule>
    <cfRule type="containsText" dxfId="9786" priority="9557" operator="containsText" text="08.30 – 17:30 ">
      <formula>NOT(ISERROR(SEARCH("08.30 – 17:30 ",BL6)))</formula>
    </cfRule>
  </conditionalFormatting>
  <conditionalFormatting sqref="BL6:BQ6">
    <cfRule type="cellIs" dxfId="9785" priority="9544" operator="equal">
      <formula>"09.00 – 15.00"</formula>
    </cfRule>
  </conditionalFormatting>
  <conditionalFormatting sqref="BL6:BQ6">
    <cfRule type="cellIs" dxfId="9784" priority="9545" operator="equal">
      <formula>"09.00 – 18.00"</formula>
    </cfRule>
  </conditionalFormatting>
  <conditionalFormatting sqref="BL6:BQ6">
    <cfRule type="cellIs" dxfId="9783" priority="9546" operator="equal">
      <formula>"09.30 – 13.00"</formula>
    </cfRule>
  </conditionalFormatting>
  <conditionalFormatting sqref="BL6:BQ6">
    <cfRule type="cellIs" dxfId="9782" priority="9547" operator="equal">
      <formula>"10.30 – 19.30"</formula>
    </cfRule>
  </conditionalFormatting>
  <conditionalFormatting sqref="BL6:BQ6">
    <cfRule type="cellIs" dxfId="9781" priority="9548" operator="equal">
      <formula>"11.30 – 19.30"</formula>
    </cfRule>
  </conditionalFormatting>
  <conditionalFormatting sqref="BL6:BQ6">
    <cfRule type="cellIs" dxfId="9780" priority="9549" operator="equal">
      <formula>_FV(13,"3")</formula>
    </cfRule>
  </conditionalFormatting>
  <conditionalFormatting sqref="BL6:BQ6">
    <cfRule type="cellIs" dxfId="9779" priority="9550" operator="equal">
      <formula>_FV(13,"3")</formula>
    </cfRule>
  </conditionalFormatting>
  <conditionalFormatting sqref="BL6:BQ6">
    <cfRule type="cellIs" dxfId="9778" priority="9551" operator="equal">
      <formula>_FV(13,"3")</formula>
    </cfRule>
  </conditionalFormatting>
  <conditionalFormatting sqref="BL6:BQ6">
    <cfRule type="containsText" dxfId="9777" priority="9534" operator="containsText" text="DOMENICA">
      <formula>NOT(ISERROR(SEARCH("DOMENICA",BL6)))</formula>
    </cfRule>
    <cfRule type="containsText" dxfId="9776" priority="9535" operator="containsText" text="08.30 – 14.30">
      <formula>NOT(ISERROR(SEARCH("08.30 – 14.30",BL6)))</formula>
    </cfRule>
    <cfRule type="containsText" dxfId="9775" priority="9536" operator="containsText" text="09.30 – 18.30">
      <formula>NOT(ISERROR(SEARCH("09.30 – 18.30",BL6)))</formula>
    </cfRule>
    <cfRule type="containsText" dxfId="9774" priority="9537" operator="containsText" text="08.30 – 16.30">
      <formula>NOT(ISERROR(SEARCH("08.30 – 16.30",BL6)))</formula>
    </cfRule>
    <cfRule type="containsText" dxfId="9773" priority="9538" operator="containsText" text="08.30 – 17.30">
      <formula>NOT(ISERROR(SEARCH("08.30 – 17.30",BL6)))</formula>
    </cfRule>
    <cfRule type="containsText" dxfId="9772" priority="9539" operator="containsText" text="09.00 – 18.00">
      <formula>NOT(ISERROR(SEARCH("09.00 – 18.00",BL6)))</formula>
    </cfRule>
    <cfRule type="containsText" dxfId="9771" priority="9540" operator="containsText" text="09.00 – 15.00">
      <formula>NOT(ISERROR(SEARCH("09.00 – 15.00",BL6)))</formula>
    </cfRule>
    <cfRule type="containsText" dxfId="9770" priority="9541" operator="containsText" text="10.30 – 19.30">
      <formula>NOT(ISERROR(SEARCH("10.30 – 19.30",BL6)))</formula>
    </cfRule>
    <cfRule type="containsText" dxfId="9769" priority="9542" operator="containsText" text="09.00 – 13.00">
      <formula>NOT(ISERROR(SEARCH("09.00 – 13.00",BL6)))</formula>
    </cfRule>
    <cfRule type="containsText" dxfId="9768" priority="9543" operator="containsText" text="11.30 – 19.30">
      <formula>NOT(ISERROR(SEARCH("11.30 – 19.30",BL6)))</formula>
    </cfRule>
  </conditionalFormatting>
  <conditionalFormatting sqref="BL6:BQ6">
    <cfRule type="cellIs" dxfId="9767" priority="9527" operator="equal">
      <formula>"09.00 – 18.00"</formula>
    </cfRule>
  </conditionalFormatting>
  <conditionalFormatting sqref="BL6:BQ6">
    <cfRule type="cellIs" dxfId="9766" priority="9528" operator="equal">
      <formula>"09.30 – 13.00"</formula>
    </cfRule>
  </conditionalFormatting>
  <conditionalFormatting sqref="BL6:BQ6">
    <cfRule type="cellIs" dxfId="9765" priority="9529" operator="equal">
      <formula>"10.30 – 19.30"</formula>
    </cfRule>
  </conditionalFormatting>
  <conditionalFormatting sqref="BL6:BQ6">
    <cfRule type="cellIs" dxfId="9764" priority="9530" operator="equal">
      <formula>"11.30 – 19.30"</formula>
    </cfRule>
  </conditionalFormatting>
  <conditionalFormatting sqref="BL6:BQ6">
    <cfRule type="cellIs" dxfId="9763" priority="9531" operator="equal">
      <formula>_FV(13,"3")</formula>
    </cfRule>
  </conditionalFormatting>
  <conditionalFormatting sqref="BL6:BQ6">
    <cfRule type="cellIs" dxfId="9762" priority="9532" operator="equal">
      <formula>_FV(13,"3")</formula>
    </cfRule>
  </conditionalFormatting>
  <conditionalFormatting sqref="BL6:BQ6">
    <cfRule type="cellIs" dxfId="9761" priority="9533" operator="equal">
      <formula>_FV(13,"3")</formula>
    </cfRule>
  </conditionalFormatting>
  <conditionalFormatting sqref="BL6:BQ6">
    <cfRule type="cellIs" dxfId="9760" priority="9520" operator="equal">
      <formula>"09.00 – 18.00"</formula>
    </cfRule>
  </conditionalFormatting>
  <conditionalFormatting sqref="BL6:BQ6">
    <cfRule type="cellIs" dxfId="9759" priority="9521" operator="equal">
      <formula>"09.30 – 13.00"</formula>
    </cfRule>
  </conditionalFormatting>
  <conditionalFormatting sqref="BL6:BQ6">
    <cfRule type="cellIs" dxfId="9758" priority="9522" operator="equal">
      <formula>"10.30 – 19.30"</formula>
    </cfRule>
  </conditionalFormatting>
  <conditionalFormatting sqref="BL6:BQ6">
    <cfRule type="cellIs" dxfId="9757" priority="9523" operator="equal">
      <formula>"11.30 – 19.30"</formula>
    </cfRule>
  </conditionalFormatting>
  <conditionalFormatting sqref="BL6:BQ6">
    <cfRule type="cellIs" dxfId="9756" priority="9524" operator="equal">
      <formula>_FV(13,"3")</formula>
    </cfRule>
  </conditionalFormatting>
  <conditionalFormatting sqref="BL6:BQ6">
    <cfRule type="cellIs" dxfId="9755" priority="9525" operator="equal">
      <formula>_FV(13,"3")</formula>
    </cfRule>
  </conditionalFormatting>
  <conditionalFormatting sqref="BL6:BQ6">
    <cfRule type="cellIs" dxfId="9754" priority="9526" operator="equal">
      <formula>_FV(13,"3")</formula>
    </cfRule>
  </conditionalFormatting>
  <conditionalFormatting sqref="BL7:BQ14">
    <cfRule type="containsText" dxfId="9753" priority="9502" operator="containsText" text="08.30 – 14.30">
      <formula>NOT(ISERROR(SEARCH("08.30 – 14.30",BL7)))</formula>
    </cfRule>
    <cfRule type="containsText" dxfId="9752" priority="9503" operator="containsText" text="09:30 – 18.30">
      <formula>NOT(ISERROR(SEARCH("09:30 – 18.30",BL7)))</formula>
    </cfRule>
    <cfRule type="containsText" dxfId="9751" priority="9504" operator="containsText" text="10.30 – 18.30">
      <formula>NOT(ISERROR(SEARCH("10.30 – 18.30",BL7)))</formula>
    </cfRule>
    <cfRule type="containsText" dxfId="9750" priority="9505" operator="containsText" text="09.30 – 18.30">
      <formula>NOT(ISERROR(SEARCH("09.30 – 18.30",BL7)))</formula>
    </cfRule>
    <cfRule type="containsText" dxfId="9749" priority="9507" operator="containsText" text="09.00 – 13:00">
      <formula>NOT(ISERROR(SEARCH("09.00 – 13:00",BL7)))</formula>
    </cfRule>
    <cfRule type="containsText" dxfId="9748" priority="9508" operator="containsText" text="08.30 – 16.30">
      <formula>NOT(ISERROR(SEARCH("08.30 – 16.30",BL7)))</formula>
    </cfRule>
    <cfRule type="containsText" dxfId="9747" priority="9509" operator="containsText" text="08:30 – 17.30">
      <formula>NOT(ISERROR(SEARCH("08:30 – 17.30",BL7)))</formula>
    </cfRule>
    <cfRule type="containsText" dxfId="9746" priority="9510" operator="containsText" text="08.30 – 17.30">
      <formula>NOT(ISERROR(SEARCH("08.30 – 17.30",BL7)))</formula>
    </cfRule>
    <cfRule type="containsText" dxfId="9745" priority="9511" operator="containsText" text="09.00 – 18.00">
      <formula>NOT(ISERROR(SEARCH("09.00 – 18.00",BL7)))</formula>
    </cfRule>
    <cfRule type="containsText" dxfId="9744" priority="9512" operator="containsText" text="09.00 – 13.00">
      <formula>NOT(ISERROR(SEARCH("09.00 – 13.00",BL7)))</formula>
    </cfRule>
    <cfRule type="containsText" dxfId="9743" priority="9513" operator="containsText" text="11.30 – 19.30">
      <formula>NOT(ISERROR(SEARCH("11.30 – 19.30",BL7)))</formula>
    </cfRule>
    <cfRule type="containsText" dxfId="9742" priority="9514" operator="containsText" text="10.30 – 19.30">
      <formula>NOT(ISERROR(SEARCH("10.30 – 19.30",BL7)))</formula>
    </cfRule>
    <cfRule type="containsText" dxfId="9741" priority="9515" operator="containsText" text="09.00 – 15.00">
      <formula>NOT(ISERROR(SEARCH("09.00 – 15.00",BL7)))</formula>
    </cfRule>
    <cfRule type="containsText" dxfId="9740" priority="9516" operator="containsText" text="1 2 : 3 0">
      <formula>NOT(ISERROR(SEARCH("1 2 : 3 0",BL7)))</formula>
    </cfRule>
    <cfRule type="containsText" dxfId="9739" priority="9517" operator="containsText" text="1 3 : 3 0">
      <formula>NOT(ISERROR(SEARCH("1 3 : 3 0",BL7)))</formula>
    </cfRule>
    <cfRule type="containsText" dxfId="9738" priority="9518" operator="containsText" text="FESTIVITÁ">
      <formula>NOT(ISERROR(SEARCH("FESTIVITÁ",BL7)))</formula>
    </cfRule>
    <cfRule type="cellIs" dxfId="9737" priority="9519" operator="equal">
      <formula>"DOMENICA"</formula>
    </cfRule>
  </conditionalFormatting>
  <conditionalFormatting sqref="BL7:BQ14">
    <cfRule type="containsText" dxfId="9736" priority="9494" operator="containsText" text="09.00 - 13.00">
      <formula>NOT(ISERROR(SEARCH("09.00 - 13.00",BL7)))</formula>
    </cfRule>
    <cfRule type="containsText" dxfId="9735" priority="9497" operator="containsText" text="09.00 – 15:00">
      <formula>NOT(ISERROR(SEARCH("09.00 – 15:00",BL7)))</formula>
    </cfRule>
    <cfRule type="containsText" dxfId="9734" priority="9498" operator="containsText" text="09.00 – 16.00">
      <formula>NOT(ISERROR(SEARCH("09.00 – 16.00",BL7)))</formula>
    </cfRule>
    <cfRule type="containsText" dxfId="9733" priority="9499" operator="containsText" text="09.00 - 13:00">
      <formula>NOT(ISERROR(SEARCH("09.00 - 13:00",BL7)))</formula>
    </cfRule>
    <cfRule type="containsText" dxfId="9732" priority="9500" operator="containsText" text="08.30 – 16:30 ">
      <formula>NOT(ISERROR(SEARCH("08.30 – 16:30 ",BL7)))</formula>
    </cfRule>
    <cfRule type="containsText" dxfId="9731" priority="9501" operator="containsText" text="08.30 – 17:30 ">
      <formula>NOT(ISERROR(SEARCH("08.30 – 17:30 ",BL7)))</formula>
    </cfRule>
  </conditionalFormatting>
  <conditionalFormatting sqref="BL7:BQ14">
    <cfRule type="containsText" dxfId="9730" priority="9496" operator="containsText" text="1 3 : 0 0">
      <formula>NOT(ISERROR(SEARCH("1 3 : 0 0",BL7)))</formula>
    </cfRule>
  </conditionalFormatting>
  <conditionalFormatting sqref="BL7:BQ7">
    <cfRule type="containsText" dxfId="9729" priority="9495" operator="containsText" text="13:00">
      <formula>NOT(ISERROR(SEARCH("13:00",BL7)))</formula>
    </cfRule>
  </conditionalFormatting>
  <conditionalFormatting sqref="BL7:BQ14">
    <cfRule type="containsText" dxfId="9728" priority="9506" operator="containsText" text="09:00 – 13.00 ">
      <formula>NOT(ISERROR(SEARCH("09:00 – 13.00 ",BL7)))</formula>
    </cfRule>
  </conditionalFormatting>
  <conditionalFormatting sqref="BL13:BQ13">
    <cfRule type="containsText" dxfId="9727" priority="9493" operator="containsText" text="09:00 – 13.00 ">
      <formula>NOT(ISERROR(SEARCH("09:00 – 13.00 ",BL13)))</formula>
    </cfRule>
  </conditionalFormatting>
  <conditionalFormatting sqref="BL7:BQ14">
    <cfRule type="containsText" dxfId="9726" priority="9492" operator="containsText" text="09:00 – 13.00 ">
      <formula>NOT(ISERROR(SEARCH("09:00 – 13.00 ",BL7)))</formula>
    </cfRule>
  </conditionalFormatting>
  <conditionalFormatting sqref="BL13:BQ14">
    <cfRule type="containsText" dxfId="9725" priority="9491" operator="containsText" text="09:00 – 13.00 ">
      <formula>NOT(ISERROR(SEARCH("09:00 – 13.00 ",BL13)))</formula>
    </cfRule>
  </conditionalFormatting>
  <conditionalFormatting sqref="BL8:BQ8">
    <cfRule type="containsText" dxfId="9724" priority="9488" operator="containsText" text="09.00 -13.00">
      <formula>NOT(ISERROR(SEARCH("09.00 -13.00",BL8)))</formula>
    </cfRule>
    <cfRule type="containsText" dxfId="9723" priority="9489" operator="containsText" text="09.00 -15:00">
      <formula>NOT(ISERROR(SEARCH("09.00 -15:00",BL8)))</formula>
    </cfRule>
    <cfRule type="containsText" dxfId="9722" priority="9490" operator="containsText" text="09.00 -16.00">
      <formula>NOT(ISERROR(SEARCH("09.00 -16.00",BL8)))</formula>
    </cfRule>
  </conditionalFormatting>
  <conditionalFormatting sqref="BL9:BQ14">
    <cfRule type="containsText" dxfId="9721" priority="9485" operator="containsText" text="09.00 -13.00">
      <formula>NOT(ISERROR(SEARCH("09.00 -13.00",BL9)))</formula>
    </cfRule>
    <cfRule type="containsText" dxfId="9720" priority="9486" operator="containsText" text="09.00 -15:00">
      <formula>NOT(ISERROR(SEARCH("09.00 -15:00",BL9)))</formula>
    </cfRule>
    <cfRule type="containsText" dxfId="9719" priority="9487" operator="containsText" text="09.00 -16.00">
      <formula>NOT(ISERROR(SEARCH("09.00 -16.00",BL9)))</formula>
    </cfRule>
  </conditionalFormatting>
  <conditionalFormatting sqref="BL7:BQ7">
    <cfRule type="containsText" dxfId="9718" priority="9482" operator="containsText" text="09.00 -13.00">
      <formula>NOT(ISERROR(SEARCH("09.00 -13.00",BL7)))</formula>
    </cfRule>
    <cfRule type="containsText" dxfId="9717" priority="9483" operator="containsText" text="09.00 -15:00">
      <formula>NOT(ISERROR(SEARCH("09.00 -15:00",BL7)))</formula>
    </cfRule>
    <cfRule type="containsText" dxfId="9716" priority="9484" operator="containsText" text="09.00 -16.00">
      <formula>NOT(ISERROR(SEARCH("09.00 -16.00",BL7)))</formula>
    </cfRule>
  </conditionalFormatting>
  <conditionalFormatting sqref="BL13:BQ13">
    <cfRule type="containsText" dxfId="9715" priority="9481" operator="containsText" text="09:00 – 13.00 ">
      <formula>NOT(ISERROR(SEARCH("09:00 – 13.00 ",BL13)))</formula>
    </cfRule>
  </conditionalFormatting>
  <conditionalFormatting sqref="BL7:BQ14">
    <cfRule type="containsText" dxfId="9714" priority="9480" operator="containsText" text="09:00 – 13.00 ">
      <formula>NOT(ISERROR(SEARCH("09:00 – 13.00 ",BL7)))</formula>
    </cfRule>
  </conditionalFormatting>
  <conditionalFormatting sqref="BL13:BQ14">
    <cfRule type="containsText" dxfId="9713" priority="9479" operator="containsText" text="09:00 – 13.00 ">
      <formula>NOT(ISERROR(SEARCH("09:00 – 13.00 ",BL13)))</formula>
    </cfRule>
  </conditionalFormatting>
  <conditionalFormatting sqref="BL8:BQ8">
    <cfRule type="containsText" dxfId="9712" priority="9476" operator="containsText" text="09.00 -13.00">
      <formula>NOT(ISERROR(SEARCH("09.00 -13.00",BL8)))</formula>
    </cfRule>
    <cfRule type="containsText" dxfId="9711" priority="9477" operator="containsText" text="09.00 -15:00">
      <formula>NOT(ISERROR(SEARCH("09.00 -15:00",BL8)))</formula>
    </cfRule>
    <cfRule type="containsText" dxfId="9710" priority="9478" operator="containsText" text="09.00 -16.00">
      <formula>NOT(ISERROR(SEARCH("09.00 -16.00",BL8)))</formula>
    </cfRule>
  </conditionalFormatting>
  <conditionalFormatting sqref="BL9:BQ14">
    <cfRule type="containsText" dxfId="9709" priority="9473" operator="containsText" text="09.00 -13.00">
      <formula>NOT(ISERROR(SEARCH("09.00 -13.00",BL9)))</formula>
    </cfRule>
    <cfRule type="containsText" dxfId="9708" priority="9474" operator="containsText" text="09.00 -15:00">
      <formula>NOT(ISERROR(SEARCH("09.00 -15:00",BL9)))</formula>
    </cfRule>
    <cfRule type="containsText" dxfId="9707" priority="9475" operator="containsText" text="09.00 -16.00">
      <formula>NOT(ISERROR(SEARCH("09.00 -16.00",BL9)))</formula>
    </cfRule>
  </conditionalFormatting>
  <conditionalFormatting sqref="BL7:BQ7">
    <cfRule type="containsText" dxfId="9706" priority="9470" operator="containsText" text="09.00 -13.00">
      <formula>NOT(ISERROR(SEARCH("09.00 -13.00",BL7)))</formula>
    </cfRule>
    <cfRule type="containsText" dxfId="9705" priority="9471" operator="containsText" text="09.00 -15:00">
      <formula>NOT(ISERROR(SEARCH("09.00 -15:00",BL7)))</formula>
    </cfRule>
    <cfRule type="containsText" dxfId="9704" priority="9472" operator="containsText" text="09.00 -16.00">
      <formula>NOT(ISERROR(SEARCH("09.00 -16.00",BL7)))</formula>
    </cfRule>
  </conditionalFormatting>
  <conditionalFormatting sqref="BL8:BQ8">
    <cfRule type="containsText" dxfId="9703" priority="9467" operator="containsText" text="09.00 -13:00">
      <formula>NOT(ISERROR(SEARCH("09.00 -13:00",BL8)))</formula>
    </cfRule>
    <cfRule type="containsText" dxfId="9702" priority="9468" operator="containsText" text="08.30 -17.30">
      <formula>NOT(ISERROR(SEARCH("08.30 -17.30",BL8)))</formula>
    </cfRule>
    <cfRule type="containsText" dxfId="9701" priority="9469" operator="containsText" text="08.30 -15:30">
      <formula>NOT(ISERROR(SEARCH("08.30 -15:30",BL8)))</formula>
    </cfRule>
  </conditionalFormatting>
  <conditionalFormatting sqref="BL9:BQ14">
    <cfRule type="containsText" dxfId="9700" priority="9464" operator="containsText" text="09.00 -13.00">
      <formula>NOT(ISERROR(SEARCH("09.00 -13.00",BL9)))</formula>
    </cfRule>
    <cfRule type="containsText" dxfId="9699" priority="9465" operator="containsText" text="09.00 -15:00">
      <formula>NOT(ISERROR(SEARCH("09.00 -15:00",BL9)))</formula>
    </cfRule>
    <cfRule type="containsText" dxfId="9698" priority="9466" operator="containsText" text="09.00 -16.00">
      <formula>NOT(ISERROR(SEARCH("09.00 -16.00",BL9)))</formula>
    </cfRule>
  </conditionalFormatting>
  <conditionalFormatting sqref="BL9:BQ14">
    <cfRule type="containsText" dxfId="9697" priority="9461" operator="containsText" text="09.00 -13:00">
      <formula>NOT(ISERROR(SEARCH("09.00 -13:00",BL9)))</formula>
    </cfRule>
    <cfRule type="containsText" dxfId="9696" priority="9462" operator="containsText" text="08.30 -17.30">
      <formula>NOT(ISERROR(SEARCH("08.30 -17.30",BL9)))</formula>
    </cfRule>
    <cfRule type="containsText" dxfId="9695" priority="9463" operator="containsText" text="08.30 -15:30">
      <formula>NOT(ISERROR(SEARCH("08.30 -15:30",BL9)))</formula>
    </cfRule>
  </conditionalFormatting>
  <conditionalFormatting sqref="BL7:BQ7">
    <cfRule type="containsText" dxfId="9694" priority="9458" operator="containsText" text="09.00 -13.00">
      <formula>NOT(ISERROR(SEARCH("09.00 -13.00",BL7)))</formula>
    </cfRule>
    <cfRule type="containsText" dxfId="9693" priority="9459" operator="containsText" text="09.00 -15:00">
      <formula>NOT(ISERROR(SEARCH("09.00 -15:00",BL7)))</formula>
    </cfRule>
    <cfRule type="containsText" dxfId="9692" priority="9460" operator="containsText" text="09.00 -16.00">
      <formula>NOT(ISERROR(SEARCH("09.00 -16.00",BL7)))</formula>
    </cfRule>
  </conditionalFormatting>
  <conditionalFormatting sqref="BL7:BQ7">
    <cfRule type="containsText" dxfId="9691" priority="9455" operator="containsText" text="09.00 -13:00">
      <formula>NOT(ISERROR(SEARCH("09.00 -13:00",BL7)))</formula>
    </cfRule>
    <cfRule type="containsText" dxfId="9690" priority="9456" operator="containsText" text="08.30 -17.30">
      <formula>NOT(ISERROR(SEARCH("08.30 -17.30",BL7)))</formula>
    </cfRule>
    <cfRule type="containsText" dxfId="9689" priority="9457" operator="containsText" text="08.30 -15:30">
      <formula>NOT(ISERROR(SEARCH("08.30 -15:30",BL7)))</formula>
    </cfRule>
  </conditionalFormatting>
  <conditionalFormatting sqref="BL47:BQ54">
    <cfRule type="containsText" dxfId="9688" priority="9437" operator="containsText" text="08.30 – 14.30">
      <formula>NOT(ISERROR(SEARCH("08.30 – 14.30",BL47)))</formula>
    </cfRule>
    <cfRule type="containsText" dxfId="9687" priority="9438" operator="containsText" text="09:30 – 18.30">
      <formula>NOT(ISERROR(SEARCH("09:30 – 18.30",BL47)))</formula>
    </cfRule>
    <cfRule type="containsText" dxfId="9686" priority="9439" operator="containsText" text="10.30 – 18.30">
      <formula>NOT(ISERROR(SEARCH("10.30 – 18.30",BL47)))</formula>
    </cfRule>
    <cfRule type="containsText" dxfId="9685" priority="9440" operator="containsText" text="09.30 – 18.30">
      <formula>NOT(ISERROR(SEARCH("09.30 – 18.30",BL47)))</formula>
    </cfRule>
    <cfRule type="containsText" dxfId="9684" priority="9442" operator="containsText" text="09.00 – 13:00">
      <formula>NOT(ISERROR(SEARCH("09.00 – 13:00",BL47)))</formula>
    </cfRule>
    <cfRule type="containsText" dxfId="9683" priority="9443" operator="containsText" text="08.30 – 16.30">
      <formula>NOT(ISERROR(SEARCH("08.30 – 16.30",BL47)))</formula>
    </cfRule>
    <cfRule type="containsText" dxfId="9682" priority="9444" operator="containsText" text="08:30 – 17.30">
      <formula>NOT(ISERROR(SEARCH("08:30 – 17.30",BL47)))</formula>
    </cfRule>
    <cfRule type="containsText" dxfId="9681" priority="9445" operator="containsText" text="08.30 – 17.30">
      <formula>NOT(ISERROR(SEARCH("08.30 – 17.30",BL47)))</formula>
    </cfRule>
    <cfRule type="containsText" dxfId="9680" priority="9446" operator="containsText" text="09.00 – 18.00">
      <formula>NOT(ISERROR(SEARCH("09.00 – 18.00",BL47)))</formula>
    </cfRule>
    <cfRule type="containsText" dxfId="9679" priority="9447" operator="containsText" text="09.00 – 13.00">
      <formula>NOT(ISERROR(SEARCH("09.00 – 13.00",BL47)))</formula>
    </cfRule>
    <cfRule type="containsText" dxfId="9678" priority="9448" operator="containsText" text="11.30 – 19.30">
      <formula>NOT(ISERROR(SEARCH("11.30 – 19.30",BL47)))</formula>
    </cfRule>
    <cfRule type="containsText" dxfId="9677" priority="9449" operator="containsText" text="10.30 – 19.30">
      <formula>NOT(ISERROR(SEARCH("10.30 – 19.30",BL47)))</formula>
    </cfRule>
    <cfRule type="containsText" dxfId="9676" priority="9450" operator="containsText" text="09.00 – 15.00">
      <formula>NOT(ISERROR(SEARCH("09.00 – 15.00",BL47)))</formula>
    </cfRule>
    <cfRule type="containsText" dxfId="9675" priority="9451" operator="containsText" text="1 2 : 3 0">
      <formula>NOT(ISERROR(SEARCH("1 2 : 3 0",BL47)))</formula>
    </cfRule>
    <cfRule type="containsText" dxfId="9674" priority="9452" operator="containsText" text="1 3 : 3 0">
      <formula>NOT(ISERROR(SEARCH("1 3 : 3 0",BL47)))</formula>
    </cfRule>
    <cfRule type="containsText" dxfId="9673" priority="9453" operator="containsText" text="FESTIVITÁ">
      <formula>NOT(ISERROR(SEARCH("FESTIVITÁ",BL47)))</formula>
    </cfRule>
    <cfRule type="cellIs" dxfId="9672" priority="9454" operator="equal">
      <formula>"DOMENICA"</formula>
    </cfRule>
  </conditionalFormatting>
  <conditionalFormatting sqref="BL47:BQ54">
    <cfRule type="containsText" dxfId="9671" priority="9429" operator="containsText" text="09.00 - 13.00">
      <formula>NOT(ISERROR(SEARCH("09.00 - 13.00",BL47)))</formula>
    </cfRule>
    <cfRule type="containsText" dxfId="9670" priority="9432" operator="containsText" text="09.00 – 15:00">
      <formula>NOT(ISERROR(SEARCH("09.00 – 15:00",BL47)))</formula>
    </cfRule>
    <cfRule type="containsText" dxfId="9669" priority="9433" operator="containsText" text="09.00 – 16.00">
      <formula>NOT(ISERROR(SEARCH("09.00 – 16.00",BL47)))</formula>
    </cfRule>
    <cfRule type="containsText" dxfId="9668" priority="9434" operator="containsText" text="09.00 - 13:00">
      <formula>NOT(ISERROR(SEARCH("09.00 - 13:00",BL47)))</formula>
    </cfRule>
    <cfRule type="containsText" dxfId="9667" priority="9435" operator="containsText" text="08.30 – 16:30 ">
      <formula>NOT(ISERROR(SEARCH("08.30 – 16:30 ",BL47)))</formula>
    </cfRule>
    <cfRule type="containsText" dxfId="9666" priority="9436" operator="containsText" text="08.30 – 17:30 ">
      <formula>NOT(ISERROR(SEARCH("08.30 – 17:30 ",BL47)))</formula>
    </cfRule>
  </conditionalFormatting>
  <conditionalFormatting sqref="BL47:BQ54">
    <cfRule type="containsText" dxfId="9665" priority="9431" operator="containsText" text="1 3 : 0 0">
      <formula>NOT(ISERROR(SEARCH("1 3 : 0 0",BL47)))</formula>
    </cfRule>
  </conditionalFormatting>
  <conditionalFormatting sqref="BL47:BQ47">
    <cfRule type="containsText" dxfId="9664" priority="9430" operator="containsText" text="13:00">
      <formula>NOT(ISERROR(SEARCH("13:00",BL47)))</formula>
    </cfRule>
  </conditionalFormatting>
  <conditionalFormatting sqref="BL47:BQ54">
    <cfRule type="containsText" dxfId="9663" priority="9441" operator="containsText" text="09:00 – 13.00 ">
      <formula>NOT(ISERROR(SEARCH("09:00 – 13.00 ",BL47)))</formula>
    </cfRule>
  </conditionalFormatting>
  <conditionalFormatting sqref="BL53:BQ53">
    <cfRule type="containsText" dxfId="9662" priority="9428" operator="containsText" text="09:00 – 13.00 ">
      <formula>NOT(ISERROR(SEARCH("09:00 – 13.00 ",BL53)))</formula>
    </cfRule>
  </conditionalFormatting>
  <conditionalFormatting sqref="BL47:BQ54">
    <cfRule type="containsText" dxfId="9661" priority="9427" operator="containsText" text="09:00 – 13.00 ">
      <formula>NOT(ISERROR(SEARCH("09:00 – 13.00 ",BL47)))</formula>
    </cfRule>
  </conditionalFormatting>
  <conditionalFormatting sqref="BL53:BQ54">
    <cfRule type="containsText" dxfId="9660" priority="9426" operator="containsText" text="09:00 – 13.00 ">
      <formula>NOT(ISERROR(SEARCH("09:00 – 13.00 ",BL53)))</formula>
    </cfRule>
  </conditionalFormatting>
  <conditionalFormatting sqref="BL48:BQ48">
    <cfRule type="containsText" dxfId="9659" priority="9423" operator="containsText" text="09.00 -13.00">
      <formula>NOT(ISERROR(SEARCH("09.00 -13.00",BL48)))</formula>
    </cfRule>
    <cfRule type="containsText" dxfId="9658" priority="9424" operator="containsText" text="09.00 -15:00">
      <formula>NOT(ISERROR(SEARCH("09.00 -15:00",BL48)))</formula>
    </cfRule>
    <cfRule type="containsText" dxfId="9657" priority="9425" operator="containsText" text="09.00 -16.00">
      <formula>NOT(ISERROR(SEARCH("09.00 -16.00",BL48)))</formula>
    </cfRule>
  </conditionalFormatting>
  <conditionalFormatting sqref="BL49:BQ54">
    <cfRule type="containsText" dxfId="9656" priority="9420" operator="containsText" text="09.00 -13.00">
      <formula>NOT(ISERROR(SEARCH("09.00 -13.00",BL49)))</formula>
    </cfRule>
    <cfRule type="containsText" dxfId="9655" priority="9421" operator="containsText" text="09.00 -15:00">
      <formula>NOT(ISERROR(SEARCH("09.00 -15:00",BL49)))</formula>
    </cfRule>
    <cfRule type="containsText" dxfId="9654" priority="9422" operator="containsText" text="09.00 -16.00">
      <formula>NOT(ISERROR(SEARCH("09.00 -16.00",BL49)))</formula>
    </cfRule>
  </conditionalFormatting>
  <conditionalFormatting sqref="BL47:BQ47">
    <cfRule type="containsText" dxfId="9653" priority="9417" operator="containsText" text="09.00 -13.00">
      <formula>NOT(ISERROR(SEARCH("09.00 -13.00",BL47)))</formula>
    </cfRule>
    <cfRule type="containsText" dxfId="9652" priority="9418" operator="containsText" text="09.00 -15:00">
      <formula>NOT(ISERROR(SEARCH("09.00 -15:00",BL47)))</formula>
    </cfRule>
    <cfRule type="containsText" dxfId="9651" priority="9419" operator="containsText" text="09.00 -16.00">
      <formula>NOT(ISERROR(SEARCH("09.00 -16.00",BL47)))</formula>
    </cfRule>
  </conditionalFormatting>
  <conditionalFormatting sqref="BL53:BQ53">
    <cfRule type="containsText" dxfId="9650" priority="9416" operator="containsText" text="09:00 – 13.00 ">
      <formula>NOT(ISERROR(SEARCH("09:00 – 13.00 ",BL53)))</formula>
    </cfRule>
  </conditionalFormatting>
  <conditionalFormatting sqref="BL47:BQ54">
    <cfRule type="containsText" dxfId="9649" priority="9415" operator="containsText" text="09:00 – 13.00 ">
      <formula>NOT(ISERROR(SEARCH("09:00 – 13.00 ",BL47)))</formula>
    </cfRule>
  </conditionalFormatting>
  <conditionalFormatting sqref="BL53:BQ54">
    <cfRule type="containsText" dxfId="9648" priority="9414" operator="containsText" text="09:00 – 13.00 ">
      <formula>NOT(ISERROR(SEARCH("09:00 – 13.00 ",BL53)))</formula>
    </cfRule>
  </conditionalFormatting>
  <conditionalFormatting sqref="BL48:BQ48">
    <cfRule type="containsText" dxfId="9647" priority="9411" operator="containsText" text="09.00 -13.00">
      <formula>NOT(ISERROR(SEARCH("09.00 -13.00",BL48)))</formula>
    </cfRule>
    <cfRule type="containsText" dxfId="9646" priority="9412" operator="containsText" text="09.00 -15:00">
      <formula>NOT(ISERROR(SEARCH("09.00 -15:00",BL48)))</formula>
    </cfRule>
    <cfRule type="containsText" dxfId="9645" priority="9413" operator="containsText" text="09.00 -16.00">
      <formula>NOT(ISERROR(SEARCH("09.00 -16.00",BL48)))</formula>
    </cfRule>
  </conditionalFormatting>
  <conditionalFormatting sqref="BL49:BQ54">
    <cfRule type="containsText" dxfId="9644" priority="9408" operator="containsText" text="09.00 -13.00">
      <formula>NOT(ISERROR(SEARCH("09.00 -13.00",BL49)))</formula>
    </cfRule>
    <cfRule type="containsText" dxfId="9643" priority="9409" operator="containsText" text="09.00 -15:00">
      <formula>NOT(ISERROR(SEARCH("09.00 -15:00",BL49)))</formula>
    </cfRule>
    <cfRule type="containsText" dxfId="9642" priority="9410" operator="containsText" text="09.00 -16.00">
      <formula>NOT(ISERROR(SEARCH("09.00 -16.00",BL49)))</formula>
    </cfRule>
  </conditionalFormatting>
  <conditionalFormatting sqref="BL47:BQ47">
    <cfRule type="containsText" dxfId="9641" priority="9405" operator="containsText" text="09.00 -13.00">
      <formula>NOT(ISERROR(SEARCH("09.00 -13.00",BL47)))</formula>
    </cfRule>
    <cfRule type="containsText" dxfId="9640" priority="9406" operator="containsText" text="09.00 -15:00">
      <formula>NOT(ISERROR(SEARCH("09.00 -15:00",BL47)))</formula>
    </cfRule>
    <cfRule type="containsText" dxfId="9639" priority="9407" operator="containsText" text="09.00 -16.00">
      <formula>NOT(ISERROR(SEARCH("09.00 -16.00",BL47)))</formula>
    </cfRule>
  </conditionalFormatting>
  <conditionalFormatting sqref="BL48:BQ48">
    <cfRule type="containsText" dxfId="9638" priority="9402" operator="containsText" text="09.00 -13:00">
      <formula>NOT(ISERROR(SEARCH("09.00 -13:00",BL48)))</formula>
    </cfRule>
    <cfRule type="containsText" dxfId="9637" priority="9403" operator="containsText" text="08.30 -17.30">
      <formula>NOT(ISERROR(SEARCH("08.30 -17.30",BL48)))</formula>
    </cfRule>
    <cfRule type="containsText" dxfId="9636" priority="9404" operator="containsText" text="08.30 -15:30">
      <formula>NOT(ISERROR(SEARCH("08.30 -15:30",BL48)))</formula>
    </cfRule>
  </conditionalFormatting>
  <conditionalFormatting sqref="BL49:BQ54">
    <cfRule type="containsText" dxfId="9635" priority="9399" operator="containsText" text="09.00 -13.00">
      <formula>NOT(ISERROR(SEARCH("09.00 -13.00",BL49)))</formula>
    </cfRule>
    <cfRule type="containsText" dxfId="9634" priority="9400" operator="containsText" text="09.00 -15:00">
      <formula>NOT(ISERROR(SEARCH("09.00 -15:00",BL49)))</formula>
    </cfRule>
    <cfRule type="containsText" dxfId="9633" priority="9401" operator="containsText" text="09.00 -16.00">
      <formula>NOT(ISERROR(SEARCH("09.00 -16.00",BL49)))</formula>
    </cfRule>
  </conditionalFormatting>
  <conditionalFormatting sqref="BL49:BQ54">
    <cfRule type="containsText" dxfId="9632" priority="9396" operator="containsText" text="09.00 -13:00">
      <formula>NOT(ISERROR(SEARCH("09.00 -13:00",BL49)))</formula>
    </cfRule>
    <cfRule type="containsText" dxfId="9631" priority="9397" operator="containsText" text="08.30 -17.30">
      <formula>NOT(ISERROR(SEARCH("08.30 -17.30",BL49)))</formula>
    </cfRule>
    <cfRule type="containsText" dxfId="9630" priority="9398" operator="containsText" text="08.30 -15:30">
      <formula>NOT(ISERROR(SEARCH("08.30 -15:30",BL49)))</formula>
    </cfRule>
  </conditionalFormatting>
  <conditionalFormatting sqref="BL47:BQ47">
    <cfRule type="containsText" dxfId="9629" priority="9393" operator="containsText" text="09.00 -13.00">
      <formula>NOT(ISERROR(SEARCH("09.00 -13.00",BL47)))</formula>
    </cfRule>
    <cfRule type="containsText" dxfId="9628" priority="9394" operator="containsText" text="09.00 -15:00">
      <formula>NOT(ISERROR(SEARCH("09.00 -15:00",BL47)))</formula>
    </cfRule>
    <cfRule type="containsText" dxfId="9627" priority="9395" operator="containsText" text="09.00 -16.00">
      <formula>NOT(ISERROR(SEARCH("09.00 -16.00",BL47)))</formula>
    </cfRule>
  </conditionalFormatting>
  <conditionalFormatting sqref="BL47:BQ47">
    <cfRule type="containsText" dxfId="9626" priority="9390" operator="containsText" text="09.00 -13:00">
      <formula>NOT(ISERROR(SEARCH("09.00 -13:00",BL47)))</formula>
    </cfRule>
    <cfRule type="containsText" dxfId="9625" priority="9391" operator="containsText" text="08.30 -17.30">
      <formula>NOT(ISERROR(SEARCH("08.30 -17.30",BL47)))</formula>
    </cfRule>
    <cfRule type="containsText" dxfId="9624" priority="9392" operator="containsText" text="08.30 -15:30">
      <formula>NOT(ISERROR(SEARCH("08.30 -15:30",BL47)))</formula>
    </cfRule>
  </conditionalFormatting>
  <conditionalFormatting sqref="BC143">
    <cfRule type="containsText" dxfId="9623" priority="9373" operator="containsText" text="08.30 – 14.30">
      <formula>NOT(ISERROR(SEARCH("08.30 – 14.30",BC143)))</formula>
    </cfRule>
    <cfRule type="containsText" dxfId="9622" priority="9374" operator="containsText" text="09:30 – 18.30">
      <formula>NOT(ISERROR(SEARCH("09:30 – 18.30",BC143)))</formula>
    </cfRule>
    <cfRule type="containsText" dxfId="9621" priority="9375" operator="containsText" text="10.30 – 18.30">
      <formula>NOT(ISERROR(SEARCH("10.30 – 18.30",BC143)))</formula>
    </cfRule>
    <cfRule type="containsText" dxfId="9620" priority="9376" operator="containsText" text="09.30 – 18.30">
      <formula>NOT(ISERROR(SEARCH("09.30 – 18.30",BC143)))</formula>
    </cfRule>
    <cfRule type="containsText" dxfId="9619" priority="9377" operator="containsText" text="09.00 – 13:00">
      <formula>NOT(ISERROR(SEARCH("09.00 – 13:00",BC143)))</formula>
    </cfRule>
    <cfRule type="containsText" dxfId="9618" priority="9378" operator="containsText" text="08.30 – 16.30">
      <formula>NOT(ISERROR(SEARCH("08.30 – 16.30",BC143)))</formula>
    </cfRule>
    <cfRule type="containsText" dxfId="9617" priority="9379" operator="containsText" text="08:30 – 17.30">
      <formula>NOT(ISERROR(SEARCH("08:30 – 17.30",BC143)))</formula>
    </cfRule>
    <cfRule type="containsText" dxfId="9616" priority="9380" operator="containsText" text="08.30 – 17.30">
      <formula>NOT(ISERROR(SEARCH("08.30 – 17.30",BC143)))</formula>
    </cfRule>
    <cfRule type="containsText" dxfId="9615" priority="9381" operator="containsText" text="09.00 – 18.00">
      <formula>NOT(ISERROR(SEARCH("09.00 – 18.00",BC143)))</formula>
    </cfRule>
    <cfRule type="containsText" dxfId="9614" priority="9382" operator="containsText" text="09.00 – 13.00">
      <formula>NOT(ISERROR(SEARCH("09.00 – 13.00",BC143)))</formula>
    </cfRule>
    <cfRule type="containsText" dxfId="9613" priority="9383" operator="containsText" text="11.30 – 19.30">
      <formula>NOT(ISERROR(SEARCH("11.30 – 19.30",BC143)))</formula>
    </cfRule>
    <cfRule type="containsText" dxfId="9612" priority="9384" operator="containsText" text="10.30 – 19.30">
      <formula>NOT(ISERROR(SEARCH("10.30 – 19.30",BC143)))</formula>
    </cfRule>
    <cfRule type="containsText" dxfId="9611" priority="9385" operator="containsText" text="09.00 – 15.00">
      <formula>NOT(ISERROR(SEARCH("09.00 – 15.00",BC143)))</formula>
    </cfRule>
    <cfRule type="containsText" dxfId="9610" priority="9386" operator="containsText" text="12:30">
      <formula>NOT(ISERROR(SEARCH("12:30",BC143)))</formula>
    </cfRule>
    <cfRule type="containsText" dxfId="9609" priority="9387" operator="containsText" text="13:30">
      <formula>NOT(ISERROR(SEARCH("13:30",BC143)))</formula>
    </cfRule>
    <cfRule type="containsText" dxfId="9608" priority="9388" operator="containsText" text="FESTIVITÁ">
      <formula>NOT(ISERROR(SEARCH("FESTIVITÁ",BC143)))</formula>
    </cfRule>
    <cfRule type="cellIs" dxfId="9607" priority="9389" operator="equal">
      <formula>"DOMENICA"</formula>
    </cfRule>
  </conditionalFormatting>
  <conditionalFormatting sqref="BC143">
    <cfRule type="containsText" dxfId="9606" priority="9367" operator="containsText" text="09.00 - 13.00">
      <formula>NOT(ISERROR(SEARCH("09.00 - 13.00",BC143)))</formula>
    </cfRule>
    <cfRule type="containsText" dxfId="9605" priority="9368" operator="containsText" text="09.00 – 15:00">
      <formula>NOT(ISERROR(SEARCH("09.00 – 15:00",BC143)))</formula>
    </cfRule>
    <cfRule type="containsText" dxfId="9604" priority="9369" operator="containsText" text="09.00 – 16.00">
      <formula>NOT(ISERROR(SEARCH("09.00 – 16.00",BC143)))</formula>
    </cfRule>
    <cfRule type="containsText" dxfId="9603" priority="9370" operator="containsText" text="09.00 - 13:00">
      <formula>NOT(ISERROR(SEARCH("09.00 - 13:00",BC143)))</formula>
    </cfRule>
    <cfRule type="containsText" dxfId="9602" priority="9371" operator="containsText" text="08.30 – 16:30 ">
      <formula>NOT(ISERROR(SEARCH("08.30 – 16:30 ",BC143)))</formula>
    </cfRule>
    <cfRule type="containsText" dxfId="9601" priority="9372" operator="containsText" text="08.30 – 17:30 ">
      <formula>NOT(ISERROR(SEARCH("08.30 – 17:30 ",BC143)))</formula>
    </cfRule>
  </conditionalFormatting>
  <conditionalFormatting sqref="BC144">
    <cfRule type="cellIs" dxfId="9600" priority="9335" operator="equal">
      <formula>"09.00 – 18.00"</formula>
    </cfRule>
  </conditionalFormatting>
  <conditionalFormatting sqref="BC144">
    <cfRule type="cellIs" dxfId="9599" priority="9359" operator="equal">
      <formula>"09.00 – 15.00"</formula>
    </cfRule>
  </conditionalFormatting>
  <conditionalFormatting sqref="BC144">
    <cfRule type="cellIs" dxfId="9598" priority="9360" operator="equal">
      <formula>"09.00 – 18.00"</formula>
    </cfRule>
  </conditionalFormatting>
  <conditionalFormatting sqref="BC144">
    <cfRule type="cellIs" dxfId="9597" priority="9361" operator="equal">
      <formula>"09.30 – 13.00"</formula>
    </cfRule>
  </conditionalFormatting>
  <conditionalFormatting sqref="BC144">
    <cfRule type="cellIs" dxfId="9596" priority="9362" operator="equal">
      <formula>"10.30 – 19.30"</formula>
    </cfRule>
  </conditionalFormatting>
  <conditionalFormatting sqref="BC144">
    <cfRule type="cellIs" dxfId="9595" priority="9363" operator="equal">
      <formula>"11.30 – 19.30"</formula>
    </cfRule>
  </conditionalFormatting>
  <conditionalFormatting sqref="BC144">
    <cfRule type="cellIs" dxfId="9594" priority="9364" operator="equal">
      <formula>_FV(13,"3")</formula>
    </cfRule>
  </conditionalFormatting>
  <conditionalFormatting sqref="BC144">
    <cfRule type="cellIs" dxfId="9593" priority="9365" operator="equal">
      <formula>_FV(13,"3")</formula>
    </cfRule>
  </conditionalFormatting>
  <conditionalFormatting sqref="BC144">
    <cfRule type="cellIs" dxfId="9592" priority="9366" operator="equal">
      <formula>_FV(13,"3")</formula>
    </cfRule>
  </conditionalFormatting>
  <conditionalFormatting sqref="BC144">
    <cfRule type="containsText" dxfId="9591" priority="9349" operator="containsText" text="DOMENICA">
      <formula>NOT(ISERROR(SEARCH("DOMENICA",BC144)))</formula>
    </cfRule>
    <cfRule type="containsText" dxfId="9590" priority="9350" operator="containsText" text="08.30 – 14.30">
      <formula>NOT(ISERROR(SEARCH("08.30 – 14.30",BC144)))</formula>
    </cfRule>
    <cfRule type="containsText" dxfId="9589" priority="9351" operator="containsText" text="09.30 – 18.30">
      <formula>NOT(ISERROR(SEARCH("09.30 – 18.30",BC144)))</formula>
    </cfRule>
    <cfRule type="containsText" dxfId="9588" priority="9352" operator="containsText" text="08.30 – 16.30">
      <formula>NOT(ISERROR(SEARCH("08.30 – 16.30",BC144)))</formula>
    </cfRule>
    <cfRule type="containsText" dxfId="9587" priority="9353" operator="containsText" text="08.30 – 17.30">
      <formula>NOT(ISERROR(SEARCH("08.30 – 17.30",BC144)))</formula>
    </cfRule>
    <cfRule type="containsText" dxfId="9586" priority="9354" operator="containsText" text="09.00 – 18.00">
      <formula>NOT(ISERROR(SEARCH("09.00 – 18.00",BC144)))</formula>
    </cfRule>
    <cfRule type="containsText" dxfId="9585" priority="9355" operator="containsText" text="09.00 – 15.00">
      <formula>NOT(ISERROR(SEARCH("09.00 – 15.00",BC144)))</formula>
    </cfRule>
    <cfRule type="containsText" dxfId="9584" priority="9356" operator="containsText" text="10.30 – 19.30">
      <formula>NOT(ISERROR(SEARCH("10.30 – 19.30",BC144)))</formula>
    </cfRule>
    <cfRule type="containsText" dxfId="9583" priority="9357" operator="containsText" text="09.00 – 13.00">
      <formula>NOT(ISERROR(SEARCH("09.00 – 13.00",BC144)))</formula>
    </cfRule>
    <cfRule type="containsText" dxfId="9582" priority="9358" operator="containsText" text="11.30 – 19.30">
      <formula>NOT(ISERROR(SEARCH("11.30 – 19.30",BC144)))</formula>
    </cfRule>
  </conditionalFormatting>
  <conditionalFormatting sqref="BC144">
    <cfRule type="cellIs" dxfId="9581" priority="9342" operator="equal">
      <formula>"09.00 – 18.00"</formula>
    </cfRule>
  </conditionalFormatting>
  <conditionalFormatting sqref="BC144">
    <cfRule type="cellIs" dxfId="9580" priority="9343" operator="equal">
      <formula>"09.30 – 13.00"</formula>
    </cfRule>
  </conditionalFormatting>
  <conditionalFormatting sqref="BC144">
    <cfRule type="cellIs" dxfId="9579" priority="9344" operator="equal">
      <formula>"10.30 – 19.30"</formula>
    </cfRule>
  </conditionalFormatting>
  <conditionalFormatting sqref="BC144">
    <cfRule type="cellIs" dxfId="9578" priority="9345" operator="equal">
      <formula>"11.30 – 19.30"</formula>
    </cfRule>
  </conditionalFormatting>
  <conditionalFormatting sqref="BC144">
    <cfRule type="cellIs" dxfId="9577" priority="9346" operator="equal">
      <formula>_FV(13,"3")</formula>
    </cfRule>
  </conditionalFormatting>
  <conditionalFormatting sqref="BC144">
    <cfRule type="cellIs" dxfId="9576" priority="9347" operator="equal">
      <formula>_FV(13,"3")</formula>
    </cfRule>
  </conditionalFormatting>
  <conditionalFormatting sqref="BC144">
    <cfRule type="cellIs" dxfId="9575" priority="9348" operator="equal">
      <formula>_FV(13,"3")</formula>
    </cfRule>
  </conditionalFormatting>
  <conditionalFormatting sqref="BC144">
    <cfRule type="cellIs" dxfId="9574" priority="9333" operator="equal">
      <formula>"09.00 – 13.00"</formula>
    </cfRule>
  </conditionalFormatting>
  <conditionalFormatting sqref="BC144">
    <cfRule type="cellIs" dxfId="9573" priority="9334" operator="equal">
      <formula>"09.00 – 15.00"</formula>
    </cfRule>
  </conditionalFormatting>
  <conditionalFormatting sqref="BC144">
    <cfRule type="cellIs" dxfId="9572" priority="9336" operator="equal">
      <formula>"09.30 – 13.00"</formula>
    </cfRule>
  </conditionalFormatting>
  <conditionalFormatting sqref="BC144">
    <cfRule type="cellIs" dxfId="9571" priority="9337" operator="equal">
      <formula>"10.30 – 19.30"</formula>
    </cfRule>
  </conditionalFormatting>
  <conditionalFormatting sqref="BC144">
    <cfRule type="cellIs" dxfId="9570" priority="9338" operator="equal">
      <formula>"11.30 – 19.30"</formula>
    </cfRule>
  </conditionalFormatting>
  <conditionalFormatting sqref="BC144">
    <cfRule type="cellIs" dxfId="9569" priority="9339" operator="equal">
      <formula>_FV(13,"3")</formula>
    </cfRule>
  </conditionalFormatting>
  <conditionalFormatting sqref="BC144">
    <cfRule type="cellIs" dxfId="9568" priority="9340" operator="equal">
      <formula>_FV(13,"3")</formula>
    </cfRule>
  </conditionalFormatting>
  <conditionalFormatting sqref="BC144">
    <cfRule type="cellIs" dxfId="9567" priority="9341" operator="equal">
      <formula>_FV(13,"3")</formula>
    </cfRule>
  </conditionalFormatting>
  <conditionalFormatting sqref="BC144">
    <cfRule type="containsText" dxfId="9566" priority="9327" operator="containsText" text="09.00 - 13.00">
      <formula>NOT(ISERROR(SEARCH("09.00 - 13.00",BC144)))</formula>
    </cfRule>
    <cfRule type="containsText" dxfId="9565" priority="9328" operator="containsText" text="09.00 – 15:00">
      <formula>NOT(ISERROR(SEARCH("09.00 – 15:00",BC144)))</formula>
    </cfRule>
    <cfRule type="containsText" dxfId="9564" priority="9329" operator="containsText" text="09.00 – 16.00">
      <formula>NOT(ISERROR(SEARCH("09.00 – 16.00",BC144)))</formula>
    </cfRule>
    <cfRule type="containsText" dxfId="9563" priority="9330" operator="containsText" text="09.00 - 13:00">
      <formula>NOT(ISERROR(SEARCH("09.00 - 13:00",BC144)))</formula>
    </cfRule>
    <cfRule type="containsText" dxfId="9562" priority="9331" operator="containsText" text="08.30 – 16:30 ">
      <formula>NOT(ISERROR(SEARCH("08.30 – 16:30 ",BC144)))</formula>
    </cfRule>
    <cfRule type="containsText" dxfId="9561" priority="9332" operator="containsText" text="08.30 – 17:30 ">
      <formula>NOT(ISERROR(SEARCH("08.30 – 17:30 ",BC144)))</formula>
    </cfRule>
  </conditionalFormatting>
  <conditionalFormatting sqref="BC144">
    <cfRule type="cellIs" dxfId="9560" priority="9319" operator="equal">
      <formula>"09.00 – 15.00"</formula>
    </cfRule>
  </conditionalFormatting>
  <conditionalFormatting sqref="BC144">
    <cfRule type="cellIs" dxfId="9559" priority="9320" operator="equal">
      <formula>"09.00 – 18.00"</formula>
    </cfRule>
  </conditionalFormatting>
  <conditionalFormatting sqref="BC144">
    <cfRule type="cellIs" dxfId="9558" priority="9321" operator="equal">
      <formula>"09.30 – 13.00"</formula>
    </cfRule>
  </conditionalFormatting>
  <conditionalFormatting sqref="BC144">
    <cfRule type="cellIs" dxfId="9557" priority="9322" operator="equal">
      <formula>"10.30 – 19.30"</formula>
    </cfRule>
  </conditionalFormatting>
  <conditionalFormatting sqref="BC144">
    <cfRule type="cellIs" dxfId="9556" priority="9323" operator="equal">
      <formula>"11.30 – 19.30"</formula>
    </cfRule>
  </conditionalFormatting>
  <conditionalFormatting sqref="BC144">
    <cfRule type="cellIs" dxfId="9555" priority="9324" operator="equal">
      <formula>_FV(13,"3")</formula>
    </cfRule>
  </conditionalFormatting>
  <conditionalFormatting sqref="BC144">
    <cfRule type="cellIs" dxfId="9554" priority="9325" operator="equal">
      <formula>_FV(13,"3")</formula>
    </cfRule>
  </conditionalFormatting>
  <conditionalFormatting sqref="BC144">
    <cfRule type="cellIs" dxfId="9553" priority="9326" operator="equal">
      <formula>_FV(13,"3")</formula>
    </cfRule>
  </conditionalFormatting>
  <conditionalFormatting sqref="BC144">
    <cfRule type="containsText" dxfId="9552" priority="9309" operator="containsText" text="DOMENICA">
      <formula>NOT(ISERROR(SEARCH("DOMENICA",BC144)))</formula>
    </cfRule>
    <cfRule type="containsText" dxfId="9551" priority="9310" operator="containsText" text="08.30 – 14.30">
      <formula>NOT(ISERROR(SEARCH("08.30 – 14.30",BC144)))</formula>
    </cfRule>
    <cfRule type="containsText" dxfId="9550" priority="9311" operator="containsText" text="09.30 – 18.30">
      <formula>NOT(ISERROR(SEARCH("09.30 – 18.30",BC144)))</formula>
    </cfRule>
    <cfRule type="containsText" dxfId="9549" priority="9312" operator="containsText" text="08.30 – 16.30">
      <formula>NOT(ISERROR(SEARCH("08.30 – 16.30",BC144)))</formula>
    </cfRule>
    <cfRule type="containsText" dxfId="9548" priority="9313" operator="containsText" text="08.30 – 17.30">
      <formula>NOT(ISERROR(SEARCH("08.30 – 17.30",BC144)))</formula>
    </cfRule>
    <cfRule type="containsText" dxfId="9547" priority="9314" operator="containsText" text="09.00 – 18.00">
      <formula>NOT(ISERROR(SEARCH("09.00 – 18.00",BC144)))</formula>
    </cfRule>
    <cfRule type="containsText" dxfId="9546" priority="9315" operator="containsText" text="09.00 – 15.00">
      <formula>NOT(ISERROR(SEARCH("09.00 – 15.00",BC144)))</formula>
    </cfRule>
    <cfRule type="containsText" dxfId="9545" priority="9316" operator="containsText" text="10.30 – 19.30">
      <formula>NOT(ISERROR(SEARCH("10.30 – 19.30",BC144)))</formula>
    </cfRule>
    <cfRule type="containsText" dxfId="9544" priority="9317" operator="containsText" text="09.00 – 13.00">
      <formula>NOT(ISERROR(SEARCH("09.00 – 13.00",BC144)))</formula>
    </cfRule>
    <cfRule type="containsText" dxfId="9543" priority="9318" operator="containsText" text="11.30 – 19.30">
      <formula>NOT(ISERROR(SEARCH("11.30 – 19.30",BC144)))</formula>
    </cfRule>
  </conditionalFormatting>
  <conditionalFormatting sqref="BC144">
    <cfRule type="cellIs" dxfId="9542" priority="9302" operator="equal">
      <formula>"09.00 – 18.00"</formula>
    </cfRule>
  </conditionalFormatting>
  <conditionalFormatting sqref="BC144">
    <cfRule type="cellIs" dxfId="9541" priority="9303" operator="equal">
      <formula>"09.30 – 13.00"</formula>
    </cfRule>
  </conditionalFormatting>
  <conditionalFormatting sqref="BC144">
    <cfRule type="cellIs" dxfId="9540" priority="9304" operator="equal">
      <formula>"10.30 – 19.30"</formula>
    </cfRule>
  </conditionalFormatting>
  <conditionalFormatting sqref="BC144">
    <cfRule type="cellIs" dxfId="9539" priority="9305" operator="equal">
      <formula>"11.30 – 19.30"</formula>
    </cfRule>
  </conditionalFormatting>
  <conditionalFormatting sqref="BC144">
    <cfRule type="cellIs" dxfId="9538" priority="9306" operator="equal">
      <formula>_FV(13,"3")</formula>
    </cfRule>
  </conditionalFormatting>
  <conditionalFormatting sqref="BC144">
    <cfRule type="cellIs" dxfId="9537" priority="9307" operator="equal">
      <formula>_FV(13,"3")</formula>
    </cfRule>
  </conditionalFormatting>
  <conditionalFormatting sqref="BC144">
    <cfRule type="cellIs" dxfId="9536" priority="9308" operator="equal">
      <formula>_FV(13,"3")</formula>
    </cfRule>
  </conditionalFormatting>
  <conditionalFormatting sqref="BC144">
    <cfRule type="cellIs" dxfId="9535" priority="9295" operator="equal">
      <formula>"09.00 – 18.00"</formula>
    </cfRule>
  </conditionalFormatting>
  <conditionalFormatting sqref="BC144">
    <cfRule type="cellIs" dxfId="9534" priority="9296" operator="equal">
      <formula>"09.30 – 13.00"</formula>
    </cfRule>
  </conditionalFormatting>
  <conditionalFormatting sqref="BC144">
    <cfRule type="cellIs" dxfId="9533" priority="9297" operator="equal">
      <formula>"10.30 – 19.30"</formula>
    </cfRule>
  </conditionalFormatting>
  <conditionalFormatting sqref="BC144">
    <cfRule type="cellIs" dxfId="9532" priority="9298" operator="equal">
      <formula>"11.30 – 19.30"</formula>
    </cfRule>
  </conditionalFormatting>
  <conditionalFormatting sqref="BC144">
    <cfRule type="cellIs" dxfId="9531" priority="9299" operator="equal">
      <formula>_FV(13,"3")</formula>
    </cfRule>
  </conditionalFormatting>
  <conditionalFormatting sqref="BC144">
    <cfRule type="cellIs" dxfId="9530" priority="9300" operator="equal">
      <formula>_FV(13,"3")</formula>
    </cfRule>
  </conditionalFormatting>
  <conditionalFormatting sqref="BC144">
    <cfRule type="cellIs" dxfId="9529" priority="9301" operator="equal">
      <formula>_FV(13,"3")</formula>
    </cfRule>
  </conditionalFormatting>
  <conditionalFormatting sqref="BC144">
    <cfRule type="cellIs" dxfId="9528" priority="9287" operator="equal">
      <formula>"09.00 – 15.00"</formula>
    </cfRule>
  </conditionalFormatting>
  <conditionalFormatting sqref="BC144">
    <cfRule type="cellIs" dxfId="9527" priority="9288" operator="equal">
      <formula>"09.00 – 18.00"</formula>
    </cfRule>
  </conditionalFormatting>
  <conditionalFormatting sqref="BC144">
    <cfRule type="cellIs" dxfId="9526" priority="9289" operator="equal">
      <formula>"09.30 – 13.00"</formula>
    </cfRule>
  </conditionalFormatting>
  <conditionalFormatting sqref="BC144">
    <cfRule type="cellIs" dxfId="9525" priority="9290" operator="equal">
      <formula>"10.30 – 19.30"</formula>
    </cfRule>
  </conditionalFormatting>
  <conditionalFormatting sqref="BC144">
    <cfRule type="cellIs" dxfId="9524" priority="9291" operator="equal">
      <formula>"11.30 – 19.30"</formula>
    </cfRule>
  </conditionalFormatting>
  <conditionalFormatting sqref="BC144">
    <cfRule type="cellIs" dxfId="9523" priority="9292" operator="equal">
      <formula>_FV(13,"3")</formula>
    </cfRule>
  </conditionalFormatting>
  <conditionalFormatting sqref="BC144">
    <cfRule type="cellIs" dxfId="9522" priority="9293" operator="equal">
      <formula>_FV(13,"3")</formula>
    </cfRule>
  </conditionalFormatting>
  <conditionalFormatting sqref="BC144">
    <cfRule type="cellIs" dxfId="9521" priority="9294" operator="equal">
      <formula>_FV(13,"3")</formula>
    </cfRule>
  </conditionalFormatting>
  <conditionalFormatting sqref="BC144">
    <cfRule type="containsText" dxfId="9520" priority="9277" operator="containsText" text="DOMENICA">
      <formula>NOT(ISERROR(SEARCH("DOMENICA",BC144)))</formula>
    </cfRule>
    <cfRule type="containsText" dxfId="9519" priority="9278" operator="containsText" text="08.30 – 14.30">
      <formula>NOT(ISERROR(SEARCH("08.30 – 14.30",BC144)))</formula>
    </cfRule>
    <cfRule type="containsText" dxfId="9518" priority="9279" operator="containsText" text="09.30 – 18.30">
      <formula>NOT(ISERROR(SEARCH("09.30 – 18.30",BC144)))</formula>
    </cfRule>
    <cfRule type="containsText" dxfId="9517" priority="9280" operator="containsText" text="08.30 – 16.30">
      <formula>NOT(ISERROR(SEARCH("08.30 – 16.30",BC144)))</formula>
    </cfRule>
    <cfRule type="containsText" dxfId="9516" priority="9281" operator="containsText" text="08.30 – 17.30">
      <formula>NOT(ISERROR(SEARCH("08.30 – 17.30",BC144)))</formula>
    </cfRule>
    <cfRule type="containsText" dxfId="9515" priority="9282" operator="containsText" text="09.00 – 18.00">
      <formula>NOT(ISERROR(SEARCH("09.00 – 18.00",BC144)))</formula>
    </cfRule>
    <cfRule type="containsText" dxfId="9514" priority="9283" operator="containsText" text="09.00 – 15.00">
      <formula>NOT(ISERROR(SEARCH("09.00 – 15.00",BC144)))</formula>
    </cfRule>
    <cfRule type="containsText" dxfId="9513" priority="9284" operator="containsText" text="10.30 – 19.30">
      <formula>NOT(ISERROR(SEARCH("10.30 – 19.30",BC144)))</formula>
    </cfRule>
    <cfRule type="containsText" dxfId="9512" priority="9285" operator="containsText" text="09.00 – 13.00">
      <formula>NOT(ISERROR(SEARCH("09.00 – 13.00",BC144)))</formula>
    </cfRule>
    <cfRule type="containsText" dxfId="9511" priority="9286" operator="containsText" text="11.30 – 19.30">
      <formula>NOT(ISERROR(SEARCH("11.30 – 19.30",BC144)))</formula>
    </cfRule>
  </conditionalFormatting>
  <conditionalFormatting sqref="BC144">
    <cfRule type="cellIs" dxfId="9510" priority="9270" operator="equal">
      <formula>"09.00 – 18.00"</formula>
    </cfRule>
  </conditionalFormatting>
  <conditionalFormatting sqref="BC144">
    <cfRule type="cellIs" dxfId="9509" priority="9271" operator="equal">
      <formula>"09.30 – 13.00"</formula>
    </cfRule>
  </conditionalFormatting>
  <conditionalFormatting sqref="BC144">
    <cfRule type="cellIs" dxfId="9508" priority="9272" operator="equal">
      <formula>"10.30 – 19.30"</formula>
    </cfRule>
  </conditionalFormatting>
  <conditionalFormatting sqref="BC144">
    <cfRule type="cellIs" dxfId="9507" priority="9273" operator="equal">
      <formula>"11.30 – 19.30"</formula>
    </cfRule>
  </conditionalFormatting>
  <conditionalFormatting sqref="BC144">
    <cfRule type="cellIs" dxfId="9506" priority="9274" operator="equal">
      <formula>_FV(13,"3")</formula>
    </cfRule>
  </conditionalFormatting>
  <conditionalFormatting sqref="BC144">
    <cfRule type="cellIs" dxfId="9505" priority="9275" operator="equal">
      <formula>_FV(13,"3")</formula>
    </cfRule>
  </conditionalFormatting>
  <conditionalFormatting sqref="BC144">
    <cfRule type="cellIs" dxfId="9504" priority="9276" operator="equal">
      <formula>_FV(13,"3")</formula>
    </cfRule>
  </conditionalFormatting>
  <conditionalFormatting sqref="BC144">
    <cfRule type="cellIs" dxfId="9503" priority="9263" operator="equal">
      <formula>"09.00 – 18.00"</formula>
    </cfRule>
  </conditionalFormatting>
  <conditionalFormatting sqref="BC144">
    <cfRule type="cellIs" dxfId="9502" priority="9264" operator="equal">
      <formula>"09.30 – 13.00"</formula>
    </cfRule>
  </conditionalFormatting>
  <conditionalFormatting sqref="BC144">
    <cfRule type="cellIs" dxfId="9501" priority="9265" operator="equal">
      <formula>"10.30 – 19.30"</formula>
    </cfRule>
  </conditionalFormatting>
  <conditionalFormatting sqref="BC144">
    <cfRule type="cellIs" dxfId="9500" priority="9266" operator="equal">
      <formula>"11.30 – 19.30"</formula>
    </cfRule>
  </conditionalFormatting>
  <conditionalFormatting sqref="BC144">
    <cfRule type="cellIs" dxfId="9499" priority="9267" operator="equal">
      <formula>_FV(13,"3")</formula>
    </cfRule>
  </conditionalFormatting>
  <conditionalFormatting sqref="BC144">
    <cfRule type="cellIs" dxfId="9498" priority="9268" operator="equal">
      <formula>_FV(13,"3")</formula>
    </cfRule>
  </conditionalFormatting>
  <conditionalFormatting sqref="BC144">
    <cfRule type="cellIs" dxfId="9497" priority="9269" operator="equal">
      <formula>_FV(13,"3")</formula>
    </cfRule>
  </conditionalFormatting>
  <conditionalFormatting sqref="BC145:BC152">
    <cfRule type="containsText" dxfId="9496" priority="9223" operator="containsText" text="09:00 – 13.00 ">
      <formula>NOT(ISERROR(SEARCH("09:00 – 13.00 ",BC145)))</formula>
    </cfRule>
  </conditionalFormatting>
  <conditionalFormatting sqref="BC151:BC152">
    <cfRule type="containsText" dxfId="9495" priority="9222" operator="containsText" text="09:00 – 13.00 ">
      <formula>NOT(ISERROR(SEARCH("09:00 – 13.00 ",BC151)))</formula>
    </cfRule>
  </conditionalFormatting>
  <conditionalFormatting sqref="BC145:BC152">
    <cfRule type="containsText" dxfId="9494" priority="9245" operator="containsText" text="08.30 – 14.30">
      <formula>NOT(ISERROR(SEARCH("08.30 – 14.30",BC145)))</formula>
    </cfRule>
    <cfRule type="containsText" dxfId="9493" priority="9246" operator="containsText" text="09:30 – 18.30">
      <formula>NOT(ISERROR(SEARCH("09:30 – 18.30",BC145)))</formula>
    </cfRule>
    <cfRule type="containsText" dxfId="9492" priority="9247" operator="containsText" text="10.30 – 18.30">
      <formula>NOT(ISERROR(SEARCH("10.30 – 18.30",BC145)))</formula>
    </cfRule>
    <cfRule type="containsText" dxfId="9491" priority="9248" operator="containsText" text="09.30 – 18.30">
      <formula>NOT(ISERROR(SEARCH("09.30 – 18.30",BC145)))</formula>
    </cfRule>
    <cfRule type="containsText" dxfId="9490" priority="9250" operator="containsText" text="09.00 – 13:00">
      <formula>NOT(ISERROR(SEARCH("09.00 – 13:00",BC145)))</formula>
    </cfRule>
    <cfRule type="containsText" dxfId="9489" priority="9251" operator="containsText" text="08.30 – 16.30">
      <formula>NOT(ISERROR(SEARCH("08.30 – 16.30",BC145)))</formula>
    </cfRule>
    <cfRule type="containsText" dxfId="9488" priority="9252" operator="containsText" text="08:30 – 17.30">
      <formula>NOT(ISERROR(SEARCH("08:30 – 17.30",BC145)))</formula>
    </cfRule>
    <cfRule type="containsText" dxfId="9487" priority="9253" operator="containsText" text="08.30 – 17.30">
      <formula>NOT(ISERROR(SEARCH("08.30 – 17.30",BC145)))</formula>
    </cfRule>
    <cfRule type="containsText" dxfId="9486" priority="9254" operator="containsText" text="09.00 – 18.00">
      <formula>NOT(ISERROR(SEARCH("09.00 – 18.00",BC145)))</formula>
    </cfRule>
    <cfRule type="containsText" dxfId="9485" priority="9255" operator="containsText" text="09.00 – 13.00">
      <formula>NOT(ISERROR(SEARCH("09.00 – 13.00",BC145)))</formula>
    </cfRule>
    <cfRule type="containsText" dxfId="9484" priority="9256" operator="containsText" text="11.30 – 19.30">
      <formula>NOT(ISERROR(SEARCH("11.30 – 19.30",BC145)))</formula>
    </cfRule>
    <cfRule type="containsText" dxfId="9483" priority="9257" operator="containsText" text="10.30 – 19.30">
      <formula>NOT(ISERROR(SEARCH("10.30 – 19.30",BC145)))</formula>
    </cfRule>
    <cfRule type="containsText" dxfId="9482" priority="9258" operator="containsText" text="09.00 – 15.00">
      <formula>NOT(ISERROR(SEARCH("09.00 – 15.00",BC145)))</formula>
    </cfRule>
    <cfRule type="containsText" dxfId="9481" priority="9259" operator="containsText" text="1 2 : 3 0">
      <formula>NOT(ISERROR(SEARCH("1 2 : 3 0",BC145)))</formula>
    </cfRule>
    <cfRule type="containsText" dxfId="9480" priority="9260" operator="containsText" text="1 3 : 3 0">
      <formula>NOT(ISERROR(SEARCH("1 3 : 3 0",BC145)))</formula>
    </cfRule>
    <cfRule type="containsText" dxfId="9479" priority="9261" operator="containsText" text="FESTIVITÁ">
      <formula>NOT(ISERROR(SEARCH("FESTIVITÁ",BC145)))</formula>
    </cfRule>
    <cfRule type="cellIs" dxfId="9478" priority="9262" operator="equal">
      <formula>"DOMENICA"</formula>
    </cfRule>
  </conditionalFormatting>
  <conditionalFormatting sqref="BC145:BC152">
    <cfRule type="containsText" dxfId="9477" priority="9237" operator="containsText" text="09.00 - 13.00">
      <formula>NOT(ISERROR(SEARCH("09.00 - 13.00",BC145)))</formula>
    </cfRule>
    <cfRule type="containsText" dxfId="9476" priority="9240" operator="containsText" text="09.00 – 15:00">
      <formula>NOT(ISERROR(SEARCH("09.00 – 15:00",BC145)))</formula>
    </cfRule>
    <cfRule type="containsText" dxfId="9475" priority="9241" operator="containsText" text="09.00 – 16.00">
      <formula>NOT(ISERROR(SEARCH("09.00 – 16.00",BC145)))</formula>
    </cfRule>
    <cfRule type="containsText" dxfId="9474" priority="9242" operator="containsText" text="09.00 - 13:00">
      <formula>NOT(ISERROR(SEARCH("09.00 - 13:00",BC145)))</formula>
    </cfRule>
    <cfRule type="containsText" dxfId="9473" priority="9243" operator="containsText" text="08.30 – 16:30 ">
      <formula>NOT(ISERROR(SEARCH("08.30 – 16:30 ",BC145)))</formula>
    </cfRule>
    <cfRule type="containsText" dxfId="9472" priority="9244" operator="containsText" text="08.30 – 17:30 ">
      <formula>NOT(ISERROR(SEARCH("08.30 – 17:30 ",BC145)))</formula>
    </cfRule>
  </conditionalFormatting>
  <conditionalFormatting sqref="BC145:BC152">
    <cfRule type="containsText" dxfId="9471" priority="9239" operator="containsText" text="1 3 : 0 0">
      <formula>NOT(ISERROR(SEARCH("1 3 : 0 0",BC145)))</formula>
    </cfRule>
  </conditionalFormatting>
  <conditionalFormatting sqref="BC145">
    <cfRule type="containsText" dxfId="9470" priority="9238" operator="containsText" text="13:00">
      <formula>NOT(ISERROR(SEARCH("13:00",BC145)))</formula>
    </cfRule>
  </conditionalFormatting>
  <conditionalFormatting sqref="BC145:BC152">
    <cfRule type="containsText" dxfId="9469" priority="9249" operator="containsText" text="09:00 – 13.00 ">
      <formula>NOT(ISERROR(SEARCH("09:00 – 13.00 ",BC145)))</formula>
    </cfRule>
  </conditionalFormatting>
  <conditionalFormatting sqref="BC151">
    <cfRule type="containsText" dxfId="9468" priority="9236" operator="containsText" text="09:00 – 13.00 ">
      <formula>NOT(ISERROR(SEARCH("09:00 – 13.00 ",BC151)))</formula>
    </cfRule>
  </conditionalFormatting>
  <conditionalFormatting sqref="BC145:BC152">
    <cfRule type="containsText" dxfId="9467" priority="9235" operator="containsText" text="09:00 – 13.00 ">
      <formula>NOT(ISERROR(SEARCH("09:00 – 13.00 ",BC145)))</formula>
    </cfRule>
  </conditionalFormatting>
  <conditionalFormatting sqref="BC151:BC152">
    <cfRule type="containsText" dxfId="9466" priority="9234" operator="containsText" text="09:00 – 13.00 ">
      <formula>NOT(ISERROR(SEARCH("09:00 – 13.00 ",BC151)))</formula>
    </cfRule>
  </conditionalFormatting>
  <conditionalFormatting sqref="BC146">
    <cfRule type="containsText" dxfId="9465" priority="9231" operator="containsText" text="09.00 -13.00">
      <formula>NOT(ISERROR(SEARCH("09.00 -13.00",BC146)))</formula>
    </cfRule>
    <cfRule type="containsText" dxfId="9464" priority="9232" operator="containsText" text="09.00 -15:00">
      <formula>NOT(ISERROR(SEARCH("09.00 -15:00",BC146)))</formula>
    </cfRule>
    <cfRule type="containsText" dxfId="9463" priority="9233" operator="containsText" text="09.00 -16.00">
      <formula>NOT(ISERROR(SEARCH("09.00 -16.00",BC146)))</formula>
    </cfRule>
  </conditionalFormatting>
  <conditionalFormatting sqref="BC147:BC152">
    <cfRule type="containsText" dxfId="9462" priority="9228" operator="containsText" text="09.00 -13.00">
      <formula>NOT(ISERROR(SEARCH("09.00 -13.00",BC147)))</formula>
    </cfRule>
    <cfRule type="containsText" dxfId="9461" priority="9229" operator="containsText" text="09.00 -15:00">
      <formula>NOT(ISERROR(SEARCH("09.00 -15:00",BC147)))</formula>
    </cfRule>
    <cfRule type="containsText" dxfId="9460" priority="9230" operator="containsText" text="09.00 -16.00">
      <formula>NOT(ISERROR(SEARCH("09.00 -16.00",BC147)))</formula>
    </cfRule>
  </conditionalFormatting>
  <conditionalFormatting sqref="BC145">
    <cfRule type="containsText" dxfId="9459" priority="9225" operator="containsText" text="09.00 -13.00">
      <formula>NOT(ISERROR(SEARCH("09.00 -13.00",BC145)))</formula>
    </cfRule>
    <cfRule type="containsText" dxfId="9458" priority="9226" operator="containsText" text="09.00 -15:00">
      <formula>NOT(ISERROR(SEARCH("09.00 -15:00",BC145)))</formula>
    </cfRule>
    <cfRule type="containsText" dxfId="9457" priority="9227" operator="containsText" text="09.00 -16.00">
      <formula>NOT(ISERROR(SEARCH("09.00 -16.00",BC145)))</formula>
    </cfRule>
  </conditionalFormatting>
  <conditionalFormatting sqref="BC151">
    <cfRule type="containsText" dxfId="9456" priority="9224" operator="containsText" text="09:00 – 13.00 ">
      <formula>NOT(ISERROR(SEARCH("09:00 – 13.00 ",BC151)))</formula>
    </cfRule>
  </conditionalFormatting>
  <conditionalFormatting sqref="BC146">
    <cfRule type="containsText" dxfId="9455" priority="9219" operator="containsText" text="09.00 -13.00">
      <formula>NOT(ISERROR(SEARCH("09.00 -13.00",BC146)))</formula>
    </cfRule>
    <cfRule type="containsText" dxfId="9454" priority="9220" operator="containsText" text="09.00 -15:00">
      <formula>NOT(ISERROR(SEARCH("09.00 -15:00",BC146)))</formula>
    </cfRule>
    <cfRule type="containsText" dxfId="9453" priority="9221" operator="containsText" text="09.00 -16.00">
      <formula>NOT(ISERROR(SEARCH("09.00 -16.00",BC146)))</formula>
    </cfRule>
  </conditionalFormatting>
  <conditionalFormatting sqref="BC147:BC152">
    <cfRule type="containsText" dxfId="9452" priority="9216" operator="containsText" text="09.00 -13.00">
      <formula>NOT(ISERROR(SEARCH("09.00 -13.00",BC147)))</formula>
    </cfRule>
    <cfRule type="containsText" dxfId="9451" priority="9217" operator="containsText" text="09.00 -15:00">
      <formula>NOT(ISERROR(SEARCH("09.00 -15:00",BC147)))</formula>
    </cfRule>
    <cfRule type="containsText" dxfId="9450" priority="9218" operator="containsText" text="09.00 -16.00">
      <formula>NOT(ISERROR(SEARCH("09.00 -16.00",BC147)))</formula>
    </cfRule>
  </conditionalFormatting>
  <conditionalFormatting sqref="BC145">
    <cfRule type="containsText" dxfId="9449" priority="9213" operator="containsText" text="09.00 -13.00">
      <formula>NOT(ISERROR(SEARCH("09.00 -13.00",BC145)))</formula>
    </cfRule>
    <cfRule type="containsText" dxfId="9448" priority="9214" operator="containsText" text="09.00 -15:00">
      <formula>NOT(ISERROR(SEARCH("09.00 -15:00",BC145)))</formula>
    </cfRule>
    <cfRule type="containsText" dxfId="9447" priority="9215" operator="containsText" text="09.00 -16.00">
      <formula>NOT(ISERROR(SEARCH("09.00 -16.00",BC145)))</formula>
    </cfRule>
  </conditionalFormatting>
  <conditionalFormatting sqref="BC146">
    <cfRule type="containsText" dxfId="9446" priority="9210" operator="containsText" text="09.00 -13:00">
      <formula>NOT(ISERROR(SEARCH("09.00 -13:00",BC146)))</formula>
    </cfRule>
    <cfRule type="containsText" dxfId="9445" priority="9211" operator="containsText" text="08.30 -17.30">
      <formula>NOT(ISERROR(SEARCH("08.30 -17.30",BC146)))</formula>
    </cfRule>
    <cfRule type="containsText" dxfId="9444" priority="9212" operator="containsText" text="08.30 -15:30">
      <formula>NOT(ISERROR(SEARCH("08.30 -15:30",BC146)))</formula>
    </cfRule>
  </conditionalFormatting>
  <conditionalFormatting sqref="BC147:BC152">
    <cfRule type="containsText" dxfId="9443" priority="9207" operator="containsText" text="09.00 -13.00">
      <formula>NOT(ISERROR(SEARCH("09.00 -13.00",BC147)))</formula>
    </cfRule>
    <cfRule type="containsText" dxfId="9442" priority="9208" operator="containsText" text="09.00 -15:00">
      <formula>NOT(ISERROR(SEARCH("09.00 -15:00",BC147)))</formula>
    </cfRule>
    <cfRule type="containsText" dxfId="9441" priority="9209" operator="containsText" text="09.00 -16.00">
      <formula>NOT(ISERROR(SEARCH("09.00 -16.00",BC147)))</formula>
    </cfRule>
  </conditionalFormatting>
  <conditionalFormatting sqref="BC147:BC152">
    <cfRule type="containsText" dxfId="9440" priority="9204" operator="containsText" text="09.00 -13:00">
      <formula>NOT(ISERROR(SEARCH("09.00 -13:00",BC147)))</formula>
    </cfRule>
    <cfRule type="containsText" dxfId="9439" priority="9205" operator="containsText" text="08.30 -17.30">
      <formula>NOT(ISERROR(SEARCH("08.30 -17.30",BC147)))</formula>
    </cfRule>
    <cfRule type="containsText" dxfId="9438" priority="9206" operator="containsText" text="08.30 -15:30">
      <formula>NOT(ISERROR(SEARCH("08.30 -15:30",BC147)))</formula>
    </cfRule>
  </conditionalFormatting>
  <conditionalFormatting sqref="BC145">
    <cfRule type="containsText" dxfId="9437" priority="9201" operator="containsText" text="09.00 -13.00">
      <formula>NOT(ISERROR(SEARCH("09.00 -13.00",BC145)))</formula>
    </cfRule>
    <cfRule type="containsText" dxfId="9436" priority="9202" operator="containsText" text="09.00 -15:00">
      <formula>NOT(ISERROR(SEARCH("09.00 -15:00",BC145)))</formula>
    </cfRule>
    <cfRule type="containsText" dxfId="9435" priority="9203" operator="containsText" text="09.00 -16.00">
      <formula>NOT(ISERROR(SEARCH("09.00 -16.00",BC145)))</formula>
    </cfRule>
  </conditionalFormatting>
  <conditionalFormatting sqref="BC145">
    <cfRule type="containsText" dxfId="9434" priority="9198" operator="containsText" text="09.00 -13:00">
      <formula>NOT(ISERROR(SEARCH("09.00 -13:00",BC145)))</formula>
    </cfRule>
    <cfRule type="containsText" dxfId="9433" priority="9199" operator="containsText" text="08.30 -17.30">
      <formula>NOT(ISERROR(SEARCH("08.30 -17.30",BC145)))</formula>
    </cfRule>
    <cfRule type="containsText" dxfId="9432" priority="9200" operator="containsText" text="08.30 -15:30">
      <formula>NOT(ISERROR(SEARCH("08.30 -15:30",BC145)))</formula>
    </cfRule>
  </conditionalFormatting>
  <conditionalFormatting sqref="BC134">
    <cfRule type="cellIs" dxfId="9431" priority="9024" operator="equal">
      <formula>_FV(13,"3")</formula>
    </cfRule>
  </conditionalFormatting>
  <conditionalFormatting sqref="BC113 BC133">
    <cfRule type="containsText" dxfId="9430" priority="9181" operator="containsText" text="08.30 – 14.30">
      <formula>NOT(ISERROR(SEARCH("08.30 – 14.30",BC113)))</formula>
    </cfRule>
    <cfRule type="containsText" dxfId="9429" priority="9182" operator="containsText" text="09:30 – 18.30">
      <formula>NOT(ISERROR(SEARCH("09:30 – 18.30",BC113)))</formula>
    </cfRule>
    <cfRule type="containsText" dxfId="9428" priority="9183" operator="containsText" text="10.30 – 18.30">
      <formula>NOT(ISERROR(SEARCH("10.30 – 18.30",BC113)))</formula>
    </cfRule>
    <cfRule type="containsText" dxfId="9427" priority="9184" operator="containsText" text="09.30 – 18.30">
      <formula>NOT(ISERROR(SEARCH("09.30 – 18.30",BC113)))</formula>
    </cfRule>
    <cfRule type="containsText" dxfId="9426" priority="9185" operator="containsText" text="09.00 – 13:00">
      <formula>NOT(ISERROR(SEARCH("09.00 – 13:00",BC113)))</formula>
    </cfRule>
    <cfRule type="containsText" dxfId="9425" priority="9186" operator="containsText" text="08.30 – 16.30">
      <formula>NOT(ISERROR(SEARCH("08.30 – 16.30",BC113)))</formula>
    </cfRule>
    <cfRule type="containsText" dxfId="9424" priority="9187" operator="containsText" text="08:30 – 17.30">
      <formula>NOT(ISERROR(SEARCH("08:30 – 17.30",BC113)))</formula>
    </cfRule>
    <cfRule type="containsText" dxfId="9423" priority="9188" operator="containsText" text="08.30 – 17.30">
      <formula>NOT(ISERROR(SEARCH("08.30 – 17.30",BC113)))</formula>
    </cfRule>
    <cfRule type="containsText" dxfId="9422" priority="9189" operator="containsText" text="09.00 – 18.00">
      <formula>NOT(ISERROR(SEARCH("09.00 – 18.00",BC113)))</formula>
    </cfRule>
    <cfRule type="containsText" dxfId="9421" priority="9190" operator="containsText" text="09.00 – 13.00">
      <formula>NOT(ISERROR(SEARCH("09.00 – 13.00",BC113)))</formula>
    </cfRule>
    <cfRule type="containsText" dxfId="9420" priority="9191" operator="containsText" text="11.30 – 19.30">
      <formula>NOT(ISERROR(SEARCH("11.30 – 19.30",BC113)))</formula>
    </cfRule>
    <cfRule type="containsText" dxfId="9419" priority="9192" operator="containsText" text="10.30 – 19.30">
      <formula>NOT(ISERROR(SEARCH("10.30 – 19.30",BC113)))</formula>
    </cfRule>
    <cfRule type="containsText" dxfId="9418" priority="9193" operator="containsText" text="09.00 – 15.00">
      <formula>NOT(ISERROR(SEARCH("09.00 – 15.00",BC113)))</formula>
    </cfRule>
    <cfRule type="containsText" dxfId="9417" priority="9194" operator="containsText" text="12:30">
      <formula>NOT(ISERROR(SEARCH("12:30",BC113)))</formula>
    </cfRule>
    <cfRule type="containsText" dxfId="9416" priority="9195" operator="containsText" text="13:30">
      <formula>NOT(ISERROR(SEARCH("13:30",BC113)))</formula>
    </cfRule>
    <cfRule type="containsText" dxfId="9415" priority="9196" operator="containsText" text="FESTIVITÁ">
      <formula>NOT(ISERROR(SEARCH("FESTIVITÁ",BC113)))</formula>
    </cfRule>
    <cfRule type="cellIs" dxfId="9414" priority="9197" operator="equal">
      <formula>"DOMENICA"</formula>
    </cfRule>
  </conditionalFormatting>
  <conditionalFormatting sqref="BC124">
    <cfRule type="cellIs" dxfId="9413" priority="9173" operator="equal">
      <formula>"09.00 – 15.00"</formula>
    </cfRule>
  </conditionalFormatting>
  <conditionalFormatting sqref="BC124">
    <cfRule type="cellIs" dxfId="9412" priority="9174" operator="equal">
      <formula>"09.00 – 18.00"</formula>
    </cfRule>
  </conditionalFormatting>
  <conditionalFormatting sqref="BC124">
    <cfRule type="cellIs" dxfId="9411" priority="9175" operator="equal">
      <formula>"09.30 – 13.00"</formula>
    </cfRule>
  </conditionalFormatting>
  <conditionalFormatting sqref="BC124">
    <cfRule type="cellIs" dxfId="9410" priority="9176" operator="equal">
      <formula>"10.30 – 19.30"</formula>
    </cfRule>
  </conditionalFormatting>
  <conditionalFormatting sqref="BC124">
    <cfRule type="cellIs" dxfId="9409" priority="9177" operator="equal">
      <formula>"11.30 – 19.30"</formula>
    </cfRule>
  </conditionalFormatting>
  <conditionalFormatting sqref="BC124">
    <cfRule type="cellIs" dxfId="9408" priority="9178" operator="equal">
      <formula>_FV(13,"3")</formula>
    </cfRule>
  </conditionalFormatting>
  <conditionalFormatting sqref="BC124">
    <cfRule type="cellIs" dxfId="9407" priority="9179" operator="equal">
      <formula>_FV(13,"3")</formula>
    </cfRule>
  </conditionalFormatting>
  <conditionalFormatting sqref="BC124">
    <cfRule type="cellIs" dxfId="9406" priority="9180" operator="equal">
      <formula>_FV(13,"3")</formula>
    </cfRule>
  </conditionalFormatting>
  <conditionalFormatting sqref="BC124">
    <cfRule type="containsText" dxfId="9405" priority="9163" operator="containsText" text="DOMENICA">
      <formula>NOT(ISERROR(SEARCH("DOMENICA",BC124)))</formula>
    </cfRule>
    <cfRule type="containsText" dxfId="9404" priority="9164" operator="containsText" text="08.30 – 14.30">
      <formula>NOT(ISERROR(SEARCH("08.30 – 14.30",BC124)))</formula>
    </cfRule>
    <cfRule type="containsText" dxfId="9403" priority="9165" operator="containsText" text="09.30 – 18.30">
      <formula>NOT(ISERROR(SEARCH("09.30 – 18.30",BC124)))</formula>
    </cfRule>
    <cfRule type="containsText" dxfId="9402" priority="9166" operator="containsText" text="08.30 – 16.30">
      <formula>NOT(ISERROR(SEARCH("08.30 – 16.30",BC124)))</formula>
    </cfRule>
    <cfRule type="containsText" dxfId="9401" priority="9167" operator="containsText" text="08.30 – 17.30">
      <formula>NOT(ISERROR(SEARCH("08.30 – 17.30",BC124)))</formula>
    </cfRule>
    <cfRule type="containsText" dxfId="9400" priority="9168" operator="containsText" text="09.00 – 18.00">
      <formula>NOT(ISERROR(SEARCH("09.00 – 18.00",BC124)))</formula>
    </cfRule>
    <cfRule type="containsText" dxfId="9399" priority="9169" operator="containsText" text="09.00 – 15.00">
      <formula>NOT(ISERROR(SEARCH("09.00 – 15.00",BC124)))</formula>
    </cfRule>
    <cfRule type="containsText" dxfId="9398" priority="9170" operator="containsText" text="10.30 – 19.30">
      <formula>NOT(ISERROR(SEARCH("10.30 – 19.30",BC124)))</formula>
    </cfRule>
    <cfRule type="containsText" dxfId="9397" priority="9171" operator="containsText" text="09.00 – 13.00">
      <formula>NOT(ISERROR(SEARCH("09.00 – 13.00",BC124)))</formula>
    </cfRule>
    <cfRule type="containsText" dxfId="9396" priority="9172" operator="containsText" text="11.30 – 19.30">
      <formula>NOT(ISERROR(SEARCH("11.30 – 19.30",BC124)))</formula>
    </cfRule>
  </conditionalFormatting>
  <conditionalFormatting sqref="BC124">
    <cfRule type="cellIs" dxfId="9395" priority="9156" operator="equal">
      <formula>"09.00 – 18.00"</formula>
    </cfRule>
  </conditionalFormatting>
  <conditionalFormatting sqref="BC124">
    <cfRule type="cellIs" dxfId="9394" priority="9157" operator="equal">
      <formula>"09.30 – 13.00"</formula>
    </cfRule>
  </conditionalFormatting>
  <conditionalFormatting sqref="BC124">
    <cfRule type="cellIs" dxfId="9393" priority="9158" operator="equal">
      <formula>"10.30 – 19.30"</formula>
    </cfRule>
  </conditionalFormatting>
  <conditionalFormatting sqref="BC124">
    <cfRule type="cellIs" dxfId="9392" priority="9159" operator="equal">
      <formula>"11.30 – 19.30"</formula>
    </cfRule>
  </conditionalFormatting>
  <conditionalFormatting sqref="BC124">
    <cfRule type="cellIs" dxfId="9391" priority="9160" operator="equal">
      <formula>_FV(13,"3")</formula>
    </cfRule>
  </conditionalFormatting>
  <conditionalFormatting sqref="BC124">
    <cfRule type="cellIs" dxfId="9390" priority="9161" operator="equal">
      <formula>_FV(13,"3")</formula>
    </cfRule>
  </conditionalFormatting>
  <conditionalFormatting sqref="BC124">
    <cfRule type="cellIs" dxfId="9389" priority="9162" operator="equal">
      <formula>_FV(13,"3")</formula>
    </cfRule>
  </conditionalFormatting>
  <conditionalFormatting sqref="BC124">
    <cfRule type="cellIs" dxfId="9388" priority="9149" operator="equal">
      <formula>"09.00 – 18.00"</formula>
    </cfRule>
  </conditionalFormatting>
  <conditionalFormatting sqref="BC124">
    <cfRule type="cellIs" dxfId="9387" priority="9150" operator="equal">
      <formula>"09.30 – 13.00"</formula>
    </cfRule>
  </conditionalFormatting>
  <conditionalFormatting sqref="BC124">
    <cfRule type="cellIs" dxfId="9386" priority="9151" operator="equal">
      <formula>"10.30 – 19.30"</formula>
    </cfRule>
  </conditionalFormatting>
  <conditionalFormatting sqref="BC124">
    <cfRule type="cellIs" dxfId="9385" priority="9152" operator="equal">
      <formula>"11.30 – 19.30"</formula>
    </cfRule>
  </conditionalFormatting>
  <conditionalFormatting sqref="BC124">
    <cfRule type="cellIs" dxfId="9384" priority="9153" operator="equal">
      <formula>_FV(13,"3")</formula>
    </cfRule>
  </conditionalFormatting>
  <conditionalFormatting sqref="BC124">
    <cfRule type="cellIs" dxfId="9383" priority="9154" operator="equal">
      <formula>_FV(13,"3")</formula>
    </cfRule>
  </conditionalFormatting>
  <conditionalFormatting sqref="BC124">
    <cfRule type="cellIs" dxfId="9382" priority="9155" operator="equal">
      <formula>_FV(13,"3")</formula>
    </cfRule>
  </conditionalFormatting>
  <conditionalFormatting sqref="BC134">
    <cfRule type="cellIs" dxfId="9381" priority="9140" operator="equal">
      <formula>"09.00 – 13.00"</formula>
    </cfRule>
  </conditionalFormatting>
  <conditionalFormatting sqref="BC134">
    <cfRule type="cellIs" dxfId="9380" priority="9141" operator="equal">
      <formula>"09.00 – 15.00"</formula>
    </cfRule>
  </conditionalFormatting>
  <conditionalFormatting sqref="BC134">
    <cfRule type="cellIs" dxfId="9379" priority="9142" operator="equal">
      <formula>"09.00 – 18.00"</formula>
    </cfRule>
  </conditionalFormatting>
  <conditionalFormatting sqref="BC134">
    <cfRule type="cellIs" dxfId="9378" priority="9143" operator="equal">
      <formula>"09.30 – 13.00"</formula>
    </cfRule>
  </conditionalFormatting>
  <conditionalFormatting sqref="BC134">
    <cfRule type="cellIs" dxfId="9377" priority="9144" operator="equal">
      <formula>"10.30 – 19.30"</formula>
    </cfRule>
  </conditionalFormatting>
  <conditionalFormatting sqref="BC134">
    <cfRule type="cellIs" dxfId="9376" priority="9145" operator="equal">
      <formula>"11.30 – 19.30"</formula>
    </cfRule>
  </conditionalFormatting>
  <conditionalFormatting sqref="BC134">
    <cfRule type="cellIs" dxfId="9375" priority="9146" operator="equal">
      <formula>_FV(13,"3")</formula>
    </cfRule>
  </conditionalFormatting>
  <conditionalFormatting sqref="BC134">
    <cfRule type="cellIs" dxfId="9374" priority="9147" operator="equal">
      <formula>_FV(13,"3")</formula>
    </cfRule>
  </conditionalFormatting>
  <conditionalFormatting sqref="BC134">
    <cfRule type="cellIs" dxfId="9373" priority="9148" operator="equal">
      <formula>_FV(13,"3")</formula>
    </cfRule>
  </conditionalFormatting>
  <conditionalFormatting sqref="BC134">
    <cfRule type="containsText" dxfId="9372" priority="9130" operator="containsText" text="DOMENICA">
      <formula>NOT(ISERROR(SEARCH("DOMENICA",BC134)))</formula>
    </cfRule>
    <cfRule type="containsText" dxfId="9371" priority="9131" operator="containsText" text="08.30 – 14.30">
      <formula>NOT(ISERROR(SEARCH("08.30 – 14.30",BC134)))</formula>
    </cfRule>
    <cfRule type="containsText" dxfId="9370" priority="9132" operator="containsText" text="09.30 – 18.30">
      <formula>NOT(ISERROR(SEARCH("09.30 – 18.30",BC134)))</formula>
    </cfRule>
    <cfRule type="containsText" dxfId="9369" priority="9133" operator="containsText" text="08.30 – 16.30">
      <formula>NOT(ISERROR(SEARCH("08.30 – 16.30",BC134)))</formula>
    </cfRule>
    <cfRule type="containsText" dxfId="9368" priority="9134" operator="containsText" text="08.30 – 17.30">
      <formula>NOT(ISERROR(SEARCH("08.30 – 17.30",BC134)))</formula>
    </cfRule>
    <cfRule type="containsText" dxfId="9367" priority="9135" operator="containsText" text="09.00 – 18.00">
      <formula>NOT(ISERROR(SEARCH("09.00 – 18.00",BC134)))</formula>
    </cfRule>
    <cfRule type="containsText" dxfId="9366" priority="9136" operator="containsText" text="09.00 – 15.00">
      <formula>NOT(ISERROR(SEARCH("09.00 – 15.00",BC134)))</formula>
    </cfRule>
    <cfRule type="containsText" dxfId="9365" priority="9137" operator="containsText" text="10.30 – 19.30">
      <formula>NOT(ISERROR(SEARCH("10.30 – 19.30",BC134)))</formula>
    </cfRule>
    <cfRule type="containsText" dxfId="9364" priority="9138" operator="containsText" text="09.00 – 13.00">
      <formula>NOT(ISERROR(SEARCH("09.00 – 13.00",BC134)))</formula>
    </cfRule>
    <cfRule type="containsText" dxfId="9363" priority="9139" operator="containsText" text="11.30 – 19.30">
      <formula>NOT(ISERROR(SEARCH("11.30 – 19.30",BC134)))</formula>
    </cfRule>
  </conditionalFormatting>
  <conditionalFormatting sqref="BC134">
    <cfRule type="cellIs" dxfId="9362" priority="9122" operator="equal">
      <formula>"09.00 – 15.00"</formula>
    </cfRule>
  </conditionalFormatting>
  <conditionalFormatting sqref="BC134">
    <cfRule type="cellIs" dxfId="9361" priority="9123" operator="equal">
      <formula>"09.00 – 18.00"</formula>
    </cfRule>
  </conditionalFormatting>
  <conditionalFormatting sqref="BC134">
    <cfRule type="cellIs" dxfId="9360" priority="9124" operator="equal">
      <formula>"09.30 – 13.00"</formula>
    </cfRule>
  </conditionalFormatting>
  <conditionalFormatting sqref="BC134">
    <cfRule type="cellIs" dxfId="9359" priority="9125" operator="equal">
      <formula>"10.30 – 19.30"</formula>
    </cfRule>
  </conditionalFormatting>
  <conditionalFormatting sqref="BC134">
    <cfRule type="cellIs" dxfId="9358" priority="9126" operator="equal">
      <formula>"11.30 – 19.30"</formula>
    </cfRule>
  </conditionalFormatting>
  <conditionalFormatting sqref="BC134">
    <cfRule type="cellIs" dxfId="9357" priority="9127" operator="equal">
      <formula>_FV(13,"3")</formula>
    </cfRule>
  </conditionalFormatting>
  <conditionalFormatting sqref="BC134">
    <cfRule type="cellIs" dxfId="9356" priority="9128" operator="equal">
      <formula>_FV(13,"3")</formula>
    </cfRule>
  </conditionalFormatting>
  <conditionalFormatting sqref="BC134">
    <cfRule type="cellIs" dxfId="9355" priority="9129" operator="equal">
      <formula>_FV(13,"3")</formula>
    </cfRule>
  </conditionalFormatting>
  <conditionalFormatting sqref="BC134">
    <cfRule type="cellIs" dxfId="9354" priority="9114" operator="equal">
      <formula>"09.00 – 15.00"</formula>
    </cfRule>
  </conditionalFormatting>
  <conditionalFormatting sqref="BC134">
    <cfRule type="cellIs" dxfId="9353" priority="9115" operator="equal">
      <formula>"09.00 – 18.00"</formula>
    </cfRule>
  </conditionalFormatting>
  <conditionalFormatting sqref="BC134">
    <cfRule type="cellIs" dxfId="9352" priority="9116" operator="equal">
      <formula>"09.30 – 13.00"</formula>
    </cfRule>
  </conditionalFormatting>
  <conditionalFormatting sqref="BC134">
    <cfRule type="cellIs" dxfId="9351" priority="9117" operator="equal">
      <formula>"10.30 – 19.30"</formula>
    </cfRule>
  </conditionalFormatting>
  <conditionalFormatting sqref="BC134">
    <cfRule type="cellIs" dxfId="9350" priority="9118" operator="equal">
      <formula>"11.30 – 19.30"</formula>
    </cfRule>
  </conditionalFormatting>
  <conditionalFormatting sqref="BC134">
    <cfRule type="cellIs" dxfId="9349" priority="9119" operator="equal">
      <formula>_FV(13,"3")</formula>
    </cfRule>
  </conditionalFormatting>
  <conditionalFormatting sqref="BC134">
    <cfRule type="cellIs" dxfId="9348" priority="9120" operator="equal">
      <formula>_FV(13,"3")</formula>
    </cfRule>
  </conditionalFormatting>
  <conditionalFormatting sqref="BC134">
    <cfRule type="cellIs" dxfId="9347" priority="9121" operator="equal">
      <formula>_FV(13,"3")</formula>
    </cfRule>
  </conditionalFormatting>
  <conditionalFormatting sqref="BC123">
    <cfRule type="containsText" dxfId="9346" priority="9097" operator="containsText" text="08.30 – 14.30">
      <formula>NOT(ISERROR(SEARCH("08.30 – 14.30",BC123)))</formula>
    </cfRule>
    <cfRule type="containsText" dxfId="9345" priority="9098" operator="containsText" text="09:30 – 18.30">
      <formula>NOT(ISERROR(SEARCH("09:30 – 18.30",BC123)))</formula>
    </cfRule>
    <cfRule type="containsText" dxfId="9344" priority="9099" operator="containsText" text="10.30 – 18.30">
      <formula>NOT(ISERROR(SEARCH("10.30 – 18.30",BC123)))</formula>
    </cfRule>
    <cfRule type="containsText" dxfId="9343" priority="9100" operator="containsText" text="09.30 – 18.30">
      <formula>NOT(ISERROR(SEARCH("09.30 – 18.30",BC123)))</formula>
    </cfRule>
    <cfRule type="containsText" dxfId="9342" priority="9101" operator="containsText" text="09.00 – 13:00">
      <formula>NOT(ISERROR(SEARCH("09.00 – 13:00",BC123)))</formula>
    </cfRule>
    <cfRule type="containsText" dxfId="9341" priority="9102" operator="containsText" text="08.30 – 16.30">
      <formula>NOT(ISERROR(SEARCH("08.30 – 16.30",BC123)))</formula>
    </cfRule>
    <cfRule type="containsText" dxfId="9340" priority="9103" operator="containsText" text="08:30 – 17.30">
      <formula>NOT(ISERROR(SEARCH("08:30 – 17.30",BC123)))</formula>
    </cfRule>
    <cfRule type="containsText" dxfId="9339" priority="9104" operator="containsText" text="08.30 – 17.30">
      <formula>NOT(ISERROR(SEARCH("08.30 – 17.30",BC123)))</formula>
    </cfRule>
    <cfRule type="containsText" dxfId="9338" priority="9105" operator="containsText" text="09.00 – 18.00">
      <formula>NOT(ISERROR(SEARCH("09.00 – 18.00",BC123)))</formula>
    </cfRule>
    <cfRule type="containsText" dxfId="9337" priority="9106" operator="containsText" text="09.00 – 13.00">
      <formula>NOT(ISERROR(SEARCH("09.00 – 13.00",BC123)))</formula>
    </cfRule>
    <cfRule type="containsText" dxfId="9336" priority="9107" operator="containsText" text="11.30 – 19.30">
      <formula>NOT(ISERROR(SEARCH("11.30 – 19.30",BC123)))</formula>
    </cfRule>
    <cfRule type="containsText" dxfId="9335" priority="9108" operator="containsText" text="10.30 – 19.30">
      <formula>NOT(ISERROR(SEARCH("10.30 – 19.30",BC123)))</formula>
    </cfRule>
    <cfRule type="containsText" dxfId="9334" priority="9109" operator="containsText" text="09.00 – 15.00">
      <formula>NOT(ISERROR(SEARCH("09.00 – 15.00",BC123)))</formula>
    </cfRule>
    <cfRule type="containsText" dxfId="9333" priority="9110" operator="containsText" text="12:30">
      <formula>NOT(ISERROR(SEARCH("12:30",BC123)))</formula>
    </cfRule>
    <cfRule type="containsText" dxfId="9332" priority="9111" operator="containsText" text="13:30">
      <formula>NOT(ISERROR(SEARCH("13:30",BC123)))</formula>
    </cfRule>
    <cfRule type="containsText" dxfId="9331" priority="9112" operator="containsText" text="FESTIVITÁ">
      <formula>NOT(ISERROR(SEARCH("FESTIVITÁ",BC123)))</formula>
    </cfRule>
    <cfRule type="cellIs" dxfId="9330" priority="9113" operator="equal">
      <formula>"DOMENICA"</formula>
    </cfRule>
  </conditionalFormatting>
  <conditionalFormatting sqref="BC133:BC134 BC123:BC124 BC113">
    <cfRule type="containsText" dxfId="9329" priority="9091" operator="containsText" text="09.00 - 13.00">
      <formula>NOT(ISERROR(SEARCH("09.00 - 13.00",BC113)))</formula>
    </cfRule>
    <cfRule type="containsText" dxfId="9328" priority="9092" operator="containsText" text="09.00 – 15:00">
      <formula>NOT(ISERROR(SEARCH("09.00 – 15:00",BC113)))</formula>
    </cfRule>
    <cfRule type="containsText" dxfId="9327" priority="9093" operator="containsText" text="09.00 – 16.00">
      <formula>NOT(ISERROR(SEARCH("09.00 – 16.00",BC113)))</formula>
    </cfRule>
    <cfRule type="containsText" dxfId="9326" priority="9094" operator="containsText" text="09.00 - 13:00">
      <formula>NOT(ISERROR(SEARCH("09.00 - 13:00",BC113)))</formula>
    </cfRule>
    <cfRule type="containsText" dxfId="9325" priority="9095" operator="containsText" text="08.30 – 16:30 ">
      <formula>NOT(ISERROR(SEARCH("08.30 – 16:30 ",BC113)))</formula>
    </cfRule>
    <cfRule type="containsText" dxfId="9324" priority="9096" operator="containsText" text="08.30 – 17:30 ">
      <formula>NOT(ISERROR(SEARCH("08.30 – 17:30 ",BC113)))</formula>
    </cfRule>
  </conditionalFormatting>
  <conditionalFormatting sqref="BC124">
    <cfRule type="cellIs" dxfId="9323" priority="9083" operator="equal">
      <formula>"09.00 – 15.00"</formula>
    </cfRule>
  </conditionalFormatting>
  <conditionalFormatting sqref="BC124">
    <cfRule type="cellIs" dxfId="9322" priority="9084" operator="equal">
      <formula>"09.00 – 18.00"</formula>
    </cfRule>
  </conditionalFormatting>
  <conditionalFormatting sqref="BC124">
    <cfRule type="cellIs" dxfId="9321" priority="9085" operator="equal">
      <formula>"09.30 – 13.00"</formula>
    </cfRule>
  </conditionalFormatting>
  <conditionalFormatting sqref="BC124">
    <cfRule type="cellIs" dxfId="9320" priority="9086" operator="equal">
      <formula>"10.30 – 19.30"</formula>
    </cfRule>
  </conditionalFormatting>
  <conditionalFormatting sqref="BC124">
    <cfRule type="cellIs" dxfId="9319" priority="9087" operator="equal">
      <formula>"11.30 – 19.30"</formula>
    </cfRule>
  </conditionalFormatting>
  <conditionalFormatting sqref="BC124">
    <cfRule type="cellIs" dxfId="9318" priority="9088" operator="equal">
      <formula>_FV(13,"3")</formula>
    </cfRule>
  </conditionalFormatting>
  <conditionalFormatting sqref="BC124">
    <cfRule type="cellIs" dxfId="9317" priority="9089" operator="equal">
      <formula>_FV(13,"3")</formula>
    </cfRule>
  </conditionalFormatting>
  <conditionalFormatting sqref="BC124">
    <cfRule type="cellIs" dxfId="9316" priority="9090" operator="equal">
      <formula>_FV(13,"3")</formula>
    </cfRule>
  </conditionalFormatting>
  <conditionalFormatting sqref="BC124">
    <cfRule type="containsText" dxfId="9315" priority="9073" operator="containsText" text="DOMENICA">
      <formula>NOT(ISERROR(SEARCH("DOMENICA",BC124)))</formula>
    </cfRule>
    <cfRule type="containsText" dxfId="9314" priority="9074" operator="containsText" text="08.30 – 14.30">
      <formula>NOT(ISERROR(SEARCH("08.30 – 14.30",BC124)))</formula>
    </cfRule>
    <cfRule type="containsText" dxfId="9313" priority="9075" operator="containsText" text="09.30 – 18.30">
      <formula>NOT(ISERROR(SEARCH("09.30 – 18.30",BC124)))</formula>
    </cfRule>
    <cfRule type="containsText" dxfId="9312" priority="9076" operator="containsText" text="08.30 – 16.30">
      <formula>NOT(ISERROR(SEARCH("08.30 – 16.30",BC124)))</formula>
    </cfRule>
    <cfRule type="containsText" dxfId="9311" priority="9077" operator="containsText" text="08.30 – 17.30">
      <formula>NOT(ISERROR(SEARCH("08.30 – 17.30",BC124)))</formula>
    </cfRule>
    <cfRule type="containsText" dxfId="9310" priority="9078" operator="containsText" text="09.00 – 18.00">
      <formula>NOT(ISERROR(SEARCH("09.00 – 18.00",BC124)))</formula>
    </cfRule>
    <cfRule type="containsText" dxfId="9309" priority="9079" operator="containsText" text="09.00 – 15.00">
      <formula>NOT(ISERROR(SEARCH("09.00 – 15.00",BC124)))</formula>
    </cfRule>
    <cfRule type="containsText" dxfId="9308" priority="9080" operator="containsText" text="10.30 – 19.30">
      <formula>NOT(ISERROR(SEARCH("10.30 – 19.30",BC124)))</formula>
    </cfRule>
    <cfRule type="containsText" dxfId="9307" priority="9081" operator="containsText" text="09.00 – 13.00">
      <formula>NOT(ISERROR(SEARCH("09.00 – 13.00",BC124)))</formula>
    </cfRule>
    <cfRule type="containsText" dxfId="9306" priority="9082" operator="containsText" text="11.30 – 19.30">
      <formula>NOT(ISERROR(SEARCH("11.30 – 19.30",BC124)))</formula>
    </cfRule>
  </conditionalFormatting>
  <conditionalFormatting sqref="BC124">
    <cfRule type="cellIs" dxfId="9305" priority="9066" operator="equal">
      <formula>"09.00 – 18.00"</formula>
    </cfRule>
  </conditionalFormatting>
  <conditionalFormatting sqref="BC124">
    <cfRule type="cellIs" dxfId="9304" priority="9067" operator="equal">
      <formula>"09.30 – 13.00"</formula>
    </cfRule>
  </conditionalFormatting>
  <conditionalFormatting sqref="BC124">
    <cfRule type="cellIs" dxfId="9303" priority="9068" operator="equal">
      <formula>"10.30 – 19.30"</formula>
    </cfRule>
  </conditionalFormatting>
  <conditionalFormatting sqref="BC124">
    <cfRule type="cellIs" dxfId="9302" priority="9069" operator="equal">
      <formula>"11.30 – 19.30"</formula>
    </cfRule>
  </conditionalFormatting>
  <conditionalFormatting sqref="BC124">
    <cfRule type="cellIs" dxfId="9301" priority="9070" operator="equal">
      <formula>_FV(13,"3")</formula>
    </cfRule>
  </conditionalFormatting>
  <conditionalFormatting sqref="BC124">
    <cfRule type="cellIs" dxfId="9300" priority="9071" operator="equal">
      <formula>_FV(13,"3")</formula>
    </cfRule>
  </conditionalFormatting>
  <conditionalFormatting sqref="BC124">
    <cfRule type="cellIs" dxfId="9299" priority="9072" operator="equal">
      <formula>_FV(13,"3")</formula>
    </cfRule>
  </conditionalFormatting>
  <conditionalFormatting sqref="BC124">
    <cfRule type="cellIs" dxfId="9298" priority="9059" operator="equal">
      <formula>"09.00 – 18.00"</formula>
    </cfRule>
  </conditionalFormatting>
  <conditionalFormatting sqref="BC124">
    <cfRule type="cellIs" dxfId="9297" priority="9060" operator="equal">
      <formula>"09.30 – 13.00"</formula>
    </cfRule>
  </conditionalFormatting>
  <conditionalFormatting sqref="BC124">
    <cfRule type="cellIs" dxfId="9296" priority="9061" operator="equal">
      <formula>"10.30 – 19.30"</formula>
    </cfRule>
  </conditionalFormatting>
  <conditionalFormatting sqref="BC124">
    <cfRule type="cellIs" dxfId="9295" priority="9062" operator="equal">
      <formula>"11.30 – 19.30"</formula>
    </cfRule>
  </conditionalFormatting>
  <conditionalFormatting sqref="BC124">
    <cfRule type="cellIs" dxfId="9294" priority="9063" operator="equal">
      <formula>_FV(13,"3")</formula>
    </cfRule>
  </conditionalFormatting>
  <conditionalFormatting sqref="BC124">
    <cfRule type="cellIs" dxfId="9293" priority="9064" operator="equal">
      <formula>_FV(13,"3")</formula>
    </cfRule>
  </conditionalFormatting>
  <conditionalFormatting sqref="BC124">
    <cfRule type="cellIs" dxfId="9292" priority="9065" operator="equal">
      <formula>_FV(13,"3")</formula>
    </cfRule>
  </conditionalFormatting>
  <conditionalFormatting sqref="BC124">
    <cfRule type="cellIs" dxfId="9291" priority="9051" operator="equal">
      <formula>"09.00 – 15.00"</formula>
    </cfRule>
  </conditionalFormatting>
  <conditionalFormatting sqref="BC124">
    <cfRule type="cellIs" dxfId="9290" priority="9052" operator="equal">
      <formula>"09.00 – 18.00"</formula>
    </cfRule>
  </conditionalFormatting>
  <conditionalFormatting sqref="BC124">
    <cfRule type="cellIs" dxfId="9289" priority="9053" operator="equal">
      <formula>"09.30 – 13.00"</formula>
    </cfRule>
  </conditionalFormatting>
  <conditionalFormatting sqref="BC124">
    <cfRule type="cellIs" dxfId="9288" priority="9054" operator="equal">
      <formula>"10.30 – 19.30"</formula>
    </cfRule>
  </conditionalFormatting>
  <conditionalFormatting sqref="BC124">
    <cfRule type="cellIs" dxfId="9287" priority="9055" operator="equal">
      <formula>"11.30 – 19.30"</formula>
    </cfRule>
  </conditionalFormatting>
  <conditionalFormatting sqref="BC124">
    <cfRule type="cellIs" dxfId="9286" priority="9056" operator="equal">
      <formula>_FV(13,"3")</formula>
    </cfRule>
  </conditionalFormatting>
  <conditionalFormatting sqref="BC124">
    <cfRule type="cellIs" dxfId="9285" priority="9057" operator="equal">
      <formula>_FV(13,"3")</formula>
    </cfRule>
  </conditionalFormatting>
  <conditionalFormatting sqref="BC124">
    <cfRule type="cellIs" dxfId="9284" priority="9058" operator="equal">
      <formula>_FV(13,"3")</formula>
    </cfRule>
  </conditionalFormatting>
  <conditionalFormatting sqref="BC124">
    <cfRule type="containsText" dxfId="9283" priority="9041" operator="containsText" text="DOMENICA">
      <formula>NOT(ISERROR(SEARCH("DOMENICA",BC124)))</formula>
    </cfRule>
    <cfRule type="containsText" dxfId="9282" priority="9042" operator="containsText" text="08.30 – 14.30">
      <formula>NOT(ISERROR(SEARCH("08.30 – 14.30",BC124)))</formula>
    </cfRule>
    <cfRule type="containsText" dxfId="9281" priority="9043" operator="containsText" text="09.30 – 18.30">
      <formula>NOT(ISERROR(SEARCH("09.30 – 18.30",BC124)))</formula>
    </cfRule>
    <cfRule type="containsText" dxfId="9280" priority="9044" operator="containsText" text="08.30 – 16.30">
      <formula>NOT(ISERROR(SEARCH("08.30 – 16.30",BC124)))</formula>
    </cfRule>
    <cfRule type="containsText" dxfId="9279" priority="9045" operator="containsText" text="08.30 – 17.30">
      <formula>NOT(ISERROR(SEARCH("08.30 – 17.30",BC124)))</formula>
    </cfRule>
    <cfRule type="containsText" dxfId="9278" priority="9046" operator="containsText" text="09.00 – 18.00">
      <formula>NOT(ISERROR(SEARCH("09.00 – 18.00",BC124)))</formula>
    </cfRule>
    <cfRule type="containsText" dxfId="9277" priority="9047" operator="containsText" text="09.00 – 15.00">
      <formula>NOT(ISERROR(SEARCH("09.00 – 15.00",BC124)))</formula>
    </cfRule>
    <cfRule type="containsText" dxfId="9276" priority="9048" operator="containsText" text="10.30 – 19.30">
      <formula>NOT(ISERROR(SEARCH("10.30 – 19.30",BC124)))</formula>
    </cfRule>
    <cfRule type="containsText" dxfId="9275" priority="9049" operator="containsText" text="09.00 – 13.00">
      <formula>NOT(ISERROR(SEARCH("09.00 – 13.00",BC124)))</formula>
    </cfRule>
    <cfRule type="containsText" dxfId="9274" priority="9050" operator="containsText" text="11.30 – 19.30">
      <formula>NOT(ISERROR(SEARCH("11.30 – 19.30",BC124)))</formula>
    </cfRule>
  </conditionalFormatting>
  <conditionalFormatting sqref="BC124">
    <cfRule type="cellIs" dxfId="9273" priority="9034" operator="equal">
      <formula>"09.00 – 18.00"</formula>
    </cfRule>
  </conditionalFormatting>
  <conditionalFormatting sqref="BC124">
    <cfRule type="cellIs" dxfId="9272" priority="9035" operator="equal">
      <formula>"09.30 – 13.00"</formula>
    </cfRule>
  </conditionalFormatting>
  <conditionalFormatting sqref="BC124">
    <cfRule type="cellIs" dxfId="9271" priority="9036" operator="equal">
      <formula>"10.30 – 19.30"</formula>
    </cfRule>
  </conditionalFormatting>
  <conditionalFormatting sqref="BC124">
    <cfRule type="cellIs" dxfId="9270" priority="9037" operator="equal">
      <formula>"11.30 – 19.30"</formula>
    </cfRule>
  </conditionalFormatting>
  <conditionalFormatting sqref="BC124">
    <cfRule type="cellIs" dxfId="9269" priority="9038" operator="equal">
      <formula>_FV(13,"3")</formula>
    </cfRule>
  </conditionalFormatting>
  <conditionalFormatting sqref="BC124">
    <cfRule type="cellIs" dxfId="9268" priority="9039" operator="equal">
      <formula>_FV(13,"3")</formula>
    </cfRule>
  </conditionalFormatting>
  <conditionalFormatting sqref="BC124">
    <cfRule type="cellIs" dxfId="9267" priority="9040" operator="equal">
      <formula>_FV(13,"3")</formula>
    </cfRule>
  </conditionalFormatting>
  <conditionalFormatting sqref="BC124">
    <cfRule type="cellIs" dxfId="9266" priority="9027" operator="equal">
      <formula>"09.00 – 18.00"</formula>
    </cfRule>
  </conditionalFormatting>
  <conditionalFormatting sqref="BC124">
    <cfRule type="cellIs" dxfId="9265" priority="9028" operator="equal">
      <formula>"09.30 – 13.00"</formula>
    </cfRule>
  </conditionalFormatting>
  <conditionalFormatting sqref="BC124">
    <cfRule type="cellIs" dxfId="9264" priority="9029" operator="equal">
      <formula>"10.30 – 19.30"</formula>
    </cfRule>
  </conditionalFormatting>
  <conditionalFormatting sqref="BC124">
    <cfRule type="cellIs" dxfId="9263" priority="9030" operator="equal">
      <formula>"11.30 – 19.30"</formula>
    </cfRule>
  </conditionalFormatting>
  <conditionalFormatting sqref="BC124">
    <cfRule type="cellIs" dxfId="9262" priority="9031" operator="equal">
      <formula>_FV(13,"3")</formula>
    </cfRule>
  </conditionalFormatting>
  <conditionalFormatting sqref="BC124">
    <cfRule type="cellIs" dxfId="9261" priority="9032" operator="equal">
      <formula>_FV(13,"3")</formula>
    </cfRule>
  </conditionalFormatting>
  <conditionalFormatting sqref="BC124">
    <cfRule type="cellIs" dxfId="9260" priority="9033" operator="equal">
      <formula>_FV(13,"3")</formula>
    </cfRule>
  </conditionalFormatting>
  <conditionalFormatting sqref="BC134">
    <cfRule type="cellIs" dxfId="9259" priority="9019" operator="equal">
      <formula>"09.00 – 15.00"</formula>
    </cfRule>
  </conditionalFormatting>
  <conditionalFormatting sqref="BC134">
    <cfRule type="cellIs" dxfId="9258" priority="9020" operator="equal">
      <formula>"09.00 – 18.00"</formula>
    </cfRule>
  </conditionalFormatting>
  <conditionalFormatting sqref="BC134">
    <cfRule type="cellIs" dxfId="9257" priority="9021" operator="equal">
      <formula>"09.30 – 13.00"</formula>
    </cfRule>
  </conditionalFormatting>
  <conditionalFormatting sqref="BC134">
    <cfRule type="cellIs" dxfId="9256" priority="9022" operator="equal">
      <formula>"10.30 – 19.30"</formula>
    </cfRule>
  </conditionalFormatting>
  <conditionalFormatting sqref="BC134">
    <cfRule type="cellIs" dxfId="9255" priority="9023" operator="equal">
      <formula>"11.30 – 19.30"</formula>
    </cfRule>
  </conditionalFormatting>
  <conditionalFormatting sqref="BC134">
    <cfRule type="cellIs" dxfId="9254" priority="9025" operator="equal">
      <formula>_FV(13,"3")</formula>
    </cfRule>
  </conditionalFormatting>
  <conditionalFormatting sqref="BC134">
    <cfRule type="cellIs" dxfId="9253" priority="9026" operator="equal">
      <formula>_FV(13,"3")</formula>
    </cfRule>
  </conditionalFormatting>
  <conditionalFormatting sqref="BC134">
    <cfRule type="containsText" dxfId="9252" priority="9009" operator="containsText" text="DOMENICA">
      <formula>NOT(ISERROR(SEARCH("DOMENICA",BC134)))</formula>
    </cfRule>
    <cfRule type="containsText" dxfId="9251" priority="9010" operator="containsText" text="08.30 – 14.30">
      <formula>NOT(ISERROR(SEARCH("08.30 – 14.30",BC134)))</formula>
    </cfRule>
    <cfRule type="containsText" dxfId="9250" priority="9011" operator="containsText" text="09.30 – 18.30">
      <formula>NOT(ISERROR(SEARCH("09.30 – 18.30",BC134)))</formula>
    </cfRule>
    <cfRule type="containsText" dxfId="9249" priority="9012" operator="containsText" text="08.30 – 16.30">
      <formula>NOT(ISERROR(SEARCH("08.30 – 16.30",BC134)))</formula>
    </cfRule>
    <cfRule type="containsText" dxfId="9248" priority="9013" operator="containsText" text="08.30 – 17.30">
      <formula>NOT(ISERROR(SEARCH("08.30 – 17.30",BC134)))</formula>
    </cfRule>
    <cfRule type="containsText" dxfId="9247" priority="9014" operator="containsText" text="09.00 – 18.00">
      <formula>NOT(ISERROR(SEARCH("09.00 – 18.00",BC134)))</formula>
    </cfRule>
    <cfRule type="containsText" dxfId="9246" priority="9015" operator="containsText" text="09.00 – 15.00">
      <formula>NOT(ISERROR(SEARCH("09.00 – 15.00",BC134)))</formula>
    </cfRule>
    <cfRule type="containsText" dxfId="9245" priority="9016" operator="containsText" text="10.30 – 19.30">
      <formula>NOT(ISERROR(SEARCH("10.30 – 19.30",BC134)))</formula>
    </cfRule>
    <cfRule type="containsText" dxfId="9244" priority="9017" operator="containsText" text="09.00 – 13.00">
      <formula>NOT(ISERROR(SEARCH("09.00 – 13.00",BC134)))</formula>
    </cfRule>
    <cfRule type="containsText" dxfId="9243" priority="9018" operator="containsText" text="11.30 – 19.30">
      <formula>NOT(ISERROR(SEARCH("11.30 – 19.30",BC134)))</formula>
    </cfRule>
  </conditionalFormatting>
  <conditionalFormatting sqref="BC134">
    <cfRule type="cellIs" dxfId="9242" priority="9002" operator="equal">
      <formula>"09.00 – 18.00"</formula>
    </cfRule>
  </conditionalFormatting>
  <conditionalFormatting sqref="BC134">
    <cfRule type="cellIs" dxfId="9241" priority="9003" operator="equal">
      <formula>"09.30 – 13.00"</formula>
    </cfRule>
  </conditionalFormatting>
  <conditionalFormatting sqref="BC134">
    <cfRule type="cellIs" dxfId="9240" priority="9004" operator="equal">
      <formula>"10.30 – 19.30"</formula>
    </cfRule>
  </conditionalFormatting>
  <conditionalFormatting sqref="BC134">
    <cfRule type="cellIs" dxfId="9239" priority="9005" operator="equal">
      <formula>"11.30 – 19.30"</formula>
    </cfRule>
  </conditionalFormatting>
  <conditionalFormatting sqref="BC134">
    <cfRule type="cellIs" dxfId="9238" priority="9006" operator="equal">
      <formula>_FV(13,"3")</formula>
    </cfRule>
  </conditionalFormatting>
  <conditionalFormatting sqref="BC134">
    <cfRule type="cellIs" dxfId="9237" priority="9007" operator="equal">
      <formula>_FV(13,"3")</formula>
    </cfRule>
  </conditionalFormatting>
  <conditionalFormatting sqref="BC134">
    <cfRule type="cellIs" dxfId="9236" priority="9008" operator="equal">
      <formula>_FV(13,"3")</formula>
    </cfRule>
  </conditionalFormatting>
  <conditionalFormatting sqref="BC134">
    <cfRule type="cellIs" dxfId="9235" priority="8995" operator="equal">
      <formula>"09.00 – 18.00"</formula>
    </cfRule>
  </conditionalFormatting>
  <conditionalFormatting sqref="BC134">
    <cfRule type="cellIs" dxfId="9234" priority="8996" operator="equal">
      <formula>"09.30 – 13.00"</formula>
    </cfRule>
  </conditionalFormatting>
  <conditionalFormatting sqref="BC134">
    <cfRule type="cellIs" dxfId="9233" priority="8997" operator="equal">
      <formula>"10.30 – 19.30"</formula>
    </cfRule>
  </conditionalFormatting>
  <conditionalFormatting sqref="BC134">
    <cfRule type="cellIs" dxfId="9232" priority="8998" operator="equal">
      <formula>"11.30 – 19.30"</formula>
    </cfRule>
  </conditionalFormatting>
  <conditionalFormatting sqref="BC134">
    <cfRule type="cellIs" dxfId="9231" priority="8999" operator="equal">
      <formula>_FV(13,"3")</formula>
    </cfRule>
  </conditionalFormatting>
  <conditionalFormatting sqref="BC134">
    <cfRule type="cellIs" dxfId="9230" priority="9000" operator="equal">
      <formula>_FV(13,"3")</formula>
    </cfRule>
  </conditionalFormatting>
  <conditionalFormatting sqref="BC134">
    <cfRule type="cellIs" dxfId="9229" priority="9001" operator="equal">
      <formula>_FV(13,"3")</formula>
    </cfRule>
  </conditionalFormatting>
  <conditionalFormatting sqref="BC134">
    <cfRule type="cellIs" dxfId="9228" priority="8987" operator="equal">
      <formula>"09.00 – 15.00"</formula>
    </cfRule>
  </conditionalFormatting>
  <conditionalFormatting sqref="BC134">
    <cfRule type="cellIs" dxfId="9227" priority="8988" operator="equal">
      <formula>"09.00 – 18.00"</formula>
    </cfRule>
  </conditionalFormatting>
  <conditionalFormatting sqref="BC134">
    <cfRule type="cellIs" dxfId="9226" priority="8989" operator="equal">
      <formula>"09.30 – 13.00"</formula>
    </cfRule>
  </conditionalFormatting>
  <conditionalFormatting sqref="BC134">
    <cfRule type="cellIs" dxfId="9225" priority="8990" operator="equal">
      <formula>"10.30 – 19.30"</formula>
    </cfRule>
  </conditionalFormatting>
  <conditionalFormatting sqref="BC134">
    <cfRule type="cellIs" dxfId="9224" priority="8991" operator="equal">
      <formula>"11.30 – 19.30"</formula>
    </cfRule>
  </conditionalFormatting>
  <conditionalFormatting sqref="BC134">
    <cfRule type="cellIs" dxfId="9223" priority="8992" operator="equal">
      <formula>_FV(13,"3")</formula>
    </cfRule>
  </conditionalFormatting>
  <conditionalFormatting sqref="BC134">
    <cfRule type="cellIs" dxfId="9222" priority="8993" operator="equal">
      <formula>_FV(13,"3")</formula>
    </cfRule>
  </conditionalFormatting>
  <conditionalFormatting sqref="BC134">
    <cfRule type="cellIs" dxfId="9221" priority="8994" operator="equal">
      <formula>_FV(13,"3")</formula>
    </cfRule>
  </conditionalFormatting>
  <conditionalFormatting sqref="BC134">
    <cfRule type="containsText" dxfId="9220" priority="8977" operator="containsText" text="DOMENICA">
      <formula>NOT(ISERROR(SEARCH("DOMENICA",BC134)))</formula>
    </cfRule>
    <cfRule type="containsText" dxfId="9219" priority="8978" operator="containsText" text="08.30 – 14.30">
      <formula>NOT(ISERROR(SEARCH("08.30 – 14.30",BC134)))</formula>
    </cfRule>
    <cfRule type="containsText" dxfId="9218" priority="8979" operator="containsText" text="09.30 – 18.30">
      <formula>NOT(ISERROR(SEARCH("09.30 – 18.30",BC134)))</formula>
    </cfRule>
    <cfRule type="containsText" dxfId="9217" priority="8980" operator="containsText" text="08.30 – 16.30">
      <formula>NOT(ISERROR(SEARCH("08.30 – 16.30",BC134)))</formula>
    </cfRule>
    <cfRule type="containsText" dxfId="9216" priority="8981" operator="containsText" text="08.30 – 17.30">
      <formula>NOT(ISERROR(SEARCH("08.30 – 17.30",BC134)))</formula>
    </cfRule>
    <cfRule type="containsText" dxfId="9215" priority="8982" operator="containsText" text="09.00 – 18.00">
      <formula>NOT(ISERROR(SEARCH("09.00 – 18.00",BC134)))</formula>
    </cfRule>
    <cfRule type="containsText" dxfId="9214" priority="8983" operator="containsText" text="09.00 – 15.00">
      <formula>NOT(ISERROR(SEARCH("09.00 – 15.00",BC134)))</formula>
    </cfRule>
    <cfRule type="containsText" dxfId="9213" priority="8984" operator="containsText" text="10.30 – 19.30">
      <formula>NOT(ISERROR(SEARCH("10.30 – 19.30",BC134)))</formula>
    </cfRule>
    <cfRule type="containsText" dxfId="9212" priority="8985" operator="containsText" text="09.00 – 13.00">
      <formula>NOT(ISERROR(SEARCH("09.00 – 13.00",BC134)))</formula>
    </cfRule>
    <cfRule type="containsText" dxfId="9211" priority="8986" operator="containsText" text="11.30 – 19.30">
      <formula>NOT(ISERROR(SEARCH("11.30 – 19.30",BC134)))</formula>
    </cfRule>
  </conditionalFormatting>
  <conditionalFormatting sqref="BC134">
    <cfRule type="cellIs" dxfId="9210" priority="8970" operator="equal">
      <formula>"09.00 – 18.00"</formula>
    </cfRule>
  </conditionalFormatting>
  <conditionalFormatting sqref="BC134">
    <cfRule type="cellIs" dxfId="9209" priority="8971" operator="equal">
      <formula>"09.30 – 13.00"</formula>
    </cfRule>
  </conditionalFormatting>
  <conditionalFormatting sqref="BC134">
    <cfRule type="cellIs" dxfId="9208" priority="8972" operator="equal">
      <formula>"10.30 – 19.30"</formula>
    </cfRule>
  </conditionalFormatting>
  <conditionalFormatting sqref="BC134">
    <cfRule type="cellIs" dxfId="9207" priority="8973" operator="equal">
      <formula>"11.30 – 19.30"</formula>
    </cfRule>
  </conditionalFormatting>
  <conditionalFormatting sqref="BC134">
    <cfRule type="cellIs" dxfId="9206" priority="8974" operator="equal">
      <formula>_FV(13,"3")</formula>
    </cfRule>
  </conditionalFormatting>
  <conditionalFormatting sqref="BC134">
    <cfRule type="cellIs" dxfId="9205" priority="8975" operator="equal">
      <formula>_FV(13,"3")</formula>
    </cfRule>
  </conditionalFormatting>
  <conditionalFormatting sqref="BC134">
    <cfRule type="cellIs" dxfId="9204" priority="8976" operator="equal">
      <formula>_FV(13,"3")</formula>
    </cfRule>
  </conditionalFormatting>
  <conditionalFormatting sqref="BC134">
    <cfRule type="cellIs" dxfId="9203" priority="8963" operator="equal">
      <formula>"09.00 – 18.00"</formula>
    </cfRule>
  </conditionalFormatting>
  <conditionalFormatting sqref="BC134">
    <cfRule type="cellIs" dxfId="9202" priority="8964" operator="equal">
      <formula>"09.30 – 13.00"</formula>
    </cfRule>
  </conditionalFormatting>
  <conditionalFormatting sqref="BC134">
    <cfRule type="cellIs" dxfId="9201" priority="8965" operator="equal">
      <formula>"10.30 – 19.30"</formula>
    </cfRule>
  </conditionalFormatting>
  <conditionalFormatting sqref="BC134">
    <cfRule type="cellIs" dxfId="9200" priority="8966" operator="equal">
      <formula>"11.30 – 19.30"</formula>
    </cfRule>
  </conditionalFormatting>
  <conditionalFormatting sqref="BC134">
    <cfRule type="cellIs" dxfId="9199" priority="8967" operator="equal">
      <formula>_FV(13,"3")</formula>
    </cfRule>
  </conditionalFormatting>
  <conditionalFormatting sqref="BC134">
    <cfRule type="cellIs" dxfId="9198" priority="8968" operator="equal">
      <formula>_FV(13,"3")</formula>
    </cfRule>
  </conditionalFormatting>
  <conditionalFormatting sqref="BC134">
    <cfRule type="cellIs" dxfId="9197" priority="8969" operator="equal">
      <formula>_FV(13,"3")</formula>
    </cfRule>
  </conditionalFormatting>
  <conditionalFormatting sqref="BC135">
    <cfRule type="containsText" dxfId="9196" priority="8735" operator="containsText" text="13:00">
      <formula>NOT(ISERROR(SEARCH("13:00",BC135)))</formula>
    </cfRule>
  </conditionalFormatting>
  <conditionalFormatting sqref="BC137:BC142">
    <cfRule type="containsText" dxfId="9195" priority="8725" operator="containsText" text="09.00 -13.00">
      <formula>NOT(ISERROR(SEARCH("09.00 -13.00",BC137)))</formula>
    </cfRule>
    <cfRule type="containsText" dxfId="9194" priority="8726" operator="containsText" text="09.00 -15:00">
      <formula>NOT(ISERROR(SEARCH("09.00 -15:00",BC137)))</formula>
    </cfRule>
    <cfRule type="containsText" dxfId="9193" priority="8727" operator="containsText" text="09.00 -16.00">
      <formula>NOT(ISERROR(SEARCH("09.00 -16.00",BC137)))</formula>
    </cfRule>
  </conditionalFormatting>
  <conditionalFormatting sqref="BC135">
    <cfRule type="containsText" dxfId="9192" priority="8722" operator="containsText" text="09.00 -13.00">
      <formula>NOT(ISERROR(SEARCH("09.00 -13.00",BC135)))</formula>
    </cfRule>
    <cfRule type="containsText" dxfId="9191" priority="8723" operator="containsText" text="09.00 -15:00">
      <formula>NOT(ISERROR(SEARCH("09.00 -15:00",BC135)))</formula>
    </cfRule>
    <cfRule type="containsText" dxfId="9190" priority="8724" operator="containsText" text="09.00 -16.00">
      <formula>NOT(ISERROR(SEARCH("09.00 -16.00",BC135)))</formula>
    </cfRule>
  </conditionalFormatting>
  <conditionalFormatting sqref="BC137:BC142">
    <cfRule type="containsText" dxfId="9189" priority="8713" operator="containsText" text="09.00 -13.00">
      <formula>NOT(ISERROR(SEARCH("09.00 -13.00",BC137)))</formula>
    </cfRule>
    <cfRule type="containsText" dxfId="9188" priority="8714" operator="containsText" text="09.00 -15:00">
      <formula>NOT(ISERROR(SEARCH("09.00 -15:00",BC137)))</formula>
    </cfRule>
    <cfRule type="containsText" dxfId="9187" priority="8715" operator="containsText" text="09.00 -16.00">
      <formula>NOT(ISERROR(SEARCH("09.00 -16.00",BC137)))</formula>
    </cfRule>
  </conditionalFormatting>
  <conditionalFormatting sqref="BC135">
    <cfRule type="containsText" dxfId="9186" priority="8710" operator="containsText" text="09.00 -13.00">
      <formula>NOT(ISERROR(SEARCH("09.00 -13.00",BC135)))</formula>
    </cfRule>
    <cfRule type="containsText" dxfId="9185" priority="8711" operator="containsText" text="09.00 -15:00">
      <formula>NOT(ISERROR(SEARCH("09.00 -15:00",BC135)))</formula>
    </cfRule>
    <cfRule type="containsText" dxfId="9184" priority="8712" operator="containsText" text="09.00 -16.00">
      <formula>NOT(ISERROR(SEARCH("09.00 -16.00",BC135)))</formula>
    </cfRule>
  </conditionalFormatting>
  <conditionalFormatting sqref="BC136">
    <cfRule type="containsText" dxfId="9183" priority="8716" operator="containsText" text="09.00 -13.00">
      <formula>NOT(ISERROR(SEARCH("09.00 -13.00",BC136)))</formula>
    </cfRule>
    <cfRule type="containsText" dxfId="9182" priority="8717" operator="containsText" text="09.00 -15:00">
      <formula>NOT(ISERROR(SEARCH("09.00 -15:00",BC136)))</formula>
    </cfRule>
    <cfRule type="containsText" dxfId="9181" priority="8718" operator="containsText" text="09.00 -16.00">
      <formula>NOT(ISERROR(SEARCH("09.00 -16.00",BC136)))</formula>
    </cfRule>
  </conditionalFormatting>
  <conditionalFormatting sqref="BC137:BC142">
    <cfRule type="containsText" dxfId="9180" priority="8704" operator="containsText" text="09.00 -13.00">
      <formula>NOT(ISERROR(SEARCH("09.00 -13.00",BC137)))</formula>
    </cfRule>
    <cfRule type="containsText" dxfId="9179" priority="8705" operator="containsText" text="09.00 -15:00">
      <formula>NOT(ISERROR(SEARCH("09.00 -15:00",BC137)))</formula>
    </cfRule>
    <cfRule type="containsText" dxfId="9178" priority="8706" operator="containsText" text="09.00 -16.00">
      <formula>NOT(ISERROR(SEARCH("09.00 -16.00",BC137)))</formula>
    </cfRule>
  </conditionalFormatting>
  <conditionalFormatting sqref="BC114">
    <cfRule type="cellIs" dxfId="9177" priority="8954" operator="equal">
      <formula>"09.00 – 13.00"</formula>
    </cfRule>
  </conditionalFormatting>
  <conditionalFormatting sqref="BC114">
    <cfRule type="cellIs" dxfId="9176" priority="8955" operator="equal">
      <formula>"09.00 – 15.00"</formula>
    </cfRule>
  </conditionalFormatting>
  <conditionalFormatting sqref="BC114">
    <cfRule type="cellIs" dxfId="9175" priority="8956" operator="equal">
      <formula>"09.00 – 18.00"</formula>
    </cfRule>
  </conditionalFormatting>
  <conditionalFormatting sqref="BC114">
    <cfRule type="cellIs" dxfId="9174" priority="8957" operator="equal">
      <formula>"09.30 – 13.00"</formula>
    </cfRule>
  </conditionalFormatting>
  <conditionalFormatting sqref="BC114">
    <cfRule type="cellIs" dxfId="9173" priority="8958" operator="equal">
      <formula>"10.30 – 19.30"</formula>
    </cfRule>
  </conditionalFormatting>
  <conditionalFormatting sqref="BC114">
    <cfRule type="cellIs" dxfId="9172" priority="8959" operator="equal">
      <formula>"11.30 – 19.30"</formula>
    </cfRule>
  </conditionalFormatting>
  <conditionalFormatting sqref="BC114">
    <cfRule type="cellIs" dxfId="9171" priority="8960" operator="equal">
      <formula>_FV(13,"3")</formula>
    </cfRule>
  </conditionalFormatting>
  <conditionalFormatting sqref="BC114">
    <cfRule type="cellIs" dxfId="9170" priority="8961" operator="equal">
      <formula>_FV(13,"3")</formula>
    </cfRule>
  </conditionalFormatting>
  <conditionalFormatting sqref="BC114">
    <cfRule type="cellIs" dxfId="9169" priority="8962" operator="equal">
      <formula>_FV(13,"3")</formula>
    </cfRule>
  </conditionalFormatting>
  <conditionalFormatting sqref="BC114">
    <cfRule type="containsText" dxfId="9168" priority="8944" operator="containsText" text="DOMENICA">
      <formula>NOT(ISERROR(SEARCH("DOMENICA",BC114)))</formula>
    </cfRule>
    <cfRule type="containsText" dxfId="9167" priority="8945" operator="containsText" text="08.30 – 14.30">
      <formula>NOT(ISERROR(SEARCH("08.30 – 14.30",BC114)))</formula>
    </cfRule>
    <cfRule type="containsText" dxfId="9166" priority="8946" operator="containsText" text="09.30 – 18.30">
      <formula>NOT(ISERROR(SEARCH("09.30 – 18.30",BC114)))</formula>
    </cfRule>
    <cfRule type="containsText" dxfId="9165" priority="8947" operator="containsText" text="08.30 – 16.30">
      <formula>NOT(ISERROR(SEARCH("08.30 – 16.30",BC114)))</formula>
    </cfRule>
    <cfRule type="containsText" dxfId="9164" priority="8948" operator="containsText" text="08.30 – 17.30">
      <formula>NOT(ISERROR(SEARCH("08.30 – 17.30",BC114)))</formula>
    </cfRule>
    <cfRule type="containsText" dxfId="9163" priority="8949" operator="containsText" text="09.00 – 18.00">
      <formula>NOT(ISERROR(SEARCH("09.00 – 18.00",BC114)))</formula>
    </cfRule>
    <cfRule type="containsText" dxfId="9162" priority="8950" operator="containsText" text="09.00 – 15.00">
      <formula>NOT(ISERROR(SEARCH("09.00 – 15.00",BC114)))</formula>
    </cfRule>
    <cfRule type="containsText" dxfId="9161" priority="8951" operator="containsText" text="10.30 – 19.30">
      <formula>NOT(ISERROR(SEARCH("10.30 – 19.30",BC114)))</formula>
    </cfRule>
    <cfRule type="containsText" dxfId="9160" priority="8952" operator="containsText" text="09.00 – 13.00">
      <formula>NOT(ISERROR(SEARCH("09.00 – 13.00",BC114)))</formula>
    </cfRule>
    <cfRule type="containsText" dxfId="9159" priority="8953" operator="containsText" text="11.30 – 19.30">
      <formula>NOT(ISERROR(SEARCH("11.30 – 19.30",BC114)))</formula>
    </cfRule>
  </conditionalFormatting>
  <conditionalFormatting sqref="BC114">
    <cfRule type="cellIs" dxfId="9158" priority="8936" operator="equal">
      <formula>"09.00 – 15.00"</formula>
    </cfRule>
  </conditionalFormatting>
  <conditionalFormatting sqref="BC114">
    <cfRule type="cellIs" dxfId="9157" priority="8937" operator="equal">
      <formula>"09.00 – 18.00"</formula>
    </cfRule>
  </conditionalFormatting>
  <conditionalFormatting sqref="BC114">
    <cfRule type="cellIs" dxfId="9156" priority="8938" operator="equal">
      <formula>"09.30 – 13.00"</formula>
    </cfRule>
  </conditionalFormatting>
  <conditionalFormatting sqref="BC114">
    <cfRule type="cellIs" dxfId="9155" priority="8939" operator="equal">
      <formula>"10.30 – 19.30"</formula>
    </cfRule>
  </conditionalFormatting>
  <conditionalFormatting sqref="BC114">
    <cfRule type="cellIs" dxfId="9154" priority="8940" operator="equal">
      <formula>"11.30 – 19.30"</formula>
    </cfRule>
  </conditionalFormatting>
  <conditionalFormatting sqref="BC114">
    <cfRule type="cellIs" dxfId="9153" priority="8941" operator="equal">
      <formula>_FV(13,"3")</formula>
    </cfRule>
  </conditionalFormatting>
  <conditionalFormatting sqref="BC114">
    <cfRule type="cellIs" dxfId="9152" priority="8942" operator="equal">
      <formula>_FV(13,"3")</formula>
    </cfRule>
  </conditionalFormatting>
  <conditionalFormatting sqref="BC114">
    <cfRule type="cellIs" dxfId="9151" priority="8943" operator="equal">
      <formula>_FV(13,"3")</formula>
    </cfRule>
  </conditionalFormatting>
  <conditionalFormatting sqref="BC114">
    <cfRule type="cellIs" dxfId="9150" priority="8928" operator="equal">
      <formula>"09.00 – 15.00"</formula>
    </cfRule>
  </conditionalFormatting>
  <conditionalFormatting sqref="BC114">
    <cfRule type="cellIs" dxfId="9149" priority="8929" operator="equal">
      <formula>"09.00 – 18.00"</formula>
    </cfRule>
  </conditionalFormatting>
  <conditionalFormatting sqref="BC114">
    <cfRule type="cellIs" dxfId="9148" priority="8930" operator="equal">
      <formula>"09.30 – 13.00"</formula>
    </cfRule>
  </conditionalFormatting>
  <conditionalFormatting sqref="BC114">
    <cfRule type="cellIs" dxfId="9147" priority="8931" operator="equal">
      <formula>"10.30 – 19.30"</formula>
    </cfRule>
  </conditionalFormatting>
  <conditionalFormatting sqref="BC114">
    <cfRule type="cellIs" dxfId="9146" priority="8932" operator="equal">
      <formula>"11.30 – 19.30"</formula>
    </cfRule>
  </conditionalFormatting>
  <conditionalFormatting sqref="BC114">
    <cfRule type="cellIs" dxfId="9145" priority="8933" operator="equal">
      <formula>_FV(13,"3")</formula>
    </cfRule>
  </conditionalFormatting>
  <conditionalFormatting sqref="BC114">
    <cfRule type="cellIs" dxfId="9144" priority="8934" operator="equal">
      <formula>_FV(13,"3")</formula>
    </cfRule>
  </conditionalFormatting>
  <conditionalFormatting sqref="BC114">
    <cfRule type="cellIs" dxfId="9143" priority="8935" operator="equal">
      <formula>_FV(13,"3")</formula>
    </cfRule>
  </conditionalFormatting>
  <conditionalFormatting sqref="BC114">
    <cfRule type="containsText" dxfId="9142" priority="8922" operator="containsText" text="09.00 - 13.00">
      <formula>NOT(ISERROR(SEARCH("09.00 - 13.00",BC114)))</formula>
    </cfRule>
    <cfRule type="containsText" dxfId="9141" priority="8923" operator="containsText" text="09.00 – 15:00">
      <formula>NOT(ISERROR(SEARCH("09.00 – 15:00",BC114)))</formula>
    </cfRule>
    <cfRule type="containsText" dxfId="9140" priority="8924" operator="containsText" text="09.00 – 16.00">
      <formula>NOT(ISERROR(SEARCH("09.00 – 16.00",BC114)))</formula>
    </cfRule>
    <cfRule type="containsText" dxfId="9139" priority="8925" operator="containsText" text="09.00 - 13:00">
      <formula>NOT(ISERROR(SEARCH("09.00 - 13:00",BC114)))</formula>
    </cfRule>
    <cfRule type="containsText" dxfId="9138" priority="8926" operator="containsText" text="08.30 – 16:30 ">
      <formula>NOT(ISERROR(SEARCH("08.30 – 16:30 ",BC114)))</formula>
    </cfRule>
    <cfRule type="containsText" dxfId="9137" priority="8927" operator="containsText" text="08.30 – 17:30 ">
      <formula>NOT(ISERROR(SEARCH("08.30 – 17:30 ",BC114)))</formula>
    </cfRule>
  </conditionalFormatting>
  <conditionalFormatting sqref="BC114">
    <cfRule type="cellIs" dxfId="9136" priority="8914" operator="equal">
      <formula>"09.00 – 15.00"</formula>
    </cfRule>
  </conditionalFormatting>
  <conditionalFormatting sqref="BC114">
    <cfRule type="cellIs" dxfId="9135" priority="8915" operator="equal">
      <formula>"09.00 – 18.00"</formula>
    </cfRule>
  </conditionalFormatting>
  <conditionalFormatting sqref="BC114">
    <cfRule type="cellIs" dxfId="9134" priority="8916" operator="equal">
      <formula>"09.30 – 13.00"</formula>
    </cfRule>
  </conditionalFormatting>
  <conditionalFormatting sqref="BC114">
    <cfRule type="cellIs" dxfId="9133" priority="8917" operator="equal">
      <formula>"10.30 – 19.30"</formula>
    </cfRule>
  </conditionalFormatting>
  <conditionalFormatting sqref="BC114">
    <cfRule type="cellIs" dxfId="9132" priority="8918" operator="equal">
      <formula>"11.30 – 19.30"</formula>
    </cfRule>
  </conditionalFormatting>
  <conditionalFormatting sqref="BC114">
    <cfRule type="cellIs" dxfId="9131" priority="8919" operator="equal">
      <formula>_FV(13,"3")</formula>
    </cfRule>
  </conditionalFormatting>
  <conditionalFormatting sqref="BC114">
    <cfRule type="cellIs" dxfId="9130" priority="8920" operator="equal">
      <formula>_FV(13,"3")</formula>
    </cfRule>
  </conditionalFormatting>
  <conditionalFormatting sqref="BC114">
    <cfRule type="cellIs" dxfId="9129" priority="8921" operator="equal">
      <formula>_FV(13,"3")</formula>
    </cfRule>
  </conditionalFormatting>
  <conditionalFormatting sqref="BC114">
    <cfRule type="containsText" dxfId="9128" priority="8904" operator="containsText" text="DOMENICA">
      <formula>NOT(ISERROR(SEARCH("DOMENICA",BC114)))</formula>
    </cfRule>
    <cfRule type="containsText" dxfId="9127" priority="8905" operator="containsText" text="08.30 – 14.30">
      <formula>NOT(ISERROR(SEARCH("08.30 – 14.30",BC114)))</formula>
    </cfRule>
    <cfRule type="containsText" dxfId="9126" priority="8906" operator="containsText" text="09.30 – 18.30">
      <formula>NOT(ISERROR(SEARCH("09.30 – 18.30",BC114)))</formula>
    </cfRule>
    <cfRule type="containsText" dxfId="9125" priority="8907" operator="containsText" text="08.30 – 16.30">
      <formula>NOT(ISERROR(SEARCH("08.30 – 16.30",BC114)))</formula>
    </cfRule>
    <cfRule type="containsText" dxfId="9124" priority="8908" operator="containsText" text="08.30 – 17.30">
      <formula>NOT(ISERROR(SEARCH("08.30 – 17.30",BC114)))</formula>
    </cfRule>
    <cfRule type="containsText" dxfId="9123" priority="8909" operator="containsText" text="09.00 – 18.00">
      <formula>NOT(ISERROR(SEARCH("09.00 – 18.00",BC114)))</formula>
    </cfRule>
    <cfRule type="containsText" dxfId="9122" priority="8910" operator="containsText" text="09.00 – 15.00">
      <formula>NOT(ISERROR(SEARCH("09.00 – 15.00",BC114)))</formula>
    </cfRule>
    <cfRule type="containsText" dxfId="9121" priority="8911" operator="containsText" text="10.30 – 19.30">
      <formula>NOT(ISERROR(SEARCH("10.30 – 19.30",BC114)))</formula>
    </cfRule>
    <cfRule type="containsText" dxfId="9120" priority="8912" operator="containsText" text="09.00 – 13.00">
      <formula>NOT(ISERROR(SEARCH("09.00 – 13.00",BC114)))</formula>
    </cfRule>
    <cfRule type="containsText" dxfId="9119" priority="8913" operator="containsText" text="11.30 – 19.30">
      <formula>NOT(ISERROR(SEARCH("11.30 – 19.30",BC114)))</formula>
    </cfRule>
  </conditionalFormatting>
  <conditionalFormatting sqref="BC114">
    <cfRule type="cellIs" dxfId="9118" priority="8897" operator="equal">
      <formula>"09.00 – 18.00"</formula>
    </cfRule>
  </conditionalFormatting>
  <conditionalFormatting sqref="BC114">
    <cfRule type="cellIs" dxfId="9117" priority="8898" operator="equal">
      <formula>"09.30 – 13.00"</formula>
    </cfRule>
  </conditionalFormatting>
  <conditionalFormatting sqref="BC114">
    <cfRule type="cellIs" dxfId="9116" priority="8899" operator="equal">
      <formula>"10.30 – 19.30"</formula>
    </cfRule>
  </conditionalFormatting>
  <conditionalFormatting sqref="BC114">
    <cfRule type="cellIs" dxfId="9115" priority="8900" operator="equal">
      <formula>"11.30 – 19.30"</formula>
    </cfRule>
  </conditionalFormatting>
  <conditionalFormatting sqref="BC114">
    <cfRule type="cellIs" dxfId="9114" priority="8901" operator="equal">
      <formula>_FV(13,"3")</formula>
    </cfRule>
  </conditionalFormatting>
  <conditionalFormatting sqref="BC114">
    <cfRule type="cellIs" dxfId="9113" priority="8902" operator="equal">
      <formula>_FV(13,"3")</formula>
    </cfRule>
  </conditionalFormatting>
  <conditionalFormatting sqref="BC114">
    <cfRule type="cellIs" dxfId="9112" priority="8903" operator="equal">
      <formula>_FV(13,"3")</formula>
    </cfRule>
  </conditionalFormatting>
  <conditionalFormatting sqref="BC114">
    <cfRule type="cellIs" dxfId="9111" priority="8890" operator="equal">
      <formula>"09.00 – 18.00"</formula>
    </cfRule>
  </conditionalFormatting>
  <conditionalFormatting sqref="BC114">
    <cfRule type="cellIs" dxfId="9110" priority="8891" operator="equal">
      <formula>"09.30 – 13.00"</formula>
    </cfRule>
  </conditionalFormatting>
  <conditionalFormatting sqref="BC114">
    <cfRule type="cellIs" dxfId="9109" priority="8892" operator="equal">
      <formula>"10.30 – 19.30"</formula>
    </cfRule>
  </conditionalFormatting>
  <conditionalFormatting sqref="BC114">
    <cfRule type="cellIs" dxfId="9108" priority="8893" operator="equal">
      <formula>"11.30 – 19.30"</formula>
    </cfRule>
  </conditionalFormatting>
  <conditionalFormatting sqref="BC114">
    <cfRule type="cellIs" dxfId="9107" priority="8894" operator="equal">
      <formula>_FV(13,"3")</formula>
    </cfRule>
  </conditionalFormatting>
  <conditionalFormatting sqref="BC114">
    <cfRule type="cellIs" dxfId="9106" priority="8895" operator="equal">
      <formula>_FV(13,"3")</formula>
    </cfRule>
  </conditionalFormatting>
  <conditionalFormatting sqref="BC114">
    <cfRule type="cellIs" dxfId="9105" priority="8896" operator="equal">
      <formula>_FV(13,"3")</formula>
    </cfRule>
  </conditionalFormatting>
  <conditionalFormatting sqref="BC115:BC122">
    <cfRule type="containsText" dxfId="9104" priority="8872" operator="containsText" text="08.30 – 14.30">
      <formula>NOT(ISERROR(SEARCH("08.30 – 14.30",BC115)))</formula>
    </cfRule>
    <cfRule type="containsText" dxfId="9103" priority="8873" operator="containsText" text="09:30 – 18.30">
      <formula>NOT(ISERROR(SEARCH("09:30 – 18.30",BC115)))</formula>
    </cfRule>
    <cfRule type="containsText" dxfId="9102" priority="8874" operator="containsText" text="10.30 – 18.30">
      <formula>NOT(ISERROR(SEARCH("10.30 – 18.30",BC115)))</formula>
    </cfRule>
    <cfRule type="containsText" dxfId="9101" priority="8875" operator="containsText" text="09.30 – 18.30">
      <formula>NOT(ISERROR(SEARCH("09.30 – 18.30",BC115)))</formula>
    </cfRule>
    <cfRule type="containsText" dxfId="9100" priority="8877" operator="containsText" text="09.00 – 13:00">
      <formula>NOT(ISERROR(SEARCH("09.00 – 13:00",BC115)))</formula>
    </cfRule>
    <cfRule type="containsText" dxfId="9099" priority="8878" operator="containsText" text="08.30 – 16.30">
      <formula>NOT(ISERROR(SEARCH("08.30 – 16.30",BC115)))</formula>
    </cfRule>
    <cfRule type="containsText" dxfId="9098" priority="8879" operator="containsText" text="08:30 – 17.30">
      <formula>NOT(ISERROR(SEARCH("08:30 – 17.30",BC115)))</formula>
    </cfRule>
    <cfRule type="containsText" dxfId="9097" priority="8880" operator="containsText" text="08.30 – 17.30">
      <formula>NOT(ISERROR(SEARCH("08.30 – 17.30",BC115)))</formula>
    </cfRule>
    <cfRule type="containsText" dxfId="9096" priority="8881" operator="containsText" text="09.00 – 18.00">
      <formula>NOT(ISERROR(SEARCH("09.00 – 18.00",BC115)))</formula>
    </cfRule>
    <cfRule type="containsText" dxfId="9095" priority="8882" operator="containsText" text="09.00 – 13.00">
      <formula>NOT(ISERROR(SEARCH("09.00 – 13.00",BC115)))</formula>
    </cfRule>
    <cfRule type="containsText" dxfId="9094" priority="8883" operator="containsText" text="11.30 – 19.30">
      <formula>NOT(ISERROR(SEARCH("11.30 – 19.30",BC115)))</formula>
    </cfRule>
    <cfRule type="containsText" dxfId="9093" priority="8884" operator="containsText" text="10.30 – 19.30">
      <formula>NOT(ISERROR(SEARCH("10.30 – 19.30",BC115)))</formula>
    </cfRule>
    <cfRule type="containsText" dxfId="9092" priority="8885" operator="containsText" text="09.00 – 15.00">
      <formula>NOT(ISERROR(SEARCH("09.00 – 15.00",BC115)))</formula>
    </cfRule>
    <cfRule type="containsText" dxfId="9091" priority="8886" operator="containsText" text="1 2 : 3 0">
      <formula>NOT(ISERROR(SEARCH("1 2 : 3 0",BC115)))</formula>
    </cfRule>
    <cfRule type="containsText" dxfId="9090" priority="8887" operator="containsText" text="1 3 : 3 0">
      <formula>NOT(ISERROR(SEARCH("1 3 : 3 0",BC115)))</formula>
    </cfRule>
    <cfRule type="containsText" dxfId="9089" priority="8888" operator="containsText" text="FESTIVITÁ">
      <formula>NOT(ISERROR(SEARCH("FESTIVITÁ",BC115)))</formula>
    </cfRule>
    <cfRule type="cellIs" dxfId="9088" priority="8889" operator="equal">
      <formula>"DOMENICA"</formula>
    </cfRule>
  </conditionalFormatting>
  <conditionalFormatting sqref="BC115:BC122">
    <cfRule type="containsText" dxfId="9087" priority="8864" operator="containsText" text="09.00 - 13.00">
      <formula>NOT(ISERROR(SEARCH("09.00 - 13.00",BC115)))</formula>
    </cfRule>
    <cfRule type="containsText" dxfId="9086" priority="8867" operator="containsText" text="09.00 – 15:00">
      <formula>NOT(ISERROR(SEARCH("09.00 – 15:00",BC115)))</formula>
    </cfRule>
    <cfRule type="containsText" dxfId="9085" priority="8868" operator="containsText" text="09.00 – 16.00">
      <formula>NOT(ISERROR(SEARCH("09.00 – 16.00",BC115)))</formula>
    </cfRule>
    <cfRule type="containsText" dxfId="9084" priority="8869" operator="containsText" text="09.00 - 13:00">
      <formula>NOT(ISERROR(SEARCH("09.00 - 13:00",BC115)))</formula>
    </cfRule>
    <cfRule type="containsText" dxfId="9083" priority="8870" operator="containsText" text="08.30 – 16:30 ">
      <formula>NOT(ISERROR(SEARCH("08.30 – 16:30 ",BC115)))</formula>
    </cfRule>
    <cfRule type="containsText" dxfId="9082" priority="8871" operator="containsText" text="08.30 – 17:30 ">
      <formula>NOT(ISERROR(SEARCH("08.30 – 17:30 ",BC115)))</formula>
    </cfRule>
  </conditionalFormatting>
  <conditionalFormatting sqref="BC115:BC122">
    <cfRule type="containsText" dxfId="9081" priority="8866" operator="containsText" text="1 3 : 0 0">
      <formula>NOT(ISERROR(SEARCH("1 3 : 0 0",BC115)))</formula>
    </cfRule>
  </conditionalFormatting>
  <conditionalFormatting sqref="BC115">
    <cfRule type="containsText" dxfId="9080" priority="8865" operator="containsText" text="13:00">
      <formula>NOT(ISERROR(SEARCH("13:00",BC115)))</formula>
    </cfRule>
  </conditionalFormatting>
  <conditionalFormatting sqref="BC115:BC122">
    <cfRule type="containsText" dxfId="9079" priority="8876" operator="containsText" text="09:00 – 13.00 ">
      <formula>NOT(ISERROR(SEARCH("09:00 – 13.00 ",BC115)))</formula>
    </cfRule>
  </conditionalFormatting>
  <conditionalFormatting sqref="BC121">
    <cfRule type="containsText" dxfId="9078" priority="8863" operator="containsText" text="09:00 – 13.00 ">
      <formula>NOT(ISERROR(SEARCH("09:00 – 13.00 ",BC121)))</formula>
    </cfRule>
  </conditionalFormatting>
  <conditionalFormatting sqref="BC115:BC122">
    <cfRule type="containsText" dxfId="9077" priority="8862" operator="containsText" text="09:00 – 13.00 ">
      <formula>NOT(ISERROR(SEARCH("09:00 – 13.00 ",BC115)))</formula>
    </cfRule>
  </conditionalFormatting>
  <conditionalFormatting sqref="BC121:BC122">
    <cfRule type="containsText" dxfId="9076" priority="8861" operator="containsText" text="09:00 – 13.00 ">
      <formula>NOT(ISERROR(SEARCH("09:00 – 13.00 ",BC121)))</formula>
    </cfRule>
  </conditionalFormatting>
  <conditionalFormatting sqref="BC116">
    <cfRule type="containsText" dxfId="9075" priority="8858" operator="containsText" text="09.00 -13.00">
      <formula>NOT(ISERROR(SEARCH("09.00 -13.00",BC116)))</formula>
    </cfRule>
    <cfRule type="containsText" dxfId="9074" priority="8859" operator="containsText" text="09.00 -15:00">
      <formula>NOT(ISERROR(SEARCH("09.00 -15:00",BC116)))</formula>
    </cfRule>
    <cfRule type="containsText" dxfId="9073" priority="8860" operator="containsText" text="09.00 -16.00">
      <formula>NOT(ISERROR(SEARCH("09.00 -16.00",BC116)))</formula>
    </cfRule>
  </conditionalFormatting>
  <conditionalFormatting sqref="BC117:BC122">
    <cfRule type="containsText" dxfId="9072" priority="8855" operator="containsText" text="09.00 -13.00">
      <formula>NOT(ISERROR(SEARCH("09.00 -13.00",BC117)))</formula>
    </cfRule>
    <cfRule type="containsText" dxfId="9071" priority="8856" operator="containsText" text="09.00 -15:00">
      <formula>NOT(ISERROR(SEARCH("09.00 -15:00",BC117)))</formula>
    </cfRule>
    <cfRule type="containsText" dxfId="9070" priority="8857" operator="containsText" text="09.00 -16.00">
      <formula>NOT(ISERROR(SEARCH("09.00 -16.00",BC117)))</formula>
    </cfRule>
  </conditionalFormatting>
  <conditionalFormatting sqref="BC115">
    <cfRule type="containsText" dxfId="9069" priority="8852" operator="containsText" text="09.00 -13.00">
      <formula>NOT(ISERROR(SEARCH("09.00 -13.00",BC115)))</formula>
    </cfRule>
    <cfRule type="containsText" dxfId="9068" priority="8853" operator="containsText" text="09.00 -15:00">
      <formula>NOT(ISERROR(SEARCH("09.00 -15:00",BC115)))</formula>
    </cfRule>
    <cfRule type="containsText" dxfId="9067" priority="8854" operator="containsText" text="09.00 -16.00">
      <formula>NOT(ISERROR(SEARCH("09.00 -16.00",BC115)))</formula>
    </cfRule>
  </conditionalFormatting>
  <conditionalFormatting sqref="BC121">
    <cfRule type="containsText" dxfId="9066" priority="8851" operator="containsText" text="09:00 – 13.00 ">
      <formula>NOT(ISERROR(SEARCH("09:00 – 13.00 ",BC121)))</formula>
    </cfRule>
  </conditionalFormatting>
  <conditionalFormatting sqref="BC115:BC122">
    <cfRule type="containsText" dxfId="9065" priority="8850" operator="containsText" text="09:00 – 13.00 ">
      <formula>NOT(ISERROR(SEARCH("09:00 – 13.00 ",BC115)))</formula>
    </cfRule>
  </conditionalFormatting>
  <conditionalFormatting sqref="BC121:BC122">
    <cfRule type="containsText" dxfId="9064" priority="8849" operator="containsText" text="09:00 – 13.00 ">
      <formula>NOT(ISERROR(SEARCH("09:00 – 13.00 ",BC121)))</formula>
    </cfRule>
  </conditionalFormatting>
  <conditionalFormatting sqref="BC116">
    <cfRule type="containsText" dxfId="9063" priority="8846" operator="containsText" text="09.00 -13.00">
      <formula>NOT(ISERROR(SEARCH("09.00 -13.00",BC116)))</formula>
    </cfRule>
    <cfRule type="containsText" dxfId="9062" priority="8847" operator="containsText" text="09.00 -15:00">
      <formula>NOT(ISERROR(SEARCH("09.00 -15:00",BC116)))</formula>
    </cfRule>
    <cfRule type="containsText" dxfId="9061" priority="8848" operator="containsText" text="09.00 -16.00">
      <formula>NOT(ISERROR(SEARCH("09.00 -16.00",BC116)))</formula>
    </cfRule>
  </conditionalFormatting>
  <conditionalFormatting sqref="BC117:BC122">
    <cfRule type="containsText" dxfId="9060" priority="8843" operator="containsText" text="09.00 -13.00">
      <formula>NOT(ISERROR(SEARCH("09.00 -13.00",BC117)))</formula>
    </cfRule>
    <cfRule type="containsText" dxfId="9059" priority="8844" operator="containsText" text="09.00 -15:00">
      <formula>NOT(ISERROR(SEARCH("09.00 -15:00",BC117)))</formula>
    </cfRule>
    <cfRule type="containsText" dxfId="9058" priority="8845" operator="containsText" text="09.00 -16.00">
      <formula>NOT(ISERROR(SEARCH("09.00 -16.00",BC117)))</formula>
    </cfRule>
  </conditionalFormatting>
  <conditionalFormatting sqref="BC115">
    <cfRule type="containsText" dxfId="9057" priority="8840" operator="containsText" text="09.00 -13.00">
      <formula>NOT(ISERROR(SEARCH("09.00 -13.00",BC115)))</formula>
    </cfRule>
    <cfRule type="containsText" dxfId="9056" priority="8841" operator="containsText" text="09.00 -15:00">
      <formula>NOT(ISERROR(SEARCH("09.00 -15:00",BC115)))</formula>
    </cfRule>
    <cfRule type="containsText" dxfId="9055" priority="8842" operator="containsText" text="09.00 -16.00">
      <formula>NOT(ISERROR(SEARCH("09.00 -16.00",BC115)))</formula>
    </cfRule>
  </conditionalFormatting>
  <conditionalFormatting sqref="BC116">
    <cfRule type="containsText" dxfId="9054" priority="8837" operator="containsText" text="09.00 -13:00">
      <formula>NOT(ISERROR(SEARCH("09.00 -13:00",BC116)))</formula>
    </cfRule>
    <cfRule type="containsText" dxfId="9053" priority="8838" operator="containsText" text="08.30 -17.30">
      <formula>NOT(ISERROR(SEARCH("08.30 -17.30",BC116)))</formula>
    </cfRule>
    <cfRule type="containsText" dxfId="9052" priority="8839" operator="containsText" text="08.30 -15:30">
      <formula>NOT(ISERROR(SEARCH("08.30 -15:30",BC116)))</formula>
    </cfRule>
  </conditionalFormatting>
  <conditionalFormatting sqref="BC117:BC122">
    <cfRule type="containsText" dxfId="9051" priority="8834" operator="containsText" text="09.00 -13.00">
      <formula>NOT(ISERROR(SEARCH("09.00 -13.00",BC117)))</formula>
    </cfRule>
    <cfRule type="containsText" dxfId="9050" priority="8835" operator="containsText" text="09.00 -15:00">
      <formula>NOT(ISERROR(SEARCH("09.00 -15:00",BC117)))</formula>
    </cfRule>
    <cfRule type="containsText" dxfId="9049" priority="8836" operator="containsText" text="09.00 -16.00">
      <formula>NOT(ISERROR(SEARCH("09.00 -16.00",BC117)))</formula>
    </cfRule>
  </conditionalFormatting>
  <conditionalFormatting sqref="BC117:BC122">
    <cfRule type="containsText" dxfId="9048" priority="8831" operator="containsText" text="09.00 -13:00">
      <formula>NOT(ISERROR(SEARCH("09.00 -13:00",BC117)))</formula>
    </cfRule>
    <cfRule type="containsText" dxfId="9047" priority="8832" operator="containsText" text="08.30 -17.30">
      <formula>NOT(ISERROR(SEARCH("08.30 -17.30",BC117)))</formula>
    </cfRule>
    <cfRule type="containsText" dxfId="9046" priority="8833" operator="containsText" text="08.30 -15:30">
      <formula>NOT(ISERROR(SEARCH("08.30 -15:30",BC117)))</formula>
    </cfRule>
  </conditionalFormatting>
  <conditionalFormatting sqref="BC115">
    <cfRule type="containsText" dxfId="9045" priority="8828" operator="containsText" text="09.00 -13.00">
      <formula>NOT(ISERROR(SEARCH("09.00 -13.00",BC115)))</formula>
    </cfRule>
    <cfRule type="containsText" dxfId="9044" priority="8829" operator="containsText" text="09.00 -15:00">
      <formula>NOT(ISERROR(SEARCH("09.00 -15:00",BC115)))</formula>
    </cfRule>
    <cfRule type="containsText" dxfId="9043" priority="8830" operator="containsText" text="09.00 -16.00">
      <formula>NOT(ISERROR(SEARCH("09.00 -16.00",BC115)))</formula>
    </cfRule>
  </conditionalFormatting>
  <conditionalFormatting sqref="BC115">
    <cfRule type="containsText" dxfId="9042" priority="8825" operator="containsText" text="09.00 -13:00">
      <formula>NOT(ISERROR(SEARCH("09.00 -13:00",BC115)))</formula>
    </cfRule>
    <cfRule type="containsText" dxfId="9041" priority="8826" operator="containsText" text="08.30 -17.30">
      <formula>NOT(ISERROR(SEARCH("08.30 -17.30",BC115)))</formula>
    </cfRule>
    <cfRule type="containsText" dxfId="9040" priority="8827" operator="containsText" text="08.30 -15:30">
      <formula>NOT(ISERROR(SEARCH("08.30 -15:30",BC115)))</formula>
    </cfRule>
  </conditionalFormatting>
  <conditionalFormatting sqref="BC125:BC132">
    <cfRule type="containsText" dxfId="9039" priority="8807" operator="containsText" text="08.30 – 14.30">
      <formula>NOT(ISERROR(SEARCH("08.30 – 14.30",BC125)))</formula>
    </cfRule>
    <cfRule type="containsText" dxfId="9038" priority="8808" operator="containsText" text="09:30 – 18.30">
      <formula>NOT(ISERROR(SEARCH("09:30 – 18.30",BC125)))</formula>
    </cfRule>
    <cfRule type="containsText" dxfId="9037" priority="8809" operator="containsText" text="10.30 – 18.30">
      <formula>NOT(ISERROR(SEARCH("10.30 – 18.30",BC125)))</formula>
    </cfRule>
    <cfRule type="containsText" dxfId="9036" priority="8810" operator="containsText" text="09.30 – 18.30">
      <formula>NOT(ISERROR(SEARCH("09.30 – 18.30",BC125)))</formula>
    </cfRule>
    <cfRule type="containsText" dxfId="9035" priority="8812" operator="containsText" text="09.00 – 13:00">
      <formula>NOT(ISERROR(SEARCH("09.00 – 13:00",BC125)))</formula>
    </cfRule>
    <cfRule type="containsText" dxfId="9034" priority="8813" operator="containsText" text="08.30 – 16.30">
      <formula>NOT(ISERROR(SEARCH("08.30 – 16.30",BC125)))</formula>
    </cfRule>
    <cfRule type="containsText" dxfId="9033" priority="8814" operator="containsText" text="08:30 – 17.30">
      <formula>NOT(ISERROR(SEARCH("08:30 – 17.30",BC125)))</formula>
    </cfRule>
    <cfRule type="containsText" dxfId="9032" priority="8815" operator="containsText" text="08.30 – 17.30">
      <formula>NOT(ISERROR(SEARCH("08.30 – 17.30",BC125)))</formula>
    </cfRule>
    <cfRule type="containsText" dxfId="9031" priority="8816" operator="containsText" text="09.00 – 18.00">
      <formula>NOT(ISERROR(SEARCH("09.00 – 18.00",BC125)))</formula>
    </cfRule>
    <cfRule type="containsText" dxfId="9030" priority="8817" operator="containsText" text="09.00 – 13.00">
      <formula>NOT(ISERROR(SEARCH("09.00 – 13.00",BC125)))</formula>
    </cfRule>
    <cfRule type="containsText" dxfId="9029" priority="8818" operator="containsText" text="11.30 – 19.30">
      <formula>NOT(ISERROR(SEARCH("11.30 – 19.30",BC125)))</formula>
    </cfRule>
    <cfRule type="containsText" dxfId="9028" priority="8819" operator="containsText" text="10.30 – 19.30">
      <formula>NOT(ISERROR(SEARCH("10.30 – 19.30",BC125)))</formula>
    </cfRule>
    <cfRule type="containsText" dxfId="9027" priority="8820" operator="containsText" text="09.00 – 15.00">
      <formula>NOT(ISERROR(SEARCH("09.00 – 15.00",BC125)))</formula>
    </cfRule>
    <cfRule type="containsText" dxfId="9026" priority="8821" operator="containsText" text="1 2 : 3 0">
      <formula>NOT(ISERROR(SEARCH("1 2 : 3 0",BC125)))</formula>
    </cfRule>
    <cfRule type="containsText" dxfId="9025" priority="8822" operator="containsText" text="1 3 : 3 0">
      <formula>NOT(ISERROR(SEARCH("1 3 : 3 0",BC125)))</formula>
    </cfRule>
    <cfRule type="containsText" dxfId="9024" priority="8823" operator="containsText" text="FESTIVITÁ">
      <formula>NOT(ISERROR(SEARCH("FESTIVITÁ",BC125)))</formula>
    </cfRule>
    <cfRule type="cellIs" dxfId="9023" priority="8824" operator="equal">
      <formula>"DOMENICA"</formula>
    </cfRule>
  </conditionalFormatting>
  <conditionalFormatting sqref="BC125:BC132">
    <cfRule type="containsText" dxfId="9022" priority="8799" operator="containsText" text="09.00 - 13.00">
      <formula>NOT(ISERROR(SEARCH("09.00 - 13.00",BC125)))</formula>
    </cfRule>
    <cfRule type="containsText" dxfId="9021" priority="8802" operator="containsText" text="09.00 – 15:00">
      <formula>NOT(ISERROR(SEARCH("09.00 – 15:00",BC125)))</formula>
    </cfRule>
    <cfRule type="containsText" dxfId="9020" priority="8803" operator="containsText" text="09.00 – 16.00">
      <formula>NOT(ISERROR(SEARCH("09.00 – 16.00",BC125)))</formula>
    </cfRule>
    <cfRule type="containsText" dxfId="9019" priority="8804" operator="containsText" text="09.00 - 13:00">
      <formula>NOT(ISERROR(SEARCH("09.00 - 13:00",BC125)))</formula>
    </cfRule>
    <cfRule type="containsText" dxfId="9018" priority="8805" operator="containsText" text="08.30 – 16:30 ">
      <formula>NOT(ISERROR(SEARCH("08.30 – 16:30 ",BC125)))</formula>
    </cfRule>
    <cfRule type="containsText" dxfId="9017" priority="8806" operator="containsText" text="08.30 – 17:30 ">
      <formula>NOT(ISERROR(SEARCH("08.30 – 17:30 ",BC125)))</formula>
    </cfRule>
  </conditionalFormatting>
  <conditionalFormatting sqref="BC125:BC132">
    <cfRule type="containsText" dxfId="9016" priority="8801" operator="containsText" text="1 3 : 0 0">
      <formula>NOT(ISERROR(SEARCH("1 3 : 0 0",BC125)))</formula>
    </cfRule>
  </conditionalFormatting>
  <conditionalFormatting sqref="BC125">
    <cfRule type="containsText" dxfId="9015" priority="8800" operator="containsText" text="13:00">
      <formula>NOT(ISERROR(SEARCH("13:00",BC125)))</formula>
    </cfRule>
  </conditionalFormatting>
  <conditionalFormatting sqref="BC125:BC132">
    <cfRule type="containsText" dxfId="9014" priority="8811" operator="containsText" text="09:00 – 13.00 ">
      <formula>NOT(ISERROR(SEARCH("09:00 – 13.00 ",BC125)))</formula>
    </cfRule>
  </conditionalFormatting>
  <conditionalFormatting sqref="BC131">
    <cfRule type="containsText" dxfId="9013" priority="8798" operator="containsText" text="09:00 – 13.00 ">
      <formula>NOT(ISERROR(SEARCH("09:00 – 13.00 ",BC131)))</formula>
    </cfRule>
  </conditionalFormatting>
  <conditionalFormatting sqref="BC125:BC132">
    <cfRule type="containsText" dxfId="9012" priority="8797" operator="containsText" text="09:00 – 13.00 ">
      <formula>NOT(ISERROR(SEARCH("09:00 – 13.00 ",BC125)))</formula>
    </cfRule>
  </conditionalFormatting>
  <conditionalFormatting sqref="BC131:BC132">
    <cfRule type="containsText" dxfId="9011" priority="8796" operator="containsText" text="09:00 – 13.00 ">
      <formula>NOT(ISERROR(SEARCH("09:00 – 13.00 ",BC131)))</formula>
    </cfRule>
  </conditionalFormatting>
  <conditionalFormatting sqref="BC126">
    <cfRule type="containsText" dxfId="9010" priority="8793" operator="containsText" text="09.00 -13.00">
      <formula>NOT(ISERROR(SEARCH("09.00 -13.00",BC126)))</formula>
    </cfRule>
    <cfRule type="containsText" dxfId="9009" priority="8794" operator="containsText" text="09.00 -15:00">
      <formula>NOT(ISERROR(SEARCH("09.00 -15:00",BC126)))</formula>
    </cfRule>
    <cfRule type="containsText" dxfId="9008" priority="8795" operator="containsText" text="09.00 -16.00">
      <formula>NOT(ISERROR(SEARCH("09.00 -16.00",BC126)))</formula>
    </cfRule>
  </conditionalFormatting>
  <conditionalFormatting sqref="BC127:BC132">
    <cfRule type="containsText" dxfId="9007" priority="8790" operator="containsText" text="09.00 -13.00">
      <formula>NOT(ISERROR(SEARCH("09.00 -13.00",BC127)))</formula>
    </cfRule>
    <cfRule type="containsText" dxfId="9006" priority="8791" operator="containsText" text="09.00 -15:00">
      <formula>NOT(ISERROR(SEARCH("09.00 -15:00",BC127)))</formula>
    </cfRule>
    <cfRule type="containsText" dxfId="9005" priority="8792" operator="containsText" text="09.00 -16.00">
      <formula>NOT(ISERROR(SEARCH("09.00 -16.00",BC127)))</formula>
    </cfRule>
  </conditionalFormatting>
  <conditionalFormatting sqref="BC125">
    <cfRule type="containsText" dxfId="9004" priority="8787" operator="containsText" text="09.00 -13.00">
      <formula>NOT(ISERROR(SEARCH("09.00 -13.00",BC125)))</formula>
    </cfRule>
    <cfRule type="containsText" dxfId="9003" priority="8788" operator="containsText" text="09.00 -15:00">
      <formula>NOT(ISERROR(SEARCH("09.00 -15:00",BC125)))</formula>
    </cfRule>
    <cfRule type="containsText" dxfId="9002" priority="8789" operator="containsText" text="09.00 -16.00">
      <formula>NOT(ISERROR(SEARCH("09.00 -16.00",BC125)))</formula>
    </cfRule>
  </conditionalFormatting>
  <conditionalFormatting sqref="BC131">
    <cfRule type="containsText" dxfId="9001" priority="8786" operator="containsText" text="09:00 – 13.00 ">
      <formula>NOT(ISERROR(SEARCH("09:00 – 13.00 ",BC131)))</formula>
    </cfRule>
  </conditionalFormatting>
  <conditionalFormatting sqref="BC125:BC132">
    <cfRule type="containsText" dxfId="9000" priority="8785" operator="containsText" text="09:00 – 13.00 ">
      <formula>NOT(ISERROR(SEARCH("09:00 – 13.00 ",BC125)))</formula>
    </cfRule>
  </conditionalFormatting>
  <conditionalFormatting sqref="BC131:BC132">
    <cfRule type="containsText" dxfId="8999" priority="8784" operator="containsText" text="09:00 – 13.00 ">
      <formula>NOT(ISERROR(SEARCH("09:00 – 13.00 ",BC131)))</formula>
    </cfRule>
  </conditionalFormatting>
  <conditionalFormatting sqref="BC126">
    <cfRule type="containsText" dxfId="8998" priority="8781" operator="containsText" text="09.00 -13.00">
      <formula>NOT(ISERROR(SEARCH("09.00 -13.00",BC126)))</formula>
    </cfRule>
    <cfRule type="containsText" dxfId="8997" priority="8782" operator="containsText" text="09.00 -15:00">
      <formula>NOT(ISERROR(SEARCH("09.00 -15:00",BC126)))</formula>
    </cfRule>
    <cfRule type="containsText" dxfId="8996" priority="8783" operator="containsText" text="09.00 -16.00">
      <formula>NOT(ISERROR(SEARCH("09.00 -16.00",BC126)))</formula>
    </cfRule>
  </conditionalFormatting>
  <conditionalFormatting sqref="BC127:BC132">
    <cfRule type="containsText" dxfId="8995" priority="8778" operator="containsText" text="09.00 -13.00">
      <formula>NOT(ISERROR(SEARCH("09.00 -13.00",BC127)))</formula>
    </cfRule>
    <cfRule type="containsText" dxfId="8994" priority="8779" operator="containsText" text="09.00 -15:00">
      <formula>NOT(ISERROR(SEARCH("09.00 -15:00",BC127)))</formula>
    </cfRule>
    <cfRule type="containsText" dxfId="8993" priority="8780" operator="containsText" text="09.00 -16.00">
      <formula>NOT(ISERROR(SEARCH("09.00 -16.00",BC127)))</formula>
    </cfRule>
  </conditionalFormatting>
  <conditionalFormatting sqref="BC125">
    <cfRule type="containsText" dxfId="8992" priority="8775" operator="containsText" text="09.00 -13.00">
      <formula>NOT(ISERROR(SEARCH("09.00 -13.00",BC125)))</formula>
    </cfRule>
    <cfRule type="containsText" dxfId="8991" priority="8776" operator="containsText" text="09.00 -15:00">
      <formula>NOT(ISERROR(SEARCH("09.00 -15:00",BC125)))</formula>
    </cfRule>
    <cfRule type="containsText" dxfId="8990" priority="8777" operator="containsText" text="09.00 -16.00">
      <formula>NOT(ISERROR(SEARCH("09.00 -16.00",BC125)))</formula>
    </cfRule>
  </conditionalFormatting>
  <conditionalFormatting sqref="BC126">
    <cfRule type="containsText" dxfId="8989" priority="8772" operator="containsText" text="09.00 -13:00">
      <formula>NOT(ISERROR(SEARCH("09.00 -13:00",BC126)))</formula>
    </cfRule>
    <cfRule type="containsText" dxfId="8988" priority="8773" operator="containsText" text="08.30 -17.30">
      <formula>NOT(ISERROR(SEARCH("08.30 -17.30",BC126)))</formula>
    </cfRule>
    <cfRule type="containsText" dxfId="8987" priority="8774" operator="containsText" text="08.30 -15:30">
      <formula>NOT(ISERROR(SEARCH("08.30 -15:30",BC126)))</formula>
    </cfRule>
  </conditionalFormatting>
  <conditionalFormatting sqref="BC127:BC132">
    <cfRule type="containsText" dxfId="8986" priority="8769" operator="containsText" text="09.00 -13.00">
      <formula>NOT(ISERROR(SEARCH("09.00 -13.00",BC127)))</formula>
    </cfRule>
    <cfRule type="containsText" dxfId="8985" priority="8770" operator="containsText" text="09.00 -15:00">
      <formula>NOT(ISERROR(SEARCH("09.00 -15:00",BC127)))</formula>
    </cfRule>
    <cfRule type="containsText" dxfId="8984" priority="8771" operator="containsText" text="09.00 -16.00">
      <formula>NOT(ISERROR(SEARCH("09.00 -16.00",BC127)))</formula>
    </cfRule>
  </conditionalFormatting>
  <conditionalFormatting sqref="BC127:BC132">
    <cfRule type="containsText" dxfId="8983" priority="8766" operator="containsText" text="09.00 -13:00">
      <formula>NOT(ISERROR(SEARCH("09.00 -13:00",BC127)))</formula>
    </cfRule>
    <cfRule type="containsText" dxfId="8982" priority="8767" operator="containsText" text="08.30 -17.30">
      <formula>NOT(ISERROR(SEARCH("08.30 -17.30",BC127)))</formula>
    </cfRule>
    <cfRule type="containsText" dxfId="8981" priority="8768" operator="containsText" text="08.30 -15:30">
      <formula>NOT(ISERROR(SEARCH("08.30 -15:30",BC127)))</formula>
    </cfRule>
  </conditionalFormatting>
  <conditionalFormatting sqref="BC125">
    <cfRule type="containsText" dxfId="8980" priority="8763" operator="containsText" text="09.00 -13.00">
      <formula>NOT(ISERROR(SEARCH("09.00 -13.00",BC125)))</formula>
    </cfRule>
    <cfRule type="containsText" dxfId="8979" priority="8764" operator="containsText" text="09.00 -15:00">
      <formula>NOT(ISERROR(SEARCH("09.00 -15:00",BC125)))</formula>
    </cfRule>
    <cfRule type="containsText" dxfId="8978" priority="8765" operator="containsText" text="09.00 -16.00">
      <formula>NOT(ISERROR(SEARCH("09.00 -16.00",BC125)))</formula>
    </cfRule>
  </conditionalFormatting>
  <conditionalFormatting sqref="BC125">
    <cfRule type="containsText" dxfId="8977" priority="8760" operator="containsText" text="09.00 -13:00">
      <formula>NOT(ISERROR(SEARCH("09.00 -13:00",BC125)))</formula>
    </cfRule>
    <cfRule type="containsText" dxfId="8976" priority="8761" operator="containsText" text="08.30 -17.30">
      <formula>NOT(ISERROR(SEARCH("08.30 -17.30",BC125)))</formula>
    </cfRule>
    <cfRule type="containsText" dxfId="8975" priority="8762" operator="containsText" text="08.30 -15:30">
      <formula>NOT(ISERROR(SEARCH("08.30 -15:30",BC125)))</formula>
    </cfRule>
  </conditionalFormatting>
  <conditionalFormatting sqref="BC135:BC142">
    <cfRule type="containsText" dxfId="8974" priority="8742" operator="containsText" text="08.30 – 14.30">
      <formula>NOT(ISERROR(SEARCH("08.30 – 14.30",BC135)))</formula>
    </cfRule>
    <cfRule type="containsText" dxfId="8973" priority="8743" operator="containsText" text="09:30 – 18.30">
      <formula>NOT(ISERROR(SEARCH("09:30 – 18.30",BC135)))</formula>
    </cfRule>
    <cfRule type="containsText" dxfId="8972" priority="8744" operator="containsText" text="10.30 – 18.30">
      <formula>NOT(ISERROR(SEARCH("10.30 – 18.30",BC135)))</formula>
    </cfRule>
    <cfRule type="containsText" dxfId="8971" priority="8745" operator="containsText" text="09.30 – 18.30">
      <formula>NOT(ISERROR(SEARCH("09.30 – 18.30",BC135)))</formula>
    </cfRule>
    <cfRule type="containsText" dxfId="8970" priority="8747" operator="containsText" text="09.00 – 13:00">
      <formula>NOT(ISERROR(SEARCH("09.00 – 13:00",BC135)))</formula>
    </cfRule>
    <cfRule type="containsText" dxfId="8969" priority="8748" operator="containsText" text="08.30 – 16.30">
      <formula>NOT(ISERROR(SEARCH("08.30 – 16.30",BC135)))</formula>
    </cfRule>
    <cfRule type="containsText" dxfId="8968" priority="8749" operator="containsText" text="08:30 – 17.30">
      <formula>NOT(ISERROR(SEARCH("08:30 – 17.30",BC135)))</formula>
    </cfRule>
    <cfRule type="containsText" dxfId="8967" priority="8750" operator="containsText" text="08.30 – 17.30">
      <formula>NOT(ISERROR(SEARCH("08.30 – 17.30",BC135)))</formula>
    </cfRule>
    <cfRule type="containsText" dxfId="8966" priority="8751" operator="containsText" text="09.00 – 18.00">
      <formula>NOT(ISERROR(SEARCH("09.00 – 18.00",BC135)))</formula>
    </cfRule>
    <cfRule type="containsText" dxfId="8965" priority="8752" operator="containsText" text="09.00 – 13.00">
      <formula>NOT(ISERROR(SEARCH("09.00 – 13.00",BC135)))</formula>
    </cfRule>
    <cfRule type="containsText" dxfId="8964" priority="8753" operator="containsText" text="11.30 – 19.30">
      <formula>NOT(ISERROR(SEARCH("11.30 – 19.30",BC135)))</formula>
    </cfRule>
    <cfRule type="containsText" dxfId="8963" priority="8754" operator="containsText" text="10.30 – 19.30">
      <formula>NOT(ISERROR(SEARCH("10.30 – 19.30",BC135)))</formula>
    </cfRule>
    <cfRule type="containsText" dxfId="8962" priority="8755" operator="containsText" text="09.00 – 15.00">
      <formula>NOT(ISERROR(SEARCH("09.00 – 15.00",BC135)))</formula>
    </cfRule>
    <cfRule type="containsText" dxfId="8961" priority="8756" operator="containsText" text="1 2 : 3 0">
      <formula>NOT(ISERROR(SEARCH("1 2 : 3 0",BC135)))</formula>
    </cfRule>
    <cfRule type="containsText" dxfId="8960" priority="8757" operator="containsText" text="1 3 : 3 0">
      <formula>NOT(ISERROR(SEARCH("1 3 : 3 0",BC135)))</formula>
    </cfRule>
    <cfRule type="containsText" dxfId="8959" priority="8758" operator="containsText" text="FESTIVITÁ">
      <formula>NOT(ISERROR(SEARCH("FESTIVITÁ",BC135)))</formula>
    </cfRule>
    <cfRule type="cellIs" dxfId="8958" priority="8759" operator="equal">
      <formula>"DOMENICA"</formula>
    </cfRule>
  </conditionalFormatting>
  <conditionalFormatting sqref="BC135:BC142">
    <cfRule type="containsText" dxfId="8957" priority="8734" operator="containsText" text="09.00 - 13.00">
      <formula>NOT(ISERROR(SEARCH("09.00 - 13.00",BC135)))</formula>
    </cfRule>
    <cfRule type="containsText" dxfId="8956" priority="8737" operator="containsText" text="09.00 – 15:00">
      <formula>NOT(ISERROR(SEARCH("09.00 – 15:00",BC135)))</formula>
    </cfRule>
    <cfRule type="containsText" dxfId="8955" priority="8738" operator="containsText" text="09.00 – 16.00">
      <formula>NOT(ISERROR(SEARCH("09.00 – 16.00",BC135)))</formula>
    </cfRule>
    <cfRule type="containsText" dxfId="8954" priority="8739" operator="containsText" text="09.00 - 13:00">
      <formula>NOT(ISERROR(SEARCH("09.00 - 13:00",BC135)))</formula>
    </cfRule>
    <cfRule type="containsText" dxfId="8953" priority="8740" operator="containsText" text="08.30 – 16:30 ">
      <formula>NOT(ISERROR(SEARCH("08.30 – 16:30 ",BC135)))</formula>
    </cfRule>
    <cfRule type="containsText" dxfId="8952" priority="8741" operator="containsText" text="08.30 – 17:30 ">
      <formula>NOT(ISERROR(SEARCH("08.30 – 17:30 ",BC135)))</formula>
    </cfRule>
  </conditionalFormatting>
  <conditionalFormatting sqref="BC135:BC142">
    <cfRule type="containsText" dxfId="8951" priority="8736" operator="containsText" text="1 3 : 0 0">
      <formula>NOT(ISERROR(SEARCH("1 3 : 0 0",BC135)))</formula>
    </cfRule>
  </conditionalFormatting>
  <conditionalFormatting sqref="BC135:BC142">
    <cfRule type="containsText" dxfId="8950" priority="8746" operator="containsText" text="09:00 – 13.00 ">
      <formula>NOT(ISERROR(SEARCH("09:00 – 13.00 ",BC135)))</formula>
    </cfRule>
  </conditionalFormatting>
  <conditionalFormatting sqref="BC141">
    <cfRule type="containsText" dxfId="8949" priority="8733" operator="containsText" text="09:00 – 13.00 ">
      <formula>NOT(ISERROR(SEARCH("09:00 – 13.00 ",BC141)))</formula>
    </cfRule>
  </conditionalFormatting>
  <conditionalFormatting sqref="BC135:BC142">
    <cfRule type="containsText" dxfId="8948" priority="8732" operator="containsText" text="09:00 – 13.00 ">
      <formula>NOT(ISERROR(SEARCH("09:00 – 13.00 ",BC135)))</formula>
    </cfRule>
  </conditionalFormatting>
  <conditionalFormatting sqref="BC141:BC142">
    <cfRule type="containsText" dxfId="8947" priority="8731" operator="containsText" text="09:00 – 13.00 ">
      <formula>NOT(ISERROR(SEARCH("09:00 – 13.00 ",BC141)))</formula>
    </cfRule>
  </conditionalFormatting>
  <conditionalFormatting sqref="BC136">
    <cfRule type="containsText" dxfId="8946" priority="8728" operator="containsText" text="09.00 -13.00">
      <formula>NOT(ISERROR(SEARCH("09.00 -13.00",BC136)))</formula>
    </cfRule>
    <cfRule type="containsText" dxfId="8945" priority="8729" operator="containsText" text="09.00 -15:00">
      <formula>NOT(ISERROR(SEARCH("09.00 -15:00",BC136)))</formula>
    </cfRule>
    <cfRule type="containsText" dxfId="8944" priority="8730" operator="containsText" text="09.00 -16.00">
      <formula>NOT(ISERROR(SEARCH("09.00 -16.00",BC136)))</formula>
    </cfRule>
  </conditionalFormatting>
  <conditionalFormatting sqref="BC141">
    <cfRule type="containsText" dxfId="8943" priority="8721" operator="containsText" text="09:00 – 13.00 ">
      <formula>NOT(ISERROR(SEARCH("09:00 – 13.00 ",BC141)))</formula>
    </cfRule>
  </conditionalFormatting>
  <conditionalFormatting sqref="BC135:BC142">
    <cfRule type="containsText" dxfId="8942" priority="8720" operator="containsText" text="09:00 – 13.00 ">
      <formula>NOT(ISERROR(SEARCH("09:00 – 13.00 ",BC135)))</formula>
    </cfRule>
  </conditionalFormatting>
  <conditionalFormatting sqref="BC141:BC142">
    <cfRule type="containsText" dxfId="8941" priority="8719" operator="containsText" text="09:00 – 13.00 ">
      <formula>NOT(ISERROR(SEARCH("09:00 – 13.00 ",BC141)))</formula>
    </cfRule>
  </conditionalFormatting>
  <conditionalFormatting sqref="BC136">
    <cfRule type="containsText" dxfId="8940" priority="8707" operator="containsText" text="09.00 -13:00">
      <formula>NOT(ISERROR(SEARCH("09.00 -13:00",BC136)))</formula>
    </cfRule>
    <cfRule type="containsText" dxfId="8939" priority="8708" operator="containsText" text="08.30 -17.30">
      <formula>NOT(ISERROR(SEARCH("08.30 -17.30",BC136)))</formula>
    </cfRule>
    <cfRule type="containsText" dxfId="8938" priority="8709" operator="containsText" text="08.30 -15:30">
      <formula>NOT(ISERROR(SEARCH("08.30 -15:30",BC136)))</formula>
    </cfRule>
  </conditionalFormatting>
  <conditionalFormatting sqref="BC137:BC142">
    <cfRule type="containsText" dxfId="8937" priority="8701" operator="containsText" text="09.00 -13:00">
      <formula>NOT(ISERROR(SEARCH("09.00 -13:00",BC137)))</formula>
    </cfRule>
    <cfRule type="containsText" dxfId="8936" priority="8702" operator="containsText" text="08.30 -17.30">
      <formula>NOT(ISERROR(SEARCH("08.30 -17.30",BC137)))</formula>
    </cfRule>
    <cfRule type="containsText" dxfId="8935" priority="8703" operator="containsText" text="08.30 -15:30">
      <formula>NOT(ISERROR(SEARCH("08.30 -15:30",BC137)))</formula>
    </cfRule>
  </conditionalFormatting>
  <conditionalFormatting sqref="BC135">
    <cfRule type="containsText" dxfId="8934" priority="8698" operator="containsText" text="09.00 -13.00">
      <formula>NOT(ISERROR(SEARCH("09.00 -13.00",BC135)))</formula>
    </cfRule>
    <cfRule type="containsText" dxfId="8933" priority="8699" operator="containsText" text="09.00 -15:00">
      <formula>NOT(ISERROR(SEARCH("09.00 -15:00",BC135)))</formula>
    </cfRule>
    <cfRule type="containsText" dxfId="8932" priority="8700" operator="containsText" text="09.00 -16.00">
      <formula>NOT(ISERROR(SEARCH("09.00 -16.00",BC135)))</formula>
    </cfRule>
  </conditionalFormatting>
  <conditionalFormatting sqref="BC135">
    <cfRule type="containsText" dxfId="8931" priority="8695" operator="containsText" text="09.00 -13:00">
      <formula>NOT(ISERROR(SEARCH("09.00 -13:00",BC135)))</formula>
    </cfRule>
    <cfRule type="containsText" dxfId="8930" priority="8696" operator="containsText" text="08.30 -17.30">
      <formula>NOT(ISERROR(SEARCH("08.30 -17.30",BC135)))</formula>
    </cfRule>
    <cfRule type="containsText" dxfId="8929" priority="8697" operator="containsText" text="08.30 -15:30">
      <formula>NOT(ISERROR(SEARCH("08.30 -15:30",BC135)))</formula>
    </cfRule>
  </conditionalFormatting>
  <conditionalFormatting sqref="BC153">
    <cfRule type="containsText" dxfId="8928" priority="8678" operator="containsText" text="08.30 – 14.30">
      <formula>NOT(ISERROR(SEARCH("08.30 – 14.30",BC153)))</formula>
    </cfRule>
    <cfRule type="containsText" dxfId="8927" priority="8679" operator="containsText" text="09:30 – 18.30">
      <formula>NOT(ISERROR(SEARCH("09:30 – 18.30",BC153)))</formula>
    </cfRule>
    <cfRule type="containsText" dxfId="8926" priority="8680" operator="containsText" text="10.30 – 18.30">
      <formula>NOT(ISERROR(SEARCH("10.30 – 18.30",BC153)))</formula>
    </cfRule>
    <cfRule type="containsText" dxfId="8925" priority="8681" operator="containsText" text="09.30 – 18.30">
      <formula>NOT(ISERROR(SEARCH("09.30 – 18.30",BC153)))</formula>
    </cfRule>
    <cfRule type="containsText" dxfId="8924" priority="8682" operator="containsText" text="09.00 – 13:00">
      <formula>NOT(ISERROR(SEARCH("09.00 – 13:00",BC153)))</formula>
    </cfRule>
    <cfRule type="containsText" dxfId="8923" priority="8683" operator="containsText" text="08.30 – 16.30">
      <formula>NOT(ISERROR(SEARCH("08.30 – 16.30",BC153)))</formula>
    </cfRule>
    <cfRule type="containsText" dxfId="8922" priority="8684" operator="containsText" text="08:30 – 17.30">
      <formula>NOT(ISERROR(SEARCH("08:30 – 17.30",BC153)))</formula>
    </cfRule>
    <cfRule type="containsText" dxfId="8921" priority="8685" operator="containsText" text="08.30 – 17.30">
      <formula>NOT(ISERROR(SEARCH("08.30 – 17.30",BC153)))</formula>
    </cfRule>
    <cfRule type="containsText" dxfId="8920" priority="8686" operator="containsText" text="09.00 – 18.00">
      <formula>NOT(ISERROR(SEARCH("09.00 – 18.00",BC153)))</formula>
    </cfRule>
    <cfRule type="containsText" dxfId="8919" priority="8687" operator="containsText" text="09.00 – 13.00">
      <formula>NOT(ISERROR(SEARCH("09.00 – 13.00",BC153)))</formula>
    </cfRule>
    <cfRule type="containsText" dxfId="8918" priority="8688" operator="containsText" text="11.30 – 19.30">
      <formula>NOT(ISERROR(SEARCH("11.30 – 19.30",BC153)))</formula>
    </cfRule>
    <cfRule type="containsText" dxfId="8917" priority="8689" operator="containsText" text="10.30 – 19.30">
      <formula>NOT(ISERROR(SEARCH("10.30 – 19.30",BC153)))</formula>
    </cfRule>
    <cfRule type="containsText" dxfId="8916" priority="8690" operator="containsText" text="09.00 – 15.00">
      <formula>NOT(ISERROR(SEARCH("09.00 – 15.00",BC153)))</formula>
    </cfRule>
    <cfRule type="containsText" dxfId="8915" priority="8691" operator="containsText" text="12:30">
      <formula>NOT(ISERROR(SEARCH("12:30",BC153)))</formula>
    </cfRule>
    <cfRule type="containsText" dxfId="8914" priority="8692" operator="containsText" text="13:30">
      <formula>NOT(ISERROR(SEARCH("13:30",BC153)))</formula>
    </cfRule>
    <cfRule type="containsText" dxfId="8913" priority="8693" operator="containsText" text="FESTIVITÁ">
      <formula>NOT(ISERROR(SEARCH("FESTIVITÁ",BC153)))</formula>
    </cfRule>
    <cfRule type="cellIs" dxfId="8912" priority="8694" operator="equal">
      <formula>"DOMENICA"</formula>
    </cfRule>
  </conditionalFormatting>
  <conditionalFormatting sqref="BC154">
    <cfRule type="cellIs" dxfId="8911" priority="8669" operator="equal">
      <formula>"09.00 – 13.00"</formula>
    </cfRule>
  </conditionalFormatting>
  <conditionalFormatting sqref="BC154">
    <cfRule type="cellIs" dxfId="8910" priority="8670" operator="equal">
      <formula>"09.00 – 15.00"</formula>
    </cfRule>
  </conditionalFormatting>
  <conditionalFormatting sqref="BC154">
    <cfRule type="cellIs" dxfId="8909" priority="8671" operator="equal">
      <formula>"09.00 – 18.00"</formula>
    </cfRule>
  </conditionalFormatting>
  <conditionalFormatting sqref="BC154">
    <cfRule type="cellIs" dxfId="8908" priority="8672" operator="equal">
      <formula>"09.30 – 13.00"</formula>
    </cfRule>
  </conditionalFormatting>
  <conditionalFormatting sqref="BC154">
    <cfRule type="cellIs" dxfId="8907" priority="8673" operator="equal">
      <formula>"10.30 – 19.30"</formula>
    </cfRule>
  </conditionalFormatting>
  <conditionalFormatting sqref="BC154">
    <cfRule type="cellIs" dxfId="8906" priority="8674" operator="equal">
      <formula>"11.30 – 19.30"</formula>
    </cfRule>
  </conditionalFormatting>
  <conditionalFormatting sqref="BC154">
    <cfRule type="cellIs" dxfId="8905" priority="8675" operator="equal">
      <formula>_FV(13,"3")</formula>
    </cfRule>
  </conditionalFormatting>
  <conditionalFormatting sqref="BC154">
    <cfRule type="cellIs" dxfId="8904" priority="8676" operator="equal">
      <formula>_FV(13,"3")</formula>
    </cfRule>
  </conditionalFormatting>
  <conditionalFormatting sqref="BC154">
    <cfRule type="cellIs" dxfId="8903" priority="8677" operator="equal">
      <formula>_FV(13,"3")</formula>
    </cfRule>
  </conditionalFormatting>
  <conditionalFormatting sqref="BC154">
    <cfRule type="containsText" dxfId="8902" priority="8659" operator="containsText" text="DOMENICA">
      <formula>NOT(ISERROR(SEARCH("DOMENICA",BC154)))</formula>
    </cfRule>
    <cfRule type="containsText" dxfId="8901" priority="8660" operator="containsText" text="08.30 – 14.30">
      <formula>NOT(ISERROR(SEARCH("08.30 – 14.30",BC154)))</formula>
    </cfRule>
    <cfRule type="containsText" dxfId="8900" priority="8661" operator="containsText" text="09.30 – 18.30">
      <formula>NOT(ISERROR(SEARCH("09.30 – 18.30",BC154)))</formula>
    </cfRule>
    <cfRule type="containsText" dxfId="8899" priority="8662" operator="containsText" text="08.30 – 16.30">
      <formula>NOT(ISERROR(SEARCH("08.30 – 16.30",BC154)))</formula>
    </cfRule>
    <cfRule type="containsText" dxfId="8898" priority="8663" operator="containsText" text="08.30 – 17.30">
      <formula>NOT(ISERROR(SEARCH("08.30 – 17.30",BC154)))</formula>
    </cfRule>
    <cfRule type="containsText" dxfId="8897" priority="8664" operator="containsText" text="09.00 – 18.00">
      <formula>NOT(ISERROR(SEARCH("09.00 – 18.00",BC154)))</formula>
    </cfRule>
    <cfRule type="containsText" dxfId="8896" priority="8665" operator="containsText" text="09.00 – 15.00">
      <formula>NOT(ISERROR(SEARCH("09.00 – 15.00",BC154)))</formula>
    </cfRule>
    <cfRule type="containsText" dxfId="8895" priority="8666" operator="containsText" text="10.30 – 19.30">
      <formula>NOT(ISERROR(SEARCH("10.30 – 19.30",BC154)))</formula>
    </cfRule>
    <cfRule type="containsText" dxfId="8894" priority="8667" operator="containsText" text="09.00 – 13.00">
      <formula>NOT(ISERROR(SEARCH("09.00 – 13.00",BC154)))</formula>
    </cfRule>
    <cfRule type="containsText" dxfId="8893" priority="8668" operator="containsText" text="11.30 – 19.30">
      <formula>NOT(ISERROR(SEARCH("11.30 – 19.30",BC154)))</formula>
    </cfRule>
  </conditionalFormatting>
  <conditionalFormatting sqref="BC154">
    <cfRule type="cellIs" dxfId="8892" priority="8651" operator="equal">
      <formula>"09.00 – 15.00"</formula>
    </cfRule>
  </conditionalFormatting>
  <conditionalFormatting sqref="BC154">
    <cfRule type="cellIs" dxfId="8891" priority="8652" operator="equal">
      <formula>"09.00 – 18.00"</formula>
    </cfRule>
  </conditionalFormatting>
  <conditionalFormatting sqref="BC154">
    <cfRule type="cellIs" dxfId="8890" priority="8653" operator="equal">
      <formula>"09.30 – 13.00"</formula>
    </cfRule>
  </conditionalFormatting>
  <conditionalFormatting sqref="BC154">
    <cfRule type="cellIs" dxfId="8889" priority="8654" operator="equal">
      <formula>"10.30 – 19.30"</formula>
    </cfRule>
  </conditionalFormatting>
  <conditionalFormatting sqref="BC154">
    <cfRule type="cellIs" dxfId="8888" priority="8655" operator="equal">
      <formula>"11.30 – 19.30"</formula>
    </cfRule>
  </conditionalFormatting>
  <conditionalFormatting sqref="BC154">
    <cfRule type="cellIs" dxfId="8887" priority="8656" operator="equal">
      <formula>_FV(13,"3")</formula>
    </cfRule>
  </conditionalFormatting>
  <conditionalFormatting sqref="BC154">
    <cfRule type="cellIs" dxfId="8886" priority="8657" operator="equal">
      <formula>_FV(13,"3")</formula>
    </cfRule>
  </conditionalFormatting>
  <conditionalFormatting sqref="BC154">
    <cfRule type="cellIs" dxfId="8885" priority="8658" operator="equal">
      <formula>_FV(13,"3")</formula>
    </cfRule>
  </conditionalFormatting>
  <conditionalFormatting sqref="BC154">
    <cfRule type="cellIs" dxfId="8884" priority="8643" operator="equal">
      <formula>"09.00 – 15.00"</formula>
    </cfRule>
  </conditionalFormatting>
  <conditionalFormatting sqref="BC154">
    <cfRule type="cellIs" dxfId="8883" priority="8644" operator="equal">
      <formula>"09.00 – 18.00"</formula>
    </cfRule>
  </conditionalFormatting>
  <conditionalFormatting sqref="BC154">
    <cfRule type="cellIs" dxfId="8882" priority="8645" operator="equal">
      <formula>"09.30 – 13.00"</formula>
    </cfRule>
  </conditionalFormatting>
  <conditionalFormatting sqref="BC154">
    <cfRule type="cellIs" dxfId="8881" priority="8646" operator="equal">
      <formula>"10.30 – 19.30"</formula>
    </cfRule>
  </conditionalFormatting>
  <conditionalFormatting sqref="BC154">
    <cfRule type="cellIs" dxfId="8880" priority="8647" operator="equal">
      <formula>"11.30 – 19.30"</formula>
    </cfRule>
  </conditionalFormatting>
  <conditionalFormatting sqref="BC154">
    <cfRule type="cellIs" dxfId="8879" priority="8648" operator="equal">
      <formula>_FV(13,"3")</formula>
    </cfRule>
  </conditionalFormatting>
  <conditionalFormatting sqref="BC154">
    <cfRule type="cellIs" dxfId="8878" priority="8649" operator="equal">
      <formula>_FV(13,"3")</formula>
    </cfRule>
  </conditionalFormatting>
  <conditionalFormatting sqref="BC154">
    <cfRule type="cellIs" dxfId="8877" priority="8650" operator="equal">
      <formula>_FV(13,"3")</formula>
    </cfRule>
  </conditionalFormatting>
  <conditionalFormatting sqref="BC153:BC154">
    <cfRule type="containsText" dxfId="8876" priority="8637" operator="containsText" text="09.00 - 13.00">
      <formula>NOT(ISERROR(SEARCH("09.00 - 13.00",BC153)))</formula>
    </cfRule>
    <cfRule type="containsText" dxfId="8875" priority="8638" operator="containsText" text="09.00 – 15:00">
      <formula>NOT(ISERROR(SEARCH("09.00 – 15:00",BC153)))</formula>
    </cfRule>
    <cfRule type="containsText" dxfId="8874" priority="8639" operator="containsText" text="09.00 – 16.00">
      <formula>NOT(ISERROR(SEARCH("09.00 – 16.00",BC153)))</formula>
    </cfRule>
    <cfRule type="containsText" dxfId="8873" priority="8640" operator="containsText" text="09.00 - 13:00">
      <formula>NOT(ISERROR(SEARCH("09.00 - 13:00",BC153)))</formula>
    </cfRule>
    <cfRule type="containsText" dxfId="8872" priority="8641" operator="containsText" text="08.30 – 16:30 ">
      <formula>NOT(ISERROR(SEARCH("08.30 – 16:30 ",BC153)))</formula>
    </cfRule>
    <cfRule type="containsText" dxfId="8871" priority="8642" operator="containsText" text="08.30 – 17:30 ">
      <formula>NOT(ISERROR(SEARCH("08.30 – 17:30 ",BC153)))</formula>
    </cfRule>
  </conditionalFormatting>
  <conditionalFormatting sqref="BC154">
    <cfRule type="cellIs" dxfId="8870" priority="8629" operator="equal">
      <formula>"09.00 – 15.00"</formula>
    </cfRule>
  </conditionalFormatting>
  <conditionalFormatting sqref="BC154">
    <cfRule type="cellIs" dxfId="8869" priority="8630" operator="equal">
      <formula>"09.00 – 18.00"</formula>
    </cfRule>
  </conditionalFormatting>
  <conditionalFormatting sqref="BC154">
    <cfRule type="cellIs" dxfId="8868" priority="8631" operator="equal">
      <formula>"09.30 – 13.00"</formula>
    </cfRule>
  </conditionalFormatting>
  <conditionalFormatting sqref="BC154">
    <cfRule type="cellIs" dxfId="8867" priority="8632" operator="equal">
      <formula>"10.30 – 19.30"</formula>
    </cfRule>
  </conditionalFormatting>
  <conditionalFormatting sqref="BC154">
    <cfRule type="cellIs" dxfId="8866" priority="8633" operator="equal">
      <formula>"11.30 – 19.30"</formula>
    </cfRule>
  </conditionalFormatting>
  <conditionalFormatting sqref="BC154">
    <cfRule type="cellIs" dxfId="8865" priority="8634" operator="equal">
      <formula>_FV(13,"3")</formula>
    </cfRule>
  </conditionalFormatting>
  <conditionalFormatting sqref="BC154">
    <cfRule type="cellIs" dxfId="8864" priority="8635" operator="equal">
      <formula>_FV(13,"3")</formula>
    </cfRule>
  </conditionalFormatting>
  <conditionalFormatting sqref="BC154">
    <cfRule type="cellIs" dxfId="8863" priority="8636" operator="equal">
      <formula>_FV(13,"3")</formula>
    </cfRule>
  </conditionalFormatting>
  <conditionalFormatting sqref="BC154">
    <cfRule type="containsText" dxfId="8862" priority="8619" operator="containsText" text="DOMENICA">
      <formula>NOT(ISERROR(SEARCH("DOMENICA",BC154)))</formula>
    </cfRule>
    <cfRule type="containsText" dxfId="8861" priority="8620" operator="containsText" text="08.30 – 14.30">
      <formula>NOT(ISERROR(SEARCH("08.30 – 14.30",BC154)))</formula>
    </cfRule>
    <cfRule type="containsText" dxfId="8860" priority="8621" operator="containsText" text="09.30 – 18.30">
      <formula>NOT(ISERROR(SEARCH("09.30 – 18.30",BC154)))</formula>
    </cfRule>
    <cfRule type="containsText" dxfId="8859" priority="8622" operator="containsText" text="08.30 – 16.30">
      <formula>NOT(ISERROR(SEARCH("08.30 – 16.30",BC154)))</formula>
    </cfRule>
    <cfRule type="containsText" dxfId="8858" priority="8623" operator="containsText" text="08.30 – 17.30">
      <formula>NOT(ISERROR(SEARCH("08.30 – 17.30",BC154)))</formula>
    </cfRule>
    <cfRule type="containsText" dxfId="8857" priority="8624" operator="containsText" text="09.00 – 18.00">
      <formula>NOT(ISERROR(SEARCH("09.00 – 18.00",BC154)))</formula>
    </cfRule>
    <cfRule type="containsText" dxfId="8856" priority="8625" operator="containsText" text="09.00 – 15.00">
      <formula>NOT(ISERROR(SEARCH("09.00 – 15.00",BC154)))</formula>
    </cfRule>
    <cfRule type="containsText" dxfId="8855" priority="8626" operator="containsText" text="10.30 – 19.30">
      <formula>NOT(ISERROR(SEARCH("10.30 – 19.30",BC154)))</formula>
    </cfRule>
    <cfRule type="containsText" dxfId="8854" priority="8627" operator="containsText" text="09.00 – 13.00">
      <formula>NOT(ISERROR(SEARCH("09.00 – 13.00",BC154)))</formula>
    </cfRule>
    <cfRule type="containsText" dxfId="8853" priority="8628" operator="containsText" text="11.30 – 19.30">
      <formula>NOT(ISERROR(SEARCH("11.30 – 19.30",BC154)))</formula>
    </cfRule>
  </conditionalFormatting>
  <conditionalFormatting sqref="BC154">
    <cfRule type="cellIs" dxfId="8852" priority="8612" operator="equal">
      <formula>"09.00 – 18.00"</formula>
    </cfRule>
  </conditionalFormatting>
  <conditionalFormatting sqref="BC154">
    <cfRule type="cellIs" dxfId="8851" priority="8613" operator="equal">
      <formula>"09.30 – 13.00"</formula>
    </cfRule>
  </conditionalFormatting>
  <conditionalFormatting sqref="BC154">
    <cfRule type="cellIs" dxfId="8850" priority="8614" operator="equal">
      <formula>"10.30 – 19.30"</formula>
    </cfRule>
  </conditionalFormatting>
  <conditionalFormatting sqref="BC154">
    <cfRule type="cellIs" dxfId="8849" priority="8615" operator="equal">
      <formula>"11.30 – 19.30"</formula>
    </cfRule>
  </conditionalFormatting>
  <conditionalFormatting sqref="BC154">
    <cfRule type="cellIs" dxfId="8848" priority="8616" operator="equal">
      <formula>_FV(13,"3")</formula>
    </cfRule>
  </conditionalFormatting>
  <conditionalFormatting sqref="BC154">
    <cfRule type="cellIs" dxfId="8847" priority="8617" operator="equal">
      <formula>_FV(13,"3")</formula>
    </cfRule>
  </conditionalFormatting>
  <conditionalFormatting sqref="BC154">
    <cfRule type="cellIs" dxfId="8846" priority="8618" operator="equal">
      <formula>_FV(13,"3")</formula>
    </cfRule>
  </conditionalFormatting>
  <conditionalFormatting sqref="BC154">
    <cfRule type="cellIs" dxfId="8845" priority="8605" operator="equal">
      <formula>"09.00 – 18.00"</formula>
    </cfRule>
  </conditionalFormatting>
  <conditionalFormatting sqref="BC154">
    <cfRule type="cellIs" dxfId="8844" priority="8606" operator="equal">
      <formula>"09.30 – 13.00"</formula>
    </cfRule>
  </conditionalFormatting>
  <conditionalFormatting sqref="BC154">
    <cfRule type="cellIs" dxfId="8843" priority="8607" operator="equal">
      <formula>"10.30 – 19.30"</formula>
    </cfRule>
  </conditionalFormatting>
  <conditionalFormatting sqref="BC154">
    <cfRule type="cellIs" dxfId="8842" priority="8608" operator="equal">
      <formula>"11.30 – 19.30"</formula>
    </cfRule>
  </conditionalFormatting>
  <conditionalFormatting sqref="BC154">
    <cfRule type="cellIs" dxfId="8841" priority="8609" operator="equal">
      <formula>_FV(13,"3")</formula>
    </cfRule>
  </conditionalFormatting>
  <conditionalFormatting sqref="BC154">
    <cfRule type="cellIs" dxfId="8840" priority="8610" operator="equal">
      <formula>_FV(13,"3")</formula>
    </cfRule>
  </conditionalFormatting>
  <conditionalFormatting sqref="BC154">
    <cfRule type="cellIs" dxfId="8839" priority="8611" operator="equal">
      <formula>_FV(13,"3")</formula>
    </cfRule>
  </conditionalFormatting>
  <conditionalFormatting sqref="BC154">
    <cfRule type="cellIs" dxfId="8838" priority="8597" operator="equal">
      <formula>"09.00 – 15.00"</formula>
    </cfRule>
  </conditionalFormatting>
  <conditionalFormatting sqref="BC154">
    <cfRule type="cellIs" dxfId="8837" priority="8598" operator="equal">
      <formula>"09.00 – 18.00"</formula>
    </cfRule>
  </conditionalFormatting>
  <conditionalFormatting sqref="BC154">
    <cfRule type="cellIs" dxfId="8836" priority="8599" operator="equal">
      <formula>"09.30 – 13.00"</formula>
    </cfRule>
  </conditionalFormatting>
  <conditionalFormatting sqref="BC154">
    <cfRule type="cellIs" dxfId="8835" priority="8600" operator="equal">
      <formula>"10.30 – 19.30"</formula>
    </cfRule>
  </conditionalFormatting>
  <conditionalFormatting sqref="BC154">
    <cfRule type="cellIs" dxfId="8834" priority="8601" operator="equal">
      <formula>"11.30 – 19.30"</formula>
    </cfRule>
  </conditionalFormatting>
  <conditionalFormatting sqref="BC154">
    <cfRule type="cellIs" dxfId="8833" priority="8602" operator="equal">
      <formula>_FV(13,"3")</formula>
    </cfRule>
  </conditionalFormatting>
  <conditionalFormatting sqref="BC154">
    <cfRule type="cellIs" dxfId="8832" priority="8603" operator="equal">
      <formula>_FV(13,"3")</formula>
    </cfRule>
  </conditionalFormatting>
  <conditionalFormatting sqref="BC154">
    <cfRule type="cellIs" dxfId="8831" priority="8604" operator="equal">
      <formula>_FV(13,"3")</formula>
    </cfRule>
  </conditionalFormatting>
  <conditionalFormatting sqref="BC154">
    <cfRule type="containsText" dxfId="8830" priority="8587" operator="containsText" text="DOMENICA">
      <formula>NOT(ISERROR(SEARCH("DOMENICA",BC154)))</formula>
    </cfRule>
    <cfRule type="containsText" dxfId="8829" priority="8588" operator="containsText" text="08.30 – 14.30">
      <formula>NOT(ISERROR(SEARCH("08.30 – 14.30",BC154)))</formula>
    </cfRule>
    <cfRule type="containsText" dxfId="8828" priority="8589" operator="containsText" text="09.30 – 18.30">
      <formula>NOT(ISERROR(SEARCH("09.30 – 18.30",BC154)))</formula>
    </cfRule>
    <cfRule type="containsText" dxfId="8827" priority="8590" operator="containsText" text="08.30 – 16.30">
      <formula>NOT(ISERROR(SEARCH("08.30 – 16.30",BC154)))</formula>
    </cfRule>
    <cfRule type="containsText" dxfId="8826" priority="8591" operator="containsText" text="08.30 – 17.30">
      <formula>NOT(ISERROR(SEARCH("08.30 – 17.30",BC154)))</formula>
    </cfRule>
    <cfRule type="containsText" dxfId="8825" priority="8592" operator="containsText" text="09.00 – 18.00">
      <formula>NOT(ISERROR(SEARCH("09.00 – 18.00",BC154)))</formula>
    </cfRule>
    <cfRule type="containsText" dxfId="8824" priority="8593" operator="containsText" text="09.00 – 15.00">
      <formula>NOT(ISERROR(SEARCH("09.00 – 15.00",BC154)))</formula>
    </cfRule>
    <cfRule type="containsText" dxfId="8823" priority="8594" operator="containsText" text="10.30 – 19.30">
      <formula>NOT(ISERROR(SEARCH("10.30 – 19.30",BC154)))</formula>
    </cfRule>
    <cfRule type="containsText" dxfId="8822" priority="8595" operator="containsText" text="09.00 – 13.00">
      <formula>NOT(ISERROR(SEARCH("09.00 – 13.00",BC154)))</formula>
    </cfRule>
    <cfRule type="containsText" dxfId="8821" priority="8596" operator="containsText" text="11.30 – 19.30">
      <formula>NOT(ISERROR(SEARCH("11.30 – 19.30",BC154)))</formula>
    </cfRule>
  </conditionalFormatting>
  <conditionalFormatting sqref="BC154">
    <cfRule type="cellIs" dxfId="8820" priority="8580" operator="equal">
      <formula>"09.00 – 18.00"</formula>
    </cfRule>
  </conditionalFormatting>
  <conditionalFormatting sqref="BC154">
    <cfRule type="cellIs" dxfId="8819" priority="8581" operator="equal">
      <formula>"09.30 – 13.00"</formula>
    </cfRule>
  </conditionalFormatting>
  <conditionalFormatting sqref="BC154">
    <cfRule type="cellIs" dxfId="8818" priority="8582" operator="equal">
      <formula>"10.30 – 19.30"</formula>
    </cfRule>
  </conditionalFormatting>
  <conditionalFormatting sqref="BC154">
    <cfRule type="cellIs" dxfId="8817" priority="8583" operator="equal">
      <formula>"11.30 – 19.30"</formula>
    </cfRule>
  </conditionalFormatting>
  <conditionalFormatting sqref="BC154">
    <cfRule type="cellIs" dxfId="8816" priority="8584" operator="equal">
      <formula>_FV(13,"3")</formula>
    </cfRule>
  </conditionalFormatting>
  <conditionalFormatting sqref="BC154">
    <cfRule type="cellIs" dxfId="8815" priority="8585" operator="equal">
      <formula>_FV(13,"3")</formula>
    </cfRule>
  </conditionalFormatting>
  <conditionalFormatting sqref="BC154">
    <cfRule type="cellIs" dxfId="8814" priority="8586" operator="equal">
      <formula>_FV(13,"3")</formula>
    </cfRule>
  </conditionalFormatting>
  <conditionalFormatting sqref="BC154">
    <cfRule type="cellIs" dxfId="8813" priority="8573" operator="equal">
      <formula>"09.00 – 18.00"</formula>
    </cfRule>
  </conditionalFormatting>
  <conditionalFormatting sqref="BC154">
    <cfRule type="cellIs" dxfId="8812" priority="8574" operator="equal">
      <formula>"09.30 – 13.00"</formula>
    </cfRule>
  </conditionalFormatting>
  <conditionalFormatting sqref="BC154">
    <cfRule type="cellIs" dxfId="8811" priority="8575" operator="equal">
      <formula>"10.30 – 19.30"</formula>
    </cfRule>
  </conditionalFormatting>
  <conditionalFormatting sqref="BC154">
    <cfRule type="cellIs" dxfId="8810" priority="8576" operator="equal">
      <formula>"11.30 – 19.30"</formula>
    </cfRule>
  </conditionalFormatting>
  <conditionalFormatting sqref="BC154">
    <cfRule type="cellIs" dxfId="8809" priority="8577" operator="equal">
      <formula>_FV(13,"3")</formula>
    </cfRule>
  </conditionalFormatting>
  <conditionalFormatting sqref="BC154">
    <cfRule type="cellIs" dxfId="8808" priority="8578" operator="equal">
      <formula>_FV(13,"3")</formula>
    </cfRule>
  </conditionalFormatting>
  <conditionalFormatting sqref="BC154">
    <cfRule type="cellIs" dxfId="8807" priority="8579" operator="equal">
      <formula>_FV(13,"3")</formula>
    </cfRule>
  </conditionalFormatting>
  <conditionalFormatting sqref="BC155:BC162">
    <cfRule type="containsText" dxfId="8806" priority="8555" operator="containsText" text="08.30 – 14.30">
      <formula>NOT(ISERROR(SEARCH("08.30 – 14.30",BC155)))</formula>
    </cfRule>
    <cfRule type="containsText" dxfId="8805" priority="8556" operator="containsText" text="09:30 – 18.30">
      <formula>NOT(ISERROR(SEARCH("09:30 – 18.30",BC155)))</formula>
    </cfRule>
    <cfRule type="containsText" dxfId="8804" priority="8557" operator="containsText" text="10.30 – 18.30">
      <formula>NOT(ISERROR(SEARCH("10.30 – 18.30",BC155)))</formula>
    </cfRule>
    <cfRule type="containsText" dxfId="8803" priority="8558" operator="containsText" text="09.30 – 18.30">
      <formula>NOT(ISERROR(SEARCH("09.30 – 18.30",BC155)))</formula>
    </cfRule>
    <cfRule type="containsText" dxfId="8802" priority="8560" operator="containsText" text="09.00 – 13:00">
      <formula>NOT(ISERROR(SEARCH("09.00 – 13:00",BC155)))</formula>
    </cfRule>
    <cfRule type="containsText" dxfId="8801" priority="8561" operator="containsText" text="08.30 – 16.30">
      <formula>NOT(ISERROR(SEARCH("08.30 – 16.30",BC155)))</formula>
    </cfRule>
    <cfRule type="containsText" dxfId="8800" priority="8562" operator="containsText" text="08:30 – 17.30">
      <formula>NOT(ISERROR(SEARCH("08:30 – 17.30",BC155)))</formula>
    </cfRule>
    <cfRule type="containsText" dxfId="8799" priority="8563" operator="containsText" text="08.30 – 17.30">
      <formula>NOT(ISERROR(SEARCH("08.30 – 17.30",BC155)))</formula>
    </cfRule>
    <cfRule type="containsText" dxfId="8798" priority="8564" operator="containsText" text="09.00 – 18.00">
      <formula>NOT(ISERROR(SEARCH("09.00 – 18.00",BC155)))</formula>
    </cfRule>
    <cfRule type="containsText" dxfId="8797" priority="8565" operator="containsText" text="09.00 – 13.00">
      <formula>NOT(ISERROR(SEARCH("09.00 – 13.00",BC155)))</formula>
    </cfRule>
    <cfRule type="containsText" dxfId="8796" priority="8566" operator="containsText" text="11.30 – 19.30">
      <formula>NOT(ISERROR(SEARCH("11.30 – 19.30",BC155)))</formula>
    </cfRule>
    <cfRule type="containsText" dxfId="8795" priority="8567" operator="containsText" text="10.30 – 19.30">
      <formula>NOT(ISERROR(SEARCH("10.30 – 19.30",BC155)))</formula>
    </cfRule>
    <cfRule type="containsText" dxfId="8794" priority="8568" operator="containsText" text="09.00 – 15.00">
      <formula>NOT(ISERROR(SEARCH("09.00 – 15.00",BC155)))</formula>
    </cfRule>
    <cfRule type="containsText" dxfId="8793" priority="8569" operator="containsText" text="1 2 : 3 0">
      <formula>NOT(ISERROR(SEARCH("1 2 : 3 0",BC155)))</formula>
    </cfRule>
    <cfRule type="containsText" dxfId="8792" priority="8570" operator="containsText" text="1 3 : 3 0">
      <formula>NOT(ISERROR(SEARCH("1 3 : 3 0",BC155)))</formula>
    </cfRule>
    <cfRule type="containsText" dxfId="8791" priority="8571" operator="containsText" text="FESTIVITÁ">
      <formula>NOT(ISERROR(SEARCH("FESTIVITÁ",BC155)))</formula>
    </cfRule>
    <cfRule type="cellIs" dxfId="8790" priority="8572" operator="equal">
      <formula>"DOMENICA"</formula>
    </cfRule>
  </conditionalFormatting>
  <conditionalFormatting sqref="BC155:BC162">
    <cfRule type="containsText" dxfId="8789" priority="8547" operator="containsText" text="09.00 - 13.00">
      <formula>NOT(ISERROR(SEARCH("09.00 - 13.00",BC155)))</formula>
    </cfRule>
    <cfRule type="containsText" dxfId="8788" priority="8550" operator="containsText" text="09.00 – 15:00">
      <formula>NOT(ISERROR(SEARCH("09.00 – 15:00",BC155)))</formula>
    </cfRule>
    <cfRule type="containsText" dxfId="8787" priority="8551" operator="containsText" text="09.00 – 16.00">
      <formula>NOT(ISERROR(SEARCH("09.00 – 16.00",BC155)))</formula>
    </cfRule>
    <cfRule type="containsText" dxfId="8786" priority="8552" operator="containsText" text="09.00 - 13:00">
      <formula>NOT(ISERROR(SEARCH("09.00 - 13:00",BC155)))</formula>
    </cfRule>
    <cfRule type="containsText" dxfId="8785" priority="8553" operator="containsText" text="08.30 – 16:30 ">
      <formula>NOT(ISERROR(SEARCH("08.30 – 16:30 ",BC155)))</formula>
    </cfRule>
    <cfRule type="containsText" dxfId="8784" priority="8554" operator="containsText" text="08.30 – 17:30 ">
      <formula>NOT(ISERROR(SEARCH("08.30 – 17:30 ",BC155)))</formula>
    </cfRule>
  </conditionalFormatting>
  <conditionalFormatting sqref="BC155:BC162">
    <cfRule type="containsText" dxfId="8783" priority="8549" operator="containsText" text="1 3 : 0 0">
      <formula>NOT(ISERROR(SEARCH("1 3 : 0 0",BC155)))</formula>
    </cfRule>
  </conditionalFormatting>
  <conditionalFormatting sqref="BC155">
    <cfRule type="containsText" dxfId="8782" priority="8548" operator="containsText" text="13:00">
      <formula>NOT(ISERROR(SEARCH("13:00",BC155)))</formula>
    </cfRule>
  </conditionalFormatting>
  <conditionalFormatting sqref="BC155:BC162">
    <cfRule type="containsText" dxfId="8781" priority="8559" operator="containsText" text="09:00 – 13.00 ">
      <formula>NOT(ISERROR(SEARCH("09:00 – 13.00 ",BC155)))</formula>
    </cfRule>
  </conditionalFormatting>
  <conditionalFormatting sqref="BC161">
    <cfRule type="containsText" dxfId="8780" priority="8546" operator="containsText" text="09:00 – 13.00 ">
      <formula>NOT(ISERROR(SEARCH("09:00 – 13.00 ",BC161)))</formula>
    </cfRule>
  </conditionalFormatting>
  <conditionalFormatting sqref="BC155:BC162">
    <cfRule type="containsText" dxfId="8779" priority="8545" operator="containsText" text="09:00 – 13.00 ">
      <formula>NOT(ISERROR(SEARCH("09:00 – 13.00 ",BC155)))</formula>
    </cfRule>
  </conditionalFormatting>
  <conditionalFormatting sqref="BC161:BC162">
    <cfRule type="containsText" dxfId="8778" priority="8544" operator="containsText" text="09:00 – 13.00 ">
      <formula>NOT(ISERROR(SEARCH("09:00 – 13.00 ",BC161)))</formula>
    </cfRule>
  </conditionalFormatting>
  <conditionalFormatting sqref="BC156">
    <cfRule type="containsText" dxfId="8777" priority="8541" operator="containsText" text="09.00 -13.00">
      <formula>NOT(ISERROR(SEARCH("09.00 -13.00",BC156)))</formula>
    </cfRule>
    <cfRule type="containsText" dxfId="8776" priority="8542" operator="containsText" text="09.00 -15:00">
      <formula>NOT(ISERROR(SEARCH("09.00 -15:00",BC156)))</formula>
    </cfRule>
    <cfRule type="containsText" dxfId="8775" priority="8543" operator="containsText" text="09.00 -16.00">
      <formula>NOT(ISERROR(SEARCH("09.00 -16.00",BC156)))</formula>
    </cfRule>
  </conditionalFormatting>
  <conditionalFormatting sqref="BC157:BC162">
    <cfRule type="containsText" dxfId="8774" priority="8538" operator="containsText" text="09.00 -13.00">
      <formula>NOT(ISERROR(SEARCH("09.00 -13.00",BC157)))</formula>
    </cfRule>
    <cfRule type="containsText" dxfId="8773" priority="8539" operator="containsText" text="09.00 -15:00">
      <formula>NOT(ISERROR(SEARCH("09.00 -15:00",BC157)))</formula>
    </cfRule>
    <cfRule type="containsText" dxfId="8772" priority="8540" operator="containsText" text="09.00 -16.00">
      <formula>NOT(ISERROR(SEARCH("09.00 -16.00",BC157)))</formula>
    </cfRule>
  </conditionalFormatting>
  <conditionalFormatting sqref="BC155">
    <cfRule type="containsText" dxfId="8771" priority="8535" operator="containsText" text="09.00 -13.00">
      <formula>NOT(ISERROR(SEARCH("09.00 -13.00",BC155)))</formula>
    </cfRule>
    <cfRule type="containsText" dxfId="8770" priority="8536" operator="containsText" text="09.00 -15:00">
      <formula>NOT(ISERROR(SEARCH("09.00 -15:00",BC155)))</formula>
    </cfRule>
    <cfRule type="containsText" dxfId="8769" priority="8537" operator="containsText" text="09.00 -16.00">
      <formula>NOT(ISERROR(SEARCH("09.00 -16.00",BC155)))</formula>
    </cfRule>
  </conditionalFormatting>
  <conditionalFormatting sqref="BC161">
    <cfRule type="containsText" dxfId="8768" priority="8534" operator="containsText" text="09:00 – 13.00 ">
      <formula>NOT(ISERROR(SEARCH("09:00 – 13.00 ",BC161)))</formula>
    </cfRule>
  </conditionalFormatting>
  <conditionalFormatting sqref="BC155:BC162">
    <cfRule type="containsText" dxfId="8767" priority="8533" operator="containsText" text="09:00 – 13.00 ">
      <formula>NOT(ISERROR(SEARCH("09:00 – 13.00 ",BC155)))</formula>
    </cfRule>
  </conditionalFormatting>
  <conditionalFormatting sqref="BC161:BC162">
    <cfRule type="containsText" dxfId="8766" priority="8532" operator="containsText" text="09:00 – 13.00 ">
      <formula>NOT(ISERROR(SEARCH("09:00 – 13.00 ",BC161)))</formula>
    </cfRule>
  </conditionalFormatting>
  <conditionalFormatting sqref="BC156">
    <cfRule type="containsText" dxfId="8765" priority="8529" operator="containsText" text="09.00 -13.00">
      <formula>NOT(ISERROR(SEARCH("09.00 -13.00",BC156)))</formula>
    </cfRule>
    <cfRule type="containsText" dxfId="8764" priority="8530" operator="containsText" text="09.00 -15:00">
      <formula>NOT(ISERROR(SEARCH("09.00 -15:00",BC156)))</formula>
    </cfRule>
    <cfRule type="containsText" dxfId="8763" priority="8531" operator="containsText" text="09.00 -16.00">
      <formula>NOT(ISERROR(SEARCH("09.00 -16.00",BC156)))</formula>
    </cfRule>
  </conditionalFormatting>
  <conditionalFormatting sqref="BC157:BC162">
    <cfRule type="containsText" dxfId="8762" priority="8526" operator="containsText" text="09.00 -13.00">
      <formula>NOT(ISERROR(SEARCH("09.00 -13.00",BC157)))</formula>
    </cfRule>
    <cfRule type="containsText" dxfId="8761" priority="8527" operator="containsText" text="09.00 -15:00">
      <formula>NOT(ISERROR(SEARCH("09.00 -15:00",BC157)))</formula>
    </cfRule>
    <cfRule type="containsText" dxfId="8760" priority="8528" operator="containsText" text="09.00 -16.00">
      <formula>NOT(ISERROR(SEARCH("09.00 -16.00",BC157)))</formula>
    </cfRule>
  </conditionalFormatting>
  <conditionalFormatting sqref="BC155">
    <cfRule type="containsText" dxfId="8759" priority="8523" operator="containsText" text="09.00 -13.00">
      <formula>NOT(ISERROR(SEARCH("09.00 -13.00",BC155)))</formula>
    </cfRule>
    <cfRule type="containsText" dxfId="8758" priority="8524" operator="containsText" text="09.00 -15:00">
      <formula>NOT(ISERROR(SEARCH("09.00 -15:00",BC155)))</formula>
    </cfRule>
    <cfRule type="containsText" dxfId="8757" priority="8525" operator="containsText" text="09.00 -16.00">
      <formula>NOT(ISERROR(SEARCH("09.00 -16.00",BC155)))</formula>
    </cfRule>
  </conditionalFormatting>
  <conditionalFormatting sqref="BC156">
    <cfRule type="containsText" dxfId="8756" priority="8520" operator="containsText" text="09.00 -13:00">
      <formula>NOT(ISERROR(SEARCH("09.00 -13:00",BC156)))</formula>
    </cfRule>
    <cfRule type="containsText" dxfId="8755" priority="8521" operator="containsText" text="08.30 -17.30">
      <formula>NOT(ISERROR(SEARCH("08.30 -17.30",BC156)))</formula>
    </cfRule>
    <cfRule type="containsText" dxfId="8754" priority="8522" operator="containsText" text="08.30 -15:30">
      <formula>NOT(ISERROR(SEARCH("08.30 -15:30",BC156)))</formula>
    </cfRule>
  </conditionalFormatting>
  <conditionalFormatting sqref="BC157:BC162">
    <cfRule type="containsText" dxfId="8753" priority="8517" operator="containsText" text="09.00 -13.00">
      <formula>NOT(ISERROR(SEARCH("09.00 -13.00",BC157)))</formula>
    </cfRule>
    <cfRule type="containsText" dxfId="8752" priority="8518" operator="containsText" text="09.00 -15:00">
      <formula>NOT(ISERROR(SEARCH("09.00 -15:00",BC157)))</formula>
    </cfRule>
    <cfRule type="containsText" dxfId="8751" priority="8519" operator="containsText" text="09.00 -16.00">
      <formula>NOT(ISERROR(SEARCH("09.00 -16.00",BC157)))</formula>
    </cfRule>
  </conditionalFormatting>
  <conditionalFormatting sqref="BC157:BC162">
    <cfRule type="containsText" dxfId="8750" priority="8514" operator="containsText" text="09.00 -13:00">
      <formula>NOT(ISERROR(SEARCH("09.00 -13:00",BC157)))</formula>
    </cfRule>
    <cfRule type="containsText" dxfId="8749" priority="8515" operator="containsText" text="08.30 -17.30">
      <formula>NOT(ISERROR(SEARCH("08.30 -17.30",BC157)))</formula>
    </cfRule>
    <cfRule type="containsText" dxfId="8748" priority="8516" operator="containsText" text="08.30 -15:30">
      <formula>NOT(ISERROR(SEARCH("08.30 -15:30",BC157)))</formula>
    </cfRule>
  </conditionalFormatting>
  <conditionalFormatting sqref="BC155">
    <cfRule type="containsText" dxfId="8747" priority="8511" operator="containsText" text="09.00 -13.00">
      <formula>NOT(ISERROR(SEARCH("09.00 -13.00",BC155)))</formula>
    </cfRule>
    <cfRule type="containsText" dxfId="8746" priority="8512" operator="containsText" text="09.00 -15:00">
      <formula>NOT(ISERROR(SEARCH("09.00 -15:00",BC155)))</formula>
    </cfRule>
    <cfRule type="containsText" dxfId="8745" priority="8513" operator="containsText" text="09.00 -16.00">
      <formula>NOT(ISERROR(SEARCH("09.00 -16.00",BC155)))</formula>
    </cfRule>
  </conditionalFormatting>
  <conditionalFormatting sqref="BC155">
    <cfRule type="containsText" dxfId="8744" priority="8508" operator="containsText" text="09.00 -13:00">
      <formula>NOT(ISERROR(SEARCH("09.00 -13:00",BC155)))</formula>
    </cfRule>
    <cfRule type="containsText" dxfId="8743" priority="8509" operator="containsText" text="08.30 -17.30">
      <formula>NOT(ISERROR(SEARCH("08.30 -17.30",BC155)))</formula>
    </cfRule>
    <cfRule type="containsText" dxfId="8742" priority="8510" operator="containsText" text="08.30 -15:30">
      <formula>NOT(ISERROR(SEARCH("08.30 -15:30",BC155)))</formula>
    </cfRule>
  </conditionalFormatting>
  <conditionalFormatting sqref="BD143">
    <cfRule type="containsText" dxfId="8741" priority="8491" operator="containsText" text="08.30 – 14.30">
      <formula>NOT(ISERROR(SEARCH("08.30 – 14.30",BD143)))</formula>
    </cfRule>
    <cfRule type="containsText" dxfId="8740" priority="8492" operator="containsText" text="09:30 – 18.30">
      <formula>NOT(ISERROR(SEARCH("09:30 – 18.30",BD143)))</formula>
    </cfRule>
    <cfRule type="containsText" dxfId="8739" priority="8493" operator="containsText" text="10.30 – 18.30">
      <formula>NOT(ISERROR(SEARCH("10.30 – 18.30",BD143)))</formula>
    </cfRule>
    <cfRule type="containsText" dxfId="8738" priority="8494" operator="containsText" text="09.30 – 18.30">
      <formula>NOT(ISERROR(SEARCH("09.30 – 18.30",BD143)))</formula>
    </cfRule>
    <cfRule type="containsText" dxfId="8737" priority="8495" operator="containsText" text="09.00 – 13:00">
      <formula>NOT(ISERROR(SEARCH("09.00 – 13:00",BD143)))</formula>
    </cfRule>
    <cfRule type="containsText" dxfId="8736" priority="8496" operator="containsText" text="08.30 – 16.30">
      <formula>NOT(ISERROR(SEARCH("08.30 – 16.30",BD143)))</formula>
    </cfRule>
    <cfRule type="containsText" dxfId="8735" priority="8497" operator="containsText" text="08:30 – 17.30">
      <formula>NOT(ISERROR(SEARCH("08:30 – 17.30",BD143)))</formula>
    </cfRule>
    <cfRule type="containsText" dxfId="8734" priority="8498" operator="containsText" text="08.30 – 17.30">
      <formula>NOT(ISERROR(SEARCH("08.30 – 17.30",BD143)))</formula>
    </cfRule>
    <cfRule type="containsText" dxfId="8733" priority="8499" operator="containsText" text="09.00 – 18.00">
      <formula>NOT(ISERROR(SEARCH("09.00 – 18.00",BD143)))</formula>
    </cfRule>
    <cfRule type="containsText" dxfId="8732" priority="8500" operator="containsText" text="09.00 – 13.00">
      <formula>NOT(ISERROR(SEARCH("09.00 – 13.00",BD143)))</formula>
    </cfRule>
    <cfRule type="containsText" dxfId="8731" priority="8501" operator="containsText" text="11.30 – 19.30">
      <formula>NOT(ISERROR(SEARCH("11.30 – 19.30",BD143)))</formula>
    </cfRule>
    <cfRule type="containsText" dxfId="8730" priority="8502" operator="containsText" text="10.30 – 19.30">
      <formula>NOT(ISERROR(SEARCH("10.30 – 19.30",BD143)))</formula>
    </cfRule>
    <cfRule type="containsText" dxfId="8729" priority="8503" operator="containsText" text="09.00 – 15.00">
      <formula>NOT(ISERROR(SEARCH("09.00 – 15.00",BD143)))</formula>
    </cfRule>
    <cfRule type="containsText" dxfId="8728" priority="8504" operator="containsText" text="12:30">
      <formula>NOT(ISERROR(SEARCH("12:30",BD143)))</formula>
    </cfRule>
    <cfRule type="containsText" dxfId="8727" priority="8505" operator="containsText" text="13:30">
      <formula>NOT(ISERROR(SEARCH("13:30",BD143)))</formula>
    </cfRule>
    <cfRule type="containsText" dxfId="8726" priority="8506" operator="containsText" text="FESTIVITÁ">
      <formula>NOT(ISERROR(SEARCH("FESTIVITÁ",BD143)))</formula>
    </cfRule>
    <cfRule type="cellIs" dxfId="8725" priority="8507" operator="equal">
      <formula>"DOMENICA"</formula>
    </cfRule>
  </conditionalFormatting>
  <conditionalFormatting sqref="BD143">
    <cfRule type="containsText" dxfId="8724" priority="8485" operator="containsText" text="09.00 - 13.00">
      <formula>NOT(ISERROR(SEARCH("09.00 - 13.00",BD143)))</formula>
    </cfRule>
    <cfRule type="containsText" dxfId="8723" priority="8486" operator="containsText" text="09.00 – 15:00">
      <formula>NOT(ISERROR(SEARCH("09.00 – 15:00",BD143)))</formula>
    </cfRule>
    <cfRule type="containsText" dxfId="8722" priority="8487" operator="containsText" text="09.00 – 16.00">
      <formula>NOT(ISERROR(SEARCH("09.00 – 16.00",BD143)))</formula>
    </cfRule>
    <cfRule type="containsText" dxfId="8721" priority="8488" operator="containsText" text="09.00 - 13:00">
      <formula>NOT(ISERROR(SEARCH("09.00 - 13:00",BD143)))</formula>
    </cfRule>
    <cfRule type="containsText" dxfId="8720" priority="8489" operator="containsText" text="08.30 – 16:30 ">
      <formula>NOT(ISERROR(SEARCH("08.30 – 16:30 ",BD143)))</formula>
    </cfRule>
    <cfRule type="containsText" dxfId="8719" priority="8490" operator="containsText" text="08.30 – 17:30 ">
      <formula>NOT(ISERROR(SEARCH("08.30 – 17:30 ",BD143)))</formula>
    </cfRule>
  </conditionalFormatting>
  <conditionalFormatting sqref="BD144">
    <cfRule type="cellIs" dxfId="8718" priority="8453" operator="equal">
      <formula>"09.00 – 18.00"</formula>
    </cfRule>
  </conditionalFormatting>
  <conditionalFormatting sqref="BD144">
    <cfRule type="cellIs" dxfId="8717" priority="8477" operator="equal">
      <formula>"09.00 – 15.00"</formula>
    </cfRule>
  </conditionalFormatting>
  <conditionalFormatting sqref="BD144">
    <cfRule type="cellIs" dxfId="8716" priority="8478" operator="equal">
      <formula>"09.00 – 18.00"</formula>
    </cfRule>
  </conditionalFormatting>
  <conditionalFormatting sqref="BD144">
    <cfRule type="cellIs" dxfId="8715" priority="8479" operator="equal">
      <formula>"09.30 – 13.00"</formula>
    </cfRule>
  </conditionalFormatting>
  <conditionalFormatting sqref="BD144">
    <cfRule type="cellIs" dxfId="8714" priority="8480" operator="equal">
      <formula>"10.30 – 19.30"</formula>
    </cfRule>
  </conditionalFormatting>
  <conditionalFormatting sqref="BD144">
    <cfRule type="cellIs" dxfId="8713" priority="8481" operator="equal">
      <formula>"11.30 – 19.30"</formula>
    </cfRule>
  </conditionalFormatting>
  <conditionalFormatting sqref="BD144">
    <cfRule type="cellIs" dxfId="8712" priority="8482" operator="equal">
      <formula>_FV(13,"3")</formula>
    </cfRule>
  </conditionalFormatting>
  <conditionalFormatting sqref="BD144">
    <cfRule type="cellIs" dxfId="8711" priority="8483" operator="equal">
      <formula>_FV(13,"3")</formula>
    </cfRule>
  </conditionalFormatting>
  <conditionalFormatting sqref="BD144">
    <cfRule type="cellIs" dxfId="8710" priority="8484" operator="equal">
      <formula>_FV(13,"3")</formula>
    </cfRule>
  </conditionalFormatting>
  <conditionalFormatting sqref="BD144">
    <cfRule type="containsText" dxfId="8709" priority="8467" operator="containsText" text="DOMENICA">
      <formula>NOT(ISERROR(SEARCH("DOMENICA",BD144)))</formula>
    </cfRule>
    <cfRule type="containsText" dxfId="8708" priority="8468" operator="containsText" text="08.30 – 14.30">
      <formula>NOT(ISERROR(SEARCH("08.30 – 14.30",BD144)))</formula>
    </cfRule>
    <cfRule type="containsText" dxfId="8707" priority="8469" operator="containsText" text="09.30 – 18.30">
      <formula>NOT(ISERROR(SEARCH("09.30 – 18.30",BD144)))</formula>
    </cfRule>
    <cfRule type="containsText" dxfId="8706" priority="8470" operator="containsText" text="08.30 – 16.30">
      <formula>NOT(ISERROR(SEARCH("08.30 – 16.30",BD144)))</formula>
    </cfRule>
    <cfRule type="containsText" dxfId="8705" priority="8471" operator="containsText" text="08.30 – 17.30">
      <formula>NOT(ISERROR(SEARCH("08.30 – 17.30",BD144)))</formula>
    </cfRule>
    <cfRule type="containsText" dxfId="8704" priority="8472" operator="containsText" text="09.00 – 18.00">
      <formula>NOT(ISERROR(SEARCH("09.00 – 18.00",BD144)))</formula>
    </cfRule>
    <cfRule type="containsText" dxfId="8703" priority="8473" operator="containsText" text="09.00 – 15.00">
      <formula>NOT(ISERROR(SEARCH("09.00 – 15.00",BD144)))</formula>
    </cfRule>
    <cfRule type="containsText" dxfId="8702" priority="8474" operator="containsText" text="10.30 – 19.30">
      <formula>NOT(ISERROR(SEARCH("10.30 – 19.30",BD144)))</formula>
    </cfRule>
    <cfRule type="containsText" dxfId="8701" priority="8475" operator="containsText" text="09.00 – 13.00">
      <formula>NOT(ISERROR(SEARCH("09.00 – 13.00",BD144)))</formula>
    </cfRule>
    <cfRule type="containsText" dxfId="8700" priority="8476" operator="containsText" text="11.30 – 19.30">
      <formula>NOT(ISERROR(SEARCH("11.30 – 19.30",BD144)))</formula>
    </cfRule>
  </conditionalFormatting>
  <conditionalFormatting sqref="BD144">
    <cfRule type="cellIs" dxfId="8699" priority="8460" operator="equal">
      <formula>"09.00 – 18.00"</formula>
    </cfRule>
  </conditionalFormatting>
  <conditionalFormatting sqref="BD144">
    <cfRule type="cellIs" dxfId="8698" priority="8461" operator="equal">
      <formula>"09.30 – 13.00"</formula>
    </cfRule>
  </conditionalFormatting>
  <conditionalFormatting sqref="BD144">
    <cfRule type="cellIs" dxfId="8697" priority="8462" operator="equal">
      <formula>"10.30 – 19.30"</formula>
    </cfRule>
  </conditionalFormatting>
  <conditionalFormatting sqref="BD144">
    <cfRule type="cellIs" dxfId="8696" priority="8463" operator="equal">
      <formula>"11.30 – 19.30"</formula>
    </cfRule>
  </conditionalFormatting>
  <conditionalFormatting sqref="BD144">
    <cfRule type="cellIs" dxfId="8695" priority="8464" operator="equal">
      <formula>_FV(13,"3")</formula>
    </cfRule>
  </conditionalFormatting>
  <conditionalFormatting sqref="BD144">
    <cfRule type="cellIs" dxfId="8694" priority="8465" operator="equal">
      <formula>_FV(13,"3")</formula>
    </cfRule>
  </conditionalFormatting>
  <conditionalFormatting sqref="BD144">
    <cfRule type="cellIs" dxfId="8693" priority="8466" operator="equal">
      <formula>_FV(13,"3")</formula>
    </cfRule>
  </conditionalFormatting>
  <conditionalFormatting sqref="BD144">
    <cfRule type="cellIs" dxfId="8692" priority="8451" operator="equal">
      <formula>"09.00 – 13.00"</formula>
    </cfRule>
  </conditionalFormatting>
  <conditionalFormatting sqref="BD144">
    <cfRule type="cellIs" dxfId="8691" priority="8452" operator="equal">
      <formula>"09.00 – 15.00"</formula>
    </cfRule>
  </conditionalFormatting>
  <conditionalFormatting sqref="BD144">
    <cfRule type="cellIs" dxfId="8690" priority="8454" operator="equal">
      <formula>"09.30 – 13.00"</formula>
    </cfRule>
  </conditionalFormatting>
  <conditionalFormatting sqref="BD144">
    <cfRule type="cellIs" dxfId="8689" priority="8455" operator="equal">
      <formula>"10.30 – 19.30"</formula>
    </cfRule>
  </conditionalFormatting>
  <conditionalFormatting sqref="BD144">
    <cfRule type="cellIs" dxfId="8688" priority="8456" operator="equal">
      <formula>"11.30 – 19.30"</formula>
    </cfRule>
  </conditionalFormatting>
  <conditionalFormatting sqref="BD144">
    <cfRule type="cellIs" dxfId="8687" priority="8457" operator="equal">
      <formula>_FV(13,"3")</formula>
    </cfRule>
  </conditionalFormatting>
  <conditionalFormatting sqref="BD144">
    <cfRule type="cellIs" dxfId="8686" priority="8458" operator="equal">
      <formula>_FV(13,"3")</formula>
    </cfRule>
  </conditionalFormatting>
  <conditionalFormatting sqref="BD144">
    <cfRule type="cellIs" dxfId="8685" priority="8459" operator="equal">
      <formula>_FV(13,"3")</formula>
    </cfRule>
  </conditionalFormatting>
  <conditionalFormatting sqref="BD144">
    <cfRule type="containsText" dxfId="8684" priority="8445" operator="containsText" text="09.00 - 13.00">
      <formula>NOT(ISERROR(SEARCH("09.00 - 13.00",BD144)))</formula>
    </cfRule>
    <cfRule type="containsText" dxfId="8683" priority="8446" operator="containsText" text="09.00 – 15:00">
      <formula>NOT(ISERROR(SEARCH("09.00 – 15:00",BD144)))</formula>
    </cfRule>
    <cfRule type="containsText" dxfId="8682" priority="8447" operator="containsText" text="09.00 – 16.00">
      <formula>NOT(ISERROR(SEARCH("09.00 – 16.00",BD144)))</formula>
    </cfRule>
    <cfRule type="containsText" dxfId="8681" priority="8448" operator="containsText" text="09.00 - 13:00">
      <formula>NOT(ISERROR(SEARCH("09.00 - 13:00",BD144)))</formula>
    </cfRule>
    <cfRule type="containsText" dxfId="8680" priority="8449" operator="containsText" text="08.30 – 16:30 ">
      <formula>NOT(ISERROR(SEARCH("08.30 – 16:30 ",BD144)))</formula>
    </cfRule>
    <cfRule type="containsText" dxfId="8679" priority="8450" operator="containsText" text="08.30 – 17:30 ">
      <formula>NOT(ISERROR(SEARCH("08.30 – 17:30 ",BD144)))</formula>
    </cfRule>
  </conditionalFormatting>
  <conditionalFormatting sqref="BD144">
    <cfRule type="cellIs" dxfId="8678" priority="8437" operator="equal">
      <formula>"09.00 – 15.00"</formula>
    </cfRule>
  </conditionalFormatting>
  <conditionalFormatting sqref="BD144">
    <cfRule type="cellIs" dxfId="8677" priority="8438" operator="equal">
      <formula>"09.00 – 18.00"</formula>
    </cfRule>
  </conditionalFormatting>
  <conditionalFormatting sqref="BD144">
    <cfRule type="cellIs" dxfId="8676" priority="8439" operator="equal">
      <formula>"09.30 – 13.00"</formula>
    </cfRule>
  </conditionalFormatting>
  <conditionalFormatting sqref="BD144">
    <cfRule type="cellIs" dxfId="8675" priority="8440" operator="equal">
      <formula>"10.30 – 19.30"</formula>
    </cfRule>
  </conditionalFormatting>
  <conditionalFormatting sqref="BD144">
    <cfRule type="cellIs" dxfId="8674" priority="8441" operator="equal">
      <formula>"11.30 – 19.30"</formula>
    </cfRule>
  </conditionalFormatting>
  <conditionalFormatting sqref="BD144">
    <cfRule type="cellIs" dxfId="8673" priority="8442" operator="equal">
      <formula>_FV(13,"3")</formula>
    </cfRule>
  </conditionalFormatting>
  <conditionalFormatting sqref="BD144">
    <cfRule type="cellIs" dxfId="8672" priority="8443" operator="equal">
      <formula>_FV(13,"3")</formula>
    </cfRule>
  </conditionalFormatting>
  <conditionalFormatting sqref="BD144">
    <cfRule type="cellIs" dxfId="8671" priority="8444" operator="equal">
      <formula>_FV(13,"3")</formula>
    </cfRule>
  </conditionalFormatting>
  <conditionalFormatting sqref="BD144">
    <cfRule type="containsText" dxfId="8670" priority="8427" operator="containsText" text="DOMENICA">
      <formula>NOT(ISERROR(SEARCH("DOMENICA",BD144)))</formula>
    </cfRule>
    <cfRule type="containsText" dxfId="8669" priority="8428" operator="containsText" text="08.30 – 14.30">
      <formula>NOT(ISERROR(SEARCH("08.30 – 14.30",BD144)))</formula>
    </cfRule>
    <cfRule type="containsText" dxfId="8668" priority="8429" operator="containsText" text="09.30 – 18.30">
      <formula>NOT(ISERROR(SEARCH("09.30 – 18.30",BD144)))</formula>
    </cfRule>
    <cfRule type="containsText" dxfId="8667" priority="8430" operator="containsText" text="08.30 – 16.30">
      <formula>NOT(ISERROR(SEARCH("08.30 – 16.30",BD144)))</formula>
    </cfRule>
    <cfRule type="containsText" dxfId="8666" priority="8431" operator="containsText" text="08.30 – 17.30">
      <formula>NOT(ISERROR(SEARCH("08.30 – 17.30",BD144)))</formula>
    </cfRule>
    <cfRule type="containsText" dxfId="8665" priority="8432" operator="containsText" text="09.00 – 18.00">
      <formula>NOT(ISERROR(SEARCH("09.00 – 18.00",BD144)))</formula>
    </cfRule>
    <cfRule type="containsText" dxfId="8664" priority="8433" operator="containsText" text="09.00 – 15.00">
      <formula>NOT(ISERROR(SEARCH("09.00 – 15.00",BD144)))</formula>
    </cfRule>
    <cfRule type="containsText" dxfId="8663" priority="8434" operator="containsText" text="10.30 – 19.30">
      <formula>NOT(ISERROR(SEARCH("10.30 – 19.30",BD144)))</formula>
    </cfRule>
    <cfRule type="containsText" dxfId="8662" priority="8435" operator="containsText" text="09.00 – 13.00">
      <formula>NOT(ISERROR(SEARCH("09.00 – 13.00",BD144)))</formula>
    </cfRule>
    <cfRule type="containsText" dxfId="8661" priority="8436" operator="containsText" text="11.30 – 19.30">
      <formula>NOT(ISERROR(SEARCH("11.30 – 19.30",BD144)))</formula>
    </cfRule>
  </conditionalFormatting>
  <conditionalFormatting sqref="BD144">
    <cfRule type="cellIs" dxfId="8660" priority="8420" operator="equal">
      <formula>"09.00 – 18.00"</formula>
    </cfRule>
  </conditionalFormatting>
  <conditionalFormatting sqref="BD144">
    <cfRule type="cellIs" dxfId="8659" priority="8421" operator="equal">
      <formula>"09.30 – 13.00"</formula>
    </cfRule>
  </conditionalFormatting>
  <conditionalFormatting sqref="BD144">
    <cfRule type="cellIs" dxfId="8658" priority="8422" operator="equal">
      <formula>"10.30 – 19.30"</formula>
    </cfRule>
  </conditionalFormatting>
  <conditionalFormatting sqref="BD144">
    <cfRule type="cellIs" dxfId="8657" priority="8423" operator="equal">
      <formula>"11.30 – 19.30"</formula>
    </cfRule>
  </conditionalFormatting>
  <conditionalFormatting sqref="BD144">
    <cfRule type="cellIs" dxfId="8656" priority="8424" operator="equal">
      <formula>_FV(13,"3")</formula>
    </cfRule>
  </conditionalFormatting>
  <conditionalFormatting sqref="BD144">
    <cfRule type="cellIs" dxfId="8655" priority="8425" operator="equal">
      <formula>_FV(13,"3")</formula>
    </cfRule>
  </conditionalFormatting>
  <conditionalFormatting sqref="BD144">
    <cfRule type="cellIs" dxfId="8654" priority="8426" operator="equal">
      <formula>_FV(13,"3")</formula>
    </cfRule>
  </conditionalFormatting>
  <conditionalFormatting sqref="BD144">
    <cfRule type="cellIs" dxfId="8653" priority="8413" operator="equal">
      <formula>"09.00 – 18.00"</formula>
    </cfRule>
  </conditionalFormatting>
  <conditionalFormatting sqref="BD144">
    <cfRule type="cellIs" dxfId="8652" priority="8414" operator="equal">
      <formula>"09.30 – 13.00"</formula>
    </cfRule>
  </conditionalFormatting>
  <conditionalFormatting sqref="BD144">
    <cfRule type="cellIs" dxfId="8651" priority="8415" operator="equal">
      <formula>"10.30 – 19.30"</formula>
    </cfRule>
  </conditionalFormatting>
  <conditionalFormatting sqref="BD144">
    <cfRule type="cellIs" dxfId="8650" priority="8416" operator="equal">
      <formula>"11.30 – 19.30"</formula>
    </cfRule>
  </conditionalFormatting>
  <conditionalFormatting sqref="BD144">
    <cfRule type="cellIs" dxfId="8649" priority="8417" operator="equal">
      <formula>_FV(13,"3")</formula>
    </cfRule>
  </conditionalFormatting>
  <conditionalFormatting sqref="BD144">
    <cfRule type="cellIs" dxfId="8648" priority="8418" operator="equal">
      <formula>_FV(13,"3")</formula>
    </cfRule>
  </conditionalFormatting>
  <conditionalFormatting sqref="BD144">
    <cfRule type="cellIs" dxfId="8647" priority="8419" operator="equal">
      <formula>_FV(13,"3")</formula>
    </cfRule>
  </conditionalFormatting>
  <conditionalFormatting sqref="BD144">
    <cfRule type="cellIs" dxfId="8646" priority="8405" operator="equal">
      <formula>"09.00 – 15.00"</formula>
    </cfRule>
  </conditionalFormatting>
  <conditionalFormatting sqref="BD144">
    <cfRule type="cellIs" dxfId="8645" priority="8406" operator="equal">
      <formula>"09.00 – 18.00"</formula>
    </cfRule>
  </conditionalFormatting>
  <conditionalFormatting sqref="BD144">
    <cfRule type="cellIs" dxfId="8644" priority="8407" operator="equal">
      <formula>"09.30 – 13.00"</formula>
    </cfRule>
  </conditionalFormatting>
  <conditionalFormatting sqref="BD144">
    <cfRule type="cellIs" dxfId="8643" priority="8408" operator="equal">
      <formula>"10.30 – 19.30"</formula>
    </cfRule>
  </conditionalFormatting>
  <conditionalFormatting sqref="BD144">
    <cfRule type="cellIs" dxfId="8642" priority="8409" operator="equal">
      <formula>"11.30 – 19.30"</formula>
    </cfRule>
  </conditionalFormatting>
  <conditionalFormatting sqref="BD144">
    <cfRule type="cellIs" dxfId="8641" priority="8410" operator="equal">
      <formula>_FV(13,"3")</formula>
    </cfRule>
  </conditionalFormatting>
  <conditionalFormatting sqref="BD144">
    <cfRule type="cellIs" dxfId="8640" priority="8411" operator="equal">
      <formula>_FV(13,"3")</formula>
    </cfRule>
  </conditionalFormatting>
  <conditionalFormatting sqref="BD144">
    <cfRule type="cellIs" dxfId="8639" priority="8412" operator="equal">
      <formula>_FV(13,"3")</formula>
    </cfRule>
  </conditionalFormatting>
  <conditionalFormatting sqref="BD144">
    <cfRule type="containsText" dxfId="8638" priority="8395" operator="containsText" text="DOMENICA">
      <formula>NOT(ISERROR(SEARCH("DOMENICA",BD144)))</formula>
    </cfRule>
    <cfRule type="containsText" dxfId="8637" priority="8396" operator="containsText" text="08.30 – 14.30">
      <formula>NOT(ISERROR(SEARCH("08.30 – 14.30",BD144)))</formula>
    </cfRule>
    <cfRule type="containsText" dxfId="8636" priority="8397" operator="containsText" text="09.30 – 18.30">
      <formula>NOT(ISERROR(SEARCH("09.30 – 18.30",BD144)))</formula>
    </cfRule>
    <cfRule type="containsText" dxfId="8635" priority="8398" operator="containsText" text="08.30 – 16.30">
      <formula>NOT(ISERROR(SEARCH("08.30 – 16.30",BD144)))</formula>
    </cfRule>
    <cfRule type="containsText" dxfId="8634" priority="8399" operator="containsText" text="08.30 – 17.30">
      <formula>NOT(ISERROR(SEARCH("08.30 – 17.30",BD144)))</formula>
    </cfRule>
    <cfRule type="containsText" dxfId="8633" priority="8400" operator="containsText" text="09.00 – 18.00">
      <formula>NOT(ISERROR(SEARCH("09.00 – 18.00",BD144)))</formula>
    </cfRule>
    <cfRule type="containsText" dxfId="8632" priority="8401" operator="containsText" text="09.00 – 15.00">
      <formula>NOT(ISERROR(SEARCH("09.00 – 15.00",BD144)))</formula>
    </cfRule>
    <cfRule type="containsText" dxfId="8631" priority="8402" operator="containsText" text="10.30 – 19.30">
      <formula>NOT(ISERROR(SEARCH("10.30 – 19.30",BD144)))</formula>
    </cfRule>
    <cfRule type="containsText" dxfId="8630" priority="8403" operator="containsText" text="09.00 – 13.00">
      <formula>NOT(ISERROR(SEARCH("09.00 – 13.00",BD144)))</formula>
    </cfRule>
    <cfRule type="containsText" dxfId="8629" priority="8404" operator="containsText" text="11.30 – 19.30">
      <formula>NOT(ISERROR(SEARCH("11.30 – 19.30",BD144)))</formula>
    </cfRule>
  </conditionalFormatting>
  <conditionalFormatting sqref="BD144">
    <cfRule type="cellIs" dxfId="8628" priority="8388" operator="equal">
      <formula>"09.00 – 18.00"</formula>
    </cfRule>
  </conditionalFormatting>
  <conditionalFormatting sqref="BD144">
    <cfRule type="cellIs" dxfId="8627" priority="8389" operator="equal">
      <formula>"09.30 – 13.00"</formula>
    </cfRule>
  </conditionalFormatting>
  <conditionalFormatting sqref="BD144">
    <cfRule type="cellIs" dxfId="8626" priority="8390" operator="equal">
      <formula>"10.30 – 19.30"</formula>
    </cfRule>
  </conditionalFormatting>
  <conditionalFormatting sqref="BD144">
    <cfRule type="cellIs" dxfId="8625" priority="8391" operator="equal">
      <formula>"11.30 – 19.30"</formula>
    </cfRule>
  </conditionalFormatting>
  <conditionalFormatting sqref="BD144">
    <cfRule type="cellIs" dxfId="8624" priority="8392" operator="equal">
      <formula>_FV(13,"3")</formula>
    </cfRule>
  </conditionalFormatting>
  <conditionalFormatting sqref="BD144">
    <cfRule type="cellIs" dxfId="8623" priority="8393" operator="equal">
      <formula>_FV(13,"3")</formula>
    </cfRule>
  </conditionalFormatting>
  <conditionalFormatting sqref="BD144">
    <cfRule type="cellIs" dxfId="8622" priority="8394" operator="equal">
      <formula>_FV(13,"3")</formula>
    </cfRule>
  </conditionalFormatting>
  <conditionalFormatting sqref="BD144">
    <cfRule type="cellIs" dxfId="8621" priority="8381" operator="equal">
      <formula>"09.00 – 18.00"</formula>
    </cfRule>
  </conditionalFormatting>
  <conditionalFormatting sqref="BD144">
    <cfRule type="cellIs" dxfId="8620" priority="8382" operator="equal">
      <formula>"09.30 – 13.00"</formula>
    </cfRule>
  </conditionalFormatting>
  <conditionalFormatting sqref="BD144">
    <cfRule type="cellIs" dxfId="8619" priority="8383" operator="equal">
      <formula>"10.30 – 19.30"</formula>
    </cfRule>
  </conditionalFormatting>
  <conditionalFormatting sqref="BD144">
    <cfRule type="cellIs" dxfId="8618" priority="8384" operator="equal">
      <formula>"11.30 – 19.30"</formula>
    </cfRule>
  </conditionalFormatting>
  <conditionalFormatting sqref="BD144">
    <cfRule type="cellIs" dxfId="8617" priority="8385" operator="equal">
      <formula>_FV(13,"3")</formula>
    </cfRule>
  </conditionalFormatting>
  <conditionalFormatting sqref="BD144">
    <cfRule type="cellIs" dxfId="8616" priority="8386" operator="equal">
      <formula>_FV(13,"3")</formula>
    </cfRule>
  </conditionalFormatting>
  <conditionalFormatting sqref="BD144">
    <cfRule type="cellIs" dxfId="8615" priority="8387" operator="equal">
      <formula>_FV(13,"3")</formula>
    </cfRule>
  </conditionalFormatting>
  <conditionalFormatting sqref="BD145:BD152">
    <cfRule type="containsText" dxfId="8614" priority="8341" operator="containsText" text="09:00 – 13.00 ">
      <formula>NOT(ISERROR(SEARCH("09:00 – 13.00 ",BD145)))</formula>
    </cfRule>
  </conditionalFormatting>
  <conditionalFormatting sqref="BD151:BD152">
    <cfRule type="containsText" dxfId="8613" priority="8340" operator="containsText" text="09:00 – 13.00 ">
      <formula>NOT(ISERROR(SEARCH("09:00 – 13.00 ",BD151)))</formula>
    </cfRule>
  </conditionalFormatting>
  <conditionalFormatting sqref="BD145:BD152">
    <cfRule type="containsText" dxfId="8612" priority="8363" operator="containsText" text="08.30 – 14.30">
      <formula>NOT(ISERROR(SEARCH("08.30 – 14.30",BD145)))</formula>
    </cfRule>
    <cfRule type="containsText" dxfId="8611" priority="8364" operator="containsText" text="09:30 – 18.30">
      <formula>NOT(ISERROR(SEARCH("09:30 – 18.30",BD145)))</formula>
    </cfRule>
    <cfRule type="containsText" dxfId="8610" priority="8365" operator="containsText" text="10.30 – 18.30">
      <formula>NOT(ISERROR(SEARCH("10.30 – 18.30",BD145)))</formula>
    </cfRule>
    <cfRule type="containsText" dxfId="8609" priority="8366" operator="containsText" text="09.30 – 18.30">
      <formula>NOT(ISERROR(SEARCH("09.30 – 18.30",BD145)))</formula>
    </cfRule>
    <cfRule type="containsText" dxfId="8608" priority="8368" operator="containsText" text="09.00 – 13:00">
      <formula>NOT(ISERROR(SEARCH("09.00 – 13:00",BD145)))</formula>
    </cfRule>
    <cfRule type="containsText" dxfId="8607" priority="8369" operator="containsText" text="08.30 – 16.30">
      <formula>NOT(ISERROR(SEARCH("08.30 – 16.30",BD145)))</formula>
    </cfRule>
    <cfRule type="containsText" dxfId="8606" priority="8370" operator="containsText" text="08:30 – 17.30">
      <formula>NOT(ISERROR(SEARCH("08:30 – 17.30",BD145)))</formula>
    </cfRule>
    <cfRule type="containsText" dxfId="8605" priority="8371" operator="containsText" text="08.30 – 17.30">
      <formula>NOT(ISERROR(SEARCH("08.30 – 17.30",BD145)))</formula>
    </cfRule>
    <cfRule type="containsText" dxfId="8604" priority="8372" operator="containsText" text="09.00 – 18.00">
      <formula>NOT(ISERROR(SEARCH("09.00 – 18.00",BD145)))</formula>
    </cfRule>
    <cfRule type="containsText" dxfId="8603" priority="8373" operator="containsText" text="09.00 – 13.00">
      <formula>NOT(ISERROR(SEARCH("09.00 – 13.00",BD145)))</formula>
    </cfRule>
    <cfRule type="containsText" dxfId="8602" priority="8374" operator="containsText" text="11.30 – 19.30">
      <formula>NOT(ISERROR(SEARCH("11.30 – 19.30",BD145)))</formula>
    </cfRule>
    <cfRule type="containsText" dxfId="8601" priority="8375" operator="containsText" text="10.30 – 19.30">
      <formula>NOT(ISERROR(SEARCH("10.30 – 19.30",BD145)))</formula>
    </cfRule>
    <cfRule type="containsText" dxfId="8600" priority="8376" operator="containsText" text="09.00 – 15.00">
      <formula>NOT(ISERROR(SEARCH("09.00 – 15.00",BD145)))</formula>
    </cfRule>
    <cfRule type="containsText" dxfId="8599" priority="8377" operator="containsText" text="1 2 : 3 0">
      <formula>NOT(ISERROR(SEARCH("1 2 : 3 0",BD145)))</formula>
    </cfRule>
    <cfRule type="containsText" dxfId="8598" priority="8378" operator="containsText" text="1 3 : 3 0">
      <formula>NOT(ISERROR(SEARCH("1 3 : 3 0",BD145)))</formula>
    </cfRule>
    <cfRule type="containsText" dxfId="8597" priority="8379" operator="containsText" text="FESTIVITÁ">
      <formula>NOT(ISERROR(SEARCH("FESTIVITÁ",BD145)))</formula>
    </cfRule>
    <cfRule type="cellIs" dxfId="8596" priority="8380" operator="equal">
      <formula>"DOMENICA"</formula>
    </cfRule>
  </conditionalFormatting>
  <conditionalFormatting sqref="BD145:BD152">
    <cfRule type="containsText" dxfId="8595" priority="8355" operator="containsText" text="09.00 - 13.00">
      <formula>NOT(ISERROR(SEARCH("09.00 - 13.00",BD145)))</formula>
    </cfRule>
    <cfRule type="containsText" dxfId="8594" priority="8358" operator="containsText" text="09.00 – 15:00">
      <formula>NOT(ISERROR(SEARCH("09.00 – 15:00",BD145)))</formula>
    </cfRule>
    <cfRule type="containsText" dxfId="8593" priority="8359" operator="containsText" text="09.00 – 16.00">
      <formula>NOT(ISERROR(SEARCH("09.00 – 16.00",BD145)))</formula>
    </cfRule>
    <cfRule type="containsText" dxfId="8592" priority="8360" operator="containsText" text="09.00 - 13:00">
      <formula>NOT(ISERROR(SEARCH("09.00 - 13:00",BD145)))</formula>
    </cfRule>
    <cfRule type="containsText" dxfId="8591" priority="8361" operator="containsText" text="08.30 – 16:30 ">
      <formula>NOT(ISERROR(SEARCH("08.30 – 16:30 ",BD145)))</formula>
    </cfRule>
    <cfRule type="containsText" dxfId="8590" priority="8362" operator="containsText" text="08.30 – 17:30 ">
      <formula>NOT(ISERROR(SEARCH("08.30 – 17:30 ",BD145)))</formula>
    </cfRule>
  </conditionalFormatting>
  <conditionalFormatting sqref="BD145:BD152">
    <cfRule type="containsText" dxfId="8589" priority="8357" operator="containsText" text="1 3 : 0 0">
      <formula>NOT(ISERROR(SEARCH("1 3 : 0 0",BD145)))</formula>
    </cfRule>
  </conditionalFormatting>
  <conditionalFormatting sqref="BD145">
    <cfRule type="containsText" dxfId="8588" priority="8356" operator="containsText" text="13:00">
      <formula>NOT(ISERROR(SEARCH("13:00",BD145)))</formula>
    </cfRule>
  </conditionalFormatting>
  <conditionalFormatting sqref="BD145:BD152">
    <cfRule type="containsText" dxfId="8587" priority="8367" operator="containsText" text="09:00 – 13.00 ">
      <formula>NOT(ISERROR(SEARCH("09:00 – 13.00 ",BD145)))</formula>
    </cfRule>
  </conditionalFormatting>
  <conditionalFormatting sqref="BD151">
    <cfRule type="containsText" dxfId="8586" priority="8354" operator="containsText" text="09:00 – 13.00 ">
      <formula>NOT(ISERROR(SEARCH("09:00 – 13.00 ",BD151)))</formula>
    </cfRule>
  </conditionalFormatting>
  <conditionalFormatting sqref="BD145:BD152">
    <cfRule type="containsText" dxfId="8585" priority="8353" operator="containsText" text="09:00 – 13.00 ">
      <formula>NOT(ISERROR(SEARCH("09:00 – 13.00 ",BD145)))</formula>
    </cfRule>
  </conditionalFormatting>
  <conditionalFormatting sqref="BD151:BD152">
    <cfRule type="containsText" dxfId="8584" priority="8352" operator="containsText" text="09:00 – 13.00 ">
      <formula>NOT(ISERROR(SEARCH("09:00 – 13.00 ",BD151)))</formula>
    </cfRule>
  </conditionalFormatting>
  <conditionalFormatting sqref="BD146">
    <cfRule type="containsText" dxfId="8583" priority="8349" operator="containsText" text="09.00 -13.00">
      <formula>NOT(ISERROR(SEARCH("09.00 -13.00",BD146)))</formula>
    </cfRule>
    <cfRule type="containsText" dxfId="8582" priority="8350" operator="containsText" text="09.00 -15:00">
      <formula>NOT(ISERROR(SEARCH("09.00 -15:00",BD146)))</formula>
    </cfRule>
    <cfRule type="containsText" dxfId="8581" priority="8351" operator="containsText" text="09.00 -16.00">
      <formula>NOT(ISERROR(SEARCH("09.00 -16.00",BD146)))</formula>
    </cfRule>
  </conditionalFormatting>
  <conditionalFormatting sqref="BD147:BD152">
    <cfRule type="containsText" dxfId="8580" priority="8346" operator="containsText" text="09.00 -13.00">
      <formula>NOT(ISERROR(SEARCH("09.00 -13.00",BD147)))</formula>
    </cfRule>
    <cfRule type="containsText" dxfId="8579" priority="8347" operator="containsText" text="09.00 -15:00">
      <formula>NOT(ISERROR(SEARCH("09.00 -15:00",BD147)))</formula>
    </cfRule>
    <cfRule type="containsText" dxfId="8578" priority="8348" operator="containsText" text="09.00 -16.00">
      <formula>NOT(ISERROR(SEARCH("09.00 -16.00",BD147)))</formula>
    </cfRule>
  </conditionalFormatting>
  <conditionalFormatting sqref="BD145">
    <cfRule type="containsText" dxfId="8577" priority="8343" operator="containsText" text="09.00 -13.00">
      <formula>NOT(ISERROR(SEARCH("09.00 -13.00",BD145)))</formula>
    </cfRule>
    <cfRule type="containsText" dxfId="8576" priority="8344" operator="containsText" text="09.00 -15:00">
      <formula>NOT(ISERROR(SEARCH("09.00 -15:00",BD145)))</formula>
    </cfRule>
    <cfRule type="containsText" dxfId="8575" priority="8345" operator="containsText" text="09.00 -16.00">
      <formula>NOT(ISERROR(SEARCH("09.00 -16.00",BD145)))</formula>
    </cfRule>
  </conditionalFormatting>
  <conditionalFormatting sqref="BD151">
    <cfRule type="containsText" dxfId="8574" priority="8342" operator="containsText" text="09:00 – 13.00 ">
      <formula>NOT(ISERROR(SEARCH("09:00 – 13.00 ",BD151)))</formula>
    </cfRule>
  </conditionalFormatting>
  <conditionalFormatting sqref="BD146">
    <cfRule type="containsText" dxfId="8573" priority="8337" operator="containsText" text="09.00 -13.00">
      <formula>NOT(ISERROR(SEARCH("09.00 -13.00",BD146)))</formula>
    </cfRule>
    <cfRule type="containsText" dxfId="8572" priority="8338" operator="containsText" text="09.00 -15:00">
      <formula>NOT(ISERROR(SEARCH("09.00 -15:00",BD146)))</formula>
    </cfRule>
    <cfRule type="containsText" dxfId="8571" priority="8339" operator="containsText" text="09.00 -16.00">
      <formula>NOT(ISERROR(SEARCH("09.00 -16.00",BD146)))</formula>
    </cfRule>
  </conditionalFormatting>
  <conditionalFormatting sqref="BD147:BD152">
    <cfRule type="containsText" dxfId="8570" priority="8334" operator="containsText" text="09.00 -13.00">
      <formula>NOT(ISERROR(SEARCH("09.00 -13.00",BD147)))</formula>
    </cfRule>
    <cfRule type="containsText" dxfId="8569" priority="8335" operator="containsText" text="09.00 -15:00">
      <formula>NOT(ISERROR(SEARCH("09.00 -15:00",BD147)))</formula>
    </cfRule>
    <cfRule type="containsText" dxfId="8568" priority="8336" operator="containsText" text="09.00 -16.00">
      <formula>NOT(ISERROR(SEARCH("09.00 -16.00",BD147)))</formula>
    </cfRule>
  </conditionalFormatting>
  <conditionalFormatting sqref="BD145">
    <cfRule type="containsText" dxfId="8567" priority="8331" operator="containsText" text="09.00 -13.00">
      <formula>NOT(ISERROR(SEARCH("09.00 -13.00",BD145)))</formula>
    </cfRule>
    <cfRule type="containsText" dxfId="8566" priority="8332" operator="containsText" text="09.00 -15:00">
      <formula>NOT(ISERROR(SEARCH("09.00 -15:00",BD145)))</formula>
    </cfRule>
    <cfRule type="containsText" dxfId="8565" priority="8333" operator="containsText" text="09.00 -16.00">
      <formula>NOT(ISERROR(SEARCH("09.00 -16.00",BD145)))</formula>
    </cfRule>
  </conditionalFormatting>
  <conditionalFormatting sqref="BD146">
    <cfRule type="containsText" dxfId="8564" priority="8328" operator="containsText" text="09.00 -13:00">
      <formula>NOT(ISERROR(SEARCH("09.00 -13:00",BD146)))</formula>
    </cfRule>
    <cfRule type="containsText" dxfId="8563" priority="8329" operator="containsText" text="08.30 -17.30">
      <formula>NOT(ISERROR(SEARCH("08.30 -17.30",BD146)))</formula>
    </cfRule>
    <cfRule type="containsText" dxfId="8562" priority="8330" operator="containsText" text="08.30 -15:30">
      <formula>NOT(ISERROR(SEARCH("08.30 -15:30",BD146)))</formula>
    </cfRule>
  </conditionalFormatting>
  <conditionalFormatting sqref="BD147:BD152">
    <cfRule type="containsText" dxfId="8561" priority="8325" operator="containsText" text="09.00 -13.00">
      <formula>NOT(ISERROR(SEARCH("09.00 -13.00",BD147)))</formula>
    </cfRule>
    <cfRule type="containsText" dxfId="8560" priority="8326" operator="containsText" text="09.00 -15:00">
      <formula>NOT(ISERROR(SEARCH("09.00 -15:00",BD147)))</formula>
    </cfRule>
    <cfRule type="containsText" dxfId="8559" priority="8327" operator="containsText" text="09.00 -16.00">
      <formula>NOT(ISERROR(SEARCH("09.00 -16.00",BD147)))</formula>
    </cfRule>
  </conditionalFormatting>
  <conditionalFormatting sqref="BD147:BD152">
    <cfRule type="containsText" dxfId="8558" priority="8322" operator="containsText" text="09.00 -13:00">
      <formula>NOT(ISERROR(SEARCH("09.00 -13:00",BD147)))</formula>
    </cfRule>
    <cfRule type="containsText" dxfId="8557" priority="8323" operator="containsText" text="08.30 -17.30">
      <formula>NOT(ISERROR(SEARCH("08.30 -17.30",BD147)))</formula>
    </cfRule>
    <cfRule type="containsText" dxfId="8556" priority="8324" operator="containsText" text="08.30 -15:30">
      <formula>NOT(ISERROR(SEARCH("08.30 -15:30",BD147)))</formula>
    </cfRule>
  </conditionalFormatting>
  <conditionalFormatting sqref="BD145">
    <cfRule type="containsText" dxfId="8555" priority="8319" operator="containsText" text="09.00 -13.00">
      <formula>NOT(ISERROR(SEARCH("09.00 -13.00",BD145)))</formula>
    </cfRule>
    <cfRule type="containsText" dxfId="8554" priority="8320" operator="containsText" text="09.00 -15:00">
      <formula>NOT(ISERROR(SEARCH("09.00 -15:00",BD145)))</formula>
    </cfRule>
    <cfRule type="containsText" dxfId="8553" priority="8321" operator="containsText" text="09.00 -16.00">
      <formula>NOT(ISERROR(SEARCH("09.00 -16.00",BD145)))</formula>
    </cfRule>
  </conditionalFormatting>
  <conditionalFormatting sqref="BD145">
    <cfRule type="containsText" dxfId="8552" priority="8316" operator="containsText" text="09.00 -13:00">
      <formula>NOT(ISERROR(SEARCH("09.00 -13:00",BD145)))</formula>
    </cfRule>
    <cfRule type="containsText" dxfId="8551" priority="8317" operator="containsText" text="08.30 -17.30">
      <formula>NOT(ISERROR(SEARCH("08.30 -17.30",BD145)))</formula>
    </cfRule>
    <cfRule type="containsText" dxfId="8550" priority="8318" operator="containsText" text="08.30 -15:30">
      <formula>NOT(ISERROR(SEARCH("08.30 -15:30",BD145)))</formula>
    </cfRule>
  </conditionalFormatting>
  <conditionalFormatting sqref="BD134">
    <cfRule type="cellIs" dxfId="8549" priority="8142" operator="equal">
      <formula>_FV(13,"3")</formula>
    </cfRule>
  </conditionalFormatting>
  <conditionalFormatting sqref="BD113 BD133">
    <cfRule type="containsText" dxfId="8548" priority="8299" operator="containsText" text="08.30 – 14.30">
      <formula>NOT(ISERROR(SEARCH("08.30 – 14.30",BD113)))</formula>
    </cfRule>
    <cfRule type="containsText" dxfId="8547" priority="8300" operator="containsText" text="09:30 – 18.30">
      <formula>NOT(ISERROR(SEARCH("09:30 – 18.30",BD113)))</formula>
    </cfRule>
    <cfRule type="containsText" dxfId="8546" priority="8301" operator="containsText" text="10.30 – 18.30">
      <formula>NOT(ISERROR(SEARCH("10.30 – 18.30",BD113)))</formula>
    </cfRule>
    <cfRule type="containsText" dxfId="8545" priority="8302" operator="containsText" text="09.30 – 18.30">
      <formula>NOT(ISERROR(SEARCH("09.30 – 18.30",BD113)))</formula>
    </cfRule>
    <cfRule type="containsText" dxfId="8544" priority="8303" operator="containsText" text="09.00 – 13:00">
      <formula>NOT(ISERROR(SEARCH("09.00 – 13:00",BD113)))</formula>
    </cfRule>
    <cfRule type="containsText" dxfId="8543" priority="8304" operator="containsText" text="08.30 – 16.30">
      <formula>NOT(ISERROR(SEARCH("08.30 – 16.30",BD113)))</formula>
    </cfRule>
    <cfRule type="containsText" dxfId="8542" priority="8305" operator="containsText" text="08:30 – 17.30">
      <formula>NOT(ISERROR(SEARCH("08:30 – 17.30",BD113)))</formula>
    </cfRule>
    <cfRule type="containsText" dxfId="8541" priority="8306" operator="containsText" text="08.30 – 17.30">
      <formula>NOT(ISERROR(SEARCH("08.30 – 17.30",BD113)))</formula>
    </cfRule>
    <cfRule type="containsText" dxfId="8540" priority="8307" operator="containsText" text="09.00 – 18.00">
      <formula>NOT(ISERROR(SEARCH("09.00 – 18.00",BD113)))</formula>
    </cfRule>
    <cfRule type="containsText" dxfId="8539" priority="8308" operator="containsText" text="09.00 – 13.00">
      <formula>NOT(ISERROR(SEARCH("09.00 – 13.00",BD113)))</formula>
    </cfRule>
    <cfRule type="containsText" dxfId="8538" priority="8309" operator="containsText" text="11.30 – 19.30">
      <formula>NOT(ISERROR(SEARCH("11.30 – 19.30",BD113)))</formula>
    </cfRule>
    <cfRule type="containsText" dxfId="8537" priority="8310" operator="containsText" text="10.30 – 19.30">
      <formula>NOT(ISERROR(SEARCH("10.30 – 19.30",BD113)))</formula>
    </cfRule>
    <cfRule type="containsText" dxfId="8536" priority="8311" operator="containsText" text="09.00 – 15.00">
      <formula>NOT(ISERROR(SEARCH("09.00 – 15.00",BD113)))</formula>
    </cfRule>
    <cfRule type="containsText" dxfId="8535" priority="8312" operator="containsText" text="12:30">
      <formula>NOT(ISERROR(SEARCH("12:30",BD113)))</formula>
    </cfRule>
    <cfRule type="containsText" dxfId="8534" priority="8313" operator="containsText" text="13:30">
      <formula>NOT(ISERROR(SEARCH("13:30",BD113)))</formula>
    </cfRule>
    <cfRule type="containsText" dxfId="8533" priority="8314" operator="containsText" text="FESTIVITÁ">
      <formula>NOT(ISERROR(SEARCH("FESTIVITÁ",BD113)))</formula>
    </cfRule>
    <cfRule type="cellIs" dxfId="8532" priority="8315" operator="equal">
      <formula>"DOMENICA"</formula>
    </cfRule>
  </conditionalFormatting>
  <conditionalFormatting sqref="BD124">
    <cfRule type="cellIs" dxfId="8531" priority="8291" operator="equal">
      <formula>"09.00 – 15.00"</formula>
    </cfRule>
  </conditionalFormatting>
  <conditionalFormatting sqref="BD124">
    <cfRule type="cellIs" dxfId="8530" priority="8292" operator="equal">
      <formula>"09.00 – 18.00"</formula>
    </cfRule>
  </conditionalFormatting>
  <conditionalFormatting sqref="BD124">
    <cfRule type="cellIs" dxfId="8529" priority="8293" operator="equal">
      <formula>"09.30 – 13.00"</formula>
    </cfRule>
  </conditionalFormatting>
  <conditionalFormatting sqref="BD124">
    <cfRule type="cellIs" dxfId="8528" priority="8294" operator="equal">
      <formula>"10.30 – 19.30"</formula>
    </cfRule>
  </conditionalFormatting>
  <conditionalFormatting sqref="BD124">
    <cfRule type="cellIs" dxfId="8527" priority="8295" operator="equal">
      <formula>"11.30 – 19.30"</formula>
    </cfRule>
  </conditionalFormatting>
  <conditionalFormatting sqref="BD124">
    <cfRule type="cellIs" dxfId="8526" priority="8296" operator="equal">
      <formula>_FV(13,"3")</formula>
    </cfRule>
  </conditionalFormatting>
  <conditionalFormatting sqref="BD124">
    <cfRule type="cellIs" dxfId="8525" priority="8297" operator="equal">
      <formula>_FV(13,"3")</formula>
    </cfRule>
  </conditionalFormatting>
  <conditionalFormatting sqref="BD124">
    <cfRule type="cellIs" dxfId="8524" priority="8298" operator="equal">
      <formula>_FV(13,"3")</formula>
    </cfRule>
  </conditionalFormatting>
  <conditionalFormatting sqref="BD124">
    <cfRule type="containsText" dxfId="8523" priority="8281" operator="containsText" text="DOMENICA">
      <formula>NOT(ISERROR(SEARCH("DOMENICA",BD124)))</formula>
    </cfRule>
    <cfRule type="containsText" dxfId="8522" priority="8282" operator="containsText" text="08.30 – 14.30">
      <formula>NOT(ISERROR(SEARCH("08.30 – 14.30",BD124)))</formula>
    </cfRule>
    <cfRule type="containsText" dxfId="8521" priority="8283" operator="containsText" text="09.30 – 18.30">
      <formula>NOT(ISERROR(SEARCH("09.30 – 18.30",BD124)))</formula>
    </cfRule>
    <cfRule type="containsText" dxfId="8520" priority="8284" operator="containsText" text="08.30 – 16.30">
      <formula>NOT(ISERROR(SEARCH("08.30 – 16.30",BD124)))</formula>
    </cfRule>
    <cfRule type="containsText" dxfId="8519" priority="8285" operator="containsText" text="08.30 – 17.30">
      <formula>NOT(ISERROR(SEARCH("08.30 – 17.30",BD124)))</formula>
    </cfRule>
    <cfRule type="containsText" dxfId="8518" priority="8286" operator="containsText" text="09.00 – 18.00">
      <formula>NOT(ISERROR(SEARCH("09.00 – 18.00",BD124)))</formula>
    </cfRule>
    <cfRule type="containsText" dxfId="8517" priority="8287" operator="containsText" text="09.00 – 15.00">
      <formula>NOT(ISERROR(SEARCH("09.00 – 15.00",BD124)))</formula>
    </cfRule>
    <cfRule type="containsText" dxfId="8516" priority="8288" operator="containsText" text="10.30 – 19.30">
      <formula>NOT(ISERROR(SEARCH("10.30 – 19.30",BD124)))</formula>
    </cfRule>
    <cfRule type="containsText" dxfId="8515" priority="8289" operator="containsText" text="09.00 – 13.00">
      <formula>NOT(ISERROR(SEARCH("09.00 – 13.00",BD124)))</formula>
    </cfRule>
    <cfRule type="containsText" dxfId="8514" priority="8290" operator="containsText" text="11.30 – 19.30">
      <formula>NOT(ISERROR(SEARCH("11.30 – 19.30",BD124)))</formula>
    </cfRule>
  </conditionalFormatting>
  <conditionalFormatting sqref="BD124">
    <cfRule type="cellIs" dxfId="8513" priority="8274" operator="equal">
      <formula>"09.00 – 18.00"</formula>
    </cfRule>
  </conditionalFormatting>
  <conditionalFormatting sqref="BD124">
    <cfRule type="cellIs" dxfId="8512" priority="8275" operator="equal">
      <formula>"09.30 – 13.00"</formula>
    </cfRule>
  </conditionalFormatting>
  <conditionalFormatting sqref="BD124">
    <cfRule type="cellIs" dxfId="8511" priority="8276" operator="equal">
      <formula>"10.30 – 19.30"</formula>
    </cfRule>
  </conditionalFormatting>
  <conditionalFormatting sqref="BD124">
    <cfRule type="cellIs" dxfId="8510" priority="8277" operator="equal">
      <formula>"11.30 – 19.30"</formula>
    </cfRule>
  </conditionalFormatting>
  <conditionalFormatting sqref="BD124">
    <cfRule type="cellIs" dxfId="8509" priority="8278" operator="equal">
      <formula>_FV(13,"3")</formula>
    </cfRule>
  </conditionalFormatting>
  <conditionalFormatting sqref="BD124">
    <cfRule type="cellIs" dxfId="8508" priority="8279" operator="equal">
      <formula>_FV(13,"3")</formula>
    </cfRule>
  </conditionalFormatting>
  <conditionalFormatting sqref="BD124">
    <cfRule type="cellIs" dxfId="8507" priority="8280" operator="equal">
      <formula>_FV(13,"3")</formula>
    </cfRule>
  </conditionalFormatting>
  <conditionalFormatting sqref="BD124">
    <cfRule type="cellIs" dxfId="8506" priority="8267" operator="equal">
      <formula>"09.00 – 18.00"</formula>
    </cfRule>
  </conditionalFormatting>
  <conditionalFormatting sqref="BD124">
    <cfRule type="cellIs" dxfId="8505" priority="8268" operator="equal">
      <formula>"09.30 – 13.00"</formula>
    </cfRule>
  </conditionalFormatting>
  <conditionalFormatting sqref="BD124">
    <cfRule type="cellIs" dxfId="8504" priority="8269" operator="equal">
      <formula>"10.30 – 19.30"</formula>
    </cfRule>
  </conditionalFormatting>
  <conditionalFormatting sqref="BD124">
    <cfRule type="cellIs" dxfId="8503" priority="8270" operator="equal">
      <formula>"11.30 – 19.30"</formula>
    </cfRule>
  </conditionalFormatting>
  <conditionalFormatting sqref="BD124">
    <cfRule type="cellIs" dxfId="8502" priority="8271" operator="equal">
      <formula>_FV(13,"3")</formula>
    </cfRule>
  </conditionalFormatting>
  <conditionalFormatting sqref="BD124">
    <cfRule type="cellIs" dxfId="8501" priority="8272" operator="equal">
      <formula>_FV(13,"3")</formula>
    </cfRule>
  </conditionalFormatting>
  <conditionalFormatting sqref="BD124">
    <cfRule type="cellIs" dxfId="8500" priority="8273" operator="equal">
      <formula>_FV(13,"3")</formula>
    </cfRule>
  </conditionalFormatting>
  <conditionalFormatting sqref="BD134">
    <cfRule type="cellIs" dxfId="8499" priority="8258" operator="equal">
      <formula>"09.00 – 13.00"</formula>
    </cfRule>
  </conditionalFormatting>
  <conditionalFormatting sqref="BD134">
    <cfRule type="cellIs" dxfId="8498" priority="8259" operator="equal">
      <formula>"09.00 – 15.00"</formula>
    </cfRule>
  </conditionalFormatting>
  <conditionalFormatting sqref="BD134">
    <cfRule type="cellIs" dxfId="8497" priority="8260" operator="equal">
      <formula>"09.00 – 18.00"</formula>
    </cfRule>
  </conditionalFormatting>
  <conditionalFormatting sqref="BD134">
    <cfRule type="cellIs" dxfId="8496" priority="8261" operator="equal">
      <formula>"09.30 – 13.00"</formula>
    </cfRule>
  </conditionalFormatting>
  <conditionalFormatting sqref="BD134">
    <cfRule type="cellIs" dxfId="8495" priority="8262" operator="equal">
      <formula>"10.30 – 19.30"</formula>
    </cfRule>
  </conditionalFormatting>
  <conditionalFormatting sqref="BD134">
    <cfRule type="cellIs" dxfId="8494" priority="8263" operator="equal">
      <formula>"11.30 – 19.30"</formula>
    </cfRule>
  </conditionalFormatting>
  <conditionalFormatting sqref="BD134">
    <cfRule type="cellIs" dxfId="8493" priority="8264" operator="equal">
      <formula>_FV(13,"3")</formula>
    </cfRule>
  </conditionalFormatting>
  <conditionalFormatting sqref="BD134">
    <cfRule type="cellIs" dxfId="8492" priority="8265" operator="equal">
      <formula>_FV(13,"3")</formula>
    </cfRule>
  </conditionalFormatting>
  <conditionalFormatting sqref="BD134">
    <cfRule type="cellIs" dxfId="8491" priority="8266" operator="equal">
      <formula>_FV(13,"3")</formula>
    </cfRule>
  </conditionalFormatting>
  <conditionalFormatting sqref="BD134">
    <cfRule type="containsText" dxfId="8490" priority="8248" operator="containsText" text="DOMENICA">
      <formula>NOT(ISERROR(SEARCH("DOMENICA",BD134)))</formula>
    </cfRule>
    <cfRule type="containsText" dxfId="8489" priority="8249" operator="containsText" text="08.30 – 14.30">
      <formula>NOT(ISERROR(SEARCH("08.30 – 14.30",BD134)))</formula>
    </cfRule>
    <cfRule type="containsText" dxfId="8488" priority="8250" operator="containsText" text="09.30 – 18.30">
      <formula>NOT(ISERROR(SEARCH("09.30 – 18.30",BD134)))</formula>
    </cfRule>
    <cfRule type="containsText" dxfId="8487" priority="8251" operator="containsText" text="08.30 – 16.30">
      <formula>NOT(ISERROR(SEARCH("08.30 – 16.30",BD134)))</formula>
    </cfRule>
    <cfRule type="containsText" dxfId="8486" priority="8252" operator="containsText" text="08.30 – 17.30">
      <formula>NOT(ISERROR(SEARCH("08.30 – 17.30",BD134)))</formula>
    </cfRule>
    <cfRule type="containsText" dxfId="8485" priority="8253" operator="containsText" text="09.00 – 18.00">
      <formula>NOT(ISERROR(SEARCH("09.00 – 18.00",BD134)))</formula>
    </cfRule>
    <cfRule type="containsText" dxfId="8484" priority="8254" operator="containsText" text="09.00 – 15.00">
      <formula>NOT(ISERROR(SEARCH("09.00 – 15.00",BD134)))</formula>
    </cfRule>
    <cfRule type="containsText" dxfId="8483" priority="8255" operator="containsText" text="10.30 – 19.30">
      <formula>NOT(ISERROR(SEARCH("10.30 – 19.30",BD134)))</formula>
    </cfRule>
    <cfRule type="containsText" dxfId="8482" priority="8256" operator="containsText" text="09.00 – 13.00">
      <formula>NOT(ISERROR(SEARCH("09.00 – 13.00",BD134)))</formula>
    </cfRule>
    <cfRule type="containsText" dxfId="8481" priority="8257" operator="containsText" text="11.30 – 19.30">
      <formula>NOT(ISERROR(SEARCH("11.30 – 19.30",BD134)))</formula>
    </cfRule>
  </conditionalFormatting>
  <conditionalFormatting sqref="BD134">
    <cfRule type="cellIs" dxfId="8480" priority="8240" operator="equal">
      <formula>"09.00 – 15.00"</formula>
    </cfRule>
  </conditionalFormatting>
  <conditionalFormatting sqref="BD134">
    <cfRule type="cellIs" dxfId="8479" priority="8241" operator="equal">
      <formula>"09.00 – 18.00"</formula>
    </cfRule>
  </conditionalFormatting>
  <conditionalFormatting sqref="BD134">
    <cfRule type="cellIs" dxfId="8478" priority="8242" operator="equal">
      <formula>"09.30 – 13.00"</formula>
    </cfRule>
  </conditionalFormatting>
  <conditionalFormatting sqref="BD134">
    <cfRule type="cellIs" dxfId="8477" priority="8243" operator="equal">
      <formula>"10.30 – 19.30"</formula>
    </cfRule>
  </conditionalFormatting>
  <conditionalFormatting sqref="BD134">
    <cfRule type="cellIs" dxfId="8476" priority="8244" operator="equal">
      <formula>"11.30 – 19.30"</formula>
    </cfRule>
  </conditionalFormatting>
  <conditionalFormatting sqref="BD134">
    <cfRule type="cellIs" dxfId="8475" priority="8245" operator="equal">
      <formula>_FV(13,"3")</formula>
    </cfRule>
  </conditionalFormatting>
  <conditionalFormatting sqref="BD134">
    <cfRule type="cellIs" dxfId="8474" priority="8246" operator="equal">
      <formula>_FV(13,"3")</formula>
    </cfRule>
  </conditionalFormatting>
  <conditionalFormatting sqref="BD134">
    <cfRule type="cellIs" dxfId="8473" priority="8247" operator="equal">
      <formula>_FV(13,"3")</formula>
    </cfRule>
  </conditionalFormatting>
  <conditionalFormatting sqref="BD134">
    <cfRule type="cellIs" dxfId="8472" priority="8232" operator="equal">
      <formula>"09.00 – 15.00"</formula>
    </cfRule>
  </conditionalFormatting>
  <conditionalFormatting sqref="BD134">
    <cfRule type="cellIs" dxfId="8471" priority="8233" operator="equal">
      <formula>"09.00 – 18.00"</formula>
    </cfRule>
  </conditionalFormatting>
  <conditionalFormatting sqref="BD134">
    <cfRule type="cellIs" dxfId="8470" priority="8234" operator="equal">
      <formula>"09.30 – 13.00"</formula>
    </cfRule>
  </conditionalFormatting>
  <conditionalFormatting sqref="BD134">
    <cfRule type="cellIs" dxfId="8469" priority="8235" operator="equal">
      <formula>"10.30 – 19.30"</formula>
    </cfRule>
  </conditionalFormatting>
  <conditionalFormatting sqref="BD134">
    <cfRule type="cellIs" dxfId="8468" priority="8236" operator="equal">
      <formula>"11.30 – 19.30"</formula>
    </cfRule>
  </conditionalFormatting>
  <conditionalFormatting sqref="BD134">
    <cfRule type="cellIs" dxfId="8467" priority="8237" operator="equal">
      <formula>_FV(13,"3")</formula>
    </cfRule>
  </conditionalFormatting>
  <conditionalFormatting sqref="BD134">
    <cfRule type="cellIs" dxfId="8466" priority="8238" operator="equal">
      <formula>_FV(13,"3")</formula>
    </cfRule>
  </conditionalFormatting>
  <conditionalFormatting sqref="BD134">
    <cfRule type="cellIs" dxfId="8465" priority="8239" operator="equal">
      <formula>_FV(13,"3")</formula>
    </cfRule>
  </conditionalFormatting>
  <conditionalFormatting sqref="BD123">
    <cfRule type="containsText" dxfId="8464" priority="8215" operator="containsText" text="08.30 – 14.30">
      <formula>NOT(ISERROR(SEARCH("08.30 – 14.30",BD123)))</formula>
    </cfRule>
    <cfRule type="containsText" dxfId="8463" priority="8216" operator="containsText" text="09:30 – 18.30">
      <formula>NOT(ISERROR(SEARCH("09:30 – 18.30",BD123)))</formula>
    </cfRule>
    <cfRule type="containsText" dxfId="8462" priority="8217" operator="containsText" text="10.30 – 18.30">
      <formula>NOT(ISERROR(SEARCH("10.30 – 18.30",BD123)))</formula>
    </cfRule>
    <cfRule type="containsText" dxfId="8461" priority="8218" operator="containsText" text="09.30 – 18.30">
      <formula>NOT(ISERROR(SEARCH("09.30 – 18.30",BD123)))</formula>
    </cfRule>
    <cfRule type="containsText" dxfId="8460" priority="8219" operator="containsText" text="09.00 – 13:00">
      <formula>NOT(ISERROR(SEARCH("09.00 – 13:00",BD123)))</formula>
    </cfRule>
    <cfRule type="containsText" dxfId="8459" priority="8220" operator="containsText" text="08.30 – 16.30">
      <formula>NOT(ISERROR(SEARCH("08.30 – 16.30",BD123)))</formula>
    </cfRule>
    <cfRule type="containsText" dxfId="8458" priority="8221" operator="containsText" text="08:30 – 17.30">
      <formula>NOT(ISERROR(SEARCH("08:30 – 17.30",BD123)))</formula>
    </cfRule>
    <cfRule type="containsText" dxfId="8457" priority="8222" operator="containsText" text="08.30 – 17.30">
      <formula>NOT(ISERROR(SEARCH("08.30 – 17.30",BD123)))</formula>
    </cfRule>
    <cfRule type="containsText" dxfId="8456" priority="8223" operator="containsText" text="09.00 – 18.00">
      <formula>NOT(ISERROR(SEARCH("09.00 – 18.00",BD123)))</formula>
    </cfRule>
    <cfRule type="containsText" dxfId="8455" priority="8224" operator="containsText" text="09.00 – 13.00">
      <formula>NOT(ISERROR(SEARCH("09.00 – 13.00",BD123)))</formula>
    </cfRule>
    <cfRule type="containsText" dxfId="8454" priority="8225" operator="containsText" text="11.30 – 19.30">
      <formula>NOT(ISERROR(SEARCH("11.30 – 19.30",BD123)))</formula>
    </cfRule>
    <cfRule type="containsText" dxfId="8453" priority="8226" operator="containsText" text="10.30 – 19.30">
      <formula>NOT(ISERROR(SEARCH("10.30 – 19.30",BD123)))</formula>
    </cfRule>
    <cfRule type="containsText" dxfId="8452" priority="8227" operator="containsText" text="09.00 – 15.00">
      <formula>NOT(ISERROR(SEARCH("09.00 – 15.00",BD123)))</formula>
    </cfRule>
    <cfRule type="containsText" dxfId="8451" priority="8228" operator="containsText" text="12:30">
      <formula>NOT(ISERROR(SEARCH("12:30",BD123)))</formula>
    </cfRule>
    <cfRule type="containsText" dxfId="8450" priority="8229" operator="containsText" text="13:30">
      <formula>NOT(ISERROR(SEARCH("13:30",BD123)))</formula>
    </cfRule>
    <cfRule type="containsText" dxfId="8449" priority="8230" operator="containsText" text="FESTIVITÁ">
      <formula>NOT(ISERROR(SEARCH("FESTIVITÁ",BD123)))</formula>
    </cfRule>
    <cfRule type="cellIs" dxfId="8448" priority="8231" operator="equal">
      <formula>"DOMENICA"</formula>
    </cfRule>
  </conditionalFormatting>
  <conditionalFormatting sqref="BD133:BD134 BD123:BD124 BD113">
    <cfRule type="containsText" dxfId="8447" priority="8209" operator="containsText" text="09.00 - 13.00">
      <formula>NOT(ISERROR(SEARCH("09.00 - 13.00",BD113)))</formula>
    </cfRule>
    <cfRule type="containsText" dxfId="8446" priority="8210" operator="containsText" text="09.00 – 15:00">
      <formula>NOT(ISERROR(SEARCH("09.00 – 15:00",BD113)))</formula>
    </cfRule>
    <cfRule type="containsText" dxfId="8445" priority="8211" operator="containsText" text="09.00 – 16.00">
      <formula>NOT(ISERROR(SEARCH("09.00 – 16.00",BD113)))</formula>
    </cfRule>
    <cfRule type="containsText" dxfId="8444" priority="8212" operator="containsText" text="09.00 - 13:00">
      <formula>NOT(ISERROR(SEARCH("09.00 - 13:00",BD113)))</formula>
    </cfRule>
    <cfRule type="containsText" dxfId="8443" priority="8213" operator="containsText" text="08.30 – 16:30 ">
      <formula>NOT(ISERROR(SEARCH("08.30 – 16:30 ",BD113)))</formula>
    </cfRule>
    <cfRule type="containsText" dxfId="8442" priority="8214" operator="containsText" text="08.30 – 17:30 ">
      <formula>NOT(ISERROR(SEARCH("08.30 – 17:30 ",BD113)))</formula>
    </cfRule>
  </conditionalFormatting>
  <conditionalFormatting sqref="BD124">
    <cfRule type="cellIs" dxfId="8441" priority="8201" operator="equal">
      <formula>"09.00 – 15.00"</formula>
    </cfRule>
  </conditionalFormatting>
  <conditionalFormatting sqref="BD124">
    <cfRule type="cellIs" dxfId="8440" priority="8202" operator="equal">
      <formula>"09.00 – 18.00"</formula>
    </cfRule>
  </conditionalFormatting>
  <conditionalFormatting sqref="BD124">
    <cfRule type="cellIs" dxfId="8439" priority="8203" operator="equal">
      <formula>"09.30 – 13.00"</formula>
    </cfRule>
  </conditionalFormatting>
  <conditionalFormatting sqref="BD124">
    <cfRule type="cellIs" dxfId="8438" priority="8204" operator="equal">
      <formula>"10.30 – 19.30"</formula>
    </cfRule>
  </conditionalFormatting>
  <conditionalFormatting sqref="BD124">
    <cfRule type="cellIs" dxfId="8437" priority="8205" operator="equal">
      <formula>"11.30 – 19.30"</formula>
    </cfRule>
  </conditionalFormatting>
  <conditionalFormatting sqref="BD124">
    <cfRule type="cellIs" dxfId="8436" priority="8206" operator="equal">
      <formula>_FV(13,"3")</formula>
    </cfRule>
  </conditionalFormatting>
  <conditionalFormatting sqref="BD124">
    <cfRule type="cellIs" dxfId="8435" priority="8207" operator="equal">
      <formula>_FV(13,"3")</formula>
    </cfRule>
  </conditionalFormatting>
  <conditionalFormatting sqref="BD124">
    <cfRule type="cellIs" dxfId="8434" priority="8208" operator="equal">
      <formula>_FV(13,"3")</formula>
    </cfRule>
  </conditionalFormatting>
  <conditionalFormatting sqref="BD124">
    <cfRule type="containsText" dxfId="8433" priority="8191" operator="containsText" text="DOMENICA">
      <formula>NOT(ISERROR(SEARCH("DOMENICA",BD124)))</formula>
    </cfRule>
    <cfRule type="containsText" dxfId="8432" priority="8192" operator="containsText" text="08.30 – 14.30">
      <formula>NOT(ISERROR(SEARCH("08.30 – 14.30",BD124)))</formula>
    </cfRule>
    <cfRule type="containsText" dxfId="8431" priority="8193" operator="containsText" text="09.30 – 18.30">
      <formula>NOT(ISERROR(SEARCH("09.30 – 18.30",BD124)))</formula>
    </cfRule>
    <cfRule type="containsText" dxfId="8430" priority="8194" operator="containsText" text="08.30 – 16.30">
      <formula>NOT(ISERROR(SEARCH("08.30 – 16.30",BD124)))</formula>
    </cfRule>
    <cfRule type="containsText" dxfId="8429" priority="8195" operator="containsText" text="08.30 – 17.30">
      <formula>NOT(ISERROR(SEARCH("08.30 – 17.30",BD124)))</formula>
    </cfRule>
    <cfRule type="containsText" dxfId="8428" priority="8196" operator="containsText" text="09.00 – 18.00">
      <formula>NOT(ISERROR(SEARCH("09.00 – 18.00",BD124)))</formula>
    </cfRule>
    <cfRule type="containsText" dxfId="8427" priority="8197" operator="containsText" text="09.00 – 15.00">
      <formula>NOT(ISERROR(SEARCH("09.00 – 15.00",BD124)))</formula>
    </cfRule>
    <cfRule type="containsText" dxfId="8426" priority="8198" operator="containsText" text="10.30 – 19.30">
      <formula>NOT(ISERROR(SEARCH("10.30 – 19.30",BD124)))</formula>
    </cfRule>
    <cfRule type="containsText" dxfId="8425" priority="8199" operator="containsText" text="09.00 – 13.00">
      <formula>NOT(ISERROR(SEARCH("09.00 – 13.00",BD124)))</formula>
    </cfRule>
    <cfRule type="containsText" dxfId="8424" priority="8200" operator="containsText" text="11.30 – 19.30">
      <formula>NOT(ISERROR(SEARCH("11.30 – 19.30",BD124)))</formula>
    </cfRule>
  </conditionalFormatting>
  <conditionalFormatting sqref="BD124">
    <cfRule type="cellIs" dxfId="8423" priority="8184" operator="equal">
      <formula>"09.00 – 18.00"</formula>
    </cfRule>
  </conditionalFormatting>
  <conditionalFormatting sqref="BD124">
    <cfRule type="cellIs" dxfId="8422" priority="8185" operator="equal">
      <formula>"09.30 – 13.00"</formula>
    </cfRule>
  </conditionalFormatting>
  <conditionalFormatting sqref="BD124">
    <cfRule type="cellIs" dxfId="8421" priority="8186" operator="equal">
      <formula>"10.30 – 19.30"</formula>
    </cfRule>
  </conditionalFormatting>
  <conditionalFormatting sqref="BD124">
    <cfRule type="cellIs" dxfId="8420" priority="8187" operator="equal">
      <formula>"11.30 – 19.30"</formula>
    </cfRule>
  </conditionalFormatting>
  <conditionalFormatting sqref="BD124">
    <cfRule type="cellIs" dxfId="8419" priority="8188" operator="equal">
      <formula>_FV(13,"3")</formula>
    </cfRule>
  </conditionalFormatting>
  <conditionalFormatting sqref="BD124">
    <cfRule type="cellIs" dxfId="8418" priority="8189" operator="equal">
      <formula>_FV(13,"3")</formula>
    </cfRule>
  </conditionalFormatting>
  <conditionalFormatting sqref="BD124">
    <cfRule type="cellIs" dxfId="8417" priority="8190" operator="equal">
      <formula>_FV(13,"3")</formula>
    </cfRule>
  </conditionalFormatting>
  <conditionalFormatting sqref="BD124">
    <cfRule type="cellIs" dxfId="8416" priority="8177" operator="equal">
      <formula>"09.00 – 18.00"</formula>
    </cfRule>
  </conditionalFormatting>
  <conditionalFormatting sqref="BD124">
    <cfRule type="cellIs" dxfId="8415" priority="8178" operator="equal">
      <formula>"09.30 – 13.00"</formula>
    </cfRule>
  </conditionalFormatting>
  <conditionalFormatting sqref="BD124">
    <cfRule type="cellIs" dxfId="8414" priority="8179" operator="equal">
      <formula>"10.30 – 19.30"</formula>
    </cfRule>
  </conditionalFormatting>
  <conditionalFormatting sqref="BD124">
    <cfRule type="cellIs" dxfId="8413" priority="8180" operator="equal">
      <formula>"11.30 – 19.30"</formula>
    </cfRule>
  </conditionalFormatting>
  <conditionalFormatting sqref="BD124">
    <cfRule type="cellIs" dxfId="8412" priority="8181" operator="equal">
      <formula>_FV(13,"3")</formula>
    </cfRule>
  </conditionalFormatting>
  <conditionalFormatting sqref="BD124">
    <cfRule type="cellIs" dxfId="8411" priority="8182" operator="equal">
      <formula>_FV(13,"3")</formula>
    </cfRule>
  </conditionalFormatting>
  <conditionalFormatting sqref="BD124">
    <cfRule type="cellIs" dxfId="8410" priority="8183" operator="equal">
      <formula>_FV(13,"3")</formula>
    </cfRule>
  </conditionalFormatting>
  <conditionalFormatting sqref="BD124">
    <cfRule type="cellIs" dxfId="8409" priority="8169" operator="equal">
      <formula>"09.00 – 15.00"</formula>
    </cfRule>
  </conditionalFormatting>
  <conditionalFormatting sqref="BD124">
    <cfRule type="cellIs" dxfId="8408" priority="8170" operator="equal">
      <formula>"09.00 – 18.00"</formula>
    </cfRule>
  </conditionalFormatting>
  <conditionalFormatting sqref="BD124">
    <cfRule type="cellIs" dxfId="8407" priority="8171" operator="equal">
      <formula>"09.30 – 13.00"</formula>
    </cfRule>
  </conditionalFormatting>
  <conditionalFormatting sqref="BD124">
    <cfRule type="cellIs" dxfId="8406" priority="8172" operator="equal">
      <formula>"10.30 – 19.30"</formula>
    </cfRule>
  </conditionalFormatting>
  <conditionalFormatting sqref="BD124">
    <cfRule type="cellIs" dxfId="8405" priority="8173" operator="equal">
      <formula>"11.30 – 19.30"</formula>
    </cfRule>
  </conditionalFormatting>
  <conditionalFormatting sqref="BD124">
    <cfRule type="cellIs" dxfId="8404" priority="8174" operator="equal">
      <formula>_FV(13,"3")</formula>
    </cfRule>
  </conditionalFormatting>
  <conditionalFormatting sqref="BD124">
    <cfRule type="cellIs" dxfId="8403" priority="8175" operator="equal">
      <formula>_FV(13,"3")</formula>
    </cfRule>
  </conditionalFormatting>
  <conditionalFormatting sqref="BD124">
    <cfRule type="cellIs" dxfId="8402" priority="8176" operator="equal">
      <formula>_FV(13,"3")</formula>
    </cfRule>
  </conditionalFormatting>
  <conditionalFormatting sqref="BD124">
    <cfRule type="containsText" dxfId="8401" priority="8159" operator="containsText" text="DOMENICA">
      <formula>NOT(ISERROR(SEARCH("DOMENICA",BD124)))</formula>
    </cfRule>
    <cfRule type="containsText" dxfId="8400" priority="8160" operator="containsText" text="08.30 – 14.30">
      <formula>NOT(ISERROR(SEARCH("08.30 – 14.30",BD124)))</formula>
    </cfRule>
    <cfRule type="containsText" dxfId="8399" priority="8161" operator="containsText" text="09.30 – 18.30">
      <formula>NOT(ISERROR(SEARCH("09.30 – 18.30",BD124)))</formula>
    </cfRule>
    <cfRule type="containsText" dxfId="8398" priority="8162" operator="containsText" text="08.30 – 16.30">
      <formula>NOT(ISERROR(SEARCH("08.30 – 16.30",BD124)))</formula>
    </cfRule>
    <cfRule type="containsText" dxfId="8397" priority="8163" operator="containsText" text="08.30 – 17.30">
      <formula>NOT(ISERROR(SEARCH("08.30 – 17.30",BD124)))</formula>
    </cfRule>
    <cfRule type="containsText" dxfId="8396" priority="8164" operator="containsText" text="09.00 – 18.00">
      <formula>NOT(ISERROR(SEARCH("09.00 – 18.00",BD124)))</formula>
    </cfRule>
    <cfRule type="containsText" dxfId="8395" priority="8165" operator="containsText" text="09.00 – 15.00">
      <formula>NOT(ISERROR(SEARCH("09.00 – 15.00",BD124)))</formula>
    </cfRule>
    <cfRule type="containsText" dxfId="8394" priority="8166" operator="containsText" text="10.30 – 19.30">
      <formula>NOT(ISERROR(SEARCH("10.30 – 19.30",BD124)))</formula>
    </cfRule>
    <cfRule type="containsText" dxfId="8393" priority="8167" operator="containsText" text="09.00 – 13.00">
      <formula>NOT(ISERROR(SEARCH("09.00 – 13.00",BD124)))</formula>
    </cfRule>
    <cfRule type="containsText" dxfId="8392" priority="8168" operator="containsText" text="11.30 – 19.30">
      <formula>NOT(ISERROR(SEARCH("11.30 – 19.30",BD124)))</formula>
    </cfRule>
  </conditionalFormatting>
  <conditionalFormatting sqref="BD124">
    <cfRule type="cellIs" dxfId="8391" priority="8152" operator="equal">
      <formula>"09.00 – 18.00"</formula>
    </cfRule>
  </conditionalFormatting>
  <conditionalFormatting sqref="BD124">
    <cfRule type="cellIs" dxfId="8390" priority="8153" operator="equal">
      <formula>"09.30 – 13.00"</formula>
    </cfRule>
  </conditionalFormatting>
  <conditionalFormatting sqref="BD124">
    <cfRule type="cellIs" dxfId="8389" priority="8154" operator="equal">
      <formula>"10.30 – 19.30"</formula>
    </cfRule>
  </conditionalFormatting>
  <conditionalFormatting sqref="BD124">
    <cfRule type="cellIs" dxfId="8388" priority="8155" operator="equal">
      <formula>"11.30 – 19.30"</formula>
    </cfRule>
  </conditionalFormatting>
  <conditionalFormatting sqref="BD124">
    <cfRule type="cellIs" dxfId="8387" priority="8156" operator="equal">
      <formula>_FV(13,"3")</formula>
    </cfRule>
  </conditionalFormatting>
  <conditionalFormatting sqref="BD124">
    <cfRule type="cellIs" dxfId="8386" priority="8157" operator="equal">
      <formula>_FV(13,"3")</formula>
    </cfRule>
  </conditionalFormatting>
  <conditionalFormatting sqref="BD124">
    <cfRule type="cellIs" dxfId="8385" priority="8158" operator="equal">
      <formula>_FV(13,"3")</formula>
    </cfRule>
  </conditionalFormatting>
  <conditionalFormatting sqref="BD124">
    <cfRule type="cellIs" dxfId="8384" priority="8145" operator="equal">
      <formula>"09.00 – 18.00"</formula>
    </cfRule>
  </conditionalFormatting>
  <conditionalFormatting sqref="BD124">
    <cfRule type="cellIs" dxfId="8383" priority="8146" operator="equal">
      <formula>"09.30 – 13.00"</formula>
    </cfRule>
  </conditionalFormatting>
  <conditionalFormatting sqref="BD124">
    <cfRule type="cellIs" dxfId="8382" priority="8147" operator="equal">
      <formula>"10.30 – 19.30"</formula>
    </cfRule>
  </conditionalFormatting>
  <conditionalFormatting sqref="BD124">
    <cfRule type="cellIs" dxfId="8381" priority="8148" operator="equal">
      <formula>"11.30 – 19.30"</formula>
    </cfRule>
  </conditionalFormatting>
  <conditionalFormatting sqref="BD124">
    <cfRule type="cellIs" dxfId="8380" priority="8149" operator="equal">
      <formula>_FV(13,"3")</formula>
    </cfRule>
  </conditionalFormatting>
  <conditionalFormatting sqref="BD124">
    <cfRule type="cellIs" dxfId="8379" priority="8150" operator="equal">
      <formula>_FV(13,"3")</formula>
    </cfRule>
  </conditionalFormatting>
  <conditionalFormatting sqref="BD124">
    <cfRule type="cellIs" dxfId="8378" priority="8151" operator="equal">
      <formula>_FV(13,"3")</formula>
    </cfRule>
  </conditionalFormatting>
  <conditionalFormatting sqref="BD134">
    <cfRule type="cellIs" dxfId="8377" priority="8137" operator="equal">
      <formula>"09.00 – 15.00"</formula>
    </cfRule>
  </conditionalFormatting>
  <conditionalFormatting sqref="BD134">
    <cfRule type="cellIs" dxfId="8376" priority="8138" operator="equal">
      <formula>"09.00 – 18.00"</formula>
    </cfRule>
  </conditionalFormatting>
  <conditionalFormatting sqref="BD134">
    <cfRule type="cellIs" dxfId="8375" priority="8139" operator="equal">
      <formula>"09.30 – 13.00"</formula>
    </cfRule>
  </conditionalFormatting>
  <conditionalFormatting sqref="BD134">
    <cfRule type="cellIs" dxfId="8374" priority="8140" operator="equal">
      <formula>"10.30 – 19.30"</formula>
    </cfRule>
  </conditionalFormatting>
  <conditionalFormatting sqref="BD134">
    <cfRule type="cellIs" dxfId="8373" priority="8141" operator="equal">
      <formula>"11.30 – 19.30"</formula>
    </cfRule>
  </conditionalFormatting>
  <conditionalFormatting sqref="BD134">
    <cfRule type="cellIs" dxfId="8372" priority="8143" operator="equal">
      <formula>_FV(13,"3")</formula>
    </cfRule>
  </conditionalFormatting>
  <conditionalFormatting sqref="BD134">
    <cfRule type="cellIs" dxfId="8371" priority="8144" operator="equal">
      <formula>_FV(13,"3")</formula>
    </cfRule>
  </conditionalFormatting>
  <conditionalFormatting sqref="BD134">
    <cfRule type="containsText" dxfId="8370" priority="8127" operator="containsText" text="DOMENICA">
      <formula>NOT(ISERROR(SEARCH("DOMENICA",BD134)))</formula>
    </cfRule>
    <cfRule type="containsText" dxfId="8369" priority="8128" operator="containsText" text="08.30 – 14.30">
      <formula>NOT(ISERROR(SEARCH("08.30 – 14.30",BD134)))</formula>
    </cfRule>
    <cfRule type="containsText" dxfId="8368" priority="8129" operator="containsText" text="09.30 – 18.30">
      <formula>NOT(ISERROR(SEARCH("09.30 – 18.30",BD134)))</formula>
    </cfRule>
    <cfRule type="containsText" dxfId="8367" priority="8130" operator="containsText" text="08.30 – 16.30">
      <formula>NOT(ISERROR(SEARCH("08.30 – 16.30",BD134)))</formula>
    </cfRule>
    <cfRule type="containsText" dxfId="8366" priority="8131" operator="containsText" text="08.30 – 17.30">
      <formula>NOT(ISERROR(SEARCH("08.30 – 17.30",BD134)))</formula>
    </cfRule>
    <cfRule type="containsText" dxfId="8365" priority="8132" operator="containsText" text="09.00 – 18.00">
      <formula>NOT(ISERROR(SEARCH("09.00 – 18.00",BD134)))</formula>
    </cfRule>
    <cfRule type="containsText" dxfId="8364" priority="8133" operator="containsText" text="09.00 – 15.00">
      <formula>NOT(ISERROR(SEARCH("09.00 – 15.00",BD134)))</formula>
    </cfRule>
    <cfRule type="containsText" dxfId="8363" priority="8134" operator="containsText" text="10.30 – 19.30">
      <formula>NOT(ISERROR(SEARCH("10.30 – 19.30",BD134)))</formula>
    </cfRule>
    <cfRule type="containsText" dxfId="8362" priority="8135" operator="containsText" text="09.00 – 13.00">
      <formula>NOT(ISERROR(SEARCH("09.00 – 13.00",BD134)))</formula>
    </cfRule>
    <cfRule type="containsText" dxfId="8361" priority="8136" operator="containsText" text="11.30 – 19.30">
      <formula>NOT(ISERROR(SEARCH("11.30 – 19.30",BD134)))</formula>
    </cfRule>
  </conditionalFormatting>
  <conditionalFormatting sqref="BD134">
    <cfRule type="cellIs" dxfId="8360" priority="8120" operator="equal">
      <formula>"09.00 – 18.00"</formula>
    </cfRule>
  </conditionalFormatting>
  <conditionalFormatting sqref="BD134">
    <cfRule type="cellIs" dxfId="8359" priority="8121" operator="equal">
      <formula>"09.30 – 13.00"</formula>
    </cfRule>
  </conditionalFormatting>
  <conditionalFormatting sqref="BD134">
    <cfRule type="cellIs" dxfId="8358" priority="8122" operator="equal">
      <formula>"10.30 – 19.30"</formula>
    </cfRule>
  </conditionalFormatting>
  <conditionalFormatting sqref="BD134">
    <cfRule type="cellIs" dxfId="8357" priority="8123" operator="equal">
      <formula>"11.30 – 19.30"</formula>
    </cfRule>
  </conditionalFormatting>
  <conditionalFormatting sqref="BD134">
    <cfRule type="cellIs" dxfId="8356" priority="8124" operator="equal">
      <formula>_FV(13,"3")</formula>
    </cfRule>
  </conditionalFormatting>
  <conditionalFormatting sqref="BD134">
    <cfRule type="cellIs" dxfId="8355" priority="8125" operator="equal">
      <formula>_FV(13,"3")</formula>
    </cfRule>
  </conditionalFormatting>
  <conditionalFormatting sqref="BD134">
    <cfRule type="cellIs" dxfId="8354" priority="8126" operator="equal">
      <formula>_FV(13,"3")</formula>
    </cfRule>
  </conditionalFormatting>
  <conditionalFormatting sqref="BD134">
    <cfRule type="cellIs" dxfId="8353" priority="8113" operator="equal">
      <formula>"09.00 – 18.00"</formula>
    </cfRule>
  </conditionalFormatting>
  <conditionalFormatting sqref="BD134">
    <cfRule type="cellIs" dxfId="8352" priority="8114" operator="equal">
      <formula>"09.30 – 13.00"</formula>
    </cfRule>
  </conditionalFormatting>
  <conditionalFormatting sqref="BD134">
    <cfRule type="cellIs" dxfId="8351" priority="8115" operator="equal">
      <formula>"10.30 – 19.30"</formula>
    </cfRule>
  </conditionalFormatting>
  <conditionalFormatting sqref="BD134">
    <cfRule type="cellIs" dxfId="8350" priority="8116" operator="equal">
      <formula>"11.30 – 19.30"</formula>
    </cfRule>
  </conditionalFormatting>
  <conditionalFormatting sqref="BD134">
    <cfRule type="cellIs" dxfId="8349" priority="8117" operator="equal">
      <formula>_FV(13,"3")</formula>
    </cfRule>
  </conditionalFormatting>
  <conditionalFormatting sqref="BD134">
    <cfRule type="cellIs" dxfId="8348" priority="8118" operator="equal">
      <formula>_FV(13,"3")</formula>
    </cfRule>
  </conditionalFormatting>
  <conditionalFormatting sqref="BD134">
    <cfRule type="cellIs" dxfId="8347" priority="8119" operator="equal">
      <formula>_FV(13,"3")</formula>
    </cfRule>
  </conditionalFormatting>
  <conditionalFormatting sqref="BD134">
    <cfRule type="cellIs" dxfId="8346" priority="8105" operator="equal">
      <formula>"09.00 – 15.00"</formula>
    </cfRule>
  </conditionalFormatting>
  <conditionalFormatting sqref="BD134">
    <cfRule type="cellIs" dxfId="8345" priority="8106" operator="equal">
      <formula>"09.00 – 18.00"</formula>
    </cfRule>
  </conditionalFormatting>
  <conditionalFormatting sqref="BD134">
    <cfRule type="cellIs" dxfId="8344" priority="8107" operator="equal">
      <formula>"09.30 – 13.00"</formula>
    </cfRule>
  </conditionalFormatting>
  <conditionalFormatting sqref="BD134">
    <cfRule type="cellIs" dxfId="8343" priority="8108" operator="equal">
      <formula>"10.30 – 19.30"</formula>
    </cfRule>
  </conditionalFormatting>
  <conditionalFormatting sqref="BD134">
    <cfRule type="cellIs" dxfId="8342" priority="8109" operator="equal">
      <formula>"11.30 – 19.30"</formula>
    </cfRule>
  </conditionalFormatting>
  <conditionalFormatting sqref="BD134">
    <cfRule type="cellIs" dxfId="8341" priority="8110" operator="equal">
      <formula>_FV(13,"3")</formula>
    </cfRule>
  </conditionalFormatting>
  <conditionalFormatting sqref="BD134">
    <cfRule type="cellIs" dxfId="8340" priority="8111" operator="equal">
      <formula>_FV(13,"3")</formula>
    </cfRule>
  </conditionalFormatting>
  <conditionalFormatting sqref="BD134">
    <cfRule type="cellIs" dxfId="8339" priority="8112" operator="equal">
      <formula>_FV(13,"3")</formula>
    </cfRule>
  </conditionalFormatting>
  <conditionalFormatting sqref="BD134">
    <cfRule type="containsText" dxfId="8338" priority="8095" operator="containsText" text="DOMENICA">
      <formula>NOT(ISERROR(SEARCH("DOMENICA",BD134)))</formula>
    </cfRule>
    <cfRule type="containsText" dxfId="8337" priority="8096" operator="containsText" text="08.30 – 14.30">
      <formula>NOT(ISERROR(SEARCH("08.30 – 14.30",BD134)))</formula>
    </cfRule>
    <cfRule type="containsText" dxfId="8336" priority="8097" operator="containsText" text="09.30 – 18.30">
      <formula>NOT(ISERROR(SEARCH("09.30 – 18.30",BD134)))</formula>
    </cfRule>
    <cfRule type="containsText" dxfId="8335" priority="8098" operator="containsText" text="08.30 – 16.30">
      <formula>NOT(ISERROR(SEARCH("08.30 – 16.30",BD134)))</formula>
    </cfRule>
    <cfRule type="containsText" dxfId="8334" priority="8099" operator="containsText" text="08.30 – 17.30">
      <formula>NOT(ISERROR(SEARCH("08.30 – 17.30",BD134)))</formula>
    </cfRule>
    <cfRule type="containsText" dxfId="8333" priority="8100" operator="containsText" text="09.00 – 18.00">
      <formula>NOT(ISERROR(SEARCH("09.00 – 18.00",BD134)))</formula>
    </cfRule>
    <cfRule type="containsText" dxfId="8332" priority="8101" operator="containsText" text="09.00 – 15.00">
      <formula>NOT(ISERROR(SEARCH("09.00 – 15.00",BD134)))</formula>
    </cfRule>
    <cfRule type="containsText" dxfId="8331" priority="8102" operator="containsText" text="10.30 – 19.30">
      <formula>NOT(ISERROR(SEARCH("10.30 – 19.30",BD134)))</formula>
    </cfRule>
    <cfRule type="containsText" dxfId="8330" priority="8103" operator="containsText" text="09.00 – 13.00">
      <formula>NOT(ISERROR(SEARCH("09.00 – 13.00",BD134)))</formula>
    </cfRule>
    <cfRule type="containsText" dxfId="8329" priority="8104" operator="containsText" text="11.30 – 19.30">
      <formula>NOT(ISERROR(SEARCH("11.30 – 19.30",BD134)))</formula>
    </cfRule>
  </conditionalFormatting>
  <conditionalFormatting sqref="BD134">
    <cfRule type="cellIs" dxfId="8328" priority="8088" operator="equal">
      <formula>"09.00 – 18.00"</formula>
    </cfRule>
  </conditionalFormatting>
  <conditionalFormatting sqref="BD134">
    <cfRule type="cellIs" dxfId="8327" priority="8089" operator="equal">
      <formula>"09.30 – 13.00"</formula>
    </cfRule>
  </conditionalFormatting>
  <conditionalFormatting sqref="BD134">
    <cfRule type="cellIs" dxfId="8326" priority="8090" operator="equal">
      <formula>"10.30 – 19.30"</formula>
    </cfRule>
  </conditionalFormatting>
  <conditionalFormatting sqref="BD134">
    <cfRule type="cellIs" dxfId="8325" priority="8091" operator="equal">
      <formula>"11.30 – 19.30"</formula>
    </cfRule>
  </conditionalFormatting>
  <conditionalFormatting sqref="BD134">
    <cfRule type="cellIs" dxfId="8324" priority="8092" operator="equal">
      <formula>_FV(13,"3")</formula>
    </cfRule>
  </conditionalFormatting>
  <conditionalFormatting sqref="BD134">
    <cfRule type="cellIs" dxfId="8323" priority="8093" operator="equal">
      <formula>_FV(13,"3")</formula>
    </cfRule>
  </conditionalFormatting>
  <conditionalFormatting sqref="BD134">
    <cfRule type="cellIs" dxfId="8322" priority="8094" operator="equal">
      <formula>_FV(13,"3")</formula>
    </cfRule>
  </conditionalFormatting>
  <conditionalFormatting sqref="BD134">
    <cfRule type="cellIs" dxfId="8321" priority="8081" operator="equal">
      <formula>"09.00 – 18.00"</formula>
    </cfRule>
  </conditionalFormatting>
  <conditionalFormatting sqref="BD134">
    <cfRule type="cellIs" dxfId="8320" priority="8082" operator="equal">
      <formula>"09.30 – 13.00"</formula>
    </cfRule>
  </conditionalFormatting>
  <conditionalFormatting sqref="BD134">
    <cfRule type="cellIs" dxfId="8319" priority="8083" operator="equal">
      <formula>"10.30 – 19.30"</formula>
    </cfRule>
  </conditionalFormatting>
  <conditionalFormatting sqref="BD134">
    <cfRule type="cellIs" dxfId="8318" priority="8084" operator="equal">
      <formula>"11.30 – 19.30"</formula>
    </cfRule>
  </conditionalFormatting>
  <conditionalFormatting sqref="BD134">
    <cfRule type="cellIs" dxfId="8317" priority="8085" operator="equal">
      <formula>_FV(13,"3")</formula>
    </cfRule>
  </conditionalFormatting>
  <conditionalFormatting sqref="BD134">
    <cfRule type="cellIs" dxfId="8316" priority="8086" operator="equal">
      <formula>_FV(13,"3")</formula>
    </cfRule>
  </conditionalFormatting>
  <conditionalFormatting sqref="BD134">
    <cfRule type="cellIs" dxfId="8315" priority="8087" operator="equal">
      <formula>_FV(13,"3")</formula>
    </cfRule>
  </conditionalFormatting>
  <conditionalFormatting sqref="BD135">
    <cfRule type="containsText" dxfId="8314" priority="7853" operator="containsText" text="13:00">
      <formula>NOT(ISERROR(SEARCH("13:00",BD135)))</formula>
    </cfRule>
  </conditionalFormatting>
  <conditionalFormatting sqref="BD137:BD142">
    <cfRule type="containsText" dxfId="8313" priority="7843" operator="containsText" text="09.00 -13.00">
      <formula>NOT(ISERROR(SEARCH("09.00 -13.00",BD137)))</formula>
    </cfRule>
    <cfRule type="containsText" dxfId="8312" priority="7844" operator="containsText" text="09.00 -15:00">
      <formula>NOT(ISERROR(SEARCH("09.00 -15:00",BD137)))</formula>
    </cfRule>
    <cfRule type="containsText" dxfId="8311" priority="7845" operator="containsText" text="09.00 -16.00">
      <formula>NOT(ISERROR(SEARCH("09.00 -16.00",BD137)))</formula>
    </cfRule>
  </conditionalFormatting>
  <conditionalFormatting sqref="BD135">
    <cfRule type="containsText" dxfId="8310" priority="7840" operator="containsText" text="09.00 -13.00">
      <formula>NOT(ISERROR(SEARCH("09.00 -13.00",BD135)))</formula>
    </cfRule>
    <cfRule type="containsText" dxfId="8309" priority="7841" operator="containsText" text="09.00 -15:00">
      <formula>NOT(ISERROR(SEARCH("09.00 -15:00",BD135)))</formula>
    </cfRule>
    <cfRule type="containsText" dxfId="8308" priority="7842" operator="containsText" text="09.00 -16.00">
      <formula>NOT(ISERROR(SEARCH("09.00 -16.00",BD135)))</formula>
    </cfRule>
  </conditionalFormatting>
  <conditionalFormatting sqref="BD137:BD142">
    <cfRule type="containsText" dxfId="8307" priority="7831" operator="containsText" text="09.00 -13.00">
      <formula>NOT(ISERROR(SEARCH("09.00 -13.00",BD137)))</formula>
    </cfRule>
    <cfRule type="containsText" dxfId="8306" priority="7832" operator="containsText" text="09.00 -15:00">
      <formula>NOT(ISERROR(SEARCH("09.00 -15:00",BD137)))</formula>
    </cfRule>
    <cfRule type="containsText" dxfId="8305" priority="7833" operator="containsText" text="09.00 -16.00">
      <formula>NOT(ISERROR(SEARCH("09.00 -16.00",BD137)))</formula>
    </cfRule>
  </conditionalFormatting>
  <conditionalFormatting sqref="BD135">
    <cfRule type="containsText" dxfId="8304" priority="7828" operator="containsText" text="09.00 -13.00">
      <formula>NOT(ISERROR(SEARCH("09.00 -13.00",BD135)))</formula>
    </cfRule>
    <cfRule type="containsText" dxfId="8303" priority="7829" operator="containsText" text="09.00 -15:00">
      <formula>NOT(ISERROR(SEARCH("09.00 -15:00",BD135)))</formula>
    </cfRule>
    <cfRule type="containsText" dxfId="8302" priority="7830" operator="containsText" text="09.00 -16.00">
      <formula>NOT(ISERROR(SEARCH("09.00 -16.00",BD135)))</formula>
    </cfRule>
  </conditionalFormatting>
  <conditionalFormatting sqref="BD136">
    <cfRule type="containsText" dxfId="8301" priority="7834" operator="containsText" text="09.00 -13.00">
      <formula>NOT(ISERROR(SEARCH("09.00 -13.00",BD136)))</formula>
    </cfRule>
    <cfRule type="containsText" dxfId="8300" priority="7835" operator="containsText" text="09.00 -15:00">
      <formula>NOT(ISERROR(SEARCH("09.00 -15:00",BD136)))</formula>
    </cfRule>
    <cfRule type="containsText" dxfId="8299" priority="7836" operator="containsText" text="09.00 -16.00">
      <formula>NOT(ISERROR(SEARCH("09.00 -16.00",BD136)))</formula>
    </cfRule>
  </conditionalFormatting>
  <conditionalFormatting sqref="BD137:BD142">
    <cfRule type="containsText" dxfId="8298" priority="7822" operator="containsText" text="09.00 -13.00">
      <formula>NOT(ISERROR(SEARCH("09.00 -13.00",BD137)))</formula>
    </cfRule>
    <cfRule type="containsText" dxfId="8297" priority="7823" operator="containsText" text="09.00 -15:00">
      <formula>NOT(ISERROR(SEARCH("09.00 -15:00",BD137)))</formula>
    </cfRule>
    <cfRule type="containsText" dxfId="8296" priority="7824" operator="containsText" text="09.00 -16.00">
      <formula>NOT(ISERROR(SEARCH("09.00 -16.00",BD137)))</formula>
    </cfRule>
  </conditionalFormatting>
  <conditionalFormatting sqref="BD114">
    <cfRule type="cellIs" dxfId="8295" priority="8072" operator="equal">
      <formula>"09.00 – 13.00"</formula>
    </cfRule>
  </conditionalFormatting>
  <conditionalFormatting sqref="BD114">
    <cfRule type="cellIs" dxfId="8294" priority="8073" operator="equal">
      <formula>"09.00 – 15.00"</formula>
    </cfRule>
  </conditionalFormatting>
  <conditionalFormatting sqref="BD114">
    <cfRule type="cellIs" dxfId="8293" priority="8074" operator="equal">
      <formula>"09.00 – 18.00"</formula>
    </cfRule>
  </conditionalFormatting>
  <conditionalFormatting sqref="BD114">
    <cfRule type="cellIs" dxfId="8292" priority="8075" operator="equal">
      <formula>"09.30 – 13.00"</formula>
    </cfRule>
  </conditionalFormatting>
  <conditionalFormatting sqref="BD114">
    <cfRule type="cellIs" dxfId="8291" priority="8076" operator="equal">
      <formula>"10.30 – 19.30"</formula>
    </cfRule>
  </conditionalFormatting>
  <conditionalFormatting sqref="BD114">
    <cfRule type="cellIs" dxfId="8290" priority="8077" operator="equal">
      <formula>"11.30 – 19.30"</formula>
    </cfRule>
  </conditionalFormatting>
  <conditionalFormatting sqref="BD114">
    <cfRule type="cellIs" dxfId="8289" priority="8078" operator="equal">
      <formula>_FV(13,"3")</formula>
    </cfRule>
  </conditionalFormatting>
  <conditionalFormatting sqref="BD114">
    <cfRule type="cellIs" dxfId="8288" priority="8079" operator="equal">
      <formula>_FV(13,"3")</formula>
    </cfRule>
  </conditionalFormatting>
  <conditionalFormatting sqref="BD114">
    <cfRule type="cellIs" dxfId="8287" priority="8080" operator="equal">
      <formula>_FV(13,"3")</formula>
    </cfRule>
  </conditionalFormatting>
  <conditionalFormatting sqref="BD114">
    <cfRule type="containsText" dxfId="8286" priority="8062" operator="containsText" text="DOMENICA">
      <formula>NOT(ISERROR(SEARCH("DOMENICA",BD114)))</formula>
    </cfRule>
    <cfRule type="containsText" dxfId="8285" priority="8063" operator="containsText" text="08.30 – 14.30">
      <formula>NOT(ISERROR(SEARCH("08.30 – 14.30",BD114)))</formula>
    </cfRule>
    <cfRule type="containsText" dxfId="8284" priority="8064" operator="containsText" text="09.30 – 18.30">
      <formula>NOT(ISERROR(SEARCH("09.30 – 18.30",BD114)))</formula>
    </cfRule>
    <cfRule type="containsText" dxfId="8283" priority="8065" operator="containsText" text="08.30 – 16.30">
      <formula>NOT(ISERROR(SEARCH("08.30 – 16.30",BD114)))</formula>
    </cfRule>
    <cfRule type="containsText" dxfId="8282" priority="8066" operator="containsText" text="08.30 – 17.30">
      <formula>NOT(ISERROR(SEARCH("08.30 – 17.30",BD114)))</formula>
    </cfRule>
    <cfRule type="containsText" dxfId="8281" priority="8067" operator="containsText" text="09.00 – 18.00">
      <formula>NOT(ISERROR(SEARCH("09.00 – 18.00",BD114)))</formula>
    </cfRule>
    <cfRule type="containsText" dxfId="8280" priority="8068" operator="containsText" text="09.00 – 15.00">
      <formula>NOT(ISERROR(SEARCH("09.00 – 15.00",BD114)))</formula>
    </cfRule>
    <cfRule type="containsText" dxfId="8279" priority="8069" operator="containsText" text="10.30 – 19.30">
      <formula>NOT(ISERROR(SEARCH("10.30 – 19.30",BD114)))</formula>
    </cfRule>
    <cfRule type="containsText" dxfId="8278" priority="8070" operator="containsText" text="09.00 – 13.00">
      <formula>NOT(ISERROR(SEARCH("09.00 – 13.00",BD114)))</formula>
    </cfRule>
    <cfRule type="containsText" dxfId="8277" priority="8071" operator="containsText" text="11.30 – 19.30">
      <formula>NOT(ISERROR(SEARCH("11.30 – 19.30",BD114)))</formula>
    </cfRule>
  </conditionalFormatting>
  <conditionalFormatting sqref="BD114">
    <cfRule type="cellIs" dxfId="8276" priority="8054" operator="equal">
      <formula>"09.00 – 15.00"</formula>
    </cfRule>
  </conditionalFormatting>
  <conditionalFormatting sqref="BD114">
    <cfRule type="cellIs" dxfId="8275" priority="8055" operator="equal">
      <formula>"09.00 – 18.00"</formula>
    </cfRule>
  </conditionalFormatting>
  <conditionalFormatting sqref="BD114">
    <cfRule type="cellIs" dxfId="8274" priority="8056" operator="equal">
      <formula>"09.30 – 13.00"</formula>
    </cfRule>
  </conditionalFormatting>
  <conditionalFormatting sqref="BD114">
    <cfRule type="cellIs" dxfId="8273" priority="8057" operator="equal">
      <formula>"10.30 – 19.30"</formula>
    </cfRule>
  </conditionalFormatting>
  <conditionalFormatting sqref="BD114">
    <cfRule type="cellIs" dxfId="8272" priority="8058" operator="equal">
      <formula>"11.30 – 19.30"</formula>
    </cfRule>
  </conditionalFormatting>
  <conditionalFormatting sqref="BD114">
    <cfRule type="cellIs" dxfId="8271" priority="8059" operator="equal">
      <formula>_FV(13,"3")</formula>
    </cfRule>
  </conditionalFormatting>
  <conditionalFormatting sqref="BD114">
    <cfRule type="cellIs" dxfId="8270" priority="8060" operator="equal">
      <formula>_FV(13,"3")</formula>
    </cfRule>
  </conditionalFormatting>
  <conditionalFormatting sqref="BD114">
    <cfRule type="cellIs" dxfId="8269" priority="8061" operator="equal">
      <formula>_FV(13,"3")</formula>
    </cfRule>
  </conditionalFormatting>
  <conditionalFormatting sqref="BD114">
    <cfRule type="cellIs" dxfId="8268" priority="8046" operator="equal">
      <formula>"09.00 – 15.00"</formula>
    </cfRule>
  </conditionalFormatting>
  <conditionalFormatting sqref="BD114">
    <cfRule type="cellIs" dxfId="8267" priority="8047" operator="equal">
      <formula>"09.00 – 18.00"</formula>
    </cfRule>
  </conditionalFormatting>
  <conditionalFormatting sqref="BD114">
    <cfRule type="cellIs" dxfId="8266" priority="8048" operator="equal">
      <formula>"09.30 – 13.00"</formula>
    </cfRule>
  </conditionalFormatting>
  <conditionalFormatting sqref="BD114">
    <cfRule type="cellIs" dxfId="8265" priority="8049" operator="equal">
      <formula>"10.30 – 19.30"</formula>
    </cfRule>
  </conditionalFormatting>
  <conditionalFormatting sqref="BD114">
    <cfRule type="cellIs" dxfId="8264" priority="8050" operator="equal">
      <formula>"11.30 – 19.30"</formula>
    </cfRule>
  </conditionalFormatting>
  <conditionalFormatting sqref="BD114">
    <cfRule type="cellIs" dxfId="8263" priority="8051" operator="equal">
      <formula>_FV(13,"3")</formula>
    </cfRule>
  </conditionalFormatting>
  <conditionalFormatting sqref="BD114">
    <cfRule type="cellIs" dxfId="8262" priority="8052" operator="equal">
      <formula>_FV(13,"3")</formula>
    </cfRule>
  </conditionalFormatting>
  <conditionalFormatting sqref="BD114">
    <cfRule type="cellIs" dxfId="8261" priority="8053" operator="equal">
      <formula>_FV(13,"3")</formula>
    </cfRule>
  </conditionalFormatting>
  <conditionalFormatting sqref="BD114">
    <cfRule type="containsText" dxfId="8260" priority="8040" operator="containsText" text="09.00 - 13.00">
      <formula>NOT(ISERROR(SEARCH("09.00 - 13.00",BD114)))</formula>
    </cfRule>
    <cfRule type="containsText" dxfId="8259" priority="8041" operator="containsText" text="09.00 – 15:00">
      <formula>NOT(ISERROR(SEARCH("09.00 – 15:00",BD114)))</formula>
    </cfRule>
    <cfRule type="containsText" dxfId="8258" priority="8042" operator="containsText" text="09.00 – 16.00">
      <formula>NOT(ISERROR(SEARCH("09.00 – 16.00",BD114)))</formula>
    </cfRule>
    <cfRule type="containsText" dxfId="8257" priority="8043" operator="containsText" text="09.00 - 13:00">
      <formula>NOT(ISERROR(SEARCH("09.00 - 13:00",BD114)))</formula>
    </cfRule>
    <cfRule type="containsText" dxfId="8256" priority="8044" operator="containsText" text="08.30 – 16:30 ">
      <formula>NOT(ISERROR(SEARCH("08.30 – 16:30 ",BD114)))</formula>
    </cfRule>
    <cfRule type="containsText" dxfId="8255" priority="8045" operator="containsText" text="08.30 – 17:30 ">
      <formula>NOT(ISERROR(SEARCH("08.30 – 17:30 ",BD114)))</formula>
    </cfRule>
  </conditionalFormatting>
  <conditionalFormatting sqref="BD114">
    <cfRule type="cellIs" dxfId="8254" priority="8032" operator="equal">
      <formula>"09.00 – 15.00"</formula>
    </cfRule>
  </conditionalFormatting>
  <conditionalFormatting sqref="BD114">
    <cfRule type="cellIs" dxfId="8253" priority="8033" operator="equal">
      <formula>"09.00 – 18.00"</formula>
    </cfRule>
  </conditionalFormatting>
  <conditionalFormatting sqref="BD114">
    <cfRule type="cellIs" dxfId="8252" priority="8034" operator="equal">
      <formula>"09.30 – 13.00"</formula>
    </cfRule>
  </conditionalFormatting>
  <conditionalFormatting sqref="BD114">
    <cfRule type="cellIs" dxfId="8251" priority="8035" operator="equal">
      <formula>"10.30 – 19.30"</formula>
    </cfRule>
  </conditionalFormatting>
  <conditionalFormatting sqref="BD114">
    <cfRule type="cellIs" dxfId="8250" priority="8036" operator="equal">
      <formula>"11.30 – 19.30"</formula>
    </cfRule>
  </conditionalFormatting>
  <conditionalFormatting sqref="BD114">
    <cfRule type="cellIs" dxfId="8249" priority="8037" operator="equal">
      <formula>_FV(13,"3")</formula>
    </cfRule>
  </conditionalFormatting>
  <conditionalFormatting sqref="BD114">
    <cfRule type="cellIs" dxfId="8248" priority="8038" operator="equal">
      <formula>_FV(13,"3")</formula>
    </cfRule>
  </conditionalFormatting>
  <conditionalFormatting sqref="BD114">
    <cfRule type="cellIs" dxfId="8247" priority="8039" operator="equal">
      <formula>_FV(13,"3")</formula>
    </cfRule>
  </conditionalFormatting>
  <conditionalFormatting sqref="BD114">
    <cfRule type="containsText" dxfId="8246" priority="8022" operator="containsText" text="DOMENICA">
      <formula>NOT(ISERROR(SEARCH("DOMENICA",BD114)))</formula>
    </cfRule>
    <cfRule type="containsText" dxfId="8245" priority="8023" operator="containsText" text="08.30 – 14.30">
      <formula>NOT(ISERROR(SEARCH("08.30 – 14.30",BD114)))</formula>
    </cfRule>
    <cfRule type="containsText" dxfId="8244" priority="8024" operator="containsText" text="09.30 – 18.30">
      <formula>NOT(ISERROR(SEARCH("09.30 – 18.30",BD114)))</formula>
    </cfRule>
    <cfRule type="containsText" dxfId="8243" priority="8025" operator="containsText" text="08.30 – 16.30">
      <formula>NOT(ISERROR(SEARCH("08.30 – 16.30",BD114)))</formula>
    </cfRule>
    <cfRule type="containsText" dxfId="8242" priority="8026" operator="containsText" text="08.30 – 17.30">
      <formula>NOT(ISERROR(SEARCH("08.30 – 17.30",BD114)))</formula>
    </cfRule>
    <cfRule type="containsText" dxfId="8241" priority="8027" operator="containsText" text="09.00 – 18.00">
      <formula>NOT(ISERROR(SEARCH("09.00 – 18.00",BD114)))</formula>
    </cfRule>
    <cfRule type="containsText" dxfId="8240" priority="8028" operator="containsText" text="09.00 – 15.00">
      <formula>NOT(ISERROR(SEARCH("09.00 – 15.00",BD114)))</formula>
    </cfRule>
    <cfRule type="containsText" dxfId="8239" priority="8029" operator="containsText" text="10.30 – 19.30">
      <formula>NOT(ISERROR(SEARCH("10.30 – 19.30",BD114)))</formula>
    </cfRule>
    <cfRule type="containsText" dxfId="8238" priority="8030" operator="containsText" text="09.00 – 13.00">
      <formula>NOT(ISERROR(SEARCH("09.00 – 13.00",BD114)))</formula>
    </cfRule>
    <cfRule type="containsText" dxfId="8237" priority="8031" operator="containsText" text="11.30 – 19.30">
      <formula>NOT(ISERROR(SEARCH("11.30 – 19.30",BD114)))</formula>
    </cfRule>
  </conditionalFormatting>
  <conditionalFormatting sqref="BD114">
    <cfRule type="cellIs" dxfId="8236" priority="8015" operator="equal">
      <formula>"09.00 – 18.00"</formula>
    </cfRule>
  </conditionalFormatting>
  <conditionalFormatting sqref="BD114">
    <cfRule type="cellIs" dxfId="8235" priority="8016" operator="equal">
      <formula>"09.30 – 13.00"</formula>
    </cfRule>
  </conditionalFormatting>
  <conditionalFormatting sqref="BD114">
    <cfRule type="cellIs" dxfId="8234" priority="8017" operator="equal">
      <formula>"10.30 – 19.30"</formula>
    </cfRule>
  </conditionalFormatting>
  <conditionalFormatting sqref="BD114">
    <cfRule type="cellIs" dxfId="8233" priority="8018" operator="equal">
      <formula>"11.30 – 19.30"</formula>
    </cfRule>
  </conditionalFormatting>
  <conditionalFormatting sqref="BD114">
    <cfRule type="cellIs" dxfId="8232" priority="8019" operator="equal">
      <formula>_FV(13,"3")</formula>
    </cfRule>
  </conditionalFormatting>
  <conditionalFormatting sqref="BD114">
    <cfRule type="cellIs" dxfId="8231" priority="8020" operator="equal">
      <formula>_FV(13,"3")</formula>
    </cfRule>
  </conditionalFormatting>
  <conditionalFormatting sqref="BD114">
    <cfRule type="cellIs" dxfId="8230" priority="8021" operator="equal">
      <formula>_FV(13,"3")</formula>
    </cfRule>
  </conditionalFormatting>
  <conditionalFormatting sqref="BD114">
    <cfRule type="cellIs" dxfId="8229" priority="8008" operator="equal">
      <formula>"09.00 – 18.00"</formula>
    </cfRule>
  </conditionalFormatting>
  <conditionalFormatting sqref="BD114">
    <cfRule type="cellIs" dxfId="8228" priority="8009" operator="equal">
      <formula>"09.30 – 13.00"</formula>
    </cfRule>
  </conditionalFormatting>
  <conditionalFormatting sqref="BD114">
    <cfRule type="cellIs" dxfId="8227" priority="8010" operator="equal">
      <formula>"10.30 – 19.30"</formula>
    </cfRule>
  </conditionalFormatting>
  <conditionalFormatting sqref="BD114">
    <cfRule type="cellIs" dxfId="8226" priority="8011" operator="equal">
      <formula>"11.30 – 19.30"</formula>
    </cfRule>
  </conditionalFormatting>
  <conditionalFormatting sqref="BD114">
    <cfRule type="cellIs" dxfId="8225" priority="8012" operator="equal">
      <formula>_FV(13,"3")</formula>
    </cfRule>
  </conditionalFormatting>
  <conditionalFormatting sqref="BD114">
    <cfRule type="cellIs" dxfId="8224" priority="8013" operator="equal">
      <formula>_FV(13,"3")</formula>
    </cfRule>
  </conditionalFormatting>
  <conditionalFormatting sqref="BD114">
    <cfRule type="cellIs" dxfId="8223" priority="8014" operator="equal">
      <formula>_FV(13,"3")</formula>
    </cfRule>
  </conditionalFormatting>
  <conditionalFormatting sqref="BD115:BD122">
    <cfRule type="containsText" dxfId="8222" priority="7990" operator="containsText" text="08.30 – 14.30">
      <formula>NOT(ISERROR(SEARCH("08.30 – 14.30",BD115)))</formula>
    </cfRule>
    <cfRule type="containsText" dxfId="8221" priority="7991" operator="containsText" text="09:30 – 18.30">
      <formula>NOT(ISERROR(SEARCH("09:30 – 18.30",BD115)))</formula>
    </cfRule>
    <cfRule type="containsText" dxfId="8220" priority="7992" operator="containsText" text="10.30 – 18.30">
      <formula>NOT(ISERROR(SEARCH("10.30 – 18.30",BD115)))</formula>
    </cfRule>
    <cfRule type="containsText" dxfId="8219" priority="7993" operator="containsText" text="09.30 – 18.30">
      <formula>NOT(ISERROR(SEARCH("09.30 – 18.30",BD115)))</formula>
    </cfRule>
    <cfRule type="containsText" dxfId="8218" priority="7995" operator="containsText" text="09.00 – 13:00">
      <formula>NOT(ISERROR(SEARCH("09.00 – 13:00",BD115)))</formula>
    </cfRule>
    <cfRule type="containsText" dxfId="8217" priority="7996" operator="containsText" text="08.30 – 16.30">
      <formula>NOT(ISERROR(SEARCH("08.30 – 16.30",BD115)))</formula>
    </cfRule>
    <cfRule type="containsText" dxfId="8216" priority="7997" operator="containsText" text="08:30 – 17.30">
      <formula>NOT(ISERROR(SEARCH("08:30 – 17.30",BD115)))</formula>
    </cfRule>
    <cfRule type="containsText" dxfId="8215" priority="7998" operator="containsText" text="08.30 – 17.30">
      <formula>NOT(ISERROR(SEARCH("08.30 – 17.30",BD115)))</formula>
    </cfRule>
    <cfRule type="containsText" dxfId="8214" priority="7999" operator="containsText" text="09.00 – 18.00">
      <formula>NOT(ISERROR(SEARCH("09.00 – 18.00",BD115)))</formula>
    </cfRule>
    <cfRule type="containsText" dxfId="8213" priority="8000" operator="containsText" text="09.00 – 13.00">
      <formula>NOT(ISERROR(SEARCH("09.00 – 13.00",BD115)))</formula>
    </cfRule>
    <cfRule type="containsText" dxfId="8212" priority="8001" operator="containsText" text="11.30 – 19.30">
      <formula>NOT(ISERROR(SEARCH("11.30 – 19.30",BD115)))</formula>
    </cfRule>
    <cfRule type="containsText" dxfId="8211" priority="8002" operator="containsText" text="10.30 – 19.30">
      <formula>NOT(ISERROR(SEARCH("10.30 – 19.30",BD115)))</formula>
    </cfRule>
    <cfRule type="containsText" dxfId="8210" priority="8003" operator="containsText" text="09.00 – 15.00">
      <formula>NOT(ISERROR(SEARCH("09.00 – 15.00",BD115)))</formula>
    </cfRule>
    <cfRule type="containsText" dxfId="8209" priority="8004" operator="containsText" text="1 2 : 3 0">
      <formula>NOT(ISERROR(SEARCH("1 2 : 3 0",BD115)))</formula>
    </cfRule>
    <cfRule type="containsText" dxfId="8208" priority="8005" operator="containsText" text="1 3 : 3 0">
      <formula>NOT(ISERROR(SEARCH("1 3 : 3 0",BD115)))</formula>
    </cfRule>
    <cfRule type="containsText" dxfId="8207" priority="8006" operator="containsText" text="FESTIVITÁ">
      <formula>NOT(ISERROR(SEARCH("FESTIVITÁ",BD115)))</formula>
    </cfRule>
    <cfRule type="cellIs" dxfId="8206" priority="8007" operator="equal">
      <formula>"DOMENICA"</formula>
    </cfRule>
  </conditionalFormatting>
  <conditionalFormatting sqref="BD115:BD122">
    <cfRule type="containsText" dxfId="8205" priority="7982" operator="containsText" text="09.00 - 13.00">
      <formula>NOT(ISERROR(SEARCH("09.00 - 13.00",BD115)))</formula>
    </cfRule>
    <cfRule type="containsText" dxfId="8204" priority="7985" operator="containsText" text="09.00 – 15:00">
      <formula>NOT(ISERROR(SEARCH("09.00 – 15:00",BD115)))</formula>
    </cfRule>
    <cfRule type="containsText" dxfId="8203" priority="7986" operator="containsText" text="09.00 – 16.00">
      <formula>NOT(ISERROR(SEARCH("09.00 – 16.00",BD115)))</formula>
    </cfRule>
    <cfRule type="containsText" dxfId="8202" priority="7987" operator="containsText" text="09.00 - 13:00">
      <formula>NOT(ISERROR(SEARCH("09.00 - 13:00",BD115)))</formula>
    </cfRule>
    <cfRule type="containsText" dxfId="8201" priority="7988" operator="containsText" text="08.30 – 16:30 ">
      <formula>NOT(ISERROR(SEARCH("08.30 – 16:30 ",BD115)))</formula>
    </cfRule>
    <cfRule type="containsText" dxfId="8200" priority="7989" operator="containsText" text="08.30 – 17:30 ">
      <formula>NOT(ISERROR(SEARCH("08.30 – 17:30 ",BD115)))</formula>
    </cfRule>
  </conditionalFormatting>
  <conditionalFormatting sqref="BD115:BD122">
    <cfRule type="containsText" dxfId="8199" priority="7984" operator="containsText" text="1 3 : 0 0">
      <formula>NOT(ISERROR(SEARCH("1 3 : 0 0",BD115)))</formula>
    </cfRule>
  </conditionalFormatting>
  <conditionalFormatting sqref="BD115">
    <cfRule type="containsText" dxfId="8198" priority="7983" operator="containsText" text="13:00">
      <formula>NOT(ISERROR(SEARCH("13:00",BD115)))</formula>
    </cfRule>
  </conditionalFormatting>
  <conditionalFormatting sqref="BD115:BD122">
    <cfRule type="containsText" dxfId="8197" priority="7994" operator="containsText" text="09:00 – 13.00 ">
      <formula>NOT(ISERROR(SEARCH("09:00 – 13.00 ",BD115)))</formula>
    </cfRule>
  </conditionalFormatting>
  <conditionalFormatting sqref="BD121">
    <cfRule type="containsText" dxfId="8196" priority="7981" operator="containsText" text="09:00 – 13.00 ">
      <formula>NOT(ISERROR(SEARCH("09:00 – 13.00 ",BD121)))</formula>
    </cfRule>
  </conditionalFormatting>
  <conditionalFormatting sqref="BD115:BD122">
    <cfRule type="containsText" dxfId="8195" priority="7980" operator="containsText" text="09:00 – 13.00 ">
      <formula>NOT(ISERROR(SEARCH("09:00 – 13.00 ",BD115)))</formula>
    </cfRule>
  </conditionalFormatting>
  <conditionalFormatting sqref="BD121:BD122">
    <cfRule type="containsText" dxfId="8194" priority="7979" operator="containsText" text="09:00 – 13.00 ">
      <formula>NOT(ISERROR(SEARCH("09:00 – 13.00 ",BD121)))</formula>
    </cfRule>
  </conditionalFormatting>
  <conditionalFormatting sqref="BD116">
    <cfRule type="containsText" dxfId="8193" priority="7976" operator="containsText" text="09.00 -13.00">
      <formula>NOT(ISERROR(SEARCH("09.00 -13.00",BD116)))</formula>
    </cfRule>
    <cfRule type="containsText" dxfId="8192" priority="7977" operator="containsText" text="09.00 -15:00">
      <formula>NOT(ISERROR(SEARCH("09.00 -15:00",BD116)))</formula>
    </cfRule>
    <cfRule type="containsText" dxfId="8191" priority="7978" operator="containsText" text="09.00 -16.00">
      <formula>NOT(ISERROR(SEARCH("09.00 -16.00",BD116)))</formula>
    </cfRule>
  </conditionalFormatting>
  <conditionalFormatting sqref="BD117:BD122">
    <cfRule type="containsText" dxfId="8190" priority="7973" operator="containsText" text="09.00 -13.00">
      <formula>NOT(ISERROR(SEARCH("09.00 -13.00",BD117)))</formula>
    </cfRule>
    <cfRule type="containsText" dxfId="8189" priority="7974" operator="containsText" text="09.00 -15:00">
      <formula>NOT(ISERROR(SEARCH("09.00 -15:00",BD117)))</formula>
    </cfRule>
    <cfRule type="containsText" dxfId="8188" priority="7975" operator="containsText" text="09.00 -16.00">
      <formula>NOT(ISERROR(SEARCH("09.00 -16.00",BD117)))</formula>
    </cfRule>
  </conditionalFormatting>
  <conditionalFormatting sqref="BD115">
    <cfRule type="containsText" dxfId="8187" priority="7970" operator="containsText" text="09.00 -13.00">
      <formula>NOT(ISERROR(SEARCH("09.00 -13.00",BD115)))</formula>
    </cfRule>
    <cfRule type="containsText" dxfId="8186" priority="7971" operator="containsText" text="09.00 -15:00">
      <formula>NOT(ISERROR(SEARCH("09.00 -15:00",BD115)))</formula>
    </cfRule>
    <cfRule type="containsText" dxfId="8185" priority="7972" operator="containsText" text="09.00 -16.00">
      <formula>NOT(ISERROR(SEARCH("09.00 -16.00",BD115)))</formula>
    </cfRule>
  </conditionalFormatting>
  <conditionalFormatting sqref="BD121">
    <cfRule type="containsText" dxfId="8184" priority="7969" operator="containsText" text="09:00 – 13.00 ">
      <formula>NOT(ISERROR(SEARCH("09:00 – 13.00 ",BD121)))</formula>
    </cfRule>
  </conditionalFormatting>
  <conditionalFormatting sqref="BD115:BD122">
    <cfRule type="containsText" dxfId="8183" priority="7968" operator="containsText" text="09:00 – 13.00 ">
      <formula>NOT(ISERROR(SEARCH("09:00 – 13.00 ",BD115)))</formula>
    </cfRule>
  </conditionalFormatting>
  <conditionalFormatting sqref="BD121:BD122">
    <cfRule type="containsText" dxfId="8182" priority="7967" operator="containsText" text="09:00 – 13.00 ">
      <formula>NOT(ISERROR(SEARCH("09:00 – 13.00 ",BD121)))</formula>
    </cfRule>
  </conditionalFormatting>
  <conditionalFormatting sqref="BD116">
    <cfRule type="containsText" dxfId="8181" priority="7964" operator="containsText" text="09.00 -13.00">
      <formula>NOT(ISERROR(SEARCH("09.00 -13.00",BD116)))</formula>
    </cfRule>
    <cfRule type="containsText" dxfId="8180" priority="7965" operator="containsText" text="09.00 -15:00">
      <formula>NOT(ISERROR(SEARCH("09.00 -15:00",BD116)))</formula>
    </cfRule>
    <cfRule type="containsText" dxfId="8179" priority="7966" operator="containsText" text="09.00 -16.00">
      <formula>NOT(ISERROR(SEARCH("09.00 -16.00",BD116)))</formula>
    </cfRule>
  </conditionalFormatting>
  <conditionalFormatting sqref="BD117:BD122">
    <cfRule type="containsText" dxfId="8178" priority="7961" operator="containsText" text="09.00 -13.00">
      <formula>NOT(ISERROR(SEARCH("09.00 -13.00",BD117)))</formula>
    </cfRule>
    <cfRule type="containsText" dxfId="8177" priority="7962" operator="containsText" text="09.00 -15:00">
      <formula>NOT(ISERROR(SEARCH("09.00 -15:00",BD117)))</formula>
    </cfRule>
    <cfRule type="containsText" dxfId="8176" priority="7963" operator="containsText" text="09.00 -16.00">
      <formula>NOT(ISERROR(SEARCH("09.00 -16.00",BD117)))</formula>
    </cfRule>
  </conditionalFormatting>
  <conditionalFormatting sqref="BD115">
    <cfRule type="containsText" dxfId="8175" priority="7958" operator="containsText" text="09.00 -13.00">
      <formula>NOT(ISERROR(SEARCH("09.00 -13.00",BD115)))</formula>
    </cfRule>
    <cfRule type="containsText" dxfId="8174" priority="7959" operator="containsText" text="09.00 -15:00">
      <formula>NOT(ISERROR(SEARCH("09.00 -15:00",BD115)))</formula>
    </cfRule>
    <cfRule type="containsText" dxfId="8173" priority="7960" operator="containsText" text="09.00 -16.00">
      <formula>NOT(ISERROR(SEARCH("09.00 -16.00",BD115)))</formula>
    </cfRule>
  </conditionalFormatting>
  <conditionalFormatting sqref="BD116">
    <cfRule type="containsText" dxfId="8172" priority="7955" operator="containsText" text="09.00 -13:00">
      <formula>NOT(ISERROR(SEARCH("09.00 -13:00",BD116)))</formula>
    </cfRule>
    <cfRule type="containsText" dxfId="8171" priority="7956" operator="containsText" text="08.30 -17.30">
      <formula>NOT(ISERROR(SEARCH("08.30 -17.30",BD116)))</formula>
    </cfRule>
    <cfRule type="containsText" dxfId="8170" priority="7957" operator="containsText" text="08.30 -15:30">
      <formula>NOT(ISERROR(SEARCH("08.30 -15:30",BD116)))</formula>
    </cfRule>
  </conditionalFormatting>
  <conditionalFormatting sqref="BD117:BD122">
    <cfRule type="containsText" dxfId="8169" priority="7952" operator="containsText" text="09.00 -13.00">
      <formula>NOT(ISERROR(SEARCH("09.00 -13.00",BD117)))</formula>
    </cfRule>
    <cfRule type="containsText" dxfId="8168" priority="7953" operator="containsText" text="09.00 -15:00">
      <formula>NOT(ISERROR(SEARCH("09.00 -15:00",BD117)))</formula>
    </cfRule>
    <cfRule type="containsText" dxfId="8167" priority="7954" operator="containsText" text="09.00 -16.00">
      <formula>NOT(ISERROR(SEARCH("09.00 -16.00",BD117)))</formula>
    </cfRule>
  </conditionalFormatting>
  <conditionalFormatting sqref="BD117:BD122">
    <cfRule type="containsText" dxfId="8166" priority="7949" operator="containsText" text="09.00 -13:00">
      <formula>NOT(ISERROR(SEARCH("09.00 -13:00",BD117)))</formula>
    </cfRule>
    <cfRule type="containsText" dxfId="8165" priority="7950" operator="containsText" text="08.30 -17.30">
      <formula>NOT(ISERROR(SEARCH("08.30 -17.30",BD117)))</formula>
    </cfRule>
    <cfRule type="containsText" dxfId="8164" priority="7951" operator="containsText" text="08.30 -15:30">
      <formula>NOT(ISERROR(SEARCH("08.30 -15:30",BD117)))</formula>
    </cfRule>
  </conditionalFormatting>
  <conditionalFormatting sqref="BD115">
    <cfRule type="containsText" dxfId="8163" priority="7946" operator="containsText" text="09.00 -13.00">
      <formula>NOT(ISERROR(SEARCH("09.00 -13.00",BD115)))</formula>
    </cfRule>
    <cfRule type="containsText" dxfId="8162" priority="7947" operator="containsText" text="09.00 -15:00">
      <formula>NOT(ISERROR(SEARCH("09.00 -15:00",BD115)))</formula>
    </cfRule>
    <cfRule type="containsText" dxfId="8161" priority="7948" operator="containsText" text="09.00 -16.00">
      <formula>NOT(ISERROR(SEARCH("09.00 -16.00",BD115)))</formula>
    </cfRule>
  </conditionalFormatting>
  <conditionalFormatting sqref="BD115">
    <cfRule type="containsText" dxfId="8160" priority="7943" operator="containsText" text="09.00 -13:00">
      <formula>NOT(ISERROR(SEARCH("09.00 -13:00",BD115)))</formula>
    </cfRule>
    <cfRule type="containsText" dxfId="8159" priority="7944" operator="containsText" text="08.30 -17.30">
      <formula>NOT(ISERROR(SEARCH("08.30 -17.30",BD115)))</formula>
    </cfRule>
    <cfRule type="containsText" dxfId="8158" priority="7945" operator="containsText" text="08.30 -15:30">
      <formula>NOT(ISERROR(SEARCH("08.30 -15:30",BD115)))</formula>
    </cfRule>
  </conditionalFormatting>
  <conditionalFormatting sqref="BD125:BD132">
    <cfRule type="containsText" dxfId="8157" priority="7925" operator="containsText" text="08.30 – 14.30">
      <formula>NOT(ISERROR(SEARCH("08.30 – 14.30",BD125)))</formula>
    </cfRule>
    <cfRule type="containsText" dxfId="8156" priority="7926" operator="containsText" text="09:30 – 18.30">
      <formula>NOT(ISERROR(SEARCH("09:30 – 18.30",BD125)))</formula>
    </cfRule>
    <cfRule type="containsText" dxfId="8155" priority="7927" operator="containsText" text="10.30 – 18.30">
      <formula>NOT(ISERROR(SEARCH("10.30 – 18.30",BD125)))</formula>
    </cfRule>
    <cfRule type="containsText" dxfId="8154" priority="7928" operator="containsText" text="09.30 – 18.30">
      <formula>NOT(ISERROR(SEARCH("09.30 – 18.30",BD125)))</formula>
    </cfRule>
    <cfRule type="containsText" dxfId="8153" priority="7930" operator="containsText" text="09.00 – 13:00">
      <formula>NOT(ISERROR(SEARCH("09.00 – 13:00",BD125)))</formula>
    </cfRule>
    <cfRule type="containsText" dxfId="8152" priority="7931" operator="containsText" text="08.30 – 16.30">
      <formula>NOT(ISERROR(SEARCH("08.30 – 16.30",BD125)))</formula>
    </cfRule>
    <cfRule type="containsText" dxfId="8151" priority="7932" operator="containsText" text="08:30 – 17.30">
      <formula>NOT(ISERROR(SEARCH("08:30 – 17.30",BD125)))</formula>
    </cfRule>
    <cfRule type="containsText" dxfId="8150" priority="7933" operator="containsText" text="08.30 – 17.30">
      <formula>NOT(ISERROR(SEARCH("08.30 – 17.30",BD125)))</formula>
    </cfRule>
    <cfRule type="containsText" dxfId="8149" priority="7934" operator="containsText" text="09.00 – 18.00">
      <formula>NOT(ISERROR(SEARCH("09.00 – 18.00",BD125)))</formula>
    </cfRule>
    <cfRule type="containsText" dxfId="8148" priority="7935" operator="containsText" text="09.00 – 13.00">
      <formula>NOT(ISERROR(SEARCH("09.00 – 13.00",BD125)))</formula>
    </cfRule>
    <cfRule type="containsText" dxfId="8147" priority="7936" operator="containsText" text="11.30 – 19.30">
      <formula>NOT(ISERROR(SEARCH("11.30 – 19.30",BD125)))</formula>
    </cfRule>
    <cfRule type="containsText" dxfId="8146" priority="7937" operator="containsText" text="10.30 – 19.30">
      <formula>NOT(ISERROR(SEARCH("10.30 – 19.30",BD125)))</formula>
    </cfRule>
    <cfRule type="containsText" dxfId="8145" priority="7938" operator="containsText" text="09.00 – 15.00">
      <formula>NOT(ISERROR(SEARCH("09.00 – 15.00",BD125)))</formula>
    </cfRule>
    <cfRule type="containsText" dxfId="8144" priority="7939" operator="containsText" text="1 2 : 3 0">
      <formula>NOT(ISERROR(SEARCH("1 2 : 3 0",BD125)))</formula>
    </cfRule>
    <cfRule type="containsText" dxfId="8143" priority="7940" operator="containsText" text="1 3 : 3 0">
      <formula>NOT(ISERROR(SEARCH("1 3 : 3 0",BD125)))</formula>
    </cfRule>
    <cfRule type="containsText" dxfId="8142" priority="7941" operator="containsText" text="FESTIVITÁ">
      <formula>NOT(ISERROR(SEARCH("FESTIVITÁ",BD125)))</formula>
    </cfRule>
    <cfRule type="cellIs" dxfId="8141" priority="7942" operator="equal">
      <formula>"DOMENICA"</formula>
    </cfRule>
  </conditionalFormatting>
  <conditionalFormatting sqref="BD125:BD132">
    <cfRule type="containsText" dxfId="8140" priority="7917" operator="containsText" text="09.00 - 13.00">
      <formula>NOT(ISERROR(SEARCH("09.00 - 13.00",BD125)))</formula>
    </cfRule>
    <cfRule type="containsText" dxfId="8139" priority="7920" operator="containsText" text="09.00 – 15:00">
      <formula>NOT(ISERROR(SEARCH("09.00 – 15:00",BD125)))</formula>
    </cfRule>
    <cfRule type="containsText" dxfId="8138" priority="7921" operator="containsText" text="09.00 – 16.00">
      <formula>NOT(ISERROR(SEARCH("09.00 – 16.00",BD125)))</formula>
    </cfRule>
    <cfRule type="containsText" dxfId="8137" priority="7922" operator="containsText" text="09.00 - 13:00">
      <formula>NOT(ISERROR(SEARCH("09.00 - 13:00",BD125)))</formula>
    </cfRule>
    <cfRule type="containsText" dxfId="8136" priority="7923" operator="containsText" text="08.30 – 16:30 ">
      <formula>NOT(ISERROR(SEARCH("08.30 – 16:30 ",BD125)))</formula>
    </cfRule>
    <cfRule type="containsText" dxfId="8135" priority="7924" operator="containsText" text="08.30 – 17:30 ">
      <formula>NOT(ISERROR(SEARCH("08.30 – 17:30 ",BD125)))</formula>
    </cfRule>
  </conditionalFormatting>
  <conditionalFormatting sqref="BD125:BD132">
    <cfRule type="containsText" dxfId="8134" priority="7919" operator="containsText" text="1 3 : 0 0">
      <formula>NOT(ISERROR(SEARCH("1 3 : 0 0",BD125)))</formula>
    </cfRule>
  </conditionalFormatting>
  <conditionalFormatting sqref="BD125">
    <cfRule type="containsText" dxfId="8133" priority="7918" operator="containsText" text="13:00">
      <formula>NOT(ISERROR(SEARCH("13:00",BD125)))</formula>
    </cfRule>
  </conditionalFormatting>
  <conditionalFormatting sqref="BD125:BD132">
    <cfRule type="containsText" dxfId="8132" priority="7929" operator="containsText" text="09:00 – 13.00 ">
      <formula>NOT(ISERROR(SEARCH("09:00 – 13.00 ",BD125)))</formula>
    </cfRule>
  </conditionalFormatting>
  <conditionalFormatting sqref="BD131">
    <cfRule type="containsText" dxfId="8131" priority="7916" operator="containsText" text="09:00 – 13.00 ">
      <formula>NOT(ISERROR(SEARCH("09:00 – 13.00 ",BD131)))</formula>
    </cfRule>
  </conditionalFormatting>
  <conditionalFormatting sqref="BD125:BD132">
    <cfRule type="containsText" dxfId="8130" priority="7915" operator="containsText" text="09:00 – 13.00 ">
      <formula>NOT(ISERROR(SEARCH("09:00 – 13.00 ",BD125)))</formula>
    </cfRule>
  </conditionalFormatting>
  <conditionalFormatting sqref="BD131:BD132">
    <cfRule type="containsText" dxfId="8129" priority="7914" operator="containsText" text="09:00 – 13.00 ">
      <formula>NOT(ISERROR(SEARCH("09:00 – 13.00 ",BD131)))</formula>
    </cfRule>
  </conditionalFormatting>
  <conditionalFormatting sqref="BD126">
    <cfRule type="containsText" dxfId="8128" priority="7911" operator="containsText" text="09.00 -13.00">
      <formula>NOT(ISERROR(SEARCH("09.00 -13.00",BD126)))</formula>
    </cfRule>
    <cfRule type="containsText" dxfId="8127" priority="7912" operator="containsText" text="09.00 -15:00">
      <formula>NOT(ISERROR(SEARCH("09.00 -15:00",BD126)))</formula>
    </cfRule>
    <cfRule type="containsText" dxfId="8126" priority="7913" operator="containsText" text="09.00 -16.00">
      <formula>NOT(ISERROR(SEARCH("09.00 -16.00",BD126)))</formula>
    </cfRule>
  </conditionalFormatting>
  <conditionalFormatting sqref="BD127:BD132">
    <cfRule type="containsText" dxfId="8125" priority="7908" operator="containsText" text="09.00 -13.00">
      <formula>NOT(ISERROR(SEARCH("09.00 -13.00",BD127)))</formula>
    </cfRule>
    <cfRule type="containsText" dxfId="8124" priority="7909" operator="containsText" text="09.00 -15:00">
      <formula>NOT(ISERROR(SEARCH("09.00 -15:00",BD127)))</formula>
    </cfRule>
    <cfRule type="containsText" dxfId="8123" priority="7910" operator="containsText" text="09.00 -16.00">
      <formula>NOT(ISERROR(SEARCH("09.00 -16.00",BD127)))</formula>
    </cfRule>
  </conditionalFormatting>
  <conditionalFormatting sqref="BD125">
    <cfRule type="containsText" dxfId="8122" priority="7905" operator="containsText" text="09.00 -13.00">
      <formula>NOT(ISERROR(SEARCH("09.00 -13.00",BD125)))</formula>
    </cfRule>
    <cfRule type="containsText" dxfId="8121" priority="7906" operator="containsText" text="09.00 -15:00">
      <formula>NOT(ISERROR(SEARCH("09.00 -15:00",BD125)))</formula>
    </cfRule>
    <cfRule type="containsText" dxfId="8120" priority="7907" operator="containsText" text="09.00 -16.00">
      <formula>NOT(ISERROR(SEARCH("09.00 -16.00",BD125)))</formula>
    </cfRule>
  </conditionalFormatting>
  <conditionalFormatting sqref="BD131">
    <cfRule type="containsText" dxfId="8119" priority="7904" operator="containsText" text="09:00 – 13.00 ">
      <formula>NOT(ISERROR(SEARCH("09:00 – 13.00 ",BD131)))</formula>
    </cfRule>
  </conditionalFormatting>
  <conditionalFormatting sqref="BD125:BD132">
    <cfRule type="containsText" dxfId="8118" priority="7903" operator="containsText" text="09:00 – 13.00 ">
      <formula>NOT(ISERROR(SEARCH("09:00 – 13.00 ",BD125)))</formula>
    </cfRule>
  </conditionalFormatting>
  <conditionalFormatting sqref="BD131:BD132">
    <cfRule type="containsText" dxfId="8117" priority="7902" operator="containsText" text="09:00 – 13.00 ">
      <formula>NOT(ISERROR(SEARCH("09:00 – 13.00 ",BD131)))</formula>
    </cfRule>
  </conditionalFormatting>
  <conditionalFormatting sqref="BD126">
    <cfRule type="containsText" dxfId="8116" priority="7899" operator="containsText" text="09.00 -13.00">
      <formula>NOT(ISERROR(SEARCH("09.00 -13.00",BD126)))</formula>
    </cfRule>
    <cfRule type="containsText" dxfId="8115" priority="7900" operator="containsText" text="09.00 -15:00">
      <formula>NOT(ISERROR(SEARCH("09.00 -15:00",BD126)))</formula>
    </cfRule>
    <cfRule type="containsText" dxfId="8114" priority="7901" operator="containsText" text="09.00 -16.00">
      <formula>NOT(ISERROR(SEARCH("09.00 -16.00",BD126)))</formula>
    </cfRule>
  </conditionalFormatting>
  <conditionalFormatting sqref="BD127:BD132">
    <cfRule type="containsText" dxfId="8113" priority="7896" operator="containsText" text="09.00 -13.00">
      <formula>NOT(ISERROR(SEARCH("09.00 -13.00",BD127)))</formula>
    </cfRule>
    <cfRule type="containsText" dxfId="8112" priority="7897" operator="containsText" text="09.00 -15:00">
      <formula>NOT(ISERROR(SEARCH("09.00 -15:00",BD127)))</formula>
    </cfRule>
    <cfRule type="containsText" dxfId="8111" priority="7898" operator="containsText" text="09.00 -16.00">
      <formula>NOT(ISERROR(SEARCH("09.00 -16.00",BD127)))</formula>
    </cfRule>
  </conditionalFormatting>
  <conditionalFormatting sqref="BD125">
    <cfRule type="containsText" dxfId="8110" priority="7893" operator="containsText" text="09.00 -13.00">
      <formula>NOT(ISERROR(SEARCH("09.00 -13.00",BD125)))</formula>
    </cfRule>
    <cfRule type="containsText" dxfId="8109" priority="7894" operator="containsText" text="09.00 -15:00">
      <formula>NOT(ISERROR(SEARCH("09.00 -15:00",BD125)))</formula>
    </cfRule>
    <cfRule type="containsText" dxfId="8108" priority="7895" operator="containsText" text="09.00 -16.00">
      <formula>NOT(ISERROR(SEARCH("09.00 -16.00",BD125)))</formula>
    </cfRule>
  </conditionalFormatting>
  <conditionalFormatting sqref="BD126">
    <cfRule type="containsText" dxfId="8107" priority="7890" operator="containsText" text="09.00 -13:00">
      <formula>NOT(ISERROR(SEARCH("09.00 -13:00",BD126)))</formula>
    </cfRule>
    <cfRule type="containsText" dxfId="8106" priority="7891" operator="containsText" text="08.30 -17.30">
      <formula>NOT(ISERROR(SEARCH("08.30 -17.30",BD126)))</formula>
    </cfRule>
    <cfRule type="containsText" dxfId="8105" priority="7892" operator="containsText" text="08.30 -15:30">
      <formula>NOT(ISERROR(SEARCH("08.30 -15:30",BD126)))</formula>
    </cfRule>
  </conditionalFormatting>
  <conditionalFormatting sqref="BD127:BD132">
    <cfRule type="containsText" dxfId="8104" priority="7887" operator="containsText" text="09.00 -13.00">
      <formula>NOT(ISERROR(SEARCH("09.00 -13.00",BD127)))</formula>
    </cfRule>
    <cfRule type="containsText" dxfId="8103" priority="7888" operator="containsText" text="09.00 -15:00">
      <formula>NOT(ISERROR(SEARCH("09.00 -15:00",BD127)))</formula>
    </cfRule>
    <cfRule type="containsText" dxfId="8102" priority="7889" operator="containsText" text="09.00 -16.00">
      <formula>NOT(ISERROR(SEARCH("09.00 -16.00",BD127)))</formula>
    </cfRule>
  </conditionalFormatting>
  <conditionalFormatting sqref="BD127:BD132">
    <cfRule type="containsText" dxfId="8101" priority="7884" operator="containsText" text="09.00 -13:00">
      <formula>NOT(ISERROR(SEARCH("09.00 -13:00",BD127)))</formula>
    </cfRule>
    <cfRule type="containsText" dxfId="8100" priority="7885" operator="containsText" text="08.30 -17.30">
      <formula>NOT(ISERROR(SEARCH("08.30 -17.30",BD127)))</formula>
    </cfRule>
    <cfRule type="containsText" dxfId="8099" priority="7886" operator="containsText" text="08.30 -15:30">
      <formula>NOT(ISERROR(SEARCH("08.30 -15:30",BD127)))</formula>
    </cfRule>
  </conditionalFormatting>
  <conditionalFormatting sqref="BD125">
    <cfRule type="containsText" dxfId="8098" priority="7881" operator="containsText" text="09.00 -13.00">
      <formula>NOT(ISERROR(SEARCH("09.00 -13.00",BD125)))</formula>
    </cfRule>
    <cfRule type="containsText" dxfId="8097" priority="7882" operator="containsText" text="09.00 -15:00">
      <formula>NOT(ISERROR(SEARCH("09.00 -15:00",BD125)))</formula>
    </cfRule>
    <cfRule type="containsText" dxfId="8096" priority="7883" operator="containsText" text="09.00 -16.00">
      <formula>NOT(ISERROR(SEARCH("09.00 -16.00",BD125)))</formula>
    </cfRule>
  </conditionalFormatting>
  <conditionalFormatting sqref="BD125">
    <cfRule type="containsText" dxfId="8095" priority="7878" operator="containsText" text="09.00 -13:00">
      <formula>NOT(ISERROR(SEARCH("09.00 -13:00",BD125)))</formula>
    </cfRule>
    <cfRule type="containsText" dxfId="8094" priority="7879" operator="containsText" text="08.30 -17.30">
      <formula>NOT(ISERROR(SEARCH("08.30 -17.30",BD125)))</formula>
    </cfRule>
    <cfRule type="containsText" dxfId="8093" priority="7880" operator="containsText" text="08.30 -15:30">
      <formula>NOT(ISERROR(SEARCH("08.30 -15:30",BD125)))</formula>
    </cfRule>
  </conditionalFormatting>
  <conditionalFormatting sqref="BD135:BD142">
    <cfRule type="containsText" dxfId="8092" priority="7860" operator="containsText" text="08.30 – 14.30">
      <formula>NOT(ISERROR(SEARCH("08.30 – 14.30",BD135)))</formula>
    </cfRule>
    <cfRule type="containsText" dxfId="8091" priority="7861" operator="containsText" text="09:30 – 18.30">
      <formula>NOT(ISERROR(SEARCH("09:30 – 18.30",BD135)))</formula>
    </cfRule>
    <cfRule type="containsText" dxfId="8090" priority="7862" operator="containsText" text="10.30 – 18.30">
      <formula>NOT(ISERROR(SEARCH("10.30 – 18.30",BD135)))</formula>
    </cfRule>
    <cfRule type="containsText" dxfId="8089" priority="7863" operator="containsText" text="09.30 – 18.30">
      <formula>NOT(ISERROR(SEARCH("09.30 – 18.30",BD135)))</formula>
    </cfRule>
    <cfRule type="containsText" dxfId="8088" priority="7865" operator="containsText" text="09.00 – 13:00">
      <formula>NOT(ISERROR(SEARCH("09.00 – 13:00",BD135)))</formula>
    </cfRule>
    <cfRule type="containsText" dxfId="8087" priority="7866" operator="containsText" text="08.30 – 16.30">
      <formula>NOT(ISERROR(SEARCH("08.30 – 16.30",BD135)))</formula>
    </cfRule>
    <cfRule type="containsText" dxfId="8086" priority="7867" operator="containsText" text="08:30 – 17.30">
      <formula>NOT(ISERROR(SEARCH("08:30 – 17.30",BD135)))</formula>
    </cfRule>
    <cfRule type="containsText" dxfId="8085" priority="7868" operator="containsText" text="08.30 – 17.30">
      <formula>NOT(ISERROR(SEARCH("08.30 – 17.30",BD135)))</formula>
    </cfRule>
    <cfRule type="containsText" dxfId="8084" priority="7869" operator="containsText" text="09.00 – 18.00">
      <formula>NOT(ISERROR(SEARCH("09.00 – 18.00",BD135)))</formula>
    </cfRule>
    <cfRule type="containsText" dxfId="8083" priority="7870" operator="containsText" text="09.00 – 13.00">
      <formula>NOT(ISERROR(SEARCH("09.00 – 13.00",BD135)))</formula>
    </cfRule>
    <cfRule type="containsText" dxfId="8082" priority="7871" operator="containsText" text="11.30 – 19.30">
      <formula>NOT(ISERROR(SEARCH("11.30 – 19.30",BD135)))</formula>
    </cfRule>
    <cfRule type="containsText" dxfId="8081" priority="7872" operator="containsText" text="10.30 – 19.30">
      <formula>NOT(ISERROR(SEARCH("10.30 – 19.30",BD135)))</formula>
    </cfRule>
    <cfRule type="containsText" dxfId="8080" priority="7873" operator="containsText" text="09.00 – 15.00">
      <formula>NOT(ISERROR(SEARCH("09.00 – 15.00",BD135)))</formula>
    </cfRule>
    <cfRule type="containsText" dxfId="8079" priority="7874" operator="containsText" text="1 2 : 3 0">
      <formula>NOT(ISERROR(SEARCH("1 2 : 3 0",BD135)))</formula>
    </cfRule>
    <cfRule type="containsText" dxfId="8078" priority="7875" operator="containsText" text="1 3 : 3 0">
      <formula>NOT(ISERROR(SEARCH("1 3 : 3 0",BD135)))</formula>
    </cfRule>
    <cfRule type="containsText" dxfId="8077" priority="7876" operator="containsText" text="FESTIVITÁ">
      <formula>NOT(ISERROR(SEARCH("FESTIVITÁ",BD135)))</formula>
    </cfRule>
    <cfRule type="cellIs" dxfId="8076" priority="7877" operator="equal">
      <formula>"DOMENICA"</formula>
    </cfRule>
  </conditionalFormatting>
  <conditionalFormatting sqref="BD135:BD142">
    <cfRule type="containsText" dxfId="8075" priority="7852" operator="containsText" text="09.00 - 13.00">
      <formula>NOT(ISERROR(SEARCH("09.00 - 13.00",BD135)))</formula>
    </cfRule>
    <cfRule type="containsText" dxfId="8074" priority="7855" operator="containsText" text="09.00 – 15:00">
      <formula>NOT(ISERROR(SEARCH("09.00 – 15:00",BD135)))</formula>
    </cfRule>
    <cfRule type="containsText" dxfId="8073" priority="7856" operator="containsText" text="09.00 – 16.00">
      <formula>NOT(ISERROR(SEARCH("09.00 – 16.00",BD135)))</formula>
    </cfRule>
    <cfRule type="containsText" dxfId="8072" priority="7857" operator="containsText" text="09.00 - 13:00">
      <formula>NOT(ISERROR(SEARCH("09.00 - 13:00",BD135)))</formula>
    </cfRule>
    <cfRule type="containsText" dxfId="8071" priority="7858" operator="containsText" text="08.30 – 16:30 ">
      <formula>NOT(ISERROR(SEARCH("08.30 – 16:30 ",BD135)))</formula>
    </cfRule>
    <cfRule type="containsText" dxfId="8070" priority="7859" operator="containsText" text="08.30 – 17:30 ">
      <formula>NOT(ISERROR(SEARCH("08.30 – 17:30 ",BD135)))</formula>
    </cfRule>
  </conditionalFormatting>
  <conditionalFormatting sqref="BD135:BD142">
    <cfRule type="containsText" dxfId="8069" priority="7854" operator="containsText" text="1 3 : 0 0">
      <formula>NOT(ISERROR(SEARCH("1 3 : 0 0",BD135)))</formula>
    </cfRule>
  </conditionalFormatting>
  <conditionalFormatting sqref="BD135:BD142">
    <cfRule type="containsText" dxfId="8068" priority="7864" operator="containsText" text="09:00 – 13.00 ">
      <formula>NOT(ISERROR(SEARCH("09:00 – 13.00 ",BD135)))</formula>
    </cfRule>
  </conditionalFormatting>
  <conditionalFormatting sqref="BD141">
    <cfRule type="containsText" dxfId="8067" priority="7851" operator="containsText" text="09:00 – 13.00 ">
      <formula>NOT(ISERROR(SEARCH("09:00 – 13.00 ",BD141)))</formula>
    </cfRule>
  </conditionalFormatting>
  <conditionalFormatting sqref="BD135:BD142">
    <cfRule type="containsText" dxfId="8066" priority="7850" operator="containsText" text="09:00 – 13.00 ">
      <formula>NOT(ISERROR(SEARCH("09:00 – 13.00 ",BD135)))</formula>
    </cfRule>
  </conditionalFormatting>
  <conditionalFormatting sqref="BD141:BD142">
    <cfRule type="containsText" dxfId="8065" priority="7849" operator="containsText" text="09:00 – 13.00 ">
      <formula>NOT(ISERROR(SEARCH("09:00 – 13.00 ",BD141)))</formula>
    </cfRule>
  </conditionalFormatting>
  <conditionalFormatting sqref="BD136">
    <cfRule type="containsText" dxfId="8064" priority="7846" operator="containsText" text="09.00 -13.00">
      <formula>NOT(ISERROR(SEARCH("09.00 -13.00",BD136)))</formula>
    </cfRule>
    <cfRule type="containsText" dxfId="8063" priority="7847" operator="containsText" text="09.00 -15:00">
      <formula>NOT(ISERROR(SEARCH("09.00 -15:00",BD136)))</formula>
    </cfRule>
    <cfRule type="containsText" dxfId="8062" priority="7848" operator="containsText" text="09.00 -16.00">
      <formula>NOT(ISERROR(SEARCH("09.00 -16.00",BD136)))</formula>
    </cfRule>
  </conditionalFormatting>
  <conditionalFormatting sqref="BD141">
    <cfRule type="containsText" dxfId="8061" priority="7839" operator="containsText" text="09:00 – 13.00 ">
      <formula>NOT(ISERROR(SEARCH("09:00 – 13.00 ",BD141)))</formula>
    </cfRule>
  </conditionalFormatting>
  <conditionalFormatting sqref="BD135:BD142">
    <cfRule type="containsText" dxfId="8060" priority="7838" operator="containsText" text="09:00 – 13.00 ">
      <formula>NOT(ISERROR(SEARCH("09:00 – 13.00 ",BD135)))</formula>
    </cfRule>
  </conditionalFormatting>
  <conditionalFormatting sqref="BD141:BD142">
    <cfRule type="containsText" dxfId="8059" priority="7837" operator="containsText" text="09:00 – 13.00 ">
      <formula>NOT(ISERROR(SEARCH("09:00 – 13.00 ",BD141)))</formula>
    </cfRule>
  </conditionalFormatting>
  <conditionalFormatting sqref="BD136">
    <cfRule type="containsText" dxfId="8058" priority="7825" operator="containsText" text="09.00 -13:00">
      <formula>NOT(ISERROR(SEARCH("09.00 -13:00",BD136)))</formula>
    </cfRule>
    <cfRule type="containsText" dxfId="8057" priority="7826" operator="containsText" text="08.30 -17.30">
      <formula>NOT(ISERROR(SEARCH("08.30 -17.30",BD136)))</formula>
    </cfRule>
    <cfRule type="containsText" dxfId="8056" priority="7827" operator="containsText" text="08.30 -15:30">
      <formula>NOT(ISERROR(SEARCH("08.30 -15:30",BD136)))</formula>
    </cfRule>
  </conditionalFormatting>
  <conditionalFormatting sqref="BD137:BD142">
    <cfRule type="containsText" dxfId="8055" priority="7819" operator="containsText" text="09.00 -13:00">
      <formula>NOT(ISERROR(SEARCH("09.00 -13:00",BD137)))</formula>
    </cfRule>
    <cfRule type="containsText" dxfId="8054" priority="7820" operator="containsText" text="08.30 -17.30">
      <formula>NOT(ISERROR(SEARCH("08.30 -17.30",BD137)))</formula>
    </cfRule>
    <cfRule type="containsText" dxfId="8053" priority="7821" operator="containsText" text="08.30 -15:30">
      <formula>NOT(ISERROR(SEARCH("08.30 -15:30",BD137)))</formula>
    </cfRule>
  </conditionalFormatting>
  <conditionalFormatting sqref="BD135">
    <cfRule type="containsText" dxfId="8052" priority="7816" operator="containsText" text="09.00 -13.00">
      <formula>NOT(ISERROR(SEARCH("09.00 -13.00",BD135)))</formula>
    </cfRule>
    <cfRule type="containsText" dxfId="8051" priority="7817" operator="containsText" text="09.00 -15:00">
      <formula>NOT(ISERROR(SEARCH("09.00 -15:00",BD135)))</formula>
    </cfRule>
    <cfRule type="containsText" dxfId="8050" priority="7818" operator="containsText" text="09.00 -16.00">
      <formula>NOT(ISERROR(SEARCH("09.00 -16.00",BD135)))</formula>
    </cfRule>
  </conditionalFormatting>
  <conditionalFormatting sqref="BD135">
    <cfRule type="containsText" dxfId="8049" priority="7813" operator="containsText" text="09.00 -13:00">
      <formula>NOT(ISERROR(SEARCH("09.00 -13:00",BD135)))</formula>
    </cfRule>
    <cfRule type="containsText" dxfId="8048" priority="7814" operator="containsText" text="08.30 -17.30">
      <formula>NOT(ISERROR(SEARCH("08.30 -17.30",BD135)))</formula>
    </cfRule>
    <cfRule type="containsText" dxfId="8047" priority="7815" operator="containsText" text="08.30 -15:30">
      <formula>NOT(ISERROR(SEARCH("08.30 -15:30",BD135)))</formula>
    </cfRule>
  </conditionalFormatting>
  <conditionalFormatting sqref="BD153">
    <cfRule type="containsText" dxfId="8046" priority="7796" operator="containsText" text="08.30 – 14.30">
      <formula>NOT(ISERROR(SEARCH("08.30 – 14.30",BD153)))</formula>
    </cfRule>
    <cfRule type="containsText" dxfId="8045" priority="7797" operator="containsText" text="09:30 – 18.30">
      <formula>NOT(ISERROR(SEARCH("09:30 – 18.30",BD153)))</formula>
    </cfRule>
    <cfRule type="containsText" dxfId="8044" priority="7798" operator="containsText" text="10.30 – 18.30">
      <formula>NOT(ISERROR(SEARCH("10.30 – 18.30",BD153)))</formula>
    </cfRule>
    <cfRule type="containsText" dxfId="8043" priority="7799" operator="containsText" text="09.30 – 18.30">
      <formula>NOT(ISERROR(SEARCH("09.30 – 18.30",BD153)))</formula>
    </cfRule>
    <cfRule type="containsText" dxfId="8042" priority="7800" operator="containsText" text="09.00 – 13:00">
      <formula>NOT(ISERROR(SEARCH("09.00 – 13:00",BD153)))</formula>
    </cfRule>
    <cfRule type="containsText" dxfId="8041" priority="7801" operator="containsText" text="08.30 – 16.30">
      <formula>NOT(ISERROR(SEARCH("08.30 – 16.30",BD153)))</formula>
    </cfRule>
    <cfRule type="containsText" dxfId="8040" priority="7802" operator="containsText" text="08:30 – 17.30">
      <formula>NOT(ISERROR(SEARCH("08:30 – 17.30",BD153)))</formula>
    </cfRule>
    <cfRule type="containsText" dxfId="8039" priority="7803" operator="containsText" text="08.30 – 17.30">
      <formula>NOT(ISERROR(SEARCH("08.30 – 17.30",BD153)))</formula>
    </cfRule>
    <cfRule type="containsText" dxfId="8038" priority="7804" operator="containsText" text="09.00 – 18.00">
      <formula>NOT(ISERROR(SEARCH("09.00 – 18.00",BD153)))</formula>
    </cfRule>
    <cfRule type="containsText" dxfId="8037" priority="7805" operator="containsText" text="09.00 – 13.00">
      <formula>NOT(ISERROR(SEARCH("09.00 – 13.00",BD153)))</formula>
    </cfRule>
    <cfRule type="containsText" dxfId="8036" priority="7806" operator="containsText" text="11.30 – 19.30">
      <formula>NOT(ISERROR(SEARCH("11.30 – 19.30",BD153)))</formula>
    </cfRule>
    <cfRule type="containsText" dxfId="8035" priority="7807" operator="containsText" text="10.30 – 19.30">
      <formula>NOT(ISERROR(SEARCH("10.30 – 19.30",BD153)))</formula>
    </cfRule>
    <cfRule type="containsText" dxfId="8034" priority="7808" operator="containsText" text="09.00 – 15.00">
      <formula>NOT(ISERROR(SEARCH("09.00 – 15.00",BD153)))</formula>
    </cfRule>
    <cfRule type="containsText" dxfId="8033" priority="7809" operator="containsText" text="12:30">
      <formula>NOT(ISERROR(SEARCH("12:30",BD153)))</formula>
    </cfRule>
    <cfRule type="containsText" dxfId="8032" priority="7810" operator="containsText" text="13:30">
      <formula>NOT(ISERROR(SEARCH("13:30",BD153)))</formula>
    </cfRule>
    <cfRule type="containsText" dxfId="8031" priority="7811" operator="containsText" text="FESTIVITÁ">
      <formula>NOT(ISERROR(SEARCH("FESTIVITÁ",BD153)))</formula>
    </cfRule>
    <cfRule type="cellIs" dxfId="8030" priority="7812" operator="equal">
      <formula>"DOMENICA"</formula>
    </cfRule>
  </conditionalFormatting>
  <conditionalFormatting sqref="BD154">
    <cfRule type="cellIs" dxfId="8029" priority="7787" operator="equal">
      <formula>"09.00 – 13.00"</formula>
    </cfRule>
  </conditionalFormatting>
  <conditionalFormatting sqref="BD154">
    <cfRule type="cellIs" dxfId="8028" priority="7788" operator="equal">
      <formula>"09.00 – 15.00"</formula>
    </cfRule>
  </conditionalFormatting>
  <conditionalFormatting sqref="BD154">
    <cfRule type="cellIs" dxfId="8027" priority="7789" operator="equal">
      <formula>"09.00 – 18.00"</formula>
    </cfRule>
  </conditionalFormatting>
  <conditionalFormatting sqref="BD154">
    <cfRule type="cellIs" dxfId="8026" priority="7790" operator="equal">
      <formula>"09.30 – 13.00"</formula>
    </cfRule>
  </conditionalFormatting>
  <conditionalFormatting sqref="BD154">
    <cfRule type="cellIs" dxfId="8025" priority="7791" operator="equal">
      <formula>"10.30 – 19.30"</formula>
    </cfRule>
  </conditionalFormatting>
  <conditionalFormatting sqref="BD154">
    <cfRule type="cellIs" dxfId="8024" priority="7792" operator="equal">
      <formula>"11.30 – 19.30"</formula>
    </cfRule>
  </conditionalFormatting>
  <conditionalFormatting sqref="BD154">
    <cfRule type="cellIs" dxfId="8023" priority="7793" operator="equal">
      <formula>_FV(13,"3")</formula>
    </cfRule>
  </conditionalFormatting>
  <conditionalFormatting sqref="BD154">
    <cfRule type="cellIs" dxfId="8022" priority="7794" operator="equal">
      <formula>_FV(13,"3")</formula>
    </cfRule>
  </conditionalFormatting>
  <conditionalFormatting sqref="BD154">
    <cfRule type="cellIs" dxfId="8021" priority="7795" operator="equal">
      <formula>_FV(13,"3")</formula>
    </cfRule>
  </conditionalFormatting>
  <conditionalFormatting sqref="BD154">
    <cfRule type="containsText" dxfId="8020" priority="7777" operator="containsText" text="DOMENICA">
      <formula>NOT(ISERROR(SEARCH("DOMENICA",BD154)))</formula>
    </cfRule>
    <cfRule type="containsText" dxfId="8019" priority="7778" operator="containsText" text="08.30 – 14.30">
      <formula>NOT(ISERROR(SEARCH("08.30 – 14.30",BD154)))</formula>
    </cfRule>
    <cfRule type="containsText" dxfId="8018" priority="7779" operator="containsText" text="09.30 – 18.30">
      <formula>NOT(ISERROR(SEARCH("09.30 – 18.30",BD154)))</formula>
    </cfRule>
    <cfRule type="containsText" dxfId="8017" priority="7780" operator="containsText" text="08.30 – 16.30">
      <formula>NOT(ISERROR(SEARCH("08.30 – 16.30",BD154)))</formula>
    </cfRule>
    <cfRule type="containsText" dxfId="8016" priority="7781" operator="containsText" text="08.30 – 17.30">
      <formula>NOT(ISERROR(SEARCH("08.30 – 17.30",BD154)))</formula>
    </cfRule>
    <cfRule type="containsText" dxfId="8015" priority="7782" operator="containsText" text="09.00 – 18.00">
      <formula>NOT(ISERROR(SEARCH("09.00 – 18.00",BD154)))</formula>
    </cfRule>
    <cfRule type="containsText" dxfId="8014" priority="7783" operator="containsText" text="09.00 – 15.00">
      <formula>NOT(ISERROR(SEARCH("09.00 – 15.00",BD154)))</formula>
    </cfRule>
    <cfRule type="containsText" dxfId="8013" priority="7784" operator="containsText" text="10.30 – 19.30">
      <formula>NOT(ISERROR(SEARCH("10.30 – 19.30",BD154)))</formula>
    </cfRule>
    <cfRule type="containsText" dxfId="8012" priority="7785" operator="containsText" text="09.00 – 13.00">
      <formula>NOT(ISERROR(SEARCH("09.00 – 13.00",BD154)))</formula>
    </cfRule>
    <cfRule type="containsText" dxfId="8011" priority="7786" operator="containsText" text="11.30 – 19.30">
      <formula>NOT(ISERROR(SEARCH("11.30 – 19.30",BD154)))</formula>
    </cfRule>
  </conditionalFormatting>
  <conditionalFormatting sqref="BD154">
    <cfRule type="cellIs" dxfId="8010" priority="7769" operator="equal">
      <formula>"09.00 – 15.00"</formula>
    </cfRule>
  </conditionalFormatting>
  <conditionalFormatting sqref="BD154">
    <cfRule type="cellIs" dxfId="8009" priority="7770" operator="equal">
      <formula>"09.00 – 18.00"</formula>
    </cfRule>
  </conditionalFormatting>
  <conditionalFormatting sqref="BD154">
    <cfRule type="cellIs" dxfId="8008" priority="7771" operator="equal">
      <formula>"09.30 – 13.00"</formula>
    </cfRule>
  </conditionalFormatting>
  <conditionalFormatting sqref="BD154">
    <cfRule type="cellIs" dxfId="8007" priority="7772" operator="equal">
      <formula>"10.30 – 19.30"</formula>
    </cfRule>
  </conditionalFormatting>
  <conditionalFormatting sqref="BD154">
    <cfRule type="cellIs" dxfId="8006" priority="7773" operator="equal">
      <formula>"11.30 – 19.30"</formula>
    </cfRule>
  </conditionalFormatting>
  <conditionalFormatting sqref="BD154">
    <cfRule type="cellIs" dxfId="8005" priority="7774" operator="equal">
      <formula>_FV(13,"3")</formula>
    </cfRule>
  </conditionalFormatting>
  <conditionalFormatting sqref="BD154">
    <cfRule type="cellIs" dxfId="8004" priority="7775" operator="equal">
      <formula>_FV(13,"3")</formula>
    </cfRule>
  </conditionalFormatting>
  <conditionalFormatting sqref="BD154">
    <cfRule type="cellIs" dxfId="8003" priority="7776" operator="equal">
      <formula>_FV(13,"3")</formula>
    </cfRule>
  </conditionalFormatting>
  <conditionalFormatting sqref="BD154">
    <cfRule type="cellIs" dxfId="8002" priority="7761" operator="equal">
      <formula>"09.00 – 15.00"</formula>
    </cfRule>
  </conditionalFormatting>
  <conditionalFormatting sqref="BD154">
    <cfRule type="cellIs" dxfId="8001" priority="7762" operator="equal">
      <formula>"09.00 – 18.00"</formula>
    </cfRule>
  </conditionalFormatting>
  <conditionalFormatting sqref="BD154">
    <cfRule type="cellIs" dxfId="8000" priority="7763" operator="equal">
      <formula>"09.30 – 13.00"</formula>
    </cfRule>
  </conditionalFormatting>
  <conditionalFormatting sqref="BD154">
    <cfRule type="cellIs" dxfId="7999" priority="7764" operator="equal">
      <formula>"10.30 – 19.30"</formula>
    </cfRule>
  </conditionalFormatting>
  <conditionalFormatting sqref="BD154">
    <cfRule type="cellIs" dxfId="7998" priority="7765" operator="equal">
      <formula>"11.30 – 19.30"</formula>
    </cfRule>
  </conditionalFormatting>
  <conditionalFormatting sqref="BD154">
    <cfRule type="cellIs" dxfId="7997" priority="7766" operator="equal">
      <formula>_FV(13,"3")</formula>
    </cfRule>
  </conditionalFormatting>
  <conditionalFormatting sqref="BD154">
    <cfRule type="cellIs" dxfId="7996" priority="7767" operator="equal">
      <formula>_FV(13,"3")</formula>
    </cfRule>
  </conditionalFormatting>
  <conditionalFormatting sqref="BD154">
    <cfRule type="cellIs" dxfId="7995" priority="7768" operator="equal">
      <formula>_FV(13,"3")</formula>
    </cfRule>
  </conditionalFormatting>
  <conditionalFormatting sqref="BD153:BD154">
    <cfRule type="containsText" dxfId="7994" priority="7755" operator="containsText" text="09.00 - 13.00">
      <formula>NOT(ISERROR(SEARCH("09.00 - 13.00",BD153)))</formula>
    </cfRule>
    <cfRule type="containsText" dxfId="7993" priority="7756" operator="containsText" text="09.00 – 15:00">
      <formula>NOT(ISERROR(SEARCH("09.00 – 15:00",BD153)))</formula>
    </cfRule>
    <cfRule type="containsText" dxfId="7992" priority="7757" operator="containsText" text="09.00 – 16.00">
      <formula>NOT(ISERROR(SEARCH("09.00 – 16.00",BD153)))</formula>
    </cfRule>
    <cfRule type="containsText" dxfId="7991" priority="7758" operator="containsText" text="09.00 - 13:00">
      <formula>NOT(ISERROR(SEARCH("09.00 - 13:00",BD153)))</formula>
    </cfRule>
    <cfRule type="containsText" dxfId="7990" priority="7759" operator="containsText" text="08.30 – 16:30 ">
      <formula>NOT(ISERROR(SEARCH("08.30 – 16:30 ",BD153)))</formula>
    </cfRule>
    <cfRule type="containsText" dxfId="7989" priority="7760" operator="containsText" text="08.30 – 17:30 ">
      <formula>NOT(ISERROR(SEARCH("08.30 – 17:30 ",BD153)))</formula>
    </cfRule>
  </conditionalFormatting>
  <conditionalFormatting sqref="BD154">
    <cfRule type="cellIs" dxfId="7988" priority="7747" operator="equal">
      <formula>"09.00 – 15.00"</formula>
    </cfRule>
  </conditionalFormatting>
  <conditionalFormatting sqref="BD154">
    <cfRule type="cellIs" dxfId="7987" priority="7748" operator="equal">
      <formula>"09.00 – 18.00"</formula>
    </cfRule>
  </conditionalFormatting>
  <conditionalFormatting sqref="BD154">
    <cfRule type="cellIs" dxfId="7986" priority="7749" operator="equal">
      <formula>"09.30 – 13.00"</formula>
    </cfRule>
  </conditionalFormatting>
  <conditionalFormatting sqref="BD154">
    <cfRule type="cellIs" dxfId="7985" priority="7750" operator="equal">
      <formula>"10.30 – 19.30"</formula>
    </cfRule>
  </conditionalFormatting>
  <conditionalFormatting sqref="BD154">
    <cfRule type="cellIs" dxfId="7984" priority="7751" operator="equal">
      <formula>"11.30 – 19.30"</formula>
    </cfRule>
  </conditionalFormatting>
  <conditionalFormatting sqref="BD154">
    <cfRule type="cellIs" dxfId="7983" priority="7752" operator="equal">
      <formula>_FV(13,"3")</formula>
    </cfRule>
  </conditionalFormatting>
  <conditionalFormatting sqref="BD154">
    <cfRule type="cellIs" dxfId="7982" priority="7753" operator="equal">
      <formula>_FV(13,"3")</formula>
    </cfRule>
  </conditionalFormatting>
  <conditionalFormatting sqref="BD154">
    <cfRule type="cellIs" dxfId="7981" priority="7754" operator="equal">
      <formula>_FV(13,"3")</formula>
    </cfRule>
  </conditionalFormatting>
  <conditionalFormatting sqref="BD154">
    <cfRule type="containsText" dxfId="7980" priority="7737" operator="containsText" text="DOMENICA">
      <formula>NOT(ISERROR(SEARCH("DOMENICA",BD154)))</formula>
    </cfRule>
    <cfRule type="containsText" dxfId="7979" priority="7738" operator="containsText" text="08.30 – 14.30">
      <formula>NOT(ISERROR(SEARCH("08.30 – 14.30",BD154)))</formula>
    </cfRule>
    <cfRule type="containsText" dxfId="7978" priority="7739" operator="containsText" text="09.30 – 18.30">
      <formula>NOT(ISERROR(SEARCH("09.30 – 18.30",BD154)))</formula>
    </cfRule>
    <cfRule type="containsText" dxfId="7977" priority="7740" operator="containsText" text="08.30 – 16.30">
      <formula>NOT(ISERROR(SEARCH("08.30 – 16.30",BD154)))</formula>
    </cfRule>
    <cfRule type="containsText" dxfId="7976" priority="7741" operator="containsText" text="08.30 – 17.30">
      <formula>NOT(ISERROR(SEARCH("08.30 – 17.30",BD154)))</formula>
    </cfRule>
    <cfRule type="containsText" dxfId="7975" priority="7742" operator="containsText" text="09.00 – 18.00">
      <formula>NOT(ISERROR(SEARCH("09.00 – 18.00",BD154)))</formula>
    </cfRule>
    <cfRule type="containsText" dxfId="7974" priority="7743" operator="containsText" text="09.00 – 15.00">
      <formula>NOT(ISERROR(SEARCH("09.00 – 15.00",BD154)))</formula>
    </cfRule>
    <cfRule type="containsText" dxfId="7973" priority="7744" operator="containsText" text="10.30 – 19.30">
      <formula>NOT(ISERROR(SEARCH("10.30 – 19.30",BD154)))</formula>
    </cfRule>
    <cfRule type="containsText" dxfId="7972" priority="7745" operator="containsText" text="09.00 – 13.00">
      <formula>NOT(ISERROR(SEARCH("09.00 – 13.00",BD154)))</formula>
    </cfRule>
    <cfRule type="containsText" dxfId="7971" priority="7746" operator="containsText" text="11.30 – 19.30">
      <formula>NOT(ISERROR(SEARCH("11.30 – 19.30",BD154)))</formula>
    </cfRule>
  </conditionalFormatting>
  <conditionalFormatting sqref="BD154">
    <cfRule type="cellIs" dxfId="7970" priority="7730" operator="equal">
      <formula>"09.00 – 18.00"</formula>
    </cfRule>
  </conditionalFormatting>
  <conditionalFormatting sqref="BD154">
    <cfRule type="cellIs" dxfId="7969" priority="7731" operator="equal">
      <formula>"09.30 – 13.00"</formula>
    </cfRule>
  </conditionalFormatting>
  <conditionalFormatting sqref="BD154">
    <cfRule type="cellIs" dxfId="7968" priority="7732" operator="equal">
      <formula>"10.30 – 19.30"</formula>
    </cfRule>
  </conditionalFormatting>
  <conditionalFormatting sqref="BD154">
    <cfRule type="cellIs" dxfId="7967" priority="7733" operator="equal">
      <formula>"11.30 – 19.30"</formula>
    </cfRule>
  </conditionalFormatting>
  <conditionalFormatting sqref="BD154">
    <cfRule type="cellIs" dxfId="7966" priority="7734" operator="equal">
      <formula>_FV(13,"3")</formula>
    </cfRule>
  </conditionalFormatting>
  <conditionalFormatting sqref="BD154">
    <cfRule type="cellIs" dxfId="7965" priority="7735" operator="equal">
      <formula>_FV(13,"3")</formula>
    </cfRule>
  </conditionalFormatting>
  <conditionalFormatting sqref="BD154">
    <cfRule type="cellIs" dxfId="7964" priority="7736" operator="equal">
      <formula>_FV(13,"3")</formula>
    </cfRule>
  </conditionalFormatting>
  <conditionalFormatting sqref="BD154">
    <cfRule type="cellIs" dxfId="7963" priority="7723" operator="equal">
      <formula>"09.00 – 18.00"</formula>
    </cfRule>
  </conditionalFormatting>
  <conditionalFormatting sqref="BD154">
    <cfRule type="cellIs" dxfId="7962" priority="7724" operator="equal">
      <formula>"09.30 – 13.00"</formula>
    </cfRule>
  </conditionalFormatting>
  <conditionalFormatting sqref="BD154">
    <cfRule type="cellIs" dxfId="7961" priority="7725" operator="equal">
      <formula>"10.30 – 19.30"</formula>
    </cfRule>
  </conditionalFormatting>
  <conditionalFormatting sqref="BD154">
    <cfRule type="cellIs" dxfId="7960" priority="7726" operator="equal">
      <formula>"11.30 – 19.30"</formula>
    </cfRule>
  </conditionalFormatting>
  <conditionalFormatting sqref="BD154">
    <cfRule type="cellIs" dxfId="7959" priority="7727" operator="equal">
      <formula>_FV(13,"3")</formula>
    </cfRule>
  </conditionalFormatting>
  <conditionalFormatting sqref="BD154">
    <cfRule type="cellIs" dxfId="7958" priority="7728" operator="equal">
      <formula>_FV(13,"3")</formula>
    </cfRule>
  </conditionalFormatting>
  <conditionalFormatting sqref="BD154">
    <cfRule type="cellIs" dxfId="7957" priority="7729" operator="equal">
      <formula>_FV(13,"3")</formula>
    </cfRule>
  </conditionalFormatting>
  <conditionalFormatting sqref="BD154">
    <cfRule type="cellIs" dxfId="7956" priority="7715" operator="equal">
      <formula>"09.00 – 15.00"</formula>
    </cfRule>
  </conditionalFormatting>
  <conditionalFormatting sqref="BD154">
    <cfRule type="cellIs" dxfId="7955" priority="7716" operator="equal">
      <formula>"09.00 – 18.00"</formula>
    </cfRule>
  </conditionalFormatting>
  <conditionalFormatting sqref="BD154">
    <cfRule type="cellIs" dxfId="7954" priority="7717" operator="equal">
      <formula>"09.30 – 13.00"</formula>
    </cfRule>
  </conditionalFormatting>
  <conditionalFormatting sqref="BD154">
    <cfRule type="cellIs" dxfId="7953" priority="7718" operator="equal">
      <formula>"10.30 – 19.30"</formula>
    </cfRule>
  </conditionalFormatting>
  <conditionalFormatting sqref="BD154">
    <cfRule type="cellIs" dxfId="7952" priority="7719" operator="equal">
      <formula>"11.30 – 19.30"</formula>
    </cfRule>
  </conditionalFormatting>
  <conditionalFormatting sqref="BD154">
    <cfRule type="cellIs" dxfId="7951" priority="7720" operator="equal">
      <formula>_FV(13,"3")</formula>
    </cfRule>
  </conditionalFormatting>
  <conditionalFormatting sqref="BD154">
    <cfRule type="cellIs" dxfId="7950" priority="7721" operator="equal">
      <formula>_FV(13,"3")</formula>
    </cfRule>
  </conditionalFormatting>
  <conditionalFormatting sqref="BD154">
    <cfRule type="cellIs" dxfId="7949" priority="7722" operator="equal">
      <formula>_FV(13,"3")</formula>
    </cfRule>
  </conditionalFormatting>
  <conditionalFormatting sqref="BD154">
    <cfRule type="containsText" dxfId="7948" priority="7705" operator="containsText" text="DOMENICA">
      <formula>NOT(ISERROR(SEARCH("DOMENICA",BD154)))</formula>
    </cfRule>
    <cfRule type="containsText" dxfId="7947" priority="7706" operator="containsText" text="08.30 – 14.30">
      <formula>NOT(ISERROR(SEARCH("08.30 – 14.30",BD154)))</formula>
    </cfRule>
    <cfRule type="containsText" dxfId="7946" priority="7707" operator="containsText" text="09.30 – 18.30">
      <formula>NOT(ISERROR(SEARCH("09.30 – 18.30",BD154)))</formula>
    </cfRule>
    <cfRule type="containsText" dxfId="7945" priority="7708" operator="containsText" text="08.30 – 16.30">
      <formula>NOT(ISERROR(SEARCH("08.30 – 16.30",BD154)))</formula>
    </cfRule>
    <cfRule type="containsText" dxfId="7944" priority="7709" operator="containsText" text="08.30 – 17.30">
      <formula>NOT(ISERROR(SEARCH("08.30 – 17.30",BD154)))</formula>
    </cfRule>
    <cfRule type="containsText" dxfId="7943" priority="7710" operator="containsText" text="09.00 – 18.00">
      <formula>NOT(ISERROR(SEARCH("09.00 – 18.00",BD154)))</formula>
    </cfRule>
    <cfRule type="containsText" dxfId="7942" priority="7711" operator="containsText" text="09.00 – 15.00">
      <formula>NOT(ISERROR(SEARCH("09.00 – 15.00",BD154)))</formula>
    </cfRule>
    <cfRule type="containsText" dxfId="7941" priority="7712" operator="containsText" text="10.30 – 19.30">
      <formula>NOT(ISERROR(SEARCH("10.30 – 19.30",BD154)))</formula>
    </cfRule>
    <cfRule type="containsText" dxfId="7940" priority="7713" operator="containsText" text="09.00 – 13.00">
      <formula>NOT(ISERROR(SEARCH("09.00 – 13.00",BD154)))</formula>
    </cfRule>
    <cfRule type="containsText" dxfId="7939" priority="7714" operator="containsText" text="11.30 – 19.30">
      <formula>NOT(ISERROR(SEARCH("11.30 – 19.30",BD154)))</formula>
    </cfRule>
  </conditionalFormatting>
  <conditionalFormatting sqref="BD154">
    <cfRule type="cellIs" dxfId="7938" priority="7698" operator="equal">
      <formula>"09.00 – 18.00"</formula>
    </cfRule>
  </conditionalFormatting>
  <conditionalFormatting sqref="BD154">
    <cfRule type="cellIs" dxfId="7937" priority="7699" operator="equal">
      <formula>"09.30 – 13.00"</formula>
    </cfRule>
  </conditionalFormatting>
  <conditionalFormatting sqref="BD154">
    <cfRule type="cellIs" dxfId="7936" priority="7700" operator="equal">
      <formula>"10.30 – 19.30"</formula>
    </cfRule>
  </conditionalFormatting>
  <conditionalFormatting sqref="BD154">
    <cfRule type="cellIs" dxfId="7935" priority="7701" operator="equal">
      <formula>"11.30 – 19.30"</formula>
    </cfRule>
  </conditionalFormatting>
  <conditionalFormatting sqref="BD154">
    <cfRule type="cellIs" dxfId="7934" priority="7702" operator="equal">
      <formula>_FV(13,"3")</formula>
    </cfRule>
  </conditionalFormatting>
  <conditionalFormatting sqref="BD154">
    <cfRule type="cellIs" dxfId="7933" priority="7703" operator="equal">
      <formula>_FV(13,"3")</formula>
    </cfRule>
  </conditionalFormatting>
  <conditionalFormatting sqref="BD154">
    <cfRule type="cellIs" dxfId="7932" priority="7704" operator="equal">
      <formula>_FV(13,"3")</formula>
    </cfRule>
  </conditionalFormatting>
  <conditionalFormatting sqref="BD154">
    <cfRule type="cellIs" dxfId="7931" priority="7691" operator="equal">
      <formula>"09.00 – 18.00"</formula>
    </cfRule>
  </conditionalFormatting>
  <conditionalFormatting sqref="BD154">
    <cfRule type="cellIs" dxfId="7930" priority="7692" operator="equal">
      <formula>"09.30 – 13.00"</formula>
    </cfRule>
  </conditionalFormatting>
  <conditionalFormatting sqref="BD154">
    <cfRule type="cellIs" dxfId="7929" priority="7693" operator="equal">
      <formula>"10.30 – 19.30"</formula>
    </cfRule>
  </conditionalFormatting>
  <conditionalFormatting sqref="BD154">
    <cfRule type="cellIs" dxfId="7928" priority="7694" operator="equal">
      <formula>"11.30 – 19.30"</formula>
    </cfRule>
  </conditionalFormatting>
  <conditionalFormatting sqref="BD154">
    <cfRule type="cellIs" dxfId="7927" priority="7695" operator="equal">
      <formula>_FV(13,"3")</formula>
    </cfRule>
  </conditionalFormatting>
  <conditionalFormatting sqref="BD154">
    <cfRule type="cellIs" dxfId="7926" priority="7696" operator="equal">
      <formula>_FV(13,"3")</formula>
    </cfRule>
  </conditionalFormatting>
  <conditionalFormatting sqref="BD154">
    <cfRule type="cellIs" dxfId="7925" priority="7697" operator="equal">
      <formula>_FV(13,"3")</formula>
    </cfRule>
  </conditionalFormatting>
  <conditionalFormatting sqref="BD155:BD162">
    <cfRule type="containsText" dxfId="7924" priority="7673" operator="containsText" text="08.30 – 14.30">
      <formula>NOT(ISERROR(SEARCH("08.30 – 14.30",BD155)))</formula>
    </cfRule>
    <cfRule type="containsText" dxfId="7923" priority="7674" operator="containsText" text="09:30 – 18.30">
      <formula>NOT(ISERROR(SEARCH("09:30 – 18.30",BD155)))</formula>
    </cfRule>
    <cfRule type="containsText" dxfId="7922" priority="7675" operator="containsText" text="10.30 – 18.30">
      <formula>NOT(ISERROR(SEARCH("10.30 – 18.30",BD155)))</formula>
    </cfRule>
    <cfRule type="containsText" dxfId="7921" priority="7676" operator="containsText" text="09.30 – 18.30">
      <formula>NOT(ISERROR(SEARCH("09.30 – 18.30",BD155)))</formula>
    </cfRule>
    <cfRule type="containsText" dxfId="7920" priority="7678" operator="containsText" text="09.00 – 13:00">
      <formula>NOT(ISERROR(SEARCH("09.00 – 13:00",BD155)))</formula>
    </cfRule>
    <cfRule type="containsText" dxfId="7919" priority="7679" operator="containsText" text="08.30 – 16.30">
      <formula>NOT(ISERROR(SEARCH("08.30 – 16.30",BD155)))</formula>
    </cfRule>
    <cfRule type="containsText" dxfId="7918" priority="7680" operator="containsText" text="08:30 – 17.30">
      <formula>NOT(ISERROR(SEARCH("08:30 – 17.30",BD155)))</formula>
    </cfRule>
    <cfRule type="containsText" dxfId="7917" priority="7681" operator="containsText" text="08.30 – 17.30">
      <formula>NOT(ISERROR(SEARCH("08.30 – 17.30",BD155)))</formula>
    </cfRule>
    <cfRule type="containsText" dxfId="7916" priority="7682" operator="containsText" text="09.00 – 18.00">
      <formula>NOT(ISERROR(SEARCH("09.00 – 18.00",BD155)))</formula>
    </cfRule>
    <cfRule type="containsText" dxfId="7915" priority="7683" operator="containsText" text="09.00 – 13.00">
      <formula>NOT(ISERROR(SEARCH("09.00 – 13.00",BD155)))</formula>
    </cfRule>
    <cfRule type="containsText" dxfId="7914" priority="7684" operator="containsText" text="11.30 – 19.30">
      <formula>NOT(ISERROR(SEARCH("11.30 – 19.30",BD155)))</formula>
    </cfRule>
    <cfRule type="containsText" dxfId="7913" priority="7685" operator="containsText" text="10.30 – 19.30">
      <formula>NOT(ISERROR(SEARCH("10.30 – 19.30",BD155)))</formula>
    </cfRule>
    <cfRule type="containsText" dxfId="7912" priority="7686" operator="containsText" text="09.00 – 15.00">
      <formula>NOT(ISERROR(SEARCH("09.00 – 15.00",BD155)))</formula>
    </cfRule>
    <cfRule type="containsText" dxfId="7911" priority="7687" operator="containsText" text="1 2 : 3 0">
      <formula>NOT(ISERROR(SEARCH("1 2 : 3 0",BD155)))</formula>
    </cfRule>
    <cfRule type="containsText" dxfId="7910" priority="7688" operator="containsText" text="1 3 : 3 0">
      <formula>NOT(ISERROR(SEARCH("1 3 : 3 0",BD155)))</formula>
    </cfRule>
    <cfRule type="containsText" dxfId="7909" priority="7689" operator="containsText" text="FESTIVITÁ">
      <formula>NOT(ISERROR(SEARCH("FESTIVITÁ",BD155)))</formula>
    </cfRule>
    <cfRule type="cellIs" dxfId="7908" priority="7690" operator="equal">
      <formula>"DOMENICA"</formula>
    </cfRule>
  </conditionalFormatting>
  <conditionalFormatting sqref="BD155:BD162">
    <cfRule type="containsText" dxfId="7907" priority="7665" operator="containsText" text="09.00 - 13.00">
      <formula>NOT(ISERROR(SEARCH("09.00 - 13.00",BD155)))</formula>
    </cfRule>
    <cfRule type="containsText" dxfId="7906" priority="7668" operator="containsText" text="09.00 – 15:00">
      <formula>NOT(ISERROR(SEARCH("09.00 – 15:00",BD155)))</formula>
    </cfRule>
    <cfRule type="containsText" dxfId="7905" priority="7669" operator="containsText" text="09.00 – 16.00">
      <formula>NOT(ISERROR(SEARCH("09.00 – 16.00",BD155)))</formula>
    </cfRule>
    <cfRule type="containsText" dxfId="7904" priority="7670" operator="containsText" text="09.00 - 13:00">
      <formula>NOT(ISERROR(SEARCH("09.00 - 13:00",BD155)))</formula>
    </cfRule>
    <cfRule type="containsText" dxfId="7903" priority="7671" operator="containsText" text="08.30 – 16:30 ">
      <formula>NOT(ISERROR(SEARCH("08.30 – 16:30 ",BD155)))</formula>
    </cfRule>
    <cfRule type="containsText" dxfId="7902" priority="7672" operator="containsText" text="08.30 – 17:30 ">
      <formula>NOT(ISERROR(SEARCH("08.30 – 17:30 ",BD155)))</formula>
    </cfRule>
  </conditionalFormatting>
  <conditionalFormatting sqref="BD155:BD162">
    <cfRule type="containsText" dxfId="7901" priority="7667" operator="containsText" text="1 3 : 0 0">
      <formula>NOT(ISERROR(SEARCH("1 3 : 0 0",BD155)))</formula>
    </cfRule>
  </conditionalFormatting>
  <conditionalFormatting sqref="BD155">
    <cfRule type="containsText" dxfId="7900" priority="7666" operator="containsText" text="13:00">
      <formula>NOT(ISERROR(SEARCH("13:00",BD155)))</formula>
    </cfRule>
  </conditionalFormatting>
  <conditionalFormatting sqref="BD155:BD162">
    <cfRule type="containsText" dxfId="7899" priority="7677" operator="containsText" text="09:00 – 13.00 ">
      <formula>NOT(ISERROR(SEARCH("09:00 – 13.00 ",BD155)))</formula>
    </cfRule>
  </conditionalFormatting>
  <conditionalFormatting sqref="BD161">
    <cfRule type="containsText" dxfId="7898" priority="7664" operator="containsText" text="09:00 – 13.00 ">
      <formula>NOT(ISERROR(SEARCH("09:00 – 13.00 ",BD161)))</formula>
    </cfRule>
  </conditionalFormatting>
  <conditionalFormatting sqref="BD155:BD162">
    <cfRule type="containsText" dxfId="7897" priority="7663" operator="containsText" text="09:00 – 13.00 ">
      <formula>NOT(ISERROR(SEARCH("09:00 – 13.00 ",BD155)))</formula>
    </cfRule>
  </conditionalFormatting>
  <conditionalFormatting sqref="BD161:BD162">
    <cfRule type="containsText" dxfId="7896" priority="7662" operator="containsText" text="09:00 – 13.00 ">
      <formula>NOT(ISERROR(SEARCH("09:00 – 13.00 ",BD161)))</formula>
    </cfRule>
  </conditionalFormatting>
  <conditionalFormatting sqref="BD156">
    <cfRule type="containsText" dxfId="7895" priority="7659" operator="containsText" text="09.00 -13.00">
      <formula>NOT(ISERROR(SEARCH("09.00 -13.00",BD156)))</formula>
    </cfRule>
    <cfRule type="containsText" dxfId="7894" priority="7660" operator="containsText" text="09.00 -15:00">
      <formula>NOT(ISERROR(SEARCH("09.00 -15:00",BD156)))</formula>
    </cfRule>
    <cfRule type="containsText" dxfId="7893" priority="7661" operator="containsText" text="09.00 -16.00">
      <formula>NOT(ISERROR(SEARCH("09.00 -16.00",BD156)))</formula>
    </cfRule>
  </conditionalFormatting>
  <conditionalFormatting sqref="BD157:BD162">
    <cfRule type="containsText" dxfId="7892" priority="7656" operator="containsText" text="09.00 -13.00">
      <formula>NOT(ISERROR(SEARCH("09.00 -13.00",BD157)))</formula>
    </cfRule>
    <cfRule type="containsText" dxfId="7891" priority="7657" operator="containsText" text="09.00 -15:00">
      <formula>NOT(ISERROR(SEARCH("09.00 -15:00",BD157)))</formula>
    </cfRule>
    <cfRule type="containsText" dxfId="7890" priority="7658" operator="containsText" text="09.00 -16.00">
      <formula>NOT(ISERROR(SEARCH("09.00 -16.00",BD157)))</formula>
    </cfRule>
  </conditionalFormatting>
  <conditionalFormatting sqref="BD155">
    <cfRule type="containsText" dxfId="7889" priority="7653" operator="containsText" text="09.00 -13.00">
      <formula>NOT(ISERROR(SEARCH("09.00 -13.00",BD155)))</formula>
    </cfRule>
    <cfRule type="containsText" dxfId="7888" priority="7654" operator="containsText" text="09.00 -15:00">
      <formula>NOT(ISERROR(SEARCH("09.00 -15:00",BD155)))</formula>
    </cfRule>
    <cfRule type="containsText" dxfId="7887" priority="7655" operator="containsText" text="09.00 -16.00">
      <formula>NOT(ISERROR(SEARCH("09.00 -16.00",BD155)))</formula>
    </cfRule>
  </conditionalFormatting>
  <conditionalFormatting sqref="BD161">
    <cfRule type="containsText" dxfId="7886" priority="7652" operator="containsText" text="09:00 – 13.00 ">
      <formula>NOT(ISERROR(SEARCH("09:00 – 13.00 ",BD161)))</formula>
    </cfRule>
  </conditionalFormatting>
  <conditionalFormatting sqref="BD155:BD162">
    <cfRule type="containsText" dxfId="7885" priority="7651" operator="containsText" text="09:00 – 13.00 ">
      <formula>NOT(ISERROR(SEARCH("09:00 – 13.00 ",BD155)))</formula>
    </cfRule>
  </conditionalFormatting>
  <conditionalFormatting sqref="BD161:BD162">
    <cfRule type="containsText" dxfId="7884" priority="7650" operator="containsText" text="09:00 – 13.00 ">
      <formula>NOT(ISERROR(SEARCH("09:00 – 13.00 ",BD161)))</formula>
    </cfRule>
  </conditionalFormatting>
  <conditionalFormatting sqref="BD156">
    <cfRule type="containsText" dxfId="7883" priority="7647" operator="containsText" text="09.00 -13.00">
      <formula>NOT(ISERROR(SEARCH("09.00 -13.00",BD156)))</formula>
    </cfRule>
    <cfRule type="containsText" dxfId="7882" priority="7648" operator="containsText" text="09.00 -15:00">
      <formula>NOT(ISERROR(SEARCH("09.00 -15:00",BD156)))</formula>
    </cfRule>
    <cfRule type="containsText" dxfId="7881" priority="7649" operator="containsText" text="09.00 -16.00">
      <formula>NOT(ISERROR(SEARCH("09.00 -16.00",BD156)))</formula>
    </cfRule>
  </conditionalFormatting>
  <conditionalFormatting sqref="BD157:BD162">
    <cfRule type="containsText" dxfId="7880" priority="7644" operator="containsText" text="09.00 -13.00">
      <formula>NOT(ISERROR(SEARCH("09.00 -13.00",BD157)))</formula>
    </cfRule>
    <cfRule type="containsText" dxfId="7879" priority="7645" operator="containsText" text="09.00 -15:00">
      <formula>NOT(ISERROR(SEARCH("09.00 -15:00",BD157)))</formula>
    </cfRule>
    <cfRule type="containsText" dxfId="7878" priority="7646" operator="containsText" text="09.00 -16.00">
      <formula>NOT(ISERROR(SEARCH("09.00 -16.00",BD157)))</formula>
    </cfRule>
  </conditionalFormatting>
  <conditionalFormatting sqref="BD155">
    <cfRule type="containsText" dxfId="7877" priority="7641" operator="containsText" text="09.00 -13.00">
      <formula>NOT(ISERROR(SEARCH("09.00 -13.00",BD155)))</formula>
    </cfRule>
    <cfRule type="containsText" dxfId="7876" priority="7642" operator="containsText" text="09.00 -15:00">
      <formula>NOT(ISERROR(SEARCH("09.00 -15:00",BD155)))</formula>
    </cfRule>
    <cfRule type="containsText" dxfId="7875" priority="7643" operator="containsText" text="09.00 -16.00">
      <formula>NOT(ISERROR(SEARCH("09.00 -16.00",BD155)))</formula>
    </cfRule>
  </conditionalFormatting>
  <conditionalFormatting sqref="BD156">
    <cfRule type="containsText" dxfId="7874" priority="7638" operator="containsText" text="09.00 -13:00">
      <formula>NOT(ISERROR(SEARCH("09.00 -13:00",BD156)))</formula>
    </cfRule>
    <cfRule type="containsText" dxfId="7873" priority="7639" operator="containsText" text="08.30 -17.30">
      <formula>NOT(ISERROR(SEARCH("08.30 -17.30",BD156)))</formula>
    </cfRule>
    <cfRule type="containsText" dxfId="7872" priority="7640" operator="containsText" text="08.30 -15:30">
      <formula>NOT(ISERROR(SEARCH("08.30 -15:30",BD156)))</formula>
    </cfRule>
  </conditionalFormatting>
  <conditionalFormatting sqref="BD157:BD162">
    <cfRule type="containsText" dxfId="7871" priority="7635" operator="containsText" text="09.00 -13.00">
      <formula>NOT(ISERROR(SEARCH("09.00 -13.00",BD157)))</formula>
    </cfRule>
    <cfRule type="containsText" dxfId="7870" priority="7636" operator="containsText" text="09.00 -15:00">
      <formula>NOT(ISERROR(SEARCH("09.00 -15:00",BD157)))</formula>
    </cfRule>
    <cfRule type="containsText" dxfId="7869" priority="7637" operator="containsText" text="09.00 -16.00">
      <formula>NOT(ISERROR(SEARCH("09.00 -16.00",BD157)))</formula>
    </cfRule>
  </conditionalFormatting>
  <conditionalFormatting sqref="BD157:BD162">
    <cfRule type="containsText" dxfId="7868" priority="7632" operator="containsText" text="09.00 -13:00">
      <formula>NOT(ISERROR(SEARCH("09.00 -13:00",BD157)))</formula>
    </cfRule>
    <cfRule type="containsText" dxfId="7867" priority="7633" operator="containsText" text="08.30 -17.30">
      <formula>NOT(ISERROR(SEARCH("08.30 -17.30",BD157)))</formula>
    </cfRule>
    <cfRule type="containsText" dxfId="7866" priority="7634" operator="containsText" text="08.30 -15:30">
      <formula>NOT(ISERROR(SEARCH("08.30 -15:30",BD157)))</formula>
    </cfRule>
  </conditionalFormatting>
  <conditionalFormatting sqref="BD155">
    <cfRule type="containsText" dxfId="7865" priority="7629" operator="containsText" text="09.00 -13.00">
      <formula>NOT(ISERROR(SEARCH("09.00 -13.00",BD155)))</formula>
    </cfRule>
    <cfRule type="containsText" dxfId="7864" priority="7630" operator="containsText" text="09.00 -15:00">
      <formula>NOT(ISERROR(SEARCH("09.00 -15:00",BD155)))</formula>
    </cfRule>
    <cfRule type="containsText" dxfId="7863" priority="7631" operator="containsText" text="09.00 -16.00">
      <formula>NOT(ISERROR(SEARCH("09.00 -16.00",BD155)))</formula>
    </cfRule>
  </conditionalFormatting>
  <conditionalFormatting sqref="BD155">
    <cfRule type="containsText" dxfId="7862" priority="7626" operator="containsText" text="09.00 -13:00">
      <formula>NOT(ISERROR(SEARCH("09.00 -13:00",BD155)))</formula>
    </cfRule>
    <cfRule type="containsText" dxfId="7861" priority="7627" operator="containsText" text="08.30 -17.30">
      <formula>NOT(ISERROR(SEARCH("08.30 -17.30",BD155)))</formula>
    </cfRule>
    <cfRule type="containsText" dxfId="7860" priority="7628" operator="containsText" text="08.30 -15:30">
      <formula>NOT(ISERROR(SEARCH("08.30 -15:30",BD155)))</formula>
    </cfRule>
  </conditionalFormatting>
  <conditionalFormatting sqref="BE143">
    <cfRule type="containsText" dxfId="7859" priority="7609" operator="containsText" text="08.30 – 14.30">
      <formula>NOT(ISERROR(SEARCH("08.30 – 14.30",BE143)))</formula>
    </cfRule>
    <cfRule type="containsText" dxfId="7858" priority="7610" operator="containsText" text="09:30 – 18.30">
      <formula>NOT(ISERROR(SEARCH("09:30 – 18.30",BE143)))</formula>
    </cfRule>
    <cfRule type="containsText" dxfId="7857" priority="7611" operator="containsText" text="10.30 – 18.30">
      <formula>NOT(ISERROR(SEARCH("10.30 – 18.30",BE143)))</formula>
    </cfRule>
    <cfRule type="containsText" dxfId="7856" priority="7612" operator="containsText" text="09.30 – 18.30">
      <formula>NOT(ISERROR(SEARCH("09.30 – 18.30",BE143)))</formula>
    </cfRule>
    <cfRule type="containsText" dxfId="7855" priority="7613" operator="containsText" text="09.00 – 13:00">
      <formula>NOT(ISERROR(SEARCH("09.00 – 13:00",BE143)))</formula>
    </cfRule>
    <cfRule type="containsText" dxfId="7854" priority="7614" operator="containsText" text="08.30 – 16.30">
      <formula>NOT(ISERROR(SEARCH("08.30 – 16.30",BE143)))</formula>
    </cfRule>
    <cfRule type="containsText" dxfId="7853" priority="7615" operator="containsText" text="08:30 – 17.30">
      <formula>NOT(ISERROR(SEARCH("08:30 – 17.30",BE143)))</formula>
    </cfRule>
    <cfRule type="containsText" dxfId="7852" priority="7616" operator="containsText" text="08.30 – 17.30">
      <formula>NOT(ISERROR(SEARCH("08.30 – 17.30",BE143)))</formula>
    </cfRule>
    <cfRule type="containsText" dxfId="7851" priority="7617" operator="containsText" text="09.00 – 18.00">
      <formula>NOT(ISERROR(SEARCH("09.00 – 18.00",BE143)))</formula>
    </cfRule>
    <cfRule type="containsText" dxfId="7850" priority="7618" operator="containsText" text="09.00 – 13.00">
      <formula>NOT(ISERROR(SEARCH("09.00 – 13.00",BE143)))</formula>
    </cfRule>
    <cfRule type="containsText" dxfId="7849" priority="7619" operator="containsText" text="11.30 – 19.30">
      <formula>NOT(ISERROR(SEARCH("11.30 – 19.30",BE143)))</formula>
    </cfRule>
    <cfRule type="containsText" dxfId="7848" priority="7620" operator="containsText" text="10.30 – 19.30">
      <formula>NOT(ISERROR(SEARCH("10.30 – 19.30",BE143)))</formula>
    </cfRule>
    <cfRule type="containsText" dxfId="7847" priority="7621" operator="containsText" text="09.00 – 15.00">
      <formula>NOT(ISERROR(SEARCH("09.00 – 15.00",BE143)))</formula>
    </cfRule>
    <cfRule type="containsText" dxfId="7846" priority="7622" operator="containsText" text="12:30">
      <formula>NOT(ISERROR(SEARCH("12:30",BE143)))</formula>
    </cfRule>
    <cfRule type="containsText" dxfId="7845" priority="7623" operator="containsText" text="13:30">
      <formula>NOT(ISERROR(SEARCH("13:30",BE143)))</formula>
    </cfRule>
    <cfRule type="containsText" dxfId="7844" priority="7624" operator="containsText" text="FESTIVITÁ">
      <formula>NOT(ISERROR(SEARCH("FESTIVITÁ",BE143)))</formula>
    </cfRule>
    <cfRule type="cellIs" dxfId="7843" priority="7625" operator="equal">
      <formula>"DOMENICA"</formula>
    </cfRule>
  </conditionalFormatting>
  <conditionalFormatting sqref="BE143">
    <cfRule type="containsText" dxfId="7842" priority="7603" operator="containsText" text="09.00 - 13.00">
      <formula>NOT(ISERROR(SEARCH("09.00 - 13.00",BE143)))</formula>
    </cfRule>
    <cfRule type="containsText" dxfId="7841" priority="7604" operator="containsText" text="09.00 – 15:00">
      <formula>NOT(ISERROR(SEARCH("09.00 – 15:00",BE143)))</formula>
    </cfRule>
    <cfRule type="containsText" dxfId="7840" priority="7605" operator="containsText" text="09.00 – 16.00">
      <formula>NOT(ISERROR(SEARCH("09.00 – 16.00",BE143)))</formula>
    </cfRule>
    <cfRule type="containsText" dxfId="7839" priority="7606" operator="containsText" text="09.00 - 13:00">
      <formula>NOT(ISERROR(SEARCH("09.00 - 13:00",BE143)))</formula>
    </cfRule>
    <cfRule type="containsText" dxfId="7838" priority="7607" operator="containsText" text="08.30 – 16:30 ">
      <formula>NOT(ISERROR(SEARCH("08.30 – 16:30 ",BE143)))</formula>
    </cfRule>
    <cfRule type="containsText" dxfId="7837" priority="7608" operator="containsText" text="08.30 – 17:30 ">
      <formula>NOT(ISERROR(SEARCH("08.30 – 17:30 ",BE143)))</formula>
    </cfRule>
  </conditionalFormatting>
  <conditionalFormatting sqref="BE144">
    <cfRule type="cellIs" dxfId="7836" priority="7571" operator="equal">
      <formula>"09.00 – 18.00"</formula>
    </cfRule>
  </conditionalFormatting>
  <conditionalFormatting sqref="BE144">
    <cfRule type="cellIs" dxfId="7835" priority="7595" operator="equal">
      <formula>"09.00 – 15.00"</formula>
    </cfRule>
  </conditionalFormatting>
  <conditionalFormatting sqref="BE144">
    <cfRule type="cellIs" dxfId="7834" priority="7596" operator="equal">
      <formula>"09.00 – 18.00"</formula>
    </cfRule>
  </conditionalFormatting>
  <conditionalFormatting sqref="BE144">
    <cfRule type="cellIs" dxfId="7833" priority="7597" operator="equal">
      <formula>"09.30 – 13.00"</formula>
    </cfRule>
  </conditionalFormatting>
  <conditionalFormatting sqref="BE144">
    <cfRule type="cellIs" dxfId="7832" priority="7598" operator="equal">
      <formula>"10.30 – 19.30"</formula>
    </cfRule>
  </conditionalFormatting>
  <conditionalFormatting sqref="BE144">
    <cfRule type="cellIs" dxfId="7831" priority="7599" operator="equal">
      <formula>"11.30 – 19.30"</formula>
    </cfRule>
  </conditionalFormatting>
  <conditionalFormatting sqref="BE144">
    <cfRule type="cellIs" dxfId="7830" priority="7600" operator="equal">
      <formula>_FV(13,"3")</formula>
    </cfRule>
  </conditionalFormatting>
  <conditionalFormatting sqref="BE144">
    <cfRule type="cellIs" dxfId="7829" priority="7601" operator="equal">
      <formula>_FV(13,"3")</formula>
    </cfRule>
  </conditionalFormatting>
  <conditionalFormatting sqref="BE144">
    <cfRule type="cellIs" dxfId="7828" priority="7602" operator="equal">
      <formula>_FV(13,"3")</formula>
    </cfRule>
  </conditionalFormatting>
  <conditionalFormatting sqref="BE144">
    <cfRule type="containsText" dxfId="7827" priority="7585" operator="containsText" text="DOMENICA">
      <formula>NOT(ISERROR(SEARCH("DOMENICA",BE144)))</formula>
    </cfRule>
    <cfRule type="containsText" dxfId="7826" priority="7586" operator="containsText" text="08.30 – 14.30">
      <formula>NOT(ISERROR(SEARCH("08.30 – 14.30",BE144)))</formula>
    </cfRule>
    <cfRule type="containsText" dxfId="7825" priority="7587" operator="containsText" text="09.30 – 18.30">
      <formula>NOT(ISERROR(SEARCH("09.30 – 18.30",BE144)))</formula>
    </cfRule>
    <cfRule type="containsText" dxfId="7824" priority="7588" operator="containsText" text="08.30 – 16.30">
      <formula>NOT(ISERROR(SEARCH("08.30 – 16.30",BE144)))</formula>
    </cfRule>
    <cfRule type="containsText" dxfId="7823" priority="7589" operator="containsText" text="08.30 – 17.30">
      <formula>NOT(ISERROR(SEARCH("08.30 – 17.30",BE144)))</formula>
    </cfRule>
    <cfRule type="containsText" dxfId="7822" priority="7590" operator="containsText" text="09.00 – 18.00">
      <formula>NOT(ISERROR(SEARCH("09.00 – 18.00",BE144)))</formula>
    </cfRule>
    <cfRule type="containsText" dxfId="7821" priority="7591" operator="containsText" text="09.00 – 15.00">
      <formula>NOT(ISERROR(SEARCH("09.00 – 15.00",BE144)))</formula>
    </cfRule>
    <cfRule type="containsText" dxfId="7820" priority="7592" operator="containsText" text="10.30 – 19.30">
      <formula>NOT(ISERROR(SEARCH("10.30 – 19.30",BE144)))</formula>
    </cfRule>
    <cfRule type="containsText" dxfId="7819" priority="7593" operator="containsText" text="09.00 – 13.00">
      <formula>NOT(ISERROR(SEARCH("09.00 – 13.00",BE144)))</formula>
    </cfRule>
    <cfRule type="containsText" dxfId="7818" priority="7594" operator="containsText" text="11.30 – 19.30">
      <formula>NOT(ISERROR(SEARCH("11.30 – 19.30",BE144)))</formula>
    </cfRule>
  </conditionalFormatting>
  <conditionalFormatting sqref="BE144">
    <cfRule type="cellIs" dxfId="7817" priority="7578" operator="equal">
      <formula>"09.00 – 18.00"</formula>
    </cfRule>
  </conditionalFormatting>
  <conditionalFormatting sqref="BE144">
    <cfRule type="cellIs" dxfId="7816" priority="7579" operator="equal">
      <formula>"09.30 – 13.00"</formula>
    </cfRule>
  </conditionalFormatting>
  <conditionalFormatting sqref="BE144">
    <cfRule type="cellIs" dxfId="7815" priority="7580" operator="equal">
      <formula>"10.30 – 19.30"</formula>
    </cfRule>
  </conditionalFormatting>
  <conditionalFormatting sqref="BE144">
    <cfRule type="cellIs" dxfId="7814" priority="7581" operator="equal">
      <formula>"11.30 – 19.30"</formula>
    </cfRule>
  </conditionalFormatting>
  <conditionalFormatting sqref="BE144">
    <cfRule type="cellIs" dxfId="7813" priority="7582" operator="equal">
      <formula>_FV(13,"3")</formula>
    </cfRule>
  </conditionalFormatting>
  <conditionalFormatting sqref="BE144">
    <cfRule type="cellIs" dxfId="7812" priority="7583" operator="equal">
      <formula>_FV(13,"3")</formula>
    </cfRule>
  </conditionalFormatting>
  <conditionalFormatting sqref="BE144">
    <cfRule type="cellIs" dxfId="7811" priority="7584" operator="equal">
      <formula>_FV(13,"3")</formula>
    </cfRule>
  </conditionalFormatting>
  <conditionalFormatting sqref="BE144">
    <cfRule type="cellIs" dxfId="7810" priority="7569" operator="equal">
      <formula>"09.00 – 13.00"</formula>
    </cfRule>
  </conditionalFormatting>
  <conditionalFormatting sqref="BE144">
    <cfRule type="cellIs" dxfId="7809" priority="7570" operator="equal">
      <formula>"09.00 – 15.00"</formula>
    </cfRule>
  </conditionalFormatting>
  <conditionalFormatting sqref="BE144">
    <cfRule type="cellIs" dxfId="7808" priority="7572" operator="equal">
      <formula>"09.30 – 13.00"</formula>
    </cfRule>
  </conditionalFormatting>
  <conditionalFormatting sqref="BE144">
    <cfRule type="cellIs" dxfId="7807" priority="7573" operator="equal">
      <formula>"10.30 – 19.30"</formula>
    </cfRule>
  </conditionalFormatting>
  <conditionalFormatting sqref="BE144">
    <cfRule type="cellIs" dxfId="7806" priority="7574" operator="equal">
      <formula>"11.30 – 19.30"</formula>
    </cfRule>
  </conditionalFormatting>
  <conditionalFormatting sqref="BE144">
    <cfRule type="cellIs" dxfId="7805" priority="7575" operator="equal">
      <formula>_FV(13,"3")</formula>
    </cfRule>
  </conditionalFormatting>
  <conditionalFormatting sqref="BE144">
    <cfRule type="cellIs" dxfId="7804" priority="7576" operator="equal">
      <formula>_FV(13,"3")</formula>
    </cfRule>
  </conditionalFormatting>
  <conditionalFormatting sqref="BE144">
    <cfRule type="cellIs" dxfId="7803" priority="7577" operator="equal">
      <formula>_FV(13,"3")</formula>
    </cfRule>
  </conditionalFormatting>
  <conditionalFormatting sqref="BE144">
    <cfRule type="containsText" dxfId="7802" priority="7563" operator="containsText" text="09.00 - 13.00">
      <formula>NOT(ISERROR(SEARCH("09.00 - 13.00",BE144)))</formula>
    </cfRule>
    <cfRule type="containsText" dxfId="7801" priority="7564" operator="containsText" text="09.00 – 15:00">
      <formula>NOT(ISERROR(SEARCH("09.00 – 15:00",BE144)))</formula>
    </cfRule>
    <cfRule type="containsText" dxfId="7800" priority="7565" operator="containsText" text="09.00 – 16.00">
      <formula>NOT(ISERROR(SEARCH("09.00 – 16.00",BE144)))</formula>
    </cfRule>
    <cfRule type="containsText" dxfId="7799" priority="7566" operator="containsText" text="09.00 - 13:00">
      <formula>NOT(ISERROR(SEARCH("09.00 - 13:00",BE144)))</formula>
    </cfRule>
    <cfRule type="containsText" dxfId="7798" priority="7567" operator="containsText" text="08.30 – 16:30 ">
      <formula>NOT(ISERROR(SEARCH("08.30 – 16:30 ",BE144)))</formula>
    </cfRule>
    <cfRule type="containsText" dxfId="7797" priority="7568" operator="containsText" text="08.30 – 17:30 ">
      <formula>NOT(ISERROR(SEARCH("08.30 – 17:30 ",BE144)))</formula>
    </cfRule>
  </conditionalFormatting>
  <conditionalFormatting sqref="BE144">
    <cfRule type="cellIs" dxfId="7796" priority="7555" operator="equal">
      <formula>"09.00 – 15.00"</formula>
    </cfRule>
  </conditionalFormatting>
  <conditionalFormatting sqref="BE144">
    <cfRule type="cellIs" dxfId="7795" priority="7556" operator="equal">
      <formula>"09.00 – 18.00"</formula>
    </cfRule>
  </conditionalFormatting>
  <conditionalFormatting sqref="BE144">
    <cfRule type="cellIs" dxfId="7794" priority="7557" operator="equal">
      <formula>"09.30 – 13.00"</formula>
    </cfRule>
  </conditionalFormatting>
  <conditionalFormatting sqref="BE144">
    <cfRule type="cellIs" dxfId="7793" priority="7558" operator="equal">
      <formula>"10.30 – 19.30"</formula>
    </cfRule>
  </conditionalFormatting>
  <conditionalFormatting sqref="BE144">
    <cfRule type="cellIs" dxfId="7792" priority="7559" operator="equal">
      <formula>"11.30 – 19.30"</formula>
    </cfRule>
  </conditionalFormatting>
  <conditionalFormatting sqref="BE144">
    <cfRule type="cellIs" dxfId="7791" priority="7560" operator="equal">
      <formula>_FV(13,"3")</formula>
    </cfRule>
  </conditionalFormatting>
  <conditionalFormatting sqref="BE144">
    <cfRule type="cellIs" dxfId="7790" priority="7561" operator="equal">
      <formula>_FV(13,"3")</formula>
    </cfRule>
  </conditionalFormatting>
  <conditionalFormatting sqref="BE144">
    <cfRule type="cellIs" dxfId="7789" priority="7562" operator="equal">
      <formula>_FV(13,"3")</formula>
    </cfRule>
  </conditionalFormatting>
  <conditionalFormatting sqref="BE144">
    <cfRule type="containsText" dxfId="7788" priority="7545" operator="containsText" text="DOMENICA">
      <formula>NOT(ISERROR(SEARCH("DOMENICA",BE144)))</formula>
    </cfRule>
    <cfRule type="containsText" dxfId="7787" priority="7546" operator="containsText" text="08.30 – 14.30">
      <formula>NOT(ISERROR(SEARCH("08.30 – 14.30",BE144)))</formula>
    </cfRule>
    <cfRule type="containsText" dxfId="7786" priority="7547" operator="containsText" text="09.30 – 18.30">
      <formula>NOT(ISERROR(SEARCH("09.30 – 18.30",BE144)))</formula>
    </cfRule>
    <cfRule type="containsText" dxfId="7785" priority="7548" operator="containsText" text="08.30 – 16.30">
      <formula>NOT(ISERROR(SEARCH("08.30 – 16.30",BE144)))</formula>
    </cfRule>
    <cfRule type="containsText" dxfId="7784" priority="7549" operator="containsText" text="08.30 – 17.30">
      <formula>NOT(ISERROR(SEARCH("08.30 – 17.30",BE144)))</formula>
    </cfRule>
    <cfRule type="containsText" dxfId="7783" priority="7550" operator="containsText" text="09.00 – 18.00">
      <formula>NOT(ISERROR(SEARCH("09.00 – 18.00",BE144)))</formula>
    </cfRule>
    <cfRule type="containsText" dxfId="7782" priority="7551" operator="containsText" text="09.00 – 15.00">
      <formula>NOT(ISERROR(SEARCH("09.00 – 15.00",BE144)))</formula>
    </cfRule>
    <cfRule type="containsText" dxfId="7781" priority="7552" operator="containsText" text="10.30 – 19.30">
      <formula>NOT(ISERROR(SEARCH("10.30 – 19.30",BE144)))</formula>
    </cfRule>
    <cfRule type="containsText" dxfId="7780" priority="7553" operator="containsText" text="09.00 – 13.00">
      <formula>NOT(ISERROR(SEARCH("09.00 – 13.00",BE144)))</formula>
    </cfRule>
    <cfRule type="containsText" dxfId="7779" priority="7554" operator="containsText" text="11.30 – 19.30">
      <formula>NOT(ISERROR(SEARCH("11.30 – 19.30",BE144)))</formula>
    </cfRule>
  </conditionalFormatting>
  <conditionalFormatting sqref="BE144">
    <cfRule type="cellIs" dxfId="7778" priority="7538" operator="equal">
      <formula>"09.00 – 18.00"</formula>
    </cfRule>
  </conditionalFormatting>
  <conditionalFormatting sqref="BE144">
    <cfRule type="cellIs" dxfId="7777" priority="7539" operator="equal">
      <formula>"09.30 – 13.00"</formula>
    </cfRule>
  </conditionalFormatting>
  <conditionalFormatting sqref="BE144">
    <cfRule type="cellIs" dxfId="7776" priority="7540" operator="equal">
      <formula>"10.30 – 19.30"</formula>
    </cfRule>
  </conditionalFormatting>
  <conditionalFormatting sqref="BE144">
    <cfRule type="cellIs" dxfId="7775" priority="7541" operator="equal">
      <formula>"11.30 – 19.30"</formula>
    </cfRule>
  </conditionalFormatting>
  <conditionalFormatting sqref="BE144">
    <cfRule type="cellIs" dxfId="7774" priority="7542" operator="equal">
      <formula>_FV(13,"3")</formula>
    </cfRule>
  </conditionalFormatting>
  <conditionalFormatting sqref="BE144">
    <cfRule type="cellIs" dxfId="7773" priority="7543" operator="equal">
      <formula>_FV(13,"3")</formula>
    </cfRule>
  </conditionalFormatting>
  <conditionalFormatting sqref="BE144">
    <cfRule type="cellIs" dxfId="7772" priority="7544" operator="equal">
      <formula>_FV(13,"3")</formula>
    </cfRule>
  </conditionalFormatting>
  <conditionalFormatting sqref="BE144">
    <cfRule type="cellIs" dxfId="7771" priority="7531" operator="equal">
      <formula>"09.00 – 18.00"</formula>
    </cfRule>
  </conditionalFormatting>
  <conditionalFormatting sqref="BE144">
    <cfRule type="cellIs" dxfId="7770" priority="7532" operator="equal">
      <formula>"09.30 – 13.00"</formula>
    </cfRule>
  </conditionalFormatting>
  <conditionalFormatting sqref="BE144">
    <cfRule type="cellIs" dxfId="7769" priority="7533" operator="equal">
      <formula>"10.30 – 19.30"</formula>
    </cfRule>
  </conditionalFormatting>
  <conditionalFormatting sqref="BE144">
    <cfRule type="cellIs" dxfId="7768" priority="7534" operator="equal">
      <formula>"11.30 – 19.30"</formula>
    </cfRule>
  </conditionalFormatting>
  <conditionalFormatting sqref="BE144">
    <cfRule type="cellIs" dxfId="7767" priority="7535" operator="equal">
      <formula>_FV(13,"3")</formula>
    </cfRule>
  </conditionalFormatting>
  <conditionalFormatting sqref="BE144">
    <cfRule type="cellIs" dxfId="7766" priority="7536" operator="equal">
      <formula>_FV(13,"3")</formula>
    </cfRule>
  </conditionalFormatting>
  <conditionalFormatting sqref="BE144">
    <cfRule type="cellIs" dxfId="7765" priority="7537" operator="equal">
      <formula>_FV(13,"3")</formula>
    </cfRule>
  </conditionalFormatting>
  <conditionalFormatting sqref="BE144">
    <cfRule type="cellIs" dxfId="7764" priority="7523" operator="equal">
      <formula>"09.00 – 15.00"</formula>
    </cfRule>
  </conditionalFormatting>
  <conditionalFormatting sqref="BE144">
    <cfRule type="cellIs" dxfId="7763" priority="7524" operator="equal">
      <formula>"09.00 – 18.00"</formula>
    </cfRule>
  </conditionalFormatting>
  <conditionalFormatting sqref="BE144">
    <cfRule type="cellIs" dxfId="7762" priority="7525" operator="equal">
      <formula>"09.30 – 13.00"</formula>
    </cfRule>
  </conditionalFormatting>
  <conditionalFormatting sqref="BE144">
    <cfRule type="cellIs" dxfId="7761" priority="7526" operator="equal">
      <formula>"10.30 – 19.30"</formula>
    </cfRule>
  </conditionalFormatting>
  <conditionalFormatting sqref="BE144">
    <cfRule type="cellIs" dxfId="7760" priority="7527" operator="equal">
      <formula>"11.30 – 19.30"</formula>
    </cfRule>
  </conditionalFormatting>
  <conditionalFormatting sqref="BE144">
    <cfRule type="cellIs" dxfId="7759" priority="7528" operator="equal">
      <formula>_FV(13,"3")</formula>
    </cfRule>
  </conditionalFormatting>
  <conditionalFormatting sqref="BE144">
    <cfRule type="cellIs" dxfId="7758" priority="7529" operator="equal">
      <formula>_FV(13,"3")</formula>
    </cfRule>
  </conditionalFormatting>
  <conditionalFormatting sqref="BE144">
    <cfRule type="cellIs" dxfId="7757" priority="7530" operator="equal">
      <formula>_FV(13,"3")</formula>
    </cfRule>
  </conditionalFormatting>
  <conditionalFormatting sqref="BE144">
    <cfRule type="containsText" dxfId="7756" priority="7513" operator="containsText" text="DOMENICA">
      <formula>NOT(ISERROR(SEARCH("DOMENICA",BE144)))</formula>
    </cfRule>
    <cfRule type="containsText" dxfId="7755" priority="7514" operator="containsText" text="08.30 – 14.30">
      <formula>NOT(ISERROR(SEARCH("08.30 – 14.30",BE144)))</formula>
    </cfRule>
    <cfRule type="containsText" dxfId="7754" priority="7515" operator="containsText" text="09.30 – 18.30">
      <formula>NOT(ISERROR(SEARCH("09.30 – 18.30",BE144)))</formula>
    </cfRule>
    <cfRule type="containsText" dxfId="7753" priority="7516" operator="containsText" text="08.30 – 16.30">
      <formula>NOT(ISERROR(SEARCH("08.30 – 16.30",BE144)))</formula>
    </cfRule>
    <cfRule type="containsText" dxfId="7752" priority="7517" operator="containsText" text="08.30 – 17.30">
      <formula>NOT(ISERROR(SEARCH("08.30 – 17.30",BE144)))</formula>
    </cfRule>
    <cfRule type="containsText" dxfId="7751" priority="7518" operator="containsText" text="09.00 – 18.00">
      <formula>NOT(ISERROR(SEARCH("09.00 – 18.00",BE144)))</formula>
    </cfRule>
    <cfRule type="containsText" dxfId="7750" priority="7519" operator="containsText" text="09.00 – 15.00">
      <formula>NOT(ISERROR(SEARCH("09.00 – 15.00",BE144)))</formula>
    </cfRule>
    <cfRule type="containsText" dxfId="7749" priority="7520" operator="containsText" text="10.30 – 19.30">
      <formula>NOT(ISERROR(SEARCH("10.30 – 19.30",BE144)))</formula>
    </cfRule>
    <cfRule type="containsText" dxfId="7748" priority="7521" operator="containsText" text="09.00 – 13.00">
      <formula>NOT(ISERROR(SEARCH("09.00 – 13.00",BE144)))</formula>
    </cfRule>
    <cfRule type="containsText" dxfId="7747" priority="7522" operator="containsText" text="11.30 – 19.30">
      <formula>NOT(ISERROR(SEARCH("11.30 – 19.30",BE144)))</formula>
    </cfRule>
  </conditionalFormatting>
  <conditionalFormatting sqref="BE144">
    <cfRule type="cellIs" dxfId="7746" priority="7506" operator="equal">
      <formula>"09.00 – 18.00"</formula>
    </cfRule>
  </conditionalFormatting>
  <conditionalFormatting sqref="BE144">
    <cfRule type="cellIs" dxfId="7745" priority="7507" operator="equal">
      <formula>"09.30 – 13.00"</formula>
    </cfRule>
  </conditionalFormatting>
  <conditionalFormatting sqref="BE144">
    <cfRule type="cellIs" dxfId="7744" priority="7508" operator="equal">
      <formula>"10.30 – 19.30"</formula>
    </cfRule>
  </conditionalFormatting>
  <conditionalFormatting sqref="BE144">
    <cfRule type="cellIs" dxfId="7743" priority="7509" operator="equal">
      <formula>"11.30 – 19.30"</formula>
    </cfRule>
  </conditionalFormatting>
  <conditionalFormatting sqref="BE144">
    <cfRule type="cellIs" dxfId="7742" priority="7510" operator="equal">
      <formula>_FV(13,"3")</formula>
    </cfRule>
  </conditionalFormatting>
  <conditionalFormatting sqref="BE144">
    <cfRule type="cellIs" dxfId="7741" priority="7511" operator="equal">
      <formula>_FV(13,"3")</formula>
    </cfRule>
  </conditionalFormatting>
  <conditionalFormatting sqref="BE144">
    <cfRule type="cellIs" dxfId="7740" priority="7512" operator="equal">
      <formula>_FV(13,"3")</formula>
    </cfRule>
  </conditionalFormatting>
  <conditionalFormatting sqref="BE144">
    <cfRule type="cellIs" dxfId="7739" priority="7499" operator="equal">
      <formula>"09.00 – 18.00"</formula>
    </cfRule>
  </conditionalFormatting>
  <conditionalFormatting sqref="BE144">
    <cfRule type="cellIs" dxfId="7738" priority="7500" operator="equal">
      <formula>"09.30 – 13.00"</formula>
    </cfRule>
  </conditionalFormatting>
  <conditionalFormatting sqref="BE144">
    <cfRule type="cellIs" dxfId="7737" priority="7501" operator="equal">
      <formula>"10.30 – 19.30"</formula>
    </cfRule>
  </conditionalFormatting>
  <conditionalFormatting sqref="BE144">
    <cfRule type="cellIs" dxfId="7736" priority="7502" operator="equal">
      <formula>"11.30 – 19.30"</formula>
    </cfRule>
  </conditionalFormatting>
  <conditionalFormatting sqref="BE144">
    <cfRule type="cellIs" dxfId="7735" priority="7503" operator="equal">
      <formula>_FV(13,"3")</formula>
    </cfRule>
  </conditionalFormatting>
  <conditionalFormatting sqref="BE144">
    <cfRule type="cellIs" dxfId="7734" priority="7504" operator="equal">
      <formula>_FV(13,"3")</formula>
    </cfRule>
  </conditionalFormatting>
  <conditionalFormatting sqref="BE144">
    <cfRule type="cellIs" dxfId="7733" priority="7505" operator="equal">
      <formula>_FV(13,"3")</formula>
    </cfRule>
  </conditionalFormatting>
  <conditionalFormatting sqref="BE145:BE152">
    <cfRule type="containsText" dxfId="7732" priority="7459" operator="containsText" text="09:00 – 13.00 ">
      <formula>NOT(ISERROR(SEARCH("09:00 – 13.00 ",BE145)))</formula>
    </cfRule>
  </conditionalFormatting>
  <conditionalFormatting sqref="BE151:BE152">
    <cfRule type="containsText" dxfId="7731" priority="7458" operator="containsText" text="09:00 – 13.00 ">
      <formula>NOT(ISERROR(SEARCH("09:00 – 13.00 ",BE151)))</formula>
    </cfRule>
  </conditionalFormatting>
  <conditionalFormatting sqref="BE145:BE152">
    <cfRule type="containsText" dxfId="7730" priority="7481" operator="containsText" text="08.30 – 14.30">
      <formula>NOT(ISERROR(SEARCH("08.30 – 14.30",BE145)))</formula>
    </cfRule>
    <cfRule type="containsText" dxfId="7729" priority="7482" operator="containsText" text="09:30 – 18.30">
      <formula>NOT(ISERROR(SEARCH("09:30 – 18.30",BE145)))</formula>
    </cfRule>
    <cfRule type="containsText" dxfId="7728" priority="7483" operator="containsText" text="10.30 – 18.30">
      <formula>NOT(ISERROR(SEARCH("10.30 – 18.30",BE145)))</formula>
    </cfRule>
    <cfRule type="containsText" dxfId="7727" priority="7484" operator="containsText" text="09.30 – 18.30">
      <formula>NOT(ISERROR(SEARCH("09.30 – 18.30",BE145)))</formula>
    </cfRule>
    <cfRule type="containsText" dxfId="7726" priority="7486" operator="containsText" text="09.00 – 13:00">
      <formula>NOT(ISERROR(SEARCH("09.00 – 13:00",BE145)))</formula>
    </cfRule>
    <cfRule type="containsText" dxfId="7725" priority="7487" operator="containsText" text="08.30 – 16.30">
      <formula>NOT(ISERROR(SEARCH("08.30 – 16.30",BE145)))</formula>
    </cfRule>
    <cfRule type="containsText" dxfId="7724" priority="7488" operator="containsText" text="08:30 – 17.30">
      <formula>NOT(ISERROR(SEARCH("08:30 – 17.30",BE145)))</formula>
    </cfRule>
    <cfRule type="containsText" dxfId="7723" priority="7489" operator="containsText" text="08.30 – 17.30">
      <formula>NOT(ISERROR(SEARCH("08.30 – 17.30",BE145)))</formula>
    </cfRule>
    <cfRule type="containsText" dxfId="7722" priority="7490" operator="containsText" text="09.00 – 18.00">
      <formula>NOT(ISERROR(SEARCH("09.00 – 18.00",BE145)))</formula>
    </cfRule>
    <cfRule type="containsText" dxfId="7721" priority="7491" operator="containsText" text="09.00 – 13.00">
      <formula>NOT(ISERROR(SEARCH("09.00 – 13.00",BE145)))</formula>
    </cfRule>
    <cfRule type="containsText" dxfId="7720" priority="7492" operator="containsText" text="11.30 – 19.30">
      <formula>NOT(ISERROR(SEARCH("11.30 – 19.30",BE145)))</formula>
    </cfRule>
    <cfRule type="containsText" dxfId="7719" priority="7493" operator="containsText" text="10.30 – 19.30">
      <formula>NOT(ISERROR(SEARCH("10.30 – 19.30",BE145)))</formula>
    </cfRule>
    <cfRule type="containsText" dxfId="7718" priority="7494" operator="containsText" text="09.00 – 15.00">
      <formula>NOT(ISERROR(SEARCH("09.00 – 15.00",BE145)))</formula>
    </cfRule>
    <cfRule type="containsText" dxfId="7717" priority="7495" operator="containsText" text="1 2 : 3 0">
      <formula>NOT(ISERROR(SEARCH("1 2 : 3 0",BE145)))</formula>
    </cfRule>
    <cfRule type="containsText" dxfId="7716" priority="7496" operator="containsText" text="1 3 : 3 0">
      <formula>NOT(ISERROR(SEARCH("1 3 : 3 0",BE145)))</formula>
    </cfRule>
    <cfRule type="containsText" dxfId="7715" priority="7497" operator="containsText" text="FESTIVITÁ">
      <formula>NOT(ISERROR(SEARCH("FESTIVITÁ",BE145)))</formula>
    </cfRule>
    <cfRule type="cellIs" dxfId="7714" priority="7498" operator="equal">
      <formula>"DOMENICA"</formula>
    </cfRule>
  </conditionalFormatting>
  <conditionalFormatting sqref="BE145:BE152">
    <cfRule type="containsText" dxfId="7713" priority="7473" operator="containsText" text="09.00 - 13.00">
      <formula>NOT(ISERROR(SEARCH("09.00 - 13.00",BE145)))</formula>
    </cfRule>
    <cfRule type="containsText" dxfId="7712" priority="7476" operator="containsText" text="09.00 – 15:00">
      <formula>NOT(ISERROR(SEARCH("09.00 – 15:00",BE145)))</formula>
    </cfRule>
    <cfRule type="containsText" dxfId="7711" priority="7477" operator="containsText" text="09.00 – 16.00">
      <formula>NOT(ISERROR(SEARCH("09.00 – 16.00",BE145)))</formula>
    </cfRule>
    <cfRule type="containsText" dxfId="7710" priority="7478" operator="containsText" text="09.00 - 13:00">
      <formula>NOT(ISERROR(SEARCH("09.00 - 13:00",BE145)))</formula>
    </cfRule>
    <cfRule type="containsText" dxfId="7709" priority="7479" operator="containsText" text="08.30 – 16:30 ">
      <formula>NOT(ISERROR(SEARCH("08.30 – 16:30 ",BE145)))</formula>
    </cfRule>
    <cfRule type="containsText" dxfId="7708" priority="7480" operator="containsText" text="08.30 – 17:30 ">
      <formula>NOT(ISERROR(SEARCH("08.30 – 17:30 ",BE145)))</formula>
    </cfRule>
  </conditionalFormatting>
  <conditionalFormatting sqref="BE145:BE152">
    <cfRule type="containsText" dxfId="7707" priority="7475" operator="containsText" text="1 3 : 0 0">
      <formula>NOT(ISERROR(SEARCH("1 3 : 0 0",BE145)))</formula>
    </cfRule>
  </conditionalFormatting>
  <conditionalFormatting sqref="BE145">
    <cfRule type="containsText" dxfId="7706" priority="7474" operator="containsText" text="13:00">
      <formula>NOT(ISERROR(SEARCH("13:00",BE145)))</formula>
    </cfRule>
  </conditionalFormatting>
  <conditionalFormatting sqref="BE145:BE152">
    <cfRule type="containsText" dxfId="7705" priority="7485" operator="containsText" text="09:00 – 13.00 ">
      <formula>NOT(ISERROR(SEARCH("09:00 – 13.00 ",BE145)))</formula>
    </cfRule>
  </conditionalFormatting>
  <conditionalFormatting sqref="BE151">
    <cfRule type="containsText" dxfId="7704" priority="7472" operator="containsText" text="09:00 – 13.00 ">
      <formula>NOT(ISERROR(SEARCH("09:00 – 13.00 ",BE151)))</formula>
    </cfRule>
  </conditionalFormatting>
  <conditionalFormatting sqref="BE145:BE152">
    <cfRule type="containsText" dxfId="7703" priority="7471" operator="containsText" text="09:00 – 13.00 ">
      <formula>NOT(ISERROR(SEARCH("09:00 – 13.00 ",BE145)))</formula>
    </cfRule>
  </conditionalFormatting>
  <conditionalFormatting sqref="BE151:BE152">
    <cfRule type="containsText" dxfId="7702" priority="7470" operator="containsText" text="09:00 – 13.00 ">
      <formula>NOT(ISERROR(SEARCH("09:00 – 13.00 ",BE151)))</formula>
    </cfRule>
  </conditionalFormatting>
  <conditionalFormatting sqref="BE146">
    <cfRule type="containsText" dxfId="7701" priority="7467" operator="containsText" text="09.00 -13.00">
      <formula>NOT(ISERROR(SEARCH("09.00 -13.00",BE146)))</formula>
    </cfRule>
    <cfRule type="containsText" dxfId="7700" priority="7468" operator="containsText" text="09.00 -15:00">
      <formula>NOT(ISERROR(SEARCH("09.00 -15:00",BE146)))</formula>
    </cfRule>
    <cfRule type="containsText" dxfId="7699" priority="7469" operator="containsText" text="09.00 -16.00">
      <formula>NOT(ISERROR(SEARCH("09.00 -16.00",BE146)))</formula>
    </cfRule>
  </conditionalFormatting>
  <conditionalFormatting sqref="BE147:BE152">
    <cfRule type="containsText" dxfId="7698" priority="7464" operator="containsText" text="09.00 -13.00">
      <formula>NOT(ISERROR(SEARCH("09.00 -13.00",BE147)))</formula>
    </cfRule>
    <cfRule type="containsText" dxfId="7697" priority="7465" operator="containsText" text="09.00 -15:00">
      <formula>NOT(ISERROR(SEARCH("09.00 -15:00",BE147)))</formula>
    </cfRule>
    <cfRule type="containsText" dxfId="7696" priority="7466" operator="containsText" text="09.00 -16.00">
      <formula>NOT(ISERROR(SEARCH("09.00 -16.00",BE147)))</formula>
    </cfRule>
  </conditionalFormatting>
  <conditionalFormatting sqref="BE145">
    <cfRule type="containsText" dxfId="7695" priority="7461" operator="containsText" text="09.00 -13.00">
      <formula>NOT(ISERROR(SEARCH("09.00 -13.00",BE145)))</formula>
    </cfRule>
    <cfRule type="containsText" dxfId="7694" priority="7462" operator="containsText" text="09.00 -15:00">
      <formula>NOT(ISERROR(SEARCH("09.00 -15:00",BE145)))</formula>
    </cfRule>
    <cfRule type="containsText" dxfId="7693" priority="7463" operator="containsText" text="09.00 -16.00">
      <formula>NOT(ISERROR(SEARCH("09.00 -16.00",BE145)))</formula>
    </cfRule>
  </conditionalFormatting>
  <conditionalFormatting sqref="BE151">
    <cfRule type="containsText" dxfId="7692" priority="7460" operator="containsText" text="09:00 – 13.00 ">
      <formula>NOT(ISERROR(SEARCH("09:00 – 13.00 ",BE151)))</formula>
    </cfRule>
  </conditionalFormatting>
  <conditionalFormatting sqref="BE146">
    <cfRule type="containsText" dxfId="7691" priority="7455" operator="containsText" text="09.00 -13.00">
      <formula>NOT(ISERROR(SEARCH("09.00 -13.00",BE146)))</formula>
    </cfRule>
    <cfRule type="containsText" dxfId="7690" priority="7456" operator="containsText" text="09.00 -15:00">
      <formula>NOT(ISERROR(SEARCH("09.00 -15:00",BE146)))</formula>
    </cfRule>
    <cfRule type="containsText" dxfId="7689" priority="7457" operator="containsText" text="09.00 -16.00">
      <formula>NOT(ISERROR(SEARCH("09.00 -16.00",BE146)))</formula>
    </cfRule>
  </conditionalFormatting>
  <conditionalFormatting sqref="BE147:BE152">
    <cfRule type="containsText" dxfId="7688" priority="7452" operator="containsText" text="09.00 -13.00">
      <formula>NOT(ISERROR(SEARCH("09.00 -13.00",BE147)))</formula>
    </cfRule>
    <cfRule type="containsText" dxfId="7687" priority="7453" operator="containsText" text="09.00 -15:00">
      <formula>NOT(ISERROR(SEARCH("09.00 -15:00",BE147)))</formula>
    </cfRule>
    <cfRule type="containsText" dxfId="7686" priority="7454" operator="containsText" text="09.00 -16.00">
      <formula>NOT(ISERROR(SEARCH("09.00 -16.00",BE147)))</formula>
    </cfRule>
  </conditionalFormatting>
  <conditionalFormatting sqref="BE145">
    <cfRule type="containsText" dxfId="7685" priority="7449" operator="containsText" text="09.00 -13.00">
      <formula>NOT(ISERROR(SEARCH("09.00 -13.00",BE145)))</formula>
    </cfRule>
    <cfRule type="containsText" dxfId="7684" priority="7450" operator="containsText" text="09.00 -15:00">
      <formula>NOT(ISERROR(SEARCH("09.00 -15:00",BE145)))</formula>
    </cfRule>
    <cfRule type="containsText" dxfId="7683" priority="7451" operator="containsText" text="09.00 -16.00">
      <formula>NOT(ISERROR(SEARCH("09.00 -16.00",BE145)))</formula>
    </cfRule>
  </conditionalFormatting>
  <conditionalFormatting sqref="BE146">
    <cfRule type="containsText" dxfId="7682" priority="7446" operator="containsText" text="09.00 -13:00">
      <formula>NOT(ISERROR(SEARCH("09.00 -13:00",BE146)))</formula>
    </cfRule>
    <cfRule type="containsText" dxfId="7681" priority="7447" operator="containsText" text="08.30 -17.30">
      <formula>NOT(ISERROR(SEARCH("08.30 -17.30",BE146)))</formula>
    </cfRule>
    <cfRule type="containsText" dxfId="7680" priority="7448" operator="containsText" text="08.30 -15:30">
      <formula>NOT(ISERROR(SEARCH("08.30 -15:30",BE146)))</formula>
    </cfRule>
  </conditionalFormatting>
  <conditionalFormatting sqref="BE147:BE152">
    <cfRule type="containsText" dxfId="7679" priority="7443" operator="containsText" text="09.00 -13.00">
      <formula>NOT(ISERROR(SEARCH("09.00 -13.00",BE147)))</formula>
    </cfRule>
    <cfRule type="containsText" dxfId="7678" priority="7444" operator="containsText" text="09.00 -15:00">
      <formula>NOT(ISERROR(SEARCH("09.00 -15:00",BE147)))</formula>
    </cfRule>
    <cfRule type="containsText" dxfId="7677" priority="7445" operator="containsText" text="09.00 -16.00">
      <formula>NOT(ISERROR(SEARCH("09.00 -16.00",BE147)))</formula>
    </cfRule>
  </conditionalFormatting>
  <conditionalFormatting sqref="BE147:BE152">
    <cfRule type="containsText" dxfId="7676" priority="7440" operator="containsText" text="09.00 -13:00">
      <formula>NOT(ISERROR(SEARCH("09.00 -13:00",BE147)))</formula>
    </cfRule>
    <cfRule type="containsText" dxfId="7675" priority="7441" operator="containsText" text="08.30 -17.30">
      <formula>NOT(ISERROR(SEARCH("08.30 -17.30",BE147)))</formula>
    </cfRule>
    <cfRule type="containsText" dxfId="7674" priority="7442" operator="containsText" text="08.30 -15:30">
      <formula>NOT(ISERROR(SEARCH("08.30 -15:30",BE147)))</formula>
    </cfRule>
  </conditionalFormatting>
  <conditionalFormatting sqref="BE145">
    <cfRule type="containsText" dxfId="7673" priority="7437" operator="containsText" text="09.00 -13.00">
      <formula>NOT(ISERROR(SEARCH("09.00 -13.00",BE145)))</formula>
    </cfRule>
    <cfRule type="containsText" dxfId="7672" priority="7438" operator="containsText" text="09.00 -15:00">
      <formula>NOT(ISERROR(SEARCH("09.00 -15:00",BE145)))</formula>
    </cfRule>
    <cfRule type="containsText" dxfId="7671" priority="7439" operator="containsText" text="09.00 -16.00">
      <formula>NOT(ISERROR(SEARCH("09.00 -16.00",BE145)))</formula>
    </cfRule>
  </conditionalFormatting>
  <conditionalFormatting sqref="BE145">
    <cfRule type="containsText" dxfId="7670" priority="7434" operator="containsText" text="09.00 -13:00">
      <formula>NOT(ISERROR(SEARCH("09.00 -13:00",BE145)))</formula>
    </cfRule>
    <cfRule type="containsText" dxfId="7669" priority="7435" operator="containsText" text="08.30 -17.30">
      <formula>NOT(ISERROR(SEARCH("08.30 -17.30",BE145)))</formula>
    </cfRule>
    <cfRule type="containsText" dxfId="7668" priority="7436" operator="containsText" text="08.30 -15:30">
      <formula>NOT(ISERROR(SEARCH("08.30 -15:30",BE145)))</formula>
    </cfRule>
  </conditionalFormatting>
  <conditionalFormatting sqref="BE134">
    <cfRule type="cellIs" dxfId="7667" priority="7260" operator="equal">
      <formula>_FV(13,"3")</formula>
    </cfRule>
  </conditionalFormatting>
  <conditionalFormatting sqref="BE113 BE133">
    <cfRule type="containsText" dxfId="7666" priority="7417" operator="containsText" text="08.30 – 14.30">
      <formula>NOT(ISERROR(SEARCH("08.30 – 14.30",BE113)))</formula>
    </cfRule>
    <cfRule type="containsText" dxfId="7665" priority="7418" operator="containsText" text="09:30 – 18.30">
      <formula>NOT(ISERROR(SEARCH("09:30 – 18.30",BE113)))</formula>
    </cfRule>
    <cfRule type="containsText" dxfId="7664" priority="7419" operator="containsText" text="10.30 – 18.30">
      <formula>NOT(ISERROR(SEARCH("10.30 – 18.30",BE113)))</formula>
    </cfRule>
    <cfRule type="containsText" dxfId="7663" priority="7420" operator="containsText" text="09.30 – 18.30">
      <formula>NOT(ISERROR(SEARCH("09.30 – 18.30",BE113)))</formula>
    </cfRule>
    <cfRule type="containsText" dxfId="7662" priority="7421" operator="containsText" text="09.00 – 13:00">
      <formula>NOT(ISERROR(SEARCH("09.00 – 13:00",BE113)))</formula>
    </cfRule>
    <cfRule type="containsText" dxfId="7661" priority="7422" operator="containsText" text="08.30 – 16.30">
      <formula>NOT(ISERROR(SEARCH("08.30 – 16.30",BE113)))</formula>
    </cfRule>
    <cfRule type="containsText" dxfId="7660" priority="7423" operator="containsText" text="08:30 – 17.30">
      <formula>NOT(ISERROR(SEARCH("08:30 – 17.30",BE113)))</formula>
    </cfRule>
    <cfRule type="containsText" dxfId="7659" priority="7424" operator="containsText" text="08.30 – 17.30">
      <formula>NOT(ISERROR(SEARCH("08.30 – 17.30",BE113)))</formula>
    </cfRule>
    <cfRule type="containsText" dxfId="7658" priority="7425" operator="containsText" text="09.00 – 18.00">
      <formula>NOT(ISERROR(SEARCH("09.00 – 18.00",BE113)))</formula>
    </cfRule>
    <cfRule type="containsText" dxfId="7657" priority="7426" operator="containsText" text="09.00 – 13.00">
      <formula>NOT(ISERROR(SEARCH("09.00 – 13.00",BE113)))</formula>
    </cfRule>
    <cfRule type="containsText" dxfId="7656" priority="7427" operator="containsText" text="11.30 – 19.30">
      <formula>NOT(ISERROR(SEARCH("11.30 – 19.30",BE113)))</formula>
    </cfRule>
    <cfRule type="containsText" dxfId="7655" priority="7428" operator="containsText" text="10.30 – 19.30">
      <formula>NOT(ISERROR(SEARCH("10.30 – 19.30",BE113)))</formula>
    </cfRule>
    <cfRule type="containsText" dxfId="7654" priority="7429" operator="containsText" text="09.00 – 15.00">
      <formula>NOT(ISERROR(SEARCH("09.00 – 15.00",BE113)))</formula>
    </cfRule>
    <cfRule type="containsText" dxfId="7653" priority="7430" operator="containsText" text="12:30">
      <formula>NOT(ISERROR(SEARCH("12:30",BE113)))</formula>
    </cfRule>
    <cfRule type="containsText" dxfId="7652" priority="7431" operator="containsText" text="13:30">
      <formula>NOT(ISERROR(SEARCH("13:30",BE113)))</formula>
    </cfRule>
    <cfRule type="containsText" dxfId="7651" priority="7432" operator="containsText" text="FESTIVITÁ">
      <formula>NOT(ISERROR(SEARCH("FESTIVITÁ",BE113)))</formula>
    </cfRule>
    <cfRule type="cellIs" dxfId="7650" priority="7433" operator="equal">
      <formula>"DOMENICA"</formula>
    </cfRule>
  </conditionalFormatting>
  <conditionalFormatting sqref="BE124">
    <cfRule type="cellIs" dxfId="7649" priority="7409" operator="equal">
      <formula>"09.00 – 15.00"</formula>
    </cfRule>
  </conditionalFormatting>
  <conditionalFormatting sqref="BE124">
    <cfRule type="cellIs" dxfId="7648" priority="7410" operator="equal">
      <formula>"09.00 – 18.00"</formula>
    </cfRule>
  </conditionalFormatting>
  <conditionalFormatting sqref="BE124">
    <cfRule type="cellIs" dxfId="7647" priority="7411" operator="equal">
      <formula>"09.30 – 13.00"</formula>
    </cfRule>
  </conditionalFormatting>
  <conditionalFormatting sqref="BE124">
    <cfRule type="cellIs" dxfId="7646" priority="7412" operator="equal">
      <formula>"10.30 – 19.30"</formula>
    </cfRule>
  </conditionalFormatting>
  <conditionalFormatting sqref="BE124">
    <cfRule type="cellIs" dxfId="7645" priority="7413" operator="equal">
      <formula>"11.30 – 19.30"</formula>
    </cfRule>
  </conditionalFormatting>
  <conditionalFormatting sqref="BE124">
    <cfRule type="cellIs" dxfId="7644" priority="7414" operator="equal">
      <formula>_FV(13,"3")</formula>
    </cfRule>
  </conditionalFormatting>
  <conditionalFormatting sqref="BE124">
    <cfRule type="cellIs" dxfId="7643" priority="7415" operator="equal">
      <formula>_FV(13,"3")</formula>
    </cfRule>
  </conditionalFormatting>
  <conditionalFormatting sqref="BE124">
    <cfRule type="cellIs" dxfId="7642" priority="7416" operator="equal">
      <formula>_FV(13,"3")</formula>
    </cfRule>
  </conditionalFormatting>
  <conditionalFormatting sqref="BE124">
    <cfRule type="containsText" dxfId="7641" priority="7399" operator="containsText" text="DOMENICA">
      <formula>NOT(ISERROR(SEARCH("DOMENICA",BE124)))</formula>
    </cfRule>
    <cfRule type="containsText" dxfId="7640" priority="7400" operator="containsText" text="08.30 – 14.30">
      <formula>NOT(ISERROR(SEARCH("08.30 – 14.30",BE124)))</formula>
    </cfRule>
    <cfRule type="containsText" dxfId="7639" priority="7401" operator="containsText" text="09.30 – 18.30">
      <formula>NOT(ISERROR(SEARCH("09.30 – 18.30",BE124)))</formula>
    </cfRule>
    <cfRule type="containsText" dxfId="7638" priority="7402" operator="containsText" text="08.30 – 16.30">
      <formula>NOT(ISERROR(SEARCH("08.30 – 16.30",BE124)))</formula>
    </cfRule>
    <cfRule type="containsText" dxfId="7637" priority="7403" operator="containsText" text="08.30 – 17.30">
      <formula>NOT(ISERROR(SEARCH("08.30 – 17.30",BE124)))</formula>
    </cfRule>
    <cfRule type="containsText" dxfId="7636" priority="7404" operator="containsText" text="09.00 – 18.00">
      <formula>NOT(ISERROR(SEARCH("09.00 – 18.00",BE124)))</formula>
    </cfRule>
    <cfRule type="containsText" dxfId="7635" priority="7405" operator="containsText" text="09.00 – 15.00">
      <formula>NOT(ISERROR(SEARCH("09.00 – 15.00",BE124)))</formula>
    </cfRule>
    <cfRule type="containsText" dxfId="7634" priority="7406" operator="containsText" text="10.30 – 19.30">
      <formula>NOT(ISERROR(SEARCH("10.30 – 19.30",BE124)))</formula>
    </cfRule>
    <cfRule type="containsText" dxfId="7633" priority="7407" operator="containsText" text="09.00 – 13.00">
      <formula>NOT(ISERROR(SEARCH("09.00 – 13.00",BE124)))</formula>
    </cfRule>
    <cfRule type="containsText" dxfId="7632" priority="7408" operator="containsText" text="11.30 – 19.30">
      <formula>NOT(ISERROR(SEARCH("11.30 – 19.30",BE124)))</formula>
    </cfRule>
  </conditionalFormatting>
  <conditionalFormatting sqref="BE124">
    <cfRule type="cellIs" dxfId="7631" priority="7392" operator="equal">
      <formula>"09.00 – 18.00"</formula>
    </cfRule>
  </conditionalFormatting>
  <conditionalFormatting sqref="BE124">
    <cfRule type="cellIs" dxfId="7630" priority="7393" operator="equal">
      <formula>"09.30 – 13.00"</formula>
    </cfRule>
  </conditionalFormatting>
  <conditionalFormatting sqref="BE124">
    <cfRule type="cellIs" dxfId="7629" priority="7394" operator="equal">
      <formula>"10.30 – 19.30"</formula>
    </cfRule>
  </conditionalFormatting>
  <conditionalFormatting sqref="BE124">
    <cfRule type="cellIs" dxfId="7628" priority="7395" operator="equal">
      <formula>"11.30 – 19.30"</formula>
    </cfRule>
  </conditionalFormatting>
  <conditionalFormatting sqref="BE124">
    <cfRule type="cellIs" dxfId="7627" priority="7396" operator="equal">
      <formula>_FV(13,"3")</formula>
    </cfRule>
  </conditionalFormatting>
  <conditionalFormatting sqref="BE124">
    <cfRule type="cellIs" dxfId="7626" priority="7397" operator="equal">
      <formula>_FV(13,"3")</formula>
    </cfRule>
  </conditionalFormatting>
  <conditionalFormatting sqref="BE124">
    <cfRule type="cellIs" dxfId="7625" priority="7398" operator="equal">
      <formula>_FV(13,"3")</formula>
    </cfRule>
  </conditionalFormatting>
  <conditionalFormatting sqref="BE124">
    <cfRule type="cellIs" dxfId="7624" priority="7385" operator="equal">
      <formula>"09.00 – 18.00"</formula>
    </cfRule>
  </conditionalFormatting>
  <conditionalFormatting sqref="BE124">
    <cfRule type="cellIs" dxfId="7623" priority="7386" operator="equal">
      <formula>"09.30 – 13.00"</formula>
    </cfRule>
  </conditionalFormatting>
  <conditionalFormatting sqref="BE124">
    <cfRule type="cellIs" dxfId="7622" priority="7387" operator="equal">
      <formula>"10.30 – 19.30"</formula>
    </cfRule>
  </conditionalFormatting>
  <conditionalFormatting sqref="BE124">
    <cfRule type="cellIs" dxfId="7621" priority="7388" operator="equal">
      <formula>"11.30 – 19.30"</formula>
    </cfRule>
  </conditionalFormatting>
  <conditionalFormatting sqref="BE124">
    <cfRule type="cellIs" dxfId="7620" priority="7389" operator="equal">
      <formula>_FV(13,"3")</formula>
    </cfRule>
  </conditionalFormatting>
  <conditionalFormatting sqref="BE124">
    <cfRule type="cellIs" dxfId="7619" priority="7390" operator="equal">
      <formula>_FV(13,"3")</formula>
    </cfRule>
  </conditionalFormatting>
  <conditionalFormatting sqref="BE124">
    <cfRule type="cellIs" dxfId="7618" priority="7391" operator="equal">
      <formula>_FV(13,"3")</formula>
    </cfRule>
  </conditionalFormatting>
  <conditionalFormatting sqref="BE134">
    <cfRule type="cellIs" dxfId="7617" priority="7376" operator="equal">
      <formula>"09.00 – 13.00"</formula>
    </cfRule>
  </conditionalFormatting>
  <conditionalFormatting sqref="BE134">
    <cfRule type="cellIs" dxfId="7616" priority="7377" operator="equal">
      <formula>"09.00 – 15.00"</formula>
    </cfRule>
  </conditionalFormatting>
  <conditionalFormatting sqref="BE134">
    <cfRule type="cellIs" dxfId="7615" priority="7378" operator="equal">
      <formula>"09.00 – 18.00"</formula>
    </cfRule>
  </conditionalFormatting>
  <conditionalFormatting sqref="BE134">
    <cfRule type="cellIs" dxfId="7614" priority="7379" operator="equal">
      <formula>"09.30 – 13.00"</formula>
    </cfRule>
  </conditionalFormatting>
  <conditionalFormatting sqref="BE134">
    <cfRule type="cellIs" dxfId="7613" priority="7380" operator="equal">
      <formula>"10.30 – 19.30"</formula>
    </cfRule>
  </conditionalFormatting>
  <conditionalFormatting sqref="BE134">
    <cfRule type="cellIs" dxfId="7612" priority="7381" operator="equal">
      <formula>"11.30 – 19.30"</formula>
    </cfRule>
  </conditionalFormatting>
  <conditionalFormatting sqref="BE134">
    <cfRule type="cellIs" dxfId="7611" priority="7382" operator="equal">
      <formula>_FV(13,"3")</formula>
    </cfRule>
  </conditionalFormatting>
  <conditionalFormatting sqref="BE134">
    <cfRule type="cellIs" dxfId="7610" priority="7383" operator="equal">
      <formula>_FV(13,"3")</formula>
    </cfRule>
  </conditionalFormatting>
  <conditionalFormatting sqref="BE134">
    <cfRule type="cellIs" dxfId="7609" priority="7384" operator="equal">
      <formula>_FV(13,"3")</formula>
    </cfRule>
  </conditionalFormatting>
  <conditionalFormatting sqref="BE134">
    <cfRule type="containsText" dxfId="7608" priority="7366" operator="containsText" text="DOMENICA">
      <formula>NOT(ISERROR(SEARCH("DOMENICA",BE134)))</formula>
    </cfRule>
    <cfRule type="containsText" dxfId="7607" priority="7367" operator="containsText" text="08.30 – 14.30">
      <formula>NOT(ISERROR(SEARCH("08.30 – 14.30",BE134)))</formula>
    </cfRule>
    <cfRule type="containsText" dxfId="7606" priority="7368" operator="containsText" text="09.30 – 18.30">
      <formula>NOT(ISERROR(SEARCH("09.30 – 18.30",BE134)))</formula>
    </cfRule>
    <cfRule type="containsText" dxfId="7605" priority="7369" operator="containsText" text="08.30 – 16.30">
      <formula>NOT(ISERROR(SEARCH("08.30 – 16.30",BE134)))</formula>
    </cfRule>
    <cfRule type="containsText" dxfId="7604" priority="7370" operator="containsText" text="08.30 – 17.30">
      <formula>NOT(ISERROR(SEARCH("08.30 – 17.30",BE134)))</formula>
    </cfRule>
    <cfRule type="containsText" dxfId="7603" priority="7371" operator="containsText" text="09.00 – 18.00">
      <formula>NOT(ISERROR(SEARCH("09.00 – 18.00",BE134)))</formula>
    </cfRule>
    <cfRule type="containsText" dxfId="7602" priority="7372" operator="containsText" text="09.00 – 15.00">
      <formula>NOT(ISERROR(SEARCH("09.00 – 15.00",BE134)))</formula>
    </cfRule>
    <cfRule type="containsText" dxfId="7601" priority="7373" operator="containsText" text="10.30 – 19.30">
      <formula>NOT(ISERROR(SEARCH("10.30 – 19.30",BE134)))</formula>
    </cfRule>
    <cfRule type="containsText" dxfId="7600" priority="7374" operator="containsText" text="09.00 – 13.00">
      <formula>NOT(ISERROR(SEARCH("09.00 – 13.00",BE134)))</formula>
    </cfRule>
    <cfRule type="containsText" dxfId="7599" priority="7375" operator="containsText" text="11.30 – 19.30">
      <formula>NOT(ISERROR(SEARCH("11.30 – 19.30",BE134)))</formula>
    </cfRule>
  </conditionalFormatting>
  <conditionalFormatting sqref="BE134">
    <cfRule type="cellIs" dxfId="7598" priority="7358" operator="equal">
      <formula>"09.00 – 15.00"</formula>
    </cfRule>
  </conditionalFormatting>
  <conditionalFormatting sqref="BE134">
    <cfRule type="cellIs" dxfId="7597" priority="7359" operator="equal">
      <formula>"09.00 – 18.00"</formula>
    </cfRule>
  </conditionalFormatting>
  <conditionalFormatting sqref="BE134">
    <cfRule type="cellIs" dxfId="7596" priority="7360" operator="equal">
      <formula>"09.30 – 13.00"</formula>
    </cfRule>
  </conditionalFormatting>
  <conditionalFormatting sqref="BE134">
    <cfRule type="cellIs" dxfId="7595" priority="7361" operator="equal">
      <formula>"10.30 – 19.30"</formula>
    </cfRule>
  </conditionalFormatting>
  <conditionalFormatting sqref="BE134">
    <cfRule type="cellIs" dxfId="7594" priority="7362" operator="equal">
      <formula>"11.30 – 19.30"</formula>
    </cfRule>
  </conditionalFormatting>
  <conditionalFormatting sqref="BE134">
    <cfRule type="cellIs" dxfId="7593" priority="7363" operator="equal">
      <formula>_FV(13,"3")</formula>
    </cfRule>
  </conditionalFormatting>
  <conditionalFormatting sqref="BE134">
    <cfRule type="cellIs" dxfId="7592" priority="7364" operator="equal">
      <formula>_FV(13,"3")</formula>
    </cfRule>
  </conditionalFormatting>
  <conditionalFormatting sqref="BE134">
    <cfRule type="cellIs" dxfId="7591" priority="7365" operator="equal">
      <formula>_FV(13,"3")</formula>
    </cfRule>
  </conditionalFormatting>
  <conditionalFormatting sqref="BE134">
    <cfRule type="cellIs" dxfId="7590" priority="7350" operator="equal">
      <formula>"09.00 – 15.00"</formula>
    </cfRule>
  </conditionalFormatting>
  <conditionalFormatting sqref="BE134">
    <cfRule type="cellIs" dxfId="7589" priority="7351" operator="equal">
      <formula>"09.00 – 18.00"</formula>
    </cfRule>
  </conditionalFormatting>
  <conditionalFormatting sqref="BE134">
    <cfRule type="cellIs" dxfId="7588" priority="7352" operator="equal">
      <formula>"09.30 – 13.00"</formula>
    </cfRule>
  </conditionalFormatting>
  <conditionalFormatting sqref="BE134">
    <cfRule type="cellIs" dxfId="7587" priority="7353" operator="equal">
      <formula>"10.30 – 19.30"</formula>
    </cfRule>
  </conditionalFormatting>
  <conditionalFormatting sqref="BE134">
    <cfRule type="cellIs" dxfId="7586" priority="7354" operator="equal">
      <formula>"11.30 – 19.30"</formula>
    </cfRule>
  </conditionalFormatting>
  <conditionalFormatting sqref="BE134">
    <cfRule type="cellIs" dxfId="7585" priority="7355" operator="equal">
      <formula>_FV(13,"3")</formula>
    </cfRule>
  </conditionalFormatting>
  <conditionalFormatting sqref="BE134">
    <cfRule type="cellIs" dxfId="7584" priority="7356" operator="equal">
      <formula>_FV(13,"3")</formula>
    </cfRule>
  </conditionalFormatting>
  <conditionalFormatting sqref="BE134">
    <cfRule type="cellIs" dxfId="7583" priority="7357" operator="equal">
      <formula>_FV(13,"3")</formula>
    </cfRule>
  </conditionalFormatting>
  <conditionalFormatting sqref="BE123">
    <cfRule type="containsText" dxfId="7582" priority="7333" operator="containsText" text="08.30 – 14.30">
      <formula>NOT(ISERROR(SEARCH("08.30 – 14.30",BE123)))</formula>
    </cfRule>
    <cfRule type="containsText" dxfId="7581" priority="7334" operator="containsText" text="09:30 – 18.30">
      <formula>NOT(ISERROR(SEARCH("09:30 – 18.30",BE123)))</formula>
    </cfRule>
    <cfRule type="containsText" dxfId="7580" priority="7335" operator="containsText" text="10.30 – 18.30">
      <formula>NOT(ISERROR(SEARCH("10.30 – 18.30",BE123)))</formula>
    </cfRule>
    <cfRule type="containsText" dxfId="7579" priority="7336" operator="containsText" text="09.30 – 18.30">
      <formula>NOT(ISERROR(SEARCH("09.30 – 18.30",BE123)))</formula>
    </cfRule>
    <cfRule type="containsText" dxfId="7578" priority="7337" operator="containsText" text="09.00 – 13:00">
      <formula>NOT(ISERROR(SEARCH("09.00 – 13:00",BE123)))</formula>
    </cfRule>
    <cfRule type="containsText" dxfId="7577" priority="7338" operator="containsText" text="08.30 – 16.30">
      <formula>NOT(ISERROR(SEARCH("08.30 – 16.30",BE123)))</formula>
    </cfRule>
    <cfRule type="containsText" dxfId="7576" priority="7339" operator="containsText" text="08:30 – 17.30">
      <formula>NOT(ISERROR(SEARCH("08:30 – 17.30",BE123)))</formula>
    </cfRule>
    <cfRule type="containsText" dxfId="7575" priority="7340" operator="containsText" text="08.30 – 17.30">
      <formula>NOT(ISERROR(SEARCH("08.30 – 17.30",BE123)))</formula>
    </cfRule>
    <cfRule type="containsText" dxfId="7574" priority="7341" operator="containsText" text="09.00 – 18.00">
      <formula>NOT(ISERROR(SEARCH("09.00 – 18.00",BE123)))</formula>
    </cfRule>
    <cfRule type="containsText" dxfId="7573" priority="7342" operator="containsText" text="09.00 – 13.00">
      <formula>NOT(ISERROR(SEARCH("09.00 – 13.00",BE123)))</formula>
    </cfRule>
    <cfRule type="containsText" dxfId="7572" priority="7343" operator="containsText" text="11.30 – 19.30">
      <formula>NOT(ISERROR(SEARCH("11.30 – 19.30",BE123)))</formula>
    </cfRule>
    <cfRule type="containsText" dxfId="7571" priority="7344" operator="containsText" text="10.30 – 19.30">
      <formula>NOT(ISERROR(SEARCH("10.30 – 19.30",BE123)))</formula>
    </cfRule>
    <cfRule type="containsText" dxfId="7570" priority="7345" operator="containsText" text="09.00 – 15.00">
      <formula>NOT(ISERROR(SEARCH("09.00 – 15.00",BE123)))</formula>
    </cfRule>
    <cfRule type="containsText" dxfId="7569" priority="7346" operator="containsText" text="12:30">
      <formula>NOT(ISERROR(SEARCH("12:30",BE123)))</formula>
    </cfRule>
    <cfRule type="containsText" dxfId="7568" priority="7347" operator="containsText" text="13:30">
      <formula>NOT(ISERROR(SEARCH("13:30",BE123)))</formula>
    </cfRule>
    <cfRule type="containsText" dxfId="7567" priority="7348" operator="containsText" text="FESTIVITÁ">
      <formula>NOT(ISERROR(SEARCH("FESTIVITÁ",BE123)))</formula>
    </cfRule>
    <cfRule type="cellIs" dxfId="7566" priority="7349" operator="equal">
      <formula>"DOMENICA"</formula>
    </cfRule>
  </conditionalFormatting>
  <conditionalFormatting sqref="BE133:BE134 BE123:BE124 BE113">
    <cfRule type="containsText" dxfId="7565" priority="7327" operator="containsText" text="09.00 - 13.00">
      <formula>NOT(ISERROR(SEARCH("09.00 - 13.00",BE113)))</formula>
    </cfRule>
    <cfRule type="containsText" dxfId="7564" priority="7328" operator="containsText" text="09.00 – 15:00">
      <formula>NOT(ISERROR(SEARCH("09.00 – 15:00",BE113)))</formula>
    </cfRule>
    <cfRule type="containsText" dxfId="7563" priority="7329" operator="containsText" text="09.00 – 16.00">
      <formula>NOT(ISERROR(SEARCH("09.00 – 16.00",BE113)))</formula>
    </cfRule>
    <cfRule type="containsText" dxfId="7562" priority="7330" operator="containsText" text="09.00 - 13:00">
      <formula>NOT(ISERROR(SEARCH("09.00 - 13:00",BE113)))</formula>
    </cfRule>
    <cfRule type="containsText" dxfId="7561" priority="7331" operator="containsText" text="08.30 – 16:30 ">
      <formula>NOT(ISERROR(SEARCH("08.30 – 16:30 ",BE113)))</formula>
    </cfRule>
    <cfRule type="containsText" dxfId="7560" priority="7332" operator="containsText" text="08.30 – 17:30 ">
      <formula>NOT(ISERROR(SEARCH("08.30 – 17:30 ",BE113)))</formula>
    </cfRule>
  </conditionalFormatting>
  <conditionalFormatting sqref="BE124">
    <cfRule type="cellIs" dxfId="7559" priority="7319" operator="equal">
      <formula>"09.00 – 15.00"</formula>
    </cfRule>
  </conditionalFormatting>
  <conditionalFormatting sqref="BE124">
    <cfRule type="cellIs" dxfId="7558" priority="7320" operator="equal">
      <formula>"09.00 – 18.00"</formula>
    </cfRule>
  </conditionalFormatting>
  <conditionalFormatting sqref="BE124">
    <cfRule type="cellIs" dxfId="7557" priority="7321" operator="equal">
      <formula>"09.30 – 13.00"</formula>
    </cfRule>
  </conditionalFormatting>
  <conditionalFormatting sqref="BE124">
    <cfRule type="cellIs" dxfId="7556" priority="7322" operator="equal">
      <formula>"10.30 – 19.30"</formula>
    </cfRule>
  </conditionalFormatting>
  <conditionalFormatting sqref="BE124">
    <cfRule type="cellIs" dxfId="7555" priority="7323" operator="equal">
      <formula>"11.30 – 19.30"</formula>
    </cfRule>
  </conditionalFormatting>
  <conditionalFormatting sqref="BE124">
    <cfRule type="cellIs" dxfId="7554" priority="7324" operator="equal">
      <formula>_FV(13,"3")</formula>
    </cfRule>
  </conditionalFormatting>
  <conditionalFormatting sqref="BE124">
    <cfRule type="cellIs" dxfId="7553" priority="7325" operator="equal">
      <formula>_FV(13,"3")</formula>
    </cfRule>
  </conditionalFormatting>
  <conditionalFormatting sqref="BE124">
    <cfRule type="cellIs" dxfId="7552" priority="7326" operator="equal">
      <formula>_FV(13,"3")</formula>
    </cfRule>
  </conditionalFormatting>
  <conditionalFormatting sqref="BE124">
    <cfRule type="containsText" dxfId="7551" priority="7309" operator="containsText" text="DOMENICA">
      <formula>NOT(ISERROR(SEARCH("DOMENICA",BE124)))</formula>
    </cfRule>
    <cfRule type="containsText" dxfId="7550" priority="7310" operator="containsText" text="08.30 – 14.30">
      <formula>NOT(ISERROR(SEARCH("08.30 – 14.30",BE124)))</formula>
    </cfRule>
    <cfRule type="containsText" dxfId="7549" priority="7311" operator="containsText" text="09.30 – 18.30">
      <formula>NOT(ISERROR(SEARCH("09.30 – 18.30",BE124)))</formula>
    </cfRule>
    <cfRule type="containsText" dxfId="7548" priority="7312" operator="containsText" text="08.30 – 16.30">
      <formula>NOT(ISERROR(SEARCH("08.30 – 16.30",BE124)))</formula>
    </cfRule>
    <cfRule type="containsText" dxfId="7547" priority="7313" operator="containsText" text="08.30 – 17.30">
      <formula>NOT(ISERROR(SEARCH("08.30 – 17.30",BE124)))</formula>
    </cfRule>
    <cfRule type="containsText" dxfId="7546" priority="7314" operator="containsText" text="09.00 – 18.00">
      <formula>NOT(ISERROR(SEARCH("09.00 – 18.00",BE124)))</formula>
    </cfRule>
    <cfRule type="containsText" dxfId="7545" priority="7315" operator="containsText" text="09.00 – 15.00">
      <formula>NOT(ISERROR(SEARCH("09.00 – 15.00",BE124)))</formula>
    </cfRule>
    <cfRule type="containsText" dxfId="7544" priority="7316" operator="containsText" text="10.30 – 19.30">
      <formula>NOT(ISERROR(SEARCH("10.30 – 19.30",BE124)))</formula>
    </cfRule>
    <cfRule type="containsText" dxfId="7543" priority="7317" operator="containsText" text="09.00 – 13.00">
      <formula>NOT(ISERROR(SEARCH("09.00 – 13.00",BE124)))</formula>
    </cfRule>
    <cfRule type="containsText" dxfId="7542" priority="7318" operator="containsText" text="11.30 – 19.30">
      <formula>NOT(ISERROR(SEARCH("11.30 – 19.30",BE124)))</formula>
    </cfRule>
  </conditionalFormatting>
  <conditionalFormatting sqref="BE124">
    <cfRule type="cellIs" dxfId="7541" priority="7302" operator="equal">
      <formula>"09.00 – 18.00"</formula>
    </cfRule>
  </conditionalFormatting>
  <conditionalFormatting sqref="BE124">
    <cfRule type="cellIs" dxfId="7540" priority="7303" operator="equal">
      <formula>"09.30 – 13.00"</formula>
    </cfRule>
  </conditionalFormatting>
  <conditionalFormatting sqref="BE124">
    <cfRule type="cellIs" dxfId="7539" priority="7304" operator="equal">
      <formula>"10.30 – 19.30"</formula>
    </cfRule>
  </conditionalFormatting>
  <conditionalFormatting sqref="BE124">
    <cfRule type="cellIs" dxfId="7538" priority="7305" operator="equal">
      <formula>"11.30 – 19.30"</formula>
    </cfRule>
  </conditionalFormatting>
  <conditionalFormatting sqref="BE124">
    <cfRule type="cellIs" dxfId="7537" priority="7306" operator="equal">
      <formula>_FV(13,"3")</formula>
    </cfRule>
  </conditionalFormatting>
  <conditionalFormatting sqref="BE124">
    <cfRule type="cellIs" dxfId="7536" priority="7307" operator="equal">
      <formula>_FV(13,"3")</formula>
    </cfRule>
  </conditionalFormatting>
  <conditionalFormatting sqref="BE124">
    <cfRule type="cellIs" dxfId="7535" priority="7308" operator="equal">
      <formula>_FV(13,"3")</formula>
    </cfRule>
  </conditionalFormatting>
  <conditionalFormatting sqref="BE124">
    <cfRule type="cellIs" dxfId="7534" priority="7295" operator="equal">
      <formula>"09.00 – 18.00"</formula>
    </cfRule>
  </conditionalFormatting>
  <conditionalFormatting sqref="BE124">
    <cfRule type="cellIs" dxfId="7533" priority="7296" operator="equal">
      <formula>"09.30 – 13.00"</formula>
    </cfRule>
  </conditionalFormatting>
  <conditionalFormatting sqref="BE124">
    <cfRule type="cellIs" dxfId="7532" priority="7297" operator="equal">
      <formula>"10.30 – 19.30"</formula>
    </cfRule>
  </conditionalFormatting>
  <conditionalFormatting sqref="BE124">
    <cfRule type="cellIs" dxfId="7531" priority="7298" operator="equal">
      <formula>"11.30 – 19.30"</formula>
    </cfRule>
  </conditionalFormatting>
  <conditionalFormatting sqref="BE124">
    <cfRule type="cellIs" dxfId="7530" priority="7299" operator="equal">
      <formula>_FV(13,"3")</formula>
    </cfRule>
  </conditionalFormatting>
  <conditionalFormatting sqref="BE124">
    <cfRule type="cellIs" dxfId="7529" priority="7300" operator="equal">
      <formula>_FV(13,"3")</formula>
    </cfRule>
  </conditionalFormatting>
  <conditionalFormatting sqref="BE124">
    <cfRule type="cellIs" dxfId="7528" priority="7301" operator="equal">
      <formula>_FV(13,"3")</formula>
    </cfRule>
  </conditionalFormatting>
  <conditionalFormatting sqref="BE124">
    <cfRule type="cellIs" dxfId="7527" priority="7287" operator="equal">
      <formula>"09.00 – 15.00"</formula>
    </cfRule>
  </conditionalFormatting>
  <conditionalFormatting sqref="BE124">
    <cfRule type="cellIs" dxfId="7526" priority="7288" operator="equal">
      <formula>"09.00 – 18.00"</formula>
    </cfRule>
  </conditionalFormatting>
  <conditionalFormatting sqref="BE124">
    <cfRule type="cellIs" dxfId="7525" priority="7289" operator="equal">
      <formula>"09.30 – 13.00"</formula>
    </cfRule>
  </conditionalFormatting>
  <conditionalFormatting sqref="BE124">
    <cfRule type="cellIs" dxfId="7524" priority="7290" operator="equal">
      <formula>"10.30 – 19.30"</formula>
    </cfRule>
  </conditionalFormatting>
  <conditionalFormatting sqref="BE124">
    <cfRule type="cellIs" dxfId="7523" priority="7291" operator="equal">
      <formula>"11.30 – 19.30"</formula>
    </cfRule>
  </conditionalFormatting>
  <conditionalFormatting sqref="BE124">
    <cfRule type="cellIs" dxfId="7522" priority="7292" operator="equal">
      <formula>_FV(13,"3")</formula>
    </cfRule>
  </conditionalFormatting>
  <conditionalFormatting sqref="BE124">
    <cfRule type="cellIs" dxfId="7521" priority="7293" operator="equal">
      <formula>_FV(13,"3")</formula>
    </cfRule>
  </conditionalFormatting>
  <conditionalFormatting sqref="BE124">
    <cfRule type="cellIs" dxfId="7520" priority="7294" operator="equal">
      <formula>_FV(13,"3")</formula>
    </cfRule>
  </conditionalFormatting>
  <conditionalFormatting sqref="BE124">
    <cfRule type="containsText" dxfId="7519" priority="7277" operator="containsText" text="DOMENICA">
      <formula>NOT(ISERROR(SEARCH("DOMENICA",BE124)))</formula>
    </cfRule>
    <cfRule type="containsText" dxfId="7518" priority="7278" operator="containsText" text="08.30 – 14.30">
      <formula>NOT(ISERROR(SEARCH("08.30 – 14.30",BE124)))</formula>
    </cfRule>
    <cfRule type="containsText" dxfId="7517" priority="7279" operator="containsText" text="09.30 – 18.30">
      <formula>NOT(ISERROR(SEARCH("09.30 – 18.30",BE124)))</formula>
    </cfRule>
    <cfRule type="containsText" dxfId="7516" priority="7280" operator="containsText" text="08.30 – 16.30">
      <formula>NOT(ISERROR(SEARCH("08.30 – 16.30",BE124)))</formula>
    </cfRule>
    <cfRule type="containsText" dxfId="7515" priority="7281" operator="containsText" text="08.30 – 17.30">
      <formula>NOT(ISERROR(SEARCH("08.30 – 17.30",BE124)))</formula>
    </cfRule>
    <cfRule type="containsText" dxfId="7514" priority="7282" operator="containsText" text="09.00 – 18.00">
      <formula>NOT(ISERROR(SEARCH("09.00 – 18.00",BE124)))</formula>
    </cfRule>
    <cfRule type="containsText" dxfId="7513" priority="7283" operator="containsText" text="09.00 – 15.00">
      <formula>NOT(ISERROR(SEARCH("09.00 – 15.00",BE124)))</formula>
    </cfRule>
    <cfRule type="containsText" dxfId="7512" priority="7284" operator="containsText" text="10.30 – 19.30">
      <formula>NOT(ISERROR(SEARCH("10.30 – 19.30",BE124)))</formula>
    </cfRule>
    <cfRule type="containsText" dxfId="7511" priority="7285" operator="containsText" text="09.00 – 13.00">
      <formula>NOT(ISERROR(SEARCH("09.00 – 13.00",BE124)))</formula>
    </cfRule>
    <cfRule type="containsText" dxfId="7510" priority="7286" operator="containsText" text="11.30 – 19.30">
      <formula>NOT(ISERROR(SEARCH("11.30 – 19.30",BE124)))</formula>
    </cfRule>
  </conditionalFormatting>
  <conditionalFormatting sqref="BE124">
    <cfRule type="cellIs" dxfId="7509" priority="7270" operator="equal">
      <formula>"09.00 – 18.00"</formula>
    </cfRule>
  </conditionalFormatting>
  <conditionalFormatting sqref="BE124">
    <cfRule type="cellIs" dxfId="7508" priority="7271" operator="equal">
      <formula>"09.30 – 13.00"</formula>
    </cfRule>
  </conditionalFormatting>
  <conditionalFormatting sqref="BE124">
    <cfRule type="cellIs" dxfId="7507" priority="7272" operator="equal">
      <formula>"10.30 – 19.30"</formula>
    </cfRule>
  </conditionalFormatting>
  <conditionalFormatting sqref="BE124">
    <cfRule type="cellIs" dxfId="7506" priority="7273" operator="equal">
      <formula>"11.30 – 19.30"</formula>
    </cfRule>
  </conditionalFormatting>
  <conditionalFormatting sqref="BE124">
    <cfRule type="cellIs" dxfId="7505" priority="7274" operator="equal">
      <formula>_FV(13,"3")</formula>
    </cfRule>
  </conditionalFormatting>
  <conditionalFormatting sqref="BE124">
    <cfRule type="cellIs" dxfId="7504" priority="7275" operator="equal">
      <formula>_FV(13,"3")</formula>
    </cfRule>
  </conditionalFormatting>
  <conditionalFormatting sqref="BE124">
    <cfRule type="cellIs" dxfId="7503" priority="7276" operator="equal">
      <formula>_FV(13,"3")</formula>
    </cfRule>
  </conditionalFormatting>
  <conditionalFormatting sqref="BE124">
    <cfRule type="cellIs" dxfId="7502" priority="7263" operator="equal">
      <formula>"09.00 – 18.00"</formula>
    </cfRule>
  </conditionalFormatting>
  <conditionalFormatting sqref="BE124">
    <cfRule type="cellIs" dxfId="7501" priority="7264" operator="equal">
      <formula>"09.30 – 13.00"</formula>
    </cfRule>
  </conditionalFormatting>
  <conditionalFormatting sqref="BE124">
    <cfRule type="cellIs" dxfId="7500" priority="7265" operator="equal">
      <formula>"10.30 – 19.30"</formula>
    </cfRule>
  </conditionalFormatting>
  <conditionalFormatting sqref="BE124">
    <cfRule type="cellIs" dxfId="7499" priority="7266" operator="equal">
      <formula>"11.30 – 19.30"</formula>
    </cfRule>
  </conditionalFormatting>
  <conditionalFormatting sqref="BE124">
    <cfRule type="cellIs" dxfId="7498" priority="7267" operator="equal">
      <formula>_FV(13,"3")</formula>
    </cfRule>
  </conditionalFormatting>
  <conditionalFormatting sqref="BE124">
    <cfRule type="cellIs" dxfId="7497" priority="7268" operator="equal">
      <formula>_FV(13,"3")</formula>
    </cfRule>
  </conditionalFormatting>
  <conditionalFormatting sqref="BE124">
    <cfRule type="cellIs" dxfId="7496" priority="7269" operator="equal">
      <formula>_FV(13,"3")</formula>
    </cfRule>
  </conditionalFormatting>
  <conditionalFormatting sqref="BE134">
    <cfRule type="cellIs" dxfId="7495" priority="7255" operator="equal">
      <formula>"09.00 – 15.00"</formula>
    </cfRule>
  </conditionalFormatting>
  <conditionalFormatting sqref="BE134">
    <cfRule type="cellIs" dxfId="7494" priority="7256" operator="equal">
      <formula>"09.00 – 18.00"</formula>
    </cfRule>
  </conditionalFormatting>
  <conditionalFormatting sqref="BE134">
    <cfRule type="cellIs" dxfId="7493" priority="7257" operator="equal">
      <formula>"09.30 – 13.00"</formula>
    </cfRule>
  </conditionalFormatting>
  <conditionalFormatting sqref="BE134">
    <cfRule type="cellIs" dxfId="7492" priority="7258" operator="equal">
      <formula>"10.30 – 19.30"</formula>
    </cfRule>
  </conditionalFormatting>
  <conditionalFormatting sqref="BE134">
    <cfRule type="cellIs" dxfId="7491" priority="7259" operator="equal">
      <formula>"11.30 – 19.30"</formula>
    </cfRule>
  </conditionalFormatting>
  <conditionalFormatting sqref="BE134">
    <cfRule type="cellIs" dxfId="7490" priority="7261" operator="equal">
      <formula>_FV(13,"3")</formula>
    </cfRule>
  </conditionalFormatting>
  <conditionalFormatting sqref="BE134">
    <cfRule type="cellIs" dxfId="7489" priority="7262" operator="equal">
      <formula>_FV(13,"3")</formula>
    </cfRule>
  </conditionalFormatting>
  <conditionalFormatting sqref="BE134">
    <cfRule type="containsText" dxfId="7488" priority="7245" operator="containsText" text="DOMENICA">
      <formula>NOT(ISERROR(SEARCH("DOMENICA",BE134)))</formula>
    </cfRule>
    <cfRule type="containsText" dxfId="7487" priority="7246" operator="containsText" text="08.30 – 14.30">
      <formula>NOT(ISERROR(SEARCH("08.30 – 14.30",BE134)))</formula>
    </cfRule>
    <cfRule type="containsText" dxfId="7486" priority="7247" operator="containsText" text="09.30 – 18.30">
      <formula>NOT(ISERROR(SEARCH("09.30 – 18.30",BE134)))</formula>
    </cfRule>
    <cfRule type="containsText" dxfId="7485" priority="7248" operator="containsText" text="08.30 – 16.30">
      <formula>NOT(ISERROR(SEARCH("08.30 – 16.30",BE134)))</formula>
    </cfRule>
    <cfRule type="containsText" dxfId="7484" priority="7249" operator="containsText" text="08.30 – 17.30">
      <formula>NOT(ISERROR(SEARCH("08.30 – 17.30",BE134)))</formula>
    </cfRule>
    <cfRule type="containsText" dxfId="7483" priority="7250" operator="containsText" text="09.00 – 18.00">
      <formula>NOT(ISERROR(SEARCH("09.00 – 18.00",BE134)))</formula>
    </cfRule>
    <cfRule type="containsText" dxfId="7482" priority="7251" operator="containsText" text="09.00 – 15.00">
      <formula>NOT(ISERROR(SEARCH("09.00 – 15.00",BE134)))</formula>
    </cfRule>
    <cfRule type="containsText" dxfId="7481" priority="7252" operator="containsText" text="10.30 – 19.30">
      <formula>NOT(ISERROR(SEARCH("10.30 – 19.30",BE134)))</formula>
    </cfRule>
    <cfRule type="containsText" dxfId="7480" priority="7253" operator="containsText" text="09.00 – 13.00">
      <formula>NOT(ISERROR(SEARCH("09.00 – 13.00",BE134)))</formula>
    </cfRule>
    <cfRule type="containsText" dxfId="7479" priority="7254" operator="containsText" text="11.30 – 19.30">
      <formula>NOT(ISERROR(SEARCH("11.30 – 19.30",BE134)))</formula>
    </cfRule>
  </conditionalFormatting>
  <conditionalFormatting sqref="BE134">
    <cfRule type="cellIs" dxfId="7478" priority="7238" operator="equal">
      <formula>"09.00 – 18.00"</formula>
    </cfRule>
  </conditionalFormatting>
  <conditionalFormatting sqref="BE134">
    <cfRule type="cellIs" dxfId="7477" priority="7239" operator="equal">
      <formula>"09.30 – 13.00"</formula>
    </cfRule>
  </conditionalFormatting>
  <conditionalFormatting sqref="BE134">
    <cfRule type="cellIs" dxfId="7476" priority="7240" operator="equal">
      <formula>"10.30 – 19.30"</formula>
    </cfRule>
  </conditionalFormatting>
  <conditionalFormatting sqref="BE134">
    <cfRule type="cellIs" dxfId="7475" priority="7241" operator="equal">
      <formula>"11.30 – 19.30"</formula>
    </cfRule>
  </conditionalFormatting>
  <conditionalFormatting sqref="BE134">
    <cfRule type="cellIs" dxfId="7474" priority="7242" operator="equal">
      <formula>_FV(13,"3")</formula>
    </cfRule>
  </conditionalFormatting>
  <conditionalFormatting sqref="BE134">
    <cfRule type="cellIs" dxfId="7473" priority="7243" operator="equal">
      <formula>_FV(13,"3")</formula>
    </cfRule>
  </conditionalFormatting>
  <conditionalFormatting sqref="BE134">
    <cfRule type="cellIs" dxfId="7472" priority="7244" operator="equal">
      <formula>_FV(13,"3")</formula>
    </cfRule>
  </conditionalFormatting>
  <conditionalFormatting sqref="BE134">
    <cfRule type="cellIs" dxfId="7471" priority="7231" operator="equal">
      <formula>"09.00 – 18.00"</formula>
    </cfRule>
  </conditionalFormatting>
  <conditionalFormatting sqref="BE134">
    <cfRule type="cellIs" dxfId="7470" priority="7232" operator="equal">
      <formula>"09.30 – 13.00"</formula>
    </cfRule>
  </conditionalFormatting>
  <conditionalFormatting sqref="BE134">
    <cfRule type="cellIs" dxfId="7469" priority="7233" operator="equal">
      <formula>"10.30 – 19.30"</formula>
    </cfRule>
  </conditionalFormatting>
  <conditionalFormatting sqref="BE134">
    <cfRule type="cellIs" dxfId="7468" priority="7234" operator="equal">
      <formula>"11.30 – 19.30"</formula>
    </cfRule>
  </conditionalFormatting>
  <conditionalFormatting sqref="BE134">
    <cfRule type="cellIs" dxfId="7467" priority="7235" operator="equal">
      <formula>_FV(13,"3")</formula>
    </cfRule>
  </conditionalFormatting>
  <conditionalFormatting sqref="BE134">
    <cfRule type="cellIs" dxfId="7466" priority="7236" operator="equal">
      <formula>_FV(13,"3")</formula>
    </cfRule>
  </conditionalFormatting>
  <conditionalFormatting sqref="BE134">
    <cfRule type="cellIs" dxfId="7465" priority="7237" operator="equal">
      <formula>_FV(13,"3")</formula>
    </cfRule>
  </conditionalFormatting>
  <conditionalFormatting sqref="BE134">
    <cfRule type="cellIs" dxfId="7464" priority="7223" operator="equal">
      <formula>"09.00 – 15.00"</formula>
    </cfRule>
  </conditionalFormatting>
  <conditionalFormatting sqref="BE134">
    <cfRule type="cellIs" dxfId="7463" priority="7224" operator="equal">
      <formula>"09.00 – 18.00"</formula>
    </cfRule>
  </conditionalFormatting>
  <conditionalFormatting sqref="BE134">
    <cfRule type="cellIs" dxfId="7462" priority="7225" operator="equal">
      <formula>"09.30 – 13.00"</formula>
    </cfRule>
  </conditionalFormatting>
  <conditionalFormatting sqref="BE134">
    <cfRule type="cellIs" dxfId="7461" priority="7226" operator="equal">
      <formula>"10.30 – 19.30"</formula>
    </cfRule>
  </conditionalFormatting>
  <conditionalFormatting sqref="BE134">
    <cfRule type="cellIs" dxfId="7460" priority="7227" operator="equal">
      <formula>"11.30 – 19.30"</formula>
    </cfRule>
  </conditionalFormatting>
  <conditionalFormatting sqref="BE134">
    <cfRule type="cellIs" dxfId="7459" priority="7228" operator="equal">
      <formula>_FV(13,"3")</formula>
    </cfRule>
  </conditionalFormatting>
  <conditionalFormatting sqref="BE134">
    <cfRule type="cellIs" dxfId="7458" priority="7229" operator="equal">
      <formula>_FV(13,"3")</formula>
    </cfRule>
  </conditionalFormatting>
  <conditionalFormatting sqref="BE134">
    <cfRule type="cellIs" dxfId="7457" priority="7230" operator="equal">
      <formula>_FV(13,"3")</formula>
    </cfRule>
  </conditionalFormatting>
  <conditionalFormatting sqref="BE134">
    <cfRule type="containsText" dxfId="7456" priority="7213" operator="containsText" text="DOMENICA">
      <formula>NOT(ISERROR(SEARCH("DOMENICA",BE134)))</formula>
    </cfRule>
    <cfRule type="containsText" dxfId="7455" priority="7214" operator="containsText" text="08.30 – 14.30">
      <formula>NOT(ISERROR(SEARCH("08.30 – 14.30",BE134)))</formula>
    </cfRule>
    <cfRule type="containsText" dxfId="7454" priority="7215" operator="containsText" text="09.30 – 18.30">
      <formula>NOT(ISERROR(SEARCH("09.30 – 18.30",BE134)))</formula>
    </cfRule>
    <cfRule type="containsText" dxfId="7453" priority="7216" operator="containsText" text="08.30 – 16.30">
      <formula>NOT(ISERROR(SEARCH("08.30 – 16.30",BE134)))</formula>
    </cfRule>
    <cfRule type="containsText" dxfId="7452" priority="7217" operator="containsText" text="08.30 – 17.30">
      <formula>NOT(ISERROR(SEARCH("08.30 – 17.30",BE134)))</formula>
    </cfRule>
    <cfRule type="containsText" dxfId="7451" priority="7218" operator="containsText" text="09.00 – 18.00">
      <formula>NOT(ISERROR(SEARCH("09.00 – 18.00",BE134)))</formula>
    </cfRule>
    <cfRule type="containsText" dxfId="7450" priority="7219" operator="containsText" text="09.00 – 15.00">
      <formula>NOT(ISERROR(SEARCH("09.00 – 15.00",BE134)))</formula>
    </cfRule>
    <cfRule type="containsText" dxfId="7449" priority="7220" operator="containsText" text="10.30 – 19.30">
      <formula>NOT(ISERROR(SEARCH("10.30 – 19.30",BE134)))</formula>
    </cfRule>
    <cfRule type="containsText" dxfId="7448" priority="7221" operator="containsText" text="09.00 – 13.00">
      <formula>NOT(ISERROR(SEARCH("09.00 – 13.00",BE134)))</formula>
    </cfRule>
    <cfRule type="containsText" dxfId="7447" priority="7222" operator="containsText" text="11.30 – 19.30">
      <formula>NOT(ISERROR(SEARCH("11.30 – 19.30",BE134)))</formula>
    </cfRule>
  </conditionalFormatting>
  <conditionalFormatting sqref="BE134">
    <cfRule type="cellIs" dxfId="7446" priority="7206" operator="equal">
      <formula>"09.00 – 18.00"</formula>
    </cfRule>
  </conditionalFormatting>
  <conditionalFormatting sqref="BE134">
    <cfRule type="cellIs" dxfId="7445" priority="7207" operator="equal">
      <formula>"09.30 – 13.00"</formula>
    </cfRule>
  </conditionalFormatting>
  <conditionalFormatting sqref="BE134">
    <cfRule type="cellIs" dxfId="7444" priority="7208" operator="equal">
      <formula>"10.30 – 19.30"</formula>
    </cfRule>
  </conditionalFormatting>
  <conditionalFormatting sqref="BE134">
    <cfRule type="cellIs" dxfId="7443" priority="7209" operator="equal">
      <formula>"11.30 – 19.30"</formula>
    </cfRule>
  </conditionalFormatting>
  <conditionalFormatting sqref="BE134">
    <cfRule type="cellIs" dxfId="7442" priority="7210" operator="equal">
      <formula>_FV(13,"3")</formula>
    </cfRule>
  </conditionalFormatting>
  <conditionalFormatting sqref="BE134">
    <cfRule type="cellIs" dxfId="7441" priority="7211" operator="equal">
      <formula>_FV(13,"3")</formula>
    </cfRule>
  </conditionalFormatting>
  <conditionalFormatting sqref="BE134">
    <cfRule type="cellIs" dxfId="7440" priority="7212" operator="equal">
      <formula>_FV(13,"3")</formula>
    </cfRule>
  </conditionalFormatting>
  <conditionalFormatting sqref="BE134">
    <cfRule type="cellIs" dxfId="7439" priority="7199" operator="equal">
      <formula>"09.00 – 18.00"</formula>
    </cfRule>
  </conditionalFormatting>
  <conditionalFormatting sqref="BE134">
    <cfRule type="cellIs" dxfId="7438" priority="7200" operator="equal">
      <formula>"09.30 – 13.00"</formula>
    </cfRule>
  </conditionalFormatting>
  <conditionalFormatting sqref="BE134">
    <cfRule type="cellIs" dxfId="7437" priority="7201" operator="equal">
      <formula>"10.30 – 19.30"</formula>
    </cfRule>
  </conditionalFormatting>
  <conditionalFormatting sqref="BE134">
    <cfRule type="cellIs" dxfId="7436" priority="7202" operator="equal">
      <formula>"11.30 – 19.30"</formula>
    </cfRule>
  </conditionalFormatting>
  <conditionalFormatting sqref="BE134">
    <cfRule type="cellIs" dxfId="7435" priority="7203" operator="equal">
      <formula>_FV(13,"3")</formula>
    </cfRule>
  </conditionalFormatting>
  <conditionalFormatting sqref="BE134">
    <cfRule type="cellIs" dxfId="7434" priority="7204" operator="equal">
      <formula>_FV(13,"3")</formula>
    </cfRule>
  </conditionalFormatting>
  <conditionalFormatting sqref="BE134">
    <cfRule type="cellIs" dxfId="7433" priority="7205" operator="equal">
      <formula>_FV(13,"3")</formula>
    </cfRule>
  </conditionalFormatting>
  <conditionalFormatting sqref="BE135">
    <cfRule type="containsText" dxfId="7432" priority="6971" operator="containsText" text="13:00">
      <formula>NOT(ISERROR(SEARCH("13:00",BE135)))</formula>
    </cfRule>
  </conditionalFormatting>
  <conditionalFormatting sqref="BE137:BE142">
    <cfRule type="containsText" dxfId="7431" priority="6961" operator="containsText" text="09.00 -13.00">
      <formula>NOT(ISERROR(SEARCH("09.00 -13.00",BE137)))</formula>
    </cfRule>
    <cfRule type="containsText" dxfId="7430" priority="6962" operator="containsText" text="09.00 -15:00">
      <formula>NOT(ISERROR(SEARCH("09.00 -15:00",BE137)))</formula>
    </cfRule>
    <cfRule type="containsText" dxfId="7429" priority="6963" operator="containsText" text="09.00 -16.00">
      <formula>NOT(ISERROR(SEARCH("09.00 -16.00",BE137)))</formula>
    </cfRule>
  </conditionalFormatting>
  <conditionalFormatting sqref="BE135">
    <cfRule type="containsText" dxfId="7428" priority="6958" operator="containsText" text="09.00 -13.00">
      <formula>NOT(ISERROR(SEARCH("09.00 -13.00",BE135)))</formula>
    </cfRule>
    <cfRule type="containsText" dxfId="7427" priority="6959" operator="containsText" text="09.00 -15:00">
      <formula>NOT(ISERROR(SEARCH("09.00 -15:00",BE135)))</formula>
    </cfRule>
    <cfRule type="containsText" dxfId="7426" priority="6960" operator="containsText" text="09.00 -16.00">
      <formula>NOT(ISERROR(SEARCH("09.00 -16.00",BE135)))</formula>
    </cfRule>
  </conditionalFormatting>
  <conditionalFormatting sqref="BE137:BE142">
    <cfRule type="containsText" dxfId="7425" priority="6949" operator="containsText" text="09.00 -13.00">
      <formula>NOT(ISERROR(SEARCH("09.00 -13.00",BE137)))</formula>
    </cfRule>
    <cfRule type="containsText" dxfId="7424" priority="6950" operator="containsText" text="09.00 -15:00">
      <formula>NOT(ISERROR(SEARCH("09.00 -15:00",BE137)))</formula>
    </cfRule>
    <cfRule type="containsText" dxfId="7423" priority="6951" operator="containsText" text="09.00 -16.00">
      <formula>NOT(ISERROR(SEARCH("09.00 -16.00",BE137)))</formula>
    </cfRule>
  </conditionalFormatting>
  <conditionalFormatting sqref="BE135">
    <cfRule type="containsText" dxfId="7422" priority="6946" operator="containsText" text="09.00 -13.00">
      <formula>NOT(ISERROR(SEARCH("09.00 -13.00",BE135)))</formula>
    </cfRule>
    <cfRule type="containsText" dxfId="7421" priority="6947" operator="containsText" text="09.00 -15:00">
      <formula>NOT(ISERROR(SEARCH("09.00 -15:00",BE135)))</formula>
    </cfRule>
    <cfRule type="containsText" dxfId="7420" priority="6948" operator="containsText" text="09.00 -16.00">
      <formula>NOT(ISERROR(SEARCH("09.00 -16.00",BE135)))</formula>
    </cfRule>
  </conditionalFormatting>
  <conditionalFormatting sqref="BE136">
    <cfRule type="containsText" dxfId="7419" priority="6952" operator="containsText" text="09.00 -13.00">
      <formula>NOT(ISERROR(SEARCH("09.00 -13.00",BE136)))</formula>
    </cfRule>
    <cfRule type="containsText" dxfId="7418" priority="6953" operator="containsText" text="09.00 -15:00">
      <formula>NOT(ISERROR(SEARCH("09.00 -15:00",BE136)))</formula>
    </cfRule>
    <cfRule type="containsText" dxfId="7417" priority="6954" operator="containsText" text="09.00 -16.00">
      <formula>NOT(ISERROR(SEARCH("09.00 -16.00",BE136)))</formula>
    </cfRule>
  </conditionalFormatting>
  <conditionalFormatting sqref="BE137:BE142">
    <cfRule type="containsText" dxfId="7416" priority="6940" operator="containsText" text="09.00 -13.00">
      <formula>NOT(ISERROR(SEARCH("09.00 -13.00",BE137)))</formula>
    </cfRule>
    <cfRule type="containsText" dxfId="7415" priority="6941" operator="containsText" text="09.00 -15:00">
      <formula>NOT(ISERROR(SEARCH("09.00 -15:00",BE137)))</formula>
    </cfRule>
    <cfRule type="containsText" dxfId="7414" priority="6942" operator="containsText" text="09.00 -16.00">
      <formula>NOT(ISERROR(SEARCH("09.00 -16.00",BE137)))</formula>
    </cfRule>
  </conditionalFormatting>
  <conditionalFormatting sqref="BE114">
    <cfRule type="cellIs" dxfId="7413" priority="7190" operator="equal">
      <formula>"09.00 – 13.00"</formula>
    </cfRule>
  </conditionalFormatting>
  <conditionalFormatting sqref="BE114">
    <cfRule type="cellIs" dxfId="7412" priority="7191" operator="equal">
      <formula>"09.00 – 15.00"</formula>
    </cfRule>
  </conditionalFormatting>
  <conditionalFormatting sqref="BE114">
    <cfRule type="cellIs" dxfId="7411" priority="7192" operator="equal">
      <formula>"09.00 – 18.00"</formula>
    </cfRule>
  </conditionalFormatting>
  <conditionalFormatting sqref="BE114">
    <cfRule type="cellIs" dxfId="7410" priority="7193" operator="equal">
      <formula>"09.30 – 13.00"</formula>
    </cfRule>
  </conditionalFormatting>
  <conditionalFormatting sqref="BE114">
    <cfRule type="cellIs" dxfId="7409" priority="7194" operator="equal">
      <formula>"10.30 – 19.30"</formula>
    </cfRule>
  </conditionalFormatting>
  <conditionalFormatting sqref="BE114">
    <cfRule type="cellIs" dxfId="7408" priority="7195" operator="equal">
      <formula>"11.30 – 19.30"</formula>
    </cfRule>
  </conditionalFormatting>
  <conditionalFormatting sqref="BE114">
    <cfRule type="cellIs" dxfId="7407" priority="7196" operator="equal">
      <formula>_FV(13,"3")</formula>
    </cfRule>
  </conditionalFormatting>
  <conditionalFormatting sqref="BE114">
    <cfRule type="cellIs" dxfId="7406" priority="7197" operator="equal">
      <formula>_FV(13,"3")</formula>
    </cfRule>
  </conditionalFormatting>
  <conditionalFormatting sqref="BE114">
    <cfRule type="cellIs" dxfId="7405" priority="7198" operator="equal">
      <formula>_FV(13,"3")</formula>
    </cfRule>
  </conditionalFormatting>
  <conditionalFormatting sqref="BE114">
    <cfRule type="containsText" dxfId="7404" priority="7180" operator="containsText" text="DOMENICA">
      <formula>NOT(ISERROR(SEARCH("DOMENICA",BE114)))</formula>
    </cfRule>
    <cfRule type="containsText" dxfId="7403" priority="7181" operator="containsText" text="08.30 – 14.30">
      <formula>NOT(ISERROR(SEARCH("08.30 – 14.30",BE114)))</formula>
    </cfRule>
    <cfRule type="containsText" dxfId="7402" priority="7182" operator="containsText" text="09.30 – 18.30">
      <formula>NOT(ISERROR(SEARCH("09.30 – 18.30",BE114)))</formula>
    </cfRule>
    <cfRule type="containsText" dxfId="7401" priority="7183" operator="containsText" text="08.30 – 16.30">
      <formula>NOT(ISERROR(SEARCH("08.30 – 16.30",BE114)))</formula>
    </cfRule>
    <cfRule type="containsText" dxfId="7400" priority="7184" operator="containsText" text="08.30 – 17.30">
      <formula>NOT(ISERROR(SEARCH("08.30 – 17.30",BE114)))</formula>
    </cfRule>
    <cfRule type="containsText" dxfId="7399" priority="7185" operator="containsText" text="09.00 – 18.00">
      <formula>NOT(ISERROR(SEARCH("09.00 – 18.00",BE114)))</formula>
    </cfRule>
    <cfRule type="containsText" dxfId="7398" priority="7186" operator="containsText" text="09.00 – 15.00">
      <formula>NOT(ISERROR(SEARCH("09.00 – 15.00",BE114)))</formula>
    </cfRule>
    <cfRule type="containsText" dxfId="7397" priority="7187" operator="containsText" text="10.30 – 19.30">
      <formula>NOT(ISERROR(SEARCH("10.30 – 19.30",BE114)))</formula>
    </cfRule>
    <cfRule type="containsText" dxfId="7396" priority="7188" operator="containsText" text="09.00 – 13.00">
      <formula>NOT(ISERROR(SEARCH("09.00 – 13.00",BE114)))</formula>
    </cfRule>
    <cfRule type="containsText" dxfId="7395" priority="7189" operator="containsText" text="11.30 – 19.30">
      <formula>NOT(ISERROR(SEARCH("11.30 – 19.30",BE114)))</formula>
    </cfRule>
  </conditionalFormatting>
  <conditionalFormatting sqref="BE114">
    <cfRule type="cellIs" dxfId="7394" priority="7172" operator="equal">
      <formula>"09.00 – 15.00"</formula>
    </cfRule>
  </conditionalFormatting>
  <conditionalFormatting sqref="BE114">
    <cfRule type="cellIs" dxfId="7393" priority="7173" operator="equal">
      <formula>"09.00 – 18.00"</formula>
    </cfRule>
  </conditionalFormatting>
  <conditionalFormatting sqref="BE114">
    <cfRule type="cellIs" dxfId="7392" priority="7174" operator="equal">
      <formula>"09.30 – 13.00"</formula>
    </cfRule>
  </conditionalFormatting>
  <conditionalFormatting sqref="BE114">
    <cfRule type="cellIs" dxfId="7391" priority="7175" operator="equal">
      <formula>"10.30 – 19.30"</formula>
    </cfRule>
  </conditionalFormatting>
  <conditionalFormatting sqref="BE114">
    <cfRule type="cellIs" dxfId="7390" priority="7176" operator="equal">
      <formula>"11.30 – 19.30"</formula>
    </cfRule>
  </conditionalFormatting>
  <conditionalFormatting sqref="BE114">
    <cfRule type="cellIs" dxfId="7389" priority="7177" operator="equal">
      <formula>_FV(13,"3")</formula>
    </cfRule>
  </conditionalFormatting>
  <conditionalFormatting sqref="BE114">
    <cfRule type="cellIs" dxfId="7388" priority="7178" operator="equal">
      <formula>_FV(13,"3")</formula>
    </cfRule>
  </conditionalFormatting>
  <conditionalFormatting sqref="BE114">
    <cfRule type="cellIs" dxfId="7387" priority="7179" operator="equal">
      <formula>_FV(13,"3")</formula>
    </cfRule>
  </conditionalFormatting>
  <conditionalFormatting sqref="BE114">
    <cfRule type="cellIs" dxfId="7386" priority="7164" operator="equal">
      <formula>"09.00 – 15.00"</formula>
    </cfRule>
  </conditionalFormatting>
  <conditionalFormatting sqref="BE114">
    <cfRule type="cellIs" dxfId="7385" priority="7165" operator="equal">
      <formula>"09.00 – 18.00"</formula>
    </cfRule>
  </conditionalFormatting>
  <conditionalFormatting sqref="BE114">
    <cfRule type="cellIs" dxfId="7384" priority="7166" operator="equal">
      <formula>"09.30 – 13.00"</formula>
    </cfRule>
  </conditionalFormatting>
  <conditionalFormatting sqref="BE114">
    <cfRule type="cellIs" dxfId="7383" priority="7167" operator="equal">
      <formula>"10.30 – 19.30"</formula>
    </cfRule>
  </conditionalFormatting>
  <conditionalFormatting sqref="BE114">
    <cfRule type="cellIs" dxfId="7382" priority="7168" operator="equal">
      <formula>"11.30 – 19.30"</formula>
    </cfRule>
  </conditionalFormatting>
  <conditionalFormatting sqref="BE114">
    <cfRule type="cellIs" dxfId="7381" priority="7169" operator="equal">
      <formula>_FV(13,"3")</formula>
    </cfRule>
  </conditionalFormatting>
  <conditionalFormatting sqref="BE114">
    <cfRule type="cellIs" dxfId="7380" priority="7170" operator="equal">
      <formula>_FV(13,"3")</formula>
    </cfRule>
  </conditionalFormatting>
  <conditionalFormatting sqref="BE114">
    <cfRule type="cellIs" dxfId="7379" priority="7171" operator="equal">
      <formula>_FV(13,"3")</formula>
    </cfRule>
  </conditionalFormatting>
  <conditionalFormatting sqref="BE114">
    <cfRule type="containsText" dxfId="7378" priority="7158" operator="containsText" text="09.00 - 13.00">
      <formula>NOT(ISERROR(SEARCH("09.00 - 13.00",BE114)))</formula>
    </cfRule>
    <cfRule type="containsText" dxfId="7377" priority="7159" operator="containsText" text="09.00 – 15:00">
      <formula>NOT(ISERROR(SEARCH("09.00 – 15:00",BE114)))</formula>
    </cfRule>
    <cfRule type="containsText" dxfId="7376" priority="7160" operator="containsText" text="09.00 – 16.00">
      <formula>NOT(ISERROR(SEARCH("09.00 – 16.00",BE114)))</formula>
    </cfRule>
    <cfRule type="containsText" dxfId="7375" priority="7161" operator="containsText" text="09.00 - 13:00">
      <formula>NOT(ISERROR(SEARCH("09.00 - 13:00",BE114)))</formula>
    </cfRule>
    <cfRule type="containsText" dxfId="7374" priority="7162" operator="containsText" text="08.30 – 16:30 ">
      <formula>NOT(ISERROR(SEARCH("08.30 – 16:30 ",BE114)))</formula>
    </cfRule>
    <cfRule type="containsText" dxfId="7373" priority="7163" operator="containsText" text="08.30 – 17:30 ">
      <formula>NOT(ISERROR(SEARCH("08.30 – 17:30 ",BE114)))</formula>
    </cfRule>
  </conditionalFormatting>
  <conditionalFormatting sqref="BE114">
    <cfRule type="cellIs" dxfId="7372" priority="7150" operator="equal">
      <formula>"09.00 – 15.00"</formula>
    </cfRule>
  </conditionalFormatting>
  <conditionalFormatting sqref="BE114">
    <cfRule type="cellIs" dxfId="7371" priority="7151" operator="equal">
      <formula>"09.00 – 18.00"</formula>
    </cfRule>
  </conditionalFormatting>
  <conditionalFormatting sqref="BE114">
    <cfRule type="cellIs" dxfId="7370" priority="7152" operator="equal">
      <formula>"09.30 – 13.00"</formula>
    </cfRule>
  </conditionalFormatting>
  <conditionalFormatting sqref="BE114">
    <cfRule type="cellIs" dxfId="7369" priority="7153" operator="equal">
      <formula>"10.30 – 19.30"</formula>
    </cfRule>
  </conditionalFormatting>
  <conditionalFormatting sqref="BE114">
    <cfRule type="cellIs" dxfId="7368" priority="7154" operator="equal">
      <formula>"11.30 – 19.30"</formula>
    </cfRule>
  </conditionalFormatting>
  <conditionalFormatting sqref="BE114">
    <cfRule type="cellIs" dxfId="7367" priority="7155" operator="equal">
      <formula>_FV(13,"3")</formula>
    </cfRule>
  </conditionalFormatting>
  <conditionalFormatting sqref="BE114">
    <cfRule type="cellIs" dxfId="7366" priority="7156" operator="equal">
      <formula>_FV(13,"3")</formula>
    </cfRule>
  </conditionalFormatting>
  <conditionalFormatting sqref="BE114">
    <cfRule type="cellIs" dxfId="7365" priority="7157" operator="equal">
      <formula>_FV(13,"3")</formula>
    </cfRule>
  </conditionalFormatting>
  <conditionalFormatting sqref="BE114">
    <cfRule type="containsText" dxfId="7364" priority="7140" operator="containsText" text="DOMENICA">
      <formula>NOT(ISERROR(SEARCH("DOMENICA",BE114)))</formula>
    </cfRule>
    <cfRule type="containsText" dxfId="7363" priority="7141" operator="containsText" text="08.30 – 14.30">
      <formula>NOT(ISERROR(SEARCH("08.30 – 14.30",BE114)))</formula>
    </cfRule>
    <cfRule type="containsText" dxfId="7362" priority="7142" operator="containsText" text="09.30 – 18.30">
      <formula>NOT(ISERROR(SEARCH("09.30 – 18.30",BE114)))</formula>
    </cfRule>
    <cfRule type="containsText" dxfId="7361" priority="7143" operator="containsText" text="08.30 – 16.30">
      <formula>NOT(ISERROR(SEARCH("08.30 – 16.30",BE114)))</formula>
    </cfRule>
    <cfRule type="containsText" dxfId="7360" priority="7144" operator="containsText" text="08.30 – 17.30">
      <formula>NOT(ISERROR(SEARCH("08.30 – 17.30",BE114)))</formula>
    </cfRule>
    <cfRule type="containsText" dxfId="7359" priority="7145" operator="containsText" text="09.00 – 18.00">
      <formula>NOT(ISERROR(SEARCH("09.00 – 18.00",BE114)))</formula>
    </cfRule>
    <cfRule type="containsText" dxfId="7358" priority="7146" operator="containsText" text="09.00 – 15.00">
      <formula>NOT(ISERROR(SEARCH("09.00 – 15.00",BE114)))</formula>
    </cfRule>
    <cfRule type="containsText" dxfId="7357" priority="7147" operator="containsText" text="10.30 – 19.30">
      <formula>NOT(ISERROR(SEARCH("10.30 – 19.30",BE114)))</formula>
    </cfRule>
    <cfRule type="containsText" dxfId="7356" priority="7148" operator="containsText" text="09.00 – 13.00">
      <formula>NOT(ISERROR(SEARCH("09.00 – 13.00",BE114)))</formula>
    </cfRule>
    <cfRule type="containsText" dxfId="7355" priority="7149" operator="containsText" text="11.30 – 19.30">
      <formula>NOT(ISERROR(SEARCH("11.30 – 19.30",BE114)))</formula>
    </cfRule>
  </conditionalFormatting>
  <conditionalFormatting sqref="BE114">
    <cfRule type="cellIs" dxfId="7354" priority="7133" operator="equal">
      <formula>"09.00 – 18.00"</formula>
    </cfRule>
  </conditionalFormatting>
  <conditionalFormatting sqref="BE114">
    <cfRule type="cellIs" dxfId="7353" priority="7134" operator="equal">
      <formula>"09.30 – 13.00"</formula>
    </cfRule>
  </conditionalFormatting>
  <conditionalFormatting sqref="BE114">
    <cfRule type="cellIs" dxfId="7352" priority="7135" operator="equal">
      <formula>"10.30 – 19.30"</formula>
    </cfRule>
  </conditionalFormatting>
  <conditionalFormatting sqref="BE114">
    <cfRule type="cellIs" dxfId="7351" priority="7136" operator="equal">
      <formula>"11.30 – 19.30"</formula>
    </cfRule>
  </conditionalFormatting>
  <conditionalFormatting sqref="BE114">
    <cfRule type="cellIs" dxfId="7350" priority="7137" operator="equal">
      <formula>_FV(13,"3")</formula>
    </cfRule>
  </conditionalFormatting>
  <conditionalFormatting sqref="BE114">
    <cfRule type="cellIs" dxfId="7349" priority="7138" operator="equal">
      <formula>_FV(13,"3")</formula>
    </cfRule>
  </conditionalFormatting>
  <conditionalFormatting sqref="BE114">
    <cfRule type="cellIs" dxfId="7348" priority="7139" operator="equal">
      <formula>_FV(13,"3")</formula>
    </cfRule>
  </conditionalFormatting>
  <conditionalFormatting sqref="BE114">
    <cfRule type="cellIs" dxfId="7347" priority="7126" operator="equal">
      <formula>"09.00 – 18.00"</formula>
    </cfRule>
  </conditionalFormatting>
  <conditionalFormatting sqref="BE114">
    <cfRule type="cellIs" dxfId="7346" priority="7127" operator="equal">
      <formula>"09.30 – 13.00"</formula>
    </cfRule>
  </conditionalFormatting>
  <conditionalFormatting sqref="BE114">
    <cfRule type="cellIs" dxfId="7345" priority="7128" operator="equal">
      <formula>"10.30 – 19.30"</formula>
    </cfRule>
  </conditionalFormatting>
  <conditionalFormatting sqref="BE114">
    <cfRule type="cellIs" dxfId="7344" priority="7129" operator="equal">
      <formula>"11.30 – 19.30"</formula>
    </cfRule>
  </conditionalFormatting>
  <conditionalFormatting sqref="BE114">
    <cfRule type="cellIs" dxfId="7343" priority="7130" operator="equal">
      <formula>_FV(13,"3")</formula>
    </cfRule>
  </conditionalFormatting>
  <conditionalFormatting sqref="BE114">
    <cfRule type="cellIs" dxfId="7342" priority="7131" operator="equal">
      <formula>_FV(13,"3")</formula>
    </cfRule>
  </conditionalFormatting>
  <conditionalFormatting sqref="BE114">
    <cfRule type="cellIs" dxfId="7341" priority="7132" operator="equal">
      <formula>_FV(13,"3")</formula>
    </cfRule>
  </conditionalFormatting>
  <conditionalFormatting sqref="BE115:BE122">
    <cfRule type="containsText" dxfId="7340" priority="7108" operator="containsText" text="08.30 – 14.30">
      <formula>NOT(ISERROR(SEARCH("08.30 – 14.30",BE115)))</formula>
    </cfRule>
    <cfRule type="containsText" dxfId="7339" priority="7109" operator="containsText" text="09:30 – 18.30">
      <formula>NOT(ISERROR(SEARCH("09:30 – 18.30",BE115)))</formula>
    </cfRule>
    <cfRule type="containsText" dxfId="7338" priority="7110" operator="containsText" text="10.30 – 18.30">
      <formula>NOT(ISERROR(SEARCH("10.30 – 18.30",BE115)))</formula>
    </cfRule>
    <cfRule type="containsText" dxfId="7337" priority="7111" operator="containsText" text="09.30 – 18.30">
      <formula>NOT(ISERROR(SEARCH("09.30 – 18.30",BE115)))</formula>
    </cfRule>
    <cfRule type="containsText" dxfId="7336" priority="7113" operator="containsText" text="09.00 – 13:00">
      <formula>NOT(ISERROR(SEARCH("09.00 – 13:00",BE115)))</formula>
    </cfRule>
    <cfRule type="containsText" dxfId="7335" priority="7114" operator="containsText" text="08.30 – 16.30">
      <formula>NOT(ISERROR(SEARCH("08.30 – 16.30",BE115)))</formula>
    </cfRule>
    <cfRule type="containsText" dxfId="7334" priority="7115" operator="containsText" text="08:30 – 17.30">
      <formula>NOT(ISERROR(SEARCH("08:30 – 17.30",BE115)))</formula>
    </cfRule>
    <cfRule type="containsText" dxfId="7333" priority="7116" operator="containsText" text="08.30 – 17.30">
      <formula>NOT(ISERROR(SEARCH("08.30 – 17.30",BE115)))</formula>
    </cfRule>
    <cfRule type="containsText" dxfId="7332" priority="7117" operator="containsText" text="09.00 – 18.00">
      <formula>NOT(ISERROR(SEARCH("09.00 – 18.00",BE115)))</formula>
    </cfRule>
    <cfRule type="containsText" dxfId="7331" priority="7118" operator="containsText" text="09.00 – 13.00">
      <formula>NOT(ISERROR(SEARCH("09.00 – 13.00",BE115)))</formula>
    </cfRule>
    <cfRule type="containsText" dxfId="7330" priority="7119" operator="containsText" text="11.30 – 19.30">
      <formula>NOT(ISERROR(SEARCH("11.30 – 19.30",BE115)))</formula>
    </cfRule>
    <cfRule type="containsText" dxfId="7329" priority="7120" operator="containsText" text="10.30 – 19.30">
      <formula>NOT(ISERROR(SEARCH("10.30 – 19.30",BE115)))</formula>
    </cfRule>
    <cfRule type="containsText" dxfId="7328" priority="7121" operator="containsText" text="09.00 – 15.00">
      <formula>NOT(ISERROR(SEARCH("09.00 – 15.00",BE115)))</formula>
    </cfRule>
    <cfRule type="containsText" dxfId="7327" priority="7122" operator="containsText" text="1 2 : 3 0">
      <formula>NOT(ISERROR(SEARCH("1 2 : 3 0",BE115)))</formula>
    </cfRule>
    <cfRule type="containsText" dxfId="7326" priority="7123" operator="containsText" text="1 3 : 3 0">
      <formula>NOT(ISERROR(SEARCH("1 3 : 3 0",BE115)))</formula>
    </cfRule>
    <cfRule type="containsText" dxfId="7325" priority="7124" operator="containsText" text="FESTIVITÁ">
      <formula>NOT(ISERROR(SEARCH("FESTIVITÁ",BE115)))</formula>
    </cfRule>
    <cfRule type="cellIs" dxfId="7324" priority="7125" operator="equal">
      <formula>"DOMENICA"</formula>
    </cfRule>
  </conditionalFormatting>
  <conditionalFormatting sqref="BE115:BE122">
    <cfRule type="containsText" dxfId="7323" priority="7100" operator="containsText" text="09.00 - 13.00">
      <formula>NOT(ISERROR(SEARCH("09.00 - 13.00",BE115)))</formula>
    </cfRule>
    <cfRule type="containsText" dxfId="7322" priority="7103" operator="containsText" text="09.00 – 15:00">
      <formula>NOT(ISERROR(SEARCH("09.00 – 15:00",BE115)))</formula>
    </cfRule>
    <cfRule type="containsText" dxfId="7321" priority="7104" operator="containsText" text="09.00 – 16.00">
      <formula>NOT(ISERROR(SEARCH("09.00 – 16.00",BE115)))</formula>
    </cfRule>
    <cfRule type="containsText" dxfId="7320" priority="7105" operator="containsText" text="09.00 - 13:00">
      <formula>NOT(ISERROR(SEARCH("09.00 - 13:00",BE115)))</formula>
    </cfRule>
    <cfRule type="containsText" dxfId="7319" priority="7106" operator="containsText" text="08.30 – 16:30 ">
      <formula>NOT(ISERROR(SEARCH("08.30 – 16:30 ",BE115)))</formula>
    </cfRule>
    <cfRule type="containsText" dxfId="7318" priority="7107" operator="containsText" text="08.30 – 17:30 ">
      <formula>NOT(ISERROR(SEARCH("08.30 – 17:30 ",BE115)))</formula>
    </cfRule>
  </conditionalFormatting>
  <conditionalFormatting sqref="BE115:BE122">
    <cfRule type="containsText" dxfId="7317" priority="7102" operator="containsText" text="1 3 : 0 0">
      <formula>NOT(ISERROR(SEARCH("1 3 : 0 0",BE115)))</formula>
    </cfRule>
  </conditionalFormatting>
  <conditionalFormatting sqref="BE115">
    <cfRule type="containsText" dxfId="7316" priority="7101" operator="containsText" text="13:00">
      <formula>NOT(ISERROR(SEARCH("13:00",BE115)))</formula>
    </cfRule>
  </conditionalFormatting>
  <conditionalFormatting sqref="BE115:BE122">
    <cfRule type="containsText" dxfId="7315" priority="7112" operator="containsText" text="09:00 – 13.00 ">
      <formula>NOT(ISERROR(SEARCH("09:00 – 13.00 ",BE115)))</formula>
    </cfRule>
  </conditionalFormatting>
  <conditionalFormatting sqref="BE121">
    <cfRule type="containsText" dxfId="7314" priority="7099" operator="containsText" text="09:00 – 13.00 ">
      <formula>NOT(ISERROR(SEARCH("09:00 – 13.00 ",BE121)))</formula>
    </cfRule>
  </conditionalFormatting>
  <conditionalFormatting sqref="BE115:BE122">
    <cfRule type="containsText" dxfId="7313" priority="7098" operator="containsText" text="09:00 – 13.00 ">
      <formula>NOT(ISERROR(SEARCH("09:00 – 13.00 ",BE115)))</formula>
    </cfRule>
  </conditionalFormatting>
  <conditionalFormatting sqref="BE121:BE122">
    <cfRule type="containsText" dxfId="7312" priority="7097" operator="containsText" text="09:00 – 13.00 ">
      <formula>NOT(ISERROR(SEARCH("09:00 – 13.00 ",BE121)))</formula>
    </cfRule>
  </conditionalFormatting>
  <conditionalFormatting sqref="BE116">
    <cfRule type="containsText" dxfId="7311" priority="7094" operator="containsText" text="09.00 -13.00">
      <formula>NOT(ISERROR(SEARCH("09.00 -13.00",BE116)))</formula>
    </cfRule>
    <cfRule type="containsText" dxfId="7310" priority="7095" operator="containsText" text="09.00 -15:00">
      <formula>NOT(ISERROR(SEARCH("09.00 -15:00",BE116)))</formula>
    </cfRule>
    <cfRule type="containsText" dxfId="7309" priority="7096" operator="containsText" text="09.00 -16.00">
      <formula>NOT(ISERROR(SEARCH("09.00 -16.00",BE116)))</formula>
    </cfRule>
  </conditionalFormatting>
  <conditionalFormatting sqref="BE117:BE122">
    <cfRule type="containsText" dxfId="7308" priority="7091" operator="containsText" text="09.00 -13.00">
      <formula>NOT(ISERROR(SEARCH("09.00 -13.00",BE117)))</formula>
    </cfRule>
    <cfRule type="containsText" dxfId="7307" priority="7092" operator="containsText" text="09.00 -15:00">
      <formula>NOT(ISERROR(SEARCH("09.00 -15:00",BE117)))</formula>
    </cfRule>
    <cfRule type="containsText" dxfId="7306" priority="7093" operator="containsText" text="09.00 -16.00">
      <formula>NOT(ISERROR(SEARCH("09.00 -16.00",BE117)))</formula>
    </cfRule>
  </conditionalFormatting>
  <conditionalFormatting sqref="BE115">
    <cfRule type="containsText" dxfId="7305" priority="7088" operator="containsText" text="09.00 -13.00">
      <formula>NOT(ISERROR(SEARCH("09.00 -13.00",BE115)))</formula>
    </cfRule>
    <cfRule type="containsText" dxfId="7304" priority="7089" operator="containsText" text="09.00 -15:00">
      <formula>NOT(ISERROR(SEARCH("09.00 -15:00",BE115)))</formula>
    </cfRule>
    <cfRule type="containsText" dxfId="7303" priority="7090" operator="containsText" text="09.00 -16.00">
      <formula>NOT(ISERROR(SEARCH("09.00 -16.00",BE115)))</formula>
    </cfRule>
  </conditionalFormatting>
  <conditionalFormatting sqref="BE121">
    <cfRule type="containsText" dxfId="7302" priority="7087" operator="containsText" text="09:00 – 13.00 ">
      <formula>NOT(ISERROR(SEARCH("09:00 – 13.00 ",BE121)))</formula>
    </cfRule>
  </conditionalFormatting>
  <conditionalFormatting sqref="BE115:BE122">
    <cfRule type="containsText" dxfId="7301" priority="7086" operator="containsText" text="09:00 – 13.00 ">
      <formula>NOT(ISERROR(SEARCH("09:00 – 13.00 ",BE115)))</formula>
    </cfRule>
  </conditionalFormatting>
  <conditionalFormatting sqref="BE121:BE122">
    <cfRule type="containsText" dxfId="7300" priority="7085" operator="containsText" text="09:00 – 13.00 ">
      <formula>NOT(ISERROR(SEARCH("09:00 – 13.00 ",BE121)))</formula>
    </cfRule>
  </conditionalFormatting>
  <conditionalFormatting sqref="BE116">
    <cfRule type="containsText" dxfId="7299" priority="7082" operator="containsText" text="09.00 -13.00">
      <formula>NOT(ISERROR(SEARCH("09.00 -13.00",BE116)))</formula>
    </cfRule>
    <cfRule type="containsText" dxfId="7298" priority="7083" operator="containsText" text="09.00 -15:00">
      <formula>NOT(ISERROR(SEARCH("09.00 -15:00",BE116)))</formula>
    </cfRule>
    <cfRule type="containsText" dxfId="7297" priority="7084" operator="containsText" text="09.00 -16.00">
      <formula>NOT(ISERROR(SEARCH("09.00 -16.00",BE116)))</formula>
    </cfRule>
  </conditionalFormatting>
  <conditionalFormatting sqref="BE117:BE122">
    <cfRule type="containsText" dxfId="7296" priority="7079" operator="containsText" text="09.00 -13.00">
      <formula>NOT(ISERROR(SEARCH("09.00 -13.00",BE117)))</formula>
    </cfRule>
    <cfRule type="containsText" dxfId="7295" priority="7080" operator="containsText" text="09.00 -15:00">
      <formula>NOT(ISERROR(SEARCH("09.00 -15:00",BE117)))</formula>
    </cfRule>
    <cfRule type="containsText" dxfId="7294" priority="7081" operator="containsText" text="09.00 -16.00">
      <formula>NOT(ISERROR(SEARCH("09.00 -16.00",BE117)))</formula>
    </cfRule>
  </conditionalFormatting>
  <conditionalFormatting sqref="BE115">
    <cfRule type="containsText" dxfId="7293" priority="7076" operator="containsText" text="09.00 -13.00">
      <formula>NOT(ISERROR(SEARCH("09.00 -13.00",BE115)))</formula>
    </cfRule>
    <cfRule type="containsText" dxfId="7292" priority="7077" operator="containsText" text="09.00 -15:00">
      <formula>NOT(ISERROR(SEARCH("09.00 -15:00",BE115)))</formula>
    </cfRule>
    <cfRule type="containsText" dxfId="7291" priority="7078" operator="containsText" text="09.00 -16.00">
      <formula>NOT(ISERROR(SEARCH("09.00 -16.00",BE115)))</formula>
    </cfRule>
  </conditionalFormatting>
  <conditionalFormatting sqref="BE116">
    <cfRule type="containsText" dxfId="7290" priority="7073" operator="containsText" text="09.00 -13:00">
      <formula>NOT(ISERROR(SEARCH("09.00 -13:00",BE116)))</formula>
    </cfRule>
    <cfRule type="containsText" dxfId="7289" priority="7074" operator="containsText" text="08.30 -17.30">
      <formula>NOT(ISERROR(SEARCH("08.30 -17.30",BE116)))</formula>
    </cfRule>
    <cfRule type="containsText" dxfId="7288" priority="7075" operator="containsText" text="08.30 -15:30">
      <formula>NOT(ISERROR(SEARCH("08.30 -15:30",BE116)))</formula>
    </cfRule>
  </conditionalFormatting>
  <conditionalFormatting sqref="BE117:BE122">
    <cfRule type="containsText" dxfId="7287" priority="7070" operator="containsText" text="09.00 -13.00">
      <formula>NOT(ISERROR(SEARCH("09.00 -13.00",BE117)))</formula>
    </cfRule>
    <cfRule type="containsText" dxfId="7286" priority="7071" operator="containsText" text="09.00 -15:00">
      <formula>NOT(ISERROR(SEARCH("09.00 -15:00",BE117)))</formula>
    </cfRule>
    <cfRule type="containsText" dxfId="7285" priority="7072" operator="containsText" text="09.00 -16.00">
      <formula>NOT(ISERROR(SEARCH("09.00 -16.00",BE117)))</formula>
    </cfRule>
  </conditionalFormatting>
  <conditionalFormatting sqref="BE117:BE122">
    <cfRule type="containsText" dxfId="7284" priority="7067" operator="containsText" text="09.00 -13:00">
      <formula>NOT(ISERROR(SEARCH("09.00 -13:00",BE117)))</formula>
    </cfRule>
    <cfRule type="containsText" dxfId="7283" priority="7068" operator="containsText" text="08.30 -17.30">
      <formula>NOT(ISERROR(SEARCH("08.30 -17.30",BE117)))</formula>
    </cfRule>
    <cfRule type="containsText" dxfId="7282" priority="7069" operator="containsText" text="08.30 -15:30">
      <formula>NOT(ISERROR(SEARCH("08.30 -15:30",BE117)))</formula>
    </cfRule>
  </conditionalFormatting>
  <conditionalFormatting sqref="BE115">
    <cfRule type="containsText" dxfId="7281" priority="7064" operator="containsText" text="09.00 -13.00">
      <formula>NOT(ISERROR(SEARCH("09.00 -13.00",BE115)))</formula>
    </cfRule>
    <cfRule type="containsText" dxfId="7280" priority="7065" operator="containsText" text="09.00 -15:00">
      <formula>NOT(ISERROR(SEARCH("09.00 -15:00",BE115)))</formula>
    </cfRule>
    <cfRule type="containsText" dxfId="7279" priority="7066" operator="containsText" text="09.00 -16.00">
      <formula>NOT(ISERROR(SEARCH("09.00 -16.00",BE115)))</formula>
    </cfRule>
  </conditionalFormatting>
  <conditionalFormatting sqref="BE115">
    <cfRule type="containsText" dxfId="7278" priority="7061" operator="containsText" text="09.00 -13:00">
      <formula>NOT(ISERROR(SEARCH("09.00 -13:00",BE115)))</formula>
    </cfRule>
    <cfRule type="containsText" dxfId="7277" priority="7062" operator="containsText" text="08.30 -17.30">
      <formula>NOT(ISERROR(SEARCH("08.30 -17.30",BE115)))</formula>
    </cfRule>
    <cfRule type="containsText" dxfId="7276" priority="7063" operator="containsText" text="08.30 -15:30">
      <formula>NOT(ISERROR(SEARCH("08.30 -15:30",BE115)))</formula>
    </cfRule>
  </conditionalFormatting>
  <conditionalFormatting sqref="BE125:BE132">
    <cfRule type="containsText" dxfId="7275" priority="7043" operator="containsText" text="08.30 – 14.30">
      <formula>NOT(ISERROR(SEARCH("08.30 – 14.30",BE125)))</formula>
    </cfRule>
    <cfRule type="containsText" dxfId="7274" priority="7044" operator="containsText" text="09:30 – 18.30">
      <formula>NOT(ISERROR(SEARCH("09:30 – 18.30",BE125)))</formula>
    </cfRule>
    <cfRule type="containsText" dxfId="7273" priority="7045" operator="containsText" text="10.30 – 18.30">
      <formula>NOT(ISERROR(SEARCH("10.30 – 18.30",BE125)))</formula>
    </cfRule>
    <cfRule type="containsText" dxfId="7272" priority="7046" operator="containsText" text="09.30 – 18.30">
      <formula>NOT(ISERROR(SEARCH("09.30 – 18.30",BE125)))</formula>
    </cfRule>
    <cfRule type="containsText" dxfId="7271" priority="7048" operator="containsText" text="09.00 – 13:00">
      <formula>NOT(ISERROR(SEARCH("09.00 – 13:00",BE125)))</formula>
    </cfRule>
    <cfRule type="containsText" dxfId="7270" priority="7049" operator="containsText" text="08.30 – 16.30">
      <formula>NOT(ISERROR(SEARCH("08.30 – 16.30",BE125)))</formula>
    </cfRule>
    <cfRule type="containsText" dxfId="7269" priority="7050" operator="containsText" text="08:30 – 17.30">
      <formula>NOT(ISERROR(SEARCH("08:30 – 17.30",BE125)))</formula>
    </cfRule>
    <cfRule type="containsText" dxfId="7268" priority="7051" operator="containsText" text="08.30 – 17.30">
      <formula>NOT(ISERROR(SEARCH("08.30 – 17.30",BE125)))</formula>
    </cfRule>
    <cfRule type="containsText" dxfId="7267" priority="7052" operator="containsText" text="09.00 – 18.00">
      <formula>NOT(ISERROR(SEARCH("09.00 – 18.00",BE125)))</formula>
    </cfRule>
    <cfRule type="containsText" dxfId="7266" priority="7053" operator="containsText" text="09.00 – 13.00">
      <formula>NOT(ISERROR(SEARCH("09.00 – 13.00",BE125)))</formula>
    </cfRule>
    <cfRule type="containsText" dxfId="7265" priority="7054" operator="containsText" text="11.30 – 19.30">
      <formula>NOT(ISERROR(SEARCH("11.30 – 19.30",BE125)))</formula>
    </cfRule>
    <cfRule type="containsText" dxfId="7264" priority="7055" operator="containsText" text="10.30 – 19.30">
      <formula>NOT(ISERROR(SEARCH("10.30 – 19.30",BE125)))</formula>
    </cfRule>
    <cfRule type="containsText" dxfId="7263" priority="7056" operator="containsText" text="09.00 – 15.00">
      <formula>NOT(ISERROR(SEARCH("09.00 – 15.00",BE125)))</formula>
    </cfRule>
    <cfRule type="containsText" dxfId="7262" priority="7057" operator="containsText" text="1 2 : 3 0">
      <formula>NOT(ISERROR(SEARCH("1 2 : 3 0",BE125)))</formula>
    </cfRule>
    <cfRule type="containsText" dxfId="7261" priority="7058" operator="containsText" text="1 3 : 3 0">
      <formula>NOT(ISERROR(SEARCH("1 3 : 3 0",BE125)))</formula>
    </cfRule>
    <cfRule type="containsText" dxfId="7260" priority="7059" operator="containsText" text="FESTIVITÁ">
      <formula>NOT(ISERROR(SEARCH("FESTIVITÁ",BE125)))</formula>
    </cfRule>
    <cfRule type="cellIs" dxfId="7259" priority="7060" operator="equal">
      <formula>"DOMENICA"</formula>
    </cfRule>
  </conditionalFormatting>
  <conditionalFormatting sqref="BE125:BE132">
    <cfRule type="containsText" dxfId="7258" priority="7035" operator="containsText" text="09.00 - 13.00">
      <formula>NOT(ISERROR(SEARCH("09.00 - 13.00",BE125)))</formula>
    </cfRule>
    <cfRule type="containsText" dxfId="7257" priority="7038" operator="containsText" text="09.00 – 15:00">
      <formula>NOT(ISERROR(SEARCH("09.00 – 15:00",BE125)))</formula>
    </cfRule>
    <cfRule type="containsText" dxfId="7256" priority="7039" operator="containsText" text="09.00 – 16.00">
      <formula>NOT(ISERROR(SEARCH("09.00 – 16.00",BE125)))</formula>
    </cfRule>
    <cfRule type="containsText" dxfId="7255" priority="7040" operator="containsText" text="09.00 - 13:00">
      <formula>NOT(ISERROR(SEARCH("09.00 - 13:00",BE125)))</formula>
    </cfRule>
    <cfRule type="containsText" dxfId="7254" priority="7041" operator="containsText" text="08.30 – 16:30 ">
      <formula>NOT(ISERROR(SEARCH("08.30 – 16:30 ",BE125)))</formula>
    </cfRule>
    <cfRule type="containsText" dxfId="7253" priority="7042" operator="containsText" text="08.30 – 17:30 ">
      <formula>NOT(ISERROR(SEARCH("08.30 – 17:30 ",BE125)))</formula>
    </cfRule>
  </conditionalFormatting>
  <conditionalFormatting sqref="BE125:BE132">
    <cfRule type="containsText" dxfId="7252" priority="7037" operator="containsText" text="1 3 : 0 0">
      <formula>NOT(ISERROR(SEARCH("1 3 : 0 0",BE125)))</formula>
    </cfRule>
  </conditionalFormatting>
  <conditionalFormatting sqref="BE125">
    <cfRule type="containsText" dxfId="7251" priority="7036" operator="containsText" text="13:00">
      <formula>NOT(ISERROR(SEARCH("13:00",BE125)))</formula>
    </cfRule>
  </conditionalFormatting>
  <conditionalFormatting sqref="BE125:BE132">
    <cfRule type="containsText" dxfId="7250" priority="7047" operator="containsText" text="09:00 – 13.00 ">
      <formula>NOT(ISERROR(SEARCH("09:00 – 13.00 ",BE125)))</formula>
    </cfRule>
  </conditionalFormatting>
  <conditionalFormatting sqref="BE131">
    <cfRule type="containsText" dxfId="7249" priority="7034" operator="containsText" text="09:00 – 13.00 ">
      <formula>NOT(ISERROR(SEARCH("09:00 – 13.00 ",BE131)))</formula>
    </cfRule>
  </conditionalFormatting>
  <conditionalFormatting sqref="BE125:BE132">
    <cfRule type="containsText" dxfId="7248" priority="7033" operator="containsText" text="09:00 – 13.00 ">
      <formula>NOT(ISERROR(SEARCH("09:00 – 13.00 ",BE125)))</formula>
    </cfRule>
  </conditionalFormatting>
  <conditionalFormatting sqref="BE131:BE132">
    <cfRule type="containsText" dxfId="7247" priority="7032" operator="containsText" text="09:00 – 13.00 ">
      <formula>NOT(ISERROR(SEARCH("09:00 – 13.00 ",BE131)))</formula>
    </cfRule>
  </conditionalFormatting>
  <conditionalFormatting sqref="BE126">
    <cfRule type="containsText" dxfId="7246" priority="7029" operator="containsText" text="09.00 -13.00">
      <formula>NOT(ISERROR(SEARCH("09.00 -13.00",BE126)))</formula>
    </cfRule>
    <cfRule type="containsText" dxfId="7245" priority="7030" operator="containsText" text="09.00 -15:00">
      <formula>NOT(ISERROR(SEARCH("09.00 -15:00",BE126)))</formula>
    </cfRule>
    <cfRule type="containsText" dxfId="7244" priority="7031" operator="containsText" text="09.00 -16.00">
      <formula>NOT(ISERROR(SEARCH("09.00 -16.00",BE126)))</formula>
    </cfRule>
  </conditionalFormatting>
  <conditionalFormatting sqref="BE127:BE132">
    <cfRule type="containsText" dxfId="7243" priority="7026" operator="containsText" text="09.00 -13.00">
      <formula>NOT(ISERROR(SEARCH("09.00 -13.00",BE127)))</formula>
    </cfRule>
    <cfRule type="containsText" dxfId="7242" priority="7027" operator="containsText" text="09.00 -15:00">
      <formula>NOT(ISERROR(SEARCH("09.00 -15:00",BE127)))</formula>
    </cfRule>
    <cfRule type="containsText" dxfId="7241" priority="7028" operator="containsText" text="09.00 -16.00">
      <formula>NOT(ISERROR(SEARCH("09.00 -16.00",BE127)))</formula>
    </cfRule>
  </conditionalFormatting>
  <conditionalFormatting sqref="BE125">
    <cfRule type="containsText" dxfId="7240" priority="7023" operator="containsText" text="09.00 -13.00">
      <formula>NOT(ISERROR(SEARCH("09.00 -13.00",BE125)))</formula>
    </cfRule>
    <cfRule type="containsText" dxfId="7239" priority="7024" operator="containsText" text="09.00 -15:00">
      <formula>NOT(ISERROR(SEARCH("09.00 -15:00",BE125)))</formula>
    </cfRule>
    <cfRule type="containsText" dxfId="7238" priority="7025" operator="containsText" text="09.00 -16.00">
      <formula>NOT(ISERROR(SEARCH("09.00 -16.00",BE125)))</formula>
    </cfRule>
  </conditionalFormatting>
  <conditionalFormatting sqref="BE131">
    <cfRule type="containsText" dxfId="7237" priority="7022" operator="containsText" text="09:00 – 13.00 ">
      <formula>NOT(ISERROR(SEARCH("09:00 – 13.00 ",BE131)))</formula>
    </cfRule>
  </conditionalFormatting>
  <conditionalFormatting sqref="BE125:BE132">
    <cfRule type="containsText" dxfId="7236" priority="7021" operator="containsText" text="09:00 – 13.00 ">
      <formula>NOT(ISERROR(SEARCH("09:00 – 13.00 ",BE125)))</formula>
    </cfRule>
  </conditionalFormatting>
  <conditionalFormatting sqref="BE131:BE132">
    <cfRule type="containsText" dxfId="7235" priority="7020" operator="containsText" text="09:00 – 13.00 ">
      <formula>NOT(ISERROR(SEARCH("09:00 – 13.00 ",BE131)))</formula>
    </cfRule>
  </conditionalFormatting>
  <conditionalFormatting sqref="BE126">
    <cfRule type="containsText" dxfId="7234" priority="7017" operator="containsText" text="09.00 -13.00">
      <formula>NOT(ISERROR(SEARCH("09.00 -13.00",BE126)))</formula>
    </cfRule>
    <cfRule type="containsText" dxfId="7233" priority="7018" operator="containsText" text="09.00 -15:00">
      <formula>NOT(ISERROR(SEARCH("09.00 -15:00",BE126)))</formula>
    </cfRule>
    <cfRule type="containsText" dxfId="7232" priority="7019" operator="containsText" text="09.00 -16.00">
      <formula>NOT(ISERROR(SEARCH("09.00 -16.00",BE126)))</formula>
    </cfRule>
  </conditionalFormatting>
  <conditionalFormatting sqref="BE127:BE132">
    <cfRule type="containsText" dxfId="7231" priority="7014" operator="containsText" text="09.00 -13.00">
      <formula>NOT(ISERROR(SEARCH("09.00 -13.00",BE127)))</formula>
    </cfRule>
    <cfRule type="containsText" dxfId="7230" priority="7015" operator="containsText" text="09.00 -15:00">
      <formula>NOT(ISERROR(SEARCH("09.00 -15:00",BE127)))</formula>
    </cfRule>
    <cfRule type="containsText" dxfId="7229" priority="7016" operator="containsText" text="09.00 -16.00">
      <formula>NOT(ISERROR(SEARCH("09.00 -16.00",BE127)))</formula>
    </cfRule>
  </conditionalFormatting>
  <conditionalFormatting sqref="BE125">
    <cfRule type="containsText" dxfId="7228" priority="7011" operator="containsText" text="09.00 -13.00">
      <formula>NOT(ISERROR(SEARCH("09.00 -13.00",BE125)))</formula>
    </cfRule>
    <cfRule type="containsText" dxfId="7227" priority="7012" operator="containsText" text="09.00 -15:00">
      <formula>NOT(ISERROR(SEARCH("09.00 -15:00",BE125)))</formula>
    </cfRule>
    <cfRule type="containsText" dxfId="7226" priority="7013" operator="containsText" text="09.00 -16.00">
      <formula>NOT(ISERROR(SEARCH("09.00 -16.00",BE125)))</formula>
    </cfRule>
  </conditionalFormatting>
  <conditionalFormatting sqref="BE126">
    <cfRule type="containsText" dxfId="7225" priority="7008" operator="containsText" text="09.00 -13:00">
      <formula>NOT(ISERROR(SEARCH("09.00 -13:00",BE126)))</formula>
    </cfRule>
    <cfRule type="containsText" dxfId="7224" priority="7009" operator="containsText" text="08.30 -17.30">
      <formula>NOT(ISERROR(SEARCH("08.30 -17.30",BE126)))</formula>
    </cfRule>
    <cfRule type="containsText" dxfId="7223" priority="7010" operator="containsText" text="08.30 -15:30">
      <formula>NOT(ISERROR(SEARCH("08.30 -15:30",BE126)))</formula>
    </cfRule>
  </conditionalFormatting>
  <conditionalFormatting sqref="BE127:BE132">
    <cfRule type="containsText" dxfId="7222" priority="7005" operator="containsText" text="09.00 -13.00">
      <formula>NOT(ISERROR(SEARCH("09.00 -13.00",BE127)))</formula>
    </cfRule>
    <cfRule type="containsText" dxfId="7221" priority="7006" operator="containsText" text="09.00 -15:00">
      <formula>NOT(ISERROR(SEARCH("09.00 -15:00",BE127)))</formula>
    </cfRule>
    <cfRule type="containsText" dxfId="7220" priority="7007" operator="containsText" text="09.00 -16.00">
      <formula>NOT(ISERROR(SEARCH("09.00 -16.00",BE127)))</formula>
    </cfRule>
  </conditionalFormatting>
  <conditionalFormatting sqref="BE127:BE132">
    <cfRule type="containsText" dxfId="7219" priority="7002" operator="containsText" text="09.00 -13:00">
      <formula>NOT(ISERROR(SEARCH("09.00 -13:00",BE127)))</formula>
    </cfRule>
    <cfRule type="containsText" dxfId="7218" priority="7003" operator="containsText" text="08.30 -17.30">
      <formula>NOT(ISERROR(SEARCH("08.30 -17.30",BE127)))</formula>
    </cfRule>
    <cfRule type="containsText" dxfId="7217" priority="7004" operator="containsText" text="08.30 -15:30">
      <formula>NOT(ISERROR(SEARCH("08.30 -15:30",BE127)))</formula>
    </cfRule>
  </conditionalFormatting>
  <conditionalFormatting sqref="BE125">
    <cfRule type="containsText" dxfId="7216" priority="6999" operator="containsText" text="09.00 -13.00">
      <formula>NOT(ISERROR(SEARCH("09.00 -13.00",BE125)))</formula>
    </cfRule>
    <cfRule type="containsText" dxfId="7215" priority="7000" operator="containsText" text="09.00 -15:00">
      <formula>NOT(ISERROR(SEARCH("09.00 -15:00",BE125)))</formula>
    </cfRule>
    <cfRule type="containsText" dxfId="7214" priority="7001" operator="containsText" text="09.00 -16.00">
      <formula>NOT(ISERROR(SEARCH("09.00 -16.00",BE125)))</formula>
    </cfRule>
  </conditionalFormatting>
  <conditionalFormatting sqref="BE125">
    <cfRule type="containsText" dxfId="7213" priority="6996" operator="containsText" text="09.00 -13:00">
      <formula>NOT(ISERROR(SEARCH("09.00 -13:00",BE125)))</formula>
    </cfRule>
    <cfRule type="containsText" dxfId="7212" priority="6997" operator="containsText" text="08.30 -17.30">
      <formula>NOT(ISERROR(SEARCH("08.30 -17.30",BE125)))</formula>
    </cfRule>
    <cfRule type="containsText" dxfId="7211" priority="6998" operator="containsText" text="08.30 -15:30">
      <formula>NOT(ISERROR(SEARCH("08.30 -15:30",BE125)))</formula>
    </cfRule>
  </conditionalFormatting>
  <conditionalFormatting sqref="BE135:BE142">
    <cfRule type="containsText" dxfId="7210" priority="6978" operator="containsText" text="08.30 – 14.30">
      <formula>NOT(ISERROR(SEARCH("08.30 – 14.30",BE135)))</formula>
    </cfRule>
    <cfRule type="containsText" dxfId="7209" priority="6979" operator="containsText" text="09:30 – 18.30">
      <formula>NOT(ISERROR(SEARCH("09:30 – 18.30",BE135)))</formula>
    </cfRule>
    <cfRule type="containsText" dxfId="7208" priority="6980" operator="containsText" text="10.30 – 18.30">
      <formula>NOT(ISERROR(SEARCH("10.30 – 18.30",BE135)))</formula>
    </cfRule>
    <cfRule type="containsText" dxfId="7207" priority="6981" operator="containsText" text="09.30 – 18.30">
      <formula>NOT(ISERROR(SEARCH("09.30 – 18.30",BE135)))</formula>
    </cfRule>
    <cfRule type="containsText" dxfId="7206" priority="6983" operator="containsText" text="09.00 – 13:00">
      <formula>NOT(ISERROR(SEARCH("09.00 – 13:00",BE135)))</formula>
    </cfRule>
    <cfRule type="containsText" dxfId="7205" priority="6984" operator="containsText" text="08.30 – 16.30">
      <formula>NOT(ISERROR(SEARCH("08.30 – 16.30",BE135)))</formula>
    </cfRule>
    <cfRule type="containsText" dxfId="7204" priority="6985" operator="containsText" text="08:30 – 17.30">
      <formula>NOT(ISERROR(SEARCH("08:30 – 17.30",BE135)))</formula>
    </cfRule>
    <cfRule type="containsText" dxfId="7203" priority="6986" operator="containsText" text="08.30 – 17.30">
      <formula>NOT(ISERROR(SEARCH("08.30 – 17.30",BE135)))</formula>
    </cfRule>
    <cfRule type="containsText" dxfId="7202" priority="6987" operator="containsText" text="09.00 – 18.00">
      <formula>NOT(ISERROR(SEARCH("09.00 – 18.00",BE135)))</formula>
    </cfRule>
    <cfRule type="containsText" dxfId="7201" priority="6988" operator="containsText" text="09.00 – 13.00">
      <formula>NOT(ISERROR(SEARCH("09.00 – 13.00",BE135)))</formula>
    </cfRule>
    <cfRule type="containsText" dxfId="7200" priority="6989" operator="containsText" text="11.30 – 19.30">
      <formula>NOT(ISERROR(SEARCH("11.30 – 19.30",BE135)))</formula>
    </cfRule>
    <cfRule type="containsText" dxfId="7199" priority="6990" operator="containsText" text="10.30 – 19.30">
      <formula>NOT(ISERROR(SEARCH("10.30 – 19.30",BE135)))</formula>
    </cfRule>
    <cfRule type="containsText" dxfId="7198" priority="6991" operator="containsText" text="09.00 – 15.00">
      <formula>NOT(ISERROR(SEARCH("09.00 – 15.00",BE135)))</formula>
    </cfRule>
    <cfRule type="containsText" dxfId="7197" priority="6992" operator="containsText" text="1 2 : 3 0">
      <formula>NOT(ISERROR(SEARCH("1 2 : 3 0",BE135)))</formula>
    </cfRule>
    <cfRule type="containsText" dxfId="7196" priority="6993" operator="containsText" text="1 3 : 3 0">
      <formula>NOT(ISERROR(SEARCH("1 3 : 3 0",BE135)))</formula>
    </cfRule>
    <cfRule type="containsText" dxfId="7195" priority="6994" operator="containsText" text="FESTIVITÁ">
      <formula>NOT(ISERROR(SEARCH("FESTIVITÁ",BE135)))</formula>
    </cfRule>
    <cfRule type="cellIs" dxfId="7194" priority="6995" operator="equal">
      <formula>"DOMENICA"</formula>
    </cfRule>
  </conditionalFormatting>
  <conditionalFormatting sqref="BE135:BE142">
    <cfRule type="containsText" dxfId="7193" priority="6970" operator="containsText" text="09.00 - 13.00">
      <formula>NOT(ISERROR(SEARCH("09.00 - 13.00",BE135)))</formula>
    </cfRule>
    <cfRule type="containsText" dxfId="7192" priority="6973" operator="containsText" text="09.00 – 15:00">
      <formula>NOT(ISERROR(SEARCH("09.00 – 15:00",BE135)))</formula>
    </cfRule>
    <cfRule type="containsText" dxfId="7191" priority="6974" operator="containsText" text="09.00 – 16.00">
      <formula>NOT(ISERROR(SEARCH("09.00 – 16.00",BE135)))</formula>
    </cfRule>
    <cfRule type="containsText" dxfId="7190" priority="6975" operator="containsText" text="09.00 - 13:00">
      <formula>NOT(ISERROR(SEARCH("09.00 - 13:00",BE135)))</formula>
    </cfRule>
    <cfRule type="containsText" dxfId="7189" priority="6976" operator="containsText" text="08.30 – 16:30 ">
      <formula>NOT(ISERROR(SEARCH("08.30 – 16:30 ",BE135)))</formula>
    </cfRule>
    <cfRule type="containsText" dxfId="7188" priority="6977" operator="containsText" text="08.30 – 17:30 ">
      <formula>NOT(ISERROR(SEARCH("08.30 – 17:30 ",BE135)))</formula>
    </cfRule>
  </conditionalFormatting>
  <conditionalFormatting sqref="BE135:BE142">
    <cfRule type="containsText" dxfId="7187" priority="6972" operator="containsText" text="1 3 : 0 0">
      <formula>NOT(ISERROR(SEARCH("1 3 : 0 0",BE135)))</formula>
    </cfRule>
  </conditionalFormatting>
  <conditionalFormatting sqref="BE135:BE142">
    <cfRule type="containsText" dxfId="7186" priority="6982" operator="containsText" text="09:00 – 13.00 ">
      <formula>NOT(ISERROR(SEARCH("09:00 – 13.00 ",BE135)))</formula>
    </cfRule>
  </conditionalFormatting>
  <conditionalFormatting sqref="BE141">
    <cfRule type="containsText" dxfId="7185" priority="6969" operator="containsText" text="09:00 – 13.00 ">
      <formula>NOT(ISERROR(SEARCH("09:00 – 13.00 ",BE141)))</formula>
    </cfRule>
  </conditionalFormatting>
  <conditionalFormatting sqref="BE135:BE142">
    <cfRule type="containsText" dxfId="7184" priority="6968" operator="containsText" text="09:00 – 13.00 ">
      <formula>NOT(ISERROR(SEARCH("09:00 – 13.00 ",BE135)))</formula>
    </cfRule>
  </conditionalFormatting>
  <conditionalFormatting sqref="BE141:BE142">
    <cfRule type="containsText" dxfId="7183" priority="6967" operator="containsText" text="09:00 – 13.00 ">
      <formula>NOT(ISERROR(SEARCH("09:00 – 13.00 ",BE141)))</formula>
    </cfRule>
  </conditionalFormatting>
  <conditionalFormatting sqref="BE136">
    <cfRule type="containsText" dxfId="7182" priority="6964" operator="containsText" text="09.00 -13.00">
      <formula>NOT(ISERROR(SEARCH("09.00 -13.00",BE136)))</formula>
    </cfRule>
    <cfRule type="containsText" dxfId="7181" priority="6965" operator="containsText" text="09.00 -15:00">
      <formula>NOT(ISERROR(SEARCH("09.00 -15:00",BE136)))</formula>
    </cfRule>
    <cfRule type="containsText" dxfId="7180" priority="6966" operator="containsText" text="09.00 -16.00">
      <formula>NOT(ISERROR(SEARCH("09.00 -16.00",BE136)))</formula>
    </cfRule>
  </conditionalFormatting>
  <conditionalFormatting sqref="BE141">
    <cfRule type="containsText" dxfId="7179" priority="6957" operator="containsText" text="09:00 – 13.00 ">
      <formula>NOT(ISERROR(SEARCH("09:00 – 13.00 ",BE141)))</formula>
    </cfRule>
  </conditionalFormatting>
  <conditionalFormatting sqref="BE135:BE142">
    <cfRule type="containsText" dxfId="7178" priority="6956" operator="containsText" text="09:00 – 13.00 ">
      <formula>NOT(ISERROR(SEARCH("09:00 – 13.00 ",BE135)))</formula>
    </cfRule>
  </conditionalFormatting>
  <conditionalFormatting sqref="BE141:BE142">
    <cfRule type="containsText" dxfId="7177" priority="6955" operator="containsText" text="09:00 – 13.00 ">
      <formula>NOT(ISERROR(SEARCH("09:00 – 13.00 ",BE141)))</formula>
    </cfRule>
  </conditionalFormatting>
  <conditionalFormatting sqref="BE136">
    <cfRule type="containsText" dxfId="7176" priority="6943" operator="containsText" text="09.00 -13:00">
      <formula>NOT(ISERROR(SEARCH("09.00 -13:00",BE136)))</formula>
    </cfRule>
    <cfRule type="containsText" dxfId="7175" priority="6944" operator="containsText" text="08.30 -17.30">
      <formula>NOT(ISERROR(SEARCH("08.30 -17.30",BE136)))</formula>
    </cfRule>
    <cfRule type="containsText" dxfId="7174" priority="6945" operator="containsText" text="08.30 -15:30">
      <formula>NOT(ISERROR(SEARCH("08.30 -15:30",BE136)))</formula>
    </cfRule>
  </conditionalFormatting>
  <conditionalFormatting sqref="BE137:BE142">
    <cfRule type="containsText" dxfId="7173" priority="6937" operator="containsText" text="09.00 -13:00">
      <formula>NOT(ISERROR(SEARCH("09.00 -13:00",BE137)))</formula>
    </cfRule>
    <cfRule type="containsText" dxfId="7172" priority="6938" operator="containsText" text="08.30 -17.30">
      <formula>NOT(ISERROR(SEARCH("08.30 -17.30",BE137)))</formula>
    </cfRule>
    <cfRule type="containsText" dxfId="7171" priority="6939" operator="containsText" text="08.30 -15:30">
      <formula>NOT(ISERROR(SEARCH("08.30 -15:30",BE137)))</formula>
    </cfRule>
  </conditionalFormatting>
  <conditionalFormatting sqref="BE135">
    <cfRule type="containsText" dxfId="7170" priority="6934" operator="containsText" text="09.00 -13.00">
      <formula>NOT(ISERROR(SEARCH("09.00 -13.00",BE135)))</formula>
    </cfRule>
    <cfRule type="containsText" dxfId="7169" priority="6935" operator="containsText" text="09.00 -15:00">
      <formula>NOT(ISERROR(SEARCH("09.00 -15:00",BE135)))</formula>
    </cfRule>
    <cfRule type="containsText" dxfId="7168" priority="6936" operator="containsText" text="09.00 -16.00">
      <formula>NOT(ISERROR(SEARCH("09.00 -16.00",BE135)))</formula>
    </cfRule>
  </conditionalFormatting>
  <conditionalFormatting sqref="BE135">
    <cfRule type="containsText" dxfId="7167" priority="6931" operator="containsText" text="09.00 -13:00">
      <formula>NOT(ISERROR(SEARCH("09.00 -13:00",BE135)))</formula>
    </cfRule>
    <cfRule type="containsText" dxfId="7166" priority="6932" operator="containsText" text="08.30 -17.30">
      <formula>NOT(ISERROR(SEARCH("08.30 -17.30",BE135)))</formula>
    </cfRule>
    <cfRule type="containsText" dxfId="7165" priority="6933" operator="containsText" text="08.30 -15:30">
      <formula>NOT(ISERROR(SEARCH("08.30 -15:30",BE135)))</formula>
    </cfRule>
  </conditionalFormatting>
  <conditionalFormatting sqref="BE153">
    <cfRule type="containsText" dxfId="7164" priority="6914" operator="containsText" text="08.30 – 14.30">
      <formula>NOT(ISERROR(SEARCH("08.30 – 14.30",BE153)))</formula>
    </cfRule>
    <cfRule type="containsText" dxfId="7163" priority="6915" operator="containsText" text="09:30 – 18.30">
      <formula>NOT(ISERROR(SEARCH("09:30 – 18.30",BE153)))</formula>
    </cfRule>
    <cfRule type="containsText" dxfId="7162" priority="6916" operator="containsText" text="10.30 – 18.30">
      <formula>NOT(ISERROR(SEARCH("10.30 – 18.30",BE153)))</formula>
    </cfRule>
    <cfRule type="containsText" dxfId="7161" priority="6917" operator="containsText" text="09.30 – 18.30">
      <formula>NOT(ISERROR(SEARCH("09.30 – 18.30",BE153)))</formula>
    </cfRule>
    <cfRule type="containsText" dxfId="7160" priority="6918" operator="containsText" text="09.00 – 13:00">
      <formula>NOT(ISERROR(SEARCH("09.00 – 13:00",BE153)))</formula>
    </cfRule>
    <cfRule type="containsText" dxfId="7159" priority="6919" operator="containsText" text="08.30 – 16.30">
      <formula>NOT(ISERROR(SEARCH("08.30 – 16.30",BE153)))</formula>
    </cfRule>
    <cfRule type="containsText" dxfId="7158" priority="6920" operator="containsText" text="08:30 – 17.30">
      <formula>NOT(ISERROR(SEARCH("08:30 – 17.30",BE153)))</formula>
    </cfRule>
    <cfRule type="containsText" dxfId="7157" priority="6921" operator="containsText" text="08.30 – 17.30">
      <formula>NOT(ISERROR(SEARCH("08.30 – 17.30",BE153)))</formula>
    </cfRule>
    <cfRule type="containsText" dxfId="7156" priority="6922" operator="containsText" text="09.00 – 18.00">
      <formula>NOT(ISERROR(SEARCH("09.00 – 18.00",BE153)))</formula>
    </cfRule>
    <cfRule type="containsText" dxfId="7155" priority="6923" operator="containsText" text="09.00 – 13.00">
      <formula>NOT(ISERROR(SEARCH("09.00 – 13.00",BE153)))</formula>
    </cfRule>
    <cfRule type="containsText" dxfId="7154" priority="6924" operator="containsText" text="11.30 – 19.30">
      <formula>NOT(ISERROR(SEARCH("11.30 – 19.30",BE153)))</formula>
    </cfRule>
    <cfRule type="containsText" dxfId="7153" priority="6925" operator="containsText" text="10.30 – 19.30">
      <formula>NOT(ISERROR(SEARCH("10.30 – 19.30",BE153)))</formula>
    </cfRule>
    <cfRule type="containsText" dxfId="7152" priority="6926" operator="containsText" text="09.00 – 15.00">
      <formula>NOT(ISERROR(SEARCH("09.00 – 15.00",BE153)))</formula>
    </cfRule>
    <cfRule type="containsText" dxfId="7151" priority="6927" operator="containsText" text="12:30">
      <formula>NOT(ISERROR(SEARCH("12:30",BE153)))</formula>
    </cfRule>
    <cfRule type="containsText" dxfId="7150" priority="6928" operator="containsText" text="13:30">
      <formula>NOT(ISERROR(SEARCH("13:30",BE153)))</formula>
    </cfRule>
    <cfRule type="containsText" dxfId="7149" priority="6929" operator="containsText" text="FESTIVITÁ">
      <formula>NOT(ISERROR(SEARCH("FESTIVITÁ",BE153)))</formula>
    </cfRule>
    <cfRule type="cellIs" dxfId="7148" priority="6930" operator="equal">
      <formula>"DOMENICA"</formula>
    </cfRule>
  </conditionalFormatting>
  <conditionalFormatting sqref="BE154">
    <cfRule type="cellIs" dxfId="7147" priority="6905" operator="equal">
      <formula>"09.00 – 13.00"</formula>
    </cfRule>
  </conditionalFormatting>
  <conditionalFormatting sqref="BE154">
    <cfRule type="cellIs" dxfId="7146" priority="6906" operator="equal">
      <formula>"09.00 – 15.00"</formula>
    </cfRule>
  </conditionalFormatting>
  <conditionalFormatting sqref="BE154">
    <cfRule type="cellIs" dxfId="7145" priority="6907" operator="equal">
      <formula>"09.00 – 18.00"</formula>
    </cfRule>
  </conditionalFormatting>
  <conditionalFormatting sqref="BE154">
    <cfRule type="cellIs" dxfId="7144" priority="6908" operator="equal">
      <formula>"09.30 – 13.00"</formula>
    </cfRule>
  </conditionalFormatting>
  <conditionalFormatting sqref="BE154">
    <cfRule type="cellIs" dxfId="7143" priority="6909" operator="equal">
      <formula>"10.30 – 19.30"</formula>
    </cfRule>
  </conditionalFormatting>
  <conditionalFormatting sqref="BE154">
    <cfRule type="cellIs" dxfId="7142" priority="6910" operator="equal">
      <formula>"11.30 – 19.30"</formula>
    </cfRule>
  </conditionalFormatting>
  <conditionalFormatting sqref="BE154">
    <cfRule type="cellIs" dxfId="7141" priority="6911" operator="equal">
      <formula>_FV(13,"3")</formula>
    </cfRule>
  </conditionalFormatting>
  <conditionalFormatting sqref="BE154">
    <cfRule type="cellIs" dxfId="7140" priority="6912" operator="equal">
      <formula>_FV(13,"3")</formula>
    </cfRule>
  </conditionalFormatting>
  <conditionalFormatting sqref="BE154">
    <cfRule type="cellIs" dxfId="7139" priority="6913" operator="equal">
      <formula>_FV(13,"3")</formula>
    </cfRule>
  </conditionalFormatting>
  <conditionalFormatting sqref="BE154">
    <cfRule type="containsText" dxfId="7138" priority="6895" operator="containsText" text="DOMENICA">
      <formula>NOT(ISERROR(SEARCH("DOMENICA",BE154)))</formula>
    </cfRule>
    <cfRule type="containsText" dxfId="7137" priority="6896" operator="containsText" text="08.30 – 14.30">
      <formula>NOT(ISERROR(SEARCH("08.30 – 14.30",BE154)))</formula>
    </cfRule>
    <cfRule type="containsText" dxfId="7136" priority="6897" operator="containsText" text="09.30 – 18.30">
      <formula>NOT(ISERROR(SEARCH("09.30 – 18.30",BE154)))</formula>
    </cfRule>
    <cfRule type="containsText" dxfId="7135" priority="6898" operator="containsText" text="08.30 – 16.30">
      <formula>NOT(ISERROR(SEARCH("08.30 – 16.30",BE154)))</formula>
    </cfRule>
    <cfRule type="containsText" dxfId="7134" priority="6899" operator="containsText" text="08.30 – 17.30">
      <formula>NOT(ISERROR(SEARCH("08.30 – 17.30",BE154)))</formula>
    </cfRule>
    <cfRule type="containsText" dxfId="7133" priority="6900" operator="containsText" text="09.00 – 18.00">
      <formula>NOT(ISERROR(SEARCH("09.00 – 18.00",BE154)))</formula>
    </cfRule>
    <cfRule type="containsText" dxfId="7132" priority="6901" operator="containsText" text="09.00 – 15.00">
      <formula>NOT(ISERROR(SEARCH("09.00 – 15.00",BE154)))</formula>
    </cfRule>
    <cfRule type="containsText" dxfId="7131" priority="6902" operator="containsText" text="10.30 – 19.30">
      <formula>NOT(ISERROR(SEARCH("10.30 – 19.30",BE154)))</formula>
    </cfRule>
    <cfRule type="containsText" dxfId="7130" priority="6903" operator="containsText" text="09.00 – 13.00">
      <formula>NOT(ISERROR(SEARCH("09.00 – 13.00",BE154)))</formula>
    </cfRule>
    <cfRule type="containsText" dxfId="7129" priority="6904" operator="containsText" text="11.30 – 19.30">
      <formula>NOT(ISERROR(SEARCH("11.30 – 19.30",BE154)))</formula>
    </cfRule>
  </conditionalFormatting>
  <conditionalFormatting sqref="BE154">
    <cfRule type="cellIs" dxfId="7128" priority="6887" operator="equal">
      <formula>"09.00 – 15.00"</formula>
    </cfRule>
  </conditionalFormatting>
  <conditionalFormatting sqref="BE154">
    <cfRule type="cellIs" dxfId="7127" priority="6888" operator="equal">
      <formula>"09.00 – 18.00"</formula>
    </cfRule>
  </conditionalFormatting>
  <conditionalFormatting sqref="BE154">
    <cfRule type="cellIs" dxfId="7126" priority="6889" operator="equal">
      <formula>"09.30 – 13.00"</formula>
    </cfRule>
  </conditionalFormatting>
  <conditionalFormatting sqref="BE154">
    <cfRule type="cellIs" dxfId="7125" priority="6890" operator="equal">
      <formula>"10.30 – 19.30"</formula>
    </cfRule>
  </conditionalFormatting>
  <conditionalFormatting sqref="BE154">
    <cfRule type="cellIs" dxfId="7124" priority="6891" operator="equal">
      <formula>"11.30 – 19.30"</formula>
    </cfRule>
  </conditionalFormatting>
  <conditionalFormatting sqref="BE154">
    <cfRule type="cellIs" dxfId="7123" priority="6892" operator="equal">
      <formula>_FV(13,"3")</formula>
    </cfRule>
  </conditionalFormatting>
  <conditionalFormatting sqref="BE154">
    <cfRule type="cellIs" dxfId="7122" priority="6893" operator="equal">
      <formula>_FV(13,"3")</formula>
    </cfRule>
  </conditionalFormatting>
  <conditionalFormatting sqref="BE154">
    <cfRule type="cellIs" dxfId="7121" priority="6894" operator="equal">
      <formula>_FV(13,"3")</formula>
    </cfRule>
  </conditionalFormatting>
  <conditionalFormatting sqref="BE154">
    <cfRule type="cellIs" dxfId="7120" priority="6879" operator="equal">
      <formula>"09.00 – 15.00"</formula>
    </cfRule>
  </conditionalFormatting>
  <conditionalFormatting sqref="BE154">
    <cfRule type="cellIs" dxfId="7119" priority="6880" operator="equal">
      <formula>"09.00 – 18.00"</formula>
    </cfRule>
  </conditionalFormatting>
  <conditionalFormatting sqref="BE154">
    <cfRule type="cellIs" dxfId="7118" priority="6881" operator="equal">
      <formula>"09.30 – 13.00"</formula>
    </cfRule>
  </conditionalFormatting>
  <conditionalFormatting sqref="BE154">
    <cfRule type="cellIs" dxfId="7117" priority="6882" operator="equal">
      <formula>"10.30 – 19.30"</formula>
    </cfRule>
  </conditionalFormatting>
  <conditionalFormatting sqref="BE154">
    <cfRule type="cellIs" dxfId="7116" priority="6883" operator="equal">
      <formula>"11.30 – 19.30"</formula>
    </cfRule>
  </conditionalFormatting>
  <conditionalFormatting sqref="BE154">
    <cfRule type="cellIs" dxfId="7115" priority="6884" operator="equal">
      <formula>_FV(13,"3")</formula>
    </cfRule>
  </conditionalFormatting>
  <conditionalFormatting sqref="BE154">
    <cfRule type="cellIs" dxfId="7114" priority="6885" operator="equal">
      <formula>_FV(13,"3")</formula>
    </cfRule>
  </conditionalFormatting>
  <conditionalFormatting sqref="BE154">
    <cfRule type="cellIs" dxfId="7113" priority="6886" operator="equal">
      <formula>_FV(13,"3")</formula>
    </cfRule>
  </conditionalFormatting>
  <conditionalFormatting sqref="BE153:BE154">
    <cfRule type="containsText" dxfId="7112" priority="6873" operator="containsText" text="09.00 - 13.00">
      <formula>NOT(ISERROR(SEARCH("09.00 - 13.00",BE153)))</formula>
    </cfRule>
    <cfRule type="containsText" dxfId="7111" priority="6874" operator="containsText" text="09.00 – 15:00">
      <formula>NOT(ISERROR(SEARCH("09.00 – 15:00",BE153)))</formula>
    </cfRule>
    <cfRule type="containsText" dxfId="7110" priority="6875" operator="containsText" text="09.00 – 16.00">
      <formula>NOT(ISERROR(SEARCH("09.00 – 16.00",BE153)))</formula>
    </cfRule>
    <cfRule type="containsText" dxfId="7109" priority="6876" operator="containsText" text="09.00 - 13:00">
      <formula>NOT(ISERROR(SEARCH("09.00 - 13:00",BE153)))</formula>
    </cfRule>
    <cfRule type="containsText" dxfId="7108" priority="6877" operator="containsText" text="08.30 – 16:30 ">
      <formula>NOT(ISERROR(SEARCH("08.30 – 16:30 ",BE153)))</formula>
    </cfRule>
    <cfRule type="containsText" dxfId="7107" priority="6878" operator="containsText" text="08.30 – 17:30 ">
      <formula>NOT(ISERROR(SEARCH("08.30 – 17:30 ",BE153)))</formula>
    </cfRule>
  </conditionalFormatting>
  <conditionalFormatting sqref="BE154">
    <cfRule type="cellIs" dxfId="7106" priority="6865" operator="equal">
      <formula>"09.00 – 15.00"</formula>
    </cfRule>
  </conditionalFormatting>
  <conditionalFormatting sqref="BE154">
    <cfRule type="cellIs" dxfId="7105" priority="6866" operator="equal">
      <formula>"09.00 – 18.00"</formula>
    </cfRule>
  </conditionalFormatting>
  <conditionalFormatting sqref="BE154">
    <cfRule type="cellIs" dxfId="7104" priority="6867" operator="equal">
      <formula>"09.30 – 13.00"</formula>
    </cfRule>
  </conditionalFormatting>
  <conditionalFormatting sqref="BE154">
    <cfRule type="cellIs" dxfId="7103" priority="6868" operator="equal">
      <formula>"10.30 – 19.30"</formula>
    </cfRule>
  </conditionalFormatting>
  <conditionalFormatting sqref="BE154">
    <cfRule type="cellIs" dxfId="7102" priority="6869" operator="equal">
      <formula>"11.30 – 19.30"</formula>
    </cfRule>
  </conditionalFormatting>
  <conditionalFormatting sqref="BE154">
    <cfRule type="cellIs" dxfId="7101" priority="6870" operator="equal">
      <formula>_FV(13,"3")</formula>
    </cfRule>
  </conditionalFormatting>
  <conditionalFormatting sqref="BE154">
    <cfRule type="cellIs" dxfId="7100" priority="6871" operator="equal">
      <formula>_FV(13,"3")</formula>
    </cfRule>
  </conditionalFormatting>
  <conditionalFormatting sqref="BE154">
    <cfRule type="cellIs" dxfId="7099" priority="6872" operator="equal">
      <formula>_FV(13,"3")</formula>
    </cfRule>
  </conditionalFormatting>
  <conditionalFormatting sqref="BE154">
    <cfRule type="containsText" dxfId="7098" priority="6855" operator="containsText" text="DOMENICA">
      <formula>NOT(ISERROR(SEARCH("DOMENICA",BE154)))</formula>
    </cfRule>
    <cfRule type="containsText" dxfId="7097" priority="6856" operator="containsText" text="08.30 – 14.30">
      <formula>NOT(ISERROR(SEARCH("08.30 – 14.30",BE154)))</formula>
    </cfRule>
    <cfRule type="containsText" dxfId="7096" priority="6857" operator="containsText" text="09.30 – 18.30">
      <formula>NOT(ISERROR(SEARCH("09.30 – 18.30",BE154)))</formula>
    </cfRule>
    <cfRule type="containsText" dxfId="7095" priority="6858" operator="containsText" text="08.30 – 16.30">
      <formula>NOT(ISERROR(SEARCH("08.30 – 16.30",BE154)))</formula>
    </cfRule>
    <cfRule type="containsText" dxfId="7094" priority="6859" operator="containsText" text="08.30 – 17.30">
      <formula>NOT(ISERROR(SEARCH("08.30 – 17.30",BE154)))</formula>
    </cfRule>
    <cfRule type="containsText" dxfId="7093" priority="6860" operator="containsText" text="09.00 – 18.00">
      <formula>NOT(ISERROR(SEARCH("09.00 – 18.00",BE154)))</formula>
    </cfRule>
    <cfRule type="containsText" dxfId="7092" priority="6861" operator="containsText" text="09.00 – 15.00">
      <formula>NOT(ISERROR(SEARCH("09.00 – 15.00",BE154)))</formula>
    </cfRule>
    <cfRule type="containsText" dxfId="7091" priority="6862" operator="containsText" text="10.30 – 19.30">
      <formula>NOT(ISERROR(SEARCH("10.30 – 19.30",BE154)))</formula>
    </cfRule>
    <cfRule type="containsText" dxfId="7090" priority="6863" operator="containsText" text="09.00 – 13.00">
      <formula>NOT(ISERROR(SEARCH("09.00 – 13.00",BE154)))</formula>
    </cfRule>
    <cfRule type="containsText" dxfId="7089" priority="6864" operator="containsText" text="11.30 – 19.30">
      <formula>NOT(ISERROR(SEARCH("11.30 – 19.30",BE154)))</formula>
    </cfRule>
  </conditionalFormatting>
  <conditionalFormatting sqref="BE154">
    <cfRule type="cellIs" dxfId="7088" priority="6848" operator="equal">
      <formula>"09.00 – 18.00"</formula>
    </cfRule>
  </conditionalFormatting>
  <conditionalFormatting sqref="BE154">
    <cfRule type="cellIs" dxfId="7087" priority="6849" operator="equal">
      <formula>"09.30 – 13.00"</formula>
    </cfRule>
  </conditionalFormatting>
  <conditionalFormatting sqref="BE154">
    <cfRule type="cellIs" dxfId="7086" priority="6850" operator="equal">
      <formula>"10.30 – 19.30"</formula>
    </cfRule>
  </conditionalFormatting>
  <conditionalFormatting sqref="BE154">
    <cfRule type="cellIs" dxfId="7085" priority="6851" operator="equal">
      <formula>"11.30 – 19.30"</formula>
    </cfRule>
  </conditionalFormatting>
  <conditionalFormatting sqref="BE154">
    <cfRule type="cellIs" dxfId="7084" priority="6852" operator="equal">
      <formula>_FV(13,"3")</formula>
    </cfRule>
  </conditionalFormatting>
  <conditionalFormatting sqref="BE154">
    <cfRule type="cellIs" dxfId="7083" priority="6853" operator="equal">
      <formula>_FV(13,"3")</formula>
    </cfRule>
  </conditionalFormatting>
  <conditionalFormatting sqref="BE154">
    <cfRule type="cellIs" dxfId="7082" priority="6854" operator="equal">
      <formula>_FV(13,"3")</formula>
    </cfRule>
  </conditionalFormatting>
  <conditionalFormatting sqref="BE154">
    <cfRule type="cellIs" dxfId="7081" priority="6841" operator="equal">
      <formula>"09.00 – 18.00"</formula>
    </cfRule>
  </conditionalFormatting>
  <conditionalFormatting sqref="BE154">
    <cfRule type="cellIs" dxfId="7080" priority="6842" operator="equal">
      <formula>"09.30 – 13.00"</formula>
    </cfRule>
  </conditionalFormatting>
  <conditionalFormatting sqref="BE154">
    <cfRule type="cellIs" dxfId="7079" priority="6843" operator="equal">
      <formula>"10.30 – 19.30"</formula>
    </cfRule>
  </conditionalFormatting>
  <conditionalFormatting sqref="BE154">
    <cfRule type="cellIs" dxfId="7078" priority="6844" operator="equal">
      <formula>"11.30 – 19.30"</formula>
    </cfRule>
  </conditionalFormatting>
  <conditionalFormatting sqref="BE154">
    <cfRule type="cellIs" dxfId="7077" priority="6845" operator="equal">
      <formula>_FV(13,"3")</formula>
    </cfRule>
  </conditionalFormatting>
  <conditionalFormatting sqref="BE154">
    <cfRule type="cellIs" dxfId="7076" priority="6846" operator="equal">
      <formula>_FV(13,"3")</formula>
    </cfRule>
  </conditionalFormatting>
  <conditionalFormatting sqref="BE154">
    <cfRule type="cellIs" dxfId="7075" priority="6847" operator="equal">
      <formula>_FV(13,"3")</formula>
    </cfRule>
  </conditionalFormatting>
  <conditionalFormatting sqref="BE154">
    <cfRule type="cellIs" dxfId="7074" priority="6833" operator="equal">
      <formula>"09.00 – 15.00"</formula>
    </cfRule>
  </conditionalFormatting>
  <conditionalFormatting sqref="BE154">
    <cfRule type="cellIs" dxfId="7073" priority="6834" operator="equal">
      <formula>"09.00 – 18.00"</formula>
    </cfRule>
  </conditionalFormatting>
  <conditionalFormatting sqref="BE154">
    <cfRule type="cellIs" dxfId="7072" priority="6835" operator="equal">
      <formula>"09.30 – 13.00"</formula>
    </cfRule>
  </conditionalFormatting>
  <conditionalFormatting sqref="BE154">
    <cfRule type="cellIs" dxfId="7071" priority="6836" operator="equal">
      <formula>"10.30 – 19.30"</formula>
    </cfRule>
  </conditionalFormatting>
  <conditionalFormatting sqref="BE154">
    <cfRule type="cellIs" dxfId="7070" priority="6837" operator="equal">
      <formula>"11.30 – 19.30"</formula>
    </cfRule>
  </conditionalFormatting>
  <conditionalFormatting sqref="BE154">
    <cfRule type="cellIs" dxfId="7069" priority="6838" operator="equal">
      <formula>_FV(13,"3")</formula>
    </cfRule>
  </conditionalFormatting>
  <conditionalFormatting sqref="BE154">
    <cfRule type="cellIs" dxfId="7068" priority="6839" operator="equal">
      <formula>_FV(13,"3")</formula>
    </cfRule>
  </conditionalFormatting>
  <conditionalFormatting sqref="BE154">
    <cfRule type="cellIs" dxfId="7067" priority="6840" operator="equal">
      <formula>_FV(13,"3")</formula>
    </cfRule>
  </conditionalFormatting>
  <conditionalFormatting sqref="BE154">
    <cfRule type="containsText" dxfId="7066" priority="6823" operator="containsText" text="DOMENICA">
      <formula>NOT(ISERROR(SEARCH("DOMENICA",BE154)))</formula>
    </cfRule>
    <cfRule type="containsText" dxfId="7065" priority="6824" operator="containsText" text="08.30 – 14.30">
      <formula>NOT(ISERROR(SEARCH("08.30 – 14.30",BE154)))</formula>
    </cfRule>
    <cfRule type="containsText" dxfId="7064" priority="6825" operator="containsText" text="09.30 – 18.30">
      <formula>NOT(ISERROR(SEARCH("09.30 – 18.30",BE154)))</formula>
    </cfRule>
    <cfRule type="containsText" dxfId="7063" priority="6826" operator="containsText" text="08.30 – 16.30">
      <formula>NOT(ISERROR(SEARCH("08.30 – 16.30",BE154)))</formula>
    </cfRule>
    <cfRule type="containsText" dxfId="7062" priority="6827" operator="containsText" text="08.30 – 17.30">
      <formula>NOT(ISERROR(SEARCH("08.30 – 17.30",BE154)))</formula>
    </cfRule>
    <cfRule type="containsText" dxfId="7061" priority="6828" operator="containsText" text="09.00 – 18.00">
      <formula>NOT(ISERROR(SEARCH("09.00 – 18.00",BE154)))</formula>
    </cfRule>
    <cfRule type="containsText" dxfId="7060" priority="6829" operator="containsText" text="09.00 – 15.00">
      <formula>NOT(ISERROR(SEARCH("09.00 – 15.00",BE154)))</formula>
    </cfRule>
    <cfRule type="containsText" dxfId="7059" priority="6830" operator="containsText" text="10.30 – 19.30">
      <formula>NOT(ISERROR(SEARCH("10.30 – 19.30",BE154)))</formula>
    </cfRule>
    <cfRule type="containsText" dxfId="7058" priority="6831" operator="containsText" text="09.00 – 13.00">
      <formula>NOT(ISERROR(SEARCH("09.00 – 13.00",BE154)))</formula>
    </cfRule>
    <cfRule type="containsText" dxfId="7057" priority="6832" operator="containsText" text="11.30 – 19.30">
      <formula>NOT(ISERROR(SEARCH("11.30 – 19.30",BE154)))</formula>
    </cfRule>
  </conditionalFormatting>
  <conditionalFormatting sqref="BE154">
    <cfRule type="cellIs" dxfId="7056" priority="6816" operator="equal">
      <formula>"09.00 – 18.00"</formula>
    </cfRule>
  </conditionalFormatting>
  <conditionalFormatting sqref="BE154">
    <cfRule type="cellIs" dxfId="7055" priority="6817" operator="equal">
      <formula>"09.30 – 13.00"</formula>
    </cfRule>
  </conditionalFormatting>
  <conditionalFormatting sqref="BE154">
    <cfRule type="cellIs" dxfId="7054" priority="6818" operator="equal">
      <formula>"10.30 – 19.30"</formula>
    </cfRule>
  </conditionalFormatting>
  <conditionalFormatting sqref="BE154">
    <cfRule type="cellIs" dxfId="7053" priority="6819" operator="equal">
      <formula>"11.30 – 19.30"</formula>
    </cfRule>
  </conditionalFormatting>
  <conditionalFormatting sqref="BE154">
    <cfRule type="cellIs" dxfId="7052" priority="6820" operator="equal">
      <formula>_FV(13,"3")</formula>
    </cfRule>
  </conditionalFormatting>
  <conditionalFormatting sqref="BE154">
    <cfRule type="cellIs" dxfId="7051" priority="6821" operator="equal">
      <formula>_FV(13,"3")</formula>
    </cfRule>
  </conditionalFormatting>
  <conditionalFormatting sqref="BE154">
    <cfRule type="cellIs" dxfId="7050" priority="6822" operator="equal">
      <formula>_FV(13,"3")</formula>
    </cfRule>
  </conditionalFormatting>
  <conditionalFormatting sqref="BE154">
    <cfRule type="cellIs" dxfId="7049" priority="6809" operator="equal">
      <formula>"09.00 – 18.00"</formula>
    </cfRule>
  </conditionalFormatting>
  <conditionalFormatting sqref="BE154">
    <cfRule type="cellIs" dxfId="7048" priority="6810" operator="equal">
      <formula>"09.30 – 13.00"</formula>
    </cfRule>
  </conditionalFormatting>
  <conditionalFormatting sqref="BE154">
    <cfRule type="cellIs" dxfId="7047" priority="6811" operator="equal">
      <formula>"10.30 – 19.30"</formula>
    </cfRule>
  </conditionalFormatting>
  <conditionalFormatting sqref="BE154">
    <cfRule type="cellIs" dxfId="7046" priority="6812" operator="equal">
      <formula>"11.30 – 19.30"</formula>
    </cfRule>
  </conditionalFormatting>
  <conditionalFormatting sqref="BE154">
    <cfRule type="cellIs" dxfId="7045" priority="6813" operator="equal">
      <formula>_FV(13,"3")</formula>
    </cfRule>
  </conditionalFormatting>
  <conditionalFormatting sqref="BE154">
    <cfRule type="cellIs" dxfId="7044" priority="6814" operator="equal">
      <formula>_FV(13,"3")</formula>
    </cfRule>
  </conditionalFormatting>
  <conditionalFormatting sqref="BE154">
    <cfRule type="cellIs" dxfId="7043" priority="6815" operator="equal">
      <formula>_FV(13,"3")</formula>
    </cfRule>
  </conditionalFormatting>
  <conditionalFormatting sqref="BE155:BE162">
    <cfRule type="containsText" dxfId="7042" priority="6791" operator="containsText" text="08.30 – 14.30">
      <formula>NOT(ISERROR(SEARCH("08.30 – 14.30",BE155)))</formula>
    </cfRule>
    <cfRule type="containsText" dxfId="7041" priority="6792" operator="containsText" text="09:30 – 18.30">
      <formula>NOT(ISERROR(SEARCH("09:30 – 18.30",BE155)))</formula>
    </cfRule>
    <cfRule type="containsText" dxfId="7040" priority="6793" operator="containsText" text="10.30 – 18.30">
      <formula>NOT(ISERROR(SEARCH("10.30 – 18.30",BE155)))</formula>
    </cfRule>
    <cfRule type="containsText" dxfId="7039" priority="6794" operator="containsText" text="09.30 – 18.30">
      <formula>NOT(ISERROR(SEARCH("09.30 – 18.30",BE155)))</formula>
    </cfRule>
    <cfRule type="containsText" dxfId="7038" priority="6796" operator="containsText" text="09.00 – 13:00">
      <formula>NOT(ISERROR(SEARCH("09.00 – 13:00",BE155)))</formula>
    </cfRule>
    <cfRule type="containsText" dxfId="7037" priority="6797" operator="containsText" text="08.30 – 16.30">
      <formula>NOT(ISERROR(SEARCH("08.30 – 16.30",BE155)))</formula>
    </cfRule>
    <cfRule type="containsText" dxfId="7036" priority="6798" operator="containsText" text="08:30 – 17.30">
      <formula>NOT(ISERROR(SEARCH("08:30 – 17.30",BE155)))</formula>
    </cfRule>
    <cfRule type="containsText" dxfId="7035" priority="6799" operator="containsText" text="08.30 – 17.30">
      <formula>NOT(ISERROR(SEARCH("08.30 – 17.30",BE155)))</formula>
    </cfRule>
    <cfRule type="containsText" dxfId="7034" priority="6800" operator="containsText" text="09.00 – 18.00">
      <formula>NOT(ISERROR(SEARCH("09.00 – 18.00",BE155)))</formula>
    </cfRule>
    <cfRule type="containsText" dxfId="7033" priority="6801" operator="containsText" text="09.00 – 13.00">
      <formula>NOT(ISERROR(SEARCH("09.00 – 13.00",BE155)))</formula>
    </cfRule>
    <cfRule type="containsText" dxfId="7032" priority="6802" operator="containsText" text="11.30 – 19.30">
      <formula>NOT(ISERROR(SEARCH("11.30 – 19.30",BE155)))</formula>
    </cfRule>
    <cfRule type="containsText" dxfId="7031" priority="6803" operator="containsText" text="10.30 – 19.30">
      <formula>NOT(ISERROR(SEARCH("10.30 – 19.30",BE155)))</formula>
    </cfRule>
    <cfRule type="containsText" dxfId="7030" priority="6804" operator="containsText" text="09.00 – 15.00">
      <formula>NOT(ISERROR(SEARCH("09.00 – 15.00",BE155)))</formula>
    </cfRule>
    <cfRule type="containsText" dxfId="7029" priority="6805" operator="containsText" text="1 2 : 3 0">
      <formula>NOT(ISERROR(SEARCH("1 2 : 3 0",BE155)))</formula>
    </cfRule>
    <cfRule type="containsText" dxfId="7028" priority="6806" operator="containsText" text="1 3 : 3 0">
      <formula>NOT(ISERROR(SEARCH("1 3 : 3 0",BE155)))</formula>
    </cfRule>
    <cfRule type="containsText" dxfId="7027" priority="6807" operator="containsText" text="FESTIVITÁ">
      <formula>NOT(ISERROR(SEARCH("FESTIVITÁ",BE155)))</formula>
    </cfRule>
    <cfRule type="cellIs" dxfId="7026" priority="6808" operator="equal">
      <formula>"DOMENICA"</formula>
    </cfRule>
  </conditionalFormatting>
  <conditionalFormatting sqref="BE155:BE162">
    <cfRule type="containsText" dxfId="7025" priority="6783" operator="containsText" text="09.00 - 13.00">
      <formula>NOT(ISERROR(SEARCH("09.00 - 13.00",BE155)))</formula>
    </cfRule>
    <cfRule type="containsText" dxfId="7024" priority="6786" operator="containsText" text="09.00 – 15:00">
      <formula>NOT(ISERROR(SEARCH("09.00 – 15:00",BE155)))</formula>
    </cfRule>
    <cfRule type="containsText" dxfId="7023" priority="6787" operator="containsText" text="09.00 – 16.00">
      <formula>NOT(ISERROR(SEARCH("09.00 – 16.00",BE155)))</formula>
    </cfRule>
    <cfRule type="containsText" dxfId="7022" priority="6788" operator="containsText" text="09.00 - 13:00">
      <formula>NOT(ISERROR(SEARCH("09.00 - 13:00",BE155)))</formula>
    </cfRule>
    <cfRule type="containsText" dxfId="7021" priority="6789" operator="containsText" text="08.30 – 16:30 ">
      <formula>NOT(ISERROR(SEARCH("08.30 – 16:30 ",BE155)))</formula>
    </cfRule>
    <cfRule type="containsText" dxfId="7020" priority="6790" operator="containsText" text="08.30 – 17:30 ">
      <formula>NOT(ISERROR(SEARCH("08.30 – 17:30 ",BE155)))</formula>
    </cfRule>
  </conditionalFormatting>
  <conditionalFormatting sqref="BE155:BE162">
    <cfRule type="containsText" dxfId="7019" priority="6785" operator="containsText" text="1 3 : 0 0">
      <formula>NOT(ISERROR(SEARCH("1 3 : 0 0",BE155)))</formula>
    </cfRule>
  </conditionalFormatting>
  <conditionalFormatting sqref="BE155">
    <cfRule type="containsText" dxfId="7018" priority="6784" operator="containsText" text="13:00">
      <formula>NOT(ISERROR(SEARCH("13:00",BE155)))</formula>
    </cfRule>
  </conditionalFormatting>
  <conditionalFormatting sqref="BE155:BE162">
    <cfRule type="containsText" dxfId="7017" priority="6795" operator="containsText" text="09:00 – 13.00 ">
      <formula>NOT(ISERROR(SEARCH("09:00 – 13.00 ",BE155)))</formula>
    </cfRule>
  </conditionalFormatting>
  <conditionalFormatting sqref="BE161">
    <cfRule type="containsText" dxfId="7016" priority="6782" operator="containsText" text="09:00 – 13.00 ">
      <formula>NOT(ISERROR(SEARCH("09:00 – 13.00 ",BE161)))</formula>
    </cfRule>
  </conditionalFormatting>
  <conditionalFormatting sqref="BE155:BE162">
    <cfRule type="containsText" dxfId="7015" priority="6781" operator="containsText" text="09:00 – 13.00 ">
      <formula>NOT(ISERROR(SEARCH("09:00 – 13.00 ",BE155)))</formula>
    </cfRule>
  </conditionalFormatting>
  <conditionalFormatting sqref="BE161:BE162">
    <cfRule type="containsText" dxfId="7014" priority="6780" operator="containsText" text="09:00 – 13.00 ">
      <formula>NOT(ISERROR(SEARCH("09:00 – 13.00 ",BE161)))</formula>
    </cfRule>
  </conditionalFormatting>
  <conditionalFormatting sqref="BE156">
    <cfRule type="containsText" dxfId="7013" priority="6777" operator="containsText" text="09.00 -13.00">
      <formula>NOT(ISERROR(SEARCH("09.00 -13.00",BE156)))</formula>
    </cfRule>
    <cfRule type="containsText" dxfId="7012" priority="6778" operator="containsText" text="09.00 -15:00">
      <formula>NOT(ISERROR(SEARCH("09.00 -15:00",BE156)))</formula>
    </cfRule>
    <cfRule type="containsText" dxfId="7011" priority="6779" operator="containsText" text="09.00 -16.00">
      <formula>NOT(ISERROR(SEARCH("09.00 -16.00",BE156)))</formula>
    </cfRule>
  </conditionalFormatting>
  <conditionalFormatting sqref="BE157:BE162">
    <cfRule type="containsText" dxfId="7010" priority="6774" operator="containsText" text="09.00 -13.00">
      <formula>NOT(ISERROR(SEARCH("09.00 -13.00",BE157)))</formula>
    </cfRule>
    <cfRule type="containsText" dxfId="7009" priority="6775" operator="containsText" text="09.00 -15:00">
      <formula>NOT(ISERROR(SEARCH("09.00 -15:00",BE157)))</formula>
    </cfRule>
    <cfRule type="containsText" dxfId="7008" priority="6776" operator="containsText" text="09.00 -16.00">
      <formula>NOT(ISERROR(SEARCH("09.00 -16.00",BE157)))</formula>
    </cfRule>
  </conditionalFormatting>
  <conditionalFormatting sqref="BE155">
    <cfRule type="containsText" dxfId="7007" priority="6771" operator="containsText" text="09.00 -13.00">
      <formula>NOT(ISERROR(SEARCH("09.00 -13.00",BE155)))</formula>
    </cfRule>
    <cfRule type="containsText" dxfId="7006" priority="6772" operator="containsText" text="09.00 -15:00">
      <formula>NOT(ISERROR(SEARCH("09.00 -15:00",BE155)))</formula>
    </cfRule>
    <cfRule type="containsText" dxfId="7005" priority="6773" operator="containsText" text="09.00 -16.00">
      <formula>NOT(ISERROR(SEARCH("09.00 -16.00",BE155)))</formula>
    </cfRule>
  </conditionalFormatting>
  <conditionalFormatting sqref="BE161">
    <cfRule type="containsText" dxfId="7004" priority="6770" operator="containsText" text="09:00 – 13.00 ">
      <formula>NOT(ISERROR(SEARCH("09:00 – 13.00 ",BE161)))</formula>
    </cfRule>
  </conditionalFormatting>
  <conditionalFormatting sqref="BE155:BE162">
    <cfRule type="containsText" dxfId="7003" priority="6769" operator="containsText" text="09:00 – 13.00 ">
      <formula>NOT(ISERROR(SEARCH("09:00 – 13.00 ",BE155)))</formula>
    </cfRule>
  </conditionalFormatting>
  <conditionalFormatting sqref="BE161:BE162">
    <cfRule type="containsText" dxfId="7002" priority="6768" operator="containsText" text="09:00 – 13.00 ">
      <formula>NOT(ISERROR(SEARCH("09:00 – 13.00 ",BE161)))</formula>
    </cfRule>
  </conditionalFormatting>
  <conditionalFormatting sqref="BE156">
    <cfRule type="containsText" dxfId="7001" priority="6765" operator="containsText" text="09.00 -13.00">
      <formula>NOT(ISERROR(SEARCH("09.00 -13.00",BE156)))</formula>
    </cfRule>
    <cfRule type="containsText" dxfId="7000" priority="6766" operator="containsText" text="09.00 -15:00">
      <formula>NOT(ISERROR(SEARCH("09.00 -15:00",BE156)))</formula>
    </cfRule>
    <cfRule type="containsText" dxfId="6999" priority="6767" operator="containsText" text="09.00 -16.00">
      <formula>NOT(ISERROR(SEARCH("09.00 -16.00",BE156)))</formula>
    </cfRule>
  </conditionalFormatting>
  <conditionalFormatting sqref="BE157:BE162">
    <cfRule type="containsText" dxfId="6998" priority="6762" operator="containsText" text="09.00 -13.00">
      <formula>NOT(ISERROR(SEARCH("09.00 -13.00",BE157)))</formula>
    </cfRule>
    <cfRule type="containsText" dxfId="6997" priority="6763" operator="containsText" text="09.00 -15:00">
      <formula>NOT(ISERROR(SEARCH("09.00 -15:00",BE157)))</formula>
    </cfRule>
    <cfRule type="containsText" dxfId="6996" priority="6764" operator="containsText" text="09.00 -16.00">
      <formula>NOT(ISERROR(SEARCH("09.00 -16.00",BE157)))</formula>
    </cfRule>
  </conditionalFormatting>
  <conditionalFormatting sqref="BE155">
    <cfRule type="containsText" dxfId="6995" priority="6759" operator="containsText" text="09.00 -13.00">
      <formula>NOT(ISERROR(SEARCH("09.00 -13.00",BE155)))</formula>
    </cfRule>
    <cfRule type="containsText" dxfId="6994" priority="6760" operator="containsText" text="09.00 -15:00">
      <formula>NOT(ISERROR(SEARCH("09.00 -15:00",BE155)))</formula>
    </cfRule>
    <cfRule type="containsText" dxfId="6993" priority="6761" operator="containsText" text="09.00 -16.00">
      <formula>NOT(ISERROR(SEARCH("09.00 -16.00",BE155)))</formula>
    </cfRule>
  </conditionalFormatting>
  <conditionalFormatting sqref="BE156">
    <cfRule type="containsText" dxfId="6992" priority="6756" operator="containsText" text="09.00 -13:00">
      <formula>NOT(ISERROR(SEARCH("09.00 -13:00",BE156)))</formula>
    </cfRule>
    <cfRule type="containsText" dxfId="6991" priority="6757" operator="containsText" text="08.30 -17.30">
      <formula>NOT(ISERROR(SEARCH("08.30 -17.30",BE156)))</formula>
    </cfRule>
    <cfRule type="containsText" dxfId="6990" priority="6758" operator="containsText" text="08.30 -15:30">
      <formula>NOT(ISERROR(SEARCH("08.30 -15:30",BE156)))</formula>
    </cfRule>
  </conditionalFormatting>
  <conditionalFormatting sqref="BE157:BE162">
    <cfRule type="containsText" dxfId="6989" priority="6753" operator="containsText" text="09.00 -13.00">
      <formula>NOT(ISERROR(SEARCH("09.00 -13.00",BE157)))</formula>
    </cfRule>
    <cfRule type="containsText" dxfId="6988" priority="6754" operator="containsText" text="09.00 -15:00">
      <formula>NOT(ISERROR(SEARCH("09.00 -15:00",BE157)))</formula>
    </cfRule>
    <cfRule type="containsText" dxfId="6987" priority="6755" operator="containsText" text="09.00 -16.00">
      <formula>NOT(ISERROR(SEARCH("09.00 -16.00",BE157)))</formula>
    </cfRule>
  </conditionalFormatting>
  <conditionalFormatting sqref="BE157:BE162">
    <cfRule type="containsText" dxfId="6986" priority="6750" operator="containsText" text="09.00 -13:00">
      <formula>NOT(ISERROR(SEARCH("09.00 -13:00",BE157)))</formula>
    </cfRule>
    <cfRule type="containsText" dxfId="6985" priority="6751" operator="containsText" text="08.30 -17.30">
      <formula>NOT(ISERROR(SEARCH("08.30 -17.30",BE157)))</formula>
    </cfRule>
    <cfRule type="containsText" dxfId="6984" priority="6752" operator="containsText" text="08.30 -15:30">
      <formula>NOT(ISERROR(SEARCH("08.30 -15:30",BE157)))</formula>
    </cfRule>
  </conditionalFormatting>
  <conditionalFormatting sqref="BE155">
    <cfRule type="containsText" dxfId="6983" priority="6747" operator="containsText" text="09.00 -13.00">
      <formula>NOT(ISERROR(SEARCH("09.00 -13.00",BE155)))</formula>
    </cfRule>
    <cfRule type="containsText" dxfId="6982" priority="6748" operator="containsText" text="09.00 -15:00">
      <formula>NOT(ISERROR(SEARCH("09.00 -15:00",BE155)))</formula>
    </cfRule>
    <cfRule type="containsText" dxfId="6981" priority="6749" operator="containsText" text="09.00 -16.00">
      <formula>NOT(ISERROR(SEARCH("09.00 -16.00",BE155)))</formula>
    </cfRule>
  </conditionalFormatting>
  <conditionalFormatting sqref="BE155">
    <cfRule type="containsText" dxfId="6980" priority="6744" operator="containsText" text="09.00 -13:00">
      <formula>NOT(ISERROR(SEARCH("09.00 -13:00",BE155)))</formula>
    </cfRule>
    <cfRule type="containsText" dxfId="6979" priority="6745" operator="containsText" text="08.30 -17.30">
      <formula>NOT(ISERROR(SEARCH("08.30 -17.30",BE155)))</formula>
    </cfRule>
    <cfRule type="containsText" dxfId="6978" priority="6746" operator="containsText" text="08.30 -15:30">
      <formula>NOT(ISERROR(SEARCH("08.30 -15:30",BE155)))</formula>
    </cfRule>
  </conditionalFormatting>
  <conditionalFormatting sqref="BF143">
    <cfRule type="containsText" dxfId="6977" priority="6727" operator="containsText" text="08.30 – 14.30">
      <formula>NOT(ISERROR(SEARCH("08.30 – 14.30",BF143)))</formula>
    </cfRule>
    <cfRule type="containsText" dxfId="6976" priority="6728" operator="containsText" text="09:30 – 18.30">
      <formula>NOT(ISERROR(SEARCH("09:30 – 18.30",BF143)))</formula>
    </cfRule>
    <cfRule type="containsText" dxfId="6975" priority="6729" operator="containsText" text="10.30 – 18.30">
      <formula>NOT(ISERROR(SEARCH("10.30 – 18.30",BF143)))</formula>
    </cfRule>
    <cfRule type="containsText" dxfId="6974" priority="6730" operator="containsText" text="09.30 – 18.30">
      <formula>NOT(ISERROR(SEARCH("09.30 – 18.30",BF143)))</formula>
    </cfRule>
    <cfRule type="containsText" dxfId="6973" priority="6731" operator="containsText" text="09.00 – 13:00">
      <formula>NOT(ISERROR(SEARCH("09.00 – 13:00",BF143)))</formula>
    </cfRule>
    <cfRule type="containsText" dxfId="6972" priority="6732" operator="containsText" text="08.30 – 16.30">
      <formula>NOT(ISERROR(SEARCH("08.30 – 16.30",BF143)))</formula>
    </cfRule>
    <cfRule type="containsText" dxfId="6971" priority="6733" operator="containsText" text="08:30 – 17.30">
      <formula>NOT(ISERROR(SEARCH("08:30 – 17.30",BF143)))</formula>
    </cfRule>
    <cfRule type="containsText" dxfId="6970" priority="6734" operator="containsText" text="08.30 – 17.30">
      <formula>NOT(ISERROR(SEARCH("08.30 – 17.30",BF143)))</formula>
    </cfRule>
    <cfRule type="containsText" dxfId="6969" priority="6735" operator="containsText" text="09.00 – 18.00">
      <formula>NOT(ISERROR(SEARCH("09.00 – 18.00",BF143)))</formula>
    </cfRule>
    <cfRule type="containsText" dxfId="6968" priority="6736" operator="containsText" text="09.00 – 13.00">
      <formula>NOT(ISERROR(SEARCH("09.00 – 13.00",BF143)))</formula>
    </cfRule>
    <cfRule type="containsText" dxfId="6967" priority="6737" operator="containsText" text="11.30 – 19.30">
      <formula>NOT(ISERROR(SEARCH("11.30 – 19.30",BF143)))</formula>
    </cfRule>
    <cfRule type="containsText" dxfId="6966" priority="6738" operator="containsText" text="10.30 – 19.30">
      <formula>NOT(ISERROR(SEARCH("10.30 – 19.30",BF143)))</formula>
    </cfRule>
    <cfRule type="containsText" dxfId="6965" priority="6739" operator="containsText" text="09.00 – 15.00">
      <formula>NOT(ISERROR(SEARCH("09.00 – 15.00",BF143)))</formula>
    </cfRule>
    <cfRule type="containsText" dxfId="6964" priority="6740" operator="containsText" text="12:30">
      <formula>NOT(ISERROR(SEARCH("12:30",BF143)))</formula>
    </cfRule>
    <cfRule type="containsText" dxfId="6963" priority="6741" operator="containsText" text="13:30">
      <formula>NOT(ISERROR(SEARCH("13:30",BF143)))</formula>
    </cfRule>
    <cfRule type="containsText" dxfId="6962" priority="6742" operator="containsText" text="FESTIVITÁ">
      <formula>NOT(ISERROR(SEARCH("FESTIVITÁ",BF143)))</formula>
    </cfRule>
    <cfRule type="cellIs" dxfId="6961" priority="6743" operator="equal">
      <formula>"DOMENICA"</formula>
    </cfRule>
  </conditionalFormatting>
  <conditionalFormatting sqref="BF143">
    <cfRule type="containsText" dxfId="6960" priority="6721" operator="containsText" text="09.00 - 13.00">
      <formula>NOT(ISERROR(SEARCH("09.00 - 13.00",BF143)))</formula>
    </cfRule>
    <cfRule type="containsText" dxfId="6959" priority="6722" operator="containsText" text="09.00 – 15:00">
      <formula>NOT(ISERROR(SEARCH("09.00 – 15:00",BF143)))</formula>
    </cfRule>
    <cfRule type="containsText" dxfId="6958" priority="6723" operator="containsText" text="09.00 – 16.00">
      <formula>NOT(ISERROR(SEARCH("09.00 – 16.00",BF143)))</formula>
    </cfRule>
    <cfRule type="containsText" dxfId="6957" priority="6724" operator="containsText" text="09.00 - 13:00">
      <formula>NOT(ISERROR(SEARCH("09.00 - 13:00",BF143)))</formula>
    </cfRule>
    <cfRule type="containsText" dxfId="6956" priority="6725" operator="containsText" text="08.30 – 16:30 ">
      <formula>NOT(ISERROR(SEARCH("08.30 – 16:30 ",BF143)))</formula>
    </cfRule>
    <cfRule type="containsText" dxfId="6955" priority="6726" operator="containsText" text="08.30 – 17:30 ">
      <formula>NOT(ISERROR(SEARCH("08.30 – 17:30 ",BF143)))</formula>
    </cfRule>
  </conditionalFormatting>
  <conditionalFormatting sqref="BF144">
    <cfRule type="cellIs" dxfId="6954" priority="6689" operator="equal">
      <formula>"09.00 – 18.00"</formula>
    </cfRule>
  </conditionalFormatting>
  <conditionalFormatting sqref="BF144">
    <cfRule type="cellIs" dxfId="6953" priority="6713" operator="equal">
      <formula>"09.00 – 15.00"</formula>
    </cfRule>
  </conditionalFormatting>
  <conditionalFormatting sqref="BF144">
    <cfRule type="cellIs" dxfId="6952" priority="6714" operator="equal">
      <formula>"09.00 – 18.00"</formula>
    </cfRule>
  </conditionalFormatting>
  <conditionalFormatting sqref="BF144">
    <cfRule type="cellIs" dxfId="6951" priority="6715" operator="equal">
      <formula>"09.30 – 13.00"</formula>
    </cfRule>
  </conditionalFormatting>
  <conditionalFormatting sqref="BF144">
    <cfRule type="cellIs" dxfId="6950" priority="6716" operator="equal">
      <formula>"10.30 – 19.30"</formula>
    </cfRule>
  </conditionalFormatting>
  <conditionalFormatting sqref="BF144">
    <cfRule type="cellIs" dxfId="6949" priority="6717" operator="equal">
      <formula>"11.30 – 19.30"</formula>
    </cfRule>
  </conditionalFormatting>
  <conditionalFormatting sqref="BF144">
    <cfRule type="cellIs" dxfId="6948" priority="6718" operator="equal">
      <formula>_FV(13,"3")</formula>
    </cfRule>
  </conditionalFormatting>
  <conditionalFormatting sqref="BF144">
    <cfRule type="cellIs" dxfId="6947" priority="6719" operator="equal">
      <formula>_FV(13,"3")</formula>
    </cfRule>
  </conditionalFormatting>
  <conditionalFormatting sqref="BF144">
    <cfRule type="cellIs" dxfId="6946" priority="6720" operator="equal">
      <formula>_FV(13,"3")</formula>
    </cfRule>
  </conditionalFormatting>
  <conditionalFormatting sqref="BF144">
    <cfRule type="containsText" dxfId="6945" priority="6703" operator="containsText" text="DOMENICA">
      <formula>NOT(ISERROR(SEARCH("DOMENICA",BF144)))</formula>
    </cfRule>
    <cfRule type="containsText" dxfId="6944" priority="6704" operator="containsText" text="08.30 – 14.30">
      <formula>NOT(ISERROR(SEARCH("08.30 – 14.30",BF144)))</formula>
    </cfRule>
    <cfRule type="containsText" dxfId="6943" priority="6705" operator="containsText" text="09.30 – 18.30">
      <formula>NOT(ISERROR(SEARCH("09.30 – 18.30",BF144)))</formula>
    </cfRule>
    <cfRule type="containsText" dxfId="6942" priority="6706" operator="containsText" text="08.30 – 16.30">
      <formula>NOT(ISERROR(SEARCH("08.30 – 16.30",BF144)))</formula>
    </cfRule>
    <cfRule type="containsText" dxfId="6941" priority="6707" operator="containsText" text="08.30 – 17.30">
      <formula>NOT(ISERROR(SEARCH("08.30 – 17.30",BF144)))</formula>
    </cfRule>
    <cfRule type="containsText" dxfId="6940" priority="6708" operator="containsText" text="09.00 – 18.00">
      <formula>NOT(ISERROR(SEARCH("09.00 – 18.00",BF144)))</formula>
    </cfRule>
    <cfRule type="containsText" dxfId="6939" priority="6709" operator="containsText" text="09.00 – 15.00">
      <formula>NOT(ISERROR(SEARCH("09.00 – 15.00",BF144)))</formula>
    </cfRule>
    <cfRule type="containsText" dxfId="6938" priority="6710" operator="containsText" text="10.30 – 19.30">
      <formula>NOT(ISERROR(SEARCH("10.30 – 19.30",BF144)))</formula>
    </cfRule>
    <cfRule type="containsText" dxfId="6937" priority="6711" operator="containsText" text="09.00 – 13.00">
      <formula>NOT(ISERROR(SEARCH("09.00 – 13.00",BF144)))</formula>
    </cfRule>
    <cfRule type="containsText" dxfId="6936" priority="6712" operator="containsText" text="11.30 – 19.30">
      <formula>NOT(ISERROR(SEARCH("11.30 – 19.30",BF144)))</formula>
    </cfRule>
  </conditionalFormatting>
  <conditionalFormatting sqref="BF144">
    <cfRule type="cellIs" dxfId="6935" priority="6696" operator="equal">
      <formula>"09.00 – 18.00"</formula>
    </cfRule>
  </conditionalFormatting>
  <conditionalFormatting sqref="BF144">
    <cfRule type="cellIs" dxfId="6934" priority="6697" operator="equal">
      <formula>"09.30 – 13.00"</formula>
    </cfRule>
  </conditionalFormatting>
  <conditionalFormatting sqref="BF144">
    <cfRule type="cellIs" dxfId="6933" priority="6698" operator="equal">
      <formula>"10.30 – 19.30"</formula>
    </cfRule>
  </conditionalFormatting>
  <conditionalFormatting sqref="BF144">
    <cfRule type="cellIs" dxfId="6932" priority="6699" operator="equal">
      <formula>"11.30 – 19.30"</formula>
    </cfRule>
  </conditionalFormatting>
  <conditionalFormatting sqref="BF144">
    <cfRule type="cellIs" dxfId="6931" priority="6700" operator="equal">
      <formula>_FV(13,"3")</formula>
    </cfRule>
  </conditionalFormatting>
  <conditionalFormatting sqref="BF144">
    <cfRule type="cellIs" dxfId="6930" priority="6701" operator="equal">
      <formula>_FV(13,"3")</formula>
    </cfRule>
  </conditionalFormatting>
  <conditionalFormatting sqref="BF144">
    <cfRule type="cellIs" dxfId="6929" priority="6702" operator="equal">
      <formula>_FV(13,"3")</formula>
    </cfRule>
  </conditionalFormatting>
  <conditionalFormatting sqref="BF144">
    <cfRule type="cellIs" dxfId="6928" priority="6687" operator="equal">
      <formula>"09.00 – 13.00"</formula>
    </cfRule>
  </conditionalFormatting>
  <conditionalFormatting sqref="BF144">
    <cfRule type="cellIs" dxfId="6927" priority="6688" operator="equal">
      <formula>"09.00 – 15.00"</formula>
    </cfRule>
  </conditionalFormatting>
  <conditionalFormatting sqref="BF144">
    <cfRule type="cellIs" dxfId="6926" priority="6690" operator="equal">
      <formula>"09.30 – 13.00"</formula>
    </cfRule>
  </conditionalFormatting>
  <conditionalFormatting sqref="BF144">
    <cfRule type="cellIs" dxfId="6925" priority="6691" operator="equal">
      <formula>"10.30 – 19.30"</formula>
    </cfRule>
  </conditionalFormatting>
  <conditionalFormatting sqref="BF144">
    <cfRule type="cellIs" dxfId="6924" priority="6692" operator="equal">
      <formula>"11.30 – 19.30"</formula>
    </cfRule>
  </conditionalFormatting>
  <conditionalFormatting sqref="BF144">
    <cfRule type="cellIs" dxfId="6923" priority="6693" operator="equal">
      <formula>_FV(13,"3")</formula>
    </cfRule>
  </conditionalFormatting>
  <conditionalFormatting sqref="BF144">
    <cfRule type="cellIs" dxfId="6922" priority="6694" operator="equal">
      <formula>_FV(13,"3")</formula>
    </cfRule>
  </conditionalFormatting>
  <conditionalFormatting sqref="BF144">
    <cfRule type="cellIs" dxfId="6921" priority="6695" operator="equal">
      <formula>_FV(13,"3")</formula>
    </cfRule>
  </conditionalFormatting>
  <conditionalFormatting sqref="BF144">
    <cfRule type="containsText" dxfId="6920" priority="6681" operator="containsText" text="09.00 - 13.00">
      <formula>NOT(ISERROR(SEARCH("09.00 - 13.00",BF144)))</formula>
    </cfRule>
    <cfRule type="containsText" dxfId="6919" priority="6682" operator="containsText" text="09.00 – 15:00">
      <formula>NOT(ISERROR(SEARCH("09.00 – 15:00",BF144)))</formula>
    </cfRule>
    <cfRule type="containsText" dxfId="6918" priority="6683" operator="containsText" text="09.00 – 16.00">
      <formula>NOT(ISERROR(SEARCH("09.00 – 16.00",BF144)))</formula>
    </cfRule>
    <cfRule type="containsText" dxfId="6917" priority="6684" operator="containsText" text="09.00 - 13:00">
      <formula>NOT(ISERROR(SEARCH("09.00 - 13:00",BF144)))</formula>
    </cfRule>
    <cfRule type="containsText" dxfId="6916" priority="6685" operator="containsText" text="08.30 – 16:30 ">
      <formula>NOT(ISERROR(SEARCH("08.30 – 16:30 ",BF144)))</formula>
    </cfRule>
    <cfRule type="containsText" dxfId="6915" priority="6686" operator="containsText" text="08.30 – 17:30 ">
      <formula>NOT(ISERROR(SEARCH("08.30 – 17:30 ",BF144)))</formula>
    </cfRule>
  </conditionalFormatting>
  <conditionalFormatting sqref="BF144">
    <cfRule type="cellIs" dxfId="6914" priority="6673" operator="equal">
      <formula>"09.00 – 15.00"</formula>
    </cfRule>
  </conditionalFormatting>
  <conditionalFormatting sqref="BF144">
    <cfRule type="cellIs" dxfId="6913" priority="6674" operator="equal">
      <formula>"09.00 – 18.00"</formula>
    </cfRule>
  </conditionalFormatting>
  <conditionalFormatting sqref="BF144">
    <cfRule type="cellIs" dxfId="6912" priority="6675" operator="equal">
      <formula>"09.30 – 13.00"</formula>
    </cfRule>
  </conditionalFormatting>
  <conditionalFormatting sqref="BF144">
    <cfRule type="cellIs" dxfId="6911" priority="6676" operator="equal">
      <formula>"10.30 – 19.30"</formula>
    </cfRule>
  </conditionalFormatting>
  <conditionalFormatting sqref="BF144">
    <cfRule type="cellIs" dxfId="6910" priority="6677" operator="equal">
      <formula>"11.30 – 19.30"</formula>
    </cfRule>
  </conditionalFormatting>
  <conditionalFormatting sqref="BF144">
    <cfRule type="cellIs" dxfId="6909" priority="6678" operator="equal">
      <formula>_FV(13,"3")</formula>
    </cfRule>
  </conditionalFormatting>
  <conditionalFormatting sqref="BF144">
    <cfRule type="cellIs" dxfId="6908" priority="6679" operator="equal">
      <formula>_FV(13,"3")</formula>
    </cfRule>
  </conditionalFormatting>
  <conditionalFormatting sqref="BF144">
    <cfRule type="cellIs" dxfId="6907" priority="6680" operator="equal">
      <formula>_FV(13,"3")</formula>
    </cfRule>
  </conditionalFormatting>
  <conditionalFormatting sqref="BF144">
    <cfRule type="containsText" dxfId="6906" priority="6663" operator="containsText" text="DOMENICA">
      <formula>NOT(ISERROR(SEARCH("DOMENICA",BF144)))</formula>
    </cfRule>
    <cfRule type="containsText" dxfId="6905" priority="6664" operator="containsText" text="08.30 – 14.30">
      <formula>NOT(ISERROR(SEARCH("08.30 – 14.30",BF144)))</formula>
    </cfRule>
    <cfRule type="containsText" dxfId="6904" priority="6665" operator="containsText" text="09.30 – 18.30">
      <formula>NOT(ISERROR(SEARCH("09.30 – 18.30",BF144)))</formula>
    </cfRule>
    <cfRule type="containsText" dxfId="6903" priority="6666" operator="containsText" text="08.30 – 16.30">
      <formula>NOT(ISERROR(SEARCH("08.30 – 16.30",BF144)))</formula>
    </cfRule>
    <cfRule type="containsText" dxfId="6902" priority="6667" operator="containsText" text="08.30 – 17.30">
      <formula>NOT(ISERROR(SEARCH("08.30 – 17.30",BF144)))</formula>
    </cfRule>
    <cfRule type="containsText" dxfId="6901" priority="6668" operator="containsText" text="09.00 – 18.00">
      <formula>NOT(ISERROR(SEARCH("09.00 – 18.00",BF144)))</formula>
    </cfRule>
    <cfRule type="containsText" dxfId="6900" priority="6669" operator="containsText" text="09.00 – 15.00">
      <formula>NOT(ISERROR(SEARCH("09.00 – 15.00",BF144)))</formula>
    </cfRule>
    <cfRule type="containsText" dxfId="6899" priority="6670" operator="containsText" text="10.30 – 19.30">
      <formula>NOT(ISERROR(SEARCH("10.30 – 19.30",BF144)))</formula>
    </cfRule>
    <cfRule type="containsText" dxfId="6898" priority="6671" operator="containsText" text="09.00 – 13.00">
      <formula>NOT(ISERROR(SEARCH("09.00 – 13.00",BF144)))</formula>
    </cfRule>
    <cfRule type="containsText" dxfId="6897" priority="6672" operator="containsText" text="11.30 – 19.30">
      <formula>NOT(ISERROR(SEARCH("11.30 – 19.30",BF144)))</formula>
    </cfRule>
  </conditionalFormatting>
  <conditionalFormatting sqref="BF144">
    <cfRule type="cellIs" dxfId="6896" priority="6656" operator="equal">
      <formula>"09.00 – 18.00"</formula>
    </cfRule>
  </conditionalFormatting>
  <conditionalFormatting sqref="BF144">
    <cfRule type="cellIs" dxfId="6895" priority="6657" operator="equal">
      <formula>"09.30 – 13.00"</formula>
    </cfRule>
  </conditionalFormatting>
  <conditionalFormatting sqref="BF144">
    <cfRule type="cellIs" dxfId="6894" priority="6658" operator="equal">
      <formula>"10.30 – 19.30"</formula>
    </cfRule>
  </conditionalFormatting>
  <conditionalFormatting sqref="BF144">
    <cfRule type="cellIs" dxfId="6893" priority="6659" operator="equal">
      <formula>"11.30 – 19.30"</formula>
    </cfRule>
  </conditionalFormatting>
  <conditionalFormatting sqref="BF144">
    <cfRule type="cellIs" dxfId="6892" priority="6660" operator="equal">
      <formula>_FV(13,"3")</formula>
    </cfRule>
  </conditionalFormatting>
  <conditionalFormatting sqref="BF144">
    <cfRule type="cellIs" dxfId="6891" priority="6661" operator="equal">
      <formula>_FV(13,"3")</formula>
    </cfRule>
  </conditionalFormatting>
  <conditionalFormatting sqref="BF144">
    <cfRule type="cellIs" dxfId="6890" priority="6662" operator="equal">
      <formula>_FV(13,"3")</formula>
    </cfRule>
  </conditionalFormatting>
  <conditionalFormatting sqref="BF144">
    <cfRule type="cellIs" dxfId="6889" priority="6649" operator="equal">
      <formula>"09.00 – 18.00"</formula>
    </cfRule>
  </conditionalFormatting>
  <conditionalFormatting sqref="BF144">
    <cfRule type="cellIs" dxfId="6888" priority="6650" operator="equal">
      <formula>"09.30 – 13.00"</formula>
    </cfRule>
  </conditionalFormatting>
  <conditionalFormatting sqref="BF144">
    <cfRule type="cellIs" dxfId="6887" priority="6651" operator="equal">
      <formula>"10.30 – 19.30"</formula>
    </cfRule>
  </conditionalFormatting>
  <conditionalFormatting sqref="BF144">
    <cfRule type="cellIs" dxfId="6886" priority="6652" operator="equal">
      <formula>"11.30 – 19.30"</formula>
    </cfRule>
  </conditionalFormatting>
  <conditionalFormatting sqref="BF144">
    <cfRule type="cellIs" dxfId="6885" priority="6653" operator="equal">
      <formula>_FV(13,"3")</formula>
    </cfRule>
  </conditionalFormatting>
  <conditionalFormatting sqref="BF144">
    <cfRule type="cellIs" dxfId="6884" priority="6654" operator="equal">
      <formula>_FV(13,"3")</formula>
    </cfRule>
  </conditionalFormatting>
  <conditionalFormatting sqref="BF144">
    <cfRule type="cellIs" dxfId="6883" priority="6655" operator="equal">
      <formula>_FV(13,"3")</formula>
    </cfRule>
  </conditionalFormatting>
  <conditionalFormatting sqref="BF144">
    <cfRule type="cellIs" dxfId="6882" priority="6641" operator="equal">
      <formula>"09.00 – 15.00"</formula>
    </cfRule>
  </conditionalFormatting>
  <conditionalFormatting sqref="BF144">
    <cfRule type="cellIs" dxfId="6881" priority="6642" operator="equal">
      <formula>"09.00 – 18.00"</formula>
    </cfRule>
  </conditionalFormatting>
  <conditionalFormatting sqref="BF144">
    <cfRule type="cellIs" dxfId="6880" priority="6643" operator="equal">
      <formula>"09.30 – 13.00"</formula>
    </cfRule>
  </conditionalFormatting>
  <conditionalFormatting sqref="BF144">
    <cfRule type="cellIs" dxfId="6879" priority="6644" operator="equal">
      <formula>"10.30 – 19.30"</formula>
    </cfRule>
  </conditionalFormatting>
  <conditionalFormatting sqref="BF144">
    <cfRule type="cellIs" dxfId="6878" priority="6645" operator="equal">
      <formula>"11.30 – 19.30"</formula>
    </cfRule>
  </conditionalFormatting>
  <conditionalFormatting sqref="BF144">
    <cfRule type="cellIs" dxfId="6877" priority="6646" operator="equal">
      <formula>_FV(13,"3")</formula>
    </cfRule>
  </conditionalFormatting>
  <conditionalFormatting sqref="BF144">
    <cfRule type="cellIs" dxfId="6876" priority="6647" operator="equal">
      <formula>_FV(13,"3")</formula>
    </cfRule>
  </conditionalFormatting>
  <conditionalFormatting sqref="BF144">
    <cfRule type="cellIs" dxfId="6875" priority="6648" operator="equal">
      <formula>_FV(13,"3")</formula>
    </cfRule>
  </conditionalFormatting>
  <conditionalFormatting sqref="BF144">
    <cfRule type="containsText" dxfId="6874" priority="6631" operator="containsText" text="DOMENICA">
      <formula>NOT(ISERROR(SEARCH("DOMENICA",BF144)))</formula>
    </cfRule>
    <cfRule type="containsText" dxfId="6873" priority="6632" operator="containsText" text="08.30 – 14.30">
      <formula>NOT(ISERROR(SEARCH("08.30 – 14.30",BF144)))</formula>
    </cfRule>
    <cfRule type="containsText" dxfId="6872" priority="6633" operator="containsText" text="09.30 – 18.30">
      <formula>NOT(ISERROR(SEARCH("09.30 – 18.30",BF144)))</formula>
    </cfRule>
    <cfRule type="containsText" dxfId="6871" priority="6634" operator="containsText" text="08.30 – 16.30">
      <formula>NOT(ISERROR(SEARCH("08.30 – 16.30",BF144)))</formula>
    </cfRule>
    <cfRule type="containsText" dxfId="6870" priority="6635" operator="containsText" text="08.30 – 17.30">
      <formula>NOT(ISERROR(SEARCH("08.30 – 17.30",BF144)))</formula>
    </cfRule>
    <cfRule type="containsText" dxfId="6869" priority="6636" operator="containsText" text="09.00 – 18.00">
      <formula>NOT(ISERROR(SEARCH("09.00 – 18.00",BF144)))</formula>
    </cfRule>
    <cfRule type="containsText" dxfId="6868" priority="6637" operator="containsText" text="09.00 – 15.00">
      <formula>NOT(ISERROR(SEARCH("09.00 – 15.00",BF144)))</formula>
    </cfRule>
    <cfRule type="containsText" dxfId="6867" priority="6638" operator="containsText" text="10.30 – 19.30">
      <formula>NOT(ISERROR(SEARCH("10.30 – 19.30",BF144)))</formula>
    </cfRule>
    <cfRule type="containsText" dxfId="6866" priority="6639" operator="containsText" text="09.00 – 13.00">
      <formula>NOT(ISERROR(SEARCH("09.00 – 13.00",BF144)))</formula>
    </cfRule>
    <cfRule type="containsText" dxfId="6865" priority="6640" operator="containsText" text="11.30 – 19.30">
      <formula>NOT(ISERROR(SEARCH("11.30 – 19.30",BF144)))</formula>
    </cfRule>
  </conditionalFormatting>
  <conditionalFormatting sqref="BF144">
    <cfRule type="cellIs" dxfId="6864" priority="6624" operator="equal">
      <formula>"09.00 – 18.00"</formula>
    </cfRule>
  </conditionalFormatting>
  <conditionalFormatting sqref="BF144">
    <cfRule type="cellIs" dxfId="6863" priority="6625" operator="equal">
      <formula>"09.30 – 13.00"</formula>
    </cfRule>
  </conditionalFormatting>
  <conditionalFormatting sqref="BF144">
    <cfRule type="cellIs" dxfId="6862" priority="6626" operator="equal">
      <formula>"10.30 – 19.30"</formula>
    </cfRule>
  </conditionalFormatting>
  <conditionalFormatting sqref="BF144">
    <cfRule type="cellIs" dxfId="6861" priority="6627" operator="equal">
      <formula>"11.30 – 19.30"</formula>
    </cfRule>
  </conditionalFormatting>
  <conditionalFormatting sqref="BF144">
    <cfRule type="cellIs" dxfId="6860" priority="6628" operator="equal">
      <formula>_FV(13,"3")</formula>
    </cfRule>
  </conditionalFormatting>
  <conditionalFormatting sqref="BF144">
    <cfRule type="cellIs" dxfId="6859" priority="6629" operator="equal">
      <formula>_FV(13,"3")</formula>
    </cfRule>
  </conditionalFormatting>
  <conditionalFormatting sqref="BF144">
    <cfRule type="cellIs" dxfId="6858" priority="6630" operator="equal">
      <formula>_FV(13,"3")</formula>
    </cfRule>
  </conditionalFormatting>
  <conditionalFormatting sqref="BF144">
    <cfRule type="cellIs" dxfId="6857" priority="6617" operator="equal">
      <formula>"09.00 – 18.00"</formula>
    </cfRule>
  </conditionalFormatting>
  <conditionalFormatting sqref="BF144">
    <cfRule type="cellIs" dxfId="6856" priority="6618" operator="equal">
      <formula>"09.30 – 13.00"</formula>
    </cfRule>
  </conditionalFormatting>
  <conditionalFormatting sqref="BF144">
    <cfRule type="cellIs" dxfId="6855" priority="6619" operator="equal">
      <formula>"10.30 – 19.30"</formula>
    </cfRule>
  </conditionalFormatting>
  <conditionalFormatting sqref="BF144">
    <cfRule type="cellIs" dxfId="6854" priority="6620" operator="equal">
      <formula>"11.30 – 19.30"</formula>
    </cfRule>
  </conditionalFormatting>
  <conditionalFormatting sqref="BF144">
    <cfRule type="cellIs" dxfId="6853" priority="6621" operator="equal">
      <formula>_FV(13,"3")</formula>
    </cfRule>
  </conditionalFormatting>
  <conditionalFormatting sqref="BF144">
    <cfRule type="cellIs" dxfId="6852" priority="6622" operator="equal">
      <formula>_FV(13,"3")</formula>
    </cfRule>
  </conditionalFormatting>
  <conditionalFormatting sqref="BF144">
    <cfRule type="cellIs" dxfId="6851" priority="6623" operator="equal">
      <formula>_FV(13,"3")</formula>
    </cfRule>
  </conditionalFormatting>
  <conditionalFormatting sqref="BF145:BF152">
    <cfRule type="containsText" dxfId="6850" priority="6577" operator="containsText" text="09:00 – 13.00 ">
      <formula>NOT(ISERROR(SEARCH("09:00 – 13.00 ",BF145)))</formula>
    </cfRule>
  </conditionalFormatting>
  <conditionalFormatting sqref="BF151:BF152">
    <cfRule type="containsText" dxfId="6849" priority="6576" operator="containsText" text="09:00 – 13.00 ">
      <formula>NOT(ISERROR(SEARCH("09:00 – 13.00 ",BF151)))</formula>
    </cfRule>
  </conditionalFormatting>
  <conditionalFormatting sqref="BF145:BF152">
    <cfRule type="containsText" dxfId="6848" priority="6599" operator="containsText" text="08.30 – 14.30">
      <formula>NOT(ISERROR(SEARCH("08.30 – 14.30",BF145)))</formula>
    </cfRule>
    <cfRule type="containsText" dxfId="6847" priority="6600" operator="containsText" text="09:30 – 18.30">
      <formula>NOT(ISERROR(SEARCH("09:30 – 18.30",BF145)))</formula>
    </cfRule>
    <cfRule type="containsText" dxfId="6846" priority="6601" operator="containsText" text="10.30 – 18.30">
      <formula>NOT(ISERROR(SEARCH("10.30 – 18.30",BF145)))</formula>
    </cfRule>
    <cfRule type="containsText" dxfId="6845" priority="6602" operator="containsText" text="09.30 – 18.30">
      <formula>NOT(ISERROR(SEARCH("09.30 – 18.30",BF145)))</formula>
    </cfRule>
    <cfRule type="containsText" dxfId="6844" priority="6604" operator="containsText" text="09.00 – 13:00">
      <formula>NOT(ISERROR(SEARCH("09.00 – 13:00",BF145)))</formula>
    </cfRule>
    <cfRule type="containsText" dxfId="6843" priority="6605" operator="containsText" text="08.30 – 16.30">
      <formula>NOT(ISERROR(SEARCH("08.30 – 16.30",BF145)))</formula>
    </cfRule>
    <cfRule type="containsText" dxfId="6842" priority="6606" operator="containsText" text="08:30 – 17.30">
      <formula>NOT(ISERROR(SEARCH("08:30 – 17.30",BF145)))</formula>
    </cfRule>
    <cfRule type="containsText" dxfId="6841" priority="6607" operator="containsText" text="08.30 – 17.30">
      <formula>NOT(ISERROR(SEARCH("08.30 – 17.30",BF145)))</formula>
    </cfRule>
    <cfRule type="containsText" dxfId="6840" priority="6608" operator="containsText" text="09.00 – 18.00">
      <formula>NOT(ISERROR(SEARCH("09.00 – 18.00",BF145)))</formula>
    </cfRule>
    <cfRule type="containsText" dxfId="6839" priority="6609" operator="containsText" text="09.00 – 13.00">
      <formula>NOT(ISERROR(SEARCH("09.00 – 13.00",BF145)))</formula>
    </cfRule>
    <cfRule type="containsText" dxfId="6838" priority="6610" operator="containsText" text="11.30 – 19.30">
      <formula>NOT(ISERROR(SEARCH("11.30 – 19.30",BF145)))</formula>
    </cfRule>
    <cfRule type="containsText" dxfId="6837" priority="6611" operator="containsText" text="10.30 – 19.30">
      <formula>NOT(ISERROR(SEARCH("10.30 – 19.30",BF145)))</formula>
    </cfRule>
    <cfRule type="containsText" dxfId="6836" priority="6612" operator="containsText" text="09.00 – 15.00">
      <formula>NOT(ISERROR(SEARCH("09.00 – 15.00",BF145)))</formula>
    </cfRule>
    <cfRule type="containsText" dxfId="6835" priority="6613" operator="containsText" text="1 2 : 3 0">
      <formula>NOT(ISERROR(SEARCH("1 2 : 3 0",BF145)))</formula>
    </cfRule>
    <cfRule type="containsText" dxfId="6834" priority="6614" operator="containsText" text="1 3 : 3 0">
      <formula>NOT(ISERROR(SEARCH("1 3 : 3 0",BF145)))</formula>
    </cfRule>
    <cfRule type="containsText" dxfId="6833" priority="6615" operator="containsText" text="FESTIVITÁ">
      <formula>NOT(ISERROR(SEARCH("FESTIVITÁ",BF145)))</formula>
    </cfRule>
    <cfRule type="cellIs" dxfId="6832" priority="6616" operator="equal">
      <formula>"DOMENICA"</formula>
    </cfRule>
  </conditionalFormatting>
  <conditionalFormatting sqref="BF145:BF152">
    <cfRule type="containsText" dxfId="6831" priority="6591" operator="containsText" text="09.00 - 13.00">
      <formula>NOT(ISERROR(SEARCH("09.00 - 13.00",BF145)))</formula>
    </cfRule>
    <cfRule type="containsText" dxfId="6830" priority="6594" operator="containsText" text="09.00 – 15:00">
      <formula>NOT(ISERROR(SEARCH("09.00 – 15:00",BF145)))</formula>
    </cfRule>
    <cfRule type="containsText" dxfId="6829" priority="6595" operator="containsText" text="09.00 – 16.00">
      <formula>NOT(ISERROR(SEARCH("09.00 – 16.00",BF145)))</formula>
    </cfRule>
    <cfRule type="containsText" dxfId="6828" priority="6596" operator="containsText" text="09.00 - 13:00">
      <formula>NOT(ISERROR(SEARCH("09.00 - 13:00",BF145)))</formula>
    </cfRule>
    <cfRule type="containsText" dxfId="6827" priority="6597" operator="containsText" text="08.30 – 16:30 ">
      <formula>NOT(ISERROR(SEARCH("08.30 – 16:30 ",BF145)))</formula>
    </cfRule>
    <cfRule type="containsText" dxfId="6826" priority="6598" operator="containsText" text="08.30 – 17:30 ">
      <formula>NOT(ISERROR(SEARCH("08.30 – 17:30 ",BF145)))</formula>
    </cfRule>
  </conditionalFormatting>
  <conditionalFormatting sqref="BF145:BF152">
    <cfRule type="containsText" dxfId="6825" priority="6593" operator="containsText" text="1 3 : 0 0">
      <formula>NOT(ISERROR(SEARCH("1 3 : 0 0",BF145)))</formula>
    </cfRule>
  </conditionalFormatting>
  <conditionalFormatting sqref="BF145">
    <cfRule type="containsText" dxfId="6824" priority="6592" operator="containsText" text="13:00">
      <formula>NOT(ISERROR(SEARCH("13:00",BF145)))</formula>
    </cfRule>
  </conditionalFormatting>
  <conditionalFormatting sqref="BF145:BF152">
    <cfRule type="containsText" dxfId="6823" priority="6603" operator="containsText" text="09:00 – 13.00 ">
      <formula>NOT(ISERROR(SEARCH("09:00 – 13.00 ",BF145)))</formula>
    </cfRule>
  </conditionalFormatting>
  <conditionalFormatting sqref="BF151">
    <cfRule type="containsText" dxfId="6822" priority="6590" operator="containsText" text="09:00 – 13.00 ">
      <formula>NOT(ISERROR(SEARCH("09:00 – 13.00 ",BF151)))</formula>
    </cfRule>
  </conditionalFormatting>
  <conditionalFormatting sqref="BF145:BF152">
    <cfRule type="containsText" dxfId="6821" priority="6589" operator="containsText" text="09:00 – 13.00 ">
      <formula>NOT(ISERROR(SEARCH("09:00 – 13.00 ",BF145)))</formula>
    </cfRule>
  </conditionalFormatting>
  <conditionalFormatting sqref="BF151:BF152">
    <cfRule type="containsText" dxfId="6820" priority="6588" operator="containsText" text="09:00 – 13.00 ">
      <formula>NOT(ISERROR(SEARCH("09:00 – 13.00 ",BF151)))</formula>
    </cfRule>
  </conditionalFormatting>
  <conditionalFormatting sqref="BF146">
    <cfRule type="containsText" dxfId="6819" priority="6585" operator="containsText" text="09.00 -13.00">
      <formula>NOT(ISERROR(SEARCH("09.00 -13.00",BF146)))</formula>
    </cfRule>
    <cfRule type="containsText" dxfId="6818" priority="6586" operator="containsText" text="09.00 -15:00">
      <formula>NOT(ISERROR(SEARCH("09.00 -15:00",BF146)))</formula>
    </cfRule>
    <cfRule type="containsText" dxfId="6817" priority="6587" operator="containsText" text="09.00 -16.00">
      <formula>NOT(ISERROR(SEARCH("09.00 -16.00",BF146)))</formula>
    </cfRule>
  </conditionalFormatting>
  <conditionalFormatting sqref="BF147:BF152">
    <cfRule type="containsText" dxfId="6816" priority="6582" operator="containsText" text="09.00 -13.00">
      <formula>NOT(ISERROR(SEARCH("09.00 -13.00",BF147)))</formula>
    </cfRule>
    <cfRule type="containsText" dxfId="6815" priority="6583" operator="containsText" text="09.00 -15:00">
      <formula>NOT(ISERROR(SEARCH("09.00 -15:00",BF147)))</formula>
    </cfRule>
    <cfRule type="containsText" dxfId="6814" priority="6584" operator="containsText" text="09.00 -16.00">
      <formula>NOT(ISERROR(SEARCH("09.00 -16.00",BF147)))</formula>
    </cfRule>
  </conditionalFormatting>
  <conditionalFormatting sqref="BF145">
    <cfRule type="containsText" dxfId="6813" priority="6579" operator="containsText" text="09.00 -13.00">
      <formula>NOT(ISERROR(SEARCH("09.00 -13.00",BF145)))</formula>
    </cfRule>
    <cfRule type="containsText" dxfId="6812" priority="6580" operator="containsText" text="09.00 -15:00">
      <formula>NOT(ISERROR(SEARCH("09.00 -15:00",BF145)))</formula>
    </cfRule>
    <cfRule type="containsText" dxfId="6811" priority="6581" operator="containsText" text="09.00 -16.00">
      <formula>NOT(ISERROR(SEARCH("09.00 -16.00",BF145)))</formula>
    </cfRule>
  </conditionalFormatting>
  <conditionalFormatting sqref="BF151">
    <cfRule type="containsText" dxfId="6810" priority="6578" operator="containsText" text="09:00 – 13.00 ">
      <formula>NOT(ISERROR(SEARCH("09:00 – 13.00 ",BF151)))</formula>
    </cfRule>
  </conditionalFormatting>
  <conditionalFormatting sqref="BF146">
    <cfRule type="containsText" dxfId="6809" priority="6573" operator="containsText" text="09.00 -13.00">
      <formula>NOT(ISERROR(SEARCH("09.00 -13.00",BF146)))</formula>
    </cfRule>
    <cfRule type="containsText" dxfId="6808" priority="6574" operator="containsText" text="09.00 -15:00">
      <formula>NOT(ISERROR(SEARCH("09.00 -15:00",BF146)))</formula>
    </cfRule>
    <cfRule type="containsText" dxfId="6807" priority="6575" operator="containsText" text="09.00 -16.00">
      <formula>NOT(ISERROR(SEARCH("09.00 -16.00",BF146)))</formula>
    </cfRule>
  </conditionalFormatting>
  <conditionalFormatting sqref="BF147:BF152">
    <cfRule type="containsText" dxfId="6806" priority="6570" operator="containsText" text="09.00 -13.00">
      <formula>NOT(ISERROR(SEARCH("09.00 -13.00",BF147)))</formula>
    </cfRule>
    <cfRule type="containsText" dxfId="6805" priority="6571" operator="containsText" text="09.00 -15:00">
      <formula>NOT(ISERROR(SEARCH("09.00 -15:00",BF147)))</formula>
    </cfRule>
    <cfRule type="containsText" dxfId="6804" priority="6572" operator="containsText" text="09.00 -16.00">
      <formula>NOT(ISERROR(SEARCH("09.00 -16.00",BF147)))</formula>
    </cfRule>
  </conditionalFormatting>
  <conditionalFormatting sqref="BF145">
    <cfRule type="containsText" dxfId="6803" priority="6567" operator="containsText" text="09.00 -13.00">
      <formula>NOT(ISERROR(SEARCH("09.00 -13.00",BF145)))</formula>
    </cfRule>
    <cfRule type="containsText" dxfId="6802" priority="6568" operator="containsText" text="09.00 -15:00">
      <formula>NOT(ISERROR(SEARCH("09.00 -15:00",BF145)))</formula>
    </cfRule>
    <cfRule type="containsText" dxfId="6801" priority="6569" operator="containsText" text="09.00 -16.00">
      <formula>NOT(ISERROR(SEARCH("09.00 -16.00",BF145)))</formula>
    </cfRule>
  </conditionalFormatting>
  <conditionalFormatting sqref="BF146">
    <cfRule type="containsText" dxfId="6800" priority="6564" operator="containsText" text="09.00 -13:00">
      <formula>NOT(ISERROR(SEARCH("09.00 -13:00",BF146)))</formula>
    </cfRule>
    <cfRule type="containsText" dxfId="6799" priority="6565" operator="containsText" text="08.30 -17.30">
      <formula>NOT(ISERROR(SEARCH("08.30 -17.30",BF146)))</formula>
    </cfRule>
    <cfRule type="containsText" dxfId="6798" priority="6566" operator="containsText" text="08.30 -15:30">
      <formula>NOT(ISERROR(SEARCH("08.30 -15:30",BF146)))</formula>
    </cfRule>
  </conditionalFormatting>
  <conditionalFormatting sqref="BF147:BF152">
    <cfRule type="containsText" dxfId="6797" priority="6561" operator="containsText" text="09.00 -13.00">
      <formula>NOT(ISERROR(SEARCH("09.00 -13.00",BF147)))</formula>
    </cfRule>
    <cfRule type="containsText" dxfId="6796" priority="6562" operator="containsText" text="09.00 -15:00">
      <formula>NOT(ISERROR(SEARCH("09.00 -15:00",BF147)))</formula>
    </cfRule>
    <cfRule type="containsText" dxfId="6795" priority="6563" operator="containsText" text="09.00 -16.00">
      <formula>NOT(ISERROR(SEARCH("09.00 -16.00",BF147)))</formula>
    </cfRule>
  </conditionalFormatting>
  <conditionalFormatting sqref="BF147:BF152">
    <cfRule type="containsText" dxfId="6794" priority="6558" operator="containsText" text="09.00 -13:00">
      <formula>NOT(ISERROR(SEARCH("09.00 -13:00",BF147)))</formula>
    </cfRule>
    <cfRule type="containsText" dxfId="6793" priority="6559" operator="containsText" text="08.30 -17.30">
      <formula>NOT(ISERROR(SEARCH("08.30 -17.30",BF147)))</formula>
    </cfRule>
    <cfRule type="containsText" dxfId="6792" priority="6560" operator="containsText" text="08.30 -15:30">
      <formula>NOT(ISERROR(SEARCH("08.30 -15:30",BF147)))</formula>
    </cfRule>
  </conditionalFormatting>
  <conditionalFormatting sqref="BF145">
    <cfRule type="containsText" dxfId="6791" priority="6555" operator="containsText" text="09.00 -13.00">
      <formula>NOT(ISERROR(SEARCH("09.00 -13.00",BF145)))</formula>
    </cfRule>
    <cfRule type="containsText" dxfId="6790" priority="6556" operator="containsText" text="09.00 -15:00">
      <formula>NOT(ISERROR(SEARCH("09.00 -15:00",BF145)))</formula>
    </cfRule>
    <cfRule type="containsText" dxfId="6789" priority="6557" operator="containsText" text="09.00 -16.00">
      <formula>NOT(ISERROR(SEARCH("09.00 -16.00",BF145)))</formula>
    </cfRule>
  </conditionalFormatting>
  <conditionalFormatting sqref="BF145">
    <cfRule type="containsText" dxfId="6788" priority="6552" operator="containsText" text="09.00 -13:00">
      <formula>NOT(ISERROR(SEARCH("09.00 -13:00",BF145)))</formula>
    </cfRule>
    <cfRule type="containsText" dxfId="6787" priority="6553" operator="containsText" text="08.30 -17.30">
      <formula>NOT(ISERROR(SEARCH("08.30 -17.30",BF145)))</formula>
    </cfRule>
    <cfRule type="containsText" dxfId="6786" priority="6554" operator="containsText" text="08.30 -15:30">
      <formula>NOT(ISERROR(SEARCH("08.30 -15:30",BF145)))</formula>
    </cfRule>
  </conditionalFormatting>
  <conditionalFormatting sqref="BF134">
    <cfRule type="cellIs" dxfId="6785" priority="6378" operator="equal">
      <formula>_FV(13,"3")</formula>
    </cfRule>
  </conditionalFormatting>
  <conditionalFormatting sqref="BF113 BF133">
    <cfRule type="containsText" dxfId="6784" priority="6535" operator="containsText" text="08.30 – 14.30">
      <formula>NOT(ISERROR(SEARCH("08.30 – 14.30",BF113)))</formula>
    </cfRule>
    <cfRule type="containsText" dxfId="6783" priority="6536" operator="containsText" text="09:30 – 18.30">
      <formula>NOT(ISERROR(SEARCH("09:30 – 18.30",BF113)))</formula>
    </cfRule>
    <cfRule type="containsText" dxfId="6782" priority="6537" operator="containsText" text="10.30 – 18.30">
      <formula>NOT(ISERROR(SEARCH("10.30 – 18.30",BF113)))</formula>
    </cfRule>
    <cfRule type="containsText" dxfId="6781" priority="6538" operator="containsText" text="09.30 – 18.30">
      <formula>NOT(ISERROR(SEARCH("09.30 – 18.30",BF113)))</formula>
    </cfRule>
    <cfRule type="containsText" dxfId="6780" priority="6539" operator="containsText" text="09.00 – 13:00">
      <formula>NOT(ISERROR(SEARCH("09.00 – 13:00",BF113)))</formula>
    </cfRule>
    <cfRule type="containsText" dxfId="6779" priority="6540" operator="containsText" text="08.30 – 16.30">
      <formula>NOT(ISERROR(SEARCH("08.30 – 16.30",BF113)))</formula>
    </cfRule>
    <cfRule type="containsText" dxfId="6778" priority="6541" operator="containsText" text="08:30 – 17.30">
      <formula>NOT(ISERROR(SEARCH("08:30 – 17.30",BF113)))</formula>
    </cfRule>
    <cfRule type="containsText" dxfId="6777" priority="6542" operator="containsText" text="08.30 – 17.30">
      <formula>NOT(ISERROR(SEARCH("08.30 – 17.30",BF113)))</formula>
    </cfRule>
    <cfRule type="containsText" dxfId="6776" priority="6543" operator="containsText" text="09.00 – 18.00">
      <formula>NOT(ISERROR(SEARCH("09.00 – 18.00",BF113)))</formula>
    </cfRule>
    <cfRule type="containsText" dxfId="6775" priority="6544" operator="containsText" text="09.00 – 13.00">
      <formula>NOT(ISERROR(SEARCH("09.00 – 13.00",BF113)))</formula>
    </cfRule>
    <cfRule type="containsText" dxfId="6774" priority="6545" operator="containsText" text="11.30 – 19.30">
      <formula>NOT(ISERROR(SEARCH("11.30 – 19.30",BF113)))</formula>
    </cfRule>
    <cfRule type="containsText" dxfId="6773" priority="6546" operator="containsText" text="10.30 – 19.30">
      <formula>NOT(ISERROR(SEARCH("10.30 – 19.30",BF113)))</formula>
    </cfRule>
    <cfRule type="containsText" dxfId="6772" priority="6547" operator="containsText" text="09.00 – 15.00">
      <formula>NOT(ISERROR(SEARCH("09.00 – 15.00",BF113)))</formula>
    </cfRule>
    <cfRule type="containsText" dxfId="6771" priority="6548" operator="containsText" text="12:30">
      <formula>NOT(ISERROR(SEARCH("12:30",BF113)))</formula>
    </cfRule>
    <cfRule type="containsText" dxfId="6770" priority="6549" operator="containsText" text="13:30">
      <formula>NOT(ISERROR(SEARCH("13:30",BF113)))</formula>
    </cfRule>
    <cfRule type="containsText" dxfId="6769" priority="6550" operator="containsText" text="FESTIVITÁ">
      <formula>NOT(ISERROR(SEARCH("FESTIVITÁ",BF113)))</formula>
    </cfRule>
    <cfRule type="cellIs" dxfId="6768" priority="6551" operator="equal">
      <formula>"DOMENICA"</formula>
    </cfRule>
  </conditionalFormatting>
  <conditionalFormatting sqref="BF124">
    <cfRule type="cellIs" dxfId="6767" priority="6527" operator="equal">
      <formula>"09.00 – 15.00"</formula>
    </cfRule>
  </conditionalFormatting>
  <conditionalFormatting sqref="BF124">
    <cfRule type="cellIs" dxfId="6766" priority="6528" operator="equal">
      <formula>"09.00 – 18.00"</formula>
    </cfRule>
  </conditionalFormatting>
  <conditionalFormatting sqref="BF124">
    <cfRule type="cellIs" dxfId="6765" priority="6529" operator="equal">
      <formula>"09.30 – 13.00"</formula>
    </cfRule>
  </conditionalFormatting>
  <conditionalFormatting sqref="BF124">
    <cfRule type="cellIs" dxfId="6764" priority="6530" operator="equal">
      <formula>"10.30 – 19.30"</formula>
    </cfRule>
  </conditionalFormatting>
  <conditionalFormatting sqref="BF124">
    <cfRule type="cellIs" dxfId="6763" priority="6531" operator="equal">
      <formula>"11.30 – 19.30"</formula>
    </cfRule>
  </conditionalFormatting>
  <conditionalFormatting sqref="BF124">
    <cfRule type="cellIs" dxfId="6762" priority="6532" operator="equal">
      <formula>_FV(13,"3")</formula>
    </cfRule>
  </conditionalFormatting>
  <conditionalFormatting sqref="BF124">
    <cfRule type="cellIs" dxfId="6761" priority="6533" operator="equal">
      <formula>_FV(13,"3")</formula>
    </cfRule>
  </conditionalFormatting>
  <conditionalFormatting sqref="BF124">
    <cfRule type="cellIs" dxfId="6760" priority="6534" operator="equal">
      <formula>_FV(13,"3")</formula>
    </cfRule>
  </conditionalFormatting>
  <conditionalFormatting sqref="BF124">
    <cfRule type="containsText" dxfId="6759" priority="6517" operator="containsText" text="DOMENICA">
      <formula>NOT(ISERROR(SEARCH("DOMENICA",BF124)))</formula>
    </cfRule>
    <cfRule type="containsText" dxfId="6758" priority="6518" operator="containsText" text="08.30 – 14.30">
      <formula>NOT(ISERROR(SEARCH("08.30 – 14.30",BF124)))</formula>
    </cfRule>
    <cfRule type="containsText" dxfId="6757" priority="6519" operator="containsText" text="09.30 – 18.30">
      <formula>NOT(ISERROR(SEARCH("09.30 – 18.30",BF124)))</formula>
    </cfRule>
    <cfRule type="containsText" dxfId="6756" priority="6520" operator="containsText" text="08.30 – 16.30">
      <formula>NOT(ISERROR(SEARCH("08.30 – 16.30",BF124)))</formula>
    </cfRule>
    <cfRule type="containsText" dxfId="6755" priority="6521" operator="containsText" text="08.30 – 17.30">
      <formula>NOT(ISERROR(SEARCH("08.30 – 17.30",BF124)))</formula>
    </cfRule>
    <cfRule type="containsText" dxfId="6754" priority="6522" operator="containsText" text="09.00 – 18.00">
      <formula>NOT(ISERROR(SEARCH("09.00 – 18.00",BF124)))</formula>
    </cfRule>
    <cfRule type="containsText" dxfId="6753" priority="6523" operator="containsText" text="09.00 – 15.00">
      <formula>NOT(ISERROR(SEARCH("09.00 – 15.00",BF124)))</formula>
    </cfRule>
    <cfRule type="containsText" dxfId="6752" priority="6524" operator="containsText" text="10.30 – 19.30">
      <formula>NOT(ISERROR(SEARCH("10.30 – 19.30",BF124)))</formula>
    </cfRule>
    <cfRule type="containsText" dxfId="6751" priority="6525" operator="containsText" text="09.00 – 13.00">
      <formula>NOT(ISERROR(SEARCH("09.00 – 13.00",BF124)))</formula>
    </cfRule>
    <cfRule type="containsText" dxfId="6750" priority="6526" operator="containsText" text="11.30 – 19.30">
      <formula>NOT(ISERROR(SEARCH("11.30 – 19.30",BF124)))</formula>
    </cfRule>
  </conditionalFormatting>
  <conditionalFormatting sqref="BF124">
    <cfRule type="cellIs" dxfId="6749" priority="6510" operator="equal">
      <formula>"09.00 – 18.00"</formula>
    </cfRule>
  </conditionalFormatting>
  <conditionalFormatting sqref="BF124">
    <cfRule type="cellIs" dxfId="6748" priority="6511" operator="equal">
      <formula>"09.30 – 13.00"</formula>
    </cfRule>
  </conditionalFormatting>
  <conditionalFormatting sqref="BF124">
    <cfRule type="cellIs" dxfId="6747" priority="6512" operator="equal">
      <formula>"10.30 – 19.30"</formula>
    </cfRule>
  </conditionalFormatting>
  <conditionalFormatting sqref="BF124">
    <cfRule type="cellIs" dxfId="6746" priority="6513" operator="equal">
      <formula>"11.30 – 19.30"</formula>
    </cfRule>
  </conditionalFormatting>
  <conditionalFormatting sqref="BF124">
    <cfRule type="cellIs" dxfId="6745" priority="6514" operator="equal">
      <formula>_FV(13,"3")</formula>
    </cfRule>
  </conditionalFormatting>
  <conditionalFormatting sqref="BF124">
    <cfRule type="cellIs" dxfId="6744" priority="6515" operator="equal">
      <formula>_FV(13,"3")</formula>
    </cfRule>
  </conditionalFormatting>
  <conditionalFormatting sqref="BF124">
    <cfRule type="cellIs" dxfId="6743" priority="6516" operator="equal">
      <formula>_FV(13,"3")</formula>
    </cfRule>
  </conditionalFormatting>
  <conditionalFormatting sqref="BF124">
    <cfRule type="cellIs" dxfId="6742" priority="6503" operator="equal">
      <formula>"09.00 – 18.00"</formula>
    </cfRule>
  </conditionalFormatting>
  <conditionalFormatting sqref="BF124">
    <cfRule type="cellIs" dxfId="6741" priority="6504" operator="equal">
      <formula>"09.30 – 13.00"</formula>
    </cfRule>
  </conditionalFormatting>
  <conditionalFormatting sqref="BF124">
    <cfRule type="cellIs" dxfId="6740" priority="6505" operator="equal">
      <formula>"10.30 – 19.30"</formula>
    </cfRule>
  </conditionalFormatting>
  <conditionalFormatting sqref="BF124">
    <cfRule type="cellIs" dxfId="6739" priority="6506" operator="equal">
      <formula>"11.30 – 19.30"</formula>
    </cfRule>
  </conditionalFormatting>
  <conditionalFormatting sqref="BF124">
    <cfRule type="cellIs" dxfId="6738" priority="6507" operator="equal">
      <formula>_FV(13,"3")</formula>
    </cfRule>
  </conditionalFormatting>
  <conditionalFormatting sqref="BF124">
    <cfRule type="cellIs" dxfId="6737" priority="6508" operator="equal">
      <formula>_FV(13,"3")</formula>
    </cfRule>
  </conditionalFormatting>
  <conditionalFormatting sqref="BF124">
    <cfRule type="cellIs" dxfId="6736" priority="6509" operator="equal">
      <formula>_FV(13,"3")</formula>
    </cfRule>
  </conditionalFormatting>
  <conditionalFormatting sqref="BF134">
    <cfRule type="cellIs" dxfId="6735" priority="6494" operator="equal">
      <formula>"09.00 – 13.00"</formula>
    </cfRule>
  </conditionalFormatting>
  <conditionalFormatting sqref="BF134">
    <cfRule type="cellIs" dxfId="6734" priority="6495" operator="equal">
      <formula>"09.00 – 15.00"</formula>
    </cfRule>
  </conditionalFormatting>
  <conditionalFormatting sqref="BF134">
    <cfRule type="cellIs" dxfId="6733" priority="6496" operator="equal">
      <formula>"09.00 – 18.00"</formula>
    </cfRule>
  </conditionalFormatting>
  <conditionalFormatting sqref="BF134">
    <cfRule type="cellIs" dxfId="6732" priority="6497" operator="equal">
      <formula>"09.30 – 13.00"</formula>
    </cfRule>
  </conditionalFormatting>
  <conditionalFormatting sqref="BF134">
    <cfRule type="cellIs" dxfId="6731" priority="6498" operator="equal">
      <formula>"10.30 – 19.30"</formula>
    </cfRule>
  </conditionalFormatting>
  <conditionalFormatting sqref="BF134">
    <cfRule type="cellIs" dxfId="6730" priority="6499" operator="equal">
      <formula>"11.30 – 19.30"</formula>
    </cfRule>
  </conditionalFormatting>
  <conditionalFormatting sqref="BF134">
    <cfRule type="cellIs" dxfId="6729" priority="6500" operator="equal">
      <formula>_FV(13,"3")</formula>
    </cfRule>
  </conditionalFormatting>
  <conditionalFormatting sqref="BF134">
    <cfRule type="cellIs" dxfId="6728" priority="6501" operator="equal">
      <formula>_FV(13,"3")</formula>
    </cfRule>
  </conditionalFormatting>
  <conditionalFormatting sqref="BF134">
    <cfRule type="cellIs" dxfId="6727" priority="6502" operator="equal">
      <formula>_FV(13,"3")</formula>
    </cfRule>
  </conditionalFormatting>
  <conditionalFormatting sqref="BF134">
    <cfRule type="containsText" dxfId="6726" priority="6484" operator="containsText" text="DOMENICA">
      <formula>NOT(ISERROR(SEARCH("DOMENICA",BF134)))</formula>
    </cfRule>
    <cfRule type="containsText" dxfId="6725" priority="6485" operator="containsText" text="08.30 – 14.30">
      <formula>NOT(ISERROR(SEARCH("08.30 – 14.30",BF134)))</formula>
    </cfRule>
    <cfRule type="containsText" dxfId="6724" priority="6486" operator="containsText" text="09.30 – 18.30">
      <formula>NOT(ISERROR(SEARCH("09.30 – 18.30",BF134)))</formula>
    </cfRule>
    <cfRule type="containsText" dxfId="6723" priority="6487" operator="containsText" text="08.30 – 16.30">
      <formula>NOT(ISERROR(SEARCH("08.30 – 16.30",BF134)))</formula>
    </cfRule>
    <cfRule type="containsText" dxfId="6722" priority="6488" operator="containsText" text="08.30 – 17.30">
      <formula>NOT(ISERROR(SEARCH("08.30 – 17.30",BF134)))</formula>
    </cfRule>
    <cfRule type="containsText" dxfId="6721" priority="6489" operator="containsText" text="09.00 – 18.00">
      <formula>NOT(ISERROR(SEARCH("09.00 – 18.00",BF134)))</formula>
    </cfRule>
    <cfRule type="containsText" dxfId="6720" priority="6490" operator="containsText" text="09.00 – 15.00">
      <formula>NOT(ISERROR(SEARCH("09.00 – 15.00",BF134)))</formula>
    </cfRule>
    <cfRule type="containsText" dxfId="6719" priority="6491" operator="containsText" text="10.30 – 19.30">
      <formula>NOT(ISERROR(SEARCH("10.30 – 19.30",BF134)))</formula>
    </cfRule>
    <cfRule type="containsText" dxfId="6718" priority="6492" operator="containsText" text="09.00 – 13.00">
      <formula>NOT(ISERROR(SEARCH("09.00 – 13.00",BF134)))</formula>
    </cfRule>
    <cfRule type="containsText" dxfId="6717" priority="6493" operator="containsText" text="11.30 – 19.30">
      <formula>NOT(ISERROR(SEARCH("11.30 – 19.30",BF134)))</formula>
    </cfRule>
  </conditionalFormatting>
  <conditionalFormatting sqref="BF134">
    <cfRule type="cellIs" dxfId="6716" priority="6476" operator="equal">
      <formula>"09.00 – 15.00"</formula>
    </cfRule>
  </conditionalFormatting>
  <conditionalFormatting sqref="BF134">
    <cfRule type="cellIs" dxfId="6715" priority="6477" operator="equal">
      <formula>"09.00 – 18.00"</formula>
    </cfRule>
  </conditionalFormatting>
  <conditionalFormatting sqref="BF134">
    <cfRule type="cellIs" dxfId="6714" priority="6478" operator="equal">
      <formula>"09.30 – 13.00"</formula>
    </cfRule>
  </conditionalFormatting>
  <conditionalFormatting sqref="BF134">
    <cfRule type="cellIs" dxfId="6713" priority="6479" operator="equal">
      <formula>"10.30 – 19.30"</formula>
    </cfRule>
  </conditionalFormatting>
  <conditionalFormatting sqref="BF134">
    <cfRule type="cellIs" dxfId="6712" priority="6480" operator="equal">
      <formula>"11.30 – 19.30"</formula>
    </cfRule>
  </conditionalFormatting>
  <conditionalFormatting sqref="BF134">
    <cfRule type="cellIs" dxfId="6711" priority="6481" operator="equal">
      <formula>_FV(13,"3")</formula>
    </cfRule>
  </conditionalFormatting>
  <conditionalFormatting sqref="BF134">
    <cfRule type="cellIs" dxfId="6710" priority="6482" operator="equal">
      <formula>_FV(13,"3")</formula>
    </cfRule>
  </conditionalFormatting>
  <conditionalFormatting sqref="BF134">
    <cfRule type="cellIs" dxfId="6709" priority="6483" operator="equal">
      <formula>_FV(13,"3")</formula>
    </cfRule>
  </conditionalFormatting>
  <conditionalFormatting sqref="BF134">
    <cfRule type="cellIs" dxfId="6708" priority="6468" operator="equal">
      <formula>"09.00 – 15.00"</formula>
    </cfRule>
  </conditionalFormatting>
  <conditionalFormatting sqref="BF134">
    <cfRule type="cellIs" dxfId="6707" priority="6469" operator="equal">
      <formula>"09.00 – 18.00"</formula>
    </cfRule>
  </conditionalFormatting>
  <conditionalFormatting sqref="BF134">
    <cfRule type="cellIs" dxfId="6706" priority="6470" operator="equal">
      <formula>"09.30 – 13.00"</formula>
    </cfRule>
  </conditionalFormatting>
  <conditionalFormatting sqref="BF134">
    <cfRule type="cellIs" dxfId="6705" priority="6471" operator="equal">
      <formula>"10.30 – 19.30"</formula>
    </cfRule>
  </conditionalFormatting>
  <conditionalFormatting sqref="BF134">
    <cfRule type="cellIs" dxfId="6704" priority="6472" operator="equal">
      <formula>"11.30 – 19.30"</formula>
    </cfRule>
  </conditionalFormatting>
  <conditionalFormatting sqref="BF134">
    <cfRule type="cellIs" dxfId="6703" priority="6473" operator="equal">
      <formula>_FV(13,"3")</formula>
    </cfRule>
  </conditionalFormatting>
  <conditionalFormatting sqref="BF134">
    <cfRule type="cellIs" dxfId="6702" priority="6474" operator="equal">
      <formula>_FV(13,"3")</formula>
    </cfRule>
  </conditionalFormatting>
  <conditionalFormatting sqref="BF134">
    <cfRule type="cellIs" dxfId="6701" priority="6475" operator="equal">
      <formula>_FV(13,"3")</formula>
    </cfRule>
  </conditionalFormatting>
  <conditionalFormatting sqref="BF123">
    <cfRule type="containsText" dxfId="6700" priority="6451" operator="containsText" text="08.30 – 14.30">
      <formula>NOT(ISERROR(SEARCH("08.30 – 14.30",BF123)))</formula>
    </cfRule>
    <cfRule type="containsText" dxfId="6699" priority="6452" operator="containsText" text="09:30 – 18.30">
      <formula>NOT(ISERROR(SEARCH("09:30 – 18.30",BF123)))</formula>
    </cfRule>
    <cfRule type="containsText" dxfId="6698" priority="6453" operator="containsText" text="10.30 – 18.30">
      <formula>NOT(ISERROR(SEARCH("10.30 – 18.30",BF123)))</formula>
    </cfRule>
    <cfRule type="containsText" dxfId="6697" priority="6454" operator="containsText" text="09.30 – 18.30">
      <formula>NOT(ISERROR(SEARCH("09.30 – 18.30",BF123)))</formula>
    </cfRule>
    <cfRule type="containsText" dxfId="6696" priority="6455" operator="containsText" text="09.00 – 13:00">
      <formula>NOT(ISERROR(SEARCH("09.00 – 13:00",BF123)))</formula>
    </cfRule>
    <cfRule type="containsText" dxfId="6695" priority="6456" operator="containsText" text="08.30 – 16.30">
      <formula>NOT(ISERROR(SEARCH("08.30 – 16.30",BF123)))</formula>
    </cfRule>
    <cfRule type="containsText" dxfId="6694" priority="6457" operator="containsText" text="08:30 – 17.30">
      <formula>NOT(ISERROR(SEARCH("08:30 – 17.30",BF123)))</formula>
    </cfRule>
    <cfRule type="containsText" dxfId="6693" priority="6458" operator="containsText" text="08.30 – 17.30">
      <formula>NOT(ISERROR(SEARCH("08.30 – 17.30",BF123)))</formula>
    </cfRule>
    <cfRule type="containsText" dxfId="6692" priority="6459" operator="containsText" text="09.00 – 18.00">
      <formula>NOT(ISERROR(SEARCH("09.00 – 18.00",BF123)))</formula>
    </cfRule>
    <cfRule type="containsText" dxfId="6691" priority="6460" operator="containsText" text="09.00 – 13.00">
      <formula>NOT(ISERROR(SEARCH("09.00 – 13.00",BF123)))</formula>
    </cfRule>
    <cfRule type="containsText" dxfId="6690" priority="6461" operator="containsText" text="11.30 – 19.30">
      <formula>NOT(ISERROR(SEARCH("11.30 – 19.30",BF123)))</formula>
    </cfRule>
    <cfRule type="containsText" dxfId="6689" priority="6462" operator="containsText" text="10.30 – 19.30">
      <formula>NOT(ISERROR(SEARCH("10.30 – 19.30",BF123)))</formula>
    </cfRule>
    <cfRule type="containsText" dxfId="6688" priority="6463" operator="containsText" text="09.00 – 15.00">
      <formula>NOT(ISERROR(SEARCH("09.00 – 15.00",BF123)))</formula>
    </cfRule>
    <cfRule type="containsText" dxfId="6687" priority="6464" operator="containsText" text="12:30">
      <formula>NOT(ISERROR(SEARCH("12:30",BF123)))</formula>
    </cfRule>
    <cfRule type="containsText" dxfId="6686" priority="6465" operator="containsText" text="13:30">
      <formula>NOT(ISERROR(SEARCH("13:30",BF123)))</formula>
    </cfRule>
    <cfRule type="containsText" dxfId="6685" priority="6466" operator="containsText" text="FESTIVITÁ">
      <formula>NOT(ISERROR(SEARCH("FESTIVITÁ",BF123)))</formula>
    </cfRule>
    <cfRule type="cellIs" dxfId="6684" priority="6467" operator="equal">
      <formula>"DOMENICA"</formula>
    </cfRule>
  </conditionalFormatting>
  <conditionalFormatting sqref="BF133:BF134 BF123:BF124 BF113">
    <cfRule type="containsText" dxfId="6683" priority="6445" operator="containsText" text="09.00 - 13.00">
      <formula>NOT(ISERROR(SEARCH("09.00 - 13.00",BF113)))</formula>
    </cfRule>
    <cfRule type="containsText" dxfId="6682" priority="6446" operator="containsText" text="09.00 – 15:00">
      <formula>NOT(ISERROR(SEARCH("09.00 – 15:00",BF113)))</formula>
    </cfRule>
    <cfRule type="containsText" dxfId="6681" priority="6447" operator="containsText" text="09.00 – 16.00">
      <formula>NOT(ISERROR(SEARCH("09.00 – 16.00",BF113)))</formula>
    </cfRule>
    <cfRule type="containsText" dxfId="6680" priority="6448" operator="containsText" text="09.00 - 13:00">
      <formula>NOT(ISERROR(SEARCH("09.00 - 13:00",BF113)))</formula>
    </cfRule>
    <cfRule type="containsText" dxfId="6679" priority="6449" operator="containsText" text="08.30 – 16:30 ">
      <formula>NOT(ISERROR(SEARCH("08.30 – 16:30 ",BF113)))</formula>
    </cfRule>
    <cfRule type="containsText" dxfId="6678" priority="6450" operator="containsText" text="08.30 – 17:30 ">
      <formula>NOT(ISERROR(SEARCH("08.30 – 17:30 ",BF113)))</formula>
    </cfRule>
  </conditionalFormatting>
  <conditionalFormatting sqref="BF124">
    <cfRule type="cellIs" dxfId="6677" priority="6437" operator="equal">
      <formula>"09.00 – 15.00"</formula>
    </cfRule>
  </conditionalFormatting>
  <conditionalFormatting sqref="BF124">
    <cfRule type="cellIs" dxfId="6676" priority="6438" operator="equal">
      <formula>"09.00 – 18.00"</formula>
    </cfRule>
  </conditionalFormatting>
  <conditionalFormatting sqref="BF124">
    <cfRule type="cellIs" dxfId="6675" priority="6439" operator="equal">
      <formula>"09.30 – 13.00"</formula>
    </cfRule>
  </conditionalFormatting>
  <conditionalFormatting sqref="BF124">
    <cfRule type="cellIs" dxfId="6674" priority="6440" operator="equal">
      <formula>"10.30 – 19.30"</formula>
    </cfRule>
  </conditionalFormatting>
  <conditionalFormatting sqref="BF124">
    <cfRule type="cellIs" dxfId="6673" priority="6441" operator="equal">
      <formula>"11.30 – 19.30"</formula>
    </cfRule>
  </conditionalFormatting>
  <conditionalFormatting sqref="BF124">
    <cfRule type="cellIs" dxfId="6672" priority="6442" operator="equal">
      <formula>_FV(13,"3")</formula>
    </cfRule>
  </conditionalFormatting>
  <conditionalFormatting sqref="BF124">
    <cfRule type="cellIs" dxfId="6671" priority="6443" operator="equal">
      <formula>_FV(13,"3")</formula>
    </cfRule>
  </conditionalFormatting>
  <conditionalFormatting sqref="BF124">
    <cfRule type="cellIs" dxfId="6670" priority="6444" operator="equal">
      <formula>_FV(13,"3")</formula>
    </cfRule>
  </conditionalFormatting>
  <conditionalFormatting sqref="BF124">
    <cfRule type="containsText" dxfId="6669" priority="6427" operator="containsText" text="DOMENICA">
      <formula>NOT(ISERROR(SEARCH("DOMENICA",BF124)))</formula>
    </cfRule>
    <cfRule type="containsText" dxfId="6668" priority="6428" operator="containsText" text="08.30 – 14.30">
      <formula>NOT(ISERROR(SEARCH("08.30 – 14.30",BF124)))</formula>
    </cfRule>
    <cfRule type="containsText" dxfId="6667" priority="6429" operator="containsText" text="09.30 – 18.30">
      <formula>NOT(ISERROR(SEARCH("09.30 – 18.30",BF124)))</formula>
    </cfRule>
    <cfRule type="containsText" dxfId="6666" priority="6430" operator="containsText" text="08.30 – 16.30">
      <formula>NOT(ISERROR(SEARCH("08.30 – 16.30",BF124)))</formula>
    </cfRule>
    <cfRule type="containsText" dxfId="6665" priority="6431" operator="containsText" text="08.30 – 17.30">
      <formula>NOT(ISERROR(SEARCH("08.30 – 17.30",BF124)))</formula>
    </cfRule>
    <cfRule type="containsText" dxfId="6664" priority="6432" operator="containsText" text="09.00 – 18.00">
      <formula>NOT(ISERROR(SEARCH("09.00 – 18.00",BF124)))</formula>
    </cfRule>
    <cfRule type="containsText" dxfId="6663" priority="6433" operator="containsText" text="09.00 – 15.00">
      <formula>NOT(ISERROR(SEARCH("09.00 – 15.00",BF124)))</formula>
    </cfRule>
    <cfRule type="containsText" dxfId="6662" priority="6434" operator="containsText" text="10.30 – 19.30">
      <formula>NOT(ISERROR(SEARCH("10.30 – 19.30",BF124)))</formula>
    </cfRule>
    <cfRule type="containsText" dxfId="6661" priority="6435" operator="containsText" text="09.00 – 13.00">
      <formula>NOT(ISERROR(SEARCH("09.00 – 13.00",BF124)))</formula>
    </cfRule>
    <cfRule type="containsText" dxfId="6660" priority="6436" operator="containsText" text="11.30 – 19.30">
      <formula>NOT(ISERROR(SEARCH("11.30 – 19.30",BF124)))</formula>
    </cfRule>
  </conditionalFormatting>
  <conditionalFormatting sqref="BF124">
    <cfRule type="cellIs" dxfId="6659" priority="6420" operator="equal">
      <formula>"09.00 – 18.00"</formula>
    </cfRule>
  </conditionalFormatting>
  <conditionalFormatting sqref="BF124">
    <cfRule type="cellIs" dxfId="6658" priority="6421" operator="equal">
      <formula>"09.30 – 13.00"</formula>
    </cfRule>
  </conditionalFormatting>
  <conditionalFormatting sqref="BF124">
    <cfRule type="cellIs" dxfId="6657" priority="6422" operator="equal">
      <formula>"10.30 – 19.30"</formula>
    </cfRule>
  </conditionalFormatting>
  <conditionalFormatting sqref="BF124">
    <cfRule type="cellIs" dxfId="6656" priority="6423" operator="equal">
      <formula>"11.30 – 19.30"</formula>
    </cfRule>
  </conditionalFormatting>
  <conditionalFormatting sqref="BF124">
    <cfRule type="cellIs" dxfId="6655" priority="6424" operator="equal">
      <formula>_FV(13,"3")</formula>
    </cfRule>
  </conditionalFormatting>
  <conditionalFormatting sqref="BF124">
    <cfRule type="cellIs" dxfId="6654" priority="6425" operator="equal">
      <formula>_FV(13,"3")</formula>
    </cfRule>
  </conditionalFormatting>
  <conditionalFormatting sqref="BF124">
    <cfRule type="cellIs" dxfId="6653" priority="6426" operator="equal">
      <formula>_FV(13,"3")</formula>
    </cfRule>
  </conditionalFormatting>
  <conditionalFormatting sqref="BF124">
    <cfRule type="cellIs" dxfId="6652" priority="6413" operator="equal">
      <formula>"09.00 – 18.00"</formula>
    </cfRule>
  </conditionalFormatting>
  <conditionalFormatting sqref="BF124">
    <cfRule type="cellIs" dxfId="6651" priority="6414" operator="equal">
      <formula>"09.30 – 13.00"</formula>
    </cfRule>
  </conditionalFormatting>
  <conditionalFormatting sqref="BF124">
    <cfRule type="cellIs" dxfId="6650" priority="6415" operator="equal">
      <formula>"10.30 – 19.30"</formula>
    </cfRule>
  </conditionalFormatting>
  <conditionalFormatting sqref="BF124">
    <cfRule type="cellIs" dxfId="6649" priority="6416" operator="equal">
      <formula>"11.30 – 19.30"</formula>
    </cfRule>
  </conditionalFormatting>
  <conditionalFormatting sqref="BF124">
    <cfRule type="cellIs" dxfId="6648" priority="6417" operator="equal">
      <formula>_FV(13,"3")</formula>
    </cfRule>
  </conditionalFormatting>
  <conditionalFormatting sqref="BF124">
    <cfRule type="cellIs" dxfId="6647" priority="6418" operator="equal">
      <formula>_FV(13,"3")</formula>
    </cfRule>
  </conditionalFormatting>
  <conditionalFormatting sqref="BF124">
    <cfRule type="cellIs" dxfId="6646" priority="6419" operator="equal">
      <formula>_FV(13,"3")</formula>
    </cfRule>
  </conditionalFormatting>
  <conditionalFormatting sqref="BF124">
    <cfRule type="cellIs" dxfId="6645" priority="6405" operator="equal">
      <formula>"09.00 – 15.00"</formula>
    </cfRule>
  </conditionalFormatting>
  <conditionalFormatting sqref="BF124">
    <cfRule type="cellIs" dxfId="6644" priority="6406" operator="equal">
      <formula>"09.00 – 18.00"</formula>
    </cfRule>
  </conditionalFormatting>
  <conditionalFormatting sqref="BF124">
    <cfRule type="cellIs" dxfId="6643" priority="6407" operator="equal">
      <formula>"09.30 – 13.00"</formula>
    </cfRule>
  </conditionalFormatting>
  <conditionalFormatting sqref="BF124">
    <cfRule type="cellIs" dxfId="6642" priority="6408" operator="equal">
      <formula>"10.30 – 19.30"</formula>
    </cfRule>
  </conditionalFormatting>
  <conditionalFormatting sqref="BF124">
    <cfRule type="cellIs" dxfId="6641" priority="6409" operator="equal">
      <formula>"11.30 – 19.30"</formula>
    </cfRule>
  </conditionalFormatting>
  <conditionalFormatting sqref="BF124">
    <cfRule type="cellIs" dxfId="6640" priority="6410" operator="equal">
      <formula>_FV(13,"3")</formula>
    </cfRule>
  </conditionalFormatting>
  <conditionalFormatting sqref="BF124">
    <cfRule type="cellIs" dxfId="6639" priority="6411" operator="equal">
      <formula>_FV(13,"3")</formula>
    </cfRule>
  </conditionalFormatting>
  <conditionalFormatting sqref="BF124">
    <cfRule type="cellIs" dxfId="6638" priority="6412" operator="equal">
      <formula>_FV(13,"3")</formula>
    </cfRule>
  </conditionalFormatting>
  <conditionalFormatting sqref="BF124">
    <cfRule type="containsText" dxfId="6637" priority="6395" operator="containsText" text="DOMENICA">
      <formula>NOT(ISERROR(SEARCH("DOMENICA",BF124)))</formula>
    </cfRule>
    <cfRule type="containsText" dxfId="6636" priority="6396" operator="containsText" text="08.30 – 14.30">
      <formula>NOT(ISERROR(SEARCH("08.30 – 14.30",BF124)))</formula>
    </cfRule>
    <cfRule type="containsText" dxfId="6635" priority="6397" operator="containsText" text="09.30 – 18.30">
      <formula>NOT(ISERROR(SEARCH("09.30 – 18.30",BF124)))</formula>
    </cfRule>
    <cfRule type="containsText" dxfId="6634" priority="6398" operator="containsText" text="08.30 – 16.30">
      <formula>NOT(ISERROR(SEARCH("08.30 – 16.30",BF124)))</formula>
    </cfRule>
    <cfRule type="containsText" dxfId="6633" priority="6399" operator="containsText" text="08.30 – 17.30">
      <formula>NOT(ISERROR(SEARCH("08.30 – 17.30",BF124)))</formula>
    </cfRule>
    <cfRule type="containsText" dxfId="6632" priority="6400" operator="containsText" text="09.00 – 18.00">
      <formula>NOT(ISERROR(SEARCH("09.00 – 18.00",BF124)))</formula>
    </cfRule>
    <cfRule type="containsText" dxfId="6631" priority="6401" operator="containsText" text="09.00 – 15.00">
      <formula>NOT(ISERROR(SEARCH("09.00 – 15.00",BF124)))</formula>
    </cfRule>
    <cfRule type="containsText" dxfId="6630" priority="6402" operator="containsText" text="10.30 – 19.30">
      <formula>NOT(ISERROR(SEARCH("10.30 – 19.30",BF124)))</formula>
    </cfRule>
    <cfRule type="containsText" dxfId="6629" priority="6403" operator="containsText" text="09.00 – 13.00">
      <formula>NOT(ISERROR(SEARCH("09.00 – 13.00",BF124)))</formula>
    </cfRule>
    <cfRule type="containsText" dxfId="6628" priority="6404" operator="containsText" text="11.30 – 19.30">
      <formula>NOT(ISERROR(SEARCH("11.30 – 19.30",BF124)))</formula>
    </cfRule>
  </conditionalFormatting>
  <conditionalFormatting sqref="BF124">
    <cfRule type="cellIs" dxfId="6627" priority="6388" operator="equal">
      <formula>"09.00 – 18.00"</formula>
    </cfRule>
  </conditionalFormatting>
  <conditionalFormatting sqref="BF124">
    <cfRule type="cellIs" dxfId="6626" priority="6389" operator="equal">
      <formula>"09.30 – 13.00"</formula>
    </cfRule>
  </conditionalFormatting>
  <conditionalFormatting sqref="BF124">
    <cfRule type="cellIs" dxfId="6625" priority="6390" operator="equal">
      <formula>"10.30 – 19.30"</formula>
    </cfRule>
  </conditionalFormatting>
  <conditionalFormatting sqref="BF124">
    <cfRule type="cellIs" dxfId="6624" priority="6391" operator="equal">
      <formula>"11.30 – 19.30"</formula>
    </cfRule>
  </conditionalFormatting>
  <conditionalFormatting sqref="BF124">
    <cfRule type="cellIs" dxfId="6623" priority="6392" operator="equal">
      <formula>_FV(13,"3")</formula>
    </cfRule>
  </conditionalFormatting>
  <conditionalFormatting sqref="BF124">
    <cfRule type="cellIs" dxfId="6622" priority="6393" operator="equal">
      <formula>_FV(13,"3")</formula>
    </cfRule>
  </conditionalFormatting>
  <conditionalFormatting sqref="BF124">
    <cfRule type="cellIs" dxfId="6621" priority="6394" operator="equal">
      <formula>_FV(13,"3")</formula>
    </cfRule>
  </conditionalFormatting>
  <conditionalFormatting sqref="BF124">
    <cfRule type="cellIs" dxfId="6620" priority="6381" operator="equal">
      <formula>"09.00 – 18.00"</formula>
    </cfRule>
  </conditionalFormatting>
  <conditionalFormatting sqref="BF124">
    <cfRule type="cellIs" dxfId="6619" priority="6382" operator="equal">
      <formula>"09.30 – 13.00"</formula>
    </cfRule>
  </conditionalFormatting>
  <conditionalFormatting sqref="BF124">
    <cfRule type="cellIs" dxfId="6618" priority="6383" operator="equal">
      <formula>"10.30 – 19.30"</formula>
    </cfRule>
  </conditionalFormatting>
  <conditionalFormatting sqref="BF124">
    <cfRule type="cellIs" dxfId="6617" priority="6384" operator="equal">
      <formula>"11.30 – 19.30"</formula>
    </cfRule>
  </conditionalFormatting>
  <conditionalFormatting sqref="BF124">
    <cfRule type="cellIs" dxfId="6616" priority="6385" operator="equal">
      <formula>_FV(13,"3")</formula>
    </cfRule>
  </conditionalFormatting>
  <conditionalFormatting sqref="BF124">
    <cfRule type="cellIs" dxfId="6615" priority="6386" operator="equal">
      <formula>_FV(13,"3")</formula>
    </cfRule>
  </conditionalFormatting>
  <conditionalFormatting sqref="BF124">
    <cfRule type="cellIs" dxfId="6614" priority="6387" operator="equal">
      <formula>_FV(13,"3")</formula>
    </cfRule>
  </conditionalFormatting>
  <conditionalFormatting sqref="BF134">
    <cfRule type="cellIs" dxfId="6613" priority="6373" operator="equal">
      <formula>"09.00 – 15.00"</formula>
    </cfRule>
  </conditionalFormatting>
  <conditionalFormatting sqref="BF134">
    <cfRule type="cellIs" dxfId="6612" priority="6374" operator="equal">
      <formula>"09.00 – 18.00"</formula>
    </cfRule>
  </conditionalFormatting>
  <conditionalFormatting sqref="BF134">
    <cfRule type="cellIs" dxfId="6611" priority="6375" operator="equal">
      <formula>"09.30 – 13.00"</formula>
    </cfRule>
  </conditionalFormatting>
  <conditionalFormatting sqref="BF134">
    <cfRule type="cellIs" dxfId="6610" priority="6376" operator="equal">
      <formula>"10.30 – 19.30"</formula>
    </cfRule>
  </conditionalFormatting>
  <conditionalFormatting sqref="BF134">
    <cfRule type="cellIs" dxfId="6609" priority="6377" operator="equal">
      <formula>"11.30 – 19.30"</formula>
    </cfRule>
  </conditionalFormatting>
  <conditionalFormatting sqref="BF134">
    <cfRule type="cellIs" dxfId="6608" priority="6379" operator="equal">
      <formula>_FV(13,"3")</formula>
    </cfRule>
  </conditionalFormatting>
  <conditionalFormatting sqref="BF134">
    <cfRule type="cellIs" dxfId="6607" priority="6380" operator="equal">
      <formula>_FV(13,"3")</formula>
    </cfRule>
  </conditionalFormatting>
  <conditionalFormatting sqref="BF134">
    <cfRule type="containsText" dxfId="6606" priority="6363" operator="containsText" text="DOMENICA">
      <formula>NOT(ISERROR(SEARCH("DOMENICA",BF134)))</formula>
    </cfRule>
    <cfRule type="containsText" dxfId="6605" priority="6364" operator="containsText" text="08.30 – 14.30">
      <formula>NOT(ISERROR(SEARCH("08.30 – 14.30",BF134)))</formula>
    </cfRule>
    <cfRule type="containsText" dxfId="6604" priority="6365" operator="containsText" text="09.30 – 18.30">
      <formula>NOT(ISERROR(SEARCH("09.30 – 18.30",BF134)))</formula>
    </cfRule>
    <cfRule type="containsText" dxfId="6603" priority="6366" operator="containsText" text="08.30 – 16.30">
      <formula>NOT(ISERROR(SEARCH("08.30 – 16.30",BF134)))</formula>
    </cfRule>
    <cfRule type="containsText" dxfId="6602" priority="6367" operator="containsText" text="08.30 – 17.30">
      <formula>NOT(ISERROR(SEARCH("08.30 – 17.30",BF134)))</formula>
    </cfRule>
    <cfRule type="containsText" dxfId="6601" priority="6368" operator="containsText" text="09.00 – 18.00">
      <formula>NOT(ISERROR(SEARCH("09.00 – 18.00",BF134)))</formula>
    </cfRule>
    <cfRule type="containsText" dxfId="6600" priority="6369" operator="containsText" text="09.00 – 15.00">
      <formula>NOT(ISERROR(SEARCH("09.00 – 15.00",BF134)))</formula>
    </cfRule>
    <cfRule type="containsText" dxfId="6599" priority="6370" operator="containsText" text="10.30 – 19.30">
      <formula>NOT(ISERROR(SEARCH("10.30 – 19.30",BF134)))</formula>
    </cfRule>
    <cfRule type="containsText" dxfId="6598" priority="6371" operator="containsText" text="09.00 – 13.00">
      <formula>NOT(ISERROR(SEARCH("09.00 – 13.00",BF134)))</formula>
    </cfRule>
    <cfRule type="containsText" dxfId="6597" priority="6372" operator="containsText" text="11.30 – 19.30">
      <formula>NOT(ISERROR(SEARCH("11.30 – 19.30",BF134)))</formula>
    </cfRule>
  </conditionalFormatting>
  <conditionalFormatting sqref="BF134">
    <cfRule type="cellIs" dxfId="6596" priority="6356" operator="equal">
      <formula>"09.00 – 18.00"</formula>
    </cfRule>
  </conditionalFormatting>
  <conditionalFormatting sqref="BF134">
    <cfRule type="cellIs" dxfId="6595" priority="6357" operator="equal">
      <formula>"09.30 – 13.00"</formula>
    </cfRule>
  </conditionalFormatting>
  <conditionalFormatting sqref="BF134">
    <cfRule type="cellIs" dxfId="6594" priority="6358" operator="equal">
      <formula>"10.30 – 19.30"</formula>
    </cfRule>
  </conditionalFormatting>
  <conditionalFormatting sqref="BF134">
    <cfRule type="cellIs" dxfId="6593" priority="6359" operator="equal">
      <formula>"11.30 – 19.30"</formula>
    </cfRule>
  </conditionalFormatting>
  <conditionalFormatting sqref="BF134">
    <cfRule type="cellIs" dxfId="6592" priority="6360" operator="equal">
      <formula>_FV(13,"3")</formula>
    </cfRule>
  </conditionalFormatting>
  <conditionalFormatting sqref="BF134">
    <cfRule type="cellIs" dxfId="6591" priority="6361" operator="equal">
      <formula>_FV(13,"3")</formula>
    </cfRule>
  </conditionalFormatting>
  <conditionalFormatting sqref="BF134">
    <cfRule type="cellIs" dxfId="6590" priority="6362" operator="equal">
      <formula>_FV(13,"3")</formula>
    </cfRule>
  </conditionalFormatting>
  <conditionalFormatting sqref="BF134">
    <cfRule type="cellIs" dxfId="6589" priority="6349" operator="equal">
      <formula>"09.00 – 18.00"</formula>
    </cfRule>
  </conditionalFormatting>
  <conditionalFormatting sqref="BF134">
    <cfRule type="cellIs" dxfId="6588" priority="6350" operator="equal">
      <formula>"09.30 – 13.00"</formula>
    </cfRule>
  </conditionalFormatting>
  <conditionalFormatting sqref="BF134">
    <cfRule type="cellIs" dxfId="6587" priority="6351" operator="equal">
      <formula>"10.30 – 19.30"</formula>
    </cfRule>
  </conditionalFormatting>
  <conditionalFormatting sqref="BF134">
    <cfRule type="cellIs" dxfId="6586" priority="6352" operator="equal">
      <formula>"11.30 – 19.30"</formula>
    </cfRule>
  </conditionalFormatting>
  <conditionalFormatting sqref="BF134">
    <cfRule type="cellIs" dxfId="6585" priority="6353" operator="equal">
      <formula>_FV(13,"3")</formula>
    </cfRule>
  </conditionalFormatting>
  <conditionalFormatting sqref="BF134">
    <cfRule type="cellIs" dxfId="6584" priority="6354" operator="equal">
      <formula>_FV(13,"3")</formula>
    </cfRule>
  </conditionalFormatting>
  <conditionalFormatting sqref="BF134">
    <cfRule type="cellIs" dxfId="6583" priority="6355" operator="equal">
      <formula>_FV(13,"3")</formula>
    </cfRule>
  </conditionalFormatting>
  <conditionalFormatting sqref="BF134">
    <cfRule type="cellIs" dxfId="6582" priority="6341" operator="equal">
      <formula>"09.00 – 15.00"</formula>
    </cfRule>
  </conditionalFormatting>
  <conditionalFormatting sqref="BF134">
    <cfRule type="cellIs" dxfId="6581" priority="6342" operator="equal">
      <formula>"09.00 – 18.00"</formula>
    </cfRule>
  </conditionalFormatting>
  <conditionalFormatting sqref="BF134">
    <cfRule type="cellIs" dxfId="6580" priority="6343" operator="equal">
      <formula>"09.30 – 13.00"</formula>
    </cfRule>
  </conditionalFormatting>
  <conditionalFormatting sqref="BF134">
    <cfRule type="cellIs" dxfId="6579" priority="6344" operator="equal">
      <formula>"10.30 – 19.30"</formula>
    </cfRule>
  </conditionalFormatting>
  <conditionalFormatting sqref="BF134">
    <cfRule type="cellIs" dxfId="6578" priority="6345" operator="equal">
      <formula>"11.30 – 19.30"</formula>
    </cfRule>
  </conditionalFormatting>
  <conditionalFormatting sqref="BF134">
    <cfRule type="cellIs" dxfId="6577" priority="6346" operator="equal">
      <formula>_FV(13,"3")</formula>
    </cfRule>
  </conditionalFormatting>
  <conditionalFormatting sqref="BF134">
    <cfRule type="cellIs" dxfId="6576" priority="6347" operator="equal">
      <formula>_FV(13,"3")</formula>
    </cfRule>
  </conditionalFormatting>
  <conditionalFormatting sqref="BF134">
    <cfRule type="cellIs" dxfId="6575" priority="6348" operator="equal">
      <formula>_FV(13,"3")</formula>
    </cfRule>
  </conditionalFormatting>
  <conditionalFormatting sqref="BF134">
    <cfRule type="containsText" dxfId="6574" priority="6331" operator="containsText" text="DOMENICA">
      <formula>NOT(ISERROR(SEARCH("DOMENICA",BF134)))</formula>
    </cfRule>
    <cfRule type="containsText" dxfId="6573" priority="6332" operator="containsText" text="08.30 – 14.30">
      <formula>NOT(ISERROR(SEARCH("08.30 – 14.30",BF134)))</formula>
    </cfRule>
    <cfRule type="containsText" dxfId="6572" priority="6333" operator="containsText" text="09.30 – 18.30">
      <formula>NOT(ISERROR(SEARCH("09.30 – 18.30",BF134)))</formula>
    </cfRule>
    <cfRule type="containsText" dxfId="6571" priority="6334" operator="containsText" text="08.30 – 16.30">
      <formula>NOT(ISERROR(SEARCH("08.30 – 16.30",BF134)))</formula>
    </cfRule>
    <cfRule type="containsText" dxfId="6570" priority="6335" operator="containsText" text="08.30 – 17.30">
      <formula>NOT(ISERROR(SEARCH("08.30 – 17.30",BF134)))</formula>
    </cfRule>
    <cfRule type="containsText" dxfId="6569" priority="6336" operator="containsText" text="09.00 – 18.00">
      <formula>NOT(ISERROR(SEARCH("09.00 – 18.00",BF134)))</formula>
    </cfRule>
    <cfRule type="containsText" dxfId="6568" priority="6337" operator="containsText" text="09.00 – 15.00">
      <formula>NOT(ISERROR(SEARCH("09.00 – 15.00",BF134)))</formula>
    </cfRule>
    <cfRule type="containsText" dxfId="6567" priority="6338" operator="containsText" text="10.30 – 19.30">
      <formula>NOT(ISERROR(SEARCH("10.30 – 19.30",BF134)))</formula>
    </cfRule>
    <cfRule type="containsText" dxfId="6566" priority="6339" operator="containsText" text="09.00 – 13.00">
      <formula>NOT(ISERROR(SEARCH("09.00 – 13.00",BF134)))</formula>
    </cfRule>
    <cfRule type="containsText" dxfId="6565" priority="6340" operator="containsText" text="11.30 – 19.30">
      <formula>NOT(ISERROR(SEARCH("11.30 – 19.30",BF134)))</formula>
    </cfRule>
  </conditionalFormatting>
  <conditionalFormatting sqref="BF134">
    <cfRule type="cellIs" dxfId="6564" priority="6324" operator="equal">
      <formula>"09.00 – 18.00"</formula>
    </cfRule>
  </conditionalFormatting>
  <conditionalFormatting sqref="BF134">
    <cfRule type="cellIs" dxfId="6563" priority="6325" operator="equal">
      <formula>"09.30 – 13.00"</formula>
    </cfRule>
  </conditionalFormatting>
  <conditionalFormatting sqref="BF134">
    <cfRule type="cellIs" dxfId="6562" priority="6326" operator="equal">
      <formula>"10.30 – 19.30"</formula>
    </cfRule>
  </conditionalFormatting>
  <conditionalFormatting sqref="BF134">
    <cfRule type="cellIs" dxfId="6561" priority="6327" operator="equal">
      <formula>"11.30 – 19.30"</formula>
    </cfRule>
  </conditionalFormatting>
  <conditionalFormatting sqref="BF134">
    <cfRule type="cellIs" dxfId="6560" priority="6328" operator="equal">
      <formula>_FV(13,"3")</formula>
    </cfRule>
  </conditionalFormatting>
  <conditionalFormatting sqref="BF134">
    <cfRule type="cellIs" dxfId="6559" priority="6329" operator="equal">
      <formula>_FV(13,"3")</formula>
    </cfRule>
  </conditionalFormatting>
  <conditionalFormatting sqref="BF134">
    <cfRule type="cellIs" dxfId="6558" priority="6330" operator="equal">
      <formula>_FV(13,"3")</formula>
    </cfRule>
  </conditionalFormatting>
  <conditionalFormatting sqref="BF134">
    <cfRule type="cellIs" dxfId="6557" priority="6317" operator="equal">
      <formula>"09.00 – 18.00"</formula>
    </cfRule>
  </conditionalFormatting>
  <conditionalFormatting sqref="BF134">
    <cfRule type="cellIs" dxfId="6556" priority="6318" operator="equal">
      <formula>"09.30 – 13.00"</formula>
    </cfRule>
  </conditionalFormatting>
  <conditionalFormatting sqref="BF134">
    <cfRule type="cellIs" dxfId="6555" priority="6319" operator="equal">
      <formula>"10.30 – 19.30"</formula>
    </cfRule>
  </conditionalFormatting>
  <conditionalFormatting sqref="BF134">
    <cfRule type="cellIs" dxfId="6554" priority="6320" operator="equal">
      <formula>"11.30 – 19.30"</formula>
    </cfRule>
  </conditionalFormatting>
  <conditionalFormatting sqref="BF134">
    <cfRule type="cellIs" dxfId="6553" priority="6321" operator="equal">
      <formula>_FV(13,"3")</formula>
    </cfRule>
  </conditionalFormatting>
  <conditionalFormatting sqref="BF134">
    <cfRule type="cellIs" dxfId="6552" priority="6322" operator="equal">
      <formula>_FV(13,"3")</formula>
    </cfRule>
  </conditionalFormatting>
  <conditionalFormatting sqref="BF134">
    <cfRule type="cellIs" dxfId="6551" priority="6323" operator="equal">
      <formula>_FV(13,"3")</formula>
    </cfRule>
  </conditionalFormatting>
  <conditionalFormatting sqref="BF135">
    <cfRule type="containsText" dxfId="6550" priority="6089" operator="containsText" text="13:00">
      <formula>NOT(ISERROR(SEARCH("13:00",BF135)))</formula>
    </cfRule>
  </conditionalFormatting>
  <conditionalFormatting sqref="BF137:BF142">
    <cfRule type="containsText" dxfId="6549" priority="6079" operator="containsText" text="09.00 -13.00">
      <formula>NOT(ISERROR(SEARCH("09.00 -13.00",BF137)))</formula>
    </cfRule>
    <cfRule type="containsText" dxfId="6548" priority="6080" operator="containsText" text="09.00 -15:00">
      <formula>NOT(ISERROR(SEARCH("09.00 -15:00",BF137)))</formula>
    </cfRule>
    <cfRule type="containsText" dxfId="6547" priority="6081" operator="containsText" text="09.00 -16.00">
      <formula>NOT(ISERROR(SEARCH("09.00 -16.00",BF137)))</formula>
    </cfRule>
  </conditionalFormatting>
  <conditionalFormatting sqref="BF135">
    <cfRule type="containsText" dxfId="6546" priority="6076" operator="containsText" text="09.00 -13.00">
      <formula>NOT(ISERROR(SEARCH("09.00 -13.00",BF135)))</formula>
    </cfRule>
    <cfRule type="containsText" dxfId="6545" priority="6077" operator="containsText" text="09.00 -15:00">
      <formula>NOT(ISERROR(SEARCH("09.00 -15:00",BF135)))</formula>
    </cfRule>
    <cfRule type="containsText" dxfId="6544" priority="6078" operator="containsText" text="09.00 -16.00">
      <formula>NOT(ISERROR(SEARCH("09.00 -16.00",BF135)))</formula>
    </cfRule>
  </conditionalFormatting>
  <conditionalFormatting sqref="BF137:BF142">
    <cfRule type="containsText" dxfId="6543" priority="6067" operator="containsText" text="09.00 -13.00">
      <formula>NOT(ISERROR(SEARCH("09.00 -13.00",BF137)))</formula>
    </cfRule>
    <cfRule type="containsText" dxfId="6542" priority="6068" operator="containsText" text="09.00 -15:00">
      <formula>NOT(ISERROR(SEARCH("09.00 -15:00",BF137)))</formula>
    </cfRule>
    <cfRule type="containsText" dxfId="6541" priority="6069" operator="containsText" text="09.00 -16.00">
      <formula>NOT(ISERROR(SEARCH("09.00 -16.00",BF137)))</formula>
    </cfRule>
  </conditionalFormatting>
  <conditionalFormatting sqref="BF135">
    <cfRule type="containsText" dxfId="6540" priority="6064" operator="containsText" text="09.00 -13.00">
      <formula>NOT(ISERROR(SEARCH("09.00 -13.00",BF135)))</formula>
    </cfRule>
    <cfRule type="containsText" dxfId="6539" priority="6065" operator="containsText" text="09.00 -15:00">
      <formula>NOT(ISERROR(SEARCH("09.00 -15:00",BF135)))</formula>
    </cfRule>
    <cfRule type="containsText" dxfId="6538" priority="6066" operator="containsText" text="09.00 -16.00">
      <formula>NOT(ISERROR(SEARCH("09.00 -16.00",BF135)))</formula>
    </cfRule>
  </conditionalFormatting>
  <conditionalFormatting sqref="BF136">
    <cfRule type="containsText" dxfId="6537" priority="6070" operator="containsText" text="09.00 -13.00">
      <formula>NOT(ISERROR(SEARCH("09.00 -13.00",BF136)))</formula>
    </cfRule>
    <cfRule type="containsText" dxfId="6536" priority="6071" operator="containsText" text="09.00 -15:00">
      <formula>NOT(ISERROR(SEARCH("09.00 -15:00",BF136)))</formula>
    </cfRule>
    <cfRule type="containsText" dxfId="6535" priority="6072" operator="containsText" text="09.00 -16.00">
      <formula>NOT(ISERROR(SEARCH("09.00 -16.00",BF136)))</formula>
    </cfRule>
  </conditionalFormatting>
  <conditionalFormatting sqref="BF137:BF142">
    <cfRule type="containsText" dxfId="6534" priority="6058" operator="containsText" text="09.00 -13.00">
      <formula>NOT(ISERROR(SEARCH("09.00 -13.00",BF137)))</formula>
    </cfRule>
    <cfRule type="containsText" dxfId="6533" priority="6059" operator="containsText" text="09.00 -15:00">
      <formula>NOT(ISERROR(SEARCH("09.00 -15:00",BF137)))</formula>
    </cfRule>
    <cfRule type="containsText" dxfId="6532" priority="6060" operator="containsText" text="09.00 -16.00">
      <formula>NOT(ISERROR(SEARCH("09.00 -16.00",BF137)))</formula>
    </cfRule>
  </conditionalFormatting>
  <conditionalFormatting sqref="BF114">
    <cfRule type="cellIs" dxfId="6531" priority="6308" operator="equal">
      <formula>"09.00 – 13.00"</formula>
    </cfRule>
  </conditionalFormatting>
  <conditionalFormatting sqref="BF114">
    <cfRule type="cellIs" dxfId="6530" priority="6309" operator="equal">
      <formula>"09.00 – 15.00"</formula>
    </cfRule>
  </conditionalFormatting>
  <conditionalFormatting sqref="BF114">
    <cfRule type="cellIs" dxfId="6529" priority="6310" operator="equal">
      <formula>"09.00 – 18.00"</formula>
    </cfRule>
  </conditionalFormatting>
  <conditionalFormatting sqref="BF114">
    <cfRule type="cellIs" dxfId="6528" priority="6311" operator="equal">
      <formula>"09.30 – 13.00"</formula>
    </cfRule>
  </conditionalFormatting>
  <conditionalFormatting sqref="BF114">
    <cfRule type="cellIs" dxfId="6527" priority="6312" operator="equal">
      <formula>"10.30 – 19.30"</formula>
    </cfRule>
  </conditionalFormatting>
  <conditionalFormatting sqref="BF114">
    <cfRule type="cellIs" dxfId="6526" priority="6313" operator="equal">
      <formula>"11.30 – 19.30"</formula>
    </cfRule>
  </conditionalFormatting>
  <conditionalFormatting sqref="BF114">
    <cfRule type="cellIs" dxfId="6525" priority="6314" operator="equal">
      <formula>_FV(13,"3")</formula>
    </cfRule>
  </conditionalFormatting>
  <conditionalFormatting sqref="BF114">
    <cfRule type="cellIs" dxfId="6524" priority="6315" operator="equal">
      <formula>_FV(13,"3")</formula>
    </cfRule>
  </conditionalFormatting>
  <conditionalFormatting sqref="BF114">
    <cfRule type="cellIs" dxfId="6523" priority="6316" operator="equal">
      <formula>_FV(13,"3")</formula>
    </cfRule>
  </conditionalFormatting>
  <conditionalFormatting sqref="BF114">
    <cfRule type="containsText" dxfId="6522" priority="6298" operator="containsText" text="DOMENICA">
      <formula>NOT(ISERROR(SEARCH("DOMENICA",BF114)))</formula>
    </cfRule>
    <cfRule type="containsText" dxfId="6521" priority="6299" operator="containsText" text="08.30 – 14.30">
      <formula>NOT(ISERROR(SEARCH("08.30 – 14.30",BF114)))</formula>
    </cfRule>
    <cfRule type="containsText" dxfId="6520" priority="6300" operator="containsText" text="09.30 – 18.30">
      <formula>NOT(ISERROR(SEARCH("09.30 – 18.30",BF114)))</formula>
    </cfRule>
    <cfRule type="containsText" dxfId="6519" priority="6301" operator="containsText" text="08.30 – 16.30">
      <formula>NOT(ISERROR(SEARCH("08.30 – 16.30",BF114)))</formula>
    </cfRule>
    <cfRule type="containsText" dxfId="6518" priority="6302" operator="containsText" text="08.30 – 17.30">
      <formula>NOT(ISERROR(SEARCH("08.30 – 17.30",BF114)))</formula>
    </cfRule>
    <cfRule type="containsText" dxfId="6517" priority="6303" operator="containsText" text="09.00 – 18.00">
      <formula>NOT(ISERROR(SEARCH("09.00 – 18.00",BF114)))</formula>
    </cfRule>
    <cfRule type="containsText" dxfId="6516" priority="6304" operator="containsText" text="09.00 – 15.00">
      <formula>NOT(ISERROR(SEARCH("09.00 – 15.00",BF114)))</formula>
    </cfRule>
    <cfRule type="containsText" dxfId="6515" priority="6305" operator="containsText" text="10.30 – 19.30">
      <formula>NOT(ISERROR(SEARCH("10.30 – 19.30",BF114)))</formula>
    </cfRule>
    <cfRule type="containsText" dxfId="6514" priority="6306" operator="containsText" text="09.00 – 13.00">
      <formula>NOT(ISERROR(SEARCH("09.00 – 13.00",BF114)))</formula>
    </cfRule>
    <cfRule type="containsText" dxfId="6513" priority="6307" operator="containsText" text="11.30 – 19.30">
      <formula>NOT(ISERROR(SEARCH("11.30 – 19.30",BF114)))</formula>
    </cfRule>
  </conditionalFormatting>
  <conditionalFormatting sqref="BF114">
    <cfRule type="cellIs" dxfId="6512" priority="6290" operator="equal">
      <formula>"09.00 – 15.00"</formula>
    </cfRule>
  </conditionalFormatting>
  <conditionalFormatting sqref="BF114">
    <cfRule type="cellIs" dxfId="6511" priority="6291" operator="equal">
      <formula>"09.00 – 18.00"</formula>
    </cfRule>
  </conditionalFormatting>
  <conditionalFormatting sqref="BF114">
    <cfRule type="cellIs" dxfId="6510" priority="6292" operator="equal">
      <formula>"09.30 – 13.00"</formula>
    </cfRule>
  </conditionalFormatting>
  <conditionalFormatting sqref="BF114">
    <cfRule type="cellIs" dxfId="6509" priority="6293" operator="equal">
      <formula>"10.30 – 19.30"</formula>
    </cfRule>
  </conditionalFormatting>
  <conditionalFormatting sqref="BF114">
    <cfRule type="cellIs" dxfId="6508" priority="6294" operator="equal">
      <formula>"11.30 – 19.30"</formula>
    </cfRule>
  </conditionalFormatting>
  <conditionalFormatting sqref="BF114">
    <cfRule type="cellIs" dxfId="6507" priority="6295" operator="equal">
      <formula>_FV(13,"3")</formula>
    </cfRule>
  </conditionalFormatting>
  <conditionalFormatting sqref="BF114">
    <cfRule type="cellIs" dxfId="6506" priority="6296" operator="equal">
      <formula>_FV(13,"3")</formula>
    </cfRule>
  </conditionalFormatting>
  <conditionalFormatting sqref="BF114">
    <cfRule type="cellIs" dxfId="6505" priority="6297" operator="equal">
      <formula>_FV(13,"3")</formula>
    </cfRule>
  </conditionalFormatting>
  <conditionalFormatting sqref="BF114">
    <cfRule type="cellIs" dxfId="6504" priority="6282" operator="equal">
      <formula>"09.00 – 15.00"</formula>
    </cfRule>
  </conditionalFormatting>
  <conditionalFormatting sqref="BF114">
    <cfRule type="cellIs" dxfId="6503" priority="6283" operator="equal">
      <formula>"09.00 – 18.00"</formula>
    </cfRule>
  </conditionalFormatting>
  <conditionalFormatting sqref="BF114">
    <cfRule type="cellIs" dxfId="6502" priority="6284" operator="equal">
      <formula>"09.30 – 13.00"</formula>
    </cfRule>
  </conditionalFormatting>
  <conditionalFormatting sqref="BF114">
    <cfRule type="cellIs" dxfId="6501" priority="6285" operator="equal">
      <formula>"10.30 – 19.30"</formula>
    </cfRule>
  </conditionalFormatting>
  <conditionalFormatting sqref="BF114">
    <cfRule type="cellIs" dxfId="6500" priority="6286" operator="equal">
      <formula>"11.30 – 19.30"</formula>
    </cfRule>
  </conditionalFormatting>
  <conditionalFormatting sqref="BF114">
    <cfRule type="cellIs" dxfId="6499" priority="6287" operator="equal">
      <formula>_FV(13,"3")</formula>
    </cfRule>
  </conditionalFormatting>
  <conditionalFormatting sqref="BF114">
    <cfRule type="cellIs" dxfId="6498" priority="6288" operator="equal">
      <formula>_FV(13,"3")</formula>
    </cfRule>
  </conditionalFormatting>
  <conditionalFormatting sqref="BF114">
    <cfRule type="cellIs" dxfId="6497" priority="6289" operator="equal">
      <formula>_FV(13,"3")</formula>
    </cfRule>
  </conditionalFormatting>
  <conditionalFormatting sqref="BF114">
    <cfRule type="containsText" dxfId="6496" priority="6276" operator="containsText" text="09.00 - 13.00">
      <formula>NOT(ISERROR(SEARCH("09.00 - 13.00",BF114)))</formula>
    </cfRule>
    <cfRule type="containsText" dxfId="6495" priority="6277" operator="containsText" text="09.00 – 15:00">
      <formula>NOT(ISERROR(SEARCH("09.00 – 15:00",BF114)))</formula>
    </cfRule>
    <cfRule type="containsText" dxfId="6494" priority="6278" operator="containsText" text="09.00 – 16.00">
      <formula>NOT(ISERROR(SEARCH("09.00 – 16.00",BF114)))</formula>
    </cfRule>
    <cfRule type="containsText" dxfId="6493" priority="6279" operator="containsText" text="09.00 - 13:00">
      <formula>NOT(ISERROR(SEARCH("09.00 - 13:00",BF114)))</formula>
    </cfRule>
    <cfRule type="containsText" dxfId="6492" priority="6280" operator="containsText" text="08.30 – 16:30 ">
      <formula>NOT(ISERROR(SEARCH("08.30 – 16:30 ",BF114)))</formula>
    </cfRule>
    <cfRule type="containsText" dxfId="6491" priority="6281" operator="containsText" text="08.30 – 17:30 ">
      <formula>NOT(ISERROR(SEARCH("08.30 – 17:30 ",BF114)))</formula>
    </cfRule>
  </conditionalFormatting>
  <conditionalFormatting sqref="BF114">
    <cfRule type="cellIs" dxfId="6490" priority="6268" operator="equal">
      <formula>"09.00 – 15.00"</formula>
    </cfRule>
  </conditionalFormatting>
  <conditionalFormatting sqref="BF114">
    <cfRule type="cellIs" dxfId="6489" priority="6269" operator="equal">
      <formula>"09.00 – 18.00"</formula>
    </cfRule>
  </conditionalFormatting>
  <conditionalFormatting sqref="BF114">
    <cfRule type="cellIs" dxfId="6488" priority="6270" operator="equal">
      <formula>"09.30 – 13.00"</formula>
    </cfRule>
  </conditionalFormatting>
  <conditionalFormatting sqref="BF114">
    <cfRule type="cellIs" dxfId="6487" priority="6271" operator="equal">
      <formula>"10.30 – 19.30"</formula>
    </cfRule>
  </conditionalFormatting>
  <conditionalFormatting sqref="BF114">
    <cfRule type="cellIs" dxfId="6486" priority="6272" operator="equal">
      <formula>"11.30 – 19.30"</formula>
    </cfRule>
  </conditionalFormatting>
  <conditionalFormatting sqref="BF114">
    <cfRule type="cellIs" dxfId="6485" priority="6273" operator="equal">
      <formula>_FV(13,"3")</formula>
    </cfRule>
  </conditionalFormatting>
  <conditionalFormatting sqref="BF114">
    <cfRule type="cellIs" dxfId="6484" priority="6274" operator="equal">
      <formula>_FV(13,"3")</formula>
    </cfRule>
  </conditionalFormatting>
  <conditionalFormatting sqref="BF114">
    <cfRule type="cellIs" dxfId="6483" priority="6275" operator="equal">
      <formula>_FV(13,"3")</formula>
    </cfRule>
  </conditionalFormatting>
  <conditionalFormatting sqref="BF114">
    <cfRule type="containsText" dxfId="6482" priority="6258" operator="containsText" text="DOMENICA">
      <formula>NOT(ISERROR(SEARCH("DOMENICA",BF114)))</formula>
    </cfRule>
    <cfRule type="containsText" dxfId="6481" priority="6259" operator="containsText" text="08.30 – 14.30">
      <formula>NOT(ISERROR(SEARCH("08.30 – 14.30",BF114)))</formula>
    </cfRule>
    <cfRule type="containsText" dxfId="6480" priority="6260" operator="containsText" text="09.30 – 18.30">
      <formula>NOT(ISERROR(SEARCH("09.30 – 18.30",BF114)))</formula>
    </cfRule>
    <cfRule type="containsText" dxfId="6479" priority="6261" operator="containsText" text="08.30 – 16.30">
      <formula>NOT(ISERROR(SEARCH("08.30 – 16.30",BF114)))</formula>
    </cfRule>
    <cfRule type="containsText" dxfId="6478" priority="6262" operator="containsText" text="08.30 – 17.30">
      <formula>NOT(ISERROR(SEARCH("08.30 – 17.30",BF114)))</formula>
    </cfRule>
    <cfRule type="containsText" dxfId="6477" priority="6263" operator="containsText" text="09.00 – 18.00">
      <formula>NOT(ISERROR(SEARCH("09.00 – 18.00",BF114)))</formula>
    </cfRule>
    <cfRule type="containsText" dxfId="6476" priority="6264" operator="containsText" text="09.00 – 15.00">
      <formula>NOT(ISERROR(SEARCH("09.00 – 15.00",BF114)))</formula>
    </cfRule>
    <cfRule type="containsText" dxfId="6475" priority="6265" operator="containsText" text="10.30 – 19.30">
      <formula>NOT(ISERROR(SEARCH("10.30 – 19.30",BF114)))</formula>
    </cfRule>
    <cfRule type="containsText" dxfId="6474" priority="6266" operator="containsText" text="09.00 – 13.00">
      <formula>NOT(ISERROR(SEARCH("09.00 – 13.00",BF114)))</formula>
    </cfRule>
    <cfRule type="containsText" dxfId="6473" priority="6267" operator="containsText" text="11.30 – 19.30">
      <formula>NOT(ISERROR(SEARCH("11.30 – 19.30",BF114)))</formula>
    </cfRule>
  </conditionalFormatting>
  <conditionalFormatting sqref="BF114">
    <cfRule type="cellIs" dxfId="6472" priority="6251" operator="equal">
      <formula>"09.00 – 18.00"</formula>
    </cfRule>
  </conditionalFormatting>
  <conditionalFormatting sqref="BF114">
    <cfRule type="cellIs" dxfId="6471" priority="6252" operator="equal">
      <formula>"09.30 – 13.00"</formula>
    </cfRule>
  </conditionalFormatting>
  <conditionalFormatting sqref="BF114">
    <cfRule type="cellIs" dxfId="6470" priority="6253" operator="equal">
      <formula>"10.30 – 19.30"</formula>
    </cfRule>
  </conditionalFormatting>
  <conditionalFormatting sqref="BF114">
    <cfRule type="cellIs" dxfId="6469" priority="6254" operator="equal">
      <formula>"11.30 – 19.30"</formula>
    </cfRule>
  </conditionalFormatting>
  <conditionalFormatting sqref="BF114">
    <cfRule type="cellIs" dxfId="6468" priority="6255" operator="equal">
      <formula>_FV(13,"3")</formula>
    </cfRule>
  </conditionalFormatting>
  <conditionalFormatting sqref="BF114">
    <cfRule type="cellIs" dxfId="6467" priority="6256" operator="equal">
      <formula>_FV(13,"3")</formula>
    </cfRule>
  </conditionalFormatting>
  <conditionalFormatting sqref="BF114">
    <cfRule type="cellIs" dxfId="6466" priority="6257" operator="equal">
      <formula>_FV(13,"3")</formula>
    </cfRule>
  </conditionalFormatting>
  <conditionalFormatting sqref="BF114">
    <cfRule type="cellIs" dxfId="6465" priority="6244" operator="equal">
      <formula>"09.00 – 18.00"</formula>
    </cfRule>
  </conditionalFormatting>
  <conditionalFormatting sqref="BF114">
    <cfRule type="cellIs" dxfId="6464" priority="6245" operator="equal">
      <formula>"09.30 – 13.00"</formula>
    </cfRule>
  </conditionalFormatting>
  <conditionalFormatting sqref="BF114">
    <cfRule type="cellIs" dxfId="6463" priority="6246" operator="equal">
      <formula>"10.30 – 19.30"</formula>
    </cfRule>
  </conditionalFormatting>
  <conditionalFormatting sqref="BF114">
    <cfRule type="cellIs" dxfId="6462" priority="6247" operator="equal">
      <formula>"11.30 – 19.30"</formula>
    </cfRule>
  </conditionalFormatting>
  <conditionalFormatting sqref="BF114">
    <cfRule type="cellIs" dxfId="6461" priority="6248" operator="equal">
      <formula>_FV(13,"3")</formula>
    </cfRule>
  </conditionalFormatting>
  <conditionalFormatting sqref="BF114">
    <cfRule type="cellIs" dxfId="6460" priority="6249" operator="equal">
      <formula>_FV(13,"3")</formula>
    </cfRule>
  </conditionalFormatting>
  <conditionalFormatting sqref="BF114">
    <cfRule type="cellIs" dxfId="6459" priority="6250" operator="equal">
      <formula>_FV(13,"3")</formula>
    </cfRule>
  </conditionalFormatting>
  <conditionalFormatting sqref="BF115:BF122">
    <cfRule type="containsText" dxfId="6458" priority="6226" operator="containsText" text="08.30 – 14.30">
      <formula>NOT(ISERROR(SEARCH("08.30 – 14.30",BF115)))</formula>
    </cfRule>
    <cfRule type="containsText" dxfId="6457" priority="6227" operator="containsText" text="09:30 – 18.30">
      <formula>NOT(ISERROR(SEARCH("09:30 – 18.30",BF115)))</formula>
    </cfRule>
    <cfRule type="containsText" dxfId="6456" priority="6228" operator="containsText" text="10.30 – 18.30">
      <formula>NOT(ISERROR(SEARCH("10.30 – 18.30",BF115)))</formula>
    </cfRule>
    <cfRule type="containsText" dxfId="6455" priority="6229" operator="containsText" text="09.30 – 18.30">
      <formula>NOT(ISERROR(SEARCH("09.30 – 18.30",BF115)))</formula>
    </cfRule>
    <cfRule type="containsText" dxfId="6454" priority="6231" operator="containsText" text="09.00 – 13:00">
      <formula>NOT(ISERROR(SEARCH("09.00 – 13:00",BF115)))</formula>
    </cfRule>
    <cfRule type="containsText" dxfId="6453" priority="6232" operator="containsText" text="08.30 – 16.30">
      <formula>NOT(ISERROR(SEARCH("08.30 – 16.30",BF115)))</formula>
    </cfRule>
    <cfRule type="containsText" dxfId="6452" priority="6233" operator="containsText" text="08:30 – 17.30">
      <formula>NOT(ISERROR(SEARCH("08:30 – 17.30",BF115)))</formula>
    </cfRule>
    <cfRule type="containsText" dxfId="6451" priority="6234" operator="containsText" text="08.30 – 17.30">
      <formula>NOT(ISERROR(SEARCH("08.30 – 17.30",BF115)))</formula>
    </cfRule>
    <cfRule type="containsText" dxfId="6450" priority="6235" operator="containsText" text="09.00 – 18.00">
      <formula>NOT(ISERROR(SEARCH("09.00 – 18.00",BF115)))</formula>
    </cfRule>
    <cfRule type="containsText" dxfId="6449" priority="6236" operator="containsText" text="09.00 – 13.00">
      <formula>NOT(ISERROR(SEARCH("09.00 – 13.00",BF115)))</formula>
    </cfRule>
    <cfRule type="containsText" dxfId="6448" priority="6237" operator="containsText" text="11.30 – 19.30">
      <formula>NOT(ISERROR(SEARCH("11.30 – 19.30",BF115)))</formula>
    </cfRule>
    <cfRule type="containsText" dxfId="6447" priority="6238" operator="containsText" text="10.30 – 19.30">
      <formula>NOT(ISERROR(SEARCH("10.30 – 19.30",BF115)))</formula>
    </cfRule>
    <cfRule type="containsText" dxfId="6446" priority="6239" operator="containsText" text="09.00 – 15.00">
      <formula>NOT(ISERROR(SEARCH("09.00 – 15.00",BF115)))</formula>
    </cfRule>
    <cfRule type="containsText" dxfId="6445" priority="6240" operator="containsText" text="1 2 : 3 0">
      <formula>NOT(ISERROR(SEARCH("1 2 : 3 0",BF115)))</formula>
    </cfRule>
    <cfRule type="containsText" dxfId="6444" priority="6241" operator="containsText" text="1 3 : 3 0">
      <formula>NOT(ISERROR(SEARCH("1 3 : 3 0",BF115)))</formula>
    </cfRule>
    <cfRule type="containsText" dxfId="6443" priority="6242" operator="containsText" text="FESTIVITÁ">
      <formula>NOT(ISERROR(SEARCH("FESTIVITÁ",BF115)))</formula>
    </cfRule>
    <cfRule type="cellIs" dxfId="6442" priority="6243" operator="equal">
      <formula>"DOMENICA"</formula>
    </cfRule>
  </conditionalFormatting>
  <conditionalFormatting sqref="BF115:BF122">
    <cfRule type="containsText" dxfId="6441" priority="6218" operator="containsText" text="09.00 - 13.00">
      <formula>NOT(ISERROR(SEARCH("09.00 - 13.00",BF115)))</formula>
    </cfRule>
    <cfRule type="containsText" dxfId="6440" priority="6221" operator="containsText" text="09.00 – 15:00">
      <formula>NOT(ISERROR(SEARCH("09.00 – 15:00",BF115)))</formula>
    </cfRule>
    <cfRule type="containsText" dxfId="6439" priority="6222" operator="containsText" text="09.00 – 16.00">
      <formula>NOT(ISERROR(SEARCH("09.00 – 16.00",BF115)))</formula>
    </cfRule>
    <cfRule type="containsText" dxfId="6438" priority="6223" operator="containsText" text="09.00 - 13:00">
      <formula>NOT(ISERROR(SEARCH("09.00 - 13:00",BF115)))</formula>
    </cfRule>
    <cfRule type="containsText" dxfId="6437" priority="6224" operator="containsText" text="08.30 – 16:30 ">
      <formula>NOT(ISERROR(SEARCH("08.30 – 16:30 ",BF115)))</formula>
    </cfRule>
    <cfRule type="containsText" dxfId="6436" priority="6225" operator="containsText" text="08.30 – 17:30 ">
      <formula>NOT(ISERROR(SEARCH("08.30 – 17:30 ",BF115)))</formula>
    </cfRule>
  </conditionalFormatting>
  <conditionalFormatting sqref="BF115:BF122">
    <cfRule type="containsText" dxfId="6435" priority="6220" operator="containsText" text="1 3 : 0 0">
      <formula>NOT(ISERROR(SEARCH("1 3 : 0 0",BF115)))</formula>
    </cfRule>
  </conditionalFormatting>
  <conditionalFormatting sqref="BF115">
    <cfRule type="containsText" dxfId="6434" priority="6219" operator="containsText" text="13:00">
      <formula>NOT(ISERROR(SEARCH("13:00",BF115)))</formula>
    </cfRule>
  </conditionalFormatting>
  <conditionalFormatting sqref="BF115:BF122">
    <cfRule type="containsText" dxfId="6433" priority="6230" operator="containsText" text="09:00 – 13.00 ">
      <formula>NOT(ISERROR(SEARCH("09:00 – 13.00 ",BF115)))</formula>
    </cfRule>
  </conditionalFormatting>
  <conditionalFormatting sqref="BF121">
    <cfRule type="containsText" dxfId="6432" priority="6217" operator="containsText" text="09:00 – 13.00 ">
      <formula>NOT(ISERROR(SEARCH("09:00 – 13.00 ",BF121)))</formula>
    </cfRule>
  </conditionalFormatting>
  <conditionalFormatting sqref="BF115:BF122">
    <cfRule type="containsText" dxfId="6431" priority="6216" operator="containsText" text="09:00 – 13.00 ">
      <formula>NOT(ISERROR(SEARCH("09:00 – 13.00 ",BF115)))</formula>
    </cfRule>
  </conditionalFormatting>
  <conditionalFormatting sqref="BF121:BF122">
    <cfRule type="containsText" dxfId="6430" priority="6215" operator="containsText" text="09:00 – 13.00 ">
      <formula>NOT(ISERROR(SEARCH("09:00 – 13.00 ",BF121)))</formula>
    </cfRule>
  </conditionalFormatting>
  <conditionalFormatting sqref="BF116">
    <cfRule type="containsText" dxfId="6429" priority="6212" operator="containsText" text="09.00 -13.00">
      <formula>NOT(ISERROR(SEARCH("09.00 -13.00",BF116)))</formula>
    </cfRule>
    <cfRule type="containsText" dxfId="6428" priority="6213" operator="containsText" text="09.00 -15:00">
      <formula>NOT(ISERROR(SEARCH("09.00 -15:00",BF116)))</formula>
    </cfRule>
    <cfRule type="containsText" dxfId="6427" priority="6214" operator="containsText" text="09.00 -16.00">
      <formula>NOT(ISERROR(SEARCH("09.00 -16.00",BF116)))</formula>
    </cfRule>
  </conditionalFormatting>
  <conditionalFormatting sqref="BF117:BF122">
    <cfRule type="containsText" dxfId="6426" priority="6209" operator="containsText" text="09.00 -13.00">
      <formula>NOT(ISERROR(SEARCH("09.00 -13.00",BF117)))</formula>
    </cfRule>
    <cfRule type="containsText" dxfId="6425" priority="6210" operator="containsText" text="09.00 -15:00">
      <formula>NOT(ISERROR(SEARCH("09.00 -15:00",BF117)))</formula>
    </cfRule>
    <cfRule type="containsText" dxfId="6424" priority="6211" operator="containsText" text="09.00 -16.00">
      <formula>NOT(ISERROR(SEARCH("09.00 -16.00",BF117)))</formula>
    </cfRule>
  </conditionalFormatting>
  <conditionalFormatting sqref="BF115">
    <cfRule type="containsText" dxfId="6423" priority="6206" operator="containsText" text="09.00 -13.00">
      <formula>NOT(ISERROR(SEARCH("09.00 -13.00",BF115)))</formula>
    </cfRule>
    <cfRule type="containsText" dxfId="6422" priority="6207" operator="containsText" text="09.00 -15:00">
      <formula>NOT(ISERROR(SEARCH("09.00 -15:00",BF115)))</formula>
    </cfRule>
    <cfRule type="containsText" dxfId="6421" priority="6208" operator="containsText" text="09.00 -16.00">
      <formula>NOT(ISERROR(SEARCH("09.00 -16.00",BF115)))</formula>
    </cfRule>
  </conditionalFormatting>
  <conditionalFormatting sqref="BF121">
    <cfRule type="containsText" dxfId="6420" priority="6205" operator="containsText" text="09:00 – 13.00 ">
      <formula>NOT(ISERROR(SEARCH("09:00 – 13.00 ",BF121)))</formula>
    </cfRule>
  </conditionalFormatting>
  <conditionalFormatting sqref="BF115:BF122">
    <cfRule type="containsText" dxfId="6419" priority="6204" operator="containsText" text="09:00 – 13.00 ">
      <formula>NOT(ISERROR(SEARCH("09:00 – 13.00 ",BF115)))</formula>
    </cfRule>
  </conditionalFormatting>
  <conditionalFormatting sqref="BF121:BF122">
    <cfRule type="containsText" dxfId="6418" priority="6203" operator="containsText" text="09:00 – 13.00 ">
      <formula>NOT(ISERROR(SEARCH("09:00 – 13.00 ",BF121)))</formula>
    </cfRule>
  </conditionalFormatting>
  <conditionalFormatting sqref="BF116">
    <cfRule type="containsText" dxfId="6417" priority="6200" operator="containsText" text="09.00 -13.00">
      <formula>NOT(ISERROR(SEARCH("09.00 -13.00",BF116)))</formula>
    </cfRule>
    <cfRule type="containsText" dxfId="6416" priority="6201" operator="containsText" text="09.00 -15:00">
      <formula>NOT(ISERROR(SEARCH("09.00 -15:00",BF116)))</formula>
    </cfRule>
    <cfRule type="containsText" dxfId="6415" priority="6202" operator="containsText" text="09.00 -16.00">
      <formula>NOT(ISERROR(SEARCH("09.00 -16.00",BF116)))</formula>
    </cfRule>
  </conditionalFormatting>
  <conditionalFormatting sqref="BF117:BF122">
    <cfRule type="containsText" dxfId="6414" priority="6197" operator="containsText" text="09.00 -13.00">
      <formula>NOT(ISERROR(SEARCH("09.00 -13.00",BF117)))</formula>
    </cfRule>
    <cfRule type="containsText" dxfId="6413" priority="6198" operator="containsText" text="09.00 -15:00">
      <formula>NOT(ISERROR(SEARCH("09.00 -15:00",BF117)))</formula>
    </cfRule>
    <cfRule type="containsText" dxfId="6412" priority="6199" operator="containsText" text="09.00 -16.00">
      <formula>NOT(ISERROR(SEARCH("09.00 -16.00",BF117)))</formula>
    </cfRule>
  </conditionalFormatting>
  <conditionalFormatting sqref="BF115">
    <cfRule type="containsText" dxfId="6411" priority="6194" operator="containsText" text="09.00 -13.00">
      <formula>NOT(ISERROR(SEARCH("09.00 -13.00",BF115)))</formula>
    </cfRule>
    <cfRule type="containsText" dxfId="6410" priority="6195" operator="containsText" text="09.00 -15:00">
      <formula>NOT(ISERROR(SEARCH("09.00 -15:00",BF115)))</formula>
    </cfRule>
    <cfRule type="containsText" dxfId="6409" priority="6196" operator="containsText" text="09.00 -16.00">
      <formula>NOT(ISERROR(SEARCH("09.00 -16.00",BF115)))</formula>
    </cfRule>
  </conditionalFormatting>
  <conditionalFormatting sqref="BF116">
    <cfRule type="containsText" dxfId="6408" priority="6191" operator="containsText" text="09.00 -13:00">
      <formula>NOT(ISERROR(SEARCH("09.00 -13:00",BF116)))</formula>
    </cfRule>
    <cfRule type="containsText" dxfId="6407" priority="6192" operator="containsText" text="08.30 -17.30">
      <formula>NOT(ISERROR(SEARCH("08.30 -17.30",BF116)))</formula>
    </cfRule>
    <cfRule type="containsText" dxfId="6406" priority="6193" operator="containsText" text="08.30 -15:30">
      <formula>NOT(ISERROR(SEARCH("08.30 -15:30",BF116)))</formula>
    </cfRule>
  </conditionalFormatting>
  <conditionalFormatting sqref="BF117:BF122">
    <cfRule type="containsText" dxfId="6405" priority="6188" operator="containsText" text="09.00 -13.00">
      <formula>NOT(ISERROR(SEARCH("09.00 -13.00",BF117)))</formula>
    </cfRule>
    <cfRule type="containsText" dxfId="6404" priority="6189" operator="containsText" text="09.00 -15:00">
      <formula>NOT(ISERROR(SEARCH("09.00 -15:00",BF117)))</formula>
    </cfRule>
    <cfRule type="containsText" dxfId="6403" priority="6190" operator="containsText" text="09.00 -16.00">
      <formula>NOT(ISERROR(SEARCH("09.00 -16.00",BF117)))</formula>
    </cfRule>
  </conditionalFormatting>
  <conditionalFormatting sqref="BF117:BF122">
    <cfRule type="containsText" dxfId="6402" priority="6185" operator="containsText" text="09.00 -13:00">
      <formula>NOT(ISERROR(SEARCH("09.00 -13:00",BF117)))</formula>
    </cfRule>
    <cfRule type="containsText" dxfId="6401" priority="6186" operator="containsText" text="08.30 -17.30">
      <formula>NOT(ISERROR(SEARCH("08.30 -17.30",BF117)))</formula>
    </cfRule>
    <cfRule type="containsText" dxfId="6400" priority="6187" operator="containsText" text="08.30 -15:30">
      <formula>NOT(ISERROR(SEARCH("08.30 -15:30",BF117)))</formula>
    </cfRule>
  </conditionalFormatting>
  <conditionalFormatting sqref="BF115">
    <cfRule type="containsText" dxfId="6399" priority="6182" operator="containsText" text="09.00 -13.00">
      <formula>NOT(ISERROR(SEARCH("09.00 -13.00",BF115)))</formula>
    </cfRule>
    <cfRule type="containsText" dxfId="6398" priority="6183" operator="containsText" text="09.00 -15:00">
      <formula>NOT(ISERROR(SEARCH("09.00 -15:00",BF115)))</formula>
    </cfRule>
    <cfRule type="containsText" dxfId="6397" priority="6184" operator="containsText" text="09.00 -16.00">
      <formula>NOT(ISERROR(SEARCH("09.00 -16.00",BF115)))</formula>
    </cfRule>
  </conditionalFormatting>
  <conditionalFormatting sqref="BF115">
    <cfRule type="containsText" dxfId="6396" priority="6179" operator="containsText" text="09.00 -13:00">
      <formula>NOT(ISERROR(SEARCH("09.00 -13:00",BF115)))</formula>
    </cfRule>
    <cfRule type="containsText" dxfId="6395" priority="6180" operator="containsText" text="08.30 -17.30">
      <formula>NOT(ISERROR(SEARCH("08.30 -17.30",BF115)))</formula>
    </cfRule>
    <cfRule type="containsText" dxfId="6394" priority="6181" operator="containsText" text="08.30 -15:30">
      <formula>NOT(ISERROR(SEARCH("08.30 -15:30",BF115)))</formula>
    </cfRule>
  </conditionalFormatting>
  <conditionalFormatting sqref="BF125:BF132">
    <cfRule type="containsText" dxfId="6393" priority="6161" operator="containsText" text="08.30 – 14.30">
      <formula>NOT(ISERROR(SEARCH("08.30 – 14.30",BF125)))</formula>
    </cfRule>
    <cfRule type="containsText" dxfId="6392" priority="6162" operator="containsText" text="09:30 – 18.30">
      <formula>NOT(ISERROR(SEARCH("09:30 – 18.30",BF125)))</formula>
    </cfRule>
    <cfRule type="containsText" dxfId="6391" priority="6163" operator="containsText" text="10.30 – 18.30">
      <formula>NOT(ISERROR(SEARCH("10.30 – 18.30",BF125)))</formula>
    </cfRule>
    <cfRule type="containsText" dxfId="6390" priority="6164" operator="containsText" text="09.30 – 18.30">
      <formula>NOT(ISERROR(SEARCH("09.30 – 18.30",BF125)))</formula>
    </cfRule>
    <cfRule type="containsText" dxfId="6389" priority="6166" operator="containsText" text="09.00 – 13:00">
      <formula>NOT(ISERROR(SEARCH("09.00 – 13:00",BF125)))</formula>
    </cfRule>
    <cfRule type="containsText" dxfId="6388" priority="6167" operator="containsText" text="08.30 – 16.30">
      <formula>NOT(ISERROR(SEARCH("08.30 – 16.30",BF125)))</formula>
    </cfRule>
    <cfRule type="containsText" dxfId="6387" priority="6168" operator="containsText" text="08:30 – 17.30">
      <formula>NOT(ISERROR(SEARCH("08:30 – 17.30",BF125)))</formula>
    </cfRule>
    <cfRule type="containsText" dxfId="6386" priority="6169" operator="containsText" text="08.30 – 17.30">
      <formula>NOT(ISERROR(SEARCH("08.30 – 17.30",BF125)))</formula>
    </cfRule>
    <cfRule type="containsText" dxfId="6385" priority="6170" operator="containsText" text="09.00 – 18.00">
      <formula>NOT(ISERROR(SEARCH("09.00 – 18.00",BF125)))</formula>
    </cfRule>
    <cfRule type="containsText" dxfId="6384" priority="6171" operator="containsText" text="09.00 – 13.00">
      <formula>NOT(ISERROR(SEARCH("09.00 – 13.00",BF125)))</formula>
    </cfRule>
    <cfRule type="containsText" dxfId="6383" priority="6172" operator="containsText" text="11.30 – 19.30">
      <formula>NOT(ISERROR(SEARCH("11.30 – 19.30",BF125)))</formula>
    </cfRule>
    <cfRule type="containsText" dxfId="6382" priority="6173" operator="containsText" text="10.30 – 19.30">
      <formula>NOT(ISERROR(SEARCH("10.30 – 19.30",BF125)))</formula>
    </cfRule>
    <cfRule type="containsText" dxfId="6381" priority="6174" operator="containsText" text="09.00 – 15.00">
      <formula>NOT(ISERROR(SEARCH("09.00 – 15.00",BF125)))</formula>
    </cfRule>
    <cfRule type="containsText" dxfId="6380" priority="6175" operator="containsText" text="1 2 : 3 0">
      <formula>NOT(ISERROR(SEARCH("1 2 : 3 0",BF125)))</formula>
    </cfRule>
    <cfRule type="containsText" dxfId="6379" priority="6176" operator="containsText" text="1 3 : 3 0">
      <formula>NOT(ISERROR(SEARCH("1 3 : 3 0",BF125)))</formula>
    </cfRule>
    <cfRule type="containsText" dxfId="6378" priority="6177" operator="containsText" text="FESTIVITÁ">
      <formula>NOT(ISERROR(SEARCH("FESTIVITÁ",BF125)))</formula>
    </cfRule>
    <cfRule type="cellIs" dxfId="6377" priority="6178" operator="equal">
      <formula>"DOMENICA"</formula>
    </cfRule>
  </conditionalFormatting>
  <conditionalFormatting sqref="BF125:BF132">
    <cfRule type="containsText" dxfId="6376" priority="6153" operator="containsText" text="09.00 - 13.00">
      <formula>NOT(ISERROR(SEARCH("09.00 - 13.00",BF125)))</formula>
    </cfRule>
    <cfRule type="containsText" dxfId="6375" priority="6156" operator="containsText" text="09.00 – 15:00">
      <formula>NOT(ISERROR(SEARCH("09.00 – 15:00",BF125)))</formula>
    </cfRule>
    <cfRule type="containsText" dxfId="6374" priority="6157" operator="containsText" text="09.00 – 16.00">
      <formula>NOT(ISERROR(SEARCH("09.00 – 16.00",BF125)))</formula>
    </cfRule>
    <cfRule type="containsText" dxfId="6373" priority="6158" operator="containsText" text="09.00 - 13:00">
      <formula>NOT(ISERROR(SEARCH("09.00 - 13:00",BF125)))</formula>
    </cfRule>
    <cfRule type="containsText" dxfId="6372" priority="6159" operator="containsText" text="08.30 – 16:30 ">
      <formula>NOT(ISERROR(SEARCH("08.30 – 16:30 ",BF125)))</formula>
    </cfRule>
    <cfRule type="containsText" dxfId="6371" priority="6160" operator="containsText" text="08.30 – 17:30 ">
      <formula>NOT(ISERROR(SEARCH("08.30 – 17:30 ",BF125)))</formula>
    </cfRule>
  </conditionalFormatting>
  <conditionalFormatting sqref="BF125:BF132">
    <cfRule type="containsText" dxfId="6370" priority="6155" operator="containsText" text="1 3 : 0 0">
      <formula>NOT(ISERROR(SEARCH("1 3 : 0 0",BF125)))</formula>
    </cfRule>
  </conditionalFormatting>
  <conditionalFormatting sqref="BF125">
    <cfRule type="containsText" dxfId="6369" priority="6154" operator="containsText" text="13:00">
      <formula>NOT(ISERROR(SEARCH("13:00",BF125)))</formula>
    </cfRule>
  </conditionalFormatting>
  <conditionalFormatting sqref="BF125:BF132">
    <cfRule type="containsText" dxfId="6368" priority="6165" operator="containsText" text="09:00 – 13.00 ">
      <formula>NOT(ISERROR(SEARCH("09:00 – 13.00 ",BF125)))</formula>
    </cfRule>
  </conditionalFormatting>
  <conditionalFormatting sqref="BF131">
    <cfRule type="containsText" dxfId="6367" priority="6152" operator="containsText" text="09:00 – 13.00 ">
      <formula>NOT(ISERROR(SEARCH("09:00 – 13.00 ",BF131)))</formula>
    </cfRule>
  </conditionalFormatting>
  <conditionalFormatting sqref="BF125:BF132">
    <cfRule type="containsText" dxfId="6366" priority="6151" operator="containsText" text="09:00 – 13.00 ">
      <formula>NOT(ISERROR(SEARCH("09:00 – 13.00 ",BF125)))</formula>
    </cfRule>
  </conditionalFormatting>
  <conditionalFormatting sqref="BF131:BF132">
    <cfRule type="containsText" dxfId="6365" priority="6150" operator="containsText" text="09:00 – 13.00 ">
      <formula>NOT(ISERROR(SEARCH("09:00 – 13.00 ",BF131)))</formula>
    </cfRule>
  </conditionalFormatting>
  <conditionalFormatting sqref="BF126">
    <cfRule type="containsText" dxfId="6364" priority="6147" operator="containsText" text="09.00 -13.00">
      <formula>NOT(ISERROR(SEARCH("09.00 -13.00",BF126)))</formula>
    </cfRule>
    <cfRule type="containsText" dxfId="6363" priority="6148" operator="containsText" text="09.00 -15:00">
      <formula>NOT(ISERROR(SEARCH("09.00 -15:00",BF126)))</formula>
    </cfRule>
    <cfRule type="containsText" dxfId="6362" priority="6149" operator="containsText" text="09.00 -16.00">
      <formula>NOT(ISERROR(SEARCH("09.00 -16.00",BF126)))</formula>
    </cfRule>
  </conditionalFormatting>
  <conditionalFormatting sqref="BF127:BF132">
    <cfRule type="containsText" dxfId="6361" priority="6144" operator="containsText" text="09.00 -13.00">
      <formula>NOT(ISERROR(SEARCH("09.00 -13.00",BF127)))</formula>
    </cfRule>
    <cfRule type="containsText" dxfId="6360" priority="6145" operator="containsText" text="09.00 -15:00">
      <formula>NOT(ISERROR(SEARCH("09.00 -15:00",BF127)))</formula>
    </cfRule>
    <cfRule type="containsText" dxfId="6359" priority="6146" operator="containsText" text="09.00 -16.00">
      <formula>NOT(ISERROR(SEARCH("09.00 -16.00",BF127)))</formula>
    </cfRule>
  </conditionalFormatting>
  <conditionalFormatting sqref="BF125">
    <cfRule type="containsText" dxfId="6358" priority="6141" operator="containsText" text="09.00 -13.00">
      <formula>NOT(ISERROR(SEARCH("09.00 -13.00",BF125)))</formula>
    </cfRule>
    <cfRule type="containsText" dxfId="6357" priority="6142" operator="containsText" text="09.00 -15:00">
      <formula>NOT(ISERROR(SEARCH("09.00 -15:00",BF125)))</formula>
    </cfRule>
    <cfRule type="containsText" dxfId="6356" priority="6143" operator="containsText" text="09.00 -16.00">
      <formula>NOT(ISERROR(SEARCH("09.00 -16.00",BF125)))</formula>
    </cfRule>
  </conditionalFormatting>
  <conditionalFormatting sqref="BF131">
    <cfRule type="containsText" dxfId="6355" priority="6140" operator="containsText" text="09:00 – 13.00 ">
      <formula>NOT(ISERROR(SEARCH("09:00 – 13.00 ",BF131)))</formula>
    </cfRule>
  </conditionalFormatting>
  <conditionalFormatting sqref="BF125:BF132">
    <cfRule type="containsText" dxfId="6354" priority="6139" operator="containsText" text="09:00 – 13.00 ">
      <formula>NOT(ISERROR(SEARCH("09:00 – 13.00 ",BF125)))</formula>
    </cfRule>
  </conditionalFormatting>
  <conditionalFormatting sqref="BF131:BF132">
    <cfRule type="containsText" dxfId="6353" priority="6138" operator="containsText" text="09:00 – 13.00 ">
      <formula>NOT(ISERROR(SEARCH("09:00 – 13.00 ",BF131)))</formula>
    </cfRule>
  </conditionalFormatting>
  <conditionalFormatting sqref="BF126">
    <cfRule type="containsText" dxfId="6352" priority="6135" operator="containsText" text="09.00 -13.00">
      <formula>NOT(ISERROR(SEARCH("09.00 -13.00",BF126)))</formula>
    </cfRule>
    <cfRule type="containsText" dxfId="6351" priority="6136" operator="containsText" text="09.00 -15:00">
      <formula>NOT(ISERROR(SEARCH("09.00 -15:00",BF126)))</formula>
    </cfRule>
    <cfRule type="containsText" dxfId="6350" priority="6137" operator="containsText" text="09.00 -16.00">
      <formula>NOT(ISERROR(SEARCH("09.00 -16.00",BF126)))</formula>
    </cfRule>
  </conditionalFormatting>
  <conditionalFormatting sqref="BF127:BF132">
    <cfRule type="containsText" dxfId="6349" priority="6132" operator="containsText" text="09.00 -13.00">
      <formula>NOT(ISERROR(SEARCH("09.00 -13.00",BF127)))</formula>
    </cfRule>
    <cfRule type="containsText" dxfId="6348" priority="6133" operator="containsText" text="09.00 -15:00">
      <formula>NOT(ISERROR(SEARCH("09.00 -15:00",BF127)))</formula>
    </cfRule>
    <cfRule type="containsText" dxfId="6347" priority="6134" operator="containsText" text="09.00 -16.00">
      <formula>NOT(ISERROR(SEARCH("09.00 -16.00",BF127)))</formula>
    </cfRule>
  </conditionalFormatting>
  <conditionalFormatting sqref="BF125">
    <cfRule type="containsText" dxfId="6346" priority="6129" operator="containsText" text="09.00 -13.00">
      <formula>NOT(ISERROR(SEARCH("09.00 -13.00",BF125)))</formula>
    </cfRule>
    <cfRule type="containsText" dxfId="6345" priority="6130" operator="containsText" text="09.00 -15:00">
      <formula>NOT(ISERROR(SEARCH("09.00 -15:00",BF125)))</formula>
    </cfRule>
    <cfRule type="containsText" dxfId="6344" priority="6131" operator="containsText" text="09.00 -16.00">
      <formula>NOT(ISERROR(SEARCH("09.00 -16.00",BF125)))</formula>
    </cfRule>
  </conditionalFormatting>
  <conditionalFormatting sqref="BF126">
    <cfRule type="containsText" dxfId="6343" priority="6126" operator="containsText" text="09.00 -13:00">
      <formula>NOT(ISERROR(SEARCH("09.00 -13:00",BF126)))</formula>
    </cfRule>
    <cfRule type="containsText" dxfId="6342" priority="6127" operator="containsText" text="08.30 -17.30">
      <formula>NOT(ISERROR(SEARCH("08.30 -17.30",BF126)))</formula>
    </cfRule>
    <cfRule type="containsText" dxfId="6341" priority="6128" operator="containsText" text="08.30 -15:30">
      <formula>NOT(ISERROR(SEARCH("08.30 -15:30",BF126)))</formula>
    </cfRule>
  </conditionalFormatting>
  <conditionalFormatting sqref="BF127:BF132">
    <cfRule type="containsText" dxfId="6340" priority="6123" operator="containsText" text="09.00 -13.00">
      <formula>NOT(ISERROR(SEARCH("09.00 -13.00",BF127)))</formula>
    </cfRule>
    <cfRule type="containsText" dxfId="6339" priority="6124" operator="containsText" text="09.00 -15:00">
      <formula>NOT(ISERROR(SEARCH("09.00 -15:00",BF127)))</formula>
    </cfRule>
    <cfRule type="containsText" dxfId="6338" priority="6125" operator="containsText" text="09.00 -16.00">
      <formula>NOT(ISERROR(SEARCH("09.00 -16.00",BF127)))</formula>
    </cfRule>
  </conditionalFormatting>
  <conditionalFormatting sqref="BF127:BF132">
    <cfRule type="containsText" dxfId="6337" priority="6120" operator="containsText" text="09.00 -13:00">
      <formula>NOT(ISERROR(SEARCH("09.00 -13:00",BF127)))</formula>
    </cfRule>
    <cfRule type="containsText" dxfId="6336" priority="6121" operator="containsText" text="08.30 -17.30">
      <formula>NOT(ISERROR(SEARCH("08.30 -17.30",BF127)))</formula>
    </cfRule>
    <cfRule type="containsText" dxfId="6335" priority="6122" operator="containsText" text="08.30 -15:30">
      <formula>NOT(ISERROR(SEARCH("08.30 -15:30",BF127)))</formula>
    </cfRule>
  </conditionalFormatting>
  <conditionalFormatting sqref="BF125">
    <cfRule type="containsText" dxfId="6334" priority="6117" operator="containsText" text="09.00 -13.00">
      <formula>NOT(ISERROR(SEARCH("09.00 -13.00",BF125)))</formula>
    </cfRule>
    <cfRule type="containsText" dxfId="6333" priority="6118" operator="containsText" text="09.00 -15:00">
      <formula>NOT(ISERROR(SEARCH("09.00 -15:00",BF125)))</formula>
    </cfRule>
    <cfRule type="containsText" dxfId="6332" priority="6119" operator="containsText" text="09.00 -16.00">
      <formula>NOT(ISERROR(SEARCH("09.00 -16.00",BF125)))</formula>
    </cfRule>
  </conditionalFormatting>
  <conditionalFormatting sqref="BF125">
    <cfRule type="containsText" dxfId="6331" priority="6114" operator="containsText" text="09.00 -13:00">
      <formula>NOT(ISERROR(SEARCH("09.00 -13:00",BF125)))</formula>
    </cfRule>
    <cfRule type="containsText" dxfId="6330" priority="6115" operator="containsText" text="08.30 -17.30">
      <formula>NOT(ISERROR(SEARCH("08.30 -17.30",BF125)))</formula>
    </cfRule>
    <cfRule type="containsText" dxfId="6329" priority="6116" operator="containsText" text="08.30 -15:30">
      <formula>NOT(ISERROR(SEARCH("08.30 -15:30",BF125)))</formula>
    </cfRule>
  </conditionalFormatting>
  <conditionalFormatting sqref="BF135:BF142">
    <cfRule type="containsText" dxfId="6328" priority="6096" operator="containsText" text="08.30 – 14.30">
      <formula>NOT(ISERROR(SEARCH("08.30 – 14.30",BF135)))</formula>
    </cfRule>
    <cfRule type="containsText" dxfId="6327" priority="6097" operator="containsText" text="09:30 – 18.30">
      <formula>NOT(ISERROR(SEARCH("09:30 – 18.30",BF135)))</formula>
    </cfRule>
    <cfRule type="containsText" dxfId="6326" priority="6098" operator="containsText" text="10.30 – 18.30">
      <formula>NOT(ISERROR(SEARCH("10.30 – 18.30",BF135)))</formula>
    </cfRule>
    <cfRule type="containsText" dxfId="6325" priority="6099" operator="containsText" text="09.30 – 18.30">
      <formula>NOT(ISERROR(SEARCH("09.30 – 18.30",BF135)))</formula>
    </cfRule>
    <cfRule type="containsText" dxfId="6324" priority="6101" operator="containsText" text="09.00 – 13:00">
      <formula>NOT(ISERROR(SEARCH("09.00 – 13:00",BF135)))</formula>
    </cfRule>
    <cfRule type="containsText" dxfId="6323" priority="6102" operator="containsText" text="08.30 – 16.30">
      <formula>NOT(ISERROR(SEARCH("08.30 – 16.30",BF135)))</formula>
    </cfRule>
    <cfRule type="containsText" dxfId="6322" priority="6103" operator="containsText" text="08:30 – 17.30">
      <formula>NOT(ISERROR(SEARCH("08:30 – 17.30",BF135)))</formula>
    </cfRule>
    <cfRule type="containsText" dxfId="6321" priority="6104" operator="containsText" text="08.30 – 17.30">
      <formula>NOT(ISERROR(SEARCH("08.30 – 17.30",BF135)))</formula>
    </cfRule>
    <cfRule type="containsText" dxfId="6320" priority="6105" operator="containsText" text="09.00 – 18.00">
      <formula>NOT(ISERROR(SEARCH("09.00 – 18.00",BF135)))</formula>
    </cfRule>
    <cfRule type="containsText" dxfId="6319" priority="6106" operator="containsText" text="09.00 – 13.00">
      <formula>NOT(ISERROR(SEARCH("09.00 – 13.00",BF135)))</formula>
    </cfRule>
    <cfRule type="containsText" dxfId="6318" priority="6107" operator="containsText" text="11.30 – 19.30">
      <formula>NOT(ISERROR(SEARCH("11.30 – 19.30",BF135)))</formula>
    </cfRule>
    <cfRule type="containsText" dxfId="6317" priority="6108" operator="containsText" text="10.30 – 19.30">
      <formula>NOT(ISERROR(SEARCH("10.30 – 19.30",BF135)))</formula>
    </cfRule>
    <cfRule type="containsText" dxfId="6316" priority="6109" operator="containsText" text="09.00 – 15.00">
      <formula>NOT(ISERROR(SEARCH("09.00 – 15.00",BF135)))</formula>
    </cfRule>
    <cfRule type="containsText" dxfId="6315" priority="6110" operator="containsText" text="1 2 : 3 0">
      <formula>NOT(ISERROR(SEARCH("1 2 : 3 0",BF135)))</formula>
    </cfRule>
    <cfRule type="containsText" dxfId="6314" priority="6111" operator="containsText" text="1 3 : 3 0">
      <formula>NOT(ISERROR(SEARCH("1 3 : 3 0",BF135)))</formula>
    </cfRule>
    <cfRule type="containsText" dxfId="6313" priority="6112" operator="containsText" text="FESTIVITÁ">
      <formula>NOT(ISERROR(SEARCH("FESTIVITÁ",BF135)))</formula>
    </cfRule>
    <cfRule type="cellIs" dxfId="6312" priority="6113" operator="equal">
      <formula>"DOMENICA"</formula>
    </cfRule>
  </conditionalFormatting>
  <conditionalFormatting sqref="BF135:BF142">
    <cfRule type="containsText" dxfId="6311" priority="6088" operator="containsText" text="09.00 - 13.00">
      <formula>NOT(ISERROR(SEARCH("09.00 - 13.00",BF135)))</formula>
    </cfRule>
    <cfRule type="containsText" dxfId="6310" priority="6091" operator="containsText" text="09.00 – 15:00">
      <formula>NOT(ISERROR(SEARCH("09.00 – 15:00",BF135)))</formula>
    </cfRule>
    <cfRule type="containsText" dxfId="6309" priority="6092" operator="containsText" text="09.00 – 16.00">
      <formula>NOT(ISERROR(SEARCH("09.00 – 16.00",BF135)))</formula>
    </cfRule>
    <cfRule type="containsText" dxfId="6308" priority="6093" operator="containsText" text="09.00 - 13:00">
      <formula>NOT(ISERROR(SEARCH("09.00 - 13:00",BF135)))</formula>
    </cfRule>
    <cfRule type="containsText" dxfId="6307" priority="6094" operator="containsText" text="08.30 – 16:30 ">
      <formula>NOT(ISERROR(SEARCH("08.30 – 16:30 ",BF135)))</formula>
    </cfRule>
    <cfRule type="containsText" dxfId="6306" priority="6095" operator="containsText" text="08.30 – 17:30 ">
      <formula>NOT(ISERROR(SEARCH("08.30 – 17:30 ",BF135)))</formula>
    </cfRule>
  </conditionalFormatting>
  <conditionalFormatting sqref="BF135:BF142">
    <cfRule type="containsText" dxfId="6305" priority="6090" operator="containsText" text="1 3 : 0 0">
      <formula>NOT(ISERROR(SEARCH("1 3 : 0 0",BF135)))</formula>
    </cfRule>
  </conditionalFormatting>
  <conditionalFormatting sqref="BF135:BF142">
    <cfRule type="containsText" dxfId="6304" priority="6100" operator="containsText" text="09:00 – 13.00 ">
      <formula>NOT(ISERROR(SEARCH("09:00 – 13.00 ",BF135)))</formula>
    </cfRule>
  </conditionalFormatting>
  <conditionalFormatting sqref="BF141">
    <cfRule type="containsText" dxfId="6303" priority="6087" operator="containsText" text="09:00 – 13.00 ">
      <formula>NOT(ISERROR(SEARCH("09:00 – 13.00 ",BF141)))</formula>
    </cfRule>
  </conditionalFormatting>
  <conditionalFormatting sqref="BF135:BF142">
    <cfRule type="containsText" dxfId="6302" priority="6086" operator="containsText" text="09:00 – 13.00 ">
      <formula>NOT(ISERROR(SEARCH("09:00 – 13.00 ",BF135)))</formula>
    </cfRule>
  </conditionalFormatting>
  <conditionalFormatting sqref="BF141:BF142">
    <cfRule type="containsText" dxfId="6301" priority="6085" operator="containsText" text="09:00 – 13.00 ">
      <formula>NOT(ISERROR(SEARCH("09:00 – 13.00 ",BF141)))</formula>
    </cfRule>
  </conditionalFormatting>
  <conditionalFormatting sqref="BF136">
    <cfRule type="containsText" dxfId="6300" priority="6082" operator="containsText" text="09.00 -13.00">
      <formula>NOT(ISERROR(SEARCH("09.00 -13.00",BF136)))</formula>
    </cfRule>
    <cfRule type="containsText" dxfId="6299" priority="6083" operator="containsText" text="09.00 -15:00">
      <formula>NOT(ISERROR(SEARCH("09.00 -15:00",BF136)))</formula>
    </cfRule>
    <cfRule type="containsText" dxfId="6298" priority="6084" operator="containsText" text="09.00 -16.00">
      <formula>NOT(ISERROR(SEARCH("09.00 -16.00",BF136)))</formula>
    </cfRule>
  </conditionalFormatting>
  <conditionalFormatting sqref="BF141">
    <cfRule type="containsText" dxfId="6297" priority="6075" operator="containsText" text="09:00 – 13.00 ">
      <formula>NOT(ISERROR(SEARCH("09:00 – 13.00 ",BF141)))</formula>
    </cfRule>
  </conditionalFormatting>
  <conditionalFormatting sqref="BF135:BF142">
    <cfRule type="containsText" dxfId="6296" priority="6074" operator="containsText" text="09:00 – 13.00 ">
      <formula>NOT(ISERROR(SEARCH("09:00 – 13.00 ",BF135)))</formula>
    </cfRule>
  </conditionalFormatting>
  <conditionalFormatting sqref="BF141:BF142">
    <cfRule type="containsText" dxfId="6295" priority="6073" operator="containsText" text="09:00 – 13.00 ">
      <formula>NOT(ISERROR(SEARCH("09:00 – 13.00 ",BF141)))</formula>
    </cfRule>
  </conditionalFormatting>
  <conditionalFormatting sqref="BF136">
    <cfRule type="containsText" dxfId="6294" priority="6061" operator="containsText" text="09.00 -13:00">
      <formula>NOT(ISERROR(SEARCH("09.00 -13:00",BF136)))</formula>
    </cfRule>
    <cfRule type="containsText" dxfId="6293" priority="6062" operator="containsText" text="08.30 -17.30">
      <formula>NOT(ISERROR(SEARCH("08.30 -17.30",BF136)))</formula>
    </cfRule>
    <cfRule type="containsText" dxfId="6292" priority="6063" operator="containsText" text="08.30 -15:30">
      <formula>NOT(ISERROR(SEARCH("08.30 -15:30",BF136)))</formula>
    </cfRule>
  </conditionalFormatting>
  <conditionalFormatting sqref="BF137:BF142">
    <cfRule type="containsText" dxfId="6291" priority="6055" operator="containsText" text="09.00 -13:00">
      <formula>NOT(ISERROR(SEARCH("09.00 -13:00",BF137)))</formula>
    </cfRule>
    <cfRule type="containsText" dxfId="6290" priority="6056" operator="containsText" text="08.30 -17.30">
      <formula>NOT(ISERROR(SEARCH("08.30 -17.30",BF137)))</formula>
    </cfRule>
    <cfRule type="containsText" dxfId="6289" priority="6057" operator="containsText" text="08.30 -15:30">
      <formula>NOT(ISERROR(SEARCH("08.30 -15:30",BF137)))</formula>
    </cfRule>
  </conditionalFormatting>
  <conditionalFormatting sqref="BF135">
    <cfRule type="containsText" dxfId="6288" priority="6052" operator="containsText" text="09.00 -13.00">
      <formula>NOT(ISERROR(SEARCH("09.00 -13.00",BF135)))</formula>
    </cfRule>
    <cfRule type="containsText" dxfId="6287" priority="6053" operator="containsText" text="09.00 -15:00">
      <formula>NOT(ISERROR(SEARCH("09.00 -15:00",BF135)))</formula>
    </cfRule>
    <cfRule type="containsText" dxfId="6286" priority="6054" operator="containsText" text="09.00 -16.00">
      <formula>NOT(ISERROR(SEARCH("09.00 -16.00",BF135)))</formula>
    </cfRule>
  </conditionalFormatting>
  <conditionalFormatting sqref="BF135">
    <cfRule type="containsText" dxfId="6285" priority="6049" operator="containsText" text="09.00 -13:00">
      <formula>NOT(ISERROR(SEARCH("09.00 -13:00",BF135)))</formula>
    </cfRule>
    <cfRule type="containsText" dxfId="6284" priority="6050" operator="containsText" text="08.30 -17.30">
      <formula>NOT(ISERROR(SEARCH("08.30 -17.30",BF135)))</formula>
    </cfRule>
    <cfRule type="containsText" dxfId="6283" priority="6051" operator="containsText" text="08.30 -15:30">
      <formula>NOT(ISERROR(SEARCH("08.30 -15:30",BF135)))</formula>
    </cfRule>
  </conditionalFormatting>
  <conditionalFormatting sqref="BF153">
    <cfRule type="containsText" dxfId="6282" priority="6032" operator="containsText" text="08.30 – 14.30">
      <formula>NOT(ISERROR(SEARCH("08.30 – 14.30",BF153)))</formula>
    </cfRule>
    <cfRule type="containsText" dxfId="6281" priority="6033" operator="containsText" text="09:30 – 18.30">
      <formula>NOT(ISERROR(SEARCH("09:30 – 18.30",BF153)))</formula>
    </cfRule>
    <cfRule type="containsText" dxfId="6280" priority="6034" operator="containsText" text="10.30 – 18.30">
      <formula>NOT(ISERROR(SEARCH("10.30 – 18.30",BF153)))</formula>
    </cfRule>
    <cfRule type="containsText" dxfId="6279" priority="6035" operator="containsText" text="09.30 – 18.30">
      <formula>NOT(ISERROR(SEARCH("09.30 – 18.30",BF153)))</formula>
    </cfRule>
    <cfRule type="containsText" dxfId="6278" priority="6036" operator="containsText" text="09.00 – 13:00">
      <formula>NOT(ISERROR(SEARCH("09.00 – 13:00",BF153)))</formula>
    </cfRule>
    <cfRule type="containsText" dxfId="6277" priority="6037" operator="containsText" text="08.30 – 16.30">
      <formula>NOT(ISERROR(SEARCH("08.30 – 16.30",BF153)))</formula>
    </cfRule>
    <cfRule type="containsText" dxfId="6276" priority="6038" operator="containsText" text="08:30 – 17.30">
      <formula>NOT(ISERROR(SEARCH("08:30 – 17.30",BF153)))</formula>
    </cfRule>
    <cfRule type="containsText" dxfId="6275" priority="6039" operator="containsText" text="08.30 – 17.30">
      <formula>NOT(ISERROR(SEARCH("08.30 – 17.30",BF153)))</formula>
    </cfRule>
    <cfRule type="containsText" dxfId="6274" priority="6040" operator="containsText" text="09.00 – 18.00">
      <formula>NOT(ISERROR(SEARCH("09.00 – 18.00",BF153)))</formula>
    </cfRule>
    <cfRule type="containsText" dxfId="6273" priority="6041" operator="containsText" text="09.00 – 13.00">
      <formula>NOT(ISERROR(SEARCH("09.00 – 13.00",BF153)))</formula>
    </cfRule>
    <cfRule type="containsText" dxfId="6272" priority="6042" operator="containsText" text="11.30 – 19.30">
      <formula>NOT(ISERROR(SEARCH("11.30 – 19.30",BF153)))</formula>
    </cfRule>
    <cfRule type="containsText" dxfId="6271" priority="6043" operator="containsText" text="10.30 – 19.30">
      <formula>NOT(ISERROR(SEARCH("10.30 – 19.30",BF153)))</formula>
    </cfRule>
    <cfRule type="containsText" dxfId="6270" priority="6044" operator="containsText" text="09.00 – 15.00">
      <formula>NOT(ISERROR(SEARCH("09.00 – 15.00",BF153)))</formula>
    </cfRule>
    <cfRule type="containsText" dxfId="6269" priority="6045" operator="containsText" text="12:30">
      <formula>NOT(ISERROR(SEARCH("12:30",BF153)))</formula>
    </cfRule>
    <cfRule type="containsText" dxfId="6268" priority="6046" operator="containsText" text="13:30">
      <formula>NOT(ISERROR(SEARCH("13:30",BF153)))</formula>
    </cfRule>
    <cfRule type="containsText" dxfId="6267" priority="6047" operator="containsText" text="FESTIVITÁ">
      <formula>NOT(ISERROR(SEARCH("FESTIVITÁ",BF153)))</formula>
    </cfRule>
    <cfRule type="cellIs" dxfId="6266" priority="6048" operator="equal">
      <formula>"DOMENICA"</formula>
    </cfRule>
  </conditionalFormatting>
  <conditionalFormatting sqref="BF154">
    <cfRule type="cellIs" dxfId="6265" priority="6023" operator="equal">
      <formula>"09.00 – 13.00"</formula>
    </cfRule>
  </conditionalFormatting>
  <conditionalFormatting sqref="BF154">
    <cfRule type="cellIs" dxfId="6264" priority="6024" operator="equal">
      <formula>"09.00 – 15.00"</formula>
    </cfRule>
  </conditionalFormatting>
  <conditionalFormatting sqref="BF154">
    <cfRule type="cellIs" dxfId="6263" priority="6025" operator="equal">
      <formula>"09.00 – 18.00"</formula>
    </cfRule>
  </conditionalFormatting>
  <conditionalFormatting sqref="BF154">
    <cfRule type="cellIs" dxfId="6262" priority="6026" operator="equal">
      <formula>"09.30 – 13.00"</formula>
    </cfRule>
  </conditionalFormatting>
  <conditionalFormatting sqref="BF154">
    <cfRule type="cellIs" dxfId="6261" priority="6027" operator="equal">
      <formula>"10.30 – 19.30"</formula>
    </cfRule>
  </conditionalFormatting>
  <conditionalFormatting sqref="BF154">
    <cfRule type="cellIs" dxfId="6260" priority="6028" operator="equal">
      <formula>"11.30 – 19.30"</formula>
    </cfRule>
  </conditionalFormatting>
  <conditionalFormatting sqref="BF154">
    <cfRule type="cellIs" dxfId="6259" priority="6029" operator="equal">
      <formula>_FV(13,"3")</formula>
    </cfRule>
  </conditionalFormatting>
  <conditionalFormatting sqref="BF154">
    <cfRule type="cellIs" dxfId="6258" priority="6030" operator="equal">
      <formula>_FV(13,"3")</formula>
    </cfRule>
  </conditionalFormatting>
  <conditionalFormatting sqref="BF154">
    <cfRule type="cellIs" dxfId="6257" priority="6031" operator="equal">
      <formula>_FV(13,"3")</formula>
    </cfRule>
  </conditionalFormatting>
  <conditionalFormatting sqref="BF154">
    <cfRule type="containsText" dxfId="6256" priority="6013" operator="containsText" text="DOMENICA">
      <formula>NOT(ISERROR(SEARCH("DOMENICA",BF154)))</formula>
    </cfRule>
    <cfRule type="containsText" dxfId="6255" priority="6014" operator="containsText" text="08.30 – 14.30">
      <formula>NOT(ISERROR(SEARCH("08.30 – 14.30",BF154)))</formula>
    </cfRule>
    <cfRule type="containsText" dxfId="6254" priority="6015" operator="containsText" text="09.30 – 18.30">
      <formula>NOT(ISERROR(SEARCH("09.30 – 18.30",BF154)))</formula>
    </cfRule>
    <cfRule type="containsText" dxfId="6253" priority="6016" operator="containsText" text="08.30 – 16.30">
      <formula>NOT(ISERROR(SEARCH("08.30 – 16.30",BF154)))</formula>
    </cfRule>
    <cfRule type="containsText" dxfId="6252" priority="6017" operator="containsText" text="08.30 – 17.30">
      <formula>NOT(ISERROR(SEARCH("08.30 – 17.30",BF154)))</formula>
    </cfRule>
    <cfRule type="containsText" dxfId="6251" priority="6018" operator="containsText" text="09.00 – 18.00">
      <formula>NOT(ISERROR(SEARCH("09.00 – 18.00",BF154)))</formula>
    </cfRule>
    <cfRule type="containsText" dxfId="6250" priority="6019" operator="containsText" text="09.00 – 15.00">
      <formula>NOT(ISERROR(SEARCH("09.00 – 15.00",BF154)))</formula>
    </cfRule>
    <cfRule type="containsText" dxfId="6249" priority="6020" operator="containsText" text="10.30 – 19.30">
      <formula>NOT(ISERROR(SEARCH("10.30 – 19.30",BF154)))</formula>
    </cfRule>
    <cfRule type="containsText" dxfId="6248" priority="6021" operator="containsText" text="09.00 – 13.00">
      <formula>NOT(ISERROR(SEARCH("09.00 – 13.00",BF154)))</formula>
    </cfRule>
    <cfRule type="containsText" dxfId="6247" priority="6022" operator="containsText" text="11.30 – 19.30">
      <formula>NOT(ISERROR(SEARCH("11.30 – 19.30",BF154)))</formula>
    </cfRule>
  </conditionalFormatting>
  <conditionalFormatting sqref="BF154">
    <cfRule type="cellIs" dxfId="6246" priority="6005" operator="equal">
      <formula>"09.00 – 15.00"</formula>
    </cfRule>
  </conditionalFormatting>
  <conditionalFormatting sqref="BF154">
    <cfRule type="cellIs" dxfId="6245" priority="6006" operator="equal">
      <formula>"09.00 – 18.00"</formula>
    </cfRule>
  </conditionalFormatting>
  <conditionalFormatting sqref="BF154">
    <cfRule type="cellIs" dxfId="6244" priority="6007" operator="equal">
      <formula>"09.30 – 13.00"</formula>
    </cfRule>
  </conditionalFormatting>
  <conditionalFormatting sqref="BF154">
    <cfRule type="cellIs" dxfId="6243" priority="6008" operator="equal">
      <formula>"10.30 – 19.30"</formula>
    </cfRule>
  </conditionalFormatting>
  <conditionalFormatting sqref="BF154">
    <cfRule type="cellIs" dxfId="6242" priority="6009" operator="equal">
      <formula>"11.30 – 19.30"</formula>
    </cfRule>
  </conditionalFormatting>
  <conditionalFormatting sqref="BF154">
    <cfRule type="cellIs" dxfId="6241" priority="6010" operator="equal">
      <formula>_FV(13,"3")</formula>
    </cfRule>
  </conditionalFormatting>
  <conditionalFormatting sqref="BF154">
    <cfRule type="cellIs" dxfId="6240" priority="6011" operator="equal">
      <formula>_FV(13,"3")</formula>
    </cfRule>
  </conditionalFormatting>
  <conditionalFormatting sqref="BF154">
    <cfRule type="cellIs" dxfId="6239" priority="6012" operator="equal">
      <formula>_FV(13,"3")</formula>
    </cfRule>
  </conditionalFormatting>
  <conditionalFormatting sqref="BF154">
    <cfRule type="cellIs" dxfId="6238" priority="5997" operator="equal">
      <formula>"09.00 – 15.00"</formula>
    </cfRule>
  </conditionalFormatting>
  <conditionalFormatting sqref="BF154">
    <cfRule type="cellIs" dxfId="6237" priority="5998" operator="equal">
      <formula>"09.00 – 18.00"</formula>
    </cfRule>
  </conditionalFormatting>
  <conditionalFormatting sqref="BF154">
    <cfRule type="cellIs" dxfId="6236" priority="5999" operator="equal">
      <formula>"09.30 – 13.00"</formula>
    </cfRule>
  </conditionalFormatting>
  <conditionalFormatting sqref="BF154">
    <cfRule type="cellIs" dxfId="6235" priority="6000" operator="equal">
      <formula>"10.30 – 19.30"</formula>
    </cfRule>
  </conditionalFormatting>
  <conditionalFormatting sqref="BF154">
    <cfRule type="cellIs" dxfId="6234" priority="6001" operator="equal">
      <formula>"11.30 – 19.30"</formula>
    </cfRule>
  </conditionalFormatting>
  <conditionalFormatting sqref="BF154">
    <cfRule type="cellIs" dxfId="6233" priority="6002" operator="equal">
      <formula>_FV(13,"3")</formula>
    </cfRule>
  </conditionalFormatting>
  <conditionalFormatting sqref="BF154">
    <cfRule type="cellIs" dxfId="6232" priority="6003" operator="equal">
      <formula>_FV(13,"3")</formula>
    </cfRule>
  </conditionalFormatting>
  <conditionalFormatting sqref="BF154">
    <cfRule type="cellIs" dxfId="6231" priority="6004" operator="equal">
      <formula>_FV(13,"3")</formula>
    </cfRule>
  </conditionalFormatting>
  <conditionalFormatting sqref="BF153:BF154">
    <cfRule type="containsText" dxfId="6230" priority="5991" operator="containsText" text="09.00 - 13.00">
      <formula>NOT(ISERROR(SEARCH("09.00 - 13.00",BF153)))</formula>
    </cfRule>
    <cfRule type="containsText" dxfId="6229" priority="5992" operator="containsText" text="09.00 – 15:00">
      <formula>NOT(ISERROR(SEARCH("09.00 – 15:00",BF153)))</formula>
    </cfRule>
    <cfRule type="containsText" dxfId="6228" priority="5993" operator="containsText" text="09.00 – 16.00">
      <formula>NOT(ISERROR(SEARCH("09.00 – 16.00",BF153)))</formula>
    </cfRule>
    <cfRule type="containsText" dxfId="6227" priority="5994" operator="containsText" text="09.00 - 13:00">
      <formula>NOT(ISERROR(SEARCH("09.00 - 13:00",BF153)))</formula>
    </cfRule>
    <cfRule type="containsText" dxfId="6226" priority="5995" operator="containsText" text="08.30 – 16:30 ">
      <formula>NOT(ISERROR(SEARCH("08.30 – 16:30 ",BF153)))</formula>
    </cfRule>
    <cfRule type="containsText" dxfId="6225" priority="5996" operator="containsText" text="08.30 – 17:30 ">
      <formula>NOT(ISERROR(SEARCH("08.30 – 17:30 ",BF153)))</formula>
    </cfRule>
  </conditionalFormatting>
  <conditionalFormatting sqref="BF154">
    <cfRule type="cellIs" dxfId="6224" priority="5983" operator="equal">
      <formula>"09.00 – 15.00"</formula>
    </cfRule>
  </conditionalFormatting>
  <conditionalFormatting sqref="BF154">
    <cfRule type="cellIs" dxfId="6223" priority="5984" operator="equal">
      <formula>"09.00 – 18.00"</formula>
    </cfRule>
  </conditionalFormatting>
  <conditionalFormatting sqref="BF154">
    <cfRule type="cellIs" dxfId="6222" priority="5985" operator="equal">
      <formula>"09.30 – 13.00"</formula>
    </cfRule>
  </conditionalFormatting>
  <conditionalFormatting sqref="BF154">
    <cfRule type="cellIs" dxfId="6221" priority="5986" operator="equal">
      <formula>"10.30 – 19.30"</formula>
    </cfRule>
  </conditionalFormatting>
  <conditionalFormatting sqref="BF154">
    <cfRule type="cellIs" dxfId="6220" priority="5987" operator="equal">
      <formula>"11.30 – 19.30"</formula>
    </cfRule>
  </conditionalFormatting>
  <conditionalFormatting sqref="BF154">
    <cfRule type="cellIs" dxfId="6219" priority="5988" operator="equal">
      <formula>_FV(13,"3")</formula>
    </cfRule>
  </conditionalFormatting>
  <conditionalFormatting sqref="BF154">
    <cfRule type="cellIs" dxfId="6218" priority="5989" operator="equal">
      <formula>_FV(13,"3")</formula>
    </cfRule>
  </conditionalFormatting>
  <conditionalFormatting sqref="BF154">
    <cfRule type="cellIs" dxfId="6217" priority="5990" operator="equal">
      <formula>_FV(13,"3")</formula>
    </cfRule>
  </conditionalFormatting>
  <conditionalFormatting sqref="BF154">
    <cfRule type="containsText" dxfId="6216" priority="5973" operator="containsText" text="DOMENICA">
      <formula>NOT(ISERROR(SEARCH("DOMENICA",BF154)))</formula>
    </cfRule>
    <cfRule type="containsText" dxfId="6215" priority="5974" operator="containsText" text="08.30 – 14.30">
      <formula>NOT(ISERROR(SEARCH("08.30 – 14.30",BF154)))</formula>
    </cfRule>
    <cfRule type="containsText" dxfId="6214" priority="5975" operator="containsText" text="09.30 – 18.30">
      <formula>NOT(ISERROR(SEARCH("09.30 – 18.30",BF154)))</formula>
    </cfRule>
    <cfRule type="containsText" dxfId="6213" priority="5976" operator="containsText" text="08.30 – 16.30">
      <formula>NOT(ISERROR(SEARCH("08.30 – 16.30",BF154)))</formula>
    </cfRule>
    <cfRule type="containsText" dxfId="6212" priority="5977" operator="containsText" text="08.30 – 17.30">
      <formula>NOT(ISERROR(SEARCH("08.30 – 17.30",BF154)))</formula>
    </cfRule>
    <cfRule type="containsText" dxfId="6211" priority="5978" operator="containsText" text="09.00 – 18.00">
      <formula>NOT(ISERROR(SEARCH("09.00 – 18.00",BF154)))</formula>
    </cfRule>
    <cfRule type="containsText" dxfId="6210" priority="5979" operator="containsText" text="09.00 – 15.00">
      <formula>NOT(ISERROR(SEARCH("09.00 – 15.00",BF154)))</formula>
    </cfRule>
    <cfRule type="containsText" dxfId="6209" priority="5980" operator="containsText" text="10.30 – 19.30">
      <formula>NOT(ISERROR(SEARCH("10.30 – 19.30",BF154)))</formula>
    </cfRule>
    <cfRule type="containsText" dxfId="6208" priority="5981" operator="containsText" text="09.00 – 13.00">
      <formula>NOT(ISERROR(SEARCH("09.00 – 13.00",BF154)))</formula>
    </cfRule>
    <cfRule type="containsText" dxfId="6207" priority="5982" operator="containsText" text="11.30 – 19.30">
      <formula>NOT(ISERROR(SEARCH("11.30 – 19.30",BF154)))</formula>
    </cfRule>
  </conditionalFormatting>
  <conditionalFormatting sqref="BF154">
    <cfRule type="cellIs" dxfId="6206" priority="5966" operator="equal">
      <formula>"09.00 – 18.00"</formula>
    </cfRule>
  </conditionalFormatting>
  <conditionalFormatting sqref="BF154">
    <cfRule type="cellIs" dxfId="6205" priority="5967" operator="equal">
      <formula>"09.30 – 13.00"</formula>
    </cfRule>
  </conditionalFormatting>
  <conditionalFormatting sqref="BF154">
    <cfRule type="cellIs" dxfId="6204" priority="5968" operator="equal">
      <formula>"10.30 – 19.30"</formula>
    </cfRule>
  </conditionalFormatting>
  <conditionalFormatting sqref="BF154">
    <cfRule type="cellIs" dxfId="6203" priority="5969" operator="equal">
      <formula>"11.30 – 19.30"</formula>
    </cfRule>
  </conditionalFormatting>
  <conditionalFormatting sqref="BF154">
    <cfRule type="cellIs" dxfId="6202" priority="5970" operator="equal">
      <formula>_FV(13,"3")</formula>
    </cfRule>
  </conditionalFormatting>
  <conditionalFormatting sqref="BF154">
    <cfRule type="cellIs" dxfId="6201" priority="5971" operator="equal">
      <formula>_FV(13,"3")</formula>
    </cfRule>
  </conditionalFormatting>
  <conditionalFormatting sqref="BF154">
    <cfRule type="cellIs" dxfId="6200" priority="5972" operator="equal">
      <formula>_FV(13,"3")</formula>
    </cfRule>
  </conditionalFormatting>
  <conditionalFormatting sqref="BF154">
    <cfRule type="cellIs" dxfId="6199" priority="5959" operator="equal">
      <formula>"09.00 – 18.00"</formula>
    </cfRule>
  </conditionalFormatting>
  <conditionalFormatting sqref="BF154">
    <cfRule type="cellIs" dxfId="6198" priority="5960" operator="equal">
      <formula>"09.30 – 13.00"</formula>
    </cfRule>
  </conditionalFormatting>
  <conditionalFormatting sqref="BF154">
    <cfRule type="cellIs" dxfId="6197" priority="5961" operator="equal">
      <formula>"10.30 – 19.30"</formula>
    </cfRule>
  </conditionalFormatting>
  <conditionalFormatting sqref="BF154">
    <cfRule type="cellIs" dxfId="6196" priority="5962" operator="equal">
      <formula>"11.30 – 19.30"</formula>
    </cfRule>
  </conditionalFormatting>
  <conditionalFormatting sqref="BF154">
    <cfRule type="cellIs" dxfId="6195" priority="5963" operator="equal">
      <formula>_FV(13,"3")</formula>
    </cfRule>
  </conditionalFormatting>
  <conditionalFormatting sqref="BF154">
    <cfRule type="cellIs" dxfId="6194" priority="5964" operator="equal">
      <formula>_FV(13,"3")</formula>
    </cfRule>
  </conditionalFormatting>
  <conditionalFormatting sqref="BF154">
    <cfRule type="cellIs" dxfId="6193" priority="5965" operator="equal">
      <formula>_FV(13,"3")</formula>
    </cfRule>
  </conditionalFormatting>
  <conditionalFormatting sqref="BF154">
    <cfRule type="cellIs" dxfId="6192" priority="5951" operator="equal">
      <formula>"09.00 – 15.00"</formula>
    </cfRule>
  </conditionalFormatting>
  <conditionalFormatting sqref="BF154">
    <cfRule type="cellIs" dxfId="6191" priority="5952" operator="equal">
      <formula>"09.00 – 18.00"</formula>
    </cfRule>
  </conditionalFormatting>
  <conditionalFormatting sqref="BF154">
    <cfRule type="cellIs" dxfId="6190" priority="5953" operator="equal">
      <formula>"09.30 – 13.00"</formula>
    </cfRule>
  </conditionalFormatting>
  <conditionalFormatting sqref="BF154">
    <cfRule type="cellIs" dxfId="6189" priority="5954" operator="equal">
      <formula>"10.30 – 19.30"</formula>
    </cfRule>
  </conditionalFormatting>
  <conditionalFormatting sqref="BF154">
    <cfRule type="cellIs" dxfId="6188" priority="5955" operator="equal">
      <formula>"11.30 – 19.30"</formula>
    </cfRule>
  </conditionalFormatting>
  <conditionalFormatting sqref="BF154">
    <cfRule type="cellIs" dxfId="6187" priority="5956" operator="equal">
      <formula>_FV(13,"3")</formula>
    </cfRule>
  </conditionalFormatting>
  <conditionalFormatting sqref="BF154">
    <cfRule type="cellIs" dxfId="6186" priority="5957" operator="equal">
      <formula>_FV(13,"3")</formula>
    </cfRule>
  </conditionalFormatting>
  <conditionalFormatting sqref="BF154">
    <cfRule type="cellIs" dxfId="6185" priority="5958" operator="equal">
      <formula>_FV(13,"3")</formula>
    </cfRule>
  </conditionalFormatting>
  <conditionalFormatting sqref="BF154">
    <cfRule type="containsText" dxfId="6184" priority="5941" operator="containsText" text="DOMENICA">
      <formula>NOT(ISERROR(SEARCH("DOMENICA",BF154)))</formula>
    </cfRule>
    <cfRule type="containsText" dxfId="6183" priority="5942" operator="containsText" text="08.30 – 14.30">
      <formula>NOT(ISERROR(SEARCH("08.30 – 14.30",BF154)))</formula>
    </cfRule>
    <cfRule type="containsText" dxfId="6182" priority="5943" operator="containsText" text="09.30 – 18.30">
      <formula>NOT(ISERROR(SEARCH("09.30 – 18.30",BF154)))</formula>
    </cfRule>
    <cfRule type="containsText" dxfId="6181" priority="5944" operator="containsText" text="08.30 – 16.30">
      <formula>NOT(ISERROR(SEARCH("08.30 – 16.30",BF154)))</formula>
    </cfRule>
    <cfRule type="containsText" dxfId="6180" priority="5945" operator="containsText" text="08.30 – 17.30">
      <formula>NOT(ISERROR(SEARCH("08.30 – 17.30",BF154)))</formula>
    </cfRule>
    <cfRule type="containsText" dxfId="6179" priority="5946" operator="containsText" text="09.00 – 18.00">
      <formula>NOT(ISERROR(SEARCH("09.00 – 18.00",BF154)))</formula>
    </cfRule>
    <cfRule type="containsText" dxfId="6178" priority="5947" operator="containsText" text="09.00 – 15.00">
      <formula>NOT(ISERROR(SEARCH("09.00 – 15.00",BF154)))</formula>
    </cfRule>
    <cfRule type="containsText" dxfId="6177" priority="5948" operator="containsText" text="10.30 – 19.30">
      <formula>NOT(ISERROR(SEARCH("10.30 – 19.30",BF154)))</formula>
    </cfRule>
    <cfRule type="containsText" dxfId="6176" priority="5949" operator="containsText" text="09.00 – 13.00">
      <formula>NOT(ISERROR(SEARCH("09.00 – 13.00",BF154)))</formula>
    </cfRule>
    <cfRule type="containsText" dxfId="6175" priority="5950" operator="containsText" text="11.30 – 19.30">
      <formula>NOT(ISERROR(SEARCH("11.30 – 19.30",BF154)))</formula>
    </cfRule>
  </conditionalFormatting>
  <conditionalFormatting sqref="BF154">
    <cfRule type="cellIs" dxfId="6174" priority="5934" operator="equal">
      <formula>"09.00 – 18.00"</formula>
    </cfRule>
  </conditionalFormatting>
  <conditionalFormatting sqref="BF154">
    <cfRule type="cellIs" dxfId="6173" priority="5935" operator="equal">
      <formula>"09.30 – 13.00"</formula>
    </cfRule>
  </conditionalFormatting>
  <conditionalFormatting sqref="BF154">
    <cfRule type="cellIs" dxfId="6172" priority="5936" operator="equal">
      <formula>"10.30 – 19.30"</formula>
    </cfRule>
  </conditionalFormatting>
  <conditionalFormatting sqref="BF154">
    <cfRule type="cellIs" dxfId="6171" priority="5937" operator="equal">
      <formula>"11.30 – 19.30"</formula>
    </cfRule>
  </conditionalFormatting>
  <conditionalFormatting sqref="BF154">
    <cfRule type="cellIs" dxfId="6170" priority="5938" operator="equal">
      <formula>_FV(13,"3")</formula>
    </cfRule>
  </conditionalFormatting>
  <conditionalFormatting sqref="BF154">
    <cfRule type="cellIs" dxfId="6169" priority="5939" operator="equal">
      <formula>_FV(13,"3")</formula>
    </cfRule>
  </conditionalFormatting>
  <conditionalFormatting sqref="BF154">
    <cfRule type="cellIs" dxfId="6168" priority="5940" operator="equal">
      <formula>_FV(13,"3")</formula>
    </cfRule>
  </conditionalFormatting>
  <conditionalFormatting sqref="BF154">
    <cfRule type="cellIs" dxfId="6167" priority="5927" operator="equal">
      <formula>"09.00 – 18.00"</formula>
    </cfRule>
  </conditionalFormatting>
  <conditionalFormatting sqref="BF154">
    <cfRule type="cellIs" dxfId="6166" priority="5928" operator="equal">
      <formula>"09.30 – 13.00"</formula>
    </cfRule>
  </conditionalFormatting>
  <conditionalFormatting sqref="BF154">
    <cfRule type="cellIs" dxfId="6165" priority="5929" operator="equal">
      <formula>"10.30 – 19.30"</formula>
    </cfRule>
  </conditionalFormatting>
  <conditionalFormatting sqref="BF154">
    <cfRule type="cellIs" dxfId="6164" priority="5930" operator="equal">
      <formula>"11.30 – 19.30"</formula>
    </cfRule>
  </conditionalFormatting>
  <conditionalFormatting sqref="BF154">
    <cfRule type="cellIs" dxfId="6163" priority="5931" operator="equal">
      <formula>_FV(13,"3")</formula>
    </cfRule>
  </conditionalFormatting>
  <conditionalFormatting sqref="BF154">
    <cfRule type="cellIs" dxfId="6162" priority="5932" operator="equal">
      <formula>_FV(13,"3")</formula>
    </cfRule>
  </conditionalFormatting>
  <conditionalFormatting sqref="BF154">
    <cfRule type="cellIs" dxfId="6161" priority="5933" operator="equal">
      <formula>_FV(13,"3")</formula>
    </cfRule>
  </conditionalFormatting>
  <conditionalFormatting sqref="BF155:BF162">
    <cfRule type="containsText" dxfId="6160" priority="5909" operator="containsText" text="08.30 – 14.30">
      <formula>NOT(ISERROR(SEARCH("08.30 – 14.30",BF155)))</formula>
    </cfRule>
    <cfRule type="containsText" dxfId="6159" priority="5910" operator="containsText" text="09:30 – 18.30">
      <formula>NOT(ISERROR(SEARCH("09:30 – 18.30",BF155)))</formula>
    </cfRule>
    <cfRule type="containsText" dxfId="6158" priority="5911" operator="containsText" text="10.30 – 18.30">
      <formula>NOT(ISERROR(SEARCH("10.30 – 18.30",BF155)))</formula>
    </cfRule>
    <cfRule type="containsText" dxfId="6157" priority="5912" operator="containsText" text="09.30 – 18.30">
      <formula>NOT(ISERROR(SEARCH("09.30 – 18.30",BF155)))</formula>
    </cfRule>
    <cfRule type="containsText" dxfId="6156" priority="5914" operator="containsText" text="09.00 – 13:00">
      <formula>NOT(ISERROR(SEARCH("09.00 – 13:00",BF155)))</formula>
    </cfRule>
    <cfRule type="containsText" dxfId="6155" priority="5915" operator="containsText" text="08.30 – 16.30">
      <formula>NOT(ISERROR(SEARCH("08.30 – 16.30",BF155)))</formula>
    </cfRule>
    <cfRule type="containsText" dxfId="6154" priority="5916" operator="containsText" text="08:30 – 17.30">
      <formula>NOT(ISERROR(SEARCH("08:30 – 17.30",BF155)))</formula>
    </cfRule>
    <cfRule type="containsText" dxfId="6153" priority="5917" operator="containsText" text="08.30 – 17.30">
      <formula>NOT(ISERROR(SEARCH("08.30 – 17.30",BF155)))</formula>
    </cfRule>
    <cfRule type="containsText" dxfId="6152" priority="5918" operator="containsText" text="09.00 – 18.00">
      <formula>NOT(ISERROR(SEARCH("09.00 – 18.00",BF155)))</formula>
    </cfRule>
    <cfRule type="containsText" dxfId="6151" priority="5919" operator="containsText" text="09.00 – 13.00">
      <formula>NOT(ISERROR(SEARCH("09.00 – 13.00",BF155)))</formula>
    </cfRule>
    <cfRule type="containsText" dxfId="6150" priority="5920" operator="containsText" text="11.30 – 19.30">
      <formula>NOT(ISERROR(SEARCH("11.30 – 19.30",BF155)))</formula>
    </cfRule>
    <cfRule type="containsText" dxfId="6149" priority="5921" operator="containsText" text="10.30 – 19.30">
      <formula>NOT(ISERROR(SEARCH("10.30 – 19.30",BF155)))</formula>
    </cfRule>
    <cfRule type="containsText" dxfId="6148" priority="5922" operator="containsText" text="09.00 – 15.00">
      <formula>NOT(ISERROR(SEARCH("09.00 – 15.00",BF155)))</formula>
    </cfRule>
    <cfRule type="containsText" dxfId="6147" priority="5923" operator="containsText" text="1 2 : 3 0">
      <formula>NOT(ISERROR(SEARCH("1 2 : 3 0",BF155)))</formula>
    </cfRule>
    <cfRule type="containsText" dxfId="6146" priority="5924" operator="containsText" text="1 3 : 3 0">
      <formula>NOT(ISERROR(SEARCH("1 3 : 3 0",BF155)))</formula>
    </cfRule>
    <cfRule type="containsText" dxfId="6145" priority="5925" operator="containsText" text="FESTIVITÁ">
      <formula>NOT(ISERROR(SEARCH("FESTIVITÁ",BF155)))</formula>
    </cfRule>
    <cfRule type="cellIs" dxfId="6144" priority="5926" operator="equal">
      <formula>"DOMENICA"</formula>
    </cfRule>
  </conditionalFormatting>
  <conditionalFormatting sqref="BF155:BF162">
    <cfRule type="containsText" dxfId="6143" priority="5901" operator="containsText" text="09.00 - 13.00">
      <formula>NOT(ISERROR(SEARCH("09.00 - 13.00",BF155)))</formula>
    </cfRule>
    <cfRule type="containsText" dxfId="6142" priority="5904" operator="containsText" text="09.00 – 15:00">
      <formula>NOT(ISERROR(SEARCH("09.00 – 15:00",BF155)))</formula>
    </cfRule>
    <cfRule type="containsText" dxfId="6141" priority="5905" operator="containsText" text="09.00 – 16.00">
      <formula>NOT(ISERROR(SEARCH("09.00 – 16.00",BF155)))</formula>
    </cfRule>
    <cfRule type="containsText" dxfId="6140" priority="5906" operator="containsText" text="09.00 - 13:00">
      <formula>NOT(ISERROR(SEARCH("09.00 - 13:00",BF155)))</formula>
    </cfRule>
    <cfRule type="containsText" dxfId="6139" priority="5907" operator="containsText" text="08.30 – 16:30 ">
      <formula>NOT(ISERROR(SEARCH("08.30 – 16:30 ",BF155)))</formula>
    </cfRule>
    <cfRule type="containsText" dxfId="6138" priority="5908" operator="containsText" text="08.30 – 17:30 ">
      <formula>NOT(ISERROR(SEARCH("08.30 – 17:30 ",BF155)))</formula>
    </cfRule>
  </conditionalFormatting>
  <conditionalFormatting sqref="BF155:BF162">
    <cfRule type="containsText" dxfId="6137" priority="5903" operator="containsText" text="1 3 : 0 0">
      <formula>NOT(ISERROR(SEARCH("1 3 : 0 0",BF155)))</formula>
    </cfRule>
  </conditionalFormatting>
  <conditionalFormatting sqref="BF155">
    <cfRule type="containsText" dxfId="6136" priority="5902" operator="containsText" text="13:00">
      <formula>NOT(ISERROR(SEARCH("13:00",BF155)))</formula>
    </cfRule>
  </conditionalFormatting>
  <conditionalFormatting sqref="BF155:BF162">
    <cfRule type="containsText" dxfId="6135" priority="5913" operator="containsText" text="09:00 – 13.00 ">
      <formula>NOT(ISERROR(SEARCH("09:00 – 13.00 ",BF155)))</formula>
    </cfRule>
  </conditionalFormatting>
  <conditionalFormatting sqref="BF161">
    <cfRule type="containsText" dxfId="6134" priority="5900" operator="containsText" text="09:00 – 13.00 ">
      <formula>NOT(ISERROR(SEARCH("09:00 – 13.00 ",BF161)))</formula>
    </cfRule>
  </conditionalFormatting>
  <conditionalFormatting sqref="BF155:BF162">
    <cfRule type="containsText" dxfId="6133" priority="5899" operator="containsText" text="09:00 – 13.00 ">
      <formula>NOT(ISERROR(SEARCH("09:00 – 13.00 ",BF155)))</formula>
    </cfRule>
  </conditionalFormatting>
  <conditionalFormatting sqref="BF161:BF162">
    <cfRule type="containsText" dxfId="6132" priority="5898" operator="containsText" text="09:00 – 13.00 ">
      <formula>NOT(ISERROR(SEARCH("09:00 – 13.00 ",BF161)))</formula>
    </cfRule>
  </conditionalFormatting>
  <conditionalFormatting sqref="BF156">
    <cfRule type="containsText" dxfId="6131" priority="5895" operator="containsText" text="09.00 -13.00">
      <formula>NOT(ISERROR(SEARCH("09.00 -13.00",BF156)))</formula>
    </cfRule>
    <cfRule type="containsText" dxfId="6130" priority="5896" operator="containsText" text="09.00 -15:00">
      <formula>NOT(ISERROR(SEARCH("09.00 -15:00",BF156)))</formula>
    </cfRule>
    <cfRule type="containsText" dxfId="6129" priority="5897" operator="containsText" text="09.00 -16.00">
      <formula>NOT(ISERROR(SEARCH("09.00 -16.00",BF156)))</formula>
    </cfRule>
  </conditionalFormatting>
  <conditionalFormatting sqref="BF157:BF162">
    <cfRule type="containsText" dxfId="6128" priority="5892" operator="containsText" text="09.00 -13.00">
      <formula>NOT(ISERROR(SEARCH("09.00 -13.00",BF157)))</formula>
    </cfRule>
    <cfRule type="containsText" dxfId="6127" priority="5893" operator="containsText" text="09.00 -15:00">
      <formula>NOT(ISERROR(SEARCH("09.00 -15:00",BF157)))</formula>
    </cfRule>
    <cfRule type="containsText" dxfId="6126" priority="5894" operator="containsText" text="09.00 -16.00">
      <formula>NOT(ISERROR(SEARCH("09.00 -16.00",BF157)))</formula>
    </cfRule>
  </conditionalFormatting>
  <conditionalFormatting sqref="BF155">
    <cfRule type="containsText" dxfId="6125" priority="5889" operator="containsText" text="09.00 -13.00">
      <formula>NOT(ISERROR(SEARCH("09.00 -13.00",BF155)))</formula>
    </cfRule>
    <cfRule type="containsText" dxfId="6124" priority="5890" operator="containsText" text="09.00 -15:00">
      <formula>NOT(ISERROR(SEARCH("09.00 -15:00",BF155)))</formula>
    </cfRule>
    <cfRule type="containsText" dxfId="6123" priority="5891" operator="containsText" text="09.00 -16.00">
      <formula>NOT(ISERROR(SEARCH("09.00 -16.00",BF155)))</formula>
    </cfRule>
  </conditionalFormatting>
  <conditionalFormatting sqref="BF161">
    <cfRule type="containsText" dxfId="6122" priority="5888" operator="containsText" text="09:00 – 13.00 ">
      <formula>NOT(ISERROR(SEARCH("09:00 – 13.00 ",BF161)))</formula>
    </cfRule>
  </conditionalFormatting>
  <conditionalFormatting sqref="BF155:BF162">
    <cfRule type="containsText" dxfId="6121" priority="5887" operator="containsText" text="09:00 – 13.00 ">
      <formula>NOT(ISERROR(SEARCH("09:00 – 13.00 ",BF155)))</formula>
    </cfRule>
  </conditionalFormatting>
  <conditionalFormatting sqref="BF161:BF162">
    <cfRule type="containsText" dxfId="6120" priority="5886" operator="containsText" text="09:00 – 13.00 ">
      <formula>NOT(ISERROR(SEARCH("09:00 – 13.00 ",BF161)))</formula>
    </cfRule>
  </conditionalFormatting>
  <conditionalFormatting sqref="BF156">
    <cfRule type="containsText" dxfId="6119" priority="5883" operator="containsText" text="09.00 -13.00">
      <formula>NOT(ISERROR(SEARCH("09.00 -13.00",BF156)))</formula>
    </cfRule>
    <cfRule type="containsText" dxfId="6118" priority="5884" operator="containsText" text="09.00 -15:00">
      <formula>NOT(ISERROR(SEARCH("09.00 -15:00",BF156)))</formula>
    </cfRule>
    <cfRule type="containsText" dxfId="6117" priority="5885" operator="containsText" text="09.00 -16.00">
      <formula>NOT(ISERROR(SEARCH("09.00 -16.00",BF156)))</formula>
    </cfRule>
  </conditionalFormatting>
  <conditionalFormatting sqref="BF157:BF162">
    <cfRule type="containsText" dxfId="6116" priority="5880" operator="containsText" text="09.00 -13.00">
      <formula>NOT(ISERROR(SEARCH("09.00 -13.00",BF157)))</formula>
    </cfRule>
    <cfRule type="containsText" dxfId="6115" priority="5881" operator="containsText" text="09.00 -15:00">
      <formula>NOT(ISERROR(SEARCH("09.00 -15:00",BF157)))</formula>
    </cfRule>
    <cfRule type="containsText" dxfId="6114" priority="5882" operator="containsText" text="09.00 -16.00">
      <formula>NOT(ISERROR(SEARCH("09.00 -16.00",BF157)))</formula>
    </cfRule>
  </conditionalFormatting>
  <conditionalFormatting sqref="BF155">
    <cfRule type="containsText" dxfId="6113" priority="5877" operator="containsText" text="09.00 -13.00">
      <formula>NOT(ISERROR(SEARCH("09.00 -13.00",BF155)))</formula>
    </cfRule>
    <cfRule type="containsText" dxfId="6112" priority="5878" operator="containsText" text="09.00 -15:00">
      <formula>NOT(ISERROR(SEARCH("09.00 -15:00",BF155)))</formula>
    </cfRule>
    <cfRule type="containsText" dxfId="6111" priority="5879" operator="containsText" text="09.00 -16.00">
      <formula>NOT(ISERROR(SEARCH("09.00 -16.00",BF155)))</formula>
    </cfRule>
  </conditionalFormatting>
  <conditionalFormatting sqref="BF156">
    <cfRule type="containsText" dxfId="6110" priority="5874" operator="containsText" text="09.00 -13:00">
      <formula>NOT(ISERROR(SEARCH("09.00 -13:00",BF156)))</formula>
    </cfRule>
    <cfRule type="containsText" dxfId="6109" priority="5875" operator="containsText" text="08.30 -17.30">
      <formula>NOT(ISERROR(SEARCH("08.30 -17.30",BF156)))</formula>
    </cfRule>
    <cfRule type="containsText" dxfId="6108" priority="5876" operator="containsText" text="08.30 -15:30">
      <formula>NOT(ISERROR(SEARCH("08.30 -15:30",BF156)))</formula>
    </cfRule>
  </conditionalFormatting>
  <conditionalFormatting sqref="BF157:BF162">
    <cfRule type="containsText" dxfId="6107" priority="5871" operator="containsText" text="09.00 -13.00">
      <formula>NOT(ISERROR(SEARCH("09.00 -13.00",BF157)))</formula>
    </cfRule>
    <cfRule type="containsText" dxfId="6106" priority="5872" operator="containsText" text="09.00 -15:00">
      <formula>NOT(ISERROR(SEARCH("09.00 -15:00",BF157)))</formula>
    </cfRule>
    <cfRule type="containsText" dxfId="6105" priority="5873" operator="containsText" text="09.00 -16.00">
      <formula>NOT(ISERROR(SEARCH("09.00 -16.00",BF157)))</formula>
    </cfRule>
  </conditionalFormatting>
  <conditionalFormatting sqref="BF157:BF162">
    <cfRule type="containsText" dxfId="6104" priority="5868" operator="containsText" text="09.00 -13:00">
      <formula>NOT(ISERROR(SEARCH("09.00 -13:00",BF157)))</formula>
    </cfRule>
    <cfRule type="containsText" dxfId="6103" priority="5869" operator="containsText" text="08.30 -17.30">
      <formula>NOT(ISERROR(SEARCH("08.30 -17.30",BF157)))</formula>
    </cfRule>
    <cfRule type="containsText" dxfId="6102" priority="5870" operator="containsText" text="08.30 -15:30">
      <formula>NOT(ISERROR(SEARCH("08.30 -15:30",BF157)))</formula>
    </cfRule>
  </conditionalFormatting>
  <conditionalFormatting sqref="BF155">
    <cfRule type="containsText" dxfId="6101" priority="5865" operator="containsText" text="09.00 -13.00">
      <formula>NOT(ISERROR(SEARCH("09.00 -13.00",BF155)))</formula>
    </cfRule>
    <cfRule type="containsText" dxfId="6100" priority="5866" operator="containsText" text="09.00 -15:00">
      <formula>NOT(ISERROR(SEARCH("09.00 -15:00",BF155)))</formula>
    </cfRule>
    <cfRule type="containsText" dxfId="6099" priority="5867" operator="containsText" text="09.00 -16.00">
      <formula>NOT(ISERROR(SEARCH("09.00 -16.00",BF155)))</formula>
    </cfRule>
  </conditionalFormatting>
  <conditionalFormatting sqref="BF155">
    <cfRule type="containsText" dxfId="6098" priority="5862" operator="containsText" text="09.00 -13:00">
      <formula>NOT(ISERROR(SEARCH("09.00 -13:00",BF155)))</formula>
    </cfRule>
    <cfRule type="containsText" dxfId="6097" priority="5863" operator="containsText" text="08.30 -17.30">
      <formula>NOT(ISERROR(SEARCH("08.30 -17.30",BF155)))</formula>
    </cfRule>
    <cfRule type="containsText" dxfId="6096" priority="5864" operator="containsText" text="08.30 -15:30">
      <formula>NOT(ISERROR(SEARCH("08.30 -15:30",BF155)))</formula>
    </cfRule>
  </conditionalFormatting>
  <conditionalFormatting sqref="BG143">
    <cfRule type="containsText" dxfId="6095" priority="5845" operator="containsText" text="08.30 – 14.30">
      <formula>NOT(ISERROR(SEARCH("08.30 – 14.30",BG143)))</formula>
    </cfRule>
    <cfRule type="containsText" dxfId="6094" priority="5846" operator="containsText" text="09:30 – 18.30">
      <formula>NOT(ISERROR(SEARCH("09:30 – 18.30",BG143)))</formula>
    </cfRule>
    <cfRule type="containsText" dxfId="6093" priority="5847" operator="containsText" text="10.30 – 18.30">
      <formula>NOT(ISERROR(SEARCH("10.30 – 18.30",BG143)))</formula>
    </cfRule>
    <cfRule type="containsText" dxfId="6092" priority="5848" operator="containsText" text="09.30 – 18.30">
      <formula>NOT(ISERROR(SEARCH("09.30 – 18.30",BG143)))</formula>
    </cfRule>
    <cfRule type="containsText" dxfId="6091" priority="5849" operator="containsText" text="09.00 – 13:00">
      <formula>NOT(ISERROR(SEARCH("09.00 – 13:00",BG143)))</formula>
    </cfRule>
    <cfRule type="containsText" dxfId="6090" priority="5850" operator="containsText" text="08.30 – 16.30">
      <formula>NOT(ISERROR(SEARCH("08.30 – 16.30",BG143)))</formula>
    </cfRule>
    <cfRule type="containsText" dxfId="6089" priority="5851" operator="containsText" text="08:30 – 17.30">
      <formula>NOT(ISERROR(SEARCH("08:30 – 17.30",BG143)))</formula>
    </cfRule>
    <cfRule type="containsText" dxfId="6088" priority="5852" operator="containsText" text="08.30 – 17.30">
      <formula>NOT(ISERROR(SEARCH("08.30 – 17.30",BG143)))</formula>
    </cfRule>
    <cfRule type="containsText" dxfId="6087" priority="5853" operator="containsText" text="09.00 – 18.00">
      <formula>NOT(ISERROR(SEARCH("09.00 – 18.00",BG143)))</formula>
    </cfRule>
    <cfRule type="containsText" dxfId="6086" priority="5854" operator="containsText" text="09.00 – 13.00">
      <formula>NOT(ISERROR(SEARCH("09.00 – 13.00",BG143)))</formula>
    </cfRule>
    <cfRule type="containsText" dxfId="6085" priority="5855" operator="containsText" text="11.30 – 19.30">
      <formula>NOT(ISERROR(SEARCH("11.30 – 19.30",BG143)))</formula>
    </cfRule>
    <cfRule type="containsText" dxfId="6084" priority="5856" operator="containsText" text="10.30 – 19.30">
      <formula>NOT(ISERROR(SEARCH("10.30 – 19.30",BG143)))</formula>
    </cfRule>
    <cfRule type="containsText" dxfId="6083" priority="5857" operator="containsText" text="09.00 – 15.00">
      <formula>NOT(ISERROR(SEARCH("09.00 – 15.00",BG143)))</formula>
    </cfRule>
    <cfRule type="containsText" dxfId="6082" priority="5858" operator="containsText" text="12:30">
      <formula>NOT(ISERROR(SEARCH("12:30",BG143)))</formula>
    </cfRule>
    <cfRule type="containsText" dxfId="6081" priority="5859" operator="containsText" text="13:30">
      <formula>NOT(ISERROR(SEARCH("13:30",BG143)))</formula>
    </cfRule>
    <cfRule type="containsText" dxfId="6080" priority="5860" operator="containsText" text="FESTIVITÁ">
      <formula>NOT(ISERROR(SEARCH("FESTIVITÁ",BG143)))</formula>
    </cfRule>
    <cfRule type="cellIs" dxfId="6079" priority="5861" operator="equal">
      <formula>"DOMENICA"</formula>
    </cfRule>
  </conditionalFormatting>
  <conditionalFormatting sqref="BG143">
    <cfRule type="containsText" dxfId="6078" priority="5839" operator="containsText" text="09.00 - 13.00">
      <formula>NOT(ISERROR(SEARCH("09.00 - 13.00",BG143)))</formula>
    </cfRule>
    <cfRule type="containsText" dxfId="6077" priority="5840" operator="containsText" text="09.00 – 15:00">
      <formula>NOT(ISERROR(SEARCH("09.00 – 15:00",BG143)))</formula>
    </cfRule>
    <cfRule type="containsText" dxfId="6076" priority="5841" operator="containsText" text="09.00 – 16.00">
      <formula>NOT(ISERROR(SEARCH("09.00 – 16.00",BG143)))</formula>
    </cfRule>
    <cfRule type="containsText" dxfId="6075" priority="5842" operator="containsText" text="09.00 - 13:00">
      <formula>NOT(ISERROR(SEARCH("09.00 - 13:00",BG143)))</formula>
    </cfRule>
    <cfRule type="containsText" dxfId="6074" priority="5843" operator="containsText" text="08.30 – 16:30 ">
      <formula>NOT(ISERROR(SEARCH("08.30 – 16:30 ",BG143)))</formula>
    </cfRule>
    <cfRule type="containsText" dxfId="6073" priority="5844" operator="containsText" text="08.30 – 17:30 ">
      <formula>NOT(ISERROR(SEARCH("08.30 – 17:30 ",BG143)))</formula>
    </cfRule>
  </conditionalFormatting>
  <conditionalFormatting sqref="BG144">
    <cfRule type="cellIs" dxfId="6072" priority="5807" operator="equal">
      <formula>"09.00 – 18.00"</formula>
    </cfRule>
  </conditionalFormatting>
  <conditionalFormatting sqref="BG144">
    <cfRule type="cellIs" dxfId="6071" priority="5831" operator="equal">
      <formula>"09.00 – 15.00"</formula>
    </cfRule>
  </conditionalFormatting>
  <conditionalFormatting sqref="BG144">
    <cfRule type="cellIs" dxfId="6070" priority="5832" operator="equal">
      <formula>"09.00 – 18.00"</formula>
    </cfRule>
  </conditionalFormatting>
  <conditionalFormatting sqref="BG144">
    <cfRule type="cellIs" dxfId="6069" priority="5833" operator="equal">
      <formula>"09.30 – 13.00"</formula>
    </cfRule>
  </conditionalFormatting>
  <conditionalFormatting sqref="BG144">
    <cfRule type="cellIs" dxfId="6068" priority="5834" operator="equal">
      <formula>"10.30 – 19.30"</formula>
    </cfRule>
  </conditionalFormatting>
  <conditionalFormatting sqref="BG144">
    <cfRule type="cellIs" dxfId="6067" priority="5835" operator="equal">
      <formula>"11.30 – 19.30"</formula>
    </cfRule>
  </conditionalFormatting>
  <conditionalFormatting sqref="BG144">
    <cfRule type="cellIs" dxfId="6066" priority="5836" operator="equal">
      <formula>_FV(13,"3")</formula>
    </cfRule>
  </conditionalFormatting>
  <conditionalFormatting sqref="BG144">
    <cfRule type="cellIs" dxfId="6065" priority="5837" operator="equal">
      <formula>_FV(13,"3")</formula>
    </cfRule>
  </conditionalFormatting>
  <conditionalFormatting sqref="BG144">
    <cfRule type="cellIs" dxfId="6064" priority="5838" operator="equal">
      <formula>_FV(13,"3")</formula>
    </cfRule>
  </conditionalFormatting>
  <conditionalFormatting sqref="BG144">
    <cfRule type="containsText" dxfId="6063" priority="5821" operator="containsText" text="DOMENICA">
      <formula>NOT(ISERROR(SEARCH("DOMENICA",BG144)))</formula>
    </cfRule>
    <cfRule type="containsText" dxfId="6062" priority="5822" operator="containsText" text="08.30 – 14.30">
      <formula>NOT(ISERROR(SEARCH("08.30 – 14.30",BG144)))</formula>
    </cfRule>
    <cfRule type="containsText" dxfId="6061" priority="5823" operator="containsText" text="09.30 – 18.30">
      <formula>NOT(ISERROR(SEARCH("09.30 – 18.30",BG144)))</formula>
    </cfRule>
    <cfRule type="containsText" dxfId="6060" priority="5824" operator="containsText" text="08.30 – 16.30">
      <formula>NOT(ISERROR(SEARCH("08.30 – 16.30",BG144)))</formula>
    </cfRule>
    <cfRule type="containsText" dxfId="6059" priority="5825" operator="containsText" text="08.30 – 17.30">
      <formula>NOT(ISERROR(SEARCH("08.30 – 17.30",BG144)))</formula>
    </cfRule>
    <cfRule type="containsText" dxfId="6058" priority="5826" operator="containsText" text="09.00 – 18.00">
      <formula>NOT(ISERROR(SEARCH("09.00 – 18.00",BG144)))</formula>
    </cfRule>
    <cfRule type="containsText" dxfId="6057" priority="5827" operator="containsText" text="09.00 – 15.00">
      <formula>NOT(ISERROR(SEARCH("09.00 – 15.00",BG144)))</formula>
    </cfRule>
    <cfRule type="containsText" dxfId="6056" priority="5828" operator="containsText" text="10.30 – 19.30">
      <formula>NOT(ISERROR(SEARCH("10.30 – 19.30",BG144)))</formula>
    </cfRule>
    <cfRule type="containsText" dxfId="6055" priority="5829" operator="containsText" text="09.00 – 13.00">
      <formula>NOT(ISERROR(SEARCH("09.00 – 13.00",BG144)))</formula>
    </cfRule>
    <cfRule type="containsText" dxfId="6054" priority="5830" operator="containsText" text="11.30 – 19.30">
      <formula>NOT(ISERROR(SEARCH("11.30 – 19.30",BG144)))</formula>
    </cfRule>
  </conditionalFormatting>
  <conditionalFormatting sqref="BG144">
    <cfRule type="cellIs" dxfId="6053" priority="5814" operator="equal">
      <formula>"09.00 – 18.00"</formula>
    </cfRule>
  </conditionalFormatting>
  <conditionalFormatting sqref="BG144">
    <cfRule type="cellIs" dxfId="6052" priority="5815" operator="equal">
      <formula>"09.30 – 13.00"</formula>
    </cfRule>
  </conditionalFormatting>
  <conditionalFormatting sqref="BG144">
    <cfRule type="cellIs" dxfId="6051" priority="5816" operator="equal">
      <formula>"10.30 – 19.30"</formula>
    </cfRule>
  </conditionalFormatting>
  <conditionalFormatting sqref="BG144">
    <cfRule type="cellIs" dxfId="6050" priority="5817" operator="equal">
      <formula>"11.30 – 19.30"</formula>
    </cfRule>
  </conditionalFormatting>
  <conditionalFormatting sqref="BG144">
    <cfRule type="cellIs" dxfId="6049" priority="5818" operator="equal">
      <formula>_FV(13,"3")</formula>
    </cfRule>
  </conditionalFormatting>
  <conditionalFormatting sqref="BG144">
    <cfRule type="cellIs" dxfId="6048" priority="5819" operator="equal">
      <formula>_FV(13,"3")</formula>
    </cfRule>
  </conditionalFormatting>
  <conditionalFormatting sqref="BG144">
    <cfRule type="cellIs" dxfId="6047" priority="5820" operator="equal">
      <formula>_FV(13,"3")</formula>
    </cfRule>
  </conditionalFormatting>
  <conditionalFormatting sqref="BG144">
    <cfRule type="cellIs" dxfId="6046" priority="5805" operator="equal">
      <formula>"09.00 – 13.00"</formula>
    </cfRule>
  </conditionalFormatting>
  <conditionalFormatting sqref="BG144">
    <cfRule type="cellIs" dxfId="6045" priority="5806" operator="equal">
      <formula>"09.00 – 15.00"</formula>
    </cfRule>
  </conditionalFormatting>
  <conditionalFormatting sqref="BG144">
    <cfRule type="cellIs" dxfId="6044" priority="5808" operator="equal">
      <formula>"09.30 – 13.00"</formula>
    </cfRule>
  </conditionalFormatting>
  <conditionalFormatting sqref="BG144">
    <cfRule type="cellIs" dxfId="6043" priority="5809" operator="equal">
      <formula>"10.30 – 19.30"</formula>
    </cfRule>
  </conditionalFormatting>
  <conditionalFormatting sqref="BG144">
    <cfRule type="cellIs" dxfId="6042" priority="5810" operator="equal">
      <formula>"11.30 – 19.30"</formula>
    </cfRule>
  </conditionalFormatting>
  <conditionalFormatting sqref="BG144">
    <cfRule type="cellIs" dxfId="6041" priority="5811" operator="equal">
      <formula>_FV(13,"3")</formula>
    </cfRule>
  </conditionalFormatting>
  <conditionalFormatting sqref="BG144">
    <cfRule type="cellIs" dxfId="6040" priority="5812" operator="equal">
      <formula>_FV(13,"3")</formula>
    </cfRule>
  </conditionalFormatting>
  <conditionalFormatting sqref="BG144">
    <cfRule type="cellIs" dxfId="6039" priority="5813" operator="equal">
      <formula>_FV(13,"3")</formula>
    </cfRule>
  </conditionalFormatting>
  <conditionalFormatting sqref="BG144">
    <cfRule type="containsText" dxfId="6038" priority="5799" operator="containsText" text="09.00 - 13.00">
      <formula>NOT(ISERROR(SEARCH("09.00 - 13.00",BG144)))</formula>
    </cfRule>
    <cfRule type="containsText" dxfId="6037" priority="5800" operator="containsText" text="09.00 – 15:00">
      <formula>NOT(ISERROR(SEARCH("09.00 – 15:00",BG144)))</formula>
    </cfRule>
    <cfRule type="containsText" dxfId="6036" priority="5801" operator="containsText" text="09.00 – 16.00">
      <formula>NOT(ISERROR(SEARCH("09.00 – 16.00",BG144)))</formula>
    </cfRule>
    <cfRule type="containsText" dxfId="6035" priority="5802" operator="containsText" text="09.00 - 13:00">
      <formula>NOT(ISERROR(SEARCH("09.00 - 13:00",BG144)))</formula>
    </cfRule>
    <cfRule type="containsText" dxfId="6034" priority="5803" operator="containsText" text="08.30 – 16:30 ">
      <formula>NOT(ISERROR(SEARCH("08.30 – 16:30 ",BG144)))</formula>
    </cfRule>
    <cfRule type="containsText" dxfId="6033" priority="5804" operator="containsText" text="08.30 – 17:30 ">
      <formula>NOT(ISERROR(SEARCH("08.30 – 17:30 ",BG144)))</formula>
    </cfRule>
  </conditionalFormatting>
  <conditionalFormatting sqref="BG144">
    <cfRule type="cellIs" dxfId="6032" priority="5791" operator="equal">
      <formula>"09.00 – 15.00"</formula>
    </cfRule>
  </conditionalFormatting>
  <conditionalFormatting sqref="BG144">
    <cfRule type="cellIs" dxfId="6031" priority="5792" operator="equal">
      <formula>"09.00 – 18.00"</formula>
    </cfRule>
  </conditionalFormatting>
  <conditionalFormatting sqref="BG144">
    <cfRule type="cellIs" dxfId="6030" priority="5793" operator="equal">
      <formula>"09.30 – 13.00"</formula>
    </cfRule>
  </conditionalFormatting>
  <conditionalFormatting sqref="BG144">
    <cfRule type="cellIs" dxfId="6029" priority="5794" operator="equal">
      <formula>"10.30 – 19.30"</formula>
    </cfRule>
  </conditionalFormatting>
  <conditionalFormatting sqref="BG144">
    <cfRule type="cellIs" dxfId="6028" priority="5795" operator="equal">
      <formula>"11.30 – 19.30"</formula>
    </cfRule>
  </conditionalFormatting>
  <conditionalFormatting sqref="BG144">
    <cfRule type="cellIs" dxfId="6027" priority="5796" operator="equal">
      <formula>_FV(13,"3")</formula>
    </cfRule>
  </conditionalFormatting>
  <conditionalFormatting sqref="BG144">
    <cfRule type="cellIs" dxfId="6026" priority="5797" operator="equal">
      <formula>_FV(13,"3")</formula>
    </cfRule>
  </conditionalFormatting>
  <conditionalFormatting sqref="BG144">
    <cfRule type="cellIs" dxfId="6025" priority="5798" operator="equal">
      <formula>_FV(13,"3")</formula>
    </cfRule>
  </conditionalFormatting>
  <conditionalFormatting sqref="BG144">
    <cfRule type="containsText" dxfId="6024" priority="5781" operator="containsText" text="DOMENICA">
      <formula>NOT(ISERROR(SEARCH("DOMENICA",BG144)))</formula>
    </cfRule>
    <cfRule type="containsText" dxfId="6023" priority="5782" operator="containsText" text="08.30 – 14.30">
      <formula>NOT(ISERROR(SEARCH("08.30 – 14.30",BG144)))</formula>
    </cfRule>
    <cfRule type="containsText" dxfId="6022" priority="5783" operator="containsText" text="09.30 – 18.30">
      <formula>NOT(ISERROR(SEARCH("09.30 – 18.30",BG144)))</formula>
    </cfRule>
    <cfRule type="containsText" dxfId="6021" priority="5784" operator="containsText" text="08.30 – 16.30">
      <formula>NOT(ISERROR(SEARCH("08.30 – 16.30",BG144)))</formula>
    </cfRule>
    <cfRule type="containsText" dxfId="6020" priority="5785" operator="containsText" text="08.30 – 17.30">
      <formula>NOT(ISERROR(SEARCH("08.30 – 17.30",BG144)))</formula>
    </cfRule>
    <cfRule type="containsText" dxfId="6019" priority="5786" operator="containsText" text="09.00 – 18.00">
      <formula>NOT(ISERROR(SEARCH("09.00 – 18.00",BG144)))</formula>
    </cfRule>
    <cfRule type="containsText" dxfId="6018" priority="5787" operator="containsText" text="09.00 – 15.00">
      <formula>NOT(ISERROR(SEARCH("09.00 – 15.00",BG144)))</formula>
    </cfRule>
    <cfRule type="containsText" dxfId="6017" priority="5788" operator="containsText" text="10.30 – 19.30">
      <formula>NOT(ISERROR(SEARCH("10.30 – 19.30",BG144)))</formula>
    </cfRule>
    <cfRule type="containsText" dxfId="6016" priority="5789" operator="containsText" text="09.00 – 13.00">
      <formula>NOT(ISERROR(SEARCH("09.00 – 13.00",BG144)))</formula>
    </cfRule>
    <cfRule type="containsText" dxfId="6015" priority="5790" operator="containsText" text="11.30 – 19.30">
      <formula>NOT(ISERROR(SEARCH("11.30 – 19.30",BG144)))</formula>
    </cfRule>
  </conditionalFormatting>
  <conditionalFormatting sqref="BG144">
    <cfRule type="cellIs" dxfId="6014" priority="5774" operator="equal">
      <formula>"09.00 – 18.00"</formula>
    </cfRule>
  </conditionalFormatting>
  <conditionalFormatting sqref="BG144">
    <cfRule type="cellIs" dxfId="6013" priority="5775" operator="equal">
      <formula>"09.30 – 13.00"</formula>
    </cfRule>
  </conditionalFormatting>
  <conditionalFormatting sqref="BG144">
    <cfRule type="cellIs" dxfId="6012" priority="5776" operator="equal">
      <formula>"10.30 – 19.30"</formula>
    </cfRule>
  </conditionalFormatting>
  <conditionalFormatting sqref="BG144">
    <cfRule type="cellIs" dxfId="6011" priority="5777" operator="equal">
      <formula>"11.30 – 19.30"</formula>
    </cfRule>
  </conditionalFormatting>
  <conditionalFormatting sqref="BG144">
    <cfRule type="cellIs" dxfId="6010" priority="5778" operator="equal">
      <formula>_FV(13,"3")</formula>
    </cfRule>
  </conditionalFormatting>
  <conditionalFormatting sqref="BG144">
    <cfRule type="cellIs" dxfId="6009" priority="5779" operator="equal">
      <formula>_FV(13,"3")</formula>
    </cfRule>
  </conditionalFormatting>
  <conditionalFormatting sqref="BG144">
    <cfRule type="cellIs" dxfId="6008" priority="5780" operator="equal">
      <formula>_FV(13,"3")</formula>
    </cfRule>
  </conditionalFormatting>
  <conditionalFormatting sqref="BG144">
    <cfRule type="cellIs" dxfId="6007" priority="5767" operator="equal">
      <formula>"09.00 – 18.00"</formula>
    </cfRule>
  </conditionalFormatting>
  <conditionalFormatting sqref="BG144">
    <cfRule type="cellIs" dxfId="6006" priority="5768" operator="equal">
      <formula>"09.30 – 13.00"</formula>
    </cfRule>
  </conditionalFormatting>
  <conditionalFormatting sqref="BG144">
    <cfRule type="cellIs" dxfId="6005" priority="5769" operator="equal">
      <formula>"10.30 – 19.30"</formula>
    </cfRule>
  </conditionalFormatting>
  <conditionalFormatting sqref="BG144">
    <cfRule type="cellIs" dxfId="6004" priority="5770" operator="equal">
      <formula>"11.30 – 19.30"</formula>
    </cfRule>
  </conditionalFormatting>
  <conditionalFormatting sqref="BG144">
    <cfRule type="cellIs" dxfId="6003" priority="5771" operator="equal">
      <formula>_FV(13,"3")</formula>
    </cfRule>
  </conditionalFormatting>
  <conditionalFormatting sqref="BG144">
    <cfRule type="cellIs" dxfId="6002" priority="5772" operator="equal">
      <formula>_FV(13,"3")</formula>
    </cfRule>
  </conditionalFormatting>
  <conditionalFormatting sqref="BG144">
    <cfRule type="cellIs" dxfId="6001" priority="5773" operator="equal">
      <formula>_FV(13,"3")</formula>
    </cfRule>
  </conditionalFormatting>
  <conditionalFormatting sqref="BG144">
    <cfRule type="cellIs" dxfId="6000" priority="5759" operator="equal">
      <formula>"09.00 – 15.00"</formula>
    </cfRule>
  </conditionalFormatting>
  <conditionalFormatting sqref="BG144">
    <cfRule type="cellIs" dxfId="5999" priority="5760" operator="equal">
      <formula>"09.00 – 18.00"</formula>
    </cfRule>
  </conditionalFormatting>
  <conditionalFormatting sqref="BG144">
    <cfRule type="cellIs" dxfId="5998" priority="5761" operator="equal">
      <formula>"09.30 – 13.00"</formula>
    </cfRule>
  </conditionalFormatting>
  <conditionalFormatting sqref="BG144">
    <cfRule type="cellIs" dxfId="5997" priority="5762" operator="equal">
      <formula>"10.30 – 19.30"</formula>
    </cfRule>
  </conditionalFormatting>
  <conditionalFormatting sqref="BG144">
    <cfRule type="cellIs" dxfId="5996" priority="5763" operator="equal">
      <formula>"11.30 – 19.30"</formula>
    </cfRule>
  </conditionalFormatting>
  <conditionalFormatting sqref="BG144">
    <cfRule type="cellIs" dxfId="5995" priority="5764" operator="equal">
      <formula>_FV(13,"3")</formula>
    </cfRule>
  </conditionalFormatting>
  <conditionalFormatting sqref="BG144">
    <cfRule type="cellIs" dxfId="5994" priority="5765" operator="equal">
      <formula>_FV(13,"3")</formula>
    </cfRule>
  </conditionalFormatting>
  <conditionalFormatting sqref="BG144">
    <cfRule type="cellIs" dxfId="5993" priority="5766" operator="equal">
      <formula>_FV(13,"3")</formula>
    </cfRule>
  </conditionalFormatting>
  <conditionalFormatting sqref="BG144">
    <cfRule type="containsText" dxfId="5992" priority="5749" operator="containsText" text="DOMENICA">
      <formula>NOT(ISERROR(SEARCH("DOMENICA",BG144)))</formula>
    </cfRule>
    <cfRule type="containsText" dxfId="5991" priority="5750" operator="containsText" text="08.30 – 14.30">
      <formula>NOT(ISERROR(SEARCH("08.30 – 14.30",BG144)))</formula>
    </cfRule>
    <cfRule type="containsText" dxfId="5990" priority="5751" operator="containsText" text="09.30 – 18.30">
      <formula>NOT(ISERROR(SEARCH("09.30 – 18.30",BG144)))</formula>
    </cfRule>
    <cfRule type="containsText" dxfId="5989" priority="5752" operator="containsText" text="08.30 – 16.30">
      <formula>NOT(ISERROR(SEARCH("08.30 – 16.30",BG144)))</formula>
    </cfRule>
    <cfRule type="containsText" dxfId="5988" priority="5753" operator="containsText" text="08.30 – 17.30">
      <formula>NOT(ISERROR(SEARCH("08.30 – 17.30",BG144)))</formula>
    </cfRule>
    <cfRule type="containsText" dxfId="5987" priority="5754" operator="containsText" text="09.00 – 18.00">
      <formula>NOT(ISERROR(SEARCH("09.00 – 18.00",BG144)))</formula>
    </cfRule>
    <cfRule type="containsText" dxfId="5986" priority="5755" operator="containsText" text="09.00 – 15.00">
      <formula>NOT(ISERROR(SEARCH("09.00 – 15.00",BG144)))</formula>
    </cfRule>
    <cfRule type="containsText" dxfId="5985" priority="5756" operator="containsText" text="10.30 – 19.30">
      <formula>NOT(ISERROR(SEARCH("10.30 – 19.30",BG144)))</formula>
    </cfRule>
    <cfRule type="containsText" dxfId="5984" priority="5757" operator="containsText" text="09.00 – 13.00">
      <formula>NOT(ISERROR(SEARCH("09.00 – 13.00",BG144)))</formula>
    </cfRule>
    <cfRule type="containsText" dxfId="5983" priority="5758" operator="containsText" text="11.30 – 19.30">
      <formula>NOT(ISERROR(SEARCH("11.30 – 19.30",BG144)))</formula>
    </cfRule>
  </conditionalFormatting>
  <conditionalFormatting sqref="BG144">
    <cfRule type="cellIs" dxfId="5982" priority="5742" operator="equal">
      <formula>"09.00 – 18.00"</formula>
    </cfRule>
  </conditionalFormatting>
  <conditionalFormatting sqref="BG144">
    <cfRule type="cellIs" dxfId="5981" priority="5743" operator="equal">
      <formula>"09.30 – 13.00"</formula>
    </cfRule>
  </conditionalFormatting>
  <conditionalFormatting sqref="BG144">
    <cfRule type="cellIs" dxfId="5980" priority="5744" operator="equal">
      <formula>"10.30 – 19.30"</formula>
    </cfRule>
  </conditionalFormatting>
  <conditionalFormatting sqref="BG144">
    <cfRule type="cellIs" dxfId="5979" priority="5745" operator="equal">
      <formula>"11.30 – 19.30"</formula>
    </cfRule>
  </conditionalFormatting>
  <conditionalFormatting sqref="BG144">
    <cfRule type="cellIs" dxfId="5978" priority="5746" operator="equal">
      <formula>_FV(13,"3")</formula>
    </cfRule>
  </conditionalFormatting>
  <conditionalFormatting sqref="BG144">
    <cfRule type="cellIs" dxfId="5977" priority="5747" operator="equal">
      <formula>_FV(13,"3")</formula>
    </cfRule>
  </conditionalFormatting>
  <conditionalFormatting sqref="BG144">
    <cfRule type="cellIs" dxfId="5976" priority="5748" operator="equal">
      <formula>_FV(13,"3")</formula>
    </cfRule>
  </conditionalFormatting>
  <conditionalFormatting sqref="BG144">
    <cfRule type="cellIs" dxfId="5975" priority="5735" operator="equal">
      <formula>"09.00 – 18.00"</formula>
    </cfRule>
  </conditionalFormatting>
  <conditionalFormatting sqref="BG144">
    <cfRule type="cellIs" dxfId="5974" priority="5736" operator="equal">
      <formula>"09.30 – 13.00"</formula>
    </cfRule>
  </conditionalFormatting>
  <conditionalFormatting sqref="BG144">
    <cfRule type="cellIs" dxfId="5973" priority="5737" operator="equal">
      <formula>"10.30 – 19.30"</formula>
    </cfRule>
  </conditionalFormatting>
  <conditionalFormatting sqref="BG144">
    <cfRule type="cellIs" dxfId="5972" priority="5738" operator="equal">
      <formula>"11.30 – 19.30"</formula>
    </cfRule>
  </conditionalFormatting>
  <conditionalFormatting sqref="BG144">
    <cfRule type="cellIs" dxfId="5971" priority="5739" operator="equal">
      <formula>_FV(13,"3")</formula>
    </cfRule>
  </conditionalFormatting>
  <conditionalFormatting sqref="BG144">
    <cfRule type="cellIs" dxfId="5970" priority="5740" operator="equal">
      <formula>_FV(13,"3")</formula>
    </cfRule>
  </conditionalFormatting>
  <conditionalFormatting sqref="BG144">
    <cfRule type="cellIs" dxfId="5969" priority="5741" operator="equal">
      <formula>_FV(13,"3")</formula>
    </cfRule>
  </conditionalFormatting>
  <conditionalFormatting sqref="BG145:BG152">
    <cfRule type="containsText" dxfId="5968" priority="5695" operator="containsText" text="09:00 – 13.00 ">
      <formula>NOT(ISERROR(SEARCH("09:00 – 13.00 ",BG145)))</formula>
    </cfRule>
  </conditionalFormatting>
  <conditionalFormatting sqref="BG151:BG152">
    <cfRule type="containsText" dxfId="5967" priority="5694" operator="containsText" text="09:00 – 13.00 ">
      <formula>NOT(ISERROR(SEARCH("09:00 – 13.00 ",BG151)))</formula>
    </cfRule>
  </conditionalFormatting>
  <conditionalFormatting sqref="BG145:BG152">
    <cfRule type="containsText" dxfId="5966" priority="5717" operator="containsText" text="08.30 – 14.30">
      <formula>NOT(ISERROR(SEARCH("08.30 – 14.30",BG145)))</formula>
    </cfRule>
    <cfRule type="containsText" dxfId="5965" priority="5718" operator="containsText" text="09:30 – 18.30">
      <formula>NOT(ISERROR(SEARCH("09:30 – 18.30",BG145)))</formula>
    </cfRule>
    <cfRule type="containsText" dxfId="5964" priority="5719" operator="containsText" text="10.30 – 18.30">
      <formula>NOT(ISERROR(SEARCH("10.30 – 18.30",BG145)))</formula>
    </cfRule>
    <cfRule type="containsText" dxfId="5963" priority="5720" operator="containsText" text="09.30 – 18.30">
      <formula>NOT(ISERROR(SEARCH("09.30 – 18.30",BG145)))</formula>
    </cfRule>
    <cfRule type="containsText" dxfId="5962" priority="5722" operator="containsText" text="09.00 – 13:00">
      <formula>NOT(ISERROR(SEARCH("09.00 – 13:00",BG145)))</formula>
    </cfRule>
    <cfRule type="containsText" dxfId="5961" priority="5723" operator="containsText" text="08.30 – 16.30">
      <formula>NOT(ISERROR(SEARCH("08.30 – 16.30",BG145)))</formula>
    </cfRule>
    <cfRule type="containsText" dxfId="5960" priority="5724" operator="containsText" text="08:30 – 17.30">
      <formula>NOT(ISERROR(SEARCH("08:30 – 17.30",BG145)))</formula>
    </cfRule>
    <cfRule type="containsText" dxfId="5959" priority="5725" operator="containsText" text="08.30 – 17.30">
      <formula>NOT(ISERROR(SEARCH("08.30 – 17.30",BG145)))</formula>
    </cfRule>
    <cfRule type="containsText" dxfId="5958" priority="5726" operator="containsText" text="09.00 – 18.00">
      <formula>NOT(ISERROR(SEARCH("09.00 – 18.00",BG145)))</formula>
    </cfRule>
    <cfRule type="containsText" dxfId="5957" priority="5727" operator="containsText" text="09.00 – 13.00">
      <formula>NOT(ISERROR(SEARCH("09.00 – 13.00",BG145)))</formula>
    </cfRule>
    <cfRule type="containsText" dxfId="5956" priority="5728" operator="containsText" text="11.30 – 19.30">
      <formula>NOT(ISERROR(SEARCH("11.30 – 19.30",BG145)))</formula>
    </cfRule>
    <cfRule type="containsText" dxfId="5955" priority="5729" operator="containsText" text="10.30 – 19.30">
      <formula>NOT(ISERROR(SEARCH("10.30 – 19.30",BG145)))</formula>
    </cfRule>
    <cfRule type="containsText" dxfId="5954" priority="5730" operator="containsText" text="09.00 – 15.00">
      <formula>NOT(ISERROR(SEARCH("09.00 – 15.00",BG145)))</formula>
    </cfRule>
    <cfRule type="containsText" dxfId="5953" priority="5731" operator="containsText" text="1 2 : 3 0">
      <formula>NOT(ISERROR(SEARCH("1 2 : 3 0",BG145)))</formula>
    </cfRule>
    <cfRule type="containsText" dxfId="5952" priority="5732" operator="containsText" text="1 3 : 3 0">
      <formula>NOT(ISERROR(SEARCH("1 3 : 3 0",BG145)))</formula>
    </cfRule>
    <cfRule type="containsText" dxfId="5951" priority="5733" operator="containsText" text="FESTIVITÁ">
      <formula>NOT(ISERROR(SEARCH("FESTIVITÁ",BG145)))</formula>
    </cfRule>
    <cfRule type="cellIs" dxfId="5950" priority="5734" operator="equal">
      <formula>"DOMENICA"</formula>
    </cfRule>
  </conditionalFormatting>
  <conditionalFormatting sqref="BG145:BG152">
    <cfRule type="containsText" dxfId="5949" priority="5709" operator="containsText" text="09.00 - 13.00">
      <formula>NOT(ISERROR(SEARCH("09.00 - 13.00",BG145)))</formula>
    </cfRule>
    <cfRule type="containsText" dxfId="5948" priority="5712" operator="containsText" text="09.00 – 15:00">
      <formula>NOT(ISERROR(SEARCH("09.00 – 15:00",BG145)))</formula>
    </cfRule>
    <cfRule type="containsText" dxfId="5947" priority="5713" operator="containsText" text="09.00 – 16.00">
      <formula>NOT(ISERROR(SEARCH("09.00 – 16.00",BG145)))</formula>
    </cfRule>
    <cfRule type="containsText" dxfId="5946" priority="5714" operator="containsText" text="09.00 - 13:00">
      <formula>NOT(ISERROR(SEARCH("09.00 - 13:00",BG145)))</formula>
    </cfRule>
    <cfRule type="containsText" dxfId="5945" priority="5715" operator="containsText" text="08.30 – 16:30 ">
      <formula>NOT(ISERROR(SEARCH("08.30 – 16:30 ",BG145)))</formula>
    </cfRule>
    <cfRule type="containsText" dxfId="5944" priority="5716" operator="containsText" text="08.30 – 17:30 ">
      <formula>NOT(ISERROR(SEARCH("08.30 – 17:30 ",BG145)))</formula>
    </cfRule>
  </conditionalFormatting>
  <conditionalFormatting sqref="BG145:BG152">
    <cfRule type="containsText" dxfId="5943" priority="5711" operator="containsText" text="1 3 : 0 0">
      <formula>NOT(ISERROR(SEARCH("1 3 : 0 0",BG145)))</formula>
    </cfRule>
  </conditionalFormatting>
  <conditionalFormatting sqref="BG145">
    <cfRule type="containsText" dxfId="5942" priority="5710" operator="containsText" text="13:00">
      <formula>NOT(ISERROR(SEARCH("13:00",BG145)))</formula>
    </cfRule>
  </conditionalFormatting>
  <conditionalFormatting sqref="BG145:BG152">
    <cfRule type="containsText" dxfId="5941" priority="5721" operator="containsText" text="09:00 – 13.00 ">
      <formula>NOT(ISERROR(SEARCH("09:00 – 13.00 ",BG145)))</formula>
    </cfRule>
  </conditionalFormatting>
  <conditionalFormatting sqref="BG151">
    <cfRule type="containsText" dxfId="5940" priority="5708" operator="containsText" text="09:00 – 13.00 ">
      <formula>NOT(ISERROR(SEARCH("09:00 – 13.00 ",BG151)))</formula>
    </cfRule>
  </conditionalFormatting>
  <conditionalFormatting sqref="BG145:BG152">
    <cfRule type="containsText" dxfId="5939" priority="5707" operator="containsText" text="09:00 – 13.00 ">
      <formula>NOT(ISERROR(SEARCH("09:00 – 13.00 ",BG145)))</formula>
    </cfRule>
  </conditionalFormatting>
  <conditionalFormatting sqref="BG151:BG152">
    <cfRule type="containsText" dxfId="5938" priority="5706" operator="containsText" text="09:00 – 13.00 ">
      <formula>NOT(ISERROR(SEARCH("09:00 – 13.00 ",BG151)))</formula>
    </cfRule>
  </conditionalFormatting>
  <conditionalFormatting sqref="BG146">
    <cfRule type="containsText" dxfId="5937" priority="5703" operator="containsText" text="09.00 -13.00">
      <formula>NOT(ISERROR(SEARCH("09.00 -13.00",BG146)))</formula>
    </cfRule>
    <cfRule type="containsText" dxfId="5936" priority="5704" operator="containsText" text="09.00 -15:00">
      <formula>NOT(ISERROR(SEARCH("09.00 -15:00",BG146)))</formula>
    </cfRule>
    <cfRule type="containsText" dxfId="5935" priority="5705" operator="containsText" text="09.00 -16.00">
      <formula>NOT(ISERROR(SEARCH("09.00 -16.00",BG146)))</formula>
    </cfRule>
  </conditionalFormatting>
  <conditionalFormatting sqref="BG147:BG152">
    <cfRule type="containsText" dxfId="5934" priority="5700" operator="containsText" text="09.00 -13.00">
      <formula>NOT(ISERROR(SEARCH("09.00 -13.00",BG147)))</formula>
    </cfRule>
    <cfRule type="containsText" dxfId="5933" priority="5701" operator="containsText" text="09.00 -15:00">
      <formula>NOT(ISERROR(SEARCH("09.00 -15:00",BG147)))</formula>
    </cfRule>
    <cfRule type="containsText" dxfId="5932" priority="5702" operator="containsText" text="09.00 -16.00">
      <formula>NOT(ISERROR(SEARCH("09.00 -16.00",BG147)))</formula>
    </cfRule>
  </conditionalFormatting>
  <conditionalFormatting sqref="BG145">
    <cfRule type="containsText" dxfId="5931" priority="5697" operator="containsText" text="09.00 -13.00">
      <formula>NOT(ISERROR(SEARCH("09.00 -13.00",BG145)))</formula>
    </cfRule>
    <cfRule type="containsText" dxfId="5930" priority="5698" operator="containsText" text="09.00 -15:00">
      <formula>NOT(ISERROR(SEARCH("09.00 -15:00",BG145)))</formula>
    </cfRule>
    <cfRule type="containsText" dxfId="5929" priority="5699" operator="containsText" text="09.00 -16.00">
      <formula>NOT(ISERROR(SEARCH("09.00 -16.00",BG145)))</formula>
    </cfRule>
  </conditionalFormatting>
  <conditionalFormatting sqref="BG151">
    <cfRule type="containsText" dxfId="5928" priority="5696" operator="containsText" text="09:00 – 13.00 ">
      <formula>NOT(ISERROR(SEARCH("09:00 – 13.00 ",BG151)))</formula>
    </cfRule>
  </conditionalFormatting>
  <conditionalFormatting sqref="BG146">
    <cfRule type="containsText" dxfId="5927" priority="5691" operator="containsText" text="09.00 -13.00">
      <formula>NOT(ISERROR(SEARCH("09.00 -13.00",BG146)))</formula>
    </cfRule>
    <cfRule type="containsText" dxfId="5926" priority="5692" operator="containsText" text="09.00 -15:00">
      <formula>NOT(ISERROR(SEARCH("09.00 -15:00",BG146)))</formula>
    </cfRule>
    <cfRule type="containsText" dxfId="5925" priority="5693" operator="containsText" text="09.00 -16.00">
      <formula>NOT(ISERROR(SEARCH("09.00 -16.00",BG146)))</formula>
    </cfRule>
  </conditionalFormatting>
  <conditionalFormatting sqref="BG147:BG152">
    <cfRule type="containsText" dxfId="5924" priority="5688" operator="containsText" text="09.00 -13.00">
      <formula>NOT(ISERROR(SEARCH("09.00 -13.00",BG147)))</formula>
    </cfRule>
    <cfRule type="containsText" dxfId="5923" priority="5689" operator="containsText" text="09.00 -15:00">
      <formula>NOT(ISERROR(SEARCH("09.00 -15:00",BG147)))</formula>
    </cfRule>
    <cfRule type="containsText" dxfId="5922" priority="5690" operator="containsText" text="09.00 -16.00">
      <formula>NOT(ISERROR(SEARCH("09.00 -16.00",BG147)))</formula>
    </cfRule>
  </conditionalFormatting>
  <conditionalFormatting sqref="BG145">
    <cfRule type="containsText" dxfId="5921" priority="5685" operator="containsText" text="09.00 -13.00">
      <formula>NOT(ISERROR(SEARCH("09.00 -13.00",BG145)))</formula>
    </cfRule>
    <cfRule type="containsText" dxfId="5920" priority="5686" operator="containsText" text="09.00 -15:00">
      <formula>NOT(ISERROR(SEARCH("09.00 -15:00",BG145)))</formula>
    </cfRule>
    <cfRule type="containsText" dxfId="5919" priority="5687" operator="containsText" text="09.00 -16.00">
      <formula>NOT(ISERROR(SEARCH("09.00 -16.00",BG145)))</formula>
    </cfRule>
  </conditionalFormatting>
  <conditionalFormatting sqref="BG146">
    <cfRule type="containsText" dxfId="5918" priority="5682" operator="containsText" text="09.00 -13:00">
      <formula>NOT(ISERROR(SEARCH("09.00 -13:00",BG146)))</formula>
    </cfRule>
    <cfRule type="containsText" dxfId="5917" priority="5683" operator="containsText" text="08.30 -17.30">
      <formula>NOT(ISERROR(SEARCH("08.30 -17.30",BG146)))</formula>
    </cfRule>
    <cfRule type="containsText" dxfId="5916" priority="5684" operator="containsText" text="08.30 -15:30">
      <formula>NOT(ISERROR(SEARCH("08.30 -15:30",BG146)))</formula>
    </cfRule>
  </conditionalFormatting>
  <conditionalFormatting sqref="BG147:BG152">
    <cfRule type="containsText" dxfId="5915" priority="5679" operator="containsText" text="09.00 -13.00">
      <formula>NOT(ISERROR(SEARCH("09.00 -13.00",BG147)))</formula>
    </cfRule>
    <cfRule type="containsText" dxfId="5914" priority="5680" operator="containsText" text="09.00 -15:00">
      <formula>NOT(ISERROR(SEARCH("09.00 -15:00",BG147)))</formula>
    </cfRule>
    <cfRule type="containsText" dxfId="5913" priority="5681" operator="containsText" text="09.00 -16.00">
      <formula>NOT(ISERROR(SEARCH("09.00 -16.00",BG147)))</formula>
    </cfRule>
  </conditionalFormatting>
  <conditionalFormatting sqref="BG147:BG152">
    <cfRule type="containsText" dxfId="5912" priority="5676" operator="containsText" text="09.00 -13:00">
      <formula>NOT(ISERROR(SEARCH("09.00 -13:00",BG147)))</formula>
    </cfRule>
    <cfRule type="containsText" dxfId="5911" priority="5677" operator="containsText" text="08.30 -17.30">
      <formula>NOT(ISERROR(SEARCH("08.30 -17.30",BG147)))</formula>
    </cfRule>
    <cfRule type="containsText" dxfId="5910" priority="5678" operator="containsText" text="08.30 -15:30">
      <formula>NOT(ISERROR(SEARCH("08.30 -15:30",BG147)))</formula>
    </cfRule>
  </conditionalFormatting>
  <conditionalFormatting sqref="BG145">
    <cfRule type="containsText" dxfId="5909" priority="5673" operator="containsText" text="09.00 -13.00">
      <formula>NOT(ISERROR(SEARCH("09.00 -13.00",BG145)))</formula>
    </cfRule>
    <cfRule type="containsText" dxfId="5908" priority="5674" operator="containsText" text="09.00 -15:00">
      <formula>NOT(ISERROR(SEARCH("09.00 -15:00",BG145)))</formula>
    </cfRule>
    <cfRule type="containsText" dxfId="5907" priority="5675" operator="containsText" text="09.00 -16.00">
      <formula>NOT(ISERROR(SEARCH("09.00 -16.00",BG145)))</formula>
    </cfRule>
  </conditionalFormatting>
  <conditionalFormatting sqref="BG145">
    <cfRule type="containsText" dxfId="5906" priority="5670" operator="containsText" text="09.00 -13:00">
      <formula>NOT(ISERROR(SEARCH("09.00 -13:00",BG145)))</formula>
    </cfRule>
    <cfRule type="containsText" dxfId="5905" priority="5671" operator="containsText" text="08.30 -17.30">
      <formula>NOT(ISERROR(SEARCH("08.30 -17.30",BG145)))</formula>
    </cfRule>
    <cfRule type="containsText" dxfId="5904" priority="5672" operator="containsText" text="08.30 -15:30">
      <formula>NOT(ISERROR(SEARCH("08.30 -15:30",BG145)))</formula>
    </cfRule>
  </conditionalFormatting>
  <conditionalFormatting sqref="BG134">
    <cfRule type="cellIs" dxfId="5903" priority="5496" operator="equal">
      <formula>_FV(13,"3")</formula>
    </cfRule>
  </conditionalFormatting>
  <conditionalFormatting sqref="BG113 BG133">
    <cfRule type="containsText" dxfId="5902" priority="5653" operator="containsText" text="08.30 – 14.30">
      <formula>NOT(ISERROR(SEARCH("08.30 – 14.30",BG113)))</formula>
    </cfRule>
    <cfRule type="containsText" dxfId="5901" priority="5654" operator="containsText" text="09:30 – 18.30">
      <formula>NOT(ISERROR(SEARCH("09:30 – 18.30",BG113)))</formula>
    </cfRule>
    <cfRule type="containsText" dxfId="5900" priority="5655" operator="containsText" text="10.30 – 18.30">
      <formula>NOT(ISERROR(SEARCH("10.30 – 18.30",BG113)))</formula>
    </cfRule>
    <cfRule type="containsText" dxfId="5899" priority="5656" operator="containsText" text="09.30 – 18.30">
      <formula>NOT(ISERROR(SEARCH("09.30 – 18.30",BG113)))</formula>
    </cfRule>
    <cfRule type="containsText" dxfId="5898" priority="5657" operator="containsText" text="09.00 – 13:00">
      <formula>NOT(ISERROR(SEARCH("09.00 – 13:00",BG113)))</formula>
    </cfRule>
    <cfRule type="containsText" dxfId="5897" priority="5658" operator="containsText" text="08.30 – 16.30">
      <formula>NOT(ISERROR(SEARCH("08.30 – 16.30",BG113)))</formula>
    </cfRule>
    <cfRule type="containsText" dxfId="5896" priority="5659" operator="containsText" text="08:30 – 17.30">
      <formula>NOT(ISERROR(SEARCH("08:30 – 17.30",BG113)))</formula>
    </cfRule>
    <cfRule type="containsText" dxfId="5895" priority="5660" operator="containsText" text="08.30 – 17.30">
      <formula>NOT(ISERROR(SEARCH("08.30 – 17.30",BG113)))</formula>
    </cfRule>
    <cfRule type="containsText" dxfId="5894" priority="5661" operator="containsText" text="09.00 – 18.00">
      <formula>NOT(ISERROR(SEARCH("09.00 – 18.00",BG113)))</formula>
    </cfRule>
    <cfRule type="containsText" dxfId="5893" priority="5662" operator="containsText" text="09.00 – 13.00">
      <formula>NOT(ISERROR(SEARCH("09.00 – 13.00",BG113)))</formula>
    </cfRule>
    <cfRule type="containsText" dxfId="5892" priority="5663" operator="containsText" text="11.30 – 19.30">
      <formula>NOT(ISERROR(SEARCH("11.30 – 19.30",BG113)))</formula>
    </cfRule>
    <cfRule type="containsText" dxfId="5891" priority="5664" operator="containsText" text="10.30 – 19.30">
      <formula>NOT(ISERROR(SEARCH("10.30 – 19.30",BG113)))</formula>
    </cfRule>
    <cfRule type="containsText" dxfId="5890" priority="5665" operator="containsText" text="09.00 – 15.00">
      <formula>NOT(ISERROR(SEARCH("09.00 – 15.00",BG113)))</formula>
    </cfRule>
    <cfRule type="containsText" dxfId="5889" priority="5666" operator="containsText" text="12:30">
      <formula>NOT(ISERROR(SEARCH("12:30",BG113)))</formula>
    </cfRule>
    <cfRule type="containsText" dxfId="5888" priority="5667" operator="containsText" text="13:30">
      <formula>NOT(ISERROR(SEARCH("13:30",BG113)))</formula>
    </cfRule>
    <cfRule type="containsText" dxfId="5887" priority="5668" operator="containsText" text="FESTIVITÁ">
      <formula>NOT(ISERROR(SEARCH("FESTIVITÁ",BG113)))</formula>
    </cfRule>
    <cfRule type="cellIs" dxfId="5886" priority="5669" operator="equal">
      <formula>"DOMENICA"</formula>
    </cfRule>
  </conditionalFormatting>
  <conditionalFormatting sqref="BG124">
    <cfRule type="cellIs" dxfId="5885" priority="5645" operator="equal">
      <formula>"09.00 – 15.00"</formula>
    </cfRule>
  </conditionalFormatting>
  <conditionalFormatting sqref="BG124">
    <cfRule type="cellIs" dxfId="5884" priority="5646" operator="equal">
      <formula>"09.00 – 18.00"</formula>
    </cfRule>
  </conditionalFormatting>
  <conditionalFormatting sqref="BG124">
    <cfRule type="cellIs" dxfId="5883" priority="5647" operator="equal">
      <formula>"09.30 – 13.00"</formula>
    </cfRule>
  </conditionalFormatting>
  <conditionalFormatting sqref="BG124">
    <cfRule type="cellIs" dxfId="5882" priority="5648" operator="equal">
      <formula>"10.30 – 19.30"</formula>
    </cfRule>
  </conditionalFormatting>
  <conditionalFormatting sqref="BG124">
    <cfRule type="cellIs" dxfId="5881" priority="5649" operator="equal">
      <formula>"11.30 – 19.30"</formula>
    </cfRule>
  </conditionalFormatting>
  <conditionalFormatting sqref="BG124">
    <cfRule type="cellIs" dxfId="5880" priority="5650" operator="equal">
      <formula>_FV(13,"3")</formula>
    </cfRule>
  </conditionalFormatting>
  <conditionalFormatting sqref="BG124">
    <cfRule type="cellIs" dxfId="5879" priority="5651" operator="equal">
      <formula>_FV(13,"3")</formula>
    </cfRule>
  </conditionalFormatting>
  <conditionalFormatting sqref="BG124">
    <cfRule type="cellIs" dxfId="5878" priority="5652" operator="equal">
      <formula>_FV(13,"3")</formula>
    </cfRule>
  </conditionalFormatting>
  <conditionalFormatting sqref="BG124">
    <cfRule type="containsText" dxfId="5877" priority="5635" operator="containsText" text="DOMENICA">
      <formula>NOT(ISERROR(SEARCH("DOMENICA",BG124)))</formula>
    </cfRule>
    <cfRule type="containsText" dxfId="5876" priority="5636" operator="containsText" text="08.30 – 14.30">
      <formula>NOT(ISERROR(SEARCH("08.30 – 14.30",BG124)))</formula>
    </cfRule>
    <cfRule type="containsText" dxfId="5875" priority="5637" operator="containsText" text="09.30 – 18.30">
      <formula>NOT(ISERROR(SEARCH("09.30 – 18.30",BG124)))</formula>
    </cfRule>
    <cfRule type="containsText" dxfId="5874" priority="5638" operator="containsText" text="08.30 – 16.30">
      <formula>NOT(ISERROR(SEARCH("08.30 – 16.30",BG124)))</formula>
    </cfRule>
    <cfRule type="containsText" dxfId="5873" priority="5639" operator="containsText" text="08.30 – 17.30">
      <formula>NOT(ISERROR(SEARCH("08.30 – 17.30",BG124)))</formula>
    </cfRule>
    <cfRule type="containsText" dxfId="5872" priority="5640" operator="containsText" text="09.00 – 18.00">
      <formula>NOT(ISERROR(SEARCH("09.00 – 18.00",BG124)))</formula>
    </cfRule>
    <cfRule type="containsText" dxfId="5871" priority="5641" operator="containsText" text="09.00 – 15.00">
      <formula>NOT(ISERROR(SEARCH("09.00 – 15.00",BG124)))</formula>
    </cfRule>
    <cfRule type="containsText" dxfId="5870" priority="5642" operator="containsText" text="10.30 – 19.30">
      <formula>NOT(ISERROR(SEARCH("10.30 – 19.30",BG124)))</formula>
    </cfRule>
    <cfRule type="containsText" dxfId="5869" priority="5643" operator="containsText" text="09.00 – 13.00">
      <formula>NOT(ISERROR(SEARCH("09.00 – 13.00",BG124)))</formula>
    </cfRule>
    <cfRule type="containsText" dxfId="5868" priority="5644" operator="containsText" text="11.30 – 19.30">
      <formula>NOT(ISERROR(SEARCH("11.30 – 19.30",BG124)))</formula>
    </cfRule>
  </conditionalFormatting>
  <conditionalFormatting sqref="BG124">
    <cfRule type="cellIs" dxfId="5867" priority="5628" operator="equal">
      <formula>"09.00 – 18.00"</formula>
    </cfRule>
  </conditionalFormatting>
  <conditionalFormatting sqref="BG124">
    <cfRule type="cellIs" dxfId="5866" priority="5629" operator="equal">
      <formula>"09.30 – 13.00"</formula>
    </cfRule>
  </conditionalFormatting>
  <conditionalFormatting sqref="BG124">
    <cfRule type="cellIs" dxfId="5865" priority="5630" operator="equal">
      <formula>"10.30 – 19.30"</formula>
    </cfRule>
  </conditionalFormatting>
  <conditionalFormatting sqref="BG124">
    <cfRule type="cellIs" dxfId="5864" priority="5631" operator="equal">
      <formula>"11.30 – 19.30"</formula>
    </cfRule>
  </conditionalFormatting>
  <conditionalFormatting sqref="BG124">
    <cfRule type="cellIs" dxfId="5863" priority="5632" operator="equal">
      <formula>_FV(13,"3")</formula>
    </cfRule>
  </conditionalFormatting>
  <conditionalFormatting sqref="BG124">
    <cfRule type="cellIs" dxfId="5862" priority="5633" operator="equal">
      <formula>_FV(13,"3")</formula>
    </cfRule>
  </conditionalFormatting>
  <conditionalFormatting sqref="BG124">
    <cfRule type="cellIs" dxfId="5861" priority="5634" operator="equal">
      <formula>_FV(13,"3")</formula>
    </cfRule>
  </conditionalFormatting>
  <conditionalFormatting sqref="BG124">
    <cfRule type="cellIs" dxfId="5860" priority="5621" operator="equal">
      <formula>"09.00 – 18.00"</formula>
    </cfRule>
  </conditionalFormatting>
  <conditionalFormatting sqref="BG124">
    <cfRule type="cellIs" dxfId="5859" priority="5622" operator="equal">
      <formula>"09.30 – 13.00"</formula>
    </cfRule>
  </conditionalFormatting>
  <conditionalFormatting sqref="BG124">
    <cfRule type="cellIs" dxfId="5858" priority="5623" operator="equal">
      <formula>"10.30 – 19.30"</formula>
    </cfRule>
  </conditionalFormatting>
  <conditionalFormatting sqref="BG124">
    <cfRule type="cellIs" dxfId="5857" priority="5624" operator="equal">
      <formula>"11.30 – 19.30"</formula>
    </cfRule>
  </conditionalFormatting>
  <conditionalFormatting sqref="BG124">
    <cfRule type="cellIs" dxfId="5856" priority="5625" operator="equal">
      <formula>_FV(13,"3")</formula>
    </cfRule>
  </conditionalFormatting>
  <conditionalFormatting sqref="BG124">
    <cfRule type="cellIs" dxfId="5855" priority="5626" operator="equal">
      <formula>_FV(13,"3")</formula>
    </cfRule>
  </conditionalFormatting>
  <conditionalFormatting sqref="BG124">
    <cfRule type="cellIs" dxfId="5854" priority="5627" operator="equal">
      <formula>_FV(13,"3")</formula>
    </cfRule>
  </conditionalFormatting>
  <conditionalFormatting sqref="BG134">
    <cfRule type="cellIs" dxfId="5853" priority="5612" operator="equal">
      <formula>"09.00 – 13.00"</formula>
    </cfRule>
  </conditionalFormatting>
  <conditionalFormatting sqref="BG134">
    <cfRule type="cellIs" dxfId="5852" priority="5613" operator="equal">
      <formula>"09.00 – 15.00"</formula>
    </cfRule>
  </conditionalFormatting>
  <conditionalFormatting sqref="BG134">
    <cfRule type="cellIs" dxfId="5851" priority="5614" operator="equal">
      <formula>"09.00 – 18.00"</formula>
    </cfRule>
  </conditionalFormatting>
  <conditionalFormatting sqref="BG134">
    <cfRule type="cellIs" dxfId="5850" priority="5615" operator="equal">
      <formula>"09.30 – 13.00"</formula>
    </cfRule>
  </conditionalFormatting>
  <conditionalFormatting sqref="BG134">
    <cfRule type="cellIs" dxfId="5849" priority="5616" operator="equal">
      <formula>"10.30 – 19.30"</formula>
    </cfRule>
  </conditionalFormatting>
  <conditionalFormatting sqref="BG134">
    <cfRule type="cellIs" dxfId="5848" priority="5617" operator="equal">
      <formula>"11.30 – 19.30"</formula>
    </cfRule>
  </conditionalFormatting>
  <conditionalFormatting sqref="BG134">
    <cfRule type="cellIs" dxfId="5847" priority="5618" operator="equal">
      <formula>_FV(13,"3")</formula>
    </cfRule>
  </conditionalFormatting>
  <conditionalFormatting sqref="BG134">
    <cfRule type="cellIs" dxfId="5846" priority="5619" operator="equal">
      <formula>_FV(13,"3")</formula>
    </cfRule>
  </conditionalFormatting>
  <conditionalFormatting sqref="BG134">
    <cfRule type="cellIs" dxfId="5845" priority="5620" operator="equal">
      <formula>_FV(13,"3")</formula>
    </cfRule>
  </conditionalFormatting>
  <conditionalFormatting sqref="BG134">
    <cfRule type="containsText" dxfId="5844" priority="5602" operator="containsText" text="DOMENICA">
      <formula>NOT(ISERROR(SEARCH("DOMENICA",BG134)))</formula>
    </cfRule>
    <cfRule type="containsText" dxfId="5843" priority="5603" operator="containsText" text="08.30 – 14.30">
      <formula>NOT(ISERROR(SEARCH("08.30 – 14.30",BG134)))</formula>
    </cfRule>
    <cfRule type="containsText" dxfId="5842" priority="5604" operator="containsText" text="09.30 – 18.30">
      <formula>NOT(ISERROR(SEARCH("09.30 – 18.30",BG134)))</formula>
    </cfRule>
    <cfRule type="containsText" dxfId="5841" priority="5605" operator="containsText" text="08.30 – 16.30">
      <formula>NOT(ISERROR(SEARCH("08.30 – 16.30",BG134)))</formula>
    </cfRule>
    <cfRule type="containsText" dxfId="5840" priority="5606" operator="containsText" text="08.30 – 17.30">
      <formula>NOT(ISERROR(SEARCH("08.30 – 17.30",BG134)))</formula>
    </cfRule>
    <cfRule type="containsText" dxfId="5839" priority="5607" operator="containsText" text="09.00 – 18.00">
      <formula>NOT(ISERROR(SEARCH("09.00 – 18.00",BG134)))</formula>
    </cfRule>
    <cfRule type="containsText" dxfId="5838" priority="5608" operator="containsText" text="09.00 – 15.00">
      <formula>NOT(ISERROR(SEARCH("09.00 – 15.00",BG134)))</formula>
    </cfRule>
    <cfRule type="containsText" dxfId="5837" priority="5609" operator="containsText" text="10.30 – 19.30">
      <formula>NOT(ISERROR(SEARCH("10.30 – 19.30",BG134)))</formula>
    </cfRule>
    <cfRule type="containsText" dxfId="5836" priority="5610" operator="containsText" text="09.00 – 13.00">
      <formula>NOT(ISERROR(SEARCH("09.00 – 13.00",BG134)))</formula>
    </cfRule>
    <cfRule type="containsText" dxfId="5835" priority="5611" operator="containsText" text="11.30 – 19.30">
      <formula>NOT(ISERROR(SEARCH("11.30 – 19.30",BG134)))</formula>
    </cfRule>
  </conditionalFormatting>
  <conditionalFormatting sqref="BG134">
    <cfRule type="cellIs" dxfId="5834" priority="5594" operator="equal">
      <formula>"09.00 – 15.00"</formula>
    </cfRule>
  </conditionalFormatting>
  <conditionalFormatting sqref="BG134">
    <cfRule type="cellIs" dxfId="5833" priority="5595" operator="equal">
      <formula>"09.00 – 18.00"</formula>
    </cfRule>
  </conditionalFormatting>
  <conditionalFormatting sqref="BG134">
    <cfRule type="cellIs" dxfId="5832" priority="5596" operator="equal">
      <formula>"09.30 – 13.00"</formula>
    </cfRule>
  </conditionalFormatting>
  <conditionalFormatting sqref="BG134">
    <cfRule type="cellIs" dxfId="5831" priority="5597" operator="equal">
      <formula>"10.30 – 19.30"</formula>
    </cfRule>
  </conditionalFormatting>
  <conditionalFormatting sqref="BG134">
    <cfRule type="cellIs" dxfId="5830" priority="5598" operator="equal">
      <formula>"11.30 – 19.30"</formula>
    </cfRule>
  </conditionalFormatting>
  <conditionalFormatting sqref="BG134">
    <cfRule type="cellIs" dxfId="5829" priority="5599" operator="equal">
      <formula>_FV(13,"3")</formula>
    </cfRule>
  </conditionalFormatting>
  <conditionalFormatting sqref="BG134">
    <cfRule type="cellIs" dxfId="5828" priority="5600" operator="equal">
      <formula>_FV(13,"3")</formula>
    </cfRule>
  </conditionalFormatting>
  <conditionalFormatting sqref="BG134">
    <cfRule type="cellIs" dxfId="5827" priority="5601" operator="equal">
      <formula>_FV(13,"3")</formula>
    </cfRule>
  </conditionalFormatting>
  <conditionalFormatting sqref="BG134">
    <cfRule type="cellIs" dxfId="5826" priority="5586" operator="equal">
      <formula>"09.00 – 15.00"</formula>
    </cfRule>
  </conditionalFormatting>
  <conditionalFormatting sqref="BG134">
    <cfRule type="cellIs" dxfId="5825" priority="5587" operator="equal">
      <formula>"09.00 – 18.00"</formula>
    </cfRule>
  </conditionalFormatting>
  <conditionalFormatting sqref="BG134">
    <cfRule type="cellIs" dxfId="5824" priority="5588" operator="equal">
      <formula>"09.30 – 13.00"</formula>
    </cfRule>
  </conditionalFormatting>
  <conditionalFormatting sqref="BG134">
    <cfRule type="cellIs" dxfId="5823" priority="5589" operator="equal">
      <formula>"10.30 – 19.30"</formula>
    </cfRule>
  </conditionalFormatting>
  <conditionalFormatting sqref="BG134">
    <cfRule type="cellIs" dxfId="5822" priority="5590" operator="equal">
      <formula>"11.30 – 19.30"</formula>
    </cfRule>
  </conditionalFormatting>
  <conditionalFormatting sqref="BG134">
    <cfRule type="cellIs" dxfId="5821" priority="5591" operator="equal">
      <formula>_FV(13,"3")</formula>
    </cfRule>
  </conditionalFormatting>
  <conditionalFormatting sqref="BG134">
    <cfRule type="cellIs" dxfId="5820" priority="5592" operator="equal">
      <formula>_FV(13,"3")</formula>
    </cfRule>
  </conditionalFormatting>
  <conditionalFormatting sqref="BG134">
    <cfRule type="cellIs" dxfId="5819" priority="5593" operator="equal">
      <formula>_FV(13,"3")</formula>
    </cfRule>
  </conditionalFormatting>
  <conditionalFormatting sqref="BG123">
    <cfRule type="containsText" dxfId="5818" priority="5569" operator="containsText" text="08.30 – 14.30">
      <formula>NOT(ISERROR(SEARCH("08.30 – 14.30",BG123)))</formula>
    </cfRule>
    <cfRule type="containsText" dxfId="5817" priority="5570" operator="containsText" text="09:30 – 18.30">
      <formula>NOT(ISERROR(SEARCH("09:30 – 18.30",BG123)))</formula>
    </cfRule>
    <cfRule type="containsText" dxfId="5816" priority="5571" operator="containsText" text="10.30 – 18.30">
      <formula>NOT(ISERROR(SEARCH("10.30 – 18.30",BG123)))</formula>
    </cfRule>
    <cfRule type="containsText" dxfId="5815" priority="5572" operator="containsText" text="09.30 – 18.30">
      <formula>NOT(ISERROR(SEARCH("09.30 – 18.30",BG123)))</formula>
    </cfRule>
    <cfRule type="containsText" dxfId="5814" priority="5573" operator="containsText" text="09.00 – 13:00">
      <formula>NOT(ISERROR(SEARCH("09.00 – 13:00",BG123)))</formula>
    </cfRule>
    <cfRule type="containsText" dxfId="5813" priority="5574" operator="containsText" text="08.30 – 16.30">
      <formula>NOT(ISERROR(SEARCH("08.30 – 16.30",BG123)))</formula>
    </cfRule>
    <cfRule type="containsText" dxfId="5812" priority="5575" operator="containsText" text="08:30 – 17.30">
      <formula>NOT(ISERROR(SEARCH("08:30 – 17.30",BG123)))</formula>
    </cfRule>
    <cfRule type="containsText" dxfId="5811" priority="5576" operator="containsText" text="08.30 – 17.30">
      <formula>NOT(ISERROR(SEARCH("08.30 – 17.30",BG123)))</formula>
    </cfRule>
    <cfRule type="containsText" dxfId="5810" priority="5577" operator="containsText" text="09.00 – 18.00">
      <formula>NOT(ISERROR(SEARCH("09.00 – 18.00",BG123)))</formula>
    </cfRule>
    <cfRule type="containsText" dxfId="5809" priority="5578" operator="containsText" text="09.00 – 13.00">
      <formula>NOT(ISERROR(SEARCH("09.00 – 13.00",BG123)))</formula>
    </cfRule>
    <cfRule type="containsText" dxfId="5808" priority="5579" operator="containsText" text="11.30 – 19.30">
      <formula>NOT(ISERROR(SEARCH("11.30 – 19.30",BG123)))</formula>
    </cfRule>
    <cfRule type="containsText" dxfId="5807" priority="5580" operator="containsText" text="10.30 – 19.30">
      <formula>NOT(ISERROR(SEARCH("10.30 – 19.30",BG123)))</formula>
    </cfRule>
    <cfRule type="containsText" dxfId="5806" priority="5581" operator="containsText" text="09.00 – 15.00">
      <formula>NOT(ISERROR(SEARCH("09.00 – 15.00",BG123)))</formula>
    </cfRule>
    <cfRule type="containsText" dxfId="5805" priority="5582" operator="containsText" text="12:30">
      <formula>NOT(ISERROR(SEARCH("12:30",BG123)))</formula>
    </cfRule>
    <cfRule type="containsText" dxfId="5804" priority="5583" operator="containsText" text="13:30">
      <formula>NOT(ISERROR(SEARCH("13:30",BG123)))</formula>
    </cfRule>
    <cfRule type="containsText" dxfId="5803" priority="5584" operator="containsText" text="FESTIVITÁ">
      <formula>NOT(ISERROR(SEARCH("FESTIVITÁ",BG123)))</formula>
    </cfRule>
    <cfRule type="cellIs" dxfId="5802" priority="5585" operator="equal">
      <formula>"DOMENICA"</formula>
    </cfRule>
  </conditionalFormatting>
  <conditionalFormatting sqref="BG133:BG134 BG123:BG124 BG113">
    <cfRule type="containsText" dxfId="5801" priority="5563" operator="containsText" text="09.00 - 13.00">
      <formula>NOT(ISERROR(SEARCH("09.00 - 13.00",BG113)))</formula>
    </cfRule>
    <cfRule type="containsText" dxfId="5800" priority="5564" operator="containsText" text="09.00 – 15:00">
      <formula>NOT(ISERROR(SEARCH("09.00 – 15:00",BG113)))</formula>
    </cfRule>
    <cfRule type="containsText" dxfId="5799" priority="5565" operator="containsText" text="09.00 – 16.00">
      <formula>NOT(ISERROR(SEARCH("09.00 – 16.00",BG113)))</formula>
    </cfRule>
    <cfRule type="containsText" dxfId="5798" priority="5566" operator="containsText" text="09.00 - 13:00">
      <formula>NOT(ISERROR(SEARCH("09.00 - 13:00",BG113)))</formula>
    </cfRule>
    <cfRule type="containsText" dxfId="5797" priority="5567" operator="containsText" text="08.30 – 16:30 ">
      <formula>NOT(ISERROR(SEARCH("08.30 – 16:30 ",BG113)))</formula>
    </cfRule>
    <cfRule type="containsText" dxfId="5796" priority="5568" operator="containsText" text="08.30 – 17:30 ">
      <formula>NOT(ISERROR(SEARCH("08.30 – 17:30 ",BG113)))</formula>
    </cfRule>
  </conditionalFormatting>
  <conditionalFormatting sqref="BG124">
    <cfRule type="cellIs" dxfId="5795" priority="5555" operator="equal">
      <formula>"09.00 – 15.00"</formula>
    </cfRule>
  </conditionalFormatting>
  <conditionalFormatting sqref="BG124">
    <cfRule type="cellIs" dxfId="5794" priority="5556" operator="equal">
      <formula>"09.00 – 18.00"</formula>
    </cfRule>
  </conditionalFormatting>
  <conditionalFormatting sqref="BG124">
    <cfRule type="cellIs" dxfId="5793" priority="5557" operator="equal">
      <formula>"09.30 – 13.00"</formula>
    </cfRule>
  </conditionalFormatting>
  <conditionalFormatting sqref="BG124">
    <cfRule type="cellIs" dxfId="5792" priority="5558" operator="equal">
      <formula>"10.30 – 19.30"</formula>
    </cfRule>
  </conditionalFormatting>
  <conditionalFormatting sqref="BG124">
    <cfRule type="cellIs" dxfId="5791" priority="5559" operator="equal">
      <formula>"11.30 – 19.30"</formula>
    </cfRule>
  </conditionalFormatting>
  <conditionalFormatting sqref="BG124">
    <cfRule type="cellIs" dxfId="5790" priority="5560" operator="equal">
      <formula>_FV(13,"3")</formula>
    </cfRule>
  </conditionalFormatting>
  <conditionalFormatting sqref="BG124">
    <cfRule type="cellIs" dxfId="5789" priority="5561" operator="equal">
      <formula>_FV(13,"3")</formula>
    </cfRule>
  </conditionalFormatting>
  <conditionalFormatting sqref="BG124">
    <cfRule type="cellIs" dxfId="5788" priority="5562" operator="equal">
      <formula>_FV(13,"3")</formula>
    </cfRule>
  </conditionalFormatting>
  <conditionalFormatting sqref="BG124">
    <cfRule type="containsText" dxfId="5787" priority="5545" operator="containsText" text="DOMENICA">
      <formula>NOT(ISERROR(SEARCH("DOMENICA",BG124)))</formula>
    </cfRule>
    <cfRule type="containsText" dxfId="5786" priority="5546" operator="containsText" text="08.30 – 14.30">
      <formula>NOT(ISERROR(SEARCH("08.30 – 14.30",BG124)))</formula>
    </cfRule>
    <cfRule type="containsText" dxfId="5785" priority="5547" operator="containsText" text="09.30 – 18.30">
      <formula>NOT(ISERROR(SEARCH("09.30 – 18.30",BG124)))</formula>
    </cfRule>
    <cfRule type="containsText" dxfId="5784" priority="5548" operator="containsText" text="08.30 – 16.30">
      <formula>NOT(ISERROR(SEARCH("08.30 – 16.30",BG124)))</formula>
    </cfRule>
    <cfRule type="containsText" dxfId="5783" priority="5549" operator="containsText" text="08.30 – 17.30">
      <formula>NOT(ISERROR(SEARCH("08.30 – 17.30",BG124)))</formula>
    </cfRule>
    <cfRule type="containsText" dxfId="5782" priority="5550" operator="containsText" text="09.00 – 18.00">
      <formula>NOT(ISERROR(SEARCH("09.00 – 18.00",BG124)))</formula>
    </cfRule>
    <cfRule type="containsText" dxfId="5781" priority="5551" operator="containsText" text="09.00 – 15.00">
      <formula>NOT(ISERROR(SEARCH("09.00 – 15.00",BG124)))</formula>
    </cfRule>
    <cfRule type="containsText" dxfId="5780" priority="5552" operator="containsText" text="10.30 – 19.30">
      <formula>NOT(ISERROR(SEARCH("10.30 – 19.30",BG124)))</formula>
    </cfRule>
    <cfRule type="containsText" dxfId="5779" priority="5553" operator="containsText" text="09.00 – 13.00">
      <formula>NOT(ISERROR(SEARCH("09.00 – 13.00",BG124)))</formula>
    </cfRule>
    <cfRule type="containsText" dxfId="5778" priority="5554" operator="containsText" text="11.30 – 19.30">
      <formula>NOT(ISERROR(SEARCH("11.30 – 19.30",BG124)))</formula>
    </cfRule>
  </conditionalFormatting>
  <conditionalFormatting sqref="BG124">
    <cfRule type="cellIs" dxfId="5777" priority="5538" operator="equal">
      <formula>"09.00 – 18.00"</formula>
    </cfRule>
  </conditionalFormatting>
  <conditionalFormatting sqref="BG124">
    <cfRule type="cellIs" dxfId="5776" priority="5539" operator="equal">
      <formula>"09.30 – 13.00"</formula>
    </cfRule>
  </conditionalFormatting>
  <conditionalFormatting sqref="BG124">
    <cfRule type="cellIs" dxfId="5775" priority="5540" operator="equal">
      <formula>"10.30 – 19.30"</formula>
    </cfRule>
  </conditionalFormatting>
  <conditionalFormatting sqref="BG124">
    <cfRule type="cellIs" dxfId="5774" priority="5541" operator="equal">
      <formula>"11.30 – 19.30"</formula>
    </cfRule>
  </conditionalFormatting>
  <conditionalFormatting sqref="BG124">
    <cfRule type="cellIs" dxfId="5773" priority="5542" operator="equal">
      <formula>_FV(13,"3")</formula>
    </cfRule>
  </conditionalFormatting>
  <conditionalFormatting sqref="BG124">
    <cfRule type="cellIs" dxfId="5772" priority="5543" operator="equal">
      <formula>_FV(13,"3")</formula>
    </cfRule>
  </conditionalFormatting>
  <conditionalFormatting sqref="BG124">
    <cfRule type="cellIs" dxfId="5771" priority="5544" operator="equal">
      <formula>_FV(13,"3")</formula>
    </cfRule>
  </conditionalFormatting>
  <conditionalFormatting sqref="BG124">
    <cfRule type="cellIs" dxfId="5770" priority="5531" operator="equal">
      <formula>"09.00 – 18.00"</formula>
    </cfRule>
  </conditionalFormatting>
  <conditionalFormatting sqref="BG124">
    <cfRule type="cellIs" dxfId="5769" priority="5532" operator="equal">
      <formula>"09.30 – 13.00"</formula>
    </cfRule>
  </conditionalFormatting>
  <conditionalFormatting sqref="BG124">
    <cfRule type="cellIs" dxfId="5768" priority="5533" operator="equal">
      <formula>"10.30 – 19.30"</formula>
    </cfRule>
  </conditionalFormatting>
  <conditionalFormatting sqref="BG124">
    <cfRule type="cellIs" dxfId="5767" priority="5534" operator="equal">
      <formula>"11.30 – 19.30"</formula>
    </cfRule>
  </conditionalFormatting>
  <conditionalFormatting sqref="BG124">
    <cfRule type="cellIs" dxfId="5766" priority="5535" operator="equal">
      <formula>_FV(13,"3")</formula>
    </cfRule>
  </conditionalFormatting>
  <conditionalFormatting sqref="BG124">
    <cfRule type="cellIs" dxfId="5765" priority="5536" operator="equal">
      <formula>_FV(13,"3")</formula>
    </cfRule>
  </conditionalFormatting>
  <conditionalFormatting sqref="BG124">
    <cfRule type="cellIs" dxfId="5764" priority="5537" operator="equal">
      <formula>_FV(13,"3")</formula>
    </cfRule>
  </conditionalFormatting>
  <conditionalFormatting sqref="BG124">
    <cfRule type="cellIs" dxfId="5763" priority="5523" operator="equal">
      <formula>"09.00 – 15.00"</formula>
    </cfRule>
  </conditionalFormatting>
  <conditionalFormatting sqref="BG124">
    <cfRule type="cellIs" dxfId="5762" priority="5524" operator="equal">
      <formula>"09.00 – 18.00"</formula>
    </cfRule>
  </conditionalFormatting>
  <conditionalFormatting sqref="BG124">
    <cfRule type="cellIs" dxfId="5761" priority="5525" operator="equal">
      <formula>"09.30 – 13.00"</formula>
    </cfRule>
  </conditionalFormatting>
  <conditionalFormatting sqref="BG124">
    <cfRule type="cellIs" dxfId="5760" priority="5526" operator="equal">
      <formula>"10.30 – 19.30"</formula>
    </cfRule>
  </conditionalFormatting>
  <conditionalFormatting sqref="BG124">
    <cfRule type="cellIs" dxfId="5759" priority="5527" operator="equal">
      <formula>"11.30 – 19.30"</formula>
    </cfRule>
  </conditionalFormatting>
  <conditionalFormatting sqref="BG124">
    <cfRule type="cellIs" dxfId="5758" priority="5528" operator="equal">
      <formula>_FV(13,"3")</formula>
    </cfRule>
  </conditionalFormatting>
  <conditionalFormatting sqref="BG124">
    <cfRule type="cellIs" dxfId="5757" priority="5529" operator="equal">
      <formula>_FV(13,"3")</formula>
    </cfRule>
  </conditionalFormatting>
  <conditionalFormatting sqref="BG124">
    <cfRule type="cellIs" dxfId="5756" priority="5530" operator="equal">
      <formula>_FV(13,"3")</formula>
    </cfRule>
  </conditionalFormatting>
  <conditionalFormatting sqref="BG124">
    <cfRule type="containsText" dxfId="5755" priority="5513" operator="containsText" text="DOMENICA">
      <formula>NOT(ISERROR(SEARCH("DOMENICA",BG124)))</formula>
    </cfRule>
    <cfRule type="containsText" dxfId="5754" priority="5514" operator="containsText" text="08.30 – 14.30">
      <formula>NOT(ISERROR(SEARCH("08.30 – 14.30",BG124)))</formula>
    </cfRule>
    <cfRule type="containsText" dxfId="5753" priority="5515" operator="containsText" text="09.30 – 18.30">
      <formula>NOT(ISERROR(SEARCH("09.30 – 18.30",BG124)))</formula>
    </cfRule>
    <cfRule type="containsText" dxfId="5752" priority="5516" operator="containsText" text="08.30 – 16.30">
      <formula>NOT(ISERROR(SEARCH("08.30 – 16.30",BG124)))</formula>
    </cfRule>
    <cfRule type="containsText" dxfId="5751" priority="5517" operator="containsText" text="08.30 – 17.30">
      <formula>NOT(ISERROR(SEARCH("08.30 – 17.30",BG124)))</formula>
    </cfRule>
    <cfRule type="containsText" dxfId="5750" priority="5518" operator="containsText" text="09.00 – 18.00">
      <formula>NOT(ISERROR(SEARCH("09.00 – 18.00",BG124)))</formula>
    </cfRule>
    <cfRule type="containsText" dxfId="5749" priority="5519" operator="containsText" text="09.00 – 15.00">
      <formula>NOT(ISERROR(SEARCH("09.00 – 15.00",BG124)))</formula>
    </cfRule>
    <cfRule type="containsText" dxfId="5748" priority="5520" operator="containsText" text="10.30 – 19.30">
      <formula>NOT(ISERROR(SEARCH("10.30 – 19.30",BG124)))</formula>
    </cfRule>
    <cfRule type="containsText" dxfId="5747" priority="5521" operator="containsText" text="09.00 – 13.00">
      <formula>NOT(ISERROR(SEARCH("09.00 – 13.00",BG124)))</formula>
    </cfRule>
    <cfRule type="containsText" dxfId="5746" priority="5522" operator="containsText" text="11.30 – 19.30">
      <formula>NOT(ISERROR(SEARCH("11.30 – 19.30",BG124)))</formula>
    </cfRule>
  </conditionalFormatting>
  <conditionalFormatting sqref="BG124">
    <cfRule type="cellIs" dxfId="5745" priority="5506" operator="equal">
      <formula>"09.00 – 18.00"</formula>
    </cfRule>
  </conditionalFormatting>
  <conditionalFormatting sqref="BG124">
    <cfRule type="cellIs" dxfId="5744" priority="5507" operator="equal">
      <formula>"09.30 – 13.00"</formula>
    </cfRule>
  </conditionalFormatting>
  <conditionalFormatting sqref="BG124">
    <cfRule type="cellIs" dxfId="5743" priority="5508" operator="equal">
      <formula>"10.30 – 19.30"</formula>
    </cfRule>
  </conditionalFormatting>
  <conditionalFormatting sqref="BG124">
    <cfRule type="cellIs" dxfId="5742" priority="5509" operator="equal">
      <formula>"11.30 – 19.30"</formula>
    </cfRule>
  </conditionalFormatting>
  <conditionalFormatting sqref="BG124">
    <cfRule type="cellIs" dxfId="5741" priority="5510" operator="equal">
      <formula>_FV(13,"3")</formula>
    </cfRule>
  </conditionalFormatting>
  <conditionalFormatting sqref="BG124">
    <cfRule type="cellIs" dxfId="5740" priority="5511" operator="equal">
      <formula>_FV(13,"3")</formula>
    </cfRule>
  </conditionalFormatting>
  <conditionalFormatting sqref="BG124">
    <cfRule type="cellIs" dxfId="5739" priority="5512" operator="equal">
      <formula>_FV(13,"3")</formula>
    </cfRule>
  </conditionalFormatting>
  <conditionalFormatting sqref="BG124">
    <cfRule type="cellIs" dxfId="5738" priority="5499" operator="equal">
      <formula>"09.00 – 18.00"</formula>
    </cfRule>
  </conditionalFormatting>
  <conditionalFormatting sqref="BG124">
    <cfRule type="cellIs" dxfId="5737" priority="5500" operator="equal">
      <formula>"09.30 – 13.00"</formula>
    </cfRule>
  </conditionalFormatting>
  <conditionalFormatting sqref="BG124">
    <cfRule type="cellIs" dxfId="5736" priority="5501" operator="equal">
      <formula>"10.30 – 19.30"</formula>
    </cfRule>
  </conditionalFormatting>
  <conditionalFormatting sqref="BG124">
    <cfRule type="cellIs" dxfId="5735" priority="5502" operator="equal">
      <formula>"11.30 – 19.30"</formula>
    </cfRule>
  </conditionalFormatting>
  <conditionalFormatting sqref="BG124">
    <cfRule type="cellIs" dxfId="5734" priority="5503" operator="equal">
      <formula>_FV(13,"3")</formula>
    </cfRule>
  </conditionalFormatting>
  <conditionalFormatting sqref="BG124">
    <cfRule type="cellIs" dxfId="5733" priority="5504" operator="equal">
      <formula>_FV(13,"3")</formula>
    </cfRule>
  </conditionalFormatting>
  <conditionalFormatting sqref="BG124">
    <cfRule type="cellIs" dxfId="5732" priority="5505" operator="equal">
      <formula>_FV(13,"3")</formula>
    </cfRule>
  </conditionalFormatting>
  <conditionalFormatting sqref="BG134">
    <cfRule type="cellIs" dxfId="5731" priority="5491" operator="equal">
      <formula>"09.00 – 15.00"</formula>
    </cfRule>
  </conditionalFormatting>
  <conditionalFormatting sqref="BG134">
    <cfRule type="cellIs" dxfId="5730" priority="5492" operator="equal">
      <formula>"09.00 – 18.00"</formula>
    </cfRule>
  </conditionalFormatting>
  <conditionalFormatting sqref="BG134">
    <cfRule type="cellIs" dxfId="5729" priority="5493" operator="equal">
      <formula>"09.30 – 13.00"</formula>
    </cfRule>
  </conditionalFormatting>
  <conditionalFormatting sqref="BG134">
    <cfRule type="cellIs" dxfId="5728" priority="5494" operator="equal">
      <formula>"10.30 – 19.30"</formula>
    </cfRule>
  </conditionalFormatting>
  <conditionalFormatting sqref="BG134">
    <cfRule type="cellIs" dxfId="5727" priority="5495" operator="equal">
      <formula>"11.30 – 19.30"</formula>
    </cfRule>
  </conditionalFormatting>
  <conditionalFormatting sqref="BG134">
    <cfRule type="cellIs" dxfId="5726" priority="5497" operator="equal">
      <formula>_FV(13,"3")</formula>
    </cfRule>
  </conditionalFormatting>
  <conditionalFormatting sqref="BG134">
    <cfRule type="cellIs" dxfId="5725" priority="5498" operator="equal">
      <formula>_FV(13,"3")</formula>
    </cfRule>
  </conditionalFormatting>
  <conditionalFormatting sqref="BG134">
    <cfRule type="containsText" dxfId="5724" priority="5481" operator="containsText" text="DOMENICA">
      <formula>NOT(ISERROR(SEARCH("DOMENICA",BG134)))</formula>
    </cfRule>
    <cfRule type="containsText" dxfId="5723" priority="5482" operator="containsText" text="08.30 – 14.30">
      <formula>NOT(ISERROR(SEARCH("08.30 – 14.30",BG134)))</formula>
    </cfRule>
    <cfRule type="containsText" dxfId="5722" priority="5483" operator="containsText" text="09.30 – 18.30">
      <formula>NOT(ISERROR(SEARCH("09.30 – 18.30",BG134)))</formula>
    </cfRule>
    <cfRule type="containsText" dxfId="5721" priority="5484" operator="containsText" text="08.30 – 16.30">
      <formula>NOT(ISERROR(SEARCH("08.30 – 16.30",BG134)))</formula>
    </cfRule>
    <cfRule type="containsText" dxfId="5720" priority="5485" operator="containsText" text="08.30 – 17.30">
      <formula>NOT(ISERROR(SEARCH("08.30 – 17.30",BG134)))</formula>
    </cfRule>
    <cfRule type="containsText" dxfId="5719" priority="5486" operator="containsText" text="09.00 – 18.00">
      <formula>NOT(ISERROR(SEARCH("09.00 – 18.00",BG134)))</formula>
    </cfRule>
    <cfRule type="containsText" dxfId="5718" priority="5487" operator="containsText" text="09.00 – 15.00">
      <formula>NOT(ISERROR(SEARCH("09.00 – 15.00",BG134)))</formula>
    </cfRule>
    <cfRule type="containsText" dxfId="5717" priority="5488" operator="containsText" text="10.30 – 19.30">
      <formula>NOT(ISERROR(SEARCH("10.30 – 19.30",BG134)))</formula>
    </cfRule>
    <cfRule type="containsText" dxfId="5716" priority="5489" operator="containsText" text="09.00 – 13.00">
      <formula>NOT(ISERROR(SEARCH("09.00 – 13.00",BG134)))</formula>
    </cfRule>
    <cfRule type="containsText" dxfId="5715" priority="5490" operator="containsText" text="11.30 – 19.30">
      <formula>NOT(ISERROR(SEARCH("11.30 – 19.30",BG134)))</formula>
    </cfRule>
  </conditionalFormatting>
  <conditionalFormatting sqref="BG134">
    <cfRule type="cellIs" dxfId="5714" priority="5474" operator="equal">
      <formula>"09.00 – 18.00"</formula>
    </cfRule>
  </conditionalFormatting>
  <conditionalFormatting sqref="BG134">
    <cfRule type="cellIs" dxfId="5713" priority="5475" operator="equal">
      <formula>"09.30 – 13.00"</formula>
    </cfRule>
  </conditionalFormatting>
  <conditionalFormatting sqref="BG134">
    <cfRule type="cellIs" dxfId="5712" priority="5476" operator="equal">
      <formula>"10.30 – 19.30"</formula>
    </cfRule>
  </conditionalFormatting>
  <conditionalFormatting sqref="BG134">
    <cfRule type="cellIs" dxfId="5711" priority="5477" operator="equal">
      <formula>"11.30 – 19.30"</formula>
    </cfRule>
  </conditionalFormatting>
  <conditionalFormatting sqref="BG134">
    <cfRule type="cellIs" dxfId="5710" priority="5478" operator="equal">
      <formula>_FV(13,"3")</formula>
    </cfRule>
  </conditionalFormatting>
  <conditionalFormatting sqref="BG134">
    <cfRule type="cellIs" dxfId="5709" priority="5479" operator="equal">
      <formula>_FV(13,"3")</formula>
    </cfRule>
  </conditionalFormatting>
  <conditionalFormatting sqref="BG134">
    <cfRule type="cellIs" dxfId="5708" priority="5480" operator="equal">
      <formula>_FV(13,"3")</formula>
    </cfRule>
  </conditionalFormatting>
  <conditionalFormatting sqref="BG134">
    <cfRule type="cellIs" dxfId="5707" priority="5467" operator="equal">
      <formula>"09.00 – 18.00"</formula>
    </cfRule>
  </conditionalFormatting>
  <conditionalFormatting sqref="BG134">
    <cfRule type="cellIs" dxfId="5706" priority="5468" operator="equal">
      <formula>"09.30 – 13.00"</formula>
    </cfRule>
  </conditionalFormatting>
  <conditionalFormatting sqref="BG134">
    <cfRule type="cellIs" dxfId="5705" priority="5469" operator="equal">
      <formula>"10.30 – 19.30"</formula>
    </cfRule>
  </conditionalFormatting>
  <conditionalFormatting sqref="BG134">
    <cfRule type="cellIs" dxfId="5704" priority="5470" operator="equal">
      <formula>"11.30 – 19.30"</formula>
    </cfRule>
  </conditionalFormatting>
  <conditionalFormatting sqref="BG134">
    <cfRule type="cellIs" dxfId="5703" priority="5471" operator="equal">
      <formula>_FV(13,"3")</formula>
    </cfRule>
  </conditionalFormatting>
  <conditionalFormatting sqref="BG134">
    <cfRule type="cellIs" dxfId="5702" priority="5472" operator="equal">
      <formula>_FV(13,"3")</formula>
    </cfRule>
  </conditionalFormatting>
  <conditionalFormatting sqref="BG134">
    <cfRule type="cellIs" dxfId="5701" priority="5473" operator="equal">
      <formula>_FV(13,"3")</formula>
    </cfRule>
  </conditionalFormatting>
  <conditionalFormatting sqref="BG134">
    <cfRule type="cellIs" dxfId="5700" priority="5459" operator="equal">
      <formula>"09.00 – 15.00"</formula>
    </cfRule>
  </conditionalFormatting>
  <conditionalFormatting sqref="BG134">
    <cfRule type="cellIs" dxfId="5699" priority="5460" operator="equal">
      <formula>"09.00 – 18.00"</formula>
    </cfRule>
  </conditionalFormatting>
  <conditionalFormatting sqref="BG134">
    <cfRule type="cellIs" dxfId="5698" priority="5461" operator="equal">
      <formula>"09.30 – 13.00"</formula>
    </cfRule>
  </conditionalFormatting>
  <conditionalFormatting sqref="BG134">
    <cfRule type="cellIs" dxfId="5697" priority="5462" operator="equal">
      <formula>"10.30 – 19.30"</formula>
    </cfRule>
  </conditionalFormatting>
  <conditionalFormatting sqref="BG134">
    <cfRule type="cellIs" dxfId="5696" priority="5463" operator="equal">
      <formula>"11.30 – 19.30"</formula>
    </cfRule>
  </conditionalFormatting>
  <conditionalFormatting sqref="BG134">
    <cfRule type="cellIs" dxfId="5695" priority="5464" operator="equal">
      <formula>_FV(13,"3")</formula>
    </cfRule>
  </conditionalFormatting>
  <conditionalFormatting sqref="BG134">
    <cfRule type="cellIs" dxfId="5694" priority="5465" operator="equal">
      <formula>_FV(13,"3")</formula>
    </cfRule>
  </conditionalFormatting>
  <conditionalFormatting sqref="BG134">
    <cfRule type="cellIs" dxfId="5693" priority="5466" operator="equal">
      <formula>_FV(13,"3")</formula>
    </cfRule>
  </conditionalFormatting>
  <conditionalFormatting sqref="BG134">
    <cfRule type="containsText" dxfId="5692" priority="5449" operator="containsText" text="DOMENICA">
      <formula>NOT(ISERROR(SEARCH("DOMENICA",BG134)))</formula>
    </cfRule>
    <cfRule type="containsText" dxfId="5691" priority="5450" operator="containsText" text="08.30 – 14.30">
      <formula>NOT(ISERROR(SEARCH("08.30 – 14.30",BG134)))</formula>
    </cfRule>
    <cfRule type="containsText" dxfId="5690" priority="5451" operator="containsText" text="09.30 – 18.30">
      <formula>NOT(ISERROR(SEARCH("09.30 – 18.30",BG134)))</formula>
    </cfRule>
    <cfRule type="containsText" dxfId="5689" priority="5452" operator="containsText" text="08.30 – 16.30">
      <formula>NOT(ISERROR(SEARCH("08.30 – 16.30",BG134)))</formula>
    </cfRule>
    <cfRule type="containsText" dxfId="5688" priority="5453" operator="containsText" text="08.30 – 17.30">
      <formula>NOT(ISERROR(SEARCH("08.30 – 17.30",BG134)))</formula>
    </cfRule>
    <cfRule type="containsText" dxfId="5687" priority="5454" operator="containsText" text="09.00 – 18.00">
      <formula>NOT(ISERROR(SEARCH("09.00 – 18.00",BG134)))</formula>
    </cfRule>
    <cfRule type="containsText" dxfId="5686" priority="5455" operator="containsText" text="09.00 – 15.00">
      <formula>NOT(ISERROR(SEARCH("09.00 – 15.00",BG134)))</formula>
    </cfRule>
    <cfRule type="containsText" dxfId="5685" priority="5456" operator="containsText" text="10.30 – 19.30">
      <formula>NOT(ISERROR(SEARCH("10.30 – 19.30",BG134)))</formula>
    </cfRule>
    <cfRule type="containsText" dxfId="5684" priority="5457" operator="containsText" text="09.00 – 13.00">
      <formula>NOT(ISERROR(SEARCH("09.00 – 13.00",BG134)))</formula>
    </cfRule>
    <cfRule type="containsText" dxfId="5683" priority="5458" operator="containsText" text="11.30 – 19.30">
      <formula>NOT(ISERROR(SEARCH("11.30 – 19.30",BG134)))</formula>
    </cfRule>
  </conditionalFormatting>
  <conditionalFormatting sqref="BG134">
    <cfRule type="cellIs" dxfId="5682" priority="5442" operator="equal">
      <formula>"09.00 – 18.00"</formula>
    </cfRule>
  </conditionalFormatting>
  <conditionalFormatting sqref="BG134">
    <cfRule type="cellIs" dxfId="5681" priority="5443" operator="equal">
      <formula>"09.30 – 13.00"</formula>
    </cfRule>
  </conditionalFormatting>
  <conditionalFormatting sqref="BG134">
    <cfRule type="cellIs" dxfId="5680" priority="5444" operator="equal">
      <formula>"10.30 – 19.30"</formula>
    </cfRule>
  </conditionalFormatting>
  <conditionalFormatting sqref="BG134">
    <cfRule type="cellIs" dxfId="5679" priority="5445" operator="equal">
      <formula>"11.30 – 19.30"</formula>
    </cfRule>
  </conditionalFormatting>
  <conditionalFormatting sqref="BG134">
    <cfRule type="cellIs" dxfId="5678" priority="5446" operator="equal">
      <formula>_FV(13,"3")</formula>
    </cfRule>
  </conditionalFormatting>
  <conditionalFormatting sqref="BG134">
    <cfRule type="cellIs" dxfId="5677" priority="5447" operator="equal">
      <formula>_FV(13,"3")</formula>
    </cfRule>
  </conditionalFormatting>
  <conditionalFormatting sqref="BG134">
    <cfRule type="cellIs" dxfId="5676" priority="5448" operator="equal">
      <formula>_FV(13,"3")</formula>
    </cfRule>
  </conditionalFormatting>
  <conditionalFormatting sqref="BG134">
    <cfRule type="cellIs" dxfId="5675" priority="5435" operator="equal">
      <formula>"09.00 – 18.00"</formula>
    </cfRule>
  </conditionalFormatting>
  <conditionalFormatting sqref="BG134">
    <cfRule type="cellIs" dxfId="5674" priority="5436" operator="equal">
      <formula>"09.30 – 13.00"</formula>
    </cfRule>
  </conditionalFormatting>
  <conditionalFormatting sqref="BG134">
    <cfRule type="cellIs" dxfId="5673" priority="5437" operator="equal">
      <formula>"10.30 – 19.30"</formula>
    </cfRule>
  </conditionalFormatting>
  <conditionalFormatting sqref="BG134">
    <cfRule type="cellIs" dxfId="5672" priority="5438" operator="equal">
      <formula>"11.30 – 19.30"</formula>
    </cfRule>
  </conditionalFormatting>
  <conditionalFormatting sqref="BG134">
    <cfRule type="cellIs" dxfId="5671" priority="5439" operator="equal">
      <formula>_FV(13,"3")</formula>
    </cfRule>
  </conditionalFormatting>
  <conditionalFormatting sqref="BG134">
    <cfRule type="cellIs" dxfId="5670" priority="5440" operator="equal">
      <formula>_FV(13,"3")</formula>
    </cfRule>
  </conditionalFormatting>
  <conditionalFormatting sqref="BG134">
    <cfRule type="cellIs" dxfId="5669" priority="5441" operator="equal">
      <formula>_FV(13,"3")</formula>
    </cfRule>
  </conditionalFormatting>
  <conditionalFormatting sqref="BG135">
    <cfRule type="containsText" dxfId="5668" priority="5207" operator="containsText" text="13:00">
      <formula>NOT(ISERROR(SEARCH("13:00",BG135)))</formula>
    </cfRule>
  </conditionalFormatting>
  <conditionalFormatting sqref="BG137:BG142">
    <cfRule type="containsText" dxfId="5667" priority="5197" operator="containsText" text="09.00 -13.00">
      <formula>NOT(ISERROR(SEARCH("09.00 -13.00",BG137)))</formula>
    </cfRule>
    <cfRule type="containsText" dxfId="5666" priority="5198" operator="containsText" text="09.00 -15:00">
      <formula>NOT(ISERROR(SEARCH("09.00 -15:00",BG137)))</formula>
    </cfRule>
    <cfRule type="containsText" dxfId="5665" priority="5199" operator="containsText" text="09.00 -16.00">
      <formula>NOT(ISERROR(SEARCH("09.00 -16.00",BG137)))</formula>
    </cfRule>
  </conditionalFormatting>
  <conditionalFormatting sqref="BG135">
    <cfRule type="containsText" dxfId="5664" priority="5194" operator="containsText" text="09.00 -13.00">
      <formula>NOT(ISERROR(SEARCH("09.00 -13.00",BG135)))</formula>
    </cfRule>
    <cfRule type="containsText" dxfId="5663" priority="5195" operator="containsText" text="09.00 -15:00">
      <formula>NOT(ISERROR(SEARCH("09.00 -15:00",BG135)))</formula>
    </cfRule>
    <cfRule type="containsText" dxfId="5662" priority="5196" operator="containsText" text="09.00 -16.00">
      <formula>NOT(ISERROR(SEARCH("09.00 -16.00",BG135)))</formula>
    </cfRule>
  </conditionalFormatting>
  <conditionalFormatting sqref="BG137:BG142">
    <cfRule type="containsText" dxfId="5661" priority="5185" operator="containsText" text="09.00 -13.00">
      <formula>NOT(ISERROR(SEARCH("09.00 -13.00",BG137)))</formula>
    </cfRule>
    <cfRule type="containsText" dxfId="5660" priority="5186" operator="containsText" text="09.00 -15:00">
      <formula>NOT(ISERROR(SEARCH("09.00 -15:00",BG137)))</formula>
    </cfRule>
    <cfRule type="containsText" dxfId="5659" priority="5187" operator="containsText" text="09.00 -16.00">
      <formula>NOT(ISERROR(SEARCH("09.00 -16.00",BG137)))</formula>
    </cfRule>
  </conditionalFormatting>
  <conditionalFormatting sqref="BG135">
    <cfRule type="containsText" dxfId="5658" priority="5182" operator="containsText" text="09.00 -13.00">
      <formula>NOT(ISERROR(SEARCH("09.00 -13.00",BG135)))</formula>
    </cfRule>
    <cfRule type="containsText" dxfId="5657" priority="5183" operator="containsText" text="09.00 -15:00">
      <formula>NOT(ISERROR(SEARCH("09.00 -15:00",BG135)))</formula>
    </cfRule>
    <cfRule type="containsText" dxfId="5656" priority="5184" operator="containsText" text="09.00 -16.00">
      <formula>NOT(ISERROR(SEARCH("09.00 -16.00",BG135)))</formula>
    </cfRule>
  </conditionalFormatting>
  <conditionalFormatting sqref="BG136">
    <cfRule type="containsText" dxfId="5655" priority="5188" operator="containsText" text="09.00 -13.00">
      <formula>NOT(ISERROR(SEARCH("09.00 -13.00",BG136)))</formula>
    </cfRule>
    <cfRule type="containsText" dxfId="5654" priority="5189" operator="containsText" text="09.00 -15:00">
      <formula>NOT(ISERROR(SEARCH("09.00 -15:00",BG136)))</formula>
    </cfRule>
    <cfRule type="containsText" dxfId="5653" priority="5190" operator="containsText" text="09.00 -16.00">
      <formula>NOT(ISERROR(SEARCH("09.00 -16.00",BG136)))</formula>
    </cfRule>
  </conditionalFormatting>
  <conditionalFormatting sqref="BG137:BG142">
    <cfRule type="containsText" dxfId="5652" priority="5176" operator="containsText" text="09.00 -13.00">
      <formula>NOT(ISERROR(SEARCH("09.00 -13.00",BG137)))</formula>
    </cfRule>
    <cfRule type="containsText" dxfId="5651" priority="5177" operator="containsText" text="09.00 -15:00">
      <formula>NOT(ISERROR(SEARCH("09.00 -15:00",BG137)))</formula>
    </cfRule>
    <cfRule type="containsText" dxfId="5650" priority="5178" operator="containsText" text="09.00 -16.00">
      <formula>NOT(ISERROR(SEARCH("09.00 -16.00",BG137)))</formula>
    </cfRule>
  </conditionalFormatting>
  <conditionalFormatting sqref="BG114">
    <cfRule type="cellIs" dxfId="5649" priority="5426" operator="equal">
      <formula>"09.00 – 13.00"</formula>
    </cfRule>
  </conditionalFormatting>
  <conditionalFormatting sqref="BG114">
    <cfRule type="cellIs" dxfId="5648" priority="5427" operator="equal">
      <formula>"09.00 – 15.00"</formula>
    </cfRule>
  </conditionalFormatting>
  <conditionalFormatting sqref="BG114">
    <cfRule type="cellIs" dxfId="5647" priority="5428" operator="equal">
      <formula>"09.00 – 18.00"</formula>
    </cfRule>
  </conditionalFormatting>
  <conditionalFormatting sqref="BG114">
    <cfRule type="cellIs" dxfId="5646" priority="5429" operator="equal">
      <formula>"09.30 – 13.00"</formula>
    </cfRule>
  </conditionalFormatting>
  <conditionalFormatting sqref="BG114">
    <cfRule type="cellIs" dxfId="5645" priority="5430" operator="equal">
      <formula>"10.30 – 19.30"</formula>
    </cfRule>
  </conditionalFormatting>
  <conditionalFormatting sqref="BG114">
    <cfRule type="cellIs" dxfId="5644" priority="5431" operator="equal">
      <formula>"11.30 – 19.30"</formula>
    </cfRule>
  </conditionalFormatting>
  <conditionalFormatting sqref="BG114">
    <cfRule type="cellIs" dxfId="5643" priority="5432" operator="equal">
      <formula>_FV(13,"3")</formula>
    </cfRule>
  </conditionalFormatting>
  <conditionalFormatting sqref="BG114">
    <cfRule type="cellIs" dxfId="5642" priority="5433" operator="equal">
      <formula>_FV(13,"3")</formula>
    </cfRule>
  </conditionalFormatting>
  <conditionalFormatting sqref="BG114">
    <cfRule type="cellIs" dxfId="5641" priority="5434" operator="equal">
      <formula>_FV(13,"3")</formula>
    </cfRule>
  </conditionalFormatting>
  <conditionalFormatting sqref="BG114">
    <cfRule type="containsText" dxfId="5640" priority="5416" operator="containsText" text="DOMENICA">
      <formula>NOT(ISERROR(SEARCH("DOMENICA",BG114)))</formula>
    </cfRule>
    <cfRule type="containsText" dxfId="5639" priority="5417" operator="containsText" text="08.30 – 14.30">
      <formula>NOT(ISERROR(SEARCH("08.30 – 14.30",BG114)))</formula>
    </cfRule>
    <cfRule type="containsText" dxfId="5638" priority="5418" operator="containsText" text="09.30 – 18.30">
      <formula>NOT(ISERROR(SEARCH("09.30 – 18.30",BG114)))</formula>
    </cfRule>
    <cfRule type="containsText" dxfId="5637" priority="5419" operator="containsText" text="08.30 – 16.30">
      <formula>NOT(ISERROR(SEARCH("08.30 – 16.30",BG114)))</formula>
    </cfRule>
    <cfRule type="containsText" dxfId="5636" priority="5420" operator="containsText" text="08.30 – 17.30">
      <formula>NOT(ISERROR(SEARCH("08.30 – 17.30",BG114)))</formula>
    </cfRule>
    <cfRule type="containsText" dxfId="5635" priority="5421" operator="containsText" text="09.00 – 18.00">
      <formula>NOT(ISERROR(SEARCH("09.00 – 18.00",BG114)))</formula>
    </cfRule>
    <cfRule type="containsText" dxfId="5634" priority="5422" operator="containsText" text="09.00 – 15.00">
      <formula>NOT(ISERROR(SEARCH("09.00 – 15.00",BG114)))</formula>
    </cfRule>
    <cfRule type="containsText" dxfId="5633" priority="5423" operator="containsText" text="10.30 – 19.30">
      <formula>NOT(ISERROR(SEARCH("10.30 – 19.30",BG114)))</formula>
    </cfRule>
    <cfRule type="containsText" dxfId="5632" priority="5424" operator="containsText" text="09.00 – 13.00">
      <formula>NOT(ISERROR(SEARCH("09.00 – 13.00",BG114)))</formula>
    </cfRule>
    <cfRule type="containsText" dxfId="5631" priority="5425" operator="containsText" text="11.30 – 19.30">
      <formula>NOT(ISERROR(SEARCH("11.30 – 19.30",BG114)))</formula>
    </cfRule>
  </conditionalFormatting>
  <conditionalFormatting sqref="BG114">
    <cfRule type="cellIs" dxfId="5630" priority="5408" operator="equal">
      <formula>"09.00 – 15.00"</formula>
    </cfRule>
  </conditionalFormatting>
  <conditionalFormatting sqref="BG114">
    <cfRule type="cellIs" dxfId="5629" priority="5409" operator="equal">
      <formula>"09.00 – 18.00"</formula>
    </cfRule>
  </conditionalFormatting>
  <conditionalFormatting sqref="BG114">
    <cfRule type="cellIs" dxfId="5628" priority="5410" operator="equal">
      <formula>"09.30 – 13.00"</formula>
    </cfRule>
  </conditionalFormatting>
  <conditionalFormatting sqref="BG114">
    <cfRule type="cellIs" dxfId="5627" priority="5411" operator="equal">
      <formula>"10.30 – 19.30"</formula>
    </cfRule>
  </conditionalFormatting>
  <conditionalFormatting sqref="BG114">
    <cfRule type="cellIs" dxfId="5626" priority="5412" operator="equal">
      <formula>"11.30 – 19.30"</formula>
    </cfRule>
  </conditionalFormatting>
  <conditionalFormatting sqref="BG114">
    <cfRule type="cellIs" dxfId="5625" priority="5413" operator="equal">
      <formula>_FV(13,"3")</formula>
    </cfRule>
  </conditionalFormatting>
  <conditionalFormatting sqref="BG114">
    <cfRule type="cellIs" dxfId="5624" priority="5414" operator="equal">
      <formula>_FV(13,"3")</formula>
    </cfRule>
  </conditionalFormatting>
  <conditionalFormatting sqref="BG114">
    <cfRule type="cellIs" dxfId="5623" priority="5415" operator="equal">
      <formula>_FV(13,"3")</formula>
    </cfRule>
  </conditionalFormatting>
  <conditionalFormatting sqref="BG114">
    <cfRule type="cellIs" dxfId="5622" priority="5400" operator="equal">
      <formula>"09.00 – 15.00"</formula>
    </cfRule>
  </conditionalFormatting>
  <conditionalFormatting sqref="BG114">
    <cfRule type="cellIs" dxfId="5621" priority="5401" operator="equal">
      <formula>"09.00 – 18.00"</formula>
    </cfRule>
  </conditionalFormatting>
  <conditionalFormatting sqref="BG114">
    <cfRule type="cellIs" dxfId="5620" priority="5402" operator="equal">
      <formula>"09.30 – 13.00"</formula>
    </cfRule>
  </conditionalFormatting>
  <conditionalFormatting sqref="BG114">
    <cfRule type="cellIs" dxfId="5619" priority="5403" operator="equal">
      <formula>"10.30 – 19.30"</formula>
    </cfRule>
  </conditionalFormatting>
  <conditionalFormatting sqref="BG114">
    <cfRule type="cellIs" dxfId="5618" priority="5404" operator="equal">
      <formula>"11.30 – 19.30"</formula>
    </cfRule>
  </conditionalFormatting>
  <conditionalFormatting sqref="BG114">
    <cfRule type="cellIs" dxfId="5617" priority="5405" operator="equal">
      <formula>_FV(13,"3")</formula>
    </cfRule>
  </conditionalFormatting>
  <conditionalFormatting sqref="BG114">
    <cfRule type="cellIs" dxfId="5616" priority="5406" operator="equal">
      <formula>_FV(13,"3")</formula>
    </cfRule>
  </conditionalFormatting>
  <conditionalFormatting sqref="BG114">
    <cfRule type="cellIs" dxfId="5615" priority="5407" operator="equal">
      <formula>_FV(13,"3")</formula>
    </cfRule>
  </conditionalFormatting>
  <conditionalFormatting sqref="BG114">
    <cfRule type="containsText" dxfId="5614" priority="5394" operator="containsText" text="09.00 - 13.00">
      <formula>NOT(ISERROR(SEARCH("09.00 - 13.00",BG114)))</formula>
    </cfRule>
    <cfRule type="containsText" dxfId="5613" priority="5395" operator="containsText" text="09.00 – 15:00">
      <formula>NOT(ISERROR(SEARCH("09.00 – 15:00",BG114)))</formula>
    </cfRule>
    <cfRule type="containsText" dxfId="5612" priority="5396" operator="containsText" text="09.00 – 16.00">
      <formula>NOT(ISERROR(SEARCH("09.00 – 16.00",BG114)))</formula>
    </cfRule>
    <cfRule type="containsText" dxfId="5611" priority="5397" operator="containsText" text="09.00 - 13:00">
      <formula>NOT(ISERROR(SEARCH("09.00 - 13:00",BG114)))</formula>
    </cfRule>
    <cfRule type="containsText" dxfId="5610" priority="5398" operator="containsText" text="08.30 – 16:30 ">
      <formula>NOT(ISERROR(SEARCH("08.30 – 16:30 ",BG114)))</formula>
    </cfRule>
    <cfRule type="containsText" dxfId="5609" priority="5399" operator="containsText" text="08.30 – 17:30 ">
      <formula>NOT(ISERROR(SEARCH("08.30 – 17:30 ",BG114)))</formula>
    </cfRule>
  </conditionalFormatting>
  <conditionalFormatting sqref="BG114">
    <cfRule type="cellIs" dxfId="5608" priority="5386" operator="equal">
      <formula>"09.00 – 15.00"</formula>
    </cfRule>
  </conditionalFormatting>
  <conditionalFormatting sqref="BG114">
    <cfRule type="cellIs" dxfId="5607" priority="5387" operator="equal">
      <formula>"09.00 – 18.00"</formula>
    </cfRule>
  </conditionalFormatting>
  <conditionalFormatting sqref="BG114">
    <cfRule type="cellIs" dxfId="5606" priority="5388" operator="equal">
      <formula>"09.30 – 13.00"</formula>
    </cfRule>
  </conditionalFormatting>
  <conditionalFormatting sqref="BG114">
    <cfRule type="cellIs" dxfId="5605" priority="5389" operator="equal">
      <formula>"10.30 – 19.30"</formula>
    </cfRule>
  </conditionalFormatting>
  <conditionalFormatting sqref="BG114">
    <cfRule type="cellIs" dxfId="5604" priority="5390" operator="equal">
      <formula>"11.30 – 19.30"</formula>
    </cfRule>
  </conditionalFormatting>
  <conditionalFormatting sqref="BG114">
    <cfRule type="cellIs" dxfId="5603" priority="5391" operator="equal">
      <formula>_FV(13,"3")</formula>
    </cfRule>
  </conditionalFormatting>
  <conditionalFormatting sqref="BG114">
    <cfRule type="cellIs" dxfId="5602" priority="5392" operator="equal">
      <formula>_FV(13,"3")</formula>
    </cfRule>
  </conditionalFormatting>
  <conditionalFormatting sqref="BG114">
    <cfRule type="cellIs" dxfId="5601" priority="5393" operator="equal">
      <formula>_FV(13,"3")</formula>
    </cfRule>
  </conditionalFormatting>
  <conditionalFormatting sqref="BG114">
    <cfRule type="containsText" dxfId="5600" priority="5376" operator="containsText" text="DOMENICA">
      <formula>NOT(ISERROR(SEARCH("DOMENICA",BG114)))</formula>
    </cfRule>
    <cfRule type="containsText" dxfId="5599" priority="5377" operator="containsText" text="08.30 – 14.30">
      <formula>NOT(ISERROR(SEARCH("08.30 – 14.30",BG114)))</formula>
    </cfRule>
    <cfRule type="containsText" dxfId="5598" priority="5378" operator="containsText" text="09.30 – 18.30">
      <formula>NOT(ISERROR(SEARCH("09.30 – 18.30",BG114)))</formula>
    </cfRule>
    <cfRule type="containsText" dxfId="5597" priority="5379" operator="containsText" text="08.30 – 16.30">
      <formula>NOT(ISERROR(SEARCH("08.30 – 16.30",BG114)))</formula>
    </cfRule>
    <cfRule type="containsText" dxfId="5596" priority="5380" operator="containsText" text="08.30 – 17.30">
      <formula>NOT(ISERROR(SEARCH("08.30 – 17.30",BG114)))</formula>
    </cfRule>
    <cfRule type="containsText" dxfId="5595" priority="5381" operator="containsText" text="09.00 – 18.00">
      <formula>NOT(ISERROR(SEARCH("09.00 – 18.00",BG114)))</formula>
    </cfRule>
    <cfRule type="containsText" dxfId="5594" priority="5382" operator="containsText" text="09.00 – 15.00">
      <formula>NOT(ISERROR(SEARCH("09.00 – 15.00",BG114)))</formula>
    </cfRule>
    <cfRule type="containsText" dxfId="5593" priority="5383" operator="containsText" text="10.30 – 19.30">
      <formula>NOT(ISERROR(SEARCH("10.30 – 19.30",BG114)))</formula>
    </cfRule>
    <cfRule type="containsText" dxfId="5592" priority="5384" operator="containsText" text="09.00 – 13.00">
      <formula>NOT(ISERROR(SEARCH("09.00 – 13.00",BG114)))</formula>
    </cfRule>
    <cfRule type="containsText" dxfId="5591" priority="5385" operator="containsText" text="11.30 – 19.30">
      <formula>NOT(ISERROR(SEARCH("11.30 – 19.30",BG114)))</formula>
    </cfRule>
  </conditionalFormatting>
  <conditionalFormatting sqref="BG114">
    <cfRule type="cellIs" dxfId="5590" priority="5369" operator="equal">
      <formula>"09.00 – 18.00"</formula>
    </cfRule>
  </conditionalFormatting>
  <conditionalFormatting sqref="BG114">
    <cfRule type="cellIs" dxfId="5589" priority="5370" operator="equal">
      <formula>"09.30 – 13.00"</formula>
    </cfRule>
  </conditionalFormatting>
  <conditionalFormatting sqref="BG114">
    <cfRule type="cellIs" dxfId="5588" priority="5371" operator="equal">
      <formula>"10.30 – 19.30"</formula>
    </cfRule>
  </conditionalFormatting>
  <conditionalFormatting sqref="BG114">
    <cfRule type="cellIs" dxfId="5587" priority="5372" operator="equal">
      <formula>"11.30 – 19.30"</formula>
    </cfRule>
  </conditionalFormatting>
  <conditionalFormatting sqref="BG114">
    <cfRule type="cellIs" dxfId="5586" priority="5373" operator="equal">
      <formula>_FV(13,"3")</formula>
    </cfRule>
  </conditionalFormatting>
  <conditionalFormatting sqref="BG114">
    <cfRule type="cellIs" dxfId="5585" priority="5374" operator="equal">
      <formula>_FV(13,"3")</formula>
    </cfRule>
  </conditionalFormatting>
  <conditionalFormatting sqref="BG114">
    <cfRule type="cellIs" dxfId="5584" priority="5375" operator="equal">
      <formula>_FV(13,"3")</formula>
    </cfRule>
  </conditionalFormatting>
  <conditionalFormatting sqref="BG114">
    <cfRule type="cellIs" dxfId="5583" priority="5362" operator="equal">
      <formula>"09.00 – 18.00"</formula>
    </cfRule>
  </conditionalFormatting>
  <conditionalFormatting sqref="BG114">
    <cfRule type="cellIs" dxfId="5582" priority="5363" operator="equal">
      <formula>"09.30 – 13.00"</formula>
    </cfRule>
  </conditionalFormatting>
  <conditionalFormatting sqref="BG114">
    <cfRule type="cellIs" dxfId="5581" priority="5364" operator="equal">
      <formula>"10.30 – 19.30"</formula>
    </cfRule>
  </conditionalFormatting>
  <conditionalFormatting sqref="BG114">
    <cfRule type="cellIs" dxfId="5580" priority="5365" operator="equal">
      <formula>"11.30 – 19.30"</formula>
    </cfRule>
  </conditionalFormatting>
  <conditionalFormatting sqref="BG114">
    <cfRule type="cellIs" dxfId="5579" priority="5366" operator="equal">
      <formula>_FV(13,"3")</formula>
    </cfRule>
  </conditionalFormatting>
  <conditionalFormatting sqref="BG114">
    <cfRule type="cellIs" dxfId="5578" priority="5367" operator="equal">
      <formula>_FV(13,"3")</formula>
    </cfRule>
  </conditionalFormatting>
  <conditionalFormatting sqref="BG114">
    <cfRule type="cellIs" dxfId="5577" priority="5368" operator="equal">
      <formula>_FV(13,"3")</formula>
    </cfRule>
  </conditionalFormatting>
  <conditionalFormatting sqref="BG115:BG122">
    <cfRule type="containsText" dxfId="5576" priority="5344" operator="containsText" text="08.30 – 14.30">
      <formula>NOT(ISERROR(SEARCH("08.30 – 14.30",BG115)))</formula>
    </cfRule>
    <cfRule type="containsText" dxfId="5575" priority="5345" operator="containsText" text="09:30 – 18.30">
      <formula>NOT(ISERROR(SEARCH("09:30 – 18.30",BG115)))</formula>
    </cfRule>
    <cfRule type="containsText" dxfId="5574" priority="5346" operator="containsText" text="10.30 – 18.30">
      <formula>NOT(ISERROR(SEARCH("10.30 – 18.30",BG115)))</formula>
    </cfRule>
    <cfRule type="containsText" dxfId="5573" priority="5347" operator="containsText" text="09.30 – 18.30">
      <formula>NOT(ISERROR(SEARCH("09.30 – 18.30",BG115)))</formula>
    </cfRule>
    <cfRule type="containsText" dxfId="5572" priority="5349" operator="containsText" text="09.00 – 13:00">
      <formula>NOT(ISERROR(SEARCH("09.00 – 13:00",BG115)))</formula>
    </cfRule>
    <cfRule type="containsText" dxfId="5571" priority="5350" operator="containsText" text="08.30 – 16.30">
      <formula>NOT(ISERROR(SEARCH("08.30 – 16.30",BG115)))</formula>
    </cfRule>
    <cfRule type="containsText" dxfId="5570" priority="5351" operator="containsText" text="08:30 – 17.30">
      <formula>NOT(ISERROR(SEARCH("08:30 – 17.30",BG115)))</formula>
    </cfRule>
    <cfRule type="containsText" dxfId="5569" priority="5352" operator="containsText" text="08.30 – 17.30">
      <formula>NOT(ISERROR(SEARCH("08.30 – 17.30",BG115)))</formula>
    </cfRule>
    <cfRule type="containsText" dxfId="5568" priority="5353" operator="containsText" text="09.00 – 18.00">
      <formula>NOT(ISERROR(SEARCH("09.00 – 18.00",BG115)))</formula>
    </cfRule>
    <cfRule type="containsText" dxfId="5567" priority="5354" operator="containsText" text="09.00 – 13.00">
      <formula>NOT(ISERROR(SEARCH("09.00 – 13.00",BG115)))</formula>
    </cfRule>
    <cfRule type="containsText" dxfId="5566" priority="5355" operator="containsText" text="11.30 – 19.30">
      <formula>NOT(ISERROR(SEARCH("11.30 – 19.30",BG115)))</formula>
    </cfRule>
    <cfRule type="containsText" dxfId="5565" priority="5356" operator="containsText" text="10.30 – 19.30">
      <formula>NOT(ISERROR(SEARCH("10.30 – 19.30",BG115)))</formula>
    </cfRule>
    <cfRule type="containsText" dxfId="5564" priority="5357" operator="containsText" text="09.00 – 15.00">
      <formula>NOT(ISERROR(SEARCH("09.00 – 15.00",BG115)))</formula>
    </cfRule>
    <cfRule type="containsText" dxfId="5563" priority="5358" operator="containsText" text="1 2 : 3 0">
      <formula>NOT(ISERROR(SEARCH("1 2 : 3 0",BG115)))</formula>
    </cfRule>
    <cfRule type="containsText" dxfId="5562" priority="5359" operator="containsText" text="1 3 : 3 0">
      <formula>NOT(ISERROR(SEARCH("1 3 : 3 0",BG115)))</formula>
    </cfRule>
    <cfRule type="containsText" dxfId="5561" priority="5360" operator="containsText" text="FESTIVITÁ">
      <formula>NOT(ISERROR(SEARCH("FESTIVITÁ",BG115)))</formula>
    </cfRule>
    <cfRule type="cellIs" dxfId="5560" priority="5361" operator="equal">
      <formula>"DOMENICA"</formula>
    </cfRule>
  </conditionalFormatting>
  <conditionalFormatting sqref="BG115:BG122">
    <cfRule type="containsText" dxfId="5559" priority="5336" operator="containsText" text="09.00 - 13.00">
      <formula>NOT(ISERROR(SEARCH("09.00 - 13.00",BG115)))</formula>
    </cfRule>
    <cfRule type="containsText" dxfId="5558" priority="5339" operator="containsText" text="09.00 – 15:00">
      <formula>NOT(ISERROR(SEARCH("09.00 – 15:00",BG115)))</formula>
    </cfRule>
    <cfRule type="containsText" dxfId="5557" priority="5340" operator="containsText" text="09.00 – 16.00">
      <formula>NOT(ISERROR(SEARCH("09.00 – 16.00",BG115)))</formula>
    </cfRule>
    <cfRule type="containsText" dxfId="5556" priority="5341" operator="containsText" text="09.00 - 13:00">
      <formula>NOT(ISERROR(SEARCH("09.00 - 13:00",BG115)))</formula>
    </cfRule>
    <cfRule type="containsText" dxfId="5555" priority="5342" operator="containsText" text="08.30 – 16:30 ">
      <formula>NOT(ISERROR(SEARCH("08.30 – 16:30 ",BG115)))</formula>
    </cfRule>
    <cfRule type="containsText" dxfId="5554" priority="5343" operator="containsText" text="08.30 – 17:30 ">
      <formula>NOT(ISERROR(SEARCH("08.30 – 17:30 ",BG115)))</formula>
    </cfRule>
  </conditionalFormatting>
  <conditionalFormatting sqref="BG115:BG122">
    <cfRule type="containsText" dxfId="5553" priority="5338" operator="containsText" text="1 3 : 0 0">
      <formula>NOT(ISERROR(SEARCH("1 3 : 0 0",BG115)))</formula>
    </cfRule>
  </conditionalFormatting>
  <conditionalFormatting sqref="BG115">
    <cfRule type="containsText" dxfId="5552" priority="5337" operator="containsText" text="13:00">
      <formula>NOT(ISERROR(SEARCH("13:00",BG115)))</formula>
    </cfRule>
  </conditionalFormatting>
  <conditionalFormatting sqref="BG115:BG122">
    <cfRule type="containsText" dxfId="5551" priority="5348" operator="containsText" text="09:00 – 13.00 ">
      <formula>NOT(ISERROR(SEARCH("09:00 – 13.00 ",BG115)))</formula>
    </cfRule>
  </conditionalFormatting>
  <conditionalFormatting sqref="BG121">
    <cfRule type="containsText" dxfId="5550" priority="5335" operator="containsText" text="09:00 – 13.00 ">
      <formula>NOT(ISERROR(SEARCH("09:00 – 13.00 ",BG121)))</formula>
    </cfRule>
  </conditionalFormatting>
  <conditionalFormatting sqref="BG115:BG122">
    <cfRule type="containsText" dxfId="5549" priority="5334" operator="containsText" text="09:00 – 13.00 ">
      <formula>NOT(ISERROR(SEARCH("09:00 – 13.00 ",BG115)))</formula>
    </cfRule>
  </conditionalFormatting>
  <conditionalFormatting sqref="BG121:BG122">
    <cfRule type="containsText" dxfId="5548" priority="5333" operator="containsText" text="09:00 – 13.00 ">
      <formula>NOT(ISERROR(SEARCH("09:00 – 13.00 ",BG121)))</formula>
    </cfRule>
  </conditionalFormatting>
  <conditionalFormatting sqref="BG116">
    <cfRule type="containsText" dxfId="5547" priority="5330" operator="containsText" text="09.00 -13.00">
      <formula>NOT(ISERROR(SEARCH("09.00 -13.00",BG116)))</formula>
    </cfRule>
    <cfRule type="containsText" dxfId="5546" priority="5331" operator="containsText" text="09.00 -15:00">
      <formula>NOT(ISERROR(SEARCH("09.00 -15:00",BG116)))</formula>
    </cfRule>
    <cfRule type="containsText" dxfId="5545" priority="5332" operator="containsText" text="09.00 -16.00">
      <formula>NOT(ISERROR(SEARCH("09.00 -16.00",BG116)))</formula>
    </cfRule>
  </conditionalFormatting>
  <conditionalFormatting sqref="BG117:BG122">
    <cfRule type="containsText" dxfId="5544" priority="5327" operator="containsText" text="09.00 -13.00">
      <formula>NOT(ISERROR(SEARCH("09.00 -13.00",BG117)))</formula>
    </cfRule>
    <cfRule type="containsText" dxfId="5543" priority="5328" operator="containsText" text="09.00 -15:00">
      <formula>NOT(ISERROR(SEARCH("09.00 -15:00",BG117)))</formula>
    </cfRule>
    <cfRule type="containsText" dxfId="5542" priority="5329" operator="containsText" text="09.00 -16.00">
      <formula>NOT(ISERROR(SEARCH("09.00 -16.00",BG117)))</formula>
    </cfRule>
  </conditionalFormatting>
  <conditionalFormatting sqref="BG115">
    <cfRule type="containsText" dxfId="5541" priority="5324" operator="containsText" text="09.00 -13.00">
      <formula>NOT(ISERROR(SEARCH("09.00 -13.00",BG115)))</formula>
    </cfRule>
    <cfRule type="containsText" dxfId="5540" priority="5325" operator="containsText" text="09.00 -15:00">
      <formula>NOT(ISERROR(SEARCH("09.00 -15:00",BG115)))</formula>
    </cfRule>
    <cfRule type="containsText" dxfId="5539" priority="5326" operator="containsText" text="09.00 -16.00">
      <formula>NOT(ISERROR(SEARCH("09.00 -16.00",BG115)))</formula>
    </cfRule>
  </conditionalFormatting>
  <conditionalFormatting sqref="BG121">
    <cfRule type="containsText" dxfId="5538" priority="5323" operator="containsText" text="09:00 – 13.00 ">
      <formula>NOT(ISERROR(SEARCH("09:00 – 13.00 ",BG121)))</formula>
    </cfRule>
  </conditionalFormatting>
  <conditionalFormatting sqref="BG115:BG122">
    <cfRule type="containsText" dxfId="5537" priority="5322" operator="containsText" text="09:00 – 13.00 ">
      <formula>NOT(ISERROR(SEARCH("09:00 – 13.00 ",BG115)))</formula>
    </cfRule>
  </conditionalFormatting>
  <conditionalFormatting sqref="BG121:BG122">
    <cfRule type="containsText" dxfId="5536" priority="5321" operator="containsText" text="09:00 – 13.00 ">
      <formula>NOT(ISERROR(SEARCH("09:00 – 13.00 ",BG121)))</formula>
    </cfRule>
  </conditionalFormatting>
  <conditionalFormatting sqref="BG116">
    <cfRule type="containsText" dxfId="5535" priority="5318" operator="containsText" text="09.00 -13.00">
      <formula>NOT(ISERROR(SEARCH("09.00 -13.00",BG116)))</formula>
    </cfRule>
    <cfRule type="containsText" dxfId="5534" priority="5319" operator="containsText" text="09.00 -15:00">
      <formula>NOT(ISERROR(SEARCH("09.00 -15:00",BG116)))</formula>
    </cfRule>
    <cfRule type="containsText" dxfId="5533" priority="5320" operator="containsText" text="09.00 -16.00">
      <formula>NOT(ISERROR(SEARCH("09.00 -16.00",BG116)))</formula>
    </cfRule>
  </conditionalFormatting>
  <conditionalFormatting sqref="BG117:BG122">
    <cfRule type="containsText" dxfId="5532" priority="5315" operator="containsText" text="09.00 -13.00">
      <formula>NOT(ISERROR(SEARCH("09.00 -13.00",BG117)))</formula>
    </cfRule>
    <cfRule type="containsText" dxfId="5531" priority="5316" operator="containsText" text="09.00 -15:00">
      <formula>NOT(ISERROR(SEARCH("09.00 -15:00",BG117)))</formula>
    </cfRule>
    <cfRule type="containsText" dxfId="5530" priority="5317" operator="containsText" text="09.00 -16.00">
      <formula>NOT(ISERROR(SEARCH("09.00 -16.00",BG117)))</formula>
    </cfRule>
  </conditionalFormatting>
  <conditionalFormatting sqref="BG115">
    <cfRule type="containsText" dxfId="5529" priority="5312" operator="containsText" text="09.00 -13.00">
      <formula>NOT(ISERROR(SEARCH("09.00 -13.00",BG115)))</formula>
    </cfRule>
    <cfRule type="containsText" dxfId="5528" priority="5313" operator="containsText" text="09.00 -15:00">
      <formula>NOT(ISERROR(SEARCH("09.00 -15:00",BG115)))</formula>
    </cfRule>
    <cfRule type="containsText" dxfId="5527" priority="5314" operator="containsText" text="09.00 -16.00">
      <formula>NOT(ISERROR(SEARCH("09.00 -16.00",BG115)))</formula>
    </cfRule>
  </conditionalFormatting>
  <conditionalFormatting sqref="BG116">
    <cfRule type="containsText" dxfId="5526" priority="5309" operator="containsText" text="09.00 -13:00">
      <formula>NOT(ISERROR(SEARCH("09.00 -13:00",BG116)))</formula>
    </cfRule>
    <cfRule type="containsText" dxfId="5525" priority="5310" operator="containsText" text="08.30 -17.30">
      <formula>NOT(ISERROR(SEARCH("08.30 -17.30",BG116)))</formula>
    </cfRule>
    <cfRule type="containsText" dxfId="5524" priority="5311" operator="containsText" text="08.30 -15:30">
      <formula>NOT(ISERROR(SEARCH("08.30 -15:30",BG116)))</formula>
    </cfRule>
  </conditionalFormatting>
  <conditionalFormatting sqref="BG117:BG122">
    <cfRule type="containsText" dxfId="5523" priority="5306" operator="containsText" text="09.00 -13.00">
      <formula>NOT(ISERROR(SEARCH("09.00 -13.00",BG117)))</formula>
    </cfRule>
    <cfRule type="containsText" dxfId="5522" priority="5307" operator="containsText" text="09.00 -15:00">
      <formula>NOT(ISERROR(SEARCH("09.00 -15:00",BG117)))</formula>
    </cfRule>
    <cfRule type="containsText" dxfId="5521" priority="5308" operator="containsText" text="09.00 -16.00">
      <formula>NOT(ISERROR(SEARCH("09.00 -16.00",BG117)))</formula>
    </cfRule>
  </conditionalFormatting>
  <conditionalFormatting sqref="BG117:BG122">
    <cfRule type="containsText" dxfId="5520" priority="5303" operator="containsText" text="09.00 -13:00">
      <formula>NOT(ISERROR(SEARCH("09.00 -13:00",BG117)))</formula>
    </cfRule>
    <cfRule type="containsText" dxfId="5519" priority="5304" operator="containsText" text="08.30 -17.30">
      <formula>NOT(ISERROR(SEARCH("08.30 -17.30",BG117)))</formula>
    </cfRule>
    <cfRule type="containsText" dxfId="5518" priority="5305" operator="containsText" text="08.30 -15:30">
      <formula>NOT(ISERROR(SEARCH("08.30 -15:30",BG117)))</formula>
    </cfRule>
  </conditionalFormatting>
  <conditionalFormatting sqref="BG115">
    <cfRule type="containsText" dxfId="5517" priority="5300" operator="containsText" text="09.00 -13.00">
      <formula>NOT(ISERROR(SEARCH("09.00 -13.00",BG115)))</formula>
    </cfRule>
    <cfRule type="containsText" dxfId="5516" priority="5301" operator="containsText" text="09.00 -15:00">
      <formula>NOT(ISERROR(SEARCH("09.00 -15:00",BG115)))</formula>
    </cfRule>
    <cfRule type="containsText" dxfId="5515" priority="5302" operator="containsText" text="09.00 -16.00">
      <formula>NOT(ISERROR(SEARCH("09.00 -16.00",BG115)))</formula>
    </cfRule>
  </conditionalFormatting>
  <conditionalFormatting sqref="BG115">
    <cfRule type="containsText" dxfId="5514" priority="5297" operator="containsText" text="09.00 -13:00">
      <formula>NOT(ISERROR(SEARCH("09.00 -13:00",BG115)))</formula>
    </cfRule>
    <cfRule type="containsText" dxfId="5513" priority="5298" operator="containsText" text="08.30 -17.30">
      <formula>NOT(ISERROR(SEARCH("08.30 -17.30",BG115)))</formula>
    </cfRule>
    <cfRule type="containsText" dxfId="5512" priority="5299" operator="containsText" text="08.30 -15:30">
      <formula>NOT(ISERROR(SEARCH("08.30 -15:30",BG115)))</formula>
    </cfRule>
  </conditionalFormatting>
  <conditionalFormatting sqref="BG125:BG132">
    <cfRule type="containsText" dxfId="5511" priority="5279" operator="containsText" text="08.30 – 14.30">
      <formula>NOT(ISERROR(SEARCH("08.30 – 14.30",BG125)))</formula>
    </cfRule>
    <cfRule type="containsText" dxfId="5510" priority="5280" operator="containsText" text="09:30 – 18.30">
      <formula>NOT(ISERROR(SEARCH("09:30 – 18.30",BG125)))</formula>
    </cfRule>
    <cfRule type="containsText" dxfId="5509" priority="5281" operator="containsText" text="10.30 – 18.30">
      <formula>NOT(ISERROR(SEARCH("10.30 – 18.30",BG125)))</formula>
    </cfRule>
    <cfRule type="containsText" dxfId="5508" priority="5282" operator="containsText" text="09.30 – 18.30">
      <formula>NOT(ISERROR(SEARCH("09.30 – 18.30",BG125)))</formula>
    </cfRule>
    <cfRule type="containsText" dxfId="5507" priority="5284" operator="containsText" text="09.00 – 13:00">
      <formula>NOT(ISERROR(SEARCH("09.00 – 13:00",BG125)))</formula>
    </cfRule>
    <cfRule type="containsText" dxfId="5506" priority="5285" operator="containsText" text="08.30 – 16.30">
      <formula>NOT(ISERROR(SEARCH("08.30 – 16.30",BG125)))</formula>
    </cfRule>
    <cfRule type="containsText" dxfId="5505" priority="5286" operator="containsText" text="08:30 – 17.30">
      <formula>NOT(ISERROR(SEARCH("08:30 – 17.30",BG125)))</formula>
    </cfRule>
    <cfRule type="containsText" dxfId="5504" priority="5287" operator="containsText" text="08.30 – 17.30">
      <formula>NOT(ISERROR(SEARCH("08.30 – 17.30",BG125)))</formula>
    </cfRule>
    <cfRule type="containsText" dxfId="5503" priority="5288" operator="containsText" text="09.00 – 18.00">
      <formula>NOT(ISERROR(SEARCH("09.00 – 18.00",BG125)))</formula>
    </cfRule>
    <cfRule type="containsText" dxfId="5502" priority="5289" operator="containsText" text="09.00 – 13.00">
      <formula>NOT(ISERROR(SEARCH("09.00 – 13.00",BG125)))</formula>
    </cfRule>
    <cfRule type="containsText" dxfId="5501" priority="5290" operator="containsText" text="11.30 – 19.30">
      <formula>NOT(ISERROR(SEARCH("11.30 – 19.30",BG125)))</formula>
    </cfRule>
    <cfRule type="containsText" dxfId="5500" priority="5291" operator="containsText" text="10.30 – 19.30">
      <formula>NOT(ISERROR(SEARCH("10.30 – 19.30",BG125)))</formula>
    </cfRule>
    <cfRule type="containsText" dxfId="5499" priority="5292" operator="containsText" text="09.00 – 15.00">
      <formula>NOT(ISERROR(SEARCH("09.00 – 15.00",BG125)))</formula>
    </cfRule>
    <cfRule type="containsText" dxfId="5498" priority="5293" operator="containsText" text="1 2 : 3 0">
      <formula>NOT(ISERROR(SEARCH("1 2 : 3 0",BG125)))</formula>
    </cfRule>
    <cfRule type="containsText" dxfId="5497" priority="5294" operator="containsText" text="1 3 : 3 0">
      <formula>NOT(ISERROR(SEARCH("1 3 : 3 0",BG125)))</formula>
    </cfRule>
    <cfRule type="containsText" dxfId="5496" priority="5295" operator="containsText" text="FESTIVITÁ">
      <formula>NOT(ISERROR(SEARCH("FESTIVITÁ",BG125)))</formula>
    </cfRule>
    <cfRule type="cellIs" dxfId="5495" priority="5296" operator="equal">
      <formula>"DOMENICA"</formula>
    </cfRule>
  </conditionalFormatting>
  <conditionalFormatting sqref="BG125:BG132">
    <cfRule type="containsText" dxfId="5494" priority="5271" operator="containsText" text="09.00 - 13.00">
      <formula>NOT(ISERROR(SEARCH("09.00 - 13.00",BG125)))</formula>
    </cfRule>
    <cfRule type="containsText" dxfId="5493" priority="5274" operator="containsText" text="09.00 – 15:00">
      <formula>NOT(ISERROR(SEARCH("09.00 – 15:00",BG125)))</formula>
    </cfRule>
    <cfRule type="containsText" dxfId="5492" priority="5275" operator="containsText" text="09.00 – 16.00">
      <formula>NOT(ISERROR(SEARCH("09.00 – 16.00",BG125)))</formula>
    </cfRule>
    <cfRule type="containsText" dxfId="5491" priority="5276" operator="containsText" text="09.00 - 13:00">
      <formula>NOT(ISERROR(SEARCH("09.00 - 13:00",BG125)))</formula>
    </cfRule>
    <cfRule type="containsText" dxfId="5490" priority="5277" operator="containsText" text="08.30 – 16:30 ">
      <formula>NOT(ISERROR(SEARCH("08.30 – 16:30 ",BG125)))</formula>
    </cfRule>
    <cfRule type="containsText" dxfId="5489" priority="5278" operator="containsText" text="08.30 – 17:30 ">
      <formula>NOT(ISERROR(SEARCH("08.30 – 17:30 ",BG125)))</formula>
    </cfRule>
  </conditionalFormatting>
  <conditionalFormatting sqref="BG125:BG132">
    <cfRule type="containsText" dxfId="5488" priority="5273" operator="containsText" text="1 3 : 0 0">
      <formula>NOT(ISERROR(SEARCH("1 3 : 0 0",BG125)))</formula>
    </cfRule>
  </conditionalFormatting>
  <conditionalFormatting sqref="BG125">
    <cfRule type="containsText" dxfId="5487" priority="5272" operator="containsText" text="13:00">
      <formula>NOT(ISERROR(SEARCH("13:00",BG125)))</formula>
    </cfRule>
  </conditionalFormatting>
  <conditionalFormatting sqref="BG125:BG132">
    <cfRule type="containsText" dxfId="5486" priority="5283" operator="containsText" text="09:00 – 13.00 ">
      <formula>NOT(ISERROR(SEARCH("09:00 – 13.00 ",BG125)))</formula>
    </cfRule>
  </conditionalFormatting>
  <conditionalFormatting sqref="BG131">
    <cfRule type="containsText" dxfId="5485" priority="5270" operator="containsText" text="09:00 – 13.00 ">
      <formula>NOT(ISERROR(SEARCH("09:00 – 13.00 ",BG131)))</formula>
    </cfRule>
  </conditionalFormatting>
  <conditionalFormatting sqref="BG125:BG132">
    <cfRule type="containsText" dxfId="5484" priority="5269" operator="containsText" text="09:00 – 13.00 ">
      <formula>NOT(ISERROR(SEARCH("09:00 – 13.00 ",BG125)))</formula>
    </cfRule>
  </conditionalFormatting>
  <conditionalFormatting sqref="BG131:BG132">
    <cfRule type="containsText" dxfId="5483" priority="5268" operator="containsText" text="09:00 – 13.00 ">
      <formula>NOT(ISERROR(SEARCH("09:00 – 13.00 ",BG131)))</formula>
    </cfRule>
  </conditionalFormatting>
  <conditionalFormatting sqref="BG126">
    <cfRule type="containsText" dxfId="5482" priority="5265" operator="containsText" text="09.00 -13.00">
      <formula>NOT(ISERROR(SEARCH("09.00 -13.00",BG126)))</formula>
    </cfRule>
    <cfRule type="containsText" dxfId="5481" priority="5266" operator="containsText" text="09.00 -15:00">
      <formula>NOT(ISERROR(SEARCH("09.00 -15:00",BG126)))</formula>
    </cfRule>
    <cfRule type="containsText" dxfId="5480" priority="5267" operator="containsText" text="09.00 -16.00">
      <formula>NOT(ISERROR(SEARCH("09.00 -16.00",BG126)))</formula>
    </cfRule>
  </conditionalFormatting>
  <conditionalFormatting sqref="BG127:BG132">
    <cfRule type="containsText" dxfId="5479" priority="5262" operator="containsText" text="09.00 -13.00">
      <formula>NOT(ISERROR(SEARCH("09.00 -13.00",BG127)))</formula>
    </cfRule>
    <cfRule type="containsText" dxfId="5478" priority="5263" operator="containsText" text="09.00 -15:00">
      <formula>NOT(ISERROR(SEARCH("09.00 -15:00",BG127)))</formula>
    </cfRule>
    <cfRule type="containsText" dxfId="5477" priority="5264" operator="containsText" text="09.00 -16.00">
      <formula>NOT(ISERROR(SEARCH("09.00 -16.00",BG127)))</formula>
    </cfRule>
  </conditionalFormatting>
  <conditionalFormatting sqref="BG125">
    <cfRule type="containsText" dxfId="5476" priority="5259" operator="containsText" text="09.00 -13.00">
      <formula>NOT(ISERROR(SEARCH("09.00 -13.00",BG125)))</formula>
    </cfRule>
    <cfRule type="containsText" dxfId="5475" priority="5260" operator="containsText" text="09.00 -15:00">
      <formula>NOT(ISERROR(SEARCH("09.00 -15:00",BG125)))</formula>
    </cfRule>
    <cfRule type="containsText" dxfId="5474" priority="5261" operator="containsText" text="09.00 -16.00">
      <formula>NOT(ISERROR(SEARCH("09.00 -16.00",BG125)))</formula>
    </cfRule>
  </conditionalFormatting>
  <conditionalFormatting sqref="BG131">
    <cfRule type="containsText" dxfId="5473" priority="5258" operator="containsText" text="09:00 – 13.00 ">
      <formula>NOT(ISERROR(SEARCH("09:00 – 13.00 ",BG131)))</formula>
    </cfRule>
  </conditionalFormatting>
  <conditionalFormatting sqref="BG125:BG132">
    <cfRule type="containsText" dxfId="5472" priority="5257" operator="containsText" text="09:00 – 13.00 ">
      <formula>NOT(ISERROR(SEARCH("09:00 – 13.00 ",BG125)))</formula>
    </cfRule>
  </conditionalFormatting>
  <conditionalFormatting sqref="BG131:BG132">
    <cfRule type="containsText" dxfId="5471" priority="5256" operator="containsText" text="09:00 – 13.00 ">
      <formula>NOT(ISERROR(SEARCH("09:00 – 13.00 ",BG131)))</formula>
    </cfRule>
  </conditionalFormatting>
  <conditionalFormatting sqref="BG126">
    <cfRule type="containsText" dxfId="5470" priority="5253" operator="containsText" text="09.00 -13.00">
      <formula>NOT(ISERROR(SEARCH("09.00 -13.00",BG126)))</formula>
    </cfRule>
    <cfRule type="containsText" dxfId="5469" priority="5254" operator="containsText" text="09.00 -15:00">
      <formula>NOT(ISERROR(SEARCH("09.00 -15:00",BG126)))</formula>
    </cfRule>
    <cfRule type="containsText" dxfId="5468" priority="5255" operator="containsText" text="09.00 -16.00">
      <formula>NOT(ISERROR(SEARCH("09.00 -16.00",BG126)))</formula>
    </cfRule>
  </conditionalFormatting>
  <conditionalFormatting sqref="BG127:BG132">
    <cfRule type="containsText" dxfId="5467" priority="5250" operator="containsText" text="09.00 -13.00">
      <formula>NOT(ISERROR(SEARCH("09.00 -13.00",BG127)))</formula>
    </cfRule>
    <cfRule type="containsText" dxfId="5466" priority="5251" operator="containsText" text="09.00 -15:00">
      <formula>NOT(ISERROR(SEARCH("09.00 -15:00",BG127)))</formula>
    </cfRule>
    <cfRule type="containsText" dxfId="5465" priority="5252" operator="containsText" text="09.00 -16.00">
      <formula>NOT(ISERROR(SEARCH("09.00 -16.00",BG127)))</formula>
    </cfRule>
  </conditionalFormatting>
  <conditionalFormatting sqref="BG125">
    <cfRule type="containsText" dxfId="5464" priority="5247" operator="containsText" text="09.00 -13.00">
      <formula>NOT(ISERROR(SEARCH("09.00 -13.00",BG125)))</formula>
    </cfRule>
    <cfRule type="containsText" dxfId="5463" priority="5248" operator="containsText" text="09.00 -15:00">
      <formula>NOT(ISERROR(SEARCH("09.00 -15:00",BG125)))</formula>
    </cfRule>
    <cfRule type="containsText" dxfId="5462" priority="5249" operator="containsText" text="09.00 -16.00">
      <formula>NOT(ISERROR(SEARCH("09.00 -16.00",BG125)))</formula>
    </cfRule>
  </conditionalFormatting>
  <conditionalFormatting sqref="BG126">
    <cfRule type="containsText" dxfId="5461" priority="5244" operator="containsText" text="09.00 -13:00">
      <formula>NOT(ISERROR(SEARCH("09.00 -13:00",BG126)))</formula>
    </cfRule>
    <cfRule type="containsText" dxfId="5460" priority="5245" operator="containsText" text="08.30 -17.30">
      <formula>NOT(ISERROR(SEARCH("08.30 -17.30",BG126)))</formula>
    </cfRule>
    <cfRule type="containsText" dxfId="5459" priority="5246" operator="containsText" text="08.30 -15:30">
      <formula>NOT(ISERROR(SEARCH("08.30 -15:30",BG126)))</formula>
    </cfRule>
  </conditionalFormatting>
  <conditionalFormatting sqref="BG127:BG132">
    <cfRule type="containsText" dxfId="5458" priority="5241" operator="containsText" text="09.00 -13.00">
      <formula>NOT(ISERROR(SEARCH("09.00 -13.00",BG127)))</formula>
    </cfRule>
    <cfRule type="containsText" dxfId="5457" priority="5242" operator="containsText" text="09.00 -15:00">
      <formula>NOT(ISERROR(SEARCH("09.00 -15:00",BG127)))</formula>
    </cfRule>
    <cfRule type="containsText" dxfId="5456" priority="5243" operator="containsText" text="09.00 -16.00">
      <formula>NOT(ISERROR(SEARCH("09.00 -16.00",BG127)))</formula>
    </cfRule>
  </conditionalFormatting>
  <conditionalFormatting sqref="BG127:BG132">
    <cfRule type="containsText" dxfId="5455" priority="5238" operator="containsText" text="09.00 -13:00">
      <formula>NOT(ISERROR(SEARCH("09.00 -13:00",BG127)))</formula>
    </cfRule>
    <cfRule type="containsText" dxfId="5454" priority="5239" operator="containsText" text="08.30 -17.30">
      <formula>NOT(ISERROR(SEARCH("08.30 -17.30",BG127)))</formula>
    </cfRule>
    <cfRule type="containsText" dxfId="5453" priority="5240" operator="containsText" text="08.30 -15:30">
      <formula>NOT(ISERROR(SEARCH("08.30 -15:30",BG127)))</formula>
    </cfRule>
  </conditionalFormatting>
  <conditionalFormatting sqref="BG125">
    <cfRule type="containsText" dxfId="5452" priority="5235" operator="containsText" text="09.00 -13.00">
      <formula>NOT(ISERROR(SEARCH("09.00 -13.00",BG125)))</formula>
    </cfRule>
    <cfRule type="containsText" dxfId="5451" priority="5236" operator="containsText" text="09.00 -15:00">
      <formula>NOT(ISERROR(SEARCH("09.00 -15:00",BG125)))</formula>
    </cfRule>
    <cfRule type="containsText" dxfId="5450" priority="5237" operator="containsText" text="09.00 -16.00">
      <formula>NOT(ISERROR(SEARCH("09.00 -16.00",BG125)))</formula>
    </cfRule>
  </conditionalFormatting>
  <conditionalFormatting sqref="BG125">
    <cfRule type="containsText" dxfId="5449" priority="5232" operator="containsText" text="09.00 -13:00">
      <formula>NOT(ISERROR(SEARCH("09.00 -13:00",BG125)))</formula>
    </cfRule>
    <cfRule type="containsText" dxfId="5448" priority="5233" operator="containsText" text="08.30 -17.30">
      <formula>NOT(ISERROR(SEARCH("08.30 -17.30",BG125)))</formula>
    </cfRule>
    <cfRule type="containsText" dxfId="5447" priority="5234" operator="containsText" text="08.30 -15:30">
      <formula>NOT(ISERROR(SEARCH("08.30 -15:30",BG125)))</formula>
    </cfRule>
  </conditionalFormatting>
  <conditionalFormatting sqref="BG135:BG142">
    <cfRule type="containsText" dxfId="5446" priority="5214" operator="containsText" text="08.30 – 14.30">
      <formula>NOT(ISERROR(SEARCH("08.30 – 14.30",BG135)))</formula>
    </cfRule>
    <cfRule type="containsText" dxfId="5445" priority="5215" operator="containsText" text="09:30 – 18.30">
      <formula>NOT(ISERROR(SEARCH("09:30 – 18.30",BG135)))</formula>
    </cfRule>
    <cfRule type="containsText" dxfId="5444" priority="5216" operator="containsText" text="10.30 – 18.30">
      <formula>NOT(ISERROR(SEARCH("10.30 – 18.30",BG135)))</formula>
    </cfRule>
    <cfRule type="containsText" dxfId="5443" priority="5217" operator="containsText" text="09.30 – 18.30">
      <formula>NOT(ISERROR(SEARCH("09.30 – 18.30",BG135)))</formula>
    </cfRule>
    <cfRule type="containsText" dxfId="5442" priority="5219" operator="containsText" text="09.00 – 13:00">
      <formula>NOT(ISERROR(SEARCH("09.00 – 13:00",BG135)))</formula>
    </cfRule>
    <cfRule type="containsText" dxfId="5441" priority="5220" operator="containsText" text="08.30 – 16.30">
      <formula>NOT(ISERROR(SEARCH("08.30 – 16.30",BG135)))</formula>
    </cfRule>
    <cfRule type="containsText" dxfId="5440" priority="5221" operator="containsText" text="08:30 – 17.30">
      <formula>NOT(ISERROR(SEARCH("08:30 – 17.30",BG135)))</formula>
    </cfRule>
    <cfRule type="containsText" dxfId="5439" priority="5222" operator="containsText" text="08.30 – 17.30">
      <formula>NOT(ISERROR(SEARCH("08.30 – 17.30",BG135)))</formula>
    </cfRule>
    <cfRule type="containsText" dxfId="5438" priority="5223" operator="containsText" text="09.00 – 18.00">
      <formula>NOT(ISERROR(SEARCH("09.00 – 18.00",BG135)))</formula>
    </cfRule>
    <cfRule type="containsText" dxfId="5437" priority="5224" operator="containsText" text="09.00 – 13.00">
      <formula>NOT(ISERROR(SEARCH("09.00 – 13.00",BG135)))</formula>
    </cfRule>
    <cfRule type="containsText" dxfId="5436" priority="5225" operator="containsText" text="11.30 – 19.30">
      <formula>NOT(ISERROR(SEARCH("11.30 – 19.30",BG135)))</formula>
    </cfRule>
    <cfRule type="containsText" dxfId="5435" priority="5226" operator="containsText" text="10.30 – 19.30">
      <formula>NOT(ISERROR(SEARCH("10.30 – 19.30",BG135)))</formula>
    </cfRule>
    <cfRule type="containsText" dxfId="5434" priority="5227" operator="containsText" text="09.00 – 15.00">
      <formula>NOT(ISERROR(SEARCH("09.00 – 15.00",BG135)))</formula>
    </cfRule>
    <cfRule type="containsText" dxfId="5433" priority="5228" operator="containsText" text="1 2 : 3 0">
      <formula>NOT(ISERROR(SEARCH("1 2 : 3 0",BG135)))</formula>
    </cfRule>
    <cfRule type="containsText" dxfId="5432" priority="5229" operator="containsText" text="1 3 : 3 0">
      <formula>NOT(ISERROR(SEARCH("1 3 : 3 0",BG135)))</formula>
    </cfRule>
    <cfRule type="containsText" dxfId="5431" priority="5230" operator="containsText" text="FESTIVITÁ">
      <formula>NOT(ISERROR(SEARCH("FESTIVITÁ",BG135)))</formula>
    </cfRule>
    <cfRule type="cellIs" dxfId="5430" priority="5231" operator="equal">
      <formula>"DOMENICA"</formula>
    </cfRule>
  </conditionalFormatting>
  <conditionalFormatting sqref="BG135:BG142">
    <cfRule type="containsText" dxfId="5429" priority="5206" operator="containsText" text="09.00 - 13.00">
      <formula>NOT(ISERROR(SEARCH("09.00 - 13.00",BG135)))</formula>
    </cfRule>
    <cfRule type="containsText" dxfId="5428" priority="5209" operator="containsText" text="09.00 – 15:00">
      <formula>NOT(ISERROR(SEARCH("09.00 – 15:00",BG135)))</formula>
    </cfRule>
    <cfRule type="containsText" dxfId="5427" priority="5210" operator="containsText" text="09.00 – 16.00">
      <formula>NOT(ISERROR(SEARCH("09.00 – 16.00",BG135)))</formula>
    </cfRule>
    <cfRule type="containsText" dxfId="5426" priority="5211" operator="containsText" text="09.00 - 13:00">
      <formula>NOT(ISERROR(SEARCH("09.00 - 13:00",BG135)))</formula>
    </cfRule>
    <cfRule type="containsText" dxfId="5425" priority="5212" operator="containsText" text="08.30 – 16:30 ">
      <formula>NOT(ISERROR(SEARCH("08.30 – 16:30 ",BG135)))</formula>
    </cfRule>
    <cfRule type="containsText" dxfId="5424" priority="5213" operator="containsText" text="08.30 – 17:30 ">
      <formula>NOT(ISERROR(SEARCH("08.30 – 17:30 ",BG135)))</formula>
    </cfRule>
  </conditionalFormatting>
  <conditionalFormatting sqref="BG135:BG142">
    <cfRule type="containsText" dxfId="5423" priority="5208" operator="containsText" text="1 3 : 0 0">
      <formula>NOT(ISERROR(SEARCH("1 3 : 0 0",BG135)))</formula>
    </cfRule>
  </conditionalFormatting>
  <conditionalFormatting sqref="BG135:BG142">
    <cfRule type="containsText" dxfId="5422" priority="5218" operator="containsText" text="09:00 – 13.00 ">
      <formula>NOT(ISERROR(SEARCH("09:00 – 13.00 ",BG135)))</formula>
    </cfRule>
  </conditionalFormatting>
  <conditionalFormatting sqref="BG141">
    <cfRule type="containsText" dxfId="5421" priority="5205" operator="containsText" text="09:00 – 13.00 ">
      <formula>NOT(ISERROR(SEARCH("09:00 – 13.00 ",BG141)))</formula>
    </cfRule>
  </conditionalFormatting>
  <conditionalFormatting sqref="BG135:BG142">
    <cfRule type="containsText" dxfId="5420" priority="5204" operator="containsText" text="09:00 – 13.00 ">
      <formula>NOT(ISERROR(SEARCH("09:00 – 13.00 ",BG135)))</formula>
    </cfRule>
  </conditionalFormatting>
  <conditionalFormatting sqref="BG141:BG142">
    <cfRule type="containsText" dxfId="5419" priority="5203" operator="containsText" text="09:00 – 13.00 ">
      <formula>NOT(ISERROR(SEARCH("09:00 – 13.00 ",BG141)))</formula>
    </cfRule>
  </conditionalFormatting>
  <conditionalFormatting sqref="BG136">
    <cfRule type="containsText" dxfId="5418" priority="5200" operator="containsText" text="09.00 -13.00">
      <formula>NOT(ISERROR(SEARCH("09.00 -13.00",BG136)))</formula>
    </cfRule>
    <cfRule type="containsText" dxfId="5417" priority="5201" operator="containsText" text="09.00 -15:00">
      <formula>NOT(ISERROR(SEARCH("09.00 -15:00",BG136)))</formula>
    </cfRule>
    <cfRule type="containsText" dxfId="5416" priority="5202" operator="containsText" text="09.00 -16.00">
      <formula>NOT(ISERROR(SEARCH("09.00 -16.00",BG136)))</formula>
    </cfRule>
  </conditionalFormatting>
  <conditionalFormatting sqref="BG141">
    <cfRule type="containsText" dxfId="5415" priority="5193" operator="containsText" text="09:00 – 13.00 ">
      <formula>NOT(ISERROR(SEARCH("09:00 – 13.00 ",BG141)))</formula>
    </cfRule>
  </conditionalFormatting>
  <conditionalFormatting sqref="BG135:BG142">
    <cfRule type="containsText" dxfId="5414" priority="5192" operator="containsText" text="09:00 – 13.00 ">
      <formula>NOT(ISERROR(SEARCH("09:00 – 13.00 ",BG135)))</formula>
    </cfRule>
  </conditionalFormatting>
  <conditionalFormatting sqref="BG141:BG142">
    <cfRule type="containsText" dxfId="5413" priority="5191" operator="containsText" text="09:00 – 13.00 ">
      <formula>NOT(ISERROR(SEARCH("09:00 – 13.00 ",BG141)))</formula>
    </cfRule>
  </conditionalFormatting>
  <conditionalFormatting sqref="BG136">
    <cfRule type="containsText" dxfId="5412" priority="5179" operator="containsText" text="09.00 -13:00">
      <formula>NOT(ISERROR(SEARCH("09.00 -13:00",BG136)))</formula>
    </cfRule>
    <cfRule type="containsText" dxfId="5411" priority="5180" operator="containsText" text="08.30 -17.30">
      <formula>NOT(ISERROR(SEARCH("08.30 -17.30",BG136)))</formula>
    </cfRule>
    <cfRule type="containsText" dxfId="5410" priority="5181" operator="containsText" text="08.30 -15:30">
      <formula>NOT(ISERROR(SEARCH("08.30 -15:30",BG136)))</formula>
    </cfRule>
  </conditionalFormatting>
  <conditionalFormatting sqref="BG137:BG142">
    <cfRule type="containsText" dxfId="5409" priority="5173" operator="containsText" text="09.00 -13:00">
      <formula>NOT(ISERROR(SEARCH("09.00 -13:00",BG137)))</formula>
    </cfRule>
    <cfRule type="containsText" dxfId="5408" priority="5174" operator="containsText" text="08.30 -17.30">
      <formula>NOT(ISERROR(SEARCH("08.30 -17.30",BG137)))</formula>
    </cfRule>
    <cfRule type="containsText" dxfId="5407" priority="5175" operator="containsText" text="08.30 -15:30">
      <formula>NOT(ISERROR(SEARCH("08.30 -15:30",BG137)))</formula>
    </cfRule>
  </conditionalFormatting>
  <conditionalFormatting sqref="BG135">
    <cfRule type="containsText" dxfId="5406" priority="5170" operator="containsText" text="09.00 -13.00">
      <formula>NOT(ISERROR(SEARCH("09.00 -13.00",BG135)))</formula>
    </cfRule>
    <cfRule type="containsText" dxfId="5405" priority="5171" operator="containsText" text="09.00 -15:00">
      <formula>NOT(ISERROR(SEARCH("09.00 -15:00",BG135)))</formula>
    </cfRule>
    <cfRule type="containsText" dxfId="5404" priority="5172" operator="containsText" text="09.00 -16.00">
      <formula>NOT(ISERROR(SEARCH("09.00 -16.00",BG135)))</formula>
    </cfRule>
  </conditionalFormatting>
  <conditionalFormatting sqref="BG135">
    <cfRule type="containsText" dxfId="5403" priority="5167" operator="containsText" text="09.00 -13:00">
      <formula>NOT(ISERROR(SEARCH("09.00 -13:00",BG135)))</formula>
    </cfRule>
    <cfRule type="containsText" dxfId="5402" priority="5168" operator="containsText" text="08.30 -17.30">
      <formula>NOT(ISERROR(SEARCH("08.30 -17.30",BG135)))</formula>
    </cfRule>
    <cfRule type="containsText" dxfId="5401" priority="5169" operator="containsText" text="08.30 -15:30">
      <formula>NOT(ISERROR(SEARCH("08.30 -15:30",BG135)))</formula>
    </cfRule>
  </conditionalFormatting>
  <conditionalFormatting sqref="BG153">
    <cfRule type="containsText" dxfId="5400" priority="5150" operator="containsText" text="08.30 – 14.30">
      <formula>NOT(ISERROR(SEARCH("08.30 – 14.30",BG153)))</formula>
    </cfRule>
    <cfRule type="containsText" dxfId="5399" priority="5151" operator="containsText" text="09:30 – 18.30">
      <formula>NOT(ISERROR(SEARCH("09:30 – 18.30",BG153)))</formula>
    </cfRule>
    <cfRule type="containsText" dxfId="5398" priority="5152" operator="containsText" text="10.30 – 18.30">
      <formula>NOT(ISERROR(SEARCH("10.30 – 18.30",BG153)))</formula>
    </cfRule>
    <cfRule type="containsText" dxfId="5397" priority="5153" operator="containsText" text="09.30 – 18.30">
      <formula>NOT(ISERROR(SEARCH("09.30 – 18.30",BG153)))</formula>
    </cfRule>
    <cfRule type="containsText" dxfId="5396" priority="5154" operator="containsText" text="09.00 – 13:00">
      <formula>NOT(ISERROR(SEARCH("09.00 – 13:00",BG153)))</formula>
    </cfRule>
    <cfRule type="containsText" dxfId="5395" priority="5155" operator="containsText" text="08.30 – 16.30">
      <formula>NOT(ISERROR(SEARCH("08.30 – 16.30",BG153)))</formula>
    </cfRule>
    <cfRule type="containsText" dxfId="5394" priority="5156" operator="containsText" text="08:30 – 17.30">
      <formula>NOT(ISERROR(SEARCH("08:30 – 17.30",BG153)))</formula>
    </cfRule>
    <cfRule type="containsText" dxfId="5393" priority="5157" operator="containsText" text="08.30 – 17.30">
      <formula>NOT(ISERROR(SEARCH("08.30 – 17.30",BG153)))</formula>
    </cfRule>
    <cfRule type="containsText" dxfId="5392" priority="5158" operator="containsText" text="09.00 – 18.00">
      <formula>NOT(ISERROR(SEARCH("09.00 – 18.00",BG153)))</formula>
    </cfRule>
    <cfRule type="containsText" dxfId="5391" priority="5159" operator="containsText" text="09.00 – 13.00">
      <formula>NOT(ISERROR(SEARCH("09.00 – 13.00",BG153)))</formula>
    </cfRule>
    <cfRule type="containsText" dxfId="5390" priority="5160" operator="containsText" text="11.30 – 19.30">
      <formula>NOT(ISERROR(SEARCH("11.30 – 19.30",BG153)))</formula>
    </cfRule>
    <cfRule type="containsText" dxfId="5389" priority="5161" operator="containsText" text="10.30 – 19.30">
      <formula>NOT(ISERROR(SEARCH("10.30 – 19.30",BG153)))</formula>
    </cfRule>
    <cfRule type="containsText" dxfId="5388" priority="5162" operator="containsText" text="09.00 – 15.00">
      <formula>NOT(ISERROR(SEARCH("09.00 – 15.00",BG153)))</formula>
    </cfRule>
    <cfRule type="containsText" dxfId="5387" priority="5163" operator="containsText" text="12:30">
      <formula>NOT(ISERROR(SEARCH("12:30",BG153)))</formula>
    </cfRule>
    <cfRule type="containsText" dxfId="5386" priority="5164" operator="containsText" text="13:30">
      <formula>NOT(ISERROR(SEARCH("13:30",BG153)))</formula>
    </cfRule>
    <cfRule type="containsText" dxfId="5385" priority="5165" operator="containsText" text="FESTIVITÁ">
      <formula>NOT(ISERROR(SEARCH("FESTIVITÁ",BG153)))</formula>
    </cfRule>
    <cfRule type="cellIs" dxfId="5384" priority="5166" operator="equal">
      <formula>"DOMENICA"</formula>
    </cfRule>
  </conditionalFormatting>
  <conditionalFormatting sqref="BG154">
    <cfRule type="cellIs" dxfId="5383" priority="5141" operator="equal">
      <formula>"09.00 – 13.00"</formula>
    </cfRule>
  </conditionalFormatting>
  <conditionalFormatting sqref="BG154">
    <cfRule type="cellIs" dxfId="5382" priority="5142" operator="equal">
      <formula>"09.00 – 15.00"</formula>
    </cfRule>
  </conditionalFormatting>
  <conditionalFormatting sqref="BG154">
    <cfRule type="cellIs" dxfId="5381" priority="5143" operator="equal">
      <formula>"09.00 – 18.00"</formula>
    </cfRule>
  </conditionalFormatting>
  <conditionalFormatting sqref="BG154">
    <cfRule type="cellIs" dxfId="5380" priority="5144" operator="equal">
      <formula>"09.30 – 13.00"</formula>
    </cfRule>
  </conditionalFormatting>
  <conditionalFormatting sqref="BG154">
    <cfRule type="cellIs" dxfId="5379" priority="5145" operator="equal">
      <formula>"10.30 – 19.30"</formula>
    </cfRule>
  </conditionalFormatting>
  <conditionalFormatting sqref="BG154">
    <cfRule type="cellIs" dxfId="5378" priority="5146" operator="equal">
      <formula>"11.30 – 19.30"</formula>
    </cfRule>
  </conditionalFormatting>
  <conditionalFormatting sqref="BG154">
    <cfRule type="cellIs" dxfId="5377" priority="5147" operator="equal">
      <formula>_FV(13,"3")</formula>
    </cfRule>
  </conditionalFormatting>
  <conditionalFormatting sqref="BG154">
    <cfRule type="cellIs" dxfId="5376" priority="5148" operator="equal">
      <formula>_FV(13,"3")</formula>
    </cfRule>
  </conditionalFormatting>
  <conditionalFormatting sqref="BG154">
    <cfRule type="cellIs" dxfId="5375" priority="5149" operator="equal">
      <formula>_FV(13,"3")</formula>
    </cfRule>
  </conditionalFormatting>
  <conditionalFormatting sqref="BG154">
    <cfRule type="containsText" dxfId="5374" priority="5131" operator="containsText" text="DOMENICA">
      <formula>NOT(ISERROR(SEARCH("DOMENICA",BG154)))</formula>
    </cfRule>
    <cfRule type="containsText" dxfId="5373" priority="5132" operator="containsText" text="08.30 – 14.30">
      <formula>NOT(ISERROR(SEARCH("08.30 – 14.30",BG154)))</formula>
    </cfRule>
    <cfRule type="containsText" dxfId="5372" priority="5133" operator="containsText" text="09.30 – 18.30">
      <formula>NOT(ISERROR(SEARCH("09.30 – 18.30",BG154)))</formula>
    </cfRule>
    <cfRule type="containsText" dxfId="5371" priority="5134" operator="containsText" text="08.30 – 16.30">
      <formula>NOT(ISERROR(SEARCH("08.30 – 16.30",BG154)))</formula>
    </cfRule>
    <cfRule type="containsText" dxfId="5370" priority="5135" operator="containsText" text="08.30 – 17.30">
      <formula>NOT(ISERROR(SEARCH("08.30 – 17.30",BG154)))</formula>
    </cfRule>
    <cfRule type="containsText" dxfId="5369" priority="5136" operator="containsText" text="09.00 – 18.00">
      <formula>NOT(ISERROR(SEARCH("09.00 – 18.00",BG154)))</formula>
    </cfRule>
    <cfRule type="containsText" dxfId="5368" priority="5137" operator="containsText" text="09.00 – 15.00">
      <formula>NOT(ISERROR(SEARCH("09.00 – 15.00",BG154)))</formula>
    </cfRule>
    <cfRule type="containsText" dxfId="5367" priority="5138" operator="containsText" text="10.30 – 19.30">
      <formula>NOT(ISERROR(SEARCH("10.30 – 19.30",BG154)))</formula>
    </cfRule>
    <cfRule type="containsText" dxfId="5366" priority="5139" operator="containsText" text="09.00 – 13.00">
      <formula>NOT(ISERROR(SEARCH("09.00 – 13.00",BG154)))</formula>
    </cfRule>
    <cfRule type="containsText" dxfId="5365" priority="5140" operator="containsText" text="11.30 – 19.30">
      <formula>NOT(ISERROR(SEARCH("11.30 – 19.30",BG154)))</formula>
    </cfRule>
  </conditionalFormatting>
  <conditionalFormatting sqref="BG154">
    <cfRule type="cellIs" dxfId="5364" priority="5123" operator="equal">
      <formula>"09.00 – 15.00"</formula>
    </cfRule>
  </conditionalFormatting>
  <conditionalFormatting sqref="BG154">
    <cfRule type="cellIs" dxfId="5363" priority="5124" operator="equal">
      <formula>"09.00 – 18.00"</formula>
    </cfRule>
  </conditionalFormatting>
  <conditionalFormatting sqref="BG154">
    <cfRule type="cellIs" dxfId="5362" priority="5125" operator="equal">
      <formula>"09.30 – 13.00"</formula>
    </cfRule>
  </conditionalFormatting>
  <conditionalFormatting sqref="BG154">
    <cfRule type="cellIs" dxfId="5361" priority="5126" operator="equal">
      <formula>"10.30 – 19.30"</formula>
    </cfRule>
  </conditionalFormatting>
  <conditionalFormatting sqref="BG154">
    <cfRule type="cellIs" dxfId="5360" priority="5127" operator="equal">
      <formula>"11.30 – 19.30"</formula>
    </cfRule>
  </conditionalFormatting>
  <conditionalFormatting sqref="BG154">
    <cfRule type="cellIs" dxfId="5359" priority="5128" operator="equal">
      <formula>_FV(13,"3")</formula>
    </cfRule>
  </conditionalFormatting>
  <conditionalFormatting sqref="BG154">
    <cfRule type="cellIs" dxfId="5358" priority="5129" operator="equal">
      <formula>_FV(13,"3")</formula>
    </cfRule>
  </conditionalFormatting>
  <conditionalFormatting sqref="BG154">
    <cfRule type="cellIs" dxfId="5357" priority="5130" operator="equal">
      <formula>_FV(13,"3")</formula>
    </cfRule>
  </conditionalFormatting>
  <conditionalFormatting sqref="BG154">
    <cfRule type="cellIs" dxfId="5356" priority="5115" operator="equal">
      <formula>"09.00 – 15.00"</formula>
    </cfRule>
  </conditionalFormatting>
  <conditionalFormatting sqref="BG154">
    <cfRule type="cellIs" dxfId="5355" priority="5116" operator="equal">
      <formula>"09.00 – 18.00"</formula>
    </cfRule>
  </conditionalFormatting>
  <conditionalFormatting sqref="BG154">
    <cfRule type="cellIs" dxfId="5354" priority="5117" operator="equal">
      <formula>"09.30 – 13.00"</formula>
    </cfRule>
  </conditionalFormatting>
  <conditionalFormatting sqref="BG154">
    <cfRule type="cellIs" dxfId="5353" priority="5118" operator="equal">
      <formula>"10.30 – 19.30"</formula>
    </cfRule>
  </conditionalFormatting>
  <conditionalFormatting sqref="BG154">
    <cfRule type="cellIs" dxfId="5352" priority="5119" operator="equal">
      <formula>"11.30 – 19.30"</formula>
    </cfRule>
  </conditionalFormatting>
  <conditionalFormatting sqref="BG154">
    <cfRule type="cellIs" dxfId="5351" priority="5120" operator="equal">
      <formula>_FV(13,"3")</formula>
    </cfRule>
  </conditionalFormatting>
  <conditionalFormatting sqref="BG154">
    <cfRule type="cellIs" dxfId="5350" priority="5121" operator="equal">
      <formula>_FV(13,"3")</formula>
    </cfRule>
  </conditionalFormatting>
  <conditionalFormatting sqref="BG154">
    <cfRule type="cellIs" dxfId="5349" priority="5122" operator="equal">
      <formula>_FV(13,"3")</formula>
    </cfRule>
  </conditionalFormatting>
  <conditionalFormatting sqref="BG153:BG154">
    <cfRule type="containsText" dxfId="5348" priority="5109" operator="containsText" text="09.00 - 13.00">
      <formula>NOT(ISERROR(SEARCH("09.00 - 13.00",BG153)))</formula>
    </cfRule>
    <cfRule type="containsText" dxfId="5347" priority="5110" operator="containsText" text="09.00 – 15:00">
      <formula>NOT(ISERROR(SEARCH("09.00 – 15:00",BG153)))</formula>
    </cfRule>
    <cfRule type="containsText" dxfId="5346" priority="5111" operator="containsText" text="09.00 – 16.00">
      <formula>NOT(ISERROR(SEARCH("09.00 – 16.00",BG153)))</formula>
    </cfRule>
    <cfRule type="containsText" dxfId="5345" priority="5112" operator="containsText" text="09.00 - 13:00">
      <formula>NOT(ISERROR(SEARCH("09.00 - 13:00",BG153)))</formula>
    </cfRule>
    <cfRule type="containsText" dxfId="5344" priority="5113" operator="containsText" text="08.30 – 16:30 ">
      <formula>NOT(ISERROR(SEARCH("08.30 – 16:30 ",BG153)))</formula>
    </cfRule>
    <cfRule type="containsText" dxfId="5343" priority="5114" operator="containsText" text="08.30 – 17:30 ">
      <formula>NOT(ISERROR(SEARCH("08.30 – 17:30 ",BG153)))</formula>
    </cfRule>
  </conditionalFormatting>
  <conditionalFormatting sqref="BG154">
    <cfRule type="cellIs" dxfId="5342" priority="5101" operator="equal">
      <formula>"09.00 – 15.00"</formula>
    </cfRule>
  </conditionalFormatting>
  <conditionalFormatting sqref="BG154">
    <cfRule type="cellIs" dxfId="5341" priority="5102" operator="equal">
      <formula>"09.00 – 18.00"</formula>
    </cfRule>
  </conditionalFormatting>
  <conditionalFormatting sqref="BG154">
    <cfRule type="cellIs" dxfId="5340" priority="5103" operator="equal">
      <formula>"09.30 – 13.00"</formula>
    </cfRule>
  </conditionalFormatting>
  <conditionalFormatting sqref="BG154">
    <cfRule type="cellIs" dxfId="5339" priority="5104" operator="equal">
      <formula>"10.30 – 19.30"</formula>
    </cfRule>
  </conditionalFormatting>
  <conditionalFormatting sqref="BG154">
    <cfRule type="cellIs" dxfId="5338" priority="5105" operator="equal">
      <formula>"11.30 – 19.30"</formula>
    </cfRule>
  </conditionalFormatting>
  <conditionalFormatting sqref="BG154">
    <cfRule type="cellIs" dxfId="5337" priority="5106" operator="equal">
      <formula>_FV(13,"3")</formula>
    </cfRule>
  </conditionalFormatting>
  <conditionalFormatting sqref="BG154">
    <cfRule type="cellIs" dxfId="5336" priority="5107" operator="equal">
      <formula>_FV(13,"3")</formula>
    </cfRule>
  </conditionalFormatting>
  <conditionalFormatting sqref="BG154">
    <cfRule type="cellIs" dxfId="5335" priority="5108" operator="equal">
      <formula>_FV(13,"3")</formula>
    </cfRule>
  </conditionalFormatting>
  <conditionalFormatting sqref="BG154">
    <cfRule type="containsText" dxfId="5334" priority="5091" operator="containsText" text="DOMENICA">
      <formula>NOT(ISERROR(SEARCH("DOMENICA",BG154)))</formula>
    </cfRule>
    <cfRule type="containsText" dxfId="5333" priority="5092" operator="containsText" text="08.30 – 14.30">
      <formula>NOT(ISERROR(SEARCH("08.30 – 14.30",BG154)))</formula>
    </cfRule>
    <cfRule type="containsText" dxfId="5332" priority="5093" operator="containsText" text="09.30 – 18.30">
      <formula>NOT(ISERROR(SEARCH("09.30 – 18.30",BG154)))</formula>
    </cfRule>
    <cfRule type="containsText" dxfId="5331" priority="5094" operator="containsText" text="08.30 – 16.30">
      <formula>NOT(ISERROR(SEARCH("08.30 – 16.30",BG154)))</formula>
    </cfRule>
    <cfRule type="containsText" dxfId="5330" priority="5095" operator="containsText" text="08.30 – 17.30">
      <formula>NOT(ISERROR(SEARCH("08.30 – 17.30",BG154)))</formula>
    </cfRule>
    <cfRule type="containsText" dxfId="5329" priority="5096" operator="containsText" text="09.00 – 18.00">
      <formula>NOT(ISERROR(SEARCH("09.00 – 18.00",BG154)))</formula>
    </cfRule>
    <cfRule type="containsText" dxfId="5328" priority="5097" operator="containsText" text="09.00 – 15.00">
      <formula>NOT(ISERROR(SEARCH("09.00 – 15.00",BG154)))</formula>
    </cfRule>
    <cfRule type="containsText" dxfId="5327" priority="5098" operator="containsText" text="10.30 – 19.30">
      <formula>NOT(ISERROR(SEARCH("10.30 – 19.30",BG154)))</formula>
    </cfRule>
    <cfRule type="containsText" dxfId="5326" priority="5099" operator="containsText" text="09.00 – 13.00">
      <formula>NOT(ISERROR(SEARCH("09.00 – 13.00",BG154)))</formula>
    </cfRule>
    <cfRule type="containsText" dxfId="5325" priority="5100" operator="containsText" text="11.30 – 19.30">
      <formula>NOT(ISERROR(SEARCH("11.30 – 19.30",BG154)))</formula>
    </cfRule>
  </conditionalFormatting>
  <conditionalFormatting sqref="BG154">
    <cfRule type="cellIs" dxfId="5324" priority="5084" operator="equal">
      <formula>"09.00 – 18.00"</formula>
    </cfRule>
  </conditionalFormatting>
  <conditionalFormatting sqref="BG154">
    <cfRule type="cellIs" dxfId="5323" priority="5085" operator="equal">
      <formula>"09.30 – 13.00"</formula>
    </cfRule>
  </conditionalFormatting>
  <conditionalFormatting sqref="BG154">
    <cfRule type="cellIs" dxfId="5322" priority="5086" operator="equal">
      <formula>"10.30 – 19.30"</formula>
    </cfRule>
  </conditionalFormatting>
  <conditionalFormatting sqref="BG154">
    <cfRule type="cellIs" dxfId="5321" priority="5087" operator="equal">
      <formula>"11.30 – 19.30"</formula>
    </cfRule>
  </conditionalFormatting>
  <conditionalFormatting sqref="BG154">
    <cfRule type="cellIs" dxfId="5320" priority="5088" operator="equal">
      <formula>_FV(13,"3")</formula>
    </cfRule>
  </conditionalFormatting>
  <conditionalFormatting sqref="BG154">
    <cfRule type="cellIs" dxfId="5319" priority="5089" operator="equal">
      <formula>_FV(13,"3")</formula>
    </cfRule>
  </conditionalFormatting>
  <conditionalFormatting sqref="BG154">
    <cfRule type="cellIs" dxfId="5318" priority="5090" operator="equal">
      <formula>_FV(13,"3")</formula>
    </cfRule>
  </conditionalFormatting>
  <conditionalFormatting sqref="BG154">
    <cfRule type="cellIs" dxfId="5317" priority="5077" operator="equal">
      <formula>"09.00 – 18.00"</formula>
    </cfRule>
  </conditionalFormatting>
  <conditionalFormatting sqref="BG154">
    <cfRule type="cellIs" dxfId="5316" priority="5078" operator="equal">
      <formula>"09.30 – 13.00"</formula>
    </cfRule>
  </conditionalFormatting>
  <conditionalFormatting sqref="BG154">
    <cfRule type="cellIs" dxfId="5315" priority="5079" operator="equal">
      <formula>"10.30 – 19.30"</formula>
    </cfRule>
  </conditionalFormatting>
  <conditionalFormatting sqref="BG154">
    <cfRule type="cellIs" dxfId="5314" priority="5080" operator="equal">
      <formula>"11.30 – 19.30"</formula>
    </cfRule>
  </conditionalFormatting>
  <conditionalFormatting sqref="BG154">
    <cfRule type="cellIs" dxfId="5313" priority="5081" operator="equal">
      <formula>_FV(13,"3")</formula>
    </cfRule>
  </conditionalFormatting>
  <conditionalFormatting sqref="BG154">
    <cfRule type="cellIs" dxfId="5312" priority="5082" operator="equal">
      <formula>_FV(13,"3")</formula>
    </cfRule>
  </conditionalFormatting>
  <conditionalFormatting sqref="BG154">
    <cfRule type="cellIs" dxfId="5311" priority="5083" operator="equal">
      <formula>_FV(13,"3")</formula>
    </cfRule>
  </conditionalFormatting>
  <conditionalFormatting sqref="BG154">
    <cfRule type="cellIs" dxfId="5310" priority="5069" operator="equal">
      <formula>"09.00 – 15.00"</formula>
    </cfRule>
  </conditionalFormatting>
  <conditionalFormatting sqref="BG154">
    <cfRule type="cellIs" dxfId="5309" priority="5070" operator="equal">
      <formula>"09.00 – 18.00"</formula>
    </cfRule>
  </conditionalFormatting>
  <conditionalFormatting sqref="BG154">
    <cfRule type="cellIs" dxfId="5308" priority="5071" operator="equal">
      <formula>"09.30 – 13.00"</formula>
    </cfRule>
  </conditionalFormatting>
  <conditionalFormatting sqref="BG154">
    <cfRule type="cellIs" dxfId="5307" priority="5072" operator="equal">
      <formula>"10.30 – 19.30"</formula>
    </cfRule>
  </conditionalFormatting>
  <conditionalFormatting sqref="BG154">
    <cfRule type="cellIs" dxfId="5306" priority="5073" operator="equal">
      <formula>"11.30 – 19.30"</formula>
    </cfRule>
  </conditionalFormatting>
  <conditionalFormatting sqref="BG154">
    <cfRule type="cellIs" dxfId="5305" priority="5074" operator="equal">
      <formula>_FV(13,"3")</formula>
    </cfRule>
  </conditionalFormatting>
  <conditionalFormatting sqref="BG154">
    <cfRule type="cellIs" dxfId="5304" priority="5075" operator="equal">
      <formula>_FV(13,"3")</formula>
    </cfRule>
  </conditionalFormatting>
  <conditionalFormatting sqref="BG154">
    <cfRule type="cellIs" dxfId="5303" priority="5076" operator="equal">
      <formula>_FV(13,"3")</formula>
    </cfRule>
  </conditionalFormatting>
  <conditionalFormatting sqref="BG154">
    <cfRule type="containsText" dxfId="5302" priority="5059" operator="containsText" text="DOMENICA">
      <formula>NOT(ISERROR(SEARCH("DOMENICA",BG154)))</formula>
    </cfRule>
    <cfRule type="containsText" dxfId="5301" priority="5060" operator="containsText" text="08.30 – 14.30">
      <formula>NOT(ISERROR(SEARCH("08.30 – 14.30",BG154)))</formula>
    </cfRule>
    <cfRule type="containsText" dxfId="5300" priority="5061" operator="containsText" text="09.30 – 18.30">
      <formula>NOT(ISERROR(SEARCH("09.30 – 18.30",BG154)))</formula>
    </cfRule>
    <cfRule type="containsText" dxfId="5299" priority="5062" operator="containsText" text="08.30 – 16.30">
      <formula>NOT(ISERROR(SEARCH("08.30 – 16.30",BG154)))</formula>
    </cfRule>
    <cfRule type="containsText" dxfId="5298" priority="5063" operator="containsText" text="08.30 – 17.30">
      <formula>NOT(ISERROR(SEARCH("08.30 – 17.30",BG154)))</formula>
    </cfRule>
    <cfRule type="containsText" dxfId="5297" priority="5064" operator="containsText" text="09.00 – 18.00">
      <formula>NOT(ISERROR(SEARCH("09.00 – 18.00",BG154)))</formula>
    </cfRule>
    <cfRule type="containsText" dxfId="5296" priority="5065" operator="containsText" text="09.00 – 15.00">
      <formula>NOT(ISERROR(SEARCH("09.00 – 15.00",BG154)))</formula>
    </cfRule>
    <cfRule type="containsText" dxfId="5295" priority="5066" operator="containsText" text="10.30 – 19.30">
      <formula>NOT(ISERROR(SEARCH("10.30 – 19.30",BG154)))</formula>
    </cfRule>
    <cfRule type="containsText" dxfId="5294" priority="5067" operator="containsText" text="09.00 – 13.00">
      <formula>NOT(ISERROR(SEARCH("09.00 – 13.00",BG154)))</formula>
    </cfRule>
    <cfRule type="containsText" dxfId="5293" priority="5068" operator="containsText" text="11.30 – 19.30">
      <formula>NOT(ISERROR(SEARCH("11.30 – 19.30",BG154)))</formula>
    </cfRule>
  </conditionalFormatting>
  <conditionalFormatting sqref="BG154">
    <cfRule type="cellIs" dxfId="5292" priority="5052" operator="equal">
      <formula>"09.00 – 18.00"</formula>
    </cfRule>
  </conditionalFormatting>
  <conditionalFormatting sqref="BG154">
    <cfRule type="cellIs" dxfId="5291" priority="5053" operator="equal">
      <formula>"09.30 – 13.00"</formula>
    </cfRule>
  </conditionalFormatting>
  <conditionalFormatting sqref="BG154">
    <cfRule type="cellIs" dxfId="5290" priority="5054" operator="equal">
      <formula>"10.30 – 19.30"</formula>
    </cfRule>
  </conditionalFormatting>
  <conditionalFormatting sqref="BG154">
    <cfRule type="cellIs" dxfId="5289" priority="5055" operator="equal">
      <formula>"11.30 – 19.30"</formula>
    </cfRule>
  </conditionalFormatting>
  <conditionalFormatting sqref="BG154">
    <cfRule type="cellIs" dxfId="5288" priority="5056" operator="equal">
      <formula>_FV(13,"3")</formula>
    </cfRule>
  </conditionalFormatting>
  <conditionalFormatting sqref="BG154">
    <cfRule type="cellIs" dxfId="5287" priority="5057" operator="equal">
      <formula>_FV(13,"3")</formula>
    </cfRule>
  </conditionalFormatting>
  <conditionalFormatting sqref="BG154">
    <cfRule type="cellIs" dxfId="5286" priority="5058" operator="equal">
      <formula>_FV(13,"3")</formula>
    </cfRule>
  </conditionalFormatting>
  <conditionalFormatting sqref="BG154">
    <cfRule type="cellIs" dxfId="5285" priority="5045" operator="equal">
      <formula>"09.00 – 18.00"</formula>
    </cfRule>
  </conditionalFormatting>
  <conditionalFormatting sqref="BG154">
    <cfRule type="cellIs" dxfId="5284" priority="5046" operator="equal">
      <formula>"09.30 – 13.00"</formula>
    </cfRule>
  </conditionalFormatting>
  <conditionalFormatting sqref="BG154">
    <cfRule type="cellIs" dxfId="5283" priority="5047" operator="equal">
      <formula>"10.30 – 19.30"</formula>
    </cfRule>
  </conditionalFormatting>
  <conditionalFormatting sqref="BG154">
    <cfRule type="cellIs" dxfId="5282" priority="5048" operator="equal">
      <formula>"11.30 – 19.30"</formula>
    </cfRule>
  </conditionalFormatting>
  <conditionalFormatting sqref="BG154">
    <cfRule type="cellIs" dxfId="5281" priority="5049" operator="equal">
      <formula>_FV(13,"3")</formula>
    </cfRule>
  </conditionalFormatting>
  <conditionalFormatting sqref="BG154">
    <cfRule type="cellIs" dxfId="5280" priority="5050" operator="equal">
      <formula>_FV(13,"3")</formula>
    </cfRule>
  </conditionalFormatting>
  <conditionalFormatting sqref="BG154">
    <cfRule type="cellIs" dxfId="5279" priority="5051" operator="equal">
      <formula>_FV(13,"3")</formula>
    </cfRule>
  </conditionalFormatting>
  <conditionalFormatting sqref="BG155:BG162">
    <cfRule type="containsText" dxfId="5278" priority="5027" operator="containsText" text="08.30 – 14.30">
      <formula>NOT(ISERROR(SEARCH("08.30 – 14.30",BG155)))</formula>
    </cfRule>
    <cfRule type="containsText" dxfId="5277" priority="5028" operator="containsText" text="09:30 – 18.30">
      <formula>NOT(ISERROR(SEARCH("09:30 – 18.30",BG155)))</formula>
    </cfRule>
    <cfRule type="containsText" dxfId="5276" priority="5029" operator="containsText" text="10.30 – 18.30">
      <formula>NOT(ISERROR(SEARCH("10.30 – 18.30",BG155)))</formula>
    </cfRule>
    <cfRule type="containsText" dxfId="5275" priority="5030" operator="containsText" text="09.30 – 18.30">
      <formula>NOT(ISERROR(SEARCH("09.30 – 18.30",BG155)))</formula>
    </cfRule>
    <cfRule type="containsText" dxfId="5274" priority="5032" operator="containsText" text="09.00 – 13:00">
      <formula>NOT(ISERROR(SEARCH("09.00 – 13:00",BG155)))</formula>
    </cfRule>
    <cfRule type="containsText" dxfId="5273" priority="5033" operator="containsText" text="08.30 – 16.30">
      <formula>NOT(ISERROR(SEARCH("08.30 – 16.30",BG155)))</formula>
    </cfRule>
    <cfRule type="containsText" dxfId="5272" priority="5034" operator="containsText" text="08:30 – 17.30">
      <formula>NOT(ISERROR(SEARCH("08:30 – 17.30",BG155)))</formula>
    </cfRule>
    <cfRule type="containsText" dxfId="5271" priority="5035" operator="containsText" text="08.30 – 17.30">
      <formula>NOT(ISERROR(SEARCH("08.30 – 17.30",BG155)))</formula>
    </cfRule>
    <cfRule type="containsText" dxfId="5270" priority="5036" operator="containsText" text="09.00 – 18.00">
      <formula>NOT(ISERROR(SEARCH("09.00 – 18.00",BG155)))</formula>
    </cfRule>
    <cfRule type="containsText" dxfId="5269" priority="5037" operator="containsText" text="09.00 – 13.00">
      <formula>NOT(ISERROR(SEARCH("09.00 – 13.00",BG155)))</formula>
    </cfRule>
    <cfRule type="containsText" dxfId="5268" priority="5038" operator="containsText" text="11.30 – 19.30">
      <formula>NOT(ISERROR(SEARCH("11.30 – 19.30",BG155)))</formula>
    </cfRule>
    <cfRule type="containsText" dxfId="5267" priority="5039" operator="containsText" text="10.30 – 19.30">
      <formula>NOT(ISERROR(SEARCH("10.30 – 19.30",BG155)))</formula>
    </cfRule>
    <cfRule type="containsText" dxfId="5266" priority="5040" operator="containsText" text="09.00 – 15.00">
      <formula>NOT(ISERROR(SEARCH("09.00 – 15.00",BG155)))</formula>
    </cfRule>
    <cfRule type="containsText" dxfId="5265" priority="5041" operator="containsText" text="1 2 : 3 0">
      <formula>NOT(ISERROR(SEARCH("1 2 : 3 0",BG155)))</formula>
    </cfRule>
    <cfRule type="containsText" dxfId="5264" priority="5042" operator="containsText" text="1 3 : 3 0">
      <formula>NOT(ISERROR(SEARCH("1 3 : 3 0",BG155)))</formula>
    </cfRule>
    <cfRule type="containsText" dxfId="5263" priority="5043" operator="containsText" text="FESTIVITÁ">
      <formula>NOT(ISERROR(SEARCH("FESTIVITÁ",BG155)))</formula>
    </cfRule>
    <cfRule type="cellIs" dxfId="5262" priority="5044" operator="equal">
      <formula>"DOMENICA"</formula>
    </cfRule>
  </conditionalFormatting>
  <conditionalFormatting sqref="BG155:BG162">
    <cfRule type="containsText" dxfId="5261" priority="5019" operator="containsText" text="09.00 - 13.00">
      <formula>NOT(ISERROR(SEARCH("09.00 - 13.00",BG155)))</formula>
    </cfRule>
    <cfRule type="containsText" dxfId="5260" priority="5022" operator="containsText" text="09.00 – 15:00">
      <formula>NOT(ISERROR(SEARCH("09.00 – 15:00",BG155)))</formula>
    </cfRule>
    <cfRule type="containsText" dxfId="5259" priority="5023" operator="containsText" text="09.00 – 16.00">
      <formula>NOT(ISERROR(SEARCH("09.00 – 16.00",BG155)))</formula>
    </cfRule>
    <cfRule type="containsText" dxfId="5258" priority="5024" operator="containsText" text="09.00 - 13:00">
      <formula>NOT(ISERROR(SEARCH("09.00 - 13:00",BG155)))</formula>
    </cfRule>
    <cfRule type="containsText" dxfId="5257" priority="5025" operator="containsText" text="08.30 – 16:30 ">
      <formula>NOT(ISERROR(SEARCH("08.30 – 16:30 ",BG155)))</formula>
    </cfRule>
    <cfRule type="containsText" dxfId="5256" priority="5026" operator="containsText" text="08.30 – 17:30 ">
      <formula>NOT(ISERROR(SEARCH("08.30 – 17:30 ",BG155)))</formula>
    </cfRule>
  </conditionalFormatting>
  <conditionalFormatting sqref="BG155:BG162">
    <cfRule type="containsText" dxfId="5255" priority="5021" operator="containsText" text="1 3 : 0 0">
      <formula>NOT(ISERROR(SEARCH("1 3 : 0 0",BG155)))</formula>
    </cfRule>
  </conditionalFormatting>
  <conditionalFormatting sqref="BG155">
    <cfRule type="containsText" dxfId="5254" priority="5020" operator="containsText" text="13:00">
      <formula>NOT(ISERROR(SEARCH("13:00",BG155)))</formula>
    </cfRule>
  </conditionalFormatting>
  <conditionalFormatting sqref="BG155:BG162">
    <cfRule type="containsText" dxfId="5253" priority="5031" operator="containsText" text="09:00 – 13.00 ">
      <formula>NOT(ISERROR(SEARCH("09:00 – 13.00 ",BG155)))</formula>
    </cfRule>
  </conditionalFormatting>
  <conditionalFormatting sqref="BG161">
    <cfRule type="containsText" dxfId="5252" priority="5018" operator="containsText" text="09:00 – 13.00 ">
      <formula>NOT(ISERROR(SEARCH("09:00 – 13.00 ",BG161)))</formula>
    </cfRule>
  </conditionalFormatting>
  <conditionalFormatting sqref="BG155:BG162">
    <cfRule type="containsText" dxfId="5251" priority="5017" operator="containsText" text="09:00 – 13.00 ">
      <formula>NOT(ISERROR(SEARCH("09:00 – 13.00 ",BG155)))</formula>
    </cfRule>
  </conditionalFormatting>
  <conditionalFormatting sqref="BG161:BG162">
    <cfRule type="containsText" dxfId="5250" priority="5016" operator="containsText" text="09:00 – 13.00 ">
      <formula>NOT(ISERROR(SEARCH("09:00 – 13.00 ",BG161)))</formula>
    </cfRule>
  </conditionalFormatting>
  <conditionalFormatting sqref="BG156">
    <cfRule type="containsText" dxfId="5249" priority="5013" operator="containsText" text="09.00 -13.00">
      <formula>NOT(ISERROR(SEARCH("09.00 -13.00",BG156)))</formula>
    </cfRule>
    <cfRule type="containsText" dxfId="5248" priority="5014" operator="containsText" text="09.00 -15:00">
      <formula>NOT(ISERROR(SEARCH("09.00 -15:00",BG156)))</formula>
    </cfRule>
    <cfRule type="containsText" dxfId="5247" priority="5015" operator="containsText" text="09.00 -16.00">
      <formula>NOT(ISERROR(SEARCH("09.00 -16.00",BG156)))</formula>
    </cfRule>
  </conditionalFormatting>
  <conditionalFormatting sqref="BG157:BG162">
    <cfRule type="containsText" dxfId="5246" priority="5010" operator="containsText" text="09.00 -13.00">
      <formula>NOT(ISERROR(SEARCH("09.00 -13.00",BG157)))</formula>
    </cfRule>
    <cfRule type="containsText" dxfId="5245" priority="5011" operator="containsText" text="09.00 -15:00">
      <formula>NOT(ISERROR(SEARCH("09.00 -15:00",BG157)))</formula>
    </cfRule>
    <cfRule type="containsText" dxfId="5244" priority="5012" operator="containsText" text="09.00 -16.00">
      <formula>NOT(ISERROR(SEARCH("09.00 -16.00",BG157)))</formula>
    </cfRule>
  </conditionalFormatting>
  <conditionalFormatting sqref="BG155">
    <cfRule type="containsText" dxfId="5243" priority="5007" operator="containsText" text="09.00 -13.00">
      <formula>NOT(ISERROR(SEARCH("09.00 -13.00",BG155)))</formula>
    </cfRule>
    <cfRule type="containsText" dxfId="5242" priority="5008" operator="containsText" text="09.00 -15:00">
      <formula>NOT(ISERROR(SEARCH("09.00 -15:00",BG155)))</formula>
    </cfRule>
    <cfRule type="containsText" dxfId="5241" priority="5009" operator="containsText" text="09.00 -16.00">
      <formula>NOT(ISERROR(SEARCH("09.00 -16.00",BG155)))</formula>
    </cfRule>
  </conditionalFormatting>
  <conditionalFormatting sqref="BG161">
    <cfRule type="containsText" dxfId="5240" priority="5006" operator="containsText" text="09:00 – 13.00 ">
      <formula>NOT(ISERROR(SEARCH("09:00 – 13.00 ",BG161)))</formula>
    </cfRule>
  </conditionalFormatting>
  <conditionalFormatting sqref="BG155:BG162">
    <cfRule type="containsText" dxfId="5239" priority="5005" operator="containsText" text="09:00 – 13.00 ">
      <formula>NOT(ISERROR(SEARCH("09:00 – 13.00 ",BG155)))</formula>
    </cfRule>
  </conditionalFormatting>
  <conditionalFormatting sqref="BG161:BG162">
    <cfRule type="containsText" dxfId="5238" priority="5004" operator="containsText" text="09:00 – 13.00 ">
      <formula>NOT(ISERROR(SEARCH("09:00 – 13.00 ",BG161)))</formula>
    </cfRule>
  </conditionalFormatting>
  <conditionalFormatting sqref="BG156">
    <cfRule type="containsText" dxfId="5237" priority="5001" operator="containsText" text="09.00 -13.00">
      <formula>NOT(ISERROR(SEARCH("09.00 -13.00",BG156)))</formula>
    </cfRule>
    <cfRule type="containsText" dxfId="5236" priority="5002" operator="containsText" text="09.00 -15:00">
      <formula>NOT(ISERROR(SEARCH("09.00 -15:00",BG156)))</formula>
    </cfRule>
    <cfRule type="containsText" dxfId="5235" priority="5003" operator="containsText" text="09.00 -16.00">
      <formula>NOT(ISERROR(SEARCH("09.00 -16.00",BG156)))</formula>
    </cfRule>
  </conditionalFormatting>
  <conditionalFormatting sqref="BG157:BG162">
    <cfRule type="containsText" dxfId="5234" priority="4998" operator="containsText" text="09.00 -13.00">
      <formula>NOT(ISERROR(SEARCH("09.00 -13.00",BG157)))</formula>
    </cfRule>
    <cfRule type="containsText" dxfId="5233" priority="4999" operator="containsText" text="09.00 -15:00">
      <formula>NOT(ISERROR(SEARCH("09.00 -15:00",BG157)))</formula>
    </cfRule>
    <cfRule type="containsText" dxfId="5232" priority="5000" operator="containsText" text="09.00 -16.00">
      <formula>NOT(ISERROR(SEARCH("09.00 -16.00",BG157)))</formula>
    </cfRule>
  </conditionalFormatting>
  <conditionalFormatting sqref="BG155">
    <cfRule type="containsText" dxfId="5231" priority="4995" operator="containsText" text="09.00 -13.00">
      <formula>NOT(ISERROR(SEARCH("09.00 -13.00",BG155)))</formula>
    </cfRule>
    <cfRule type="containsText" dxfId="5230" priority="4996" operator="containsText" text="09.00 -15:00">
      <formula>NOT(ISERROR(SEARCH("09.00 -15:00",BG155)))</formula>
    </cfRule>
    <cfRule type="containsText" dxfId="5229" priority="4997" operator="containsText" text="09.00 -16.00">
      <formula>NOT(ISERROR(SEARCH("09.00 -16.00",BG155)))</formula>
    </cfRule>
  </conditionalFormatting>
  <conditionalFormatting sqref="BG156">
    <cfRule type="containsText" dxfId="5228" priority="4992" operator="containsText" text="09.00 -13:00">
      <formula>NOT(ISERROR(SEARCH("09.00 -13:00",BG156)))</formula>
    </cfRule>
    <cfRule type="containsText" dxfId="5227" priority="4993" operator="containsText" text="08.30 -17.30">
      <formula>NOT(ISERROR(SEARCH("08.30 -17.30",BG156)))</formula>
    </cfRule>
    <cfRule type="containsText" dxfId="5226" priority="4994" operator="containsText" text="08.30 -15:30">
      <formula>NOT(ISERROR(SEARCH("08.30 -15:30",BG156)))</formula>
    </cfRule>
  </conditionalFormatting>
  <conditionalFormatting sqref="BG157:BG162">
    <cfRule type="containsText" dxfId="5225" priority="4989" operator="containsText" text="09.00 -13.00">
      <formula>NOT(ISERROR(SEARCH("09.00 -13.00",BG157)))</formula>
    </cfRule>
    <cfRule type="containsText" dxfId="5224" priority="4990" operator="containsText" text="09.00 -15:00">
      <formula>NOT(ISERROR(SEARCH("09.00 -15:00",BG157)))</formula>
    </cfRule>
    <cfRule type="containsText" dxfId="5223" priority="4991" operator="containsText" text="09.00 -16.00">
      <formula>NOT(ISERROR(SEARCH("09.00 -16.00",BG157)))</formula>
    </cfRule>
  </conditionalFormatting>
  <conditionalFormatting sqref="BG157:BG162">
    <cfRule type="containsText" dxfId="5222" priority="4986" operator="containsText" text="09.00 -13:00">
      <formula>NOT(ISERROR(SEARCH("09.00 -13:00",BG157)))</formula>
    </cfRule>
    <cfRule type="containsText" dxfId="5221" priority="4987" operator="containsText" text="08.30 -17.30">
      <formula>NOT(ISERROR(SEARCH("08.30 -17.30",BG157)))</formula>
    </cfRule>
    <cfRule type="containsText" dxfId="5220" priority="4988" operator="containsText" text="08.30 -15:30">
      <formula>NOT(ISERROR(SEARCH("08.30 -15:30",BG157)))</formula>
    </cfRule>
  </conditionalFormatting>
  <conditionalFormatting sqref="BG155">
    <cfRule type="containsText" dxfId="5219" priority="4983" operator="containsText" text="09.00 -13.00">
      <formula>NOT(ISERROR(SEARCH("09.00 -13.00",BG155)))</formula>
    </cfRule>
    <cfRule type="containsText" dxfId="5218" priority="4984" operator="containsText" text="09.00 -15:00">
      <formula>NOT(ISERROR(SEARCH("09.00 -15:00",BG155)))</formula>
    </cfRule>
    <cfRule type="containsText" dxfId="5217" priority="4985" operator="containsText" text="09.00 -16.00">
      <formula>NOT(ISERROR(SEARCH("09.00 -16.00",BG155)))</formula>
    </cfRule>
  </conditionalFormatting>
  <conditionalFormatting sqref="BG155">
    <cfRule type="containsText" dxfId="5216" priority="4980" operator="containsText" text="09.00 -13:00">
      <formula>NOT(ISERROR(SEARCH("09.00 -13:00",BG155)))</formula>
    </cfRule>
    <cfRule type="containsText" dxfId="5215" priority="4981" operator="containsText" text="08.30 -17.30">
      <formula>NOT(ISERROR(SEARCH("08.30 -17.30",BG155)))</formula>
    </cfRule>
    <cfRule type="containsText" dxfId="5214" priority="4982" operator="containsText" text="08.30 -15:30">
      <formula>NOT(ISERROR(SEARCH("08.30 -15:30",BG155)))</formula>
    </cfRule>
  </conditionalFormatting>
  <conditionalFormatting sqref="BC59 BC79">
    <cfRule type="containsText" dxfId="5213" priority="4963" operator="containsText" text="08.30 – 14.30">
      <formula>NOT(ISERROR(SEARCH("08.30 – 14.30",BC59)))</formula>
    </cfRule>
    <cfRule type="containsText" dxfId="5212" priority="4964" operator="containsText" text="09:30 – 18.30">
      <formula>NOT(ISERROR(SEARCH("09:30 – 18.30",BC59)))</formula>
    </cfRule>
    <cfRule type="containsText" dxfId="5211" priority="4965" operator="containsText" text="10.30 – 18.30">
      <formula>NOT(ISERROR(SEARCH("10.30 – 18.30",BC59)))</formula>
    </cfRule>
    <cfRule type="containsText" dxfId="5210" priority="4966" operator="containsText" text="09.30 – 18.30">
      <formula>NOT(ISERROR(SEARCH("09.30 – 18.30",BC59)))</formula>
    </cfRule>
    <cfRule type="containsText" dxfId="5209" priority="4967" operator="containsText" text="09.00 – 13:00">
      <formula>NOT(ISERROR(SEARCH("09.00 – 13:00",BC59)))</formula>
    </cfRule>
    <cfRule type="containsText" dxfId="5208" priority="4968" operator="containsText" text="08.30 – 16.30">
      <formula>NOT(ISERROR(SEARCH("08.30 – 16.30",BC59)))</formula>
    </cfRule>
    <cfRule type="containsText" dxfId="5207" priority="4969" operator="containsText" text="08:30 – 17.30">
      <formula>NOT(ISERROR(SEARCH("08:30 – 17.30",BC59)))</formula>
    </cfRule>
    <cfRule type="containsText" dxfId="5206" priority="4970" operator="containsText" text="08.30 – 17.30">
      <formula>NOT(ISERROR(SEARCH("08.30 – 17.30",BC59)))</formula>
    </cfRule>
    <cfRule type="containsText" dxfId="5205" priority="4971" operator="containsText" text="09.00 – 18.00">
      <formula>NOT(ISERROR(SEARCH("09.00 – 18.00",BC59)))</formula>
    </cfRule>
    <cfRule type="containsText" dxfId="5204" priority="4972" operator="containsText" text="09.00 – 13.00">
      <formula>NOT(ISERROR(SEARCH("09.00 – 13.00",BC59)))</formula>
    </cfRule>
    <cfRule type="containsText" dxfId="5203" priority="4973" operator="containsText" text="11.30 – 19.30">
      <formula>NOT(ISERROR(SEARCH("11.30 – 19.30",BC59)))</formula>
    </cfRule>
    <cfRule type="containsText" dxfId="5202" priority="4974" operator="containsText" text="10.30 – 19.30">
      <formula>NOT(ISERROR(SEARCH("10.30 – 19.30",BC59)))</formula>
    </cfRule>
    <cfRule type="containsText" dxfId="5201" priority="4975" operator="containsText" text="09.00 – 15.00">
      <formula>NOT(ISERROR(SEARCH("09.00 – 15.00",BC59)))</formula>
    </cfRule>
    <cfRule type="containsText" dxfId="5200" priority="4976" operator="containsText" text="12:30">
      <formula>NOT(ISERROR(SEARCH("12:30",BC59)))</formula>
    </cfRule>
    <cfRule type="containsText" dxfId="5199" priority="4977" operator="containsText" text="13:30">
      <formula>NOT(ISERROR(SEARCH("13:30",BC59)))</formula>
    </cfRule>
    <cfRule type="containsText" dxfId="5198" priority="4978" operator="containsText" text="FESTIVITÁ">
      <formula>NOT(ISERROR(SEARCH("FESTIVITÁ",BC59)))</formula>
    </cfRule>
    <cfRule type="cellIs" dxfId="5197" priority="4979" operator="equal">
      <formula>"DOMENICA"</formula>
    </cfRule>
  </conditionalFormatting>
  <conditionalFormatting sqref="BC69">
    <cfRule type="containsText" dxfId="5196" priority="4946" operator="containsText" text="08.30 – 14.30">
      <formula>NOT(ISERROR(SEARCH("08.30 – 14.30",BC69)))</formula>
    </cfRule>
    <cfRule type="containsText" dxfId="5195" priority="4947" operator="containsText" text="09:30 – 18.30">
      <formula>NOT(ISERROR(SEARCH("09:30 – 18.30",BC69)))</formula>
    </cfRule>
    <cfRule type="containsText" dxfId="5194" priority="4948" operator="containsText" text="10.30 – 18.30">
      <formula>NOT(ISERROR(SEARCH("10.30 – 18.30",BC69)))</formula>
    </cfRule>
    <cfRule type="containsText" dxfId="5193" priority="4949" operator="containsText" text="09.30 – 18.30">
      <formula>NOT(ISERROR(SEARCH("09.30 – 18.30",BC69)))</formula>
    </cfRule>
    <cfRule type="containsText" dxfId="5192" priority="4950" operator="containsText" text="09.00 – 13:00">
      <formula>NOT(ISERROR(SEARCH("09.00 – 13:00",BC69)))</formula>
    </cfRule>
    <cfRule type="containsText" dxfId="5191" priority="4951" operator="containsText" text="08.30 – 16.30">
      <formula>NOT(ISERROR(SEARCH("08.30 – 16.30",BC69)))</formula>
    </cfRule>
    <cfRule type="containsText" dxfId="5190" priority="4952" operator="containsText" text="08:30 – 17.30">
      <formula>NOT(ISERROR(SEARCH("08:30 – 17.30",BC69)))</formula>
    </cfRule>
    <cfRule type="containsText" dxfId="5189" priority="4953" operator="containsText" text="08.30 – 17.30">
      <formula>NOT(ISERROR(SEARCH("08.30 – 17.30",BC69)))</formula>
    </cfRule>
    <cfRule type="containsText" dxfId="5188" priority="4954" operator="containsText" text="09.00 – 18.00">
      <formula>NOT(ISERROR(SEARCH("09.00 – 18.00",BC69)))</formula>
    </cfRule>
    <cfRule type="containsText" dxfId="5187" priority="4955" operator="containsText" text="09.00 – 13.00">
      <formula>NOT(ISERROR(SEARCH("09.00 – 13.00",BC69)))</formula>
    </cfRule>
    <cfRule type="containsText" dxfId="5186" priority="4956" operator="containsText" text="11.30 – 19.30">
      <formula>NOT(ISERROR(SEARCH("11.30 – 19.30",BC69)))</formula>
    </cfRule>
    <cfRule type="containsText" dxfId="5185" priority="4957" operator="containsText" text="10.30 – 19.30">
      <formula>NOT(ISERROR(SEARCH("10.30 – 19.30",BC69)))</formula>
    </cfRule>
    <cfRule type="containsText" dxfId="5184" priority="4958" operator="containsText" text="09.00 – 15.00">
      <formula>NOT(ISERROR(SEARCH("09.00 – 15.00",BC69)))</formula>
    </cfRule>
    <cfRule type="containsText" dxfId="5183" priority="4959" operator="containsText" text="12:30">
      <formula>NOT(ISERROR(SEARCH("12:30",BC69)))</formula>
    </cfRule>
    <cfRule type="containsText" dxfId="5182" priority="4960" operator="containsText" text="13:30">
      <formula>NOT(ISERROR(SEARCH("13:30",BC69)))</formula>
    </cfRule>
    <cfRule type="containsText" dxfId="5181" priority="4961" operator="containsText" text="FESTIVITÁ">
      <formula>NOT(ISERROR(SEARCH("FESTIVITÁ",BC69)))</formula>
    </cfRule>
    <cfRule type="cellIs" dxfId="5180" priority="4962" operator="equal">
      <formula>"DOMENICA"</formula>
    </cfRule>
  </conditionalFormatting>
  <conditionalFormatting sqref="BC79 BC69 BC59">
    <cfRule type="containsText" dxfId="5179" priority="4940" operator="containsText" text="09.00 - 13.00">
      <formula>NOT(ISERROR(SEARCH("09.00 - 13.00",BC59)))</formula>
    </cfRule>
    <cfRule type="containsText" dxfId="5178" priority="4941" operator="containsText" text="09.00 – 15:00">
      <formula>NOT(ISERROR(SEARCH("09.00 – 15:00",BC59)))</formula>
    </cfRule>
    <cfRule type="containsText" dxfId="5177" priority="4942" operator="containsText" text="09.00 – 16.00">
      <formula>NOT(ISERROR(SEARCH("09.00 – 16.00",BC59)))</formula>
    </cfRule>
    <cfRule type="containsText" dxfId="5176" priority="4943" operator="containsText" text="09.00 - 13:00">
      <formula>NOT(ISERROR(SEARCH("09.00 - 13:00",BC59)))</formula>
    </cfRule>
    <cfRule type="containsText" dxfId="5175" priority="4944" operator="containsText" text="08.30 – 16:30 ">
      <formula>NOT(ISERROR(SEARCH("08.30 – 16:30 ",BC59)))</formula>
    </cfRule>
    <cfRule type="containsText" dxfId="5174" priority="4945" operator="containsText" text="08.30 – 17:30 ">
      <formula>NOT(ISERROR(SEARCH("08.30 – 17:30 ",BC59)))</formula>
    </cfRule>
  </conditionalFormatting>
  <conditionalFormatting sqref="BC60">
    <cfRule type="cellIs" dxfId="5173" priority="4931" operator="equal">
      <formula>"09.00 – 13.00"</formula>
    </cfRule>
  </conditionalFormatting>
  <conditionalFormatting sqref="BC60">
    <cfRule type="cellIs" dxfId="5172" priority="4932" operator="equal">
      <formula>"09.00 – 15.00"</formula>
    </cfRule>
  </conditionalFormatting>
  <conditionalFormatting sqref="BC60">
    <cfRule type="cellIs" dxfId="5171" priority="4933" operator="equal">
      <formula>"09.00 – 18.00"</formula>
    </cfRule>
  </conditionalFormatting>
  <conditionalFormatting sqref="BC60">
    <cfRule type="cellIs" dxfId="5170" priority="4934" operator="equal">
      <formula>"09.30 – 13.00"</formula>
    </cfRule>
  </conditionalFormatting>
  <conditionalFormatting sqref="BC60">
    <cfRule type="cellIs" dxfId="5169" priority="4935" operator="equal">
      <formula>"10.30 – 19.30"</formula>
    </cfRule>
  </conditionalFormatting>
  <conditionalFormatting sqref="BC60">
    <cfRule type="cellIs" dxfId="5168" priority="4936" operator="equal">
      <formula>"11.30 – 19.30"</formula>
    </cfRule>
  </conditionalFormatting>
  <conditionalFormatting sqref="BC60">
    <cfRule type="cellIs" dxfId="5167" priority="4937" operator="equal">
      <formula>_FV(13,"3")</formula>
    </cfRule>
  </conditionalFormatting>
  <conditionalFormatting sqref="BC60">
    <cfRule type="cellIs" dxfId="5166" priority="4938" operator="equal">
      <formula>_FV(13,"3")</formula>
    </cfRule>
  </conditionalFormatting>
  <conditionalFormatting sqref="BC60">
    <cfRule type="cellIs" dxfId="5165" priority="4939" operator="equal">
      <formula>_FV(13,"3")</formula>
    </cfRule>
  </conditionalFormatting>
  <conditionalFormatting sqref="BC60">
    <cfRule type="containsText" dxfId="5164" priority="4921" operator="containsText" text="DOMENICA">
      <formula>NOT(ISERROR(SEARCH("DOMENICA",BC60)))</formula>
    </cfRule>
    <cfRule type="containsText" dxfId="5163" priority="4922" operator="containsText" text="08.30 – 14.30">
      <formula>NOT(ISERROR(SEARCH("08.30 – 14.30",BC60)))</formula>
    </cfRule>
    <cfRule type="containsText" dxfId="5162" priority="4923" operator="containsText" text="09.30 – 18.30">
      <formula>NOT(ISERROR(SEARCH("09.30 – 18.30",BC60)))</formula>
    </cfRule>
    <cfRule type="containsText" dxfId="5161" priority="4924" operator="containsText" text="08.30 – 16.30">
      <formula>NOT(ISERROR(SEARCH("08.30 – 16.30",BC60)))</formula>
    </cfRule>
    <cfRule type="containsText" dxfId="5160" priority="4925" operator="containsText" text="08.30 – 17.30">
      <formula>NOT(ISERROR(SEARCH("08.30 – 17.30",BC60)))</formula>
    </cfRule>
    <cfRule type="containsText" dxfId="5159" priority="4926" operator="containsText" text="09.00 – 18.00">
      <formula>NOT(ISERROR(SEARCH("09.00 – 18.00",BC60)))</formula>
    </cfRule>
    <cfRule type="containsText" dxfId="5158" priority="4927" operator="containsText" text="09.00 – 15.00">
      <formula>NOT(ISERROR(SEARCH("09.00 – 15.00",BC60)))</formula>
    </cfRule>
    <cfRule type="containsText" dxfId="5157" priority="4928" operator="containsText" text="10.30 – 19.30">
      <formula>NOT(ISERROR(SEARCH("10.30 – 19.30",BC60)))</formula>
    </cfRule>
    <cfRule type="containsText" dxfId="5156" priority="4929" operator="containsText" text="09.00 – 13.00">
      <formula>NOT(ISERROR(SEARCH("09.00 – 13.00",BC60)))</formula>
    </cfRule>
    <cfRule type="containsText" dxfId="5155" priority="4930" operator="containsText" text="11.30 – 19.30">
      <formula>NOT(ISERROR(SEARCH("11.30 – 19.30",BC60)))</formula>
    </cfRule>
  </conditionalFormatting>
  <conditionalFormatting sqref="BC60">
    <cfRule type="cellIs" dxfId="5154" priority="4913" operator="equal">
      <formula>"09.00 – 15.00"</formula>
    </cfRule>
  </conditionalFormatting>
  <conditionalFormatting sqref="BC60">
    <cfRule type="cellIs" dxfId="5153" priority="4914" operator="equal">
      <formula>"09.00 – 18.00"</formula>
    </cfRule>
  </conditionalFormatting>
  <conditionalFormatting sqref="BC60">
    <cfRule type="cellIs" dxfId="5152" priority="4915" operator="equal">
      <formula>"09.30 – 13.00"</formula>
    </cfRule>
  </conditionalFormatting>
  <conditionalFormatting sqref="BC60">
    <cfRule type="cellIs" dxfId="5151" priority="4916" operator="equal">
      <formula>"10.30 – 19.30"</formula>
    </cfRule>
  </conditionalFormatting>
  <conditionalFormatting sqref="BC60">
    <cfRule type="cellIs" dxfId="5150" priority="4917" operator="equal">
      <formula>"11.30 – 19.30"</formula>
    </cfRule>
  </conditionalFormatting>
  <conditionalFormatting sqref="BC60">
    <cfRule type="cellIs" dxfId="5149" priority="4918" operator="equal">
      <formula>_FV(13,"3")</formula>
    </cfRule>
  </conditionalFormatting>
  <conditionalFormatting sqref="BC60">
    <cfRule type="cellIs" dxfId="5148" priority="4919" operator="equal">
      <formula>_FV(13,"3")</formula>
    </cfRule>
  </conditionalFormatting>
  <conditionalFormatting sqref="BC60">
    <cfRule type="cellIs" dxfId="5147" priority="4920" operator="equal">
      <formula>_FV(13,"3")</formula>
    </cfRule>
  </conditionalFormatting>
  <conditionalFormatting sqref="BC60">
    <cfRule type="cellIs" dxfId="5146" priority="4905" operator="equal">
      <formula>"09.00 – 15.00"</formula>
    </cfRule>
  </conditionalFormatting>
  <conditionalFormatting sqref="BC60">
    <cfRule type="cellIs" dxfId="5145" priority="4906" operator="equal">
      <formula>"09.00 – 18.00"</formula>
    </cfRule>
  </conditionalFormatting>
  <conditionalFormatting sqref="BC60">
    <cfRule type="cellIs" dxfId="5144" priority="4907" operator="equal">
      <formula>"09.30 – 13.00"</formula>
    </cfRule>
  </conditionalFormatting>
  <conditionalFormatting sqref="BC60">
    <cfRule type="cellIs" dxfId="5143" priority="4908" operator="equal">
      <formula>"10.30 – 19.30"</formula>
    </cfRule>
  </conditionalFormatting>
  <conditionalFormatting sqref="BC60">
    <cfRule type="cellIs" dxfId="5142" priority="4909" operator="equal">
      <formula>"11.30 – 19.30"</formula>
    </cfRule>
  </conditionalFormatting>
  <conditionalFormatting sqref="BC60">
    <cfRule type="cellIs" dxfId="5141" priority="4910" operator="equal">
      <formula>_FV(13,"3")</formula>
    </cfRule>
  </conditionalFormatting>
  <conditionalFormatting sqref="BC60">
    <cfRule type="cellIs" dxfId="5140" priority="4911" operator="equal">
      <formula>_FV(13,"3")</formula>
    </cfRule>
  </conditionalFormatting>
  <conditionalFormatting sqref="BC60">
    <cfRule type="cellIs" dxfId="5139" priority="4912" operator="equal">
      <formula>_FV(13,"3")</formula>
    </cfRule>
  </conditionalFormatting>
  <conditionalFormatting sqref="BC60">
    <cfRule type="containsText" dxfId="5138" priority="4899" operator="containsText" text="09.00 - 13.00">
      <formula>NOT(ISERROR(SEARCH("09.00 - 13.00",BC60)))</formula>
    </cfRule>
    <cfRule type="containsText" dxfId="5137" priority="4900" operator="containsText" text="09.00 – 15:00">
      <formula>NOT(ISERROR(SEARCH("09.00 – 15:00",BC60)))</formula>
    </cfRule>
    <cfRule type="containsText" dxfId="5136" priority="4901" operator="containsText" text="09.00 – 16.00">
      <formula>NOT(ISERROR(SEARCH("09.00 – 16.00",BC60)))</formula>
    </cfRule>
    <cfRule type="containsText" dxfId="5135" priority="4902" operator="containsText" text="09.00 - 13:00">
      <formula>NOT(ISERROR(SEARCH("09.00 - 13:00",BC60)))</formula>
    </cfRule>
    <cfRule type="containsText" dxfId="5134" priority="4903" operator="containsText" text="08.30 – 16:30 ">
      <formula>NOT(ISERROR(SEARCH("08.30 – 16:30 ",BC60)))</formula>
    </cfRule>
    <cfRule type="containsText" dxfId="5133" priority="4904" operator="containsText" text="08.30 – 17:30 ">
      <formula>NOT(ISERROR(SEARCH("08.30 – 17:30 ",BC60)))</formula>
    </cfRule>
  </conditionalFormatting>
  <conditionalFormatting sqref="BC60">
    <cfRule type="cellIs" dxfId="5132" priority="4891" operator="equal">
      <formula>"09.00 – 15.00"</formula>
    </cfRule>
  </conditionalFormatting>
  <conditionalFormatting sqref="BC60">
    <cfRule type="cellIs" dxfId="5131" priority="4892" operator="equal">
      <formula>"09.00 – 18.00"</formula>
    </cfRule>
  </conditionalFormatting>
  <conditionalFormatting sqref="BC60">
    <cfRule type="cellIs" dxfId="5130" priority="4893" operator="equal">
      <formula>"09.30 – 13.00"</formula>
    </cfRule>
  </conditionalFormatting>
  <conditionalFormatting sqref="BC60">
    <cfRule type="cellIs" dxfId="5129" priority="4894" operator="equal">
      <formula>"10.30 – 19.30"</formula>
    </cfRule>
  </conditionalFormatting>
  <conditionalFormatting sqref="BC60">
    <cfRule type="cellIs" dxfId="5128" priority="4895" operator="equal">
      <formula>"11.30 – 19.30"</formula>
    </cfRule>
  </conditionalFormatting>
  <conditionalFormatting sqref="BC60">
    <cfRule type="cellIs" dxfId="5127" priority="4896" operator="equal">
      <formula>_FV(13,"3")</formula>
    </cfRule>
  </conditionalFormatting>
  <conditionalFormatting sqref="BC60">
    <cfRule type="cellIs" dxfId="5126" priority="4897" operator="equal">
      <formula>_FV(13,"3")</formula>
    </cfRule>
  </conditionalFormatting>
  <conditionalFormatting sqref="BC60">
    <cfRule type="cellIs" dxfId="5125" priority="4898" operator="equal">
      <formula>_FV(13,"3")</formula>
    </cfRule>
  </conditionalFormatting>
  <conditionalFormatting sqref="BC60">
    <cfRule type="containsText" dxfId="5124" priority="4881" operator="containsText" text="DOMENICA">
      <formula>NOT(ISERROR(SEARCH("DOMENICA",BC60)))</formula>
    </cfRule>
    <cfRule type="containsText" dxfId="5123" priority="4882" operator="containsText" text="08.30 – 14.30">
      <formula>NOT(ISERROR(SEARCH("08.30 – 14.30",BC60)))</formula>
    </cfRule>
    <cfRule type="containsText" dxfId="5122" priority="4883" operator="containsText" text="09.30 – 18.30">
      <formula>NOT(ISERROR(SEARCH("09.30 – 18.30",BC60)))</formula>
    </cfRule>
    <cfRule type="containsText" dxfId="5121" priority="4884" operator="containsText" text="08.30 – 16.30">
      <formula>NOT(ISERROR(SEARCH("08.30 – 16.30",BC60)))</formula>
    </cfRule>
    <cfRule type="containsText" dxfId="5120" priority="4885" operator="containsText" text="08.30 – 17.30">
      <formula>NOT(ISERROR(SEARCH("08.30 – 17.30",BC60)))</formula>
    </cfRule>
    <cfRule type="containsText" dxfId="5119" priority="4886" operator="containsText" text="09.00 – 18.00">
      <formula>NOT(ISERROR(SEARCH("09.00 – 18.00",BC60)))</formula>
    </cfRule>
    <cfRule type="containsText" dxfId="5118" priority="4887" operator="containsText" text="09.00 – 15.00">
      <formula>NOT(ISERROR(SEARCH("09.00 – 15.00",BC60)))</formula>
    </cfRule>
    <cfRule type="containsText" dxfId="5117" priority="4888" operator="containsText" text="10.30 – 19.30">
      <formula>NOT(ISERROR(SEARCH("10.30 – 19.30",BC60)))</formula>
    </cfRule>
    <cfRule type="containsText" dxfId="5116" priority="4889" operator="containsText" text="09.00 – 13.00">
      <formula>NOT(ISERROR(SEARCH("09.00 – 13.00",BC60)))</formula>
    </cfRule>
    <cfRule type="containsText" dxfId="5115" priority="4890" operator="containsText" text="11.30 – 19.30">
      <formula>NOT(ISERROR(SEARCH("11.30 – 19.30",BC60)))</formula>
    </cfRule>
  </conditionalFormatting>
  <conditionalFormatting sqref="BC60">
    <cfRule type="cellIs" dxfId="5114" priority="4874" operator="equal">
      <formula>"09.00 – 18.00"</formula>
    </cfRule>
  </conditionalFormatting>
  <conditionalFormatting sqref="BC60">
    <cfRule type="cellIs" dxfId="5113" priority="4875" operator="equal">
      <formula>"09.30 – 13.00"</formula>
    </cfRule>
  </conditionalFormatting>
  <conditionalFormatting sqref="BC60">
    <cfRule type="cellIs" dxfId="5112" priority="4876" operator="equal">
      <formula>"10.30 – 19.30"</formula>
    </cfRule>
  </conditionalFormatting>
  <conditionalFormatting sqref="BC60">
    <cfRule type="cellIs" dxfId="5111" priority="4877" operator="equal">
      <formula>"11.30 – 19.30"</formula>
    </cfRule>
  </conditionalFormatting>
  <conditionalFormatting sqref="BC60">
    <cfRule type="cellIs" dxfId="5110" priority="4878" operator="equal">
      <formula>_FV(13,"3")</formula>
    </cfRule>
  </conditionalFormatting>
  <conditionalFormatting sqref="BC60">
    <cfRule type="cellIs" dxfId="5109" priority="4879" operator="equal">
      <formula>_FV(13,"3")</formula>
    </cfRule>
  </conditionalFormatting>
  <conditionalFormatting sqref="BC60">
    <cfRule type="cellIs" dxfId="5108" priority="4880" operator="equal">
      <formula>_FV(13,"3")</formula>
    </cfRule>
  </conditionalFormatting>
  <conditionalFormatting sqref="BC60">
    <cfRule type="cellIs" dxfId="5107" priority="4867" operator="equal">
      <formula>"09.00 – 18.00"</formula>
    </cfRule>
  </conditionalFormatting>
  <conditionalFormatting sqref="BC60">
    <cfRule type="cellIs" dxfId="5106" priority="4868" operator="equal">
      <formula>"09.30 – 13.00"</formula>
    </cfRule>
  </conditionalFormatting>
  <conditionalFormatting sqref="BC60">
    <cfRule type="cellIs" dxfId="5105" priority="4869" operator="equal">
      <formula>"10.30 – 19.30"</formula>
    </cfRule>
  </conditionalFormatting>
  <conditionalFormatting sqref="BC60">
    <cfRule type="cellIs" dxfId="5104" priority="4870" operator="equal">
      <formula>"11.30 – 19.30"</formula>
    </cfRule>
  </conditionalFormatting>
  <conditionalFormatting sqref="BC60">
    <cfRule type="cellIs" dxfId="5103" priority="4871" operator="equal">
      <formula>_FV(13,"3")</formula>
    </cfRule>
  </conditionalFormatting>
  <conditionalFormatting sqref="BC60">
    <cfRule type="cellIs" dxfId="5102" priority="4872" operator="equal">
      <formula>_FV(13,"3")</formula>
    </cfRule>
  </conditionalFormatting>
  <conditionalFormatting sqref="BC60">
    <cfRule type="cellIs" dxfId="5101" priority="4873" operator="equal">
      <formula>_FV(13,"3")</formula>
    </cfRule>
  </conditionalFormatting>
  <conditionalFormatting sqref="BC61:BC68">
    <cfRule type="containsText" dxfId="5100" priority="4849" operator="containsText" text="08.30 – 14.30">
      <formula>NOT(ISERROR(SEARCH("08.30 – 14.30",BC61)))</formula>
    </cfRule>
    <cfRule type="containsText" dxfId="5099" priority="4850" operator="containsText" text="09:30 – 18.30">
      <formula>NOT(ISERROR(SEARCH("09:30 – 18.30",BC61)))</formula>
    </cfRule>
    <cfRule type="containsText" dxfId="5098" priority="4851" operator="containsText" text="10.30 – 18.30">
      <formula>NOT(ISERROR(SEARCH("10.30 – 18.30",BC61)))</formula>
    </cfRule>
    <cfRule type="containsText" dxfId="5097" priority="4852" operator="containsText" text="09.30 – 18.30">
      <formula>NOT(ISERROR(SEARCH("09.30 – 18.30",BC61)))</formula>
    </cfRule>
    <cfRule type="containsText" dxfId="5096" priority="4854" operator="containsText" text="09.00 – 13:00">
      <formula>NOT(ISERROR(SEARCH("09.00 – 13:00",BC61)))</formula>
    </cfRule>
    <cfRule type="containsText" dxfId="5095" priority="4855" operator="containsText" text="08.30 – 16.30">
      <formula>NOT(ISERROR(SEARCH("08.30 – 16.30",BC61)))</formula>
    </cfRule>
    <cfRule type="containsText" dxfId="5094" priority="4856" operator="containsText" text="08:30 – 17.30">
      <formula>NOT(ISERROR(SEARCH("08:30 – 17.30",BC61)))</formula>
    </cfRule>
    <cfRule type="containsText" dxfId="5093" priority="4857" operator="containsText" text="08.30 – 17.30">
      <formula>NOT(ISERROR(SEARCH("08.30 – 17.30",BC61)))</formula>
    </cfRule>
    <cfRule type="containsText" dxfId="5092" priority="4858" operator="containsText" text="09.00 – 18.00">
      <formula>NOT(ISERROR(SEARCH("09.00 – 18.00",BC61)))</formula>
    </cfRule>
    <cfRule type="containsText" dxfId="5091" priority="4859" operator="containsText" text="09.00 – 13.00">
      <formula>NOT(ISERROR(SEARCH("09.00 – 13.00",BC61)))</formula>
    </cfRule>
    <cfRule type="containsText" dxfId="5090" priority="4860" operator="containsText" text="11.30 – 19.30">
      <formula>NOT(ISERROR(SEARCH("11.30 – 19.30",BC61)))</formula>
    </cfRule>
    <cfRule type="containsText" dxfId="5089" priority="4861" operator="containsText" text="10.30 – 19.30">
      <formula>NOT(ISERROR(SEARCH("10.30 – 19.30",BC61)))</formula>
    </cfRule>
    <cfRule type="containsText" dxfId="5088" priority="4862" operator="containsText" text="09.00 – 15.00">
      <formula>NOT(ISERROR(SEARCH("09.00 – 15.00",BC61)))</formula>
    </cfRule>
    <cfRule type="containsText" dxfId="5087" priority="4863" operator="containsText" text="1 2 : 3 0">
      <formula>NOT(ISERROR(SEARCH("1 2 : 3 0",BC61)))</formula>
    </cfRule>
    <cfRule type="containsText" dxfId="5086" priority="4864" operator="containsText" text="1 3 : 3 0">
      <formula>NOT(ISERROR(SEARCH("1 3 : 3 0",BC61)))</formula>
    </cfRule>
    <cfRule type="containsText" dxfId="5085" priority="4865" operator="containsText" text="FESTIVITÁ">
      <formula>NOT(ISERROR(SEARCH("FESTIVITÁ",BC61)))</formula>
    </cfRule>
    <cfRule type="cellIs" dxfId="5084" priority="4866" operator="equal">
      <formula>"DOMENICA"</formula>
    </cfRule>
  </conditionalFormatting>
  <conditionalFormatting sqref="BC61:BC68">
    <cfRule type="containsText" dxfId="5083" priority="4841" operator="containsText" text="09.00 - 13.00">
      <formula>NOT(ISERROR(SEARCH("09.00 - 13.00",BC61)))</formula>
    </cfRule>
    <cfRule type="containsText" dxfId="5082" priority="4844" operator="containsText" text="09.00 – 15:00">
      <formula>NOT(ISERROR(SEARCH("09.00 – 15:00",BC61)))</formula>
    </cfRule>
    <cfRule type="containsText" dxfId="5081" priority="4845" operator="containsText" text="09.00 – 16.00">
      <formula>NOT(ISERROR(SEARCH("09.00 – 16.00",BC61)))</formula>
    </cfRule>
    <cfRule type="containsText" dxfId="5080" priority="4846" operator="containsText" text="09.00 - 13:00">
      <formula>NOT(ISERROR(SEARCH("09.00 - 13:00",BC61)))</formula>
    </cfRule>
    <cfRule type="containsText" dxfId="5079" priority="4847" operator="containsText" text="08.30 – 16:30 ">
      <formula>NOT(ISERROR(SEARCH("08.30 – 16:30 ",BC61)))</formula>
    </cfRule>
    <cfRule type="containsText" dxfId="5078" priority="4848" operator="containsText" text="08.30 – 17:30 ">
      <formula>NOT(ISERROR(SEARCH("08.30 – 17:30 ",BC61)))</formula>
    </cfRule>
  </conditionalFormatting>
  <conditionalFormatting sqref="BC61:BC68">
    <cfRule type="containsText" dxfId="5077" priority="4843" operator="containsText" text="1 3 : 0 0">
      <formula>NOT(ISERROR(SEARCH("1 3 : 0 0",BC61)))</formula>
    </cfRule>
  </conditionalFormatting>
  <conditionalFormatting sqref="BC61">
    <cfRule type="containsText" dxfId="5076" priority="4842" operator="containsText" text="13:00">
      <formula>NOT(ISERROR(SEARCH("13:00",BC61)))</formula>
    </cfRule>
  </conditionalFormatting>
  <conditionalFormatting sqref="BC61:BC68">
    <cfRule type="containsText" dxfId="5075" priority="4853" operator="containsText" text="09:00 – 13.00 ">
      <formula>NOT(ISERROR(SEARCH("09:00 – 13.00 ",BC61)))</formula>
    </cfRule>
  </conditionalFormatting>
  <conditionalFormatting sqref="BC67">
    <cfRule type="containsText" dxfId="5074" priority="4840" operator="containsText" text="09:00 – 13.00 ">
      <formula>NOT(ISERROR(SEARCH("09:00 – 13.00 ",BC67)))</formula>
    </cfRule>
  </conditionalFormatting>
  <conditionalFormatting sqref="BC61:BC68">
    <cfRule type="containsText" dxfId="5073" priority="4839" operator="containsText" text="09:00 – 13.00 ">
      <formula>NOT(ISERROR(SEARCH("09:00 – 13.00 ",BC61)))</formula>
    </cfRule>
  </conditionalFormatting>
  <conditionalFormatting sqref="BC67:BC68">
    <cfRule type="containsText" dxfId="5072" priority="4838" operator="containsText" text="09:00 – 13.00 ">
      <formula>NOT(ISERROR(SEARCH("09:00 – 13.00 ",BC67)))</formula>
    </cfRule>
  </conditionalFormatting>
  <conditionalFormatting sqref="BC62">
    <cfRule type="containsText" dxfId="5071" priority="4835" operator="containsText" text="09.00 -13.00">
      <formula>NOT(ISERROR(SEARCH("09.00 -13.00",BC62)))</formula>
    </cfRule>
    <cfRule type="containsText" dxfId="5070" priority="4836" operator="containsText" text="09.00 -15:00">
      <formula>NOT(ISERROR(SEARCH("09.00 -15:00",BC62)))</formula>
    </cfRule>
    <cfRule type="containsText" dxfId="5069" priority="4837" operator="containsText" text="09.00 -16.00">
      <formula>NOT(ISERROR(SEARCH("09.00 -16.00",BC62)))</formula>
    </cfRule>
  </conditionalFormatting>
  <conditionalFormatting sqref="BC63:BC68">
    <cfRule type="containsText" dxfId="5068" priority="4832" operator="containsText" text="09.00 -13.00">
      <formula>NOT(ISERROR(SEARCH("09.00 -13.00",BC63)))</formula>
    </cfRule>
    <cfRule type="containsText" dxfId="5067" priority="4833" operator="containsText" text="09.00 -15:00">
      <formula>NOT(ISERROR(SEARCH("09.00 -15:00",BC63)))</formula>
    </cfRule>
    <cfRule type="containsText" dxfId="5066" priority="4834" operator="containsText" text="09.00 -16.00">
      <formula>NOT(ISERROR(SEARCH("09.00 -16.00",BC63)))</formula>
    </cfRule>
  </conditionalFormatting>
  <conditionalFormatting sqref="BC61">
    <cfRule type="containsText" dxfId="5065" priority="4829" operator="containsText" text="09.00 -13.00">
      <formula>NOT(ISERROR(SEARCH("09.00 -13.00",BC61)))</formula>
    </cfRule>
    <cfRule type="containsText" dxfId="5064" priority="4830" operator="containsText" text="09.00 -15:00">
      <formula>NOT(ISERROR(SEARCH("09.00 -15:00",BC61)))</formula>
    </cfRule>
    <cfRule type="containsText" dxfId="5063" priority="4831" operator="containsText" text="09.00 -16.00">
      <formula>NOT(ISERROR(SEARCH("09.00 -16.00",BC61)))</formula>
    </cfRule>
  </conditionalFormatting>
  <conditionalFormatting sqref="BC67">
    <cfRule type="containsText" dxfId="5062" priority="4828" operator="containsText" text="09:00 – 13.00 ">
      <formula>NOT(ISERROR(SEARCH("09:00 – 13.00 ",BC67)))</formula>
    </cfRule>
  </conditionalFormatting>
  <conditionalFormatting sqref="BC61:BC68">
    <cfRule type="containsText" dxfId="5061" priority="4827" operator="containsText" text="09:00 – 13.00 ">
      <formula>NOT(ISERROR(SEARCH("09:00 – 13.00 ",BC61)))</formula>
    </cfRule>
  </conditionalFormatting>
  <conditionalFormatting sqref="BC67:BC68">
    <cfRule type="containsText" dxfId="5060" priority="4826" operator="containsText" text="09:00 – 13.00 ">
      <formula>NOT(ISERROR(SEARCH("09:00 – 13.00 ",BC67)))</formula>
    </cfRule>
  </conditionalFormatting>
  <conditionalFormatting sqref="BC62">
    <cfRule type="containsText" dxfId="5059" priority="4823" operator="containsText" text="09.00 -13.00">
      <formula>NOT(ISERROR(SEARCH("09.00 -13.00",BC62)))</formula>
    </cfRule>
    <cfRule type="containsText" dxfId="5058" priority="4824" operator="containsText" text="09.00 -15:00">
      <formula>NOT(ISERROR(SEARCH("09.00 -15:00",BC62)))</formula>
    </cfRule>
    <cfRule type="containsText" dxfId="5057" priority="4825" operator="containsText" text="09.00 -16.00">
      <formula>NOT(ISERROR(SEARCH("09.00 -16.00",BC62)))</formula>
    </cfRule>
  </conditionalFormatting>
  <conditionalFormatting sqref="BC63:BC68">
    <cfRule type="containsText" dxfId="5056" priority="4820" operator="containsText" text="09.00 -13.00">
      <formula>NOT(ISERROR(SEARCH("09.00 -13.00",BC63)))</formula>
    </cfRule>
    <cfRule type="containsText" dxfId="5055" priority="4821" operator="containsText" text="09.00 -15:00">
      <formula>NOT(ISERROR(SEARCH("09.00 -15:00",BC63)))</formula>
    </cfRule>
    <cfRule type="containsText" dxfId="5054" priority="4822" operator="containsText" text="09.00 -16.00">
      <formula>NOT(ISERROR(SEARCH("09.00 -16.00",BC63)))</formula>
    </cfRule>
  </conditionalFormatting>
  <conditionalFormatting sqref="BC61">
    <cfRule type="containsText" dxfId="5053" priority="4817" operator="containsText" text="09.00 -13.00">
      <formula>NOT(ISERROR(SEARCH("09.00 -13.00",BC61)))</formula>
    </cfRule>
    <cfRule type="containsText" dxfId="5052" priority="4818" operator="containsText" text="09.00 -15:00">
      <formula>NOT(ISERROR(SEARCH("09.00 -15:00",BC61)))</formula>
    </cfRule>
    <cfRule type="containsText" dxfId="5051" priority="4819" operator="containsText" text="09.00 -16.00">
      <formula>NOT(ISERROR(SEARCH("09.00 -16.00",BC61)))</formula>
    </cfRule>
  </conditionalFormatting>
  <conditionalFormatting sqref="BC62">
    <cfRule type="containsText" dxfId="5050" priority="4814" operator="containsText" text="09.00 -13:00">
      <formula>NOT(ISERROR(SEARCH("09.00 -13:00",BC62)))</formula>
    </cfRule>
    <cfRule type="containsText" dxfId="5049" priority="4815" operator="containsText" text="08.30 -17.30">
      <formula>NOT(ISERROR(SEARCH("08.30 -17.30",BC62)))</formula>
    </cfRule>
    <cfRule type="containsText" dxfId="5048" priority="4816" operator="containsText" text="08.30 -15:30">
      <formula>NOT(ISERROR(SEARCH("08.30 -15:30",BC62)))</formula>
    </cfRule>
  </conditionalFormatting>
  <conditionalFormatting sqref="BC63:BC68">
    <cfRule type="containsText" dxfId="5047" priority="4811" operator="containsText" text="09.00 -13.00">
      <formula>NOT(ISERROR(SEARCH("09.00 -13.00",BC63)))</formula>
    </cfRule>
    <cfRule type="containsText" dxfId="5046" priority="4812" operator="containsText" text="09.00 -15:00">
      <formula>NOT(ISERROR(SEARCH("09.00 -15:00",BC63)))</formula>
    </cfRule>
    <cfRule type="containsText" dxfId="5045" priority="4813" operator="containsText" text="09.00 -16.00">
      <formula>NOT(ISERROR(SEARCH("09.00 -16.00",BC63)))</formula>
    </cfRule>
  </conditionalFormatting>
  <conditionalFormatting sqref="BC63:BC68">
    <cfRule type="containsText" dxfId="5044" priority="4808" operator="containsText" text="09.00 -13:00">
      <formula>NOT(ISERROR(SEARCH("09.00 -13:00",BC63)))</formula>
    </cfRule>
    <cfRule type="containsText" dxfId="5043" priority="4809" operator="containsText" text="08.30 -17.30">
      <formula>NOT(ISERROR(SEARCH("08.30 -17.30",BC63)))</formula>
    </cfRule>
    <cfRule type="containsText" dxfId="5042" priority="4810" operator="containsText" text="08.30 -15:30">
      <formula>NOT(ISERROR(SEARCH("08.30 -15:30",BC63)))</formula>
    </cfRule>
  </conditionalFormatting>
  <conditionalFormatting sqref="BC61">
    <cfRule type="containsText" dxfId="5041" priority="4805" operator="containsText" text="09.00 -13.00">
      <formula>NOT(ISERROR(SEARCH("09.00 -13.00",BC61)))</formula>
    </cfRule>
    <cfRule type="containsText" dxfId="5040" priority="4806" operator="containsText" text="09.00 -15:00">
      <formula>NOT(ISERROR(SEARCH("09.00 -15:00",BC61)))</formula>
    </cfRule>
    <cfRule type="containsText" dxfId="5039" priority="4807" operator="containsText" text="09.00 -16.00">
      <formula>NOT(ISERROR(SEARCH("09.00 -16.00",BC61)))</formula>
    </cfRule>
  </conditionalFormatting>
  <conditionalFormatting sqref="BC61">
    <cfRule type="containsText" dxfId="5038" priority="4802" operator="containsText" text="09.00 -13:00">
      <formula>NOT(ISERROR(SEARCH("09.00 -13:00",BC61)))</formula>
    </cfRule>
    <cfRule type="containsText" dxfId="5037" priority="4803" operator="containsText" text="08.30 -17.30">
      <formula>NOT(ISERROR(SEARCH("08.30 -17.30",BC61)))</formula>
    </cfRule>
    <cfRule type="containsText" dxfId="5036" priority="4804" operator="containsText" text="08.30 -15:30">
      <formula>NOT(ISERROR(SEARCH("08.30 -15:30",BC61)))</formula>
    </cfRule>
  </conditionalFormatting>
  <conditionalFormatting sqref="BC71:BC78">
    <cfRule type="containsText" dxfId="5035" priority="4784" operator="containsText" text="08.30 – 14.30">
      <formula>NOT(ISERROR(SEARCH("08.30 – 14.30",BC71)))</formula>
    </cfRule>
    <cfRule type="containsText" dxfId="5034" priority="4785" operator="containsText" text="09:30 – 18.30">
      <formula>NOT(ISERROR(SEARCH("09:30 – 18.30",BC71)))</formula>
    </cfRule>
    <cfRule type="containsText" dxfId="5033" priority="4786" operator="containsText" text="10.30 – 18.30">
      <formula>NOT(ISERROR(SEARCH("10.30 – 18.30",BC71)))</formula>
    </cfRule>
    <cfRule type="containsText" dxfId="5032" priority="4787" operator="containsText" text="09.30 – 18.30">
      <formula>NOT(ISERROR(SEARCH("09.30 – 18.30",BC71)))</formula>
    </cfRule>
    <cfRule type="containsText" dxfId="5031" priority="4789" operator="containsText" text="09.00 – 13:00">
      <formula>NOT(ISERROR(SEARCH("09.00 – 13:00",BC71)))</formula>
    </cfRule>
    <cfRule type="containsText" dxfId="5030" priority="4790" operator="containsText" text="08.30 – 16.30">
      <formula>NOT(ISERROR(SEARCH("08.30 – 16.30",BC71)))</formula>
    </cfRule>
    <cfRule type="containsText" dxfId="5029" priority="4791" operator="containsText" text="08:30 – 17.30">
      <formula>NOT(ISERROR(SEARCH("08:30 – 17.30",BC71)))</formula>
    </cfRule>
    <cfRule type="containsText" dxfId="5028" priority="4792" operator="containsText" text="08.30 – 17.30">
      <formula>NOT(ISERROR(SEARCH("08.30 – 17.30",BC71)))</formula>
    </cfRule>
    <cfRule type="containsText" dxfId="5027" priority="4793" operator="containsText" text="09.00 – 18.00">
      <formula>NOT(ISERROR(SEARCH("09.00 – 18.00",BC71)))</formula>
    </cfRule>
    <cfRule type="containsText" dxfId="5026" priority="4794" operator="containsText" text="09.00 – 13.00">
      <formula>NOT(ISERROR(SEARCH("09.00 – 13.00",BC71)))</formula>
    </cfRule>
    <cfRule type="containsText" dxfId="5025" priority="4795" operator="containsText" text="11.30 – 19.30">
      <formula>NOT(ISERROR(SEARCH("11.30 – 19.30",BC71)))</formula>
    </cfRule>
    <cfRule type="containsText" dxfId="5024" priority="4796" operator="containsText" text="10.30 – 19.30">
      <formula>NOT(ISERROR(SEARCH("10.30 – 19.30",BC71)))</formula>
    </cfRule>
    <cfRule type="containsText" dxfId="5023" priority="4797" operator="containsText" text="09.00 – 15.00">
      <formula>NOT(ISERROR(SEARCH("09.00 – 15.00",BC71)))</formula>
    </cfRule>
    <cfRule type="containsText" dxfId="5022" priority="4798" operator="containsText" text="1 2 : 3 0">
      <formula>NOT(ISERROR(SEARCH("1 2 : 3 0",BC71)))</formula>
    </cfRule>
    <cfRule type="containsText" dxfId="5021" priority="4799" operator="containsText" text="1 3 : 3 0">
      <formula>NOT(ISERROR(SEARCH("1 3 : 3 0",BC71)))</formula>
    </cfRule>
    <cfRule type="containsText" dxfId="5020" priority="4800" operator="containsText" text="FESTIVITÁ">
      <formula>NOT(ISERROR(SEARCH("FESTIVITÁ",BC71)))</formula>
    </cfRule>
    <cfRule type="cellIs" dxfId="5019" priority="4801" operator="equal">
      <formula>"DOMENICA"</formula>
    </cfRule>
  </conditionalFormatting>
  <conditionalFormatting sqref="BC71:BC78">
    <cfRule type="containsText" dxfId="5018" priority="4776" operator="containsText" text="09.00 - 13.00">
      <formula>NOT(ISERROR(SEARCH("09.00 - 13.00",BC71)))</formula>
    </cfRule>
    <cfRule type="containsText" dxfId="5017" priority="4779" operator="containsText" text="09.00 – 15:00">
      <formula>NOT(ISERROR(SEARCH("09.00 – 15:00",BC71)))</formula>
    </cfRule>
    <cfRule type="containsText" dxfId="5016" priority="4780" operator="containsText" text="09.00 – 16.00">
      <formula>NOT(ISERROR(SEARCH("09.00 – 16.00",BC71)))</formula>
    </cfRule>
    <cfRule type="containsText" dxfId="5015" priority="4781" operator="containsText" text="09.00 - 13:00">
      <formula>NOT(ISERROR(SEARCH("09.00 - 13:00",BC71)))</formula>
    </cfRule>
    <cfRule type="containsText" dxfId="5014" priority="4782" operator="containsText" text="08.30 – 16:30 ">
      <formula>NOT(ISERROR(SEARCH("08.30 – 16:30 ",BC71)))</formula>
    </cfRule>
    <cfRule type="containsText" dxfId="5013" priority="4783" operator="containsText" text="08.30 – 17:30 ">
      <formula>NOT(ISERROR(SEARCH("08.30 – 17:30 ",BC71)))</formula>
    </cfRule>
  </conditionalFormatting>
  <conditionalFormatting sqref="BC71:BC78">
    <cfRule type="containsText" dxfId="5012" priority="4778" operator="containsText" text="1 3 : 0 0">
      <formula>NOT(ISERROR(SEARCH("1 3 : 0 0",BC71)))</formula>
    </cfRule>
  </conditionalFormatting>
  <conditionalFormatting sqref="BC71">
    <cfRule type="containsText" dxfId="5011" priority="4777" operator="containsText" text="13:00">
      <formula>NOT(ISERROR(SEARCH("13:00",BC71)))</formula>
    </cfRule>
  </conditionalFormatting>
  <conditionalFormatting sqref="BC71:BC78">
    <cfRule type="containsText" dxfId="5010" priority="4788" operator="containsText" text="09:00 – 13.00 ">
      <formula>NOT(ISERROR(SEARCH("09:00 – 13.00 ",BC71)))</formula>
    </cfRule>
  </conditionalFormatting>
  <conditionalFormatting sqref="BC77">
    <cfRule type="containsText" dxfId="5009" priority="4775" operator="containsText" text="09:00 – 13.00 ">
      <formula>NOT(ISERROR(SEARCH("09:00 – 13.00 ",BC77)))</formula>
    </cfRule>
  </conditionalFormatting>
  <conditionalFormatting sqref="BC71:BC78">
    <cfRule type="containsText" dxfId="5008" priority="4774" operator="containsText" text="09:00 – 13.00 ">
      <formula>NOT(ISERROR(SEARCH("09:00 – 13.00 ",BC71)))</formula>
    </cfRule>
  </conditionalFormatting>
  <conditionalFormatting sqref="BC77:BC78">
    <cfRule type="containsText" dxfId="5007" priority="4773" operator="containsText" text="09:00 – 13.00 ">
      <formula>NOT(ISERROR(SEARCH("09:00 – 13.00 ",BC77)))</formula>
    </cfRule>
  </conditionalFormatting>
  <conditionalFormatting sqref="BC72">
    <cfRule type="containsText" dxfId="5006" priority="4770" operator="containsText" text="09.00 -13.00">
      <formula>NOT(ISERROR(SEARCH("09.00 -13.00",BC72)))</formula>
    </cfRule>
    <cfRule type="containsText" dxfId="5005" priority="4771" operator="containsText" text="09.00 -15:00">
      <formula>NOT(ISERROR(SEARCH("09.00 -15:00",BC72)))</formula>
    </cfRule>
    <cfRule type="containsText" dxfId="5004" priority="4772" operator="containsText" text="09.00 -16.00">
      <formula>NOT(ISERROR(SEARCH("09.00 -16.00",BC72)))</formula>
    </cfRule>
  </conditionalFormatting>
  <conditionalFormatting sqref="BC73:BC78">
    <cfRule type="containsText" dxfId="5003" priority="4767" operator="containsText" text="09.00 -13.00">
      <formula>NOT(ISERROR(SEARCH("09.00 -13.00",BC73)))</formula>
    </cfRule>
    <cfRule type="containsText" dxfId="5002" priority="4768" operator="containsText" text="09.00 -15:00">
      <formula>NOT(ISERROR(SEARCH("09.00 -15:00",BC73)))</formula>
    </cfRule>
    <cfRule type="containsText" dxfId="5001" priority="4769" operator="containsText" text="09.00 -16.00">
      <formula>NOT(ISERROR(SEARCH("09.00 -16.00",BC73)))</formula>
    </cfRule>
  </conditionalFormatting>
  <conditionalFormatting sqref="BC71">
    <cfRule type="containsText" dxfId="5000" priority="4764" operator="containsText" text="09.00 -13.00">
      <formula>NOT(ISERROR(SEARCH("09.00 -13.00",BC71)))</formula>
    </cfRule>
    <cfRule type="containsText" dxfId="4999" priority="4765" operator="containsText" text="09.00 -15:00">
      <formula>NOT(ISERROR(SEARCH("09.00 -15:00",BC71)))</formula>
    </cfRule>
    <cfRule type="containsText" dxfId="4998" priority="4766" operator="containsText" text="09.00 -16.00">
      <formula>NOT(ISERROR(SEARCH("09.00 -16.00",BC71)))</formula>
    </cfRule>
  </conditionalFormatting>
  <conditionalFormatting sqref="BC77">
    <cfRule type="containsText" dxfId="4997" priority="4763" operator="containsText" text="09:00 – 13.00 ">
      <formula>NOT(ISERROR(SEARCH("09:00 – 13.00 ",BC77)))</formula>
    </cfRule>
  </conditionalFormatting>
  <conditionalFormatting sqref="BC71:BC78">
    <cfRule type="containsText" dxfId="4996" priority="4762" operator="containsText" text="09:00 – 13.00 ">
      <formula>NOT(ISERROR(SEARCH("09:00 – 13.00 ",BC71)))</formula>
    </cfRule>
  </conditionalFormatting>
  <conditionalFormatting sqref="BC77:BC78">
    <cfRule type="containsText" dxfId="4995" priority="4761" operator="containsText" text="09:00 – 13.00 ">
      <formula>NOT(ISERROR(SEARCH("09:00 – 13.00 ",BC77)))</formula>
    </cfRule>
  </conditionalFormatting>
  <conditionalFormatting sqref="BC72">
    <cfRule type="containsText" dxfId="4994" priority="4758" operator="containsText" text="09.00 -13.00">
      <formula>NOT(ISERROR(SEARCH("09.00 -13.00",BC72)))</formula>
    </cfRule>
    <cfRule type="containsText" dxfId="4993" priority="4759" operator="containsText" text="09.00 -15:00">
      <formula>NOT(ISERROR(SEARCH("09.00 -15:00",BC72)))</formula>
    </cfRule>
    <cfRule type="containsText" dxfId="4992" priority="4760" operator="containsText" text="09.00 -16.00">
      <formula>NOT(ISERROR(SEARCH("09.00 -16.00",BC72)))</formula>
    </cfRule>
  </conditionalFormatting>
  <conditionalFormatting sqref="BC73:BC78">
    <cfRule type="containsText" dxfId="4991" priority="4755" operator="containsText" text="09.00 -13.00">
      <formula>NOT(ISERROR(SEARCH("09.00 -13.00",BC73)))</formula>
    </cfRule>
    <cfRule type="containsText" dxfId="4990" priority="4756" operator="containsText" text="09.00 -15:00">
      <formula>NOT(ISERROR(SEARCH("09.00 -15:00",BC73)))</formula>
    </cfRule>
    <cfRule type="containsText" dxfId="4989" priority="4757" operator="containsText" text="09.00 -16.00">
      <formula>NOT(ISERROR(SEARCH("09.00 -16.00",BC73)))</formula>
    </cfRule>
  </conditionalFormatting>
  <conditionalFormatting sqref="BC71">
    <cfRule type="containsText" dxfId="4988" priority="4752" operator="containsText" text="09.00 -13.00">
      <formula>NOT(ISERROR(SEARCH("09.00 -13.00",BC71)))</formula>
    </cfRule>
    <cfRule type="containsText" dxfId="4987" priority="4753" operator="containsText" text="09.00 -15:00">
      <formula>NOT(ISERROR(SEARCH("09.00 -15:00",BC71)))</formula>
    </cfRule>
    <cfRule type="containsText" dxfId="4986" priority="4754" operator="containsText" text="09.00 -16.00">
      <formula>NOT(ISERROR(SEARCH("09.00 -16.00",BC71)))</formula>
    </cfRule>
  </conditionalFormatting>
  <conditionalFormatting sqref="BC72">
    <cfRule type="containsText" dxfId="4985" priority="4749" operator="containsText" text="09.00 -13:00">
      <formula>NOT(ISERROR(SEARCH("09.00 -13:00",BC72)))</formula>
    </cfRule>
    <cfRule type="containsText" dxfId="4984" priority="4750" operator="containsText" text="08.30 -17.30">
      <formula>NOT(ISERROR(SEARCH("08.30 -17.30",BC72)))</formula>
    </cfRule>
    <cfRule type="containsText" dxfId="4983" priority="4751" operator="containsText" text="08.30 -15:30">
      <formula>NOT(ISERROR(SEARCH("08.30 -15:30",BC72)))</formula>
    </cfRule>
  </conditionalFormatting>
  <conditionalFormatting sqref="BC73:BC78">
    <cfRule type="containsText" dxfId="4982" priority="4746" operator="containsText" text="09.00 -13.00">
      <formula>NOT(ISERROR(SEARCH("09.00 -13.00",BC73)))</formula>
    </cfRule>
    <cfRule type="containsText" dxfId="4981" priority="4747" operator="containsText" text="09.00 -15:00">
      <formula>NOT(ISERROR(SEARCH("09.00 -15:00",BC73)))</formula>
    </cfRule>
    <cfRule type="containsText" dxfId="4980" priority="4748" operator="containsText" text="09.00 -16.00">
      <formula>NOT(ISERROR(SEARCH("09.00 -16.00",BC73)))</formula>
    </cfRule>
  </conditionalFormatting>
  <conditionalFormatting sqref="BC73:BC78">
    <cfRule type="containsText" dxfId="4979" priority="4743" operator="containsText" text="09.00 -13:00">
      <formula>NOT(ISERROR(SEARCH("09.00 -13:00",BC73)))</formula>
    </cfRule>
    <cfRule type="containsText" dxfId="4978" priority="4744" operator="containsText" text="08.30 -17.30">
      <formula>NOT(ISERROR(SEARCH("08.30 -17.30",BC73)))</formula>
    </cfRule>
    <cfRule type="containsText" dxfId="4977" priority="4745" operator="containsText" text="08.30 -15:30">
      <formula>NOT(ISERROR(SEARCH("08.30 -15:30",BC73)))</formula>
    </cfRule>
  </conditionalFormatting>
  <conditionalFormatting sqref="BC71">
    <cfRule type="containsText" dxfId="4976" priority="4740" operator="containsText" text="09.00 -13.00">
      <formula>NOT(ISERROR(SEARCH("09.00 -13.00",BC71)))</formula>
    </cfRule>
    <cfRule type="containsText" dxfId="4975" priority="4741" operator="containsText" text="09.00 -15:00">
      <formula>NOT(ISERROR(SEARCH("09.00 -15:00",BC71)))</formula>
    </cfRule>
    <cfRule type="containsText" dxfId="4974" priority="4742" operator="containsText" text="09.00 -16.00">
      <formula>NOT(ISERROR(SEARCH("09.00 -16.00",BC71)))</formula>
    </cfRule>
  </conditionalFormatting>
  <conditionalFormatting sqref="BC71">
    <cfRule type="containsText" dxfId="4973" priority="4737" operator="containsText" text="09.00 -13:00">
      <formula>NOT(ISERROR(SEARCH("09.00 -13:00",BC71)))</formula>
    </cfRule>
    <cfRule type="containsText" dxfId="4972" priority="4738" operator="containsText" text="08.30 -17.30">
      <formula>NOT(ISERROR(SEARCH("08.30 -17.30",BC71)))</formula>
    </cfRule>
    <cfRule type="containsText" dxfId="4971" priority="4739" operator="containsText" text="08.30 -15:30">
      <formula>NOT(ISERROR(SEARCH("08.30 -15:30",BC71)))</formula>
    </cfRule>
  </conditionalFormatting>
  <conditionalFormatting sqref="BC81:BC88">
    <cfRule type="containsText" dxfId="4970" priority="4719" operator="containsText" text="08.30 – 14.30">
      <formula>NOT(ISERROR(SEARCH("08.30 – 14.30",BC81)))</formula>
    </cfRule>
    <cfRule type="containsText" dxfId="4969" priority="4720" operator="containsText" text="09:30 – 18.30">
      <formula>NOT(ISERROR(SEARCH("09:30 – 18.30",BC81)))</formula>
    </cfRule>
    <cfRule type="containsText" dxfId="4968" priority="4721" operator="containsText" text="10.30 – 18.30">
      <formula>NOT(ISERROR(SEARCH("10.30 – 18.30",BC81)))</formula>
    </cfRule>
    <cfRule type="containsText" dxfId="4967" priority="4722" operator="containsText" text="09.30 – 18.30">
      <formula>NOT(ISERROR(SEARCH("09.30 – 18.30",BC81)))</formula>
    </cfRule>
    <cfRule type="containsText" dxfId="4966" priority="4724" operator="containsText" text="09.00 – 13:00">
      <formula>NOT(ISERROR(SEARCH("09.00 – 13:00",BC81)))</formula>
    </cfRule>
    <cfRule type="containsText" dxfId="4965" priority="4725" operator="containsText" text="08.30 – 16.30">
      <formula>NOT(ISERROR(SEARCH("08.30 – 16.30",BC81)))</formula>
    </cfRule>
    <cfRule type="containsText" dxfId="4964" priority="4726" operator="containsText" text="08:30 – 17.30">
      <formula>NOT(ISERROR(SEARCH("08:30 – 17.30",BC81)))</formula>
    </cfRule>
    <cfRule type="containsText" dxfId="4963" priority="4727" operator="containsText" text="08.30 – 17.30">
      <formula>NOT(ISERROR(SEARCH("08.30 – 17.30",BC81)))</formula>
    </cfRule>
    <cfRule type="containsText" dxfId="4962" priority="4728" operator="containsText" text="09.00 – 18.00">
      <formula>NOT(ISERROR(SEARCH("09.00 – 18.00",BC81)))</formula>
    </cfRule>
    <cfRule type="containsText" dxfId="4961" priority="4729" operator="containsText" text="09.00 – 13.00">
      <formula>NOT(ISERROR(SEARCH("09.00 – 13.00",BC81)))</formula>
    </cfRule>
    <cfRule type="containsText" dxfId="4960" priority="4730" operator="containsText" text="11.30 – 19.30">
      <formula>NOT(ISERROR(SEARCH("11.30 – 19.30",BC81)))</formula>
    </cfRule>
    <cfRule type="containsText" dxfId="4959" priority="4731" operator="containsText" text="10.30 – 19.30">
      <formula>NOT(ISERROR(SEARCH("10.30 – 19.30",BC81)))</formula>
    </cfRule>
    <cfRule type="containsText" dxfId="4958" priority="4732" operator="containsText" text="09.00 – 15.00">
      <formula>NOT(ISERROR(SEARCH("09.00 – 15.00",BC81)))</formula>
    </cfRule>
    <cfRule type="containsText" dxfId="4957" priority="4733" operator="containsText" text="1 2 : 3 0">
      <formula>NOT(ISERROR(SEARCH("1 2 : 3 0",BC81)))</formula>
    </cfRule>
    <cfRule type="containsText" dxfId="4956" priority="4734" operator="containsText" text="1 3 : 3 0">
      <formula>NOT(ISERROR(SEARCH("1 3 : 3 0",BC81)))</formula>
    </cfRule>
    <cfRule type="containsText" dxfId="4955" priority="4735" operator="containsText" text="FESTIVITÁ">
      <formula>NOT(ISERROR(SEARCH("FESTIVITÁ",BC81)))</formula>
    </cfRule>
    <cfRule type="cellIs" dxfId="4954" priority="4736" operator="equal">
      <formula>"DOMENICA"</formula>
    </cfRule>
  </conditionalFormatting>
  <conditionalFormatting sqref="BC81:BC88">
    <cfRule type="containsText" dxfId="4953" priority="4711" operator="containsText" text="09.00 - 13.00">
      <formula>NOT(ISERROR(SEARCH("09.00 - 13.00",BC81)))</formula>
    </cfRule>
    <cfRule type="containsText" dxfId="4952" priority="4714" operator="containsText" text="09.00 – 15:00">
      <formula>NOT(ISERROR(SEARCH("09.00 – 15:00",BC81)))</formula>
    </cfRule>
    <cfRule type="containsText" dxfId="4951" priority="4715" operator="containsText" text="09.00 – 16.00">
      <formula>NOT(ISERROR(SEARCH("09.00 – 16.00",BC81)))</formula>
    </cfRule>
    <cfRule type="containsText" dxfId="4950" priority="4716" operator="containsText" text="09.00 - 13:00">
      <formula>NOT(ISERROR(SEARCH("09.00 - 13:00",BC81)))</formula>
    </cfRule>
    <cfRule type="containsText" dxfId="4949" priority="4717" operator="containsText" text="08.30 – 16:30 ">
      <formula>NOT(ISERROR(SEARCH("08.30 – 16:30 ",BC81)))</formula>
    </cfRule>
    <cfRule type="containsText" dxfId="4948" priority="4718" operator="containsText" text="08.30 – 17:30 ">
      <formula>NOT(ISERROR(SEARCH("08.30 – 17:30 ",BC81)))</formula>
    </cfRule>
  </conditionalFormatting>
  <conditionalFormatting sqref="BC81:BC88">
    <cfRule type="containsText" dxfId="4947" priority="4713" operator="containsText" text="1 3 : 0 0">
      <formula>NOT(ISERROR(SEARCH("1 3 : 0 0",BC81)))</formula>
    </cfRule>
  </conditionalFormatting>
  <conditionalFormatting sqref="BC81">
    <cfRule type="containsText" dxfId="4946" priority="4712" operator="containsText" text="13:00">
      <formula>NOT(ISERROR(SEARCH("13:00",BC81)))</formula>
    </cfRule>
  </conditionalFormatting>
  <conditionalFormatting sqref="BC81:BC88">
    <cfRule type="containsText" dxfId="4945" priority="4723" operator="containsText" text="09:00 – 13.00 ">
      <formula>NOT(ISERROR(SEARCH("09:00 – 13.00 ",BC81)))</formula>
    </cfRule>
  </conditionalFormatting>
  <conditionalFormatting sqref="BC87">
    <cfRule type="containsText" dxfId="4944" priority="4710" operator="containsText" text="09:00 – 13.00 ">
      <formula>NOT(ISERROR(SEARCH("09:00 – 13.00 ",BC87)))</formula>
    </cfRule>
  </conditionalFormatting>
  <conditionalFormatting sqref="BC81:BC88">
    <cfRule type="containsText" dxfId="4943" priority="4709" operator="containsText" text="09:00 – 13.00 ">
      <formula>NOT(ISERROR(SEARCH("09:00 – 13.00 ",BC81)))</formula>
    </cfRule>
  </conditionalFormatting>
  <conditionalFormatting sqref="BC87:BC88">
    <cfRule type="containsText" dxfId="4942" priority="4708" operator="containsText" text="09:00 – 13.00 ">
      <formula>NOT(ISERROR(SEARCH("09:00 – 13.00 ",BC87)))</formula>
    </cfRule>
  </conditionalFormatting>
  <conditionalFormatting sqref="BC82">
    <cfRule type="containsText" dxfId="4941" priority="4705" operator="containsText" text="09.00 -13.00">
      <formula>NOT(ISERROR(SEARCH("09.00 -13.00",BC82)))</formula>
    </cfRule>
    <cfRule type="containsText" dxfId="4940" priority="4706" operator="containsText" text="09.00 -15:00">
      <formula>NOT(ISERROR(SEARCH("09.00 -15:00",BC82)))</formula>
    </cfRule>
    <cfRule type="containsText" dxfId="4939" priority="4707" operator="containsText" text="09.00 -16.00">
      <formula>NOT(ISERROR(SEARCH("09.00 -16.00",BC82)))</formula>
    </cfRule>
  </conditionalFormatting>
  <conditionalFormatting sqref="BC83:BC88">
    <cfRule type="containsText" dxfId="4938" priority="4702" operator="containsText" text="09.00 -13.00">
      <formula>NOT(ISERROR(SEARCH("09.00 -13.00",BC83)))</formula>
    </cfRule>
    <cfRule type="containsText" dxfId="4937" priority="4703" operator="containsText" text="09.00 -15:00">
      <formula>NOT(ISERROR(SEARCH("09.00 -15:00",BC83)))</formula>
    </cfRule>
    <cfRule type="containsText" dxfId="4936" priority="4704" operator="containsText" text="09.00 -16.00">
      <formula>NOT(ISERROR(SEARCH("09.00 -16.00",BC83)))</formula>
    </cfRule>
  </conditionalFormatting>
  <conditionalFormatting sqref="BC81">
    <cfRule type="containsText" dxfId="4935" priority="4699" operator="containsText" text="09.00 -13.00">
      <formula>NOT(ISERROR(SEARCH("09.00 -13.00",BC81)))</formula>
    </cfRule>
    <cfRule type="containsText" dxfId="4934" priority="4700" operator="containsText" text="09.00 -15:00">
      <formula>NOT(ISERROR(SEARCH("09.00 -15:00",BC81)))</formula>
    </cfRule>
    <cfRule type="containsText" dxfId="4933" priority="4701" operator="containsText" text="09.00 -16.00">
      <formula>NOT(ISERROR(SEARCH("09.00 -16.00",BC81)))</formula>
    </cfRule>
  </conditionalFormatting>
  <conditionalFormatting sqref="BC87">
    <cfRule type="containsText" dxfId="4932" priority="4698" operator="containsText" text="09:00 – 13.00 ">
      <formula>NOT(ISERROR(SEARCH("09:00 – 13.00 ",BC87)))</formula>
    </cfRule>
  </conditionalFormatting>
  <conditionalFormatting sqref="BC81:BC88">
    <cfRule type="containsText" dxfId="4931" priority="4697" operator="containsText" text="09:00 – 13.00 ">
      <formula>NOT(ISERROR(SEARCH("09:00 – 13.00 ",BC81)))</formula>
    </cfRule>
  </conditionalFormatting>
  <conditionalFormatting sqref="BC87:BC88">
    <cfRule type="containsText" dxfId="4930" priority="4696" operator="containsText" text="09:00 – 13.00 ">
      <formula>NOT(ISERROR(SEARCH("09:00 – 13.00 ",BC87)))</formula>
    </cfRule>
  </conditionalFormatting>
  <conditionalFormatting sqref="BC82">
    <cfRule type="containsText" dxfId="4929" priority="4693" operator="containsText" text="09.00 -13.00">
      <formula>NOT(ISERROR(SEARCH("09.00 -13.00",BC82)))</formula>
    </cfRule>
    <cfRule type="containsText" dxfId="4928" priority="4694" operator="containsText" text="09.00 -15:00">
      <formula>NOT(ISERROR(SEARCH("09.00 -15:00",BC82)))</formula>
    </cfRule>
    <cfRule type="containsText" dxfId="4927" priority="4695" operator="containsText" text="09.00 -16.00">
      <formula>NOT(ISERROR(SEARCH("09.00 -16.00",BC82)))</formula>
    </cfRule>
  </conditionalFormatting>
  <conditionalFormatting sqref="BC83:BC88">
    <cfRule type="containsText" dxfId="4926" priority="4690" operator="containsText" text="09.00 -13.00">
      <formula>NOT(ISERROR(SEARCH("09.00 -13.00",BC83)))</formula>
    </cfRule>
    <cfRule type="containsText" dxfId="4925" priority="4691" operator="containsText" text="09.00 -15:00">
      <formula>NOT(ISERROR(SEARCH("09.00 -15:00",BC83)))</formula>
    </cfRule>
    <cfRule type="containsText" dxfId="4924" priority="4692" operator="containsText" text="09.00 -16.00">
      <formula>NOT(ISERROR(SEARCH("09.00 -16.00",BC83)))</formula>
    </cfRule>
  </conditionalFormatting>
  <conditionalFormatting sqref="BC81">
    <cfRule type="containsText" dxfId="4923" priority="4687" operator="containsText" text="09.00 -13.00">
      <formula>NOT(ISERROR(SEARCH("09.00 -13.00",BC81)))</formula>
    </cfRule>
    <cfRule type="containsText" dxfId="4922" priority="4688" operator="containsText" text="09.00 -15:00">
      <formula>NOT(ISERROR(SEARCH("09.00 -15:00",BC81)))</formula>
    </cfRule>
    <cfRule type="containsText" dxfId="4921" priority="4689" operator="containsText" text="09.00 -16.00">
      <formula>NOT(ISERROR(SEARCH("09.00 -16.00",BC81)))</formula>
    </cfRule>
  </conditionalFormatting>
  <conditionalFormatting sqref="BC82">
    <cfRule type="containsText" dxfId="4920" priority="4684" operator="containsText" text="09.00 -13:00">
      <formula>NOT(ISERROR(SEARCH("09.00 -13:00",BC82)))</formula>
    </cfRule>
    <cfRule type="containsText" dxfId="4919" priority="4685" operator="containsText" text="08.30 -17.30">
      <formula>NOT(ISERROR(SEARCH("08.30 -17.30",BC82)))</formula>
    </cfRule>
    <cfRule type="containsText" dxfId="4918" priority="4686" operator="containsText" text="08.30 -15:30">
      <formula>NOT(ISERROR(SEARCH("08.30 -15:30",BC82)))</formula>
    </cfRule>
  </conditionalFormatting>
  <conditionalFormatting sqref="BC83:BC88">
    <cfRule type="containsText" dxfId="4917" priority="4681" operator="containsText" text="09.00 -13.00">
      <formula>NOT(ISERROR(SEARCH("09.00 -13.00",BC83)))</formula>
    </cfRule>
    <cfRule type="containsText" dxfId="4916" priority="4682" operator="containsText" text="09.00 -15:00">
      <formula>NOT(ISERROR(SEARCH("09.00 -15:00",BC83)))</formula>
    </cfRule>
    <cfRule type="containsText" dxfId="4915" priority="4683" operator="containsText" text="09.00 -16.00">
      <formula>NOT(ISERROR(SEARCH("09.00 -16.00",BC83)))</formula>
    </cfRule>
  </conditionalFormatting>
  <conditionalFormatting sqref="BC83:BC88">
    <cfRule type="containsText" dxfId="4914" priority="4678" operator="containsText" text="09.00 -13:00">
      <formula>NOT(ISERROR(SEARCH("09.00 -13:00",BC83)))</formula>
    </cfRule>
    <cfRule type="containsText" dxfId="4913" priority="4679" operator="containsText" text="08.30 -17.30">
      <formula>NOT(ISERROR(SEARCH("08.30 -17.30",BC83)))</formula>
    </cfRule>
    <cfRule type="containsText" dxfId="4912" priority="4680" operator="containsText" text="08.30 -15:30">
      <formula>NOT(ISERROR(SEARCH("08.30 -15:30",BC83)))</formula>
    </cfRule>
  </conditionalFormatting>
  <conditionalFormatting sqref="BC81">
    <cfRule type="containsText" dxfId="4911" priority="4675" operator="containsText" text="09.00 -13.00">
      <formula>NOT(ISERROR(SEARCH("09.00 -13.00",BC81)))</formula>
    </cfRule>
    <cfRule type="containsText" dxfId="4910" priority="4676" operator="containsText" text="09.00 -15:00">
      <formula>NOT(ISERROR(SEARCH("09.00 -15:00",BC81)))</formula>
    </cfRule>
    <cfRule type="containsText" dxfId="4909" priority="4677" operator="containsText" text="09.00 -16.00">
      <formula>NOT(ISERROR(SEARCH("09.00 -16.00",BC81)))</formula>
    </cfRule>
  </conditionalFormatting>
  <conditionalFormatting sqref="BC81">
    <cfRule type="containsText" dxfId="4908" priority="4672" operator="containsText" text="09.00 -13:00">
      <formula>NOT(ISERROR(SEARCH("09.00 -13:00",BC81)))</formula>
    </cfRule>
    <cfRule type="containsText" dxfId="4907" priority="4673" operator="containsText" text="08.30 -17.30">
      <formula>NOT(ISERROR(SEARCH("08.30 -17.30",BC81)))</formula>
    </cfRule>
    <cfRule type="containsText" dxfId="4906" priority="4674" operator="containsText" text="08.30 -15:30">
      <formula>NOT(ISERROR(SEARCH("08.30 -15:30",BC81)))</formula>
    </cfRule>
  </conditionalFormatting>
  <conditionalFormatting sqref="BC91:BC98">
    <cfRule type="containsText" dxfId="4905" priority="4654" operator="containsText" text="08.30 – 14.30">
      <formula>NOT(ISERROR(SEARCH("08.30 – 14.30",BC91)))</formula>
    </cfRule>
    <cfRule type="containsText" dxfId="4904" priority="4655" operator="containsText" text="09:30 – 18.30">
      <formula>NOT(ISERROR(SEARCH("09:30 – 18.30",BC91)))</formula>
    </cfRule>
    <cfRule type="containsText" dxfId="4903" priority="4656" operator="containsText" text="10.30 – 18.30">
      <formula>NOT(ISERROR(SEARCH("10.30 – 18.30",BC91)))</formula>
    </cfRule>
    <cfRule type="containsText" dxfId="4902" priority="4657" operator="containsText" text="09.30 – 18.30">
      <formula>NOT(ISERROR(SEARCH("09.30 – 18.30",BC91)))</formula>
    </cfRule>
    <cfRule type="containsText" dxfId="4901" priority="4659" operator="containsText" text="09.00 – 13:00">
      <formula>NOT(ISERROR(SEARCH("09.00 – 13:00",BC91)))</formula>
    </cfRule>
    <cfRule type="containsText" dxfId="4900" priority="4660" operator="containsText" text="08.30 – 16.30">
      <formula>NOT(ISERROR(SEARCH("08.30 – 16.30",BC91)))</formula>
    </cfRule>
    <cfRule type="containsText" dxfId="4899" priority="4661" operator="containsText" text="08:30 – 17.30">
      <formula>NOT(ISERROR(SEARCH("08:30 – 17.30",BC91)))</formula>
    </cfRule>
    <cfRule type="containsText" dxfId="4898" priority="4662" operator="containsText" text="08.30 – 17.30">
      <formula>NOT(ISERROR(SEARCH("08.30 – 17.30",BC91)))</formula>
    </cfRule>
    <cfRule type="containsText" dxfId="4897" priority="4663" operator="containsText" text="09.00 – 18.00">
      <formula>NOT(ISERROR(SEARCH("09.00 – 18.00",BC91)))</formula>
    </cfRule>
    <cfRule type="containsText" dxfId="4896" priority="4664" operator="containsText" text="09.00 – 13.00">
      <formula>NOT(ISERROR(SEARCH("09.00 – 13.00",BC91)))</formula>
    </cfRule>
    <cfRule type="containsText" dxfId="4895" priority="4665" operator="containsText" text="11.30 – 19.30">
      <formula>NOT(ISERROR(SEARCH("11.30 – 19.30",BC91)))</formula>
    </cfRule>
    <cfRule type="containsText" dxfId="4894" priority="4666" operator="containsText" text="10.30 – 19.30">
      <formula>NOT(ISERROR(SEARCH("10.30 – 19.30",BC91)))</formula>
    </cfRule>
    <cfRule type="containsText" dxfId="4893" priority="4667" operator="containsText" text="09.00 – 15.00">
      <formula>NOT(ISERROR(SEARCH("09.00 – 15.00",BC91)))</formula>
    </cfRule>
    <cfRule type="containsText" dxfId="4892" priority="4668" operator="containsText" text="1 2 : 3 0">
      <formula>NOT(ISERROR(SEARCH("1 2 : 3 0",BC91)))</formula>
    </cfRule>
    <cfRule type="containsText" dxfId="4891" priority="4669" operator="containsText" text="1 3 : 3 0">
      <formula>NOT(ISERROR(SEARCH("1 3 : 3 0",BC91)))</formula>
    </cfRule>
    <cfRule type="containsText" dxfId="4890" priority="4670" operator="containsText" text="FESTIVITÁ">
      <formula>NOT(ISERROR(SEARCH("FESTIVITÁ",BC91)))</formula>
    </cfRule>
    <cfRule type="cellIs" dxfId="4889" priority="4671" operator="equal">
      <formula>"DOMENICA"</formula>
    </cfRule>
  </conditionalFormatting>
  <conditionalFormatting sqref="BC91:BC98">
    <cfRule type="containsText" dxfId="4888" priority="4646" operator="containsText" text="09.00 - 13.00">
      <formula>NOT(ISERROR(SEARCH("09.00 - 13.00",BC91)))</formula>
    </cfRule>
    <cfRule type="containsText" dxfId="4887" priority="4649" operator="containsText" text="09.00 – 15:00">
      <formula>NOT(ISERROR(SEARCH("09.00 – 15:00",BC91)))</formula>
    </cfRule>
    <cfRule type="containsText" dxfId="4886" priority="4650" operator="containsText" text="09.00 – 16.00">
      <formula>NOT(ISERROR(SEARCH("09.00 – 16.00",BC91)))</formula>
    </cfRule>
    <cfRule type="containsText" dxfId="4885" priority="4651" operator="containsText" text="09.00 - 13:00">
      <formula>NOT(ISERROR(SEARCH("09.00 - 13:00",BC91)))</formula>
    </cfRule>
    <cfRule type="containsText" dxfId="4884" priority="4652" operator="containsText" text="08.30 – 16:30 ">
      <formula>NOT(ISERROR(SEARCH("08.30 – 16:30 ",BC91)))</formula>
    </cfRule>
    <cfRule type="containsText" dxfId="4883" priority="4653" operator="containsText" text="08.30 – 17:30 ">
      <formula>NOT(ISERROR(SEARCH("08.30 – 17:30 ",BC91)))</formula>
    </cfRule>
  </conditionalFormatting>
  <conditionalFormatting sqref="BC91:BC98">
    <cfRule type="containsText" dxfId="4882" priority="4648" operator="containsText" text="1 3 : 0 0">
      <formula>NOT(ISERROR(SEARCH("1 3 : 0 0",BC91)))</formula>
    </cfRule>
  </conditionalFormatting>
  <conditionalFormatting sqref="BC91">
    <cfRule type="containsText" dxfId="4881" priority="4647" operator="containsText" text="13:00">
      <formula>NOT(ISERROR(SEARCH("13:00",BC91)))</formula>
    </cfRule>
  </conditionalFormatting>
  <conditionalFormatting sqref="BC91:BC98">
    <cfRule type="containsText" dxfId="4880" priority="4658" operator="containsText" text="09:00 – 13.00 ">
      <formula>NOT(ISERROR(SEARCH("09:00 – 13.00 ",BC91)))</formula>
    </cfRule>
  </conditionalFormatting>
  <conditionalFormatting sqref="BC97">
    <cfRule type="containsText" dxfId="4879" priority="4645" operator="containsText" text="09:00 – 13.00 ">
      <formula>NOT(ISERROR(SEARCH("09:00 – 13.00 ",BC97)))</formula>
    </cfRule>
  </conditionalFormatting>
  <conditionalFormatting sqref="BC91:BC98">
    <cfRule type="containsText" dxfId="4878" priority="4644" operator="containsText" text="09:00 – 13.00 ">
      <formula>NOT(ISERROR(SEARCH("09:00 – 13.00 ",BC91)))</formula>
    </cfRule>
  </conditionalFormatting>
  <conditionalFormatting sqref="BC97:BC98">
    <cfRule type="containsText" dxfId="4877" priority="4643" operator="containsText" text="09:00 – 13.00 ">
      <formula>NOT(ISERROR(SEARCH("09:00 – 13.00 ",BC97)))</formula>
    </cfRule>
  </conditionalFormatting>
  <conditionalFormatting sqref="BC92">
    <cfRule type="containsText" dxfId="4876" priority="4640" operator="containsText" text="09.00 -13.00">
      <formula>NOT(ISERROR(SEARCH("09.00 -13.00",BC92)))</formula>
    </cfRule>
    <cfRule type="containsText" dxfId="4875" priority="4641" operator="containsText" text="09.00 -15:00">
      <formula>NOT(ISERROR(SEARCH("09.00 -15:00",BC92)))</formula>
    </cfRule>
    <cfRule type="containsText" dxfId="4874" priority="4642" operator="containsText" text="09.00 -16.00">
      <formula>NOT(ISERROR(SEARCH("09.00 -16.00",BC92)))</formula>
    </cfRule>
  </conditionalFormatting>
  <conditionalFormatting sqref="BC93:BC98">
    <cfRule type="containsText" dxfId="4873" priority="4637" operator="containsText" text="09.00 -13.00">
      <formula>NOT(ISERROR(SEARCH("09.00 -13.00",BC93)))</formula>
    </cfRule>
    <cfRule type="containsText" dxfId="4872" priority="4638" operator="containsText" text="09.00 -15:00">
      <formula>NOT(ISERROR(SEARCH("09.00 -15:00",BC93)))</formula>
    </cfRule>
    <cfRule type="containsText" dxfId="4871" priority="4639" operator="containsText" text="09.00 -16.00">
      <formula>NOT(ISERROR(SEARCH("09.00 -16.00",BC93)))</formula>
    </cfRule>
  </conditionalFormatting>
  <conditionalFormatting sqref="BC91">
    <cfRule type="containsText" dxfId="4870" priority="4634" operator="containsText" text="09.00 -13.00">
      <formula>NOT(ISERROR(SEARCH("09.00 -13.00",BC91)))</formula>
    </cfRule>
    <cfRule type="containsText" dxfId="4869" priority="4635" operator="containsText" text="09.00 -15:00">
      <formula>NOT(ISERROR(SEARCH("09.00 -15:00",BC91)))</formula>
    </cfRule>
    <cfRule type="containsText" dxfId="4868" priority="4636" operator="containsText" text="09.00 -16.00">
      <formula>NOT(ISERROR(SEARCH("09.00 -16.00",BC91)))</formula>
    </cfRule>
  </conditionalFormatting>
  <conditionalFormatting sqref="BC97">
    <cfRule type="containsText" dxfId="4867" priority="4633" operator="containsText" text="09:00 – 13.00 ">
      <formula>NOT(ISERROR(SEARCH("09:00 – 13.00 ",BC97)))</formula>
    </cfRule>
  </conditionalFormatting>
  <conditionalFormatting sqref="BC91:BC98">
    <cfRule type="containsText" dxfId="4866" priority="4632" operator="containsText" text="09:00 – 13.00 ">
      <formula>NOT(ISERROR(SEARCH("09:00 – 13.00 ",BC91)))</formula>
    </cfRule>
  </conditionalFormatting>
  <conditionalFormatting sqref="BC97:BC98">
    <cfRule type="containsText" dxfId="4865" priority="4631" operator="containsText" text="09:00 – 13.00 ">
      <formula>NOT(ISERROR(SEARCH("09:00 – 13.00 ",BC97)))</formula>
    </cfRule>
  </conditionalFormatting>
  <conditionalFormatting sqref="BC92">
    <cfRule type="containsText" dxfId="4864" priority="4628" operator="containsText" text="09.00 -13.00">
      <formula>NOT(ISERROR(SEARCH("09.00 -13.00",BC92)))</formula>
    </cfRule>
    <cfRule type="containsText" dxfId="4863" priority="4629" operator="containsText" text="09.00 -15:00">
      <formula>NOT(ISERROR(SEARCH("09.00 -15:00",BC92)))</formula>
    </cfRule>
    <cfRule type="containsText" dxfId="4862" priority="4630" operator="containsText" text="09.00 -16.00">
      <formula>NOT(ISERROR(SEARCH("09.00 -16.00",BC92)))</formula>
    </cfRule>
  </conditionalFormatting>
  <conditionalFormatting sqref="BC93:BC98">
    <cfRule type="containsText" dxfId="4861" priority="4625" operator="containsText" text="09.00 -13.00">
      <formula>NOT(ISERROR(SEARCH("09.00 -13.00",BC93)))</formula>
    </cfRule>
    <cfRule type="containsText" dxfId="4860" priority="4626" operator="containsText" text="09.00 -15:00">
      <formula>NOT(ISERROR(SEARCH("09.00 -15:00",BC93)))</formula>
    </cfRule>
    <cfRule type="containsText" dxfId="4859" priority="4627" operator="containsText" text="09.00 -16.00">
      <formula>NOT(ISERROR(SEARCH("09.00 -16.00",BC93)))</formula>
    </cfRule>
  </conditionalFormatting>
  <conditionalFormatting sqref="BC91">
    <cfRule type="containsText" dxfId="4858" priority="4622" operator="containsText" text="09.00 -13.00">
      <formula>NOT(ISERROR(SEARCH("09.00 -13.00",BC91)))</formula>
    </cfRule>
    <cfRule type="containsText" dxfId="4857" priority="4623" operator="containsText" text="09.00 -15:00">
      <formula>NOT(ISERROR(SEARCH("09.00 -15:00",BC91)))</formula>
    </cfRule>
    <cfRule type="containsText" dxfId="4856" priority="4624" operator="containsText" text="09.00 -16.00">
      <formula>NOT(ISERROR(SEARCH("09.00 -16.00",BC91)))</formula>
    </cfRule>
  </conditionalFormatting>
  <conditionalFormatting sqref="BC92">
    <cfRule type="containsText" dxfId="4855" priority="4619" operator="containsText" text="09.00 -13:00">
      <formula>NOT(ISERROR(SEARCH("09.00 -13:00",BC92)))</formula>
    </cfRule>
    <cfRule type="containsText" dxfId="4854" priority="4620" operator="containsText" text="08.30 -17.30">
      <formula>NOT(ISERROR(SEARCH("08.30 -17.30",BC92)))</formula>
    </cfRule>
    <cfRule type="containsText" dxfId="4853" priority="4621" operator="containsText" text="08.30 -15:30">
      <formula>NOT(ISERROR(SEARCH("08.30 -15:30",BC92)))</formula>
    </cfRule>
  </conditionalFormatting>
  <conditionalFormatting sqref="BC93:BC98">
    <cfRule type="containsText" dxfId="4852" priority="4616" operator="containsText" text="09.00 -13.00">
      <formula>NOT(ISERROR(SEARCH("09.00 -13.00",BC93)))</formula>
    </cfRule>
    <cfRule type="containsText" dxfId="4851" priority="4617" operator="containsText" text="09.00 -15:00">
      <formula>NOT(ISERROR(SEARCH("09.00 -15:00",BC93)))</formula>
    </cfRule>
    <cfRule type="containsText" dxfId="4850" priority="4618" operator="containsText" text="09.00 -16.00">
      <formula>NOT(ISERROR(SEARCH("09.00 -16.00",BC93)))</formula>
    </cfRule>
  </conditionalFormatting>
  <conditionalFormatting sqref="BC93:BC98">
    <cfRule type="containsText" dxfId="4849" priority="4613" operator="containsText" text="09.00 -13:00">
      <formula>NOT(ISERROR(SEARCH("09.00 -13:00",BC93)))</formula>
    </cfRule>
    <cfRule type="containsText" dxfId="4848" priority="4614" operator="containsText" text="08.30 -17.30">
      <formula>NOT(ISERROR(SEARCH("08.30 -17.30",BC93)))</formula>
    </cfRule>
    <cfRule type="containsText" dxfId="4847" priority="4615" operator="containsText" text="08.30 -15:30">
      <formula>NOT(ISERROR(SEARCH("08.30 -15:30",BC93)))</formula>
    </cfRule>
  </conditionalFormatting>
  <conditionalFormatting sqref="BC91">
    <cfRule type="containsText" dxfId="4846" priority="4610" operator="containsText" text="09.00 -13.00">
      <formula>NOT(ISERROR(SEARCH("09.00 -13.00",BC91)))</formula>
    </cfRule>
    <cfRule type="containsText" dxfId="4845" priority="4611" operator="containsText" text="09.00 -15:00">
      <formula>NOT(ISERROR(SEARCH("09.00 -15:00",BC91)))</formula>
    </cfRule>
    <cfRule type="containsText" dxfId="4844" priority="4612" operator="containsText" text="09.00 -16.00">
      <formula>NOT(ISERROR(SEARCH("09.00 -16.00",BC91)))</formula>
    </cfRule>
  </conditionalFormatting>
  <conditionalFormatting sqref="BC91">
    <cfRule type="containsText" dxfId="4843" priority="4607" operator="containsText" text="09.00 -13:00">
      <formula>NOT(ISERROR(SEARCH("09.00 -13:00",BC91)))</formula>
    </cfRule>
    <cfRule type="containsText" dxfId="4842" priority="4608" operator="containsText" text="08.30 -17.30">
      <formula>NOT(ISERROR(SEARCH("08.30 -17.30",BC91)))</formula>
    </cfRule>
    <cfRule type="containsText" dxfId="4841" priority="4609" operator="containsText" text="08.30 -15:30">
      <formula>NOT(ISERROR(SEARCH("08.30 -15:30",BC91)))</formula>
    </cfRule>
  </conditionalFormatting>
  <conditionalFormatting sqref="BC70">
    <cfRule type="cellIs" dxfId="4840" priority="4538" operator="equal">
      <formula>_FV(13,"3")</formula>
    </cfRule>
  </conditionalFormatting>
  <conditionalFormatting sqref="BC70">
    <cfRule type="cellIs" dxfId="4839" priority="4541" operator="equal">
      <formula>"09.00 – 18.00"</formula>
    </cfRule>
  </conditionalFormatting>
  <conditionalFormatting sqref="BC70">
    <cfRule type="cellIs" dxfId="4838" priority="4542" operator="equal">
      <formula>"09.30 – 13.00"</formula>
    </cfRule>
  </conditionalFormatting>
  <conditionalFormatting sqref="BC70">
    <cfRule type="cellIs" dxfId="4837" priority="4543" operator="equal">
      <formula>"10.30 – 19.30"</formula>
    </cfRule>
  </conditionalFormatting>
  <conditionalFormatting sqref="BC70">
    <cfRule type="cellIs" dxfId="4836" priority="4544" operator="equal">
      <formula>"11.30 – 19.30"</formula>
    </cfRule>
  </conditionalFormatting>
  <conditionalFormatting sqref="BC70">
    <cfRule type="cellIs" dxfId="4835" priority="4545" operator="equal">
      <formula>_FV(13,"3")</formula>
    </cfRule>
  </conditionalFormatting>
  <conditionalFormatting sqref="BC70">
    <cfRule type="cellIs" dxfId="4834" priority="4546" operator="equal">
      <formula>_FV(13,"3")</formula>
    </cfRule>
  </conditionalFormatting>
  <conditionalFormatting sqref="BC70">
    <cfRule type="cellIs" dxfId="4833" priority="4547" operator="equal">
      <formula>_FV(13,"3")</formula>
    </cfRule>
  </conditionalFormatting>
  <conditionalFormatting sqref="BC70">
    <cfRule type="cellIs" dxfId="4832" priority="4534" operator="equal">
      <formula>"09.00 – 18.00"</formula>
    </cfRule>
  </conditionalFormatting>
  <conditionalFormatting sqref="BC70">
    <cfRule type="cellIs" dxfId="4831" priority="4535" operator="equal">
      <formula>"09.30 – 13.00"</formula>
    </cfRule>
  </conditionalFormatting>
  <conditionalFormatting sqref="BC70">
    <cfRule type="cellIs" dxfId="4830" priority="4536" operator="equal">
      <formula>"10.30 – 19.30"</formula>
    </cfRule>
  </conditionalFormatting>
  <conditionalFormatting sqref="BC70">
    <cfRule type="cellIs" dxfId="4829" priority="4598" operator="equal">
      <formula>"09.00 – 13.00"</formula>
    </cfRule>
  </conditionalFormatting>
  <conditionalFormatting sqref="BC70">
    <cfRule type="cellIs" dxfId="4828" priority="4599" operator="equal">
      <formula>"09.00 – 15.00"</formula>
    </cfRule>
  </conditionalFormatting>
  <conditionalFormatting sqref="BC70">
    <cfRule type="cellIs" dxfId="4827" priority="4600" operator="equal">
      <formula>"09.00 – 18.00"</formula>
    </cfRule>
  </conditionalFormatting>
  <conditionalFormatting sqref="BC70">
    <cfRule type="cellIs" dxfId="4826" priority="4601" operator="equal">
      <formula>"09.30 – 13.00"</formula>
    </cfRule>
  </conditionalFormatting>
  <conditionalFormatting sqref="BC70">
    <cfRule type="cellIs" dxfId="4825" priority="4602" operator="equal">
      <formula>"10.30 – 19.30"</formula>
    </cfRule>
  </conditionalFormatting>
  <conditionalFormatting sqref="BC70">
    <cfRule type="cellIs" dxfId="4824" priority="4603" operator="equal">
      <formula>"11.30 – 19.30"</formula>
    </cfRule>
  </conditionalFormatting>
  <conditionalFormatting sqref="BC70">
    <cfRule type="cellIs" dxfId="4823" priority="4604" operator="equal">
      <formula>_FV(13,"3")</formula>
    </cfRule>
  </conditionalFormatting>
  <conditionalFormatting sqref="BC70">
    <cfRule type="cellIs" dxfId="4822" priority="4605" operator="equal">
      <formula>_FV(13,"3")</formula>
    </cfRule>
  </conditionalFormatting>
  <conditionalFormatting sqref="BC70">
    <cfRule type="cellIs" dxfId="4821" priority="4606" operator="equal">
      <formula>_FV(13,"3")</formula>
    </cfRule>
  </conditionalFormatting>
  <conditionalFormatting sqref="BC70">
    <cfRule type="containsText" dxfId="4820" priority="4588" operator="containsText" text="DOMENICA">
      <formula>NOT(ISERROR(SEARCH("DOMENICA",BC70)))</formula>
    </cfRule>
    <cfRule type="containsText" dxfId="4819" priority="4589" operator="containsText" text="08.30 – 14.30">
      <formula>NOT(ISERROR(SEARCH("08.30 – 14.30",BC70)))</formula>
    </cfRule>
    <cfRule type="containsText" dxfId="4818" priority="4590" operator="containsText" text="09.30 – 18.30">
      <formula>NOT(ISERROR(SEARCH("09.30 – 18.30",BC70)))</formula>
    </cfRule>
    <cfRule type="containsText" dxfId="4817" priority="4591" operator="containsText" text="08.30 – 16.30">
      <formula>NOT(ISERROR(SEARCH("08.30 – 16.30",BC70)))</formula>
    </cfRule>
    <cfRule type="containsText" dxfId="4816" priority="4592" operator="containsText" text="08.30 – 17.30">
      <formula>NOT(ISERROR(SEARCH("08.30 – 17.30",BC70)))</formula>
    </cfRule>
    <cfRule type="containsText" dxfId="4815" priority="4593" operator="containsText" text="09.00 – 18.00">
      <formula>NOT(ISERROR(SEARCH("09.00 – 18.00",BC70)))</formula>
    </cfRule>
    <cfRule type="containsText" dxfId="4814" priority="4594" operator="containsText" text="09.00 – 15.00">
      <formula>NOT(ISERROR(SEARCH("09.00 – 15.00",BC70)))</formula>
    </cfRule>
    <cfRule type="containsText" dxfId="4813" priority="4595" operator="containsText" text="10.30 – 19.30">
      <formula>NOT(ISERROR(SEARCH("10.30 – 19.30",BC70)))</formula>
    </cfRule>
    <cfRule type="containsText" dxfId="4812" priority="4596" operator="containsText" text="09.00 – 13.00">
      <formula>NOT(ISERROR(SEARCH("09.00 – 13.00",BC70)))</formula>
    </cfRule>
    <cfRule type="containsText" dxfId="4811" priority="4597" operator="containsText" text="11.30 – 19.30">
      <formula>NOT(ISERROR(SEARCH("11.30 – 19.30",BC70)))</formula>
    </cfRule>
  </conditionalFormatting>
  <conditionalFormatting sqref="BC70">
    <cfRule type="cellIs" dxfId="4810" priority="4580" operator="equal">
      <formula>"09.00 – 15.00"</formula>
    </cfRule>
  </conditionalFormatting>
  <conditionalFormatting sqref="BC70">
    <cfRule type="cellIs" dxfId="4809" priority="4581" operator="equal">
      <formula>"09.00 – 18.00"</formula>
    </cfRule>
  </conditionalFormatting>
  <conditionalFormatting sqref="BC70">
    <cfRule type="cellIs" dxfId="4808" priority="4582" operator="equal">
      <formula>"09.30 – 13.00"</formula>
    </cfRule>
  </conditionalFormatting>
  <conditionalFormatting sqref="BC70">
    <cfRule type="cellIs" dxfId="4807" priority="4583" operator="equal">
      <formula>"10.30 – 19.30"</formula>
    </cfRule>
  </conditionalFormatting>
  <conditionalFormatting sqref="BC70">
    <cfRule type="cellIs" dxfId="4806" priority="4584" operator="equal">
      <formula>"11.30 – 19.30"</formula>
    </cfRule>
  </conditionalFormatting>
  <conditionalFormatting sqref="BC70">
    <cfRule type="cellIs" dxfId="4805" priority="4585" operator="equal">
      <formula>_FV(13,"3")</formula>
    </cfRule>
  </conditionalFormatting>
  <conditionalFormatting sqref="BC70">
    <cfRule type="cellIs" dxfId="4804" priority="4586" operator="equal">
      <formula>_FV(13,"3")</formula>
    </cfRule>
  </conditionalFormatting>
  <conditionalFormatting sqref="BC70">
    <cfRule type="cellIs" dxfId="4803" priority="4587" operator="equal">
      <formula>_FV(13,"3")</formula>
    </cfRule>
  </conditionalFormatting>
  <conditionalFormatting sqref="BC70">
    <cfRule type="cellIs" dxfId="4802" priority="4572" operator="equal">
      <formula>"09.00 – 15.00"</formula>
    </cfRule>
  </conditionalFormatting>
  <conditionalFormatting sqref="BC70">
    <cfRule type="cellIs" dxfId="4801" priority="4573" operator="equal">
      <formula>"09.00 – 18.00"</formula>
    </cfRule>
  </conditionalFormatting>
  <conditionalFormatting sqref="BC70">
    <cfRule type="cellIs" dxfId="4800" priority="4574" operator="equal">
      <formula>"09.30 – 13.00"</formula>
    </cfRule>
  </conditionalFormatting>
  <conditionalFormatting sqref="BC70">
    <cfRule type="cellIs" dxfId="4799" priority="4575" operator="equal">
      <formula>"10.30 – 19.30"</formula>
    </cfRule>
  </conditionalFormatting>
  <conditionalFormatting sqref="BC70">
    <cfRule type="cellIs" dxfId="4798" priority="4576" operator="equal">
      <formula>"11.30 – 19.30"</formula>
    </cfRule>
  </conditionalFormatting>
  <conditionalFormatting sqref="BC70">
    <cfRule type="cellIs" dxfId="4797" priority="4577" operator="equal">
      <formula>_FV(13,"3")</formula>
    </cfRule>
  </conditionalFormatting>
  <conditionalFormatting sqref="BC70">
    <cfRule type="cellIs" dxfId="4796" priority="4578" operator="equal">
      <formula>_FV(13,"3")</formula>
    </cfRule>
  </conditionalFormatting>
  <conditionalFormatting sqref="BC70">
    <cfRule type="cellIs" dxfId="4795" priority="4579" operator="equal">
      <formula>_FV(13,"3")</formula>
    </cfRule>
  </conditionalFormatting>
  <conditionalFormatting sqref="BC70">
    <cfRule type="containsText" dxfId="4794" priority="4566" operator="containsText" text="09.00 - 13.00">
      <formula>NOT(ISERROR(SEARCH("09.00 - 13.00",BC70)))</formula>
    </cfRule>
    <cfRule type="containsText" dxfId="4793" priority="4567" operator="containsText" text="09.00 – 15:00">
      <formula>NOT(ISERROR(SEARCH("09.00 – 15:00",BC70)))</formula>
    </cfRule>
    <cfRule type="containsText" dxfId="4792" priority="4568" operator="containsText" text="09.00 – 16.00">
      <formula>NOT(ISERROR(SEARCH("09.00 – 16.00",BC70)))</formula>
    </cfRule>
    <cfRule type="containsText" dxfId="4791" priority="4569" operator="containsText" text="09.00 - 13:00">
      <formula>NOT(ISERROR(SEARCH("09.00 - 13:00",BC70)))</formula>
    </cfRule>
    <cfRule type="containsText" dxfId="4790" priority="4570" operator="containsText" text="08.30 – 16:30 ">
      <formula>NOT(ISERROR(SEARCH("08.30 – 16:30 ",BC70)))</formula>
    </cfRule>
    <cfRule type="containsText" dxfId="4789" priority="4571" operator="containsText" text="08.30 – 17:30 ">
      <formula>NOT(ISERROR(SEARCH("08.30 – 17:30 ",BC70)))</formula>
    </cfRule>
  </conditionalFormatting>
  <conditionalFormatting sqref="BC70">
    <cfRule type="cellIs" dxfId="4788" priority="4558" operator="equal">
      <formula>"09.00 – 15.00"</formula>
    </cfRule>
  </conditionalFormatting>
  <conditionalFormatting sqref="BC70">
    <cfRule type="cellIs" dxfId="4787" priority="4559" operator="equal">
      <formula>"09.00 – 18.00"</formula>
    </cfRule>
  </conditionalFormatting>
  <conditionalFormatting sqref="BC70">
    <cfRule type="cellIs" dxfId="4786" priority="4560" operator="equal">
      <formula>"09.30 – 13.00"</formula>
    </cfRule>
  </conditionalFormatting>
  <conditionalFormatting sqref="BC70">
    <cfRule type="cellIs" dxfId="4785" priority="4561" operator="equal">
      <formula>"10.30 – 19.30"</formula>
    </cfRule>
  </conditionalFormatting>
  <conditionalFormatting sqref="BC70">
    <cfRule type="cellIs" dxfId="4784" priority="4562" operator="equal">
      <formula>"11.30 – 19.30"</formula>
    </cfRule>
  </conditionalFormatting>
  <conditionalFormatting sqref="BC70">
    <cfRule type="cellIs" dxfId="4783" priority="4563" operator="equal">
      <formula>_FV(13,"3")</formula>
    </cfRule>
  </conditionalFormatting>
  <conditionalFormatting sqref="BC70">
    <cfRule type="cellIs" dxfId="4782" priority="4564" operator="equal">
      <formula>_FV(13,"3")</formula>
    </cfRule>
  </conditionalFormatting>
  <conditionalFormatting sqref="BC70">
    <cfRule type="cellIs" dxfId="4781" priority="4565" operator="equal">
      <formula>_FV(13,"3")</formula>
    </cfRule>
  </conditionalFormatting>
  <conditionalFormatting sqref="BC70">
    <cfRule type="containsText" dxfId="4780" priority="4548" operator="containsText" text="DOMENICA">
      <formula>NOT(ISERROR(SEARCH("DOMENICA",BC70)))</formula>
    </cfRule>
    <cfRule type="containsText" dxfId="4779" priority="4549" operator="containsText" text="08.30 – 14.30">
      <formula>NOT(ISERROR(SEARCH("08.30 – 14.30",BC70)))</formula>
    </cfRule>
    <cfRule type="containsText" dxfId="4778" priority="4550" operator="containsText" text="09.30 – 18.30">
      <formula>NOT(ISERROR(SEARCH("09.30 – 18.30",BC70)))</formula>
    </cfRule>
    <cfRule type="containsText" dxfId="4777" priority="4551" operator="containsText" text="08.30 – 16.30">
      <formula>NOT(ISERROR(SEARCH("08.30 – 16.30",BC70)))</formula>
    </cfRule>
    <cfRule type="containsText" dxfId="4776" priority="4552" operator="containsText" text="08.30 – 17.30">
      <formula>NOT(ISERROR(SEARCH("08.30 – 17.30",BC70)))</formula>
    </cfRule>
    <cfRule type="containsText" dxfId="4775" priority="4553" operator="containsText" text="09.00 – 18.00">
      <formula>NOT(ISERROR(SEARCH("09.00 – 18.00",BC70)))</formula>
    </cfRule>
    <cfRule type="containsText" dxfId="4774" priority="4554" operator="containsText" text="09.00 – 15.00">
      <formula>NOT(ISERROR(SEARCH("09.00 – 15.00",BC70)))</formula>
    </cfRule>
    <cfRule type="containsText" dxfId="4773" priority="4555" operator="containsText" text="10.30 – 19.30">
      <formula>NOT(ISERROR(SEARCH("10.30 – 19.30",BC70)))</formula>
    </cfRule>
    <cfRule type="containsText" dxfId="4772" priority="4556" operator="containsText" text="09.00 – 13.00">
      <formula>NOT(ISERROR(SEARCH("09.00 – 13.00",BC70)))</formula>
    </cfRule>
    <cfRule type="containsText" dxfId="4771" priority="4557" operator="containsText" text="11.30 – 19.30">
      <formula>NOT(ISERROR(SEARCH("11.30 – 19.30",BC70)))</formula>
    </cfRule>
  </conditionalFormatting>
  <conditionalFormatting sqref="BC70">
    <cfRule type="cellIs" dxfId="4770" priority="4537" operator="equal">
      <formula>"11.30 – 19.30"</formula>
    </cfRule>
  </conditionalFormatting>
  <conditionalFormatting sqref="BC70">
    <cfRule type="cellIs" dxfId="4769" priority="4539" operator="equal">
      <formula>_FV(13,"3")</formula>
    </cfRule>
  </conditionalFormatting>
  <conditionalFormatting sqref="BC70">
    <cfRule type="cellIs" dxfId="4768" priority="4540" operator="equal">
      <formula>_FV(13,"3")</formula>
    </cfRule>
  </conditionalFormatting>
  <conditionalFormatting sqref="BC80">
    <cfRule type="cellIs" dxfId="4767" priority="4465" operator="equal">
      <formula>_FV(13,"3")</formula>
    </cfRule>
  </conditionalFormatting>
  <conditionalFormatting sqref="BC80">
    <cfRule type="cellIs" dxfId="4766" priority="4468" operator="equal">
      <formula>"09.00 – 18.00"</formula>
    </cfRule>
  </conditionalFormatting>
  <conditionalFormatting sqref="BC80">
    <cfRule type="cellIs" dxfId="4765" priority="4469" operator="equal">
      <formula>"09.30 – 13.00"</formula>
    </cfRule>
  </conditionalFormatting>
  <conditionalFormatting sqref="BC80">
    <cfRule type="cellIs" dxfId="4764" priority="4470" operator="equal">
      <formula>"10.30 – 19.30"</formula>
    </cfRule>
  </conditionalFormatting>
  <conditionalFormatting sqref="BC80">
    <cfRule type="cellIs" dxfId="4763" priority="4471" operator="equal">
      <formula>"11.30 – 19.30"</formula>
    </cfRule>
  </conditionalFormatting>
  <conditionalFormatting sqref="BC80">
    <cfRule type="cellIs" dxfId="4762" priority="4472" operator="equal">
      <formula>_FV(13,"3")</formula>
    </cfRule>
  </conditionalFormatting>
  <conditionalFormatting sqref="BC80">
    <cfRule type="cellIs" dxfId="4761" priority="4473" operator="equal">
      <formula>_FV(13,"3")</formula>
    </cfRule>
  </conditionalFormatting>
  <conditionalFormatting sqref="BC80">
    <cfRule type="cellIs" dxfId="4760" priority="4474" operator="equal">
      <formula>_FV(13,"3")</formula>
    </cfRule>
  </conditionalFormatting>
  <conditionalFormatting sqref="BC80">
    <cfRule type="cellIs" dxfId="4759" priority="4461" operator="equal">
      <formula>"09.00 – 18.00"</formula>
    </cfRule>
  </conditionalFormatting>
  <conditionalFormatting sqref="BC80">
    <cfRule type="cellIs" dxfId="4758" priority="4462" operator="equal">
      <formula>"09.30 – 13.00"</formula>
    </cfRule>
  </conditionalFormatting>
  <conditionalFormatting sqref="BC80">
    <cfRule type="cellIs" dxfId="4757" priority="4463" operator="equal">
      <formula>"10.30 – 19.30"</formula>
    </cfRule>
  </conditionalFormatting>
  <conditionalFormatting sqref="BC80">
    <cfRule type="cellIs" dxfId="4756" priority="4525" operator="equal">
      <formula>"09.00 – 13.00"</formula>
    </cfRule>
  </conditionalFormatting>
  <conditionalFormatting sqref="BC80">
    <cfRule type="cellIs" dxfId="4755" priority="4526" operator="equal">
      <formula>"09.00 – 15.00"</formula>
    </cfRule>
  </conditionalFormatting>
  <conditionalFormatting sqref="BC80">
    <cfRule type="cellIs" dxfId="4754" priority="4527" operator="equal">
      <formula>"09.00 – 18.00"</formula>
    </cfRule>
  </conditionalFormatting>
  <conditionalFormatting sqref="BC80">
    <cfRule type="cellIs" dxfId="4753" priority="4528" operator="equal">
      <formula>"09.30 – 13.00"</formula>
    </cfRule>
  </conditionalFormatting>
  <conditionalFormatting sqref="BC80">
    <cfRule type="cellIs" dxfId="4752" priority="4529" operator="equal">
      <formula>"10.30 – 19.30"</formula>
    </cfRule>
  </conditionalFormatting>
  <conditionalFormatting sqref="BC80">
    <cfRule type="cellIs" dxfId="4751" priority="4530" operator="equal">
      <formula>"11.30 – 19.30"</formula>
    </cfRule>
  </conditionalFormatting>
  <conditionalFormatting sqref="BC80">
    <cfRule type="cellIs" dxfId="4750" priority="4531" operator="equal">
      <formula>_FV(13,"3")</formula>
    </cfRule>
  </conditionalFormatting>
  <conditionalFormatting sqref="BC80">
    <cfRule type="cellIs" dxfId="4749" priority="4532" operator="equal">
      <formula>_FV(13,"3")</formula>
    </cfRule>
  </conditionalFormatting>
  <conditionalFormatting sqref="BC80">
    <cfRule type="cellIs" dxfId="4748" priority="4533" operator="equal">
      <formula>_FV(13,"3")</formula>
    </cfRule>
  </conditionalFormatting>
  <conditionalFormatting sqref="BC80">
    <cfRule type="containsText" dxfId="4747" priority="4515" operator="containsText" text="DOMENICA">
      <formula>NOT(ISERROR(SEARCH("DOMENICA",BC80)))</formula>
    </cfRule>
    <cfRule type="containsText" dxfId="4746" priority="4516" operator="containsText" text="08.30 – 14.30">
      <formula>NOT(ISERROR(SEARCH("08.30 – 14.30",BC80)))</formula>
    </cfRule>
    <cfRule type="containsText" dxfId="4745" priority="4517" operator="containsText" text="09.30 – 18.30">
      <formula>NOT(ISERROR(SEARCH("09.30 – 18.30",BC80)))</formula>
    </cfRule>
    <cfRule type="containsText" dxfId="4744" priority="4518" operator="containsText" text="08.30 – 16.30">
      <formula>NOT(ISERROR(SEARCH("08.30 – 16.30",BC80)))</formula>
    </cfRule>
    <cfRule type="containsText" dxfId="4743" priority="4519" operator="containsText" text="08.30 – 17.30">
      <formula>NOT(ISERROR(SEARCH("08.30 – 17.30",BC80)))</formula>
    </cfRule>
    <cfRule type="containsText" dxfId="4742" priority="4520" operator="containsText" text="09.00 – 18.00">
      <formula>NOT(ISERROR(SEARCH("09.00 – 18.00",BC80)))</formula>
    </cfRule>
    <cfRule type="containsText" dxfId="4741" priority="4521" operator="containsText" text="09.00 – 15.00">
      <formula>NOT(ISERROR(SEARCH("09.00 – 15.00",BC80)))</formula>
    </cfRule>
    <cfRule type="containsText" dxfId="4740" priority="4522" operator="containsText" text="10.30 – 19.30">
      <formula>NOT(ISERROR(SEARCH("10.30 – 19.30",BC80)))</formula>
    </cfRule>
    <cfRule type="containsText" dxfId="4739" priority="4523" operator="containsText" text="09.00 – 13.00">
      <formula>NOT(ISERROR(SEARCH("09.00 – 13.00",BC80)))</formula>
    </cfRule>
    <cfRule type="containsText" dxfId="4738" priority="4524" operator="containsText" text="11.30 – 19.30">
      <formula>NOT(ISERROR(SEARCH("11.30 – 19.30",BC80)))</formula>
    </cfRule>
  </conditionalFormatting>
  <conditionalFormatting sqref="BC80">
    <cfRule type="cellIs" dxfId="4737" priority="4507" operator="equal">
      <formula>"09.00 – 15.00"</formula>
    </cfRule>
  </conditionalFormatting>
  <conditionalFormatting sqref="BC80">
    <cfRule type="cellIs" dxfId="4736" priority="4508" operator="equal">
      <formula>"09.00 – 18.00"</formula>
    </cfRule>
  </conditionalFormatting>
  <conditionalFormatting sqref="BC80">
    <cfRule type="cellIs" dxfId="4735" priority="4509" operator="equal">
      <formula>"09.30 – 13.00"</formula>
    </cfRule>
  </conditionalFormatting>
  <conditionalFormatting sqref="BC80">
    <cfRule type="cellIs" dxfId="4734" priority="4510" operator="equal">
      <formula>"10.30 – 19.30"</formula>
    </cfRule>
  </conditionalFormatting>
  <conditionalFormatting sqref="BC80">
    <cfRule type="cellIs" dxfId="4733" priority="4511" operator="equal">
      <formula>"11.30 – 19.30"</formula>
    </cfRule>
  </conditionalFormatting>
  <conditionalFormatting sqref="BC80">
    <cfRule type="cellIs" dxfId="4732" priority="4512" operator="equal">
      <formula>_FV(13,"3")</formula>
    </cfRule>
  </conditionalFormatting>
  <conditionalFormatting sqref="BC80">
    <cfRule type="cellIs" dxfId="4731" priority="4513" operator="equal">
      <formula>_FV(13,"3")</formula>
    </cfRule>
  </conditionalFormatting>
  <conditionalFormatting sqref="BC80">
    <cfRule type="cellIs" dxfId="4730" priority="4514" operator="equal">
      <formula>_FV(13,"3")</formula>
    </cfRule>
  </conditionalFormatting>
  <conditionalFormatting sqref="BC80">
    <cfRule type="cellIs" dxfId="4729" priority="4499" operator="equal">
      <formula>"09.00 – 15.00"</formula>
    </cfRule>
  </conditionalFormatting>
  <conditionalFormatting sqref="BC80">
    <cfRule type="cellIs" dxfId="4728" priority="4500" operator="equal">
      <formula>"09.00 – 18.00"</formula>
    </cfRule>
  </conditionalFormatting>
  <conditionalFormatting sqref="BC80">
    <cfRule type="cellIs" dxfId="4727" priority="4501" operator="equal">
      <formula>"09.30 – 13.00"</formula>
    </cfRule>
  </conditionalFormatting>
  <conditionalFormatting sqref="BC80">
    <cfRule type="cellIs" dxfId="4726" priority="4502" operator="equal">
      <formula>"10.30 – 19.30"</formula>
    </cfRule>
  </conditionalFormatting>
  <conditionalFormatting sqref="BC80">
    <cfRule type="cellIs" dxfId="4725" priority="4503" operator="equal">
      <formula>"11.30 – 19.30"</formula>
    </cfRule>
  </conditionalFormatting>
  <conditionalFormatting sqref="BC80">
    <cfRule type="cellIs" dxfId="4724" priority="4504" operator="equal">
      <formula>_FV(13,"3")</formula>
    </cfRule>
  </conditionalFormatting>
  <conditionalFormatting sqref="BC80">
    <cfRule type="cellIs" dxfId="4723" priority="4505" operator="equal">
      <formula>_FV(13,"3")</formula>
    </cfRule>
  </conditionalFormatting>
  <conditionalFormatting sqref="BC80">
    <cfRule type="cellIs" dxfId="4722" priority="4506" operator="equal">
      <formula>_FV(13,"3")</formula>
    </cfRule>
  </conditionalFormatting>
  <conditionalFormatting sqref="BC80">
    <cfRule type="containsText" dxfId="4721" priority="4493" operator="containsText" text="09.00 - 13.00">
      <formula>NOT(ISERROR(SEARCH("09.00 - 13.00",BC80)))</formula>
    </cfRule>
    <cfRule type="containsText" dxfId="4720" priority="4494" operator="containsText" text="09.00 – 15:00">
      <formula>NOT(ISERROR(SEARCH("09.00 – 15:00",BC80)))</formula>
    </cfRule>
    <cfRule type="containsText" dxfId="4719" priority="4495" operator="containsText" text="09.00 – 16.00">
      <formula>NOT(ISERROR(SEARCH("09.00 – 16.00",BC80)))</formula>
    </cfRule>
    <cfRule type="containsText" dxfId="4718" priority="4496" operator="containsText" text="09.00 - 13:00">
      <formula>NOT(ISERROR(SEARCH("09.00 - 13:00",BC80)))</formula>
    </cfRule>
    <cfRule type="containsText" dxfId="4717" priority="4497" operator="containsText" text="08.30 – 16:30 ">
      <formula>NOT(ISERROR(SEARCH("08.30 – 16:30 ",BC80)))</formula>
    </cfRule>
    <cfRule type="containsText" dxfId="4716" priority="4498" operator="containsText" text="08.30 – 17:30 ">
      <formula>NOT(ISERROR(SEARCH("08.30 – 17:30 ",BC80)))</formula>
    </cfRule>
  </conditionalFormatting>
  <conditionalFormatting sqref="BC80">
    <cfRule type="cellIs" dxfId="4715" priority="4485" operator="equal">
      <formula>"09.00 – 15.00"</formula>
    </cfRule>
  </conditionalFormatting>
  <conditionalFormatting sqref="BC80">
    <cfRule type="cellIs" dxfId="4714" priority="4486" operator="equal">
      <formula>"09.00 – 18.00"</formula>
    </cfRule>
  </conditionalFormatting>
  <conditionalFormatting sqref="BC80">
    <cfRule type="cellIs" dxfId="4713" priority="4487" operator="equal">
      <formula>"09.30 – 13.00"</formula>
    </cfRule>
  </conditionalFormatting>
  <conditionalFormatting sqref="BC80">
    <cfRule type="cellIs" dxfId="4712" priority="4488" operator="equal">
      <formula>"10.30 – 19.30"</formula>
    </cfRule>
  </conditionalFormatting>
  <conditionalFormatting sqref="BC80">
    <cfRule type="cellIs" dxfId="4711" priority="4489" operator="equal">
      <formula>"11.30 – 19.30"</formula>
    </cfRule>
  </conditionalFormatting>
  <conditionalFormatting sqref="BC80">
    <cfRule type="cellIs" dxfId="4710" priority="4490" operator="equal">
      <formula>_FV(13,"3")</formula>
    </cfRule>
  </conditionalFormatting>
  <conditionalFormatting sqref="BC80">
    <cfRule type="cellIs" dxfId="4709" priority="4491" operator="equal">
      <formula>_FV(13,"3")</formula>
    </cfRule>
  </conditionalFormatting>
  <conditionalFormatting sqref="BC80">
    <cfRule type="cellIs" dxfId="4708" priority="4492" operator="equal">
      <formula>_FV(13,"3")</formula>
    </cfRule>
  </conditionalFormatting>
  <conditionalFormatting sqref="BC80">
    <cfRule type="containsText" dxfId="4707" priority="4475" operator="containsText" text="DOMENICA">
      <formula>NOT(ISERROR(SEARCH("DOMENICA",BC80)))</formula>
    </cfRule>
    <cfRule type="containsText" dxfId="4706" priority="4476" operator="containsText" text="08.30 – 14.30">
      <formula>NOT(ISERROR(SEARCH("08.30 – 14.30",BC80)))</formula>
    </cfRule>
    <cfRule type="containsText" dxfId="4705" priority="4477" operator="containsText" text="09.30 – 18.30">
      <formula>NOT(ISERROR(SEARCH("09.30 – 18.30",BC80)))</formula>
    </cfRule>
    <cfRule type="containsText" dxfId="4704" priority="4478" operator="containsText" text="08.30 – 16.30">
      <formula>NOT(ISERROR(SEARCH("08.30 – 16.30",BC80)))</formula>
    </cfRule>
    <cfRule type="containsText" dxfId="4703" priority="4479" operator="containsText" text="08.30 – 17.30">
      <formula>NOT(ISERROR(SEARCH("08.30 – 17.30",BC80)))</formula>
    </cfRule>
    <cfRule type="containsText" dxfId="4702" priority="4480" operator="containsText" text="09.00 – 18.00">
      <formula>NOT(ISERROR(SEARCH("09.00 – 18.00",BC80)))</formula>
    </cfRule>
    <cfRule type="containsText" dxfId="4701" priority="4481" operator="containsText" text="09.00 – 15.00">
      <formula>NOT(ISERROR(SEARCH("09.00 – 15.00",BC80)))</formula>
    </cfRule>
    <cfRule type="containsText" dxfId="4700" priority="4482" operator="containsText" text="10.30 – 19.30">
      <formula>NOT(ISERROR(SEARCH("10.30 – 19.30",BC80)))</formula>
    </cfRule>
    <cfRule type="containsText" dxfId="4699" priority="4483" operator="containsText" text="09.00 – 13.00">
      <formula>NOT(ISERROR(SEARCH("09.00 – 13.00",BC80)))</formula>
    </cfRule>
    <cfRule type="containsText" dxfId="4698" priority="4484" operator="containsText" text="11.30 – 19.30">
      <formula>NOT(ISERROR(SEARCH("11.30 – 19.30",BC80)))</formula>
    </cfRule>
  </conditionalFormatting>
  <conditionalFormatting sqref="BC80">
    <cfRule type="cellIs" dxfId="4697" priority="4464" operator="equal">
      <formula>"11.30 – 19.30"</formula>
    </cfRule>
  </conditionalFormatting>
  <conditionalFormatting sqref="BC80">
    <cfRule type="cellIs" dxfId="4696" priority="4466" operator="equal">
      <formula>_FV(13,"3")</formula>
    </cfRule>
  </conditionalFormatting>
  <conditionalFormatting sqref="BC80">
    <cfRule type="cellIs" dxfId="4695" priority="4467" operator="equal">
      <formula>_FV(13,"3")</formula>
    </cfRule>
  </conditionalFormatting>
  <conditionalFormatting sqref="BC90">
    <cfRule type="cellIs" dxfId="4694" priority="4452" operator="equal">
      <formula>"09.00 – 13.00"</formula>
    </cfRule>
  </conditionalFormatting>
  <conditionalFormatting sqref="BC90">
    <cfRule type="cellIs" dxfId="4693" priority="4453" operator="equal">
      <formula>"09.00 – 15.00"</formula>
    </cfRule>
  </conditionalFormatting>
  <conditionalFormatting sqref="BC90">
    <cfRule type="cellIs" dxfId="4692" priority="4454" operator="equal">
      <formula>"09.00 – 18.00"</formula>
    </cfRule>
  </conditionalFormatting>
  <conditionalFormatting sqref="BC90">
    <cfRule type="cellIs" dxfId="4691" priority="4455" operator="equal">
      <formula>"09.30 – 13.00"</formula>
    </cfRule>
  </conditionalFormatting>
  <conditionalFormatting sqref="BC90">
    <cfRule type="cellIs" dxfId="4690" priority="4456" operator="equal">
      <formula>"10.30 – 19.30"</formula>
    </cfRule>
  </conditionalFormatting>
  <conditionalFormatting sqref="BC90">
    <cfRule type="cellIs" dxfId="4689" priority="4457" operator="equal">
      <formula>"11.30 – 19.30"</formula>
    </cfRule>
  </conditionalFormatting>
  <conditionalFormatting sqref="BC90">
    <cfRule type="cellIs" dxfId="4688" priority="4458" operator="equal">
      <formula>_FV(13,"3")</formula>
    </cfRule>
  </conditionalFormatting>
  <conditionalFormatting sqref="BC90">
    <cfRule type="cellIs" dxfId="4687" priority="4459" operator="equal">
      <formula>_FV(13,"3")</formula>
    </cfRule>
  </conditionalFormatting>
  <conditionalFormatting sqref="BC90">
    <cfRule type="cellIs" dxfId="4686" priority="4460" operator="equal">
      <formula>_FV(13,"3")</formula>
    </cfRule>
  </conditionalFormatting>
  <conditionalFormatting sqref="BC90">
    <cfRule type="containsText" dxfId="4685" priority="4442" operator="containsText" text="DOMENICA">
      <formula>NOT(ISERROR(SEARCH("DOMENICA",BC90)))</formula>
    </cfRule>
    <cfRule type="containsText" dxfId="4684" priority="4443" operator="containsText" text="08.30 – 14.30">
      <formula>NOT(ISERROR(SEARCH("08.30 – 14.30",BC90)))</formula>
    </cfRule>
    <cfRule type="containsText" dxfId="4683" priority="4444" operator="containsText" text="09.30 – 18.30">
      <formula>NOT(ISERROR(SEARCH("09.30 – 18.30",BC90)))</formula>
    </cfRule>
    <cfRule type="containsText" dxfId="4682" priority="4445" operator="containsText" text="08.30 – 16.30">
      <formula>NOT(ISERROR(SEARCH("08.30 – 16.30",BC90)))</formula>
    </cfRule>
    <cfRule type="containsText" dxfId="4681" priority="4446" operator="containsText" text="08.30 – 17.30">
      <formula>NOT(ISERROR(SEARCH("08.30 – 17.30",BC90)))</formula>
    </cfRule>
    <cfRule type="containsText" dxfId="4680" priority="4447" operator="containsText" text="09.00 – 18.00">
      <formula>NOT(ISERROR(SEARCH("09.00 – 18.00",BC90)))</formula>
    </cfRule>
    <cfRule type="containsText" dxfId="4679" priority="4448" operator="containsText" text="09.00 – 15.00">
      <formula>NOT(ISERROR(SEARCH("09.00 – 15.00",BC90)))</formula>
    </cfRule>
    <cfRule type="containsText" dxfId="4678" priority="4449" operator="containsText" text="10.30 – 19.30">
      <formula>NOT(ISERROR(SEARCH("10.30 – 19.30",BC90)))</formula>
    </cfRule>
    <cfRule type="containsText" dxfId="4677" priority="4450" operator="containsText" text="09.00 – 13.00">
      <formula>NOT(ISERROR(SEARCH("09.00 – 13.00",BC90)))</formula>
    </cfRule>
    <cfRule type="containsText" dxfId="4676" priority="4451" operator="containsText" text="11.30 – 19.30">
      <formula>NOT(ISERROR(SEARCH("11.30 – 19.30",BC90)))</formula>
    </cfRule>
  </conditionalFormatting>
  <conditionalFormatting sqref="BC90">
    <cfRule type="cellIs" dxfId="4675" priority="4434" operator="equal">
      <formula>"09.00 – 15.00"</formula>
    </cfRule>
  </conditionalFormatting>
  <conditionalFormatting sqref="BC90">
    <cfRule type="cellIs" dxfId="4674" priority="4435" operator="equal">
      <formula>"09.00 – 18.00"</formula>
    </cfRule>
  </conditionalFormatting>
  <conditionalFormatting sqref="BC90">
    <cfRule type="cellIs" dxfId="4673" priority="4436" operator="equal">
      <formula>"09.30 – 13.00"</formula>
    </cfRule>
  </conditionalFormatting>
  <conditionalFormatting sqref="BC90">
    <cfRule type="cellIs" dxfId="4672" priority="4437" operator="equal">
      <formula>"10.30 – 19.30"</formula>
    </cfRule>
  </conditionalFormatting>
  <conditionalFormatting sqref="BC90">
    <cfRule type="cellIs" dxfId="4671" priority="4438" operator="equal">
      <formula>"11.30 – 19.30"</formula>
    </cfRule>
  </conditionalFormatting>
  <conditionalFormatting sqref="BC90">
    <cfRule type="cellIs" dxfId="4670" priority="4439" operator="equal">
      <formula>_FV(13,"3")</formula>
    </cfRule>
  </conditionalFormatting>
  <conditionalFormatting sqref="BC90">
    <cfRule type="cellIs" dxfId="4669" priority="4440" operator="equal">
      <formula>_FV(13,"3")</formula>
    </cfRule>
  </conditionalFormatting>
  <conditionalFormatting sqref="BC90">
    <cfRule type="cellIs" dxfId="4668" priority="4441" operator="equal">
      <formula>_FV(13,"3")</formula>
    </cfRule>
  </conditionalFormatting>
  <conditionalFormatting sqref="BC90">
    <cfRule type="cellIs" dxfId="4667" priority="4426" operator="equal">
      <formula>"09.00 – 15.00"</formula>
    </cfRule>
  </conditionalFormatting>
  <conditionalFormatting sqref="BC90">
    <cfRule type="cellIs" dxfId="4666" priority="4427" operator="equal">
      <formula>"09.00 – 18.00"</formula>
    </cfRule>
  </conditionalFormatting>
  <conditionalFormatting sqref="BC90">
    <cfRule type="cellIs" dxfId="4665" priority="4428" operator="equal">
      <formula>"09.30 – 13.00"</formula>
    </cfRule>
  </conditionalFormatting>
  <conditionalFormatting sqref="BC90">
    <cfRule type="cellIs" dxfId="4664" priority="4429" operator="equal">
      <formula>"10.30 – 19.30"</formula>
    </cfRule>
  </conditionalFormatting>
  <conditionalFormatting sqref="BC90">
    <cfRule type="cellIs" dxfId="4663" priority="4430" operator="equal">
      <formula>"11.30 – 19.30"</formula>
    </cfRule>
  </conditionalFormatting>
  <conditionalFormatting sqref="BC90">
    <cfRule type="cellIs" dxfId="4662" priority="4431" operator="equal">
      <formula>_FV(13,"3")</formula>
    </cfRule>
  </conditionalFormatting>
  <conditionalFormatting sqref="BC90">
    <cfRule type="cellIs" dxfId="4661" priority="4432" operator="equal">
      <formula>_FV(13,"3")</formula>
    </cfRule>
  </conditionalFormatting>
  <conditionalFormatting sqref="BC90">
    <cfRule type="cellIs" dxfId="4660" priority="4433" operator="equal">
      <formula>_FV(13,"3")</formula>
    </cfRule>
  </conditionalFormatting>
  <conditionalFormatting sqref="BC90">
    <cfRule type="containsText" dxfId="4659" priority="4420" operator="containsText" text="09.00 - 13.00">
      <formula>NOT(ISERROR(SEARCH("09.00 - 13.00",BC90)))</formula>
    </cfRule>
    <cfRule type="containsText" dxfId="4658" priority="4421" operator="containsText" text="09.00 – 15:00">
      <formula>NOT(ISERROR(SEARCH("09.00 – 15:00",BC90)))</formula>
    </cfRule>
    <cfRule type="containsText" dxfId="4657" priority="4422" operator="containsText" text="09.00 – 16.00">
      <formula>NOT(ISERROR(SEARCH("09.00 – 16.00",BC90)))</formula>
    </cfRule>
    <cfRule type="containsText" dxfId="4656" priority="4423" operator="containsText" text="09.00 - 13:00">
      <formula>NOT(ISERROR(SEARCH("09.00 - 13:00",BC90)))</formula>
    </cfRule>
    <cfRule type="containsText" dxfId="4655" priority="4424" operator="containsText" text="08.30 – 16:30 ">
      <formula>NOT(ISERROR(SEARCH("08.30 – 16:30 ",BC90)))</formula>
    </cfRule>
    <cfRule type="containsText" dxfId="4654" priority="4425" operator="containsText" text="08.30 – 17:30 ">
      <formula>NOT(ISERROR(SEARCH("08.30 – 17:30 ",BC90)))</formula>
    </cfRule>
  </conditionalFormatting>
  <conditionalFormatting sqref="BC90">
    <cfRule type="cellIs" dxfId="4653" priority="4412" operator="equal">
      <formula>"09.00 – 15.00"</formula>
    </cfRule>
  </conditionalFormatting>
  <conditionalFormatting sqref="BC90">
    <cfRule type="cellIs" dxfId="4652" priority="4413" operator="equal">
      <formula>"09.00 – 18.00"</formula>
    </cfRule>
  </conditionalFormatting>
  <conditionalFormatting sqref="BC90">
    <cfRule type="cellIs" dxfId="4651" priority="4414" operator="equal">
      <formula>"09.30 – 13.00"</formula>
    </cfRule>
  </conditionalFormatting>
  <conditionalFormatting sqref="BC90">
    <cfRule type="cellIs" dxfId="4650" priority="4415" operator="equal">
      <formula>"10.30 – 19.30"</formula>
    </cfRule>
  </conditionalFormatting>
  <conditionalFormatting sqref="BC90">
    <cfRule type="cellIs" dxfId="4649" priority="4416" operator="equal">
      <formula>"11.30 – 19.30"</formula>
    </cfRule>
  </conditionalFormatting>
  <conditionalFormatting sqref="BC90">
    <cfRule type="cellIs" dxfId="4648" priority="4417" operator="equal">
      <formula>_FV(13,"3")</formula>
    </cfRule>
  </conditionalFormatting>
  <conditionalFormatting sqref="BC90">
    <cfRule type="cellIs" dxfId="4647" priority="4418" operator="equal">
      <formula>_FV(13,"3")</formula>
    </cfRule>
  </conditionalFormatting>
  <conditionalFormatting sqref="BC90">
    <cfRule type="cellIs" dxfId="4646" priority="4419" operator="equal">
      <formula>_FV(13,"3")</formula>
    </cfRule>
  </conditionalFormatting>
  <conditionalFormatting sqref="BC90">
    <cfRule type="containsText" dxfId="4645" priority="4402" operator="containsText" text="DOMENICA">
      <formula>NOT(ISERROR(SEARCH("DOMENICA",BC90)))</formula>
    </cfRule>
    <cfRule type="containsText" dxfId="4644" priority="4403" operator="containsText" text="08.30 – 14.30">
      <formula>NOT(ISERROR(SEARCH("08.30 – 14.30",BC90)))</formula>
    </cfRule>
    <cfRule type="containsText" dxfId="4643" priority="4404" operator="containsText" text="09.30 – 18.30">
      <formula>NOT(ISERROR(SEARCH("09.30 – 18.30",BC90)))</formula>
    </cfRule>
    <cfRule type="containsText" dxfId="4642" priority="4405" operator="containsText" text="08.30 – 16.30">
      <formula>NOT(ISERROR(SEARCH("08.30 – 16.30",BC90)))</formula>
    </cfRule>
    <cfRule type="containsText" dxfId="4641" priority="4406" operator="containsText" text="08.30 – 17.30">
      <formula>NOT(ISERROR(SEARCH("08.30 – 17.30",BC90)))</formula>
    </cfRule>
    <cfRule type="containsText" dxfId="4640" priority="4407" operator="containsText" text="09.00 – 18.00">
      <formula>NOT(ISERROR(SEARCH("09.00 – 18.00",BC90)))</formula>
    </cfRule>
    <cfRule type="containsText" dxfId="4639" priority="4408" operator="containsText" text="09.00 – 15.00">
      <formula>NOT(ISERROR(SEARCH("09.00 – 15.00",BC90)))</formula>
    </cfRule>
    <cfRule type="containsText" dxfId="4638" priority="4409" operator="containsText" text="10.30 – 19.30">
      <formula>NOT(ISERROR(SEARCH("10.30 – 19.30",BC90)))</formula>
    </cfRule>
    <cfRule type="containsText" dxfId="4637" priority="4410" operator="containsText" text="09.00 – 13.00">
      <formula>NOT(ISERROR(SEARCH("09.00 – 13.00",BC90)))</formula>
    </cfRule>
    <cfRule type="containsText" dxfId="4636" priority="4411" operator="containsText" text="11.30 – 19.30">
      <formula>NOT(ISERROR(SEARCH("11.30 – 19.30",BC90)))</formula>
    </cfRule>
  </conditionalFormatting>
  <conditionalFormatting sqref="BC90">
    <cfRule type="cellIs" dxfId="4635" priority="4395" operator="equal">
      <formula>"09.00 – 18.00"</formula>
    </cfRule>
  </conditionalFormatting>
  <conditionalFormatting sqref="BC90">
    <cfRule type="cellIs" dxfId="4634" priority="4396" operator="equal">
      <formula>"09.30 – 13.00"</formula>
    </cfRule>
  </conditionalFormatting>
  <conditionalFormatting sqref="BC90">
    <cfRule type="cellIs" dxfId="4633" priority="4397" operator="equal">
      <formula>"10.30 – 19.30"</formula>
    </cfRule>
  </conditionalFormatting>
  <conditionalFormatting sqref="BC90">
    <cfRule type="cellIs" dxfId="4632" priority="4398" operator="equal">
      <formula>"11.30 – 19.30"</formula>
    </cfRule>
  </conditionalFormatting>
  <conditionalFormatting sqref="BC90">
    <cfRule type="cellIs" dxfId="4631" priority="4399" operator="equal">
      <formula>_FV(13,"3")</formula>
    </cfRule>
  </conditionalFormatting>
  <conditionalFormatting sqref="BC90">
    <cfRule type="cellIs" dxfId="4630" priority="4400" operator="equal">
      <formula>_FV(13,"3")</formula>
    </cfRule>
  </conditionalFormatting>
  <conditionalFormatting sqref="BC90">
    <cfRule type="cellIs" dxfId="4629" priority="4401" operator="equal">
      <formula>_FV(13,"3")</formula>
    </cfRule>
  </conditionalFormatting>
  <conditionalFormatting sqref="BC90">
    <cfRule type="cellIs" dxfId="4628" priority="4388" operator="equal">
      <formula>"09.00 – 18.00"</formula>
    </cfRule>
  </conditionalFormatting>
  <conditionalFormatting sqref="BC90">
    <cfRule type="cellIs" dxfId="4627" priority="4389" operator="equal">
      <formula>"09.30 – 13.00"</formula>
    </cfRule>
  </conditionalFormatting>
  <conditionalFormatting sqref="BC90">
    <cfRule type="cellIs" dxfId="4626" priority="4390" operator="equal">
      <formula>"10.30 – 19.30"</formula>
    </cfRule>
  </conditionalFormatting>
  <conditionalFormatting sqref="BC90">
    <cfRule type="cellIs" dxfId="4625" priority="4391" operator="equal">
      <formula>"11.30 – 19.30"</formula>
    </cfRule>
  </conditionalFormatting>
  <conditionalFormatting sqref="BC90">
    <cfRule type="cellIs" dxfId="4624" priority="4392" operator="equal">
      <formula>_FV(13,"3")</formula>
    </cfRule>
  </conditionalFormatting>
  <conditionalFormatting sqref="BC90">
    <cfRule type="cellIs" dxfId="4623" priority="4393" operator="equal">
      <formula>_FV(13,"3")</formula>
    </cfRule>
  </conditionalFormatting>
  <conditionalFormatting sqref="BC90">
    <cfRule type="cellIs" dxfId="4622" priority="4394" operator="equal">
      <formula>_FV(13,"3")</formula>
    </cfRule>
  </conditionalFormatting>
  <conditionalFormatting sqref="BC89">
    <cfRule type="containsText" dxfId="4621" priority="4371" operator="containsText" text="08.30 – 14.30">
      <formula>NOT(ISERROR(SEARCH("08.30 – 14.30",BC89)))</formula>
    </cfRule>
    <cfRule type="containsText" dxfId="4620" priority="4372" operator="containsText" text="09:30 – 18.30">
      <formula>NOT(ISERROR(SEARCH("09:30 – 18.30",BC89)))</formula>
    </cfRule>
    <cfRule type="containsText" dxfId="4619" priority="4373" operator="containsText" text="10.30 – 18.30">
      <formula>NOT(ISERROR(SEARCH("10.30 – 18.30",BC89)))</formula>
    </cfRule>
    <cfRule type="containsText" dxfId="4618" priority="4374" operator="containsText" text="09.30 – 18.30">
      <formula>NOT(ISERROR(SEARCH("09.30 – 18.30",BC89)))</formula>
    </cfRule>
    <cfRule type="containsText" dxfId="4617" priority="4375" operator="containsText" text="09.00 – 13:00">
      <formula>NOT(ISERROR(SEARCH("09.00 – 13:00",BC89)))</formula>
    </cfRule>
    <cfRule type="containsText" dxfId="4616" priority="4376" operator="containsText" text="08.30 – 16.30">
      <formula>NOT(ISERROR(SEARCH("08.30 – 16.30",BC89)))</formula>
    </cfRule>
    <cfRule type="containsText" dxfId="4615" priority="4377" operator="containsText" text="08:30 – 17.30">
      <formula>NOT(ISERROR(SEARCH("08:30 – 17.30",BC89)))</formula>
    </cfRule>
    <cfRule type="containsText" dxfId="4614" priority="4378" operator="containsText" text="08.30 – 17.30">
      <formula>NOT(ISERROR(SEARCH("08.30 – 17.30",BC89)))</formula>
    </cfRule>
    <cfRule type="containsText" dxfId="4613" priority="4379" operator="containsText" text="09.00 – 18.00">
      <formula>NOT(ISERROR(SEARCH("09.00 – 18.00",BC89)))</formula>
    </cfRule>
    <cfRule type="containsText" dxfId="4612" priority="4380" operator="containsText" text="09.00 – 13.00">
      <formula>NOT(ISERROR(SEARCH("09.00 – 13.00",BC89)))</formula>
    </cfRule>
    <cfRule type="containsText" dxfId="4611" priority="4381" operator="containsText" text="11.30 – 19.30">
      <formula>NOT(ISERROR(SEARCH("11.30 – 19.30",BC89)))</formula>
    </cfRule>
    <cfRule type="containsText" dxfId="4610" priority="4382" operator="containsText" text="10.30 – 19.30">
      <formula>NOT(ISERROR(SEARCH("10.30 – 19.30",BC89)))</formula>
    </cfRule>
    <cfRule type="containsText" dxfId="4609" priority="4383" operator="containsText" text="09.00 – 15.00">
      <formula>NOT(ISERROR(SEARCH("09.00 – 15.00",BC89)))</formula>
    </cfRule>
    <cfRule type="containsText" dxfId="4608" priority="4384" operator="containsText" text="12:30">
      <formula>NOT(ISERROR(SEARCH("12:30",BC89)))</formula>
    </cfRule>
    <cfRule type="containsText" dxfId="4607" priority="4385" operator="containsText" text="13:30">
      <formula>NOT(ISERROR(SEARCH("13:30",BC89)))</formula>
    </cfRule>
    <cfRule type="containsText" dxfId="4606" priority="4386" operator="containsText" text="FESTIVITÁ">
      <formula>NOT(ISERROR(SEARCH("FESTIVITÁ",BC89)))</formula>
    </cfRule>
    <cfRule type="cellIs" dxfId="4605" priority="4387" operator="equal">
      <formula>"DOMENICA"</formula>
    </cfRule>
  </conditionalFormatting>
  <conditionalFormatting sqref="BC89">
    <cfRule type="containsText" dxfId="4604" priority="4365" operator="containsText" text="09.00 - 13.00">
      <formula>NOT(ISERROR(SEARCH("09.00 - 13.00",BC89)))</formula>
    </cfRule>
    <cfRule type="containsText" dxfId="4603" priority="4366" operator="containsText" text="09.00 – 15:00">
      <formula>NOT(ISERROR(SEARCH("09.00 – 15:00",BC89)))</formula>
    </cfRule>
    <cfRule type="containsText" dxfId="4602" priority="4367" operator="containsText" text="09.00 – 16.00">
      <formula>NOT(ISERROR(SEARCH("09.00 – 16.00",BC89)))</formula>
    </cfRule>
    <cfRule type="containsText" dxfId="4601" priority="4368" operator="containsText" text="09.00 - 13:00">
      <formula>NOT(ISERROR(SEARCH("09.00 - 13:00",BC89)))</formula>
    </cfRule>
    <cfRule type="containsText" dxfId="4600" priority="4369" operator="containsText" text="08.30 – 16:30 ">
      <formula>NOT(ISERROR(SEARCH("08.30 – 16:30 ",BC89)))</formula>
    </cfRule>
    <cfRule type="containsText" dxfId="4599" priority="4370" operator="containsText" text="08.30 – 17:30 ">
      <formula>NOT(ISERROR(SEARCH("08.30 – 17:30 ",BC89)))</formula>
    </cfRule>
  </conditionalFormatting>
  <conditionalFormatting sqref="BD59:BG59 BD79:BG79">
    <cfRule type="containsText" dxfId="4598" priority="4348" operator="containsText" text="08.30 – 14.30">
      <formula>NOT(ISERROR(SEARCH("08.30 – 14.30",BD59)))</formula>
    </cfRule>
    <cfRule type="containsText" dxfId="4597" priority="4349" operator="containsText" text="09:30 – 18.30">
      <formula>NOT(ISERROR(SEARCH("09:30 – 18.30",BD59)))</formula>
    </cfRule>
    <cfRule type="containsText" dxfId="4596" priority="4350" operator="containsText" text="10.30 – 18.30">
      <formula>NOT(ISERROR(SEARCH("10.30 – 18.30",BD59)))</formula>
    </cfRule>
    <cfRule type="containsText" dxfId="4595" priority="4351" operator="containsText" text="09.30 – 18.30">
      <formula>NOT(ISERROR(SEARCH("09.30 – 18.30",BD59)))</formula>
    </cfRule>
    <cfRule type="containsText" dxfId="4594" priority="4352" operator="containsText" text="09.00 – 13:00">
      <formula>NOT(ISERROR(SEARCH("09.00 – 13:00",BD59)))</formula>
    </cfRule>
    <cfRule type="containsText" dxfId="4593" priority="4353" operator="containsText" text="08.30 – 16.30">
      <formula>NOT(ISERROR(SEARCH("08.30 – 16.30",BD59)))</formula>
    </cfRule>
    <cfRule type="containsText" dxfId="4592" priority="4354" operator="containsText" text="08:30 – 17.30">
      <formula>NOT(ISERROR(SEARCH("08:30 – 17.30",BD59)))</formula>
    </cfRule>
    <cfRule type="containsText" dxfId="4591" priority="4355" operator="containsText" text="08.30 – 17.30">
      <formula>NOT(ISERROR(SEARCH("08.30 – 17.30",BD59)))</formula>
    </cfRule>
    <cfRule type="containsText" dxfId="4590" priority="4356" operator="containsText" text="09.00 – 18.00">
      <formula>NOT(ISERROR(SEARCH("09.00 – 18.00",BD59)))</formula>
    </cfRule>
    <cfRule type="containsText" dxfId="4589" priority="4357" operator="containsText" text="09.00 – 13.00">
      <formula>NOT(ISERROR(SEARCH("09.00 – 13.00",BD59)))</formula>
    </cfRule>
    <cfRule type="containsText" dxfId="4588" priority="4358" operator="containsText" text="11.30 – 19.30">
      <formula>NOT(ISERROR(SEARCH("11.30 – 19.30",BD59)))</formula>
    </cfRule>
    <cfRule type="containsText" dxfId="4587" priority="4359" operator="containsText" text="10.30 – 19.30">
      <formula>NOT(ISERROR(SEARCH("10.30 – 19.30",BD59)))</formula>
    </cfRule>
    <cfRule type="containsText" dxfId="4586" priority="4360" operator="containsText" text="09.00 – 15.00">
      <formula>NOT(ISERROR(SEARCH("09.00 – 15.00",BD59)))</formula>
    </cfRule>
    <cfRule type="containsText" dxfId="4585" priority="4361" operator="containsText" text="12:30">
      <formula>NOT(ISERROR(SEARCH("12:30",BD59)))</formula>
    </cfRule>
    <cfRule type="containsText" dxfId="4584" priority="4362" operator="containsText" text="13:30">
      <formula>NOT(ISERROR(SEARCH("13:30",BD59)))</formula>
    </cfRule>
    <cfRule type="containsText" dxfId="4583" priority="4363" operator="containsText" text="FESTIVITÁ">
      <formula>NOT(ISERROR(SEARCH("FESTIVITÁ",BD59)))</formula>
    </cfRule>
    <cfRule type="cellIs" dxfId="4582" priority="4364" operator="equal">
      <formula>"DOMENICA"</formula>
    </cfRule>
  </conditionalFormatting>
  <conditionalFormatting sqref="BD69:BG69">
    <cfRule type="containsText" dxfId="4581" priority="4331" operator="containsText" text="08.30 – 14.30">
      <formula>NOT(ISERROR(SEARCH("08.30 – 14.30",BD69)))</formula>
    </cfRule>
    <cfRule type="containsText" dxfId="4580" priority="4332" operator="containsText" text="09:30 – 18.30">
      <formula>NOT(ISERROR(SEARCH("09:30 – 18.30",BD69)))</formula>
    </cfRule>
    <cfRule type="containsText" dxfId="4579" priority="4333" operator="containsText" text="10.30 – 18.30">
      <formula>NOT(ISERROR(SEARCH("10.30 – 18.30",BD69)))</formula>
    </cfRule>
    <cfRule type="containsText" dxfId="4578" priority="4334" operator="containsText" text="09.30 – 18.30">
      <formula>NOT(ISERROR(SEARCH("09.30 – 18.30",BD69)))</formula>
    </cfRule>
    <cfRule type="containsText" dxfId="4577" priority="4335" operator="containsText" text="09.00 – 13:00">
      <formula>NOT(ISERROR(SEARCH("09.00 – 13:00",BD69)))</formula>
    </cfRule>
    <cfRule type="containsText" dxfId="4576" priority="4336" operator="containsText" text="08.30 – 16.30">
      <formula>NOT(ISERROR(SEARCH("08.30 – 16.30",BD69)))</formula>
    </cfRule>
    <cfRule type="containsText" dxfId="4575" priority="4337" operator="containsText" text="08:30 – 17.30">
      <formula>NOT(ISERROR(SEARCH("08:30 – 17.30",BD69)))</formula>
    </cfRule>
    <cfRule type="containsText" dxfId="4574" priority="4338" operator="containsText" text="08.30 – 17.30">
      <formula>NOT(ISERROR(SEARCH("08.30 – 17.30",BD69)))</formula>
    </cfRule>
    <cfRule type="containsText" dxfId="4573" priority="4339" operator="containsText" text="09.00 – 18.00">
      <formula>NOT(ISERROR(SEARCH("09.00 – 18.00",BD69)))</formula>
    </cfRule>
    <cfRule type="containsText" dxfId="4572" priority="4340" operator="containsText" text="09.00 – 13.00">
      <formula>NOT(ISERROR(SEARCH("09.00 – 13.00",BD69)))</formula>
    </cfRule>
    <cfRule type="containsText" dxfId="4571" priority="4341" operator="containsText" text="11.30 – 19.30">
      <formula>NOT(ISERROR(SEARCH("11.30 – 19.30",BD69)))</formula>
    </cfRule>
    <cfRule type="containsText" dxfId="4570" priority="4342" operator="containsText" text="10.30 – 19.30">
      <formula>NOT(ISERROR(SEARCH("10.30 – 19.30",BD69)))</formula>
    </cfRule>
    <cfRule type="containsText" dxfId="4569" priority="4343" operator="containsText" text="09.00 – 15.00">
      <formula>NOT(ISERROR(SEARCH("09.00 – 15.00",BD69)))</formula>
    </cfRule>
    <cfRule type="containsText" dxfId="4568" priority="4344" operator="containsText" text="12:30">
      <formula>NOT(ISERROR(SEARCH("12:30",BD69)))</formula>
    </cfRule>
    <cfRule type="containsText" dxfId="4567" priority="4345" operator="containsText" text="13:30">
      <formula>NOT(ISERROR(SEARCH("13:30",BD69)))</formula>
    </cfRule>
    <cfRule type="containsText" dxfId="4566" priority="4346" operator="containsText" text="FESTIVITÁ">
      <formula>NOT(ISERROR(SEARCH("FESTIVITÁ",BD69)))</formula>
    </cfRule>
    <cfRule type="cellIs" dxfId="4565" priority="4347" operator="equal">
      <formula>"DOMENICA"</formula>
    </cfRule>
  </conditionalFormatting>
  <conditionalFormatting sqref="BD79:BG79 BD69:BG69 BD59:BG59">
    <cfRule type="containsText" dxfId="4564" priority="4325" operator="containsText" text="09.00 - 13.00">
      <formula>NOT(ISERROR(SEARCH("09.00 - 13.00",BD59)))</formula>
    </cfRule>
    <cfRule type="containsText" dxfId="4563" priority="4326" operator="containsText" text="09.00 – 15:00">
      <formula>NOT(ISERROR(SEARCH("09.00 – 15:00",BD59)))</formula>
    </cfRule>
    <cfRule type="containsText" dxfId="4562" priority="4327" operator="containsText" text="09.00 – 16.00">
      <formula>NOT(ISERROR(SEARCH("09.00 – 16.00",BD59)))</formula>
    </cfRule>
    <cfRule type="containsText" dxfId="4561" priority="4328" operator="containsText" text="09.00 - 13:00">
      <formula>NOT(ISERROR(SEARCH("09.00 - 13:00",BD59)))</formula>
    </cfRule>
    <cfRule type="containsText" dxfId="4560" priority="4329" operator="containsText" text="08.30 – 16:30 ">
      <formula>NOT(ISERROR(SEARCH("08.30 – 16:30 ",BD59)))</formula>
    </cfRule>
    <cfRule type="containsText" dxfId="4559" priority="4330" operator="containsText" text="08.30 – 17:30 ">
      <formula>NOT(ISERROR(SEARCH("08.30 – 17:30 ",BD59)))</formula>
    </cfRule>
  </conditionalFormatting>
  <conditionalFormatting sqref="BD60:BG60">
    <cfRule type="cellIs" dxfId="4558" priority="4316" operator="equal">
      <formula>"09.00 – 13.00"</formula>
    </cfRule>
  </conditionalFormatting>
  <conditionalFormatting sqref="BD60:BG60">
    <cfRule type="cellIs" dxfId="4557" priority="4317" operator="equal">
      <formula>"09.00 – 15.00"</formula>
    </cfRule>
  </conditionalFormatting>
  <conditionalFormatting sqref="BD60:BG60">
    <cfRule type="cellIs" dxfId="4556" priority="4318" operator="equal">
      <formula>"09.00 – 18.00"</formula>
    </cfRule>
  </conditionalFormatting>
  <conditionalFormatting sqref="BD60:BG60">
    <cfRule type="cellIs" dxfId="4555" priority="4319" operator="equal">
      <formula>"09.30 – 13.00"</formula>
    </cfRule>
  </conditionalFormatting>
  <conditionalFormatting sqref="BD60:BG60">
    <cfRule type="cellIs" dxfId="4554" priority="4320" operator="equal">
      <formula>"10.30 – 19.30"</formula>
    </cfRule>
  </conditionalFormatting>
  <conditionalFormatting sqref="BD60:BG60">
    <cfRule type="cellIs" dxfId="4553" priority="4321" operator="equal">
      <formula>"11.30 – 19.30"</formula>
    </cfRule>
  </conditionalFormatting>
  <conditionalFormatting sqref="BD60:BG60">
    <cfRule type="cellIs" dxfId="4552" priority="4322" operator="equal">
      <formula>_FV(13,"3")</formula>
    </cfRule>
  </conditionalFormatting>
  <conditionalFormatting sqref="BD60:BG60">
    <cfRule type="cellIs" dxfId="4551" priority="4323" operator="equal">
      <formula>_FV(13,"3")</formula>
    </cfRule>
  </conditionalFormatting>
  <conditionalFormatting sqref="BD60:BG60">
    <cfRule type="cellIs" dxfId="4550" priority="4324" operator="equal">
      <formula>_FV(13,"3")</formula>
    </cfRule>
  </conditionalFormatting>
  <conditionalFormatting sqref="BD60:BG60">
    <cfRule type="containsText" dxfId="4549" priority="4306" operator="containsText" text="DOMENICA">
      <formula>NOT(ISERROR(SEARCH("DOMENICA",BD60)))</formula>
    </cfRule>
    <cfRule type="containsText" dxfId="4548" priority="4307" operator="containsText" text="08.30 – 14.30">
      <formula>NOT(ISERROR(SEARCH("08.30 – 14.30",BD60)))</formula>
    </cfRule>
    <cfRule type="containsText" dxfId="4547" priority="4308" operator="containsText" text="09.30 – 18.30">
      <formula>NOT(ISERROR(SEARCH("09.30 – 18.30",BD60)))</formula>
    </cfRule>
    <cfRule type="containsText" dxfId="4546" priority="4309" operator="containsText" text="08.30 – 16.30">
      <formula>NOT(ISERROR(SEARCH("08.30 – 16.30",BD60)))</formula>
    </cfRule>
    <cfRule type="containsText" dxfId="4545" priority="4310" operator="containsText" text="08.30 – 17.30">
      <formula>NOT(ISERROR(SEARCH("08.30 – 17.30",BD60)))</formula>
    </cfRule>
    <cfRule type="containsText" dxfId="4544" priority="4311" operator="containsText" text="09.00 – 18.00">
      <formula>NOT(ISERROR(SEARCH("09.00 – 18.00",BD60)))</formula>
    </cfRule>
    <cfRule type="containsText" dxfId="4543" priority="4312" operator="containsText" text="09.00 – 15.00">
      <formula>NOT(ISERROR(SEARCH("09.00 – 15.00",BD60)))</formula>
    </cfRule>
    <cfRule type="containsText" dxfId="4542" priority="4313" operator="containsText" text="10.30 – 19.30">
      <formula>NOT(ISERROR(SEARCH("10.30 – 19.30",BD60)))</formula>
    </cfRule>
    <cfRule type="containsText" dxfId="4541" priority="4314" operator="containsText" text="09.00 – 13.00">
      <formula>NOT(ISERROR(SEARCH("09.00 – 13.00",BD60)))</formula>
    </cfRule>
    <cfRule type="containsText" dxfId="4540" priority="4315" operator="containsText" text="11.30 – 19.30">
      <formula>NOT(ISERROR(SEARCH("11.30 – 19.30",BD60)))</formula>
    </cfRule>
  </conditionalFormatting>
  <conditionalFormatting sqref="BD60:BG60">
    <cfRule type="cellIs" dxfId="4539" priority="4298" operator="equal">
      <formula>"09.00 – 15.00"</formula>
    </cfRule>
  </conditionalFormatting>
  <conditionalFormatting sqref="BD60:BG60">
    <cfRule type="cellIs" dxfId="4538" priority="4299" operator="equal">
      <formula>"09.00 – 18.00"</formula>
    </cfRule>
  </conditionalFormatting>
  <conditionalFormatting sqref="BD60:BG60">
    <cfRule type="cellIs" dxfId="4537" priority="4300" operator="equal">
      <formula>"09.30 – 13.00"</formula>
    </cfRule>
  </conditionalFormatting>
  <conditionalFormatting sqref="BD60:BG60">
    <cfRule type="cellIs" dxfId="4536" priority="4301" operator="equal">
      <formula>"10.30 – 19.30"</formula>
    </cfRule>
  </conditionalFormatting>
  <conditionalFormatting sqref="BD60:BG60">
    <cfRule type="cellIs" dxfId="4535" priority="4302" operator="equal">
      <formula>"11.30 – 19.30"</formula>
    </cfRule>
  </conditionalFormatting>
  <conditionalFormatting sqref="BD60:BG60">
    <cfRule type="cellIs" dxfId="4534" priority="4303" operator="equal">
      <formula>_FV(13,"3")</formula>
    </cfRule>
  </conditionalFormatting>
  <conditionalFormatting sqref="BD60:BG60">
    <cfRule type="cellIs" dxfId="4533" priority="4304" operator="equal">
      <formula>_FV(13,"3")</formula>
    </cfRule>
  </conditionalFormatting>
  <conditionalFormatting sqref="BD60:BG60">
    <cfRule type="cellIs" dxfId="4532" priority="4305" operator="equal">
      <formula>_FV(13,"3")</formula>
    </cfRule>
  </conditionalFormatting>
  <conditionalFormatting sqref="BD60:BG60">
    <cfRule type="cellIs" dxfId="4531" priority="4290" operator="equal">
      <formula>"09.00 – 15.00"</formula>
    </cfRule>
  </conditionalFormatting>
  <conditionalFormatting sqref="BD60:BG60">
    <cfRule type="cellIs" dxfId="4530" priority="4291" operator="equal">
      <formula>"09.00 – 18.00"</formula>
    </cfRule>
  </conditionalFormatting>
  <conditionalFormatting sqref="BD60:BG60">
    <cfRule type="cellIs" dxfId="4529" priority="4292" operator="equal">
      <formula>"09.30 – 13.00"</formula>
    </cfRule>
  </conditionalFormatting>
  <conditionalFormatting sqref="BD60:BG60">
    <cfRule type="cellIs" dxfId="4528" priority="4293" operator="equal">
      <formula>"10.30 – 19.30"</formula>
    </cfRule>
  </conditionalFormatting>
  <conditionalFormatting sqref="BD60:BG60">
    <cfRule type="cellIs" dxfId="4527" priority="4294" operator="equal">
      <formula>"11.30 – 19.30"</formula>
    </cfRule>
  </conditionalFormatting>
  <conditionalFormatting sqref="BD60:BG60">
    <cfRule type="cellIs" dxfId="4526" priority="4295" operator="equal">
      <formula>_FV(13,"3")</formula>
    </cfRule>
  </conditionalFormatting>
  <conditionalFormatting sqref="BD60:BG60">
    <cfRule type="cellIs" dxfId="4525" priority="4296" operator="equal">
      <formula>_FV(13,"3")</formula>
    </cfRule>
  </conditionalFormatting>
  <conditionalFormatting sqref="BD60:BG60">
    <cfRule type="cellIs" dxfId="4524" priority="4297" operator="equal">
      <formula>_FV(13,"3")</formula>
    </cfRule>
  </conditionalFormatting>
  <conditionalFormatting sqref="BD60:BG60">
    <cfRule type="containsText" dxfId="4523" priority="4284" operator="containsText" text="09.00 - 13.00">
      <formula>NOT(ISERROR(SEARCH("09.00 - 13.00",BD60)))</formula>
    </cfRule>
    <cfRule type="containsText" dxfId="4522" priority="4285" operator="containsText" text="09.00 – 15:00">
      <formula>NOT(ISERROR(SEARCH("09.00 – 15:00",BD60)))</formula>
    </cfRule>
    <cfRule type="containsText" dxfId="4521" priority="4286" operator="containsText" text="09.00 – 16.00">
      <formula>NOT(ISERROR(SEARCH("09.00 – 16.00",BD60)))</formula>
    </cfRule>
    <cfRule type="containsText" dxfId="4520" priority="4287" operator="containsText" text="09.00 - 13:00">
      <formula>NOT(ISERROR(SEARCH("09.00 - 13:00",BD60)))</formula>
    </cfRule>
    <cfRule type="containsText" dxfId="4519" priority="4288" operator="containsText" text="08.30 – 16:30 ">
      <formula>NOT(ISERROR(SEARCH("08.30 – 16:30 ",BD60)))</formula>
    </cfRule>
    <cfRule type="containsText" dxfId="4518" priority="4289" operator="containsText" text="08.30 – 17:30 ">
      <formula>NOT(ISERROR(SEARCH("08.30 – 17:30 ",BD60)))</formula>
    </cfRule>
  </conditionalFormatting>
  <conditionalFormatting sqref="BD60:BG60">
    <cfRule type="cellIs" dxfId="4517" priority="4276" operator="equal">
      <formula>"09.00 – 15.00"</formula>
    </cfRule>
  </conditionalFormatting>
  <conditionalFormatting sqref="BD60:BG60">
    <cfRule type="cellIs" dxfId="4516" priority="4277" operator="equal">
      <formula>"09.00 – 18.00"</formula>
    </cfRule>
  </conditionalFormatting>
  <conditionalFormatting sqref="BD60:BG60">
    <cfRule type="cellIs" dxfId="4515" priority="4278" operator="equal">
      <formula>"09.30 – 13.00"</formula>
    </cfRule>
  </conditionalFormatting>
  <conditionalFormatting sqref="BD60:BG60">
    <cfRule type="cellIs" dxfId="4514" priority="4279" operator="equal">
      <formula>"10.30 – 19.30"</formula>
    </cfRule>
  </conditionalFormatting>
  <conditionalFormatting sqref="BD60:BG60">
    <cfRule type="cellIs" dxfId="4513" priority="4280" operator="equal">
      <formula>"11.30 – 19.30"</formula>
    </cfRule>
  </conditionalFormatting>
  <conditionalFormatting sqref="BD60:BG60">
    <cfRule type="cellIs" dxfId="4512" priority="4281" operator="equal">
      <formula>_FV(13,"3")</formula>
    </cfRule>
  </conditionalFormatting>
  <conditionalFormatting sqref="BD60:BG60">
    <cfRule type="cellIs" dxfId="4511" priority="4282" operator="equal">
      <formula>_FV(13,"3")</formula>
    </cfRule>
  </conditionalFormatting>
  <conditionalFormatting sqref="BD60:BG60">
    <cfRule type="cellIs" dxfId="4510" priority="4283" operator="equal">
      <formula>_FV(13,"3")</formula>
    </cfRule>
  </conditionalFormatting>
  <conditionalFormatting sqref="BD60:BG60">
    <cfRule type="containsText" dxfId="4509" priority="4266" operator="containsText" text="DOMENICA">
      <formula>NOT(ISERROR(SEARCH("DOMENICA",BD60)))</formula>
    </cfRule>
    <cfRule type="containsText" dxfId="4508" priority="4267" operator="containsText" text="08.30 – 14.30">
      <formula>NOT(ISERROR(SEARCH("08.30 – 14.30",BD60)))</formula>
    </cfRule>
    <cfRule type="containsText" dxfId="4507" priority="4268" operator="containsText" text="09.30 – 18.30">
      <formula>NOT(ISERROR(SEARCH("09.30 – 18.30",BD60)))</formula>
    </cfRule>
    <cfRule type="containsText" dxfId="4506" priority="4269" operator="containsText" text="08.30 – 16.30">
      <formula>NOT(ISERROR(SEARCH("08.30 – 16.30",BD60)))</formula>
    </cfRule>
    <cfRule type="containsText" dxfId="4505" priority="4270" operator="containsText" text="08.30 – 17.30">
      <formula>NOT(ISERROR(SEARCH("08.30 – 17.30",BD60)))</formula>
    </cfRule>
    <cfRule type="containsText" dxfId="4504" priority="4271" operator="containsText" text="09.00 – 18.00">
      <formula>NOT(ISERROR(SEARCH("09.00 – 18.00",BD60)))</formula>
    </cfRule>
    <cfRule type="containsText" dxfId="4503" priority="4272" operator="containsText" text="09.00 – 15.00">
      <formula>NOT(ISERROR(SEARCH("09.00 – 15.00",BD60)))</formula>
    </cfRule>
    <cfRule type="containsText" dxfId="4502" priority="4273" operator="containsText" text="10.30 – 19.30">
      <formula>NOT(ISERROR(SEARCH("10.30 – 19.30",BD60)))</formula>
    </cfRule>
    <cfRule type="containsText" dxfId="4501" priority="4274" operator="containsText" text="09.00 – 13.00">
      <formula>NOT(ISERROR(SEARCH("09.00 – 13.00",BD60)))</formula>
    </cfRule>
    <cfRule type="containsText" dxfId="4500" priority="4275" operator="containsText" text="11.30 – 19.30">
      <formula>NOT(ISERROR(SEARCH("11.30 – 19.30",BD60)))</formula>
    </cfRule>
  </conditionalFormatting>
  <conditionalFormatting sqref="BD60:BG60">
    <cfRule type="cellIs" dxfId="4499" priority="4259" operator="equal">
      <formula>"09.00 – 18.00"</formula>
    </cfRule>
  </conditionalFormatting>
  <conditionalFormatting sqref="BD60:BG60">
    <cfRule type="cellIs" dxfId="4498" priority="4260" operator="equal">
      <formula>"09.30 – 13.00"</formula>
    </cfRule>
  </conditionalFormatting>
  <conditionalFormatting sqref="BD60:BG60">
    <cfRule type="cellIs" dxfId="4497" priority="4261" operator="equal">
      <formula>"10.30 – 19.30"</formula>
    </cfRule>
  </conditionalFormatting>
  <conditionalFormatting sqref="BD60:BG60">
    <cfRule type="cellIs" dxfId="4496" priority="4262" operator="equal">
      <formula>"11.30 – 19.30"</formula>
    </cfRule>
  </conditionalFormatting>
  <conditionalFormatting sqref="BD60:BG60">
    <cfRule type="cellIs" dxfId="4495" priority="4263" operator="equal">
      <formula>_FV(13,"3")</formula>
    </cfRule>
  </conditionalFormatting>
  <conditionalFormatting sqref="BD60:BG60">
    <cfRule type="cellIs" dxfId="4494" priority="4264" operator="equal">
      <formula>_FV(13,"3")</formula>
    </cfRule>
  </conditionalFormatting>
  <conditionalFormatting sqref="BD60:BG60">
    <cfRule type="cellIs" dxfId="4493" priority="4265" operator="equal">
      <formula>_FV(13,"3")</formula>
    </cfRule>
  </conditionalFormatting>
  <conditionalFormatting sqref="BD60:BG60">
    <cfRule type="cellIs" dxfId="4492" priority="4252" operator="equal">
      <formula>"09.00 – 18.00"</formula>
    </cfRule>
  </conditionalFormatting>
  <conditionalFormatting sqref="BD60:BG60">
    <cfRule type="cellIs" dxfId="4491" priority="4253" operator="equal">
      <formula>"09.30 – 13.00"</formula>
    </cfRule>
  </conditionalFormatting>
  <conditionalFormatting sqref="BD60:BG60">
    <cfRule type="cellIs" dxfId="4490" priority="4254" operator="equal">
      <formula>"10.30 – 19.30"</formula>
    </cfRule>
  </conditionalFormatting>
  <conditionalFormatting sqref="BD60:BG60">
    <cfRule type="cellIs" dxfId="4489" priority="4255" operator="equal">
      <formula>"11.30 – 19.30"</formula>
    </cfRule>
  </conditionalFormatting>
  <conditionalFormatting sqref="BD60:BG60">
    <cfRule type="cellIs" dxfId="4488" priority="4256" operator="equal">
      <formula>_FV(13,"3")</formula>
    </cfRule>
  </conditionalFormatting>
  <conditionalFormatting sqref="BD60:BG60">
    <cfRule type="cellIs" dxfId="4487" priority="4257" operator="equal">
      <formula>_FV(13,"3")</formula>
    </cfRule>
  </conditionalFormatting>
  <conditionalFormatting sqref="BD60:BG60">
    <cfRule type="cellIs" dxfId="4486" priority="4258" operator="equal">
      <formula>_FV(13,"3")</formula>
    </cfRule>
  </conditionalFormatting>
  <conditionalFormatting sqref="BD61:BG68">
    <cfRule type="containsText" dxfId="4485" priority="4234" operator="containsText" text="08.30 – 14.30">
      <formula>NOT(ISERROR(SEARCH("08.30 – 14.30",BD61)))</formula>
    </cfRule>
    <cfRule type="containsText" dxfId="4484" priority="4235" operator="containsText" text="09:30 – 18.30">
      <formula>NOT(ISERROR(SEARCH("09:30 – 18.30",BD61)))</formula>
    </cfRule>
    <cfRule type="containsText" dxfId="4483" priority="4236" operator="containsText" text="10.30 – 18.30">
      <formula>NOT(ISERROR(SEARCH("10.30 – 18.30",BD61)))</formula>
    </cfRule>
    <cfRule type="containsText" dxfId="4482" priority="4237" operator="containsText" text="09.30 – 18.30">
      <formula>NOT(ISERROR(SEARCH("09.30 – 18.30",BD61)))</formula>
    </cfRule>
    <cfRule type="containsText" dxfId="4481" priority="4239" operator="containsText" text="09.00 – 13:00">
      <formula>NOT(ISERROR(SEARCH("09.00 – 13:00",BD61)))</formula>
    </cfRule>
    <cfRule type="containsText" dxfId="4480" priority="4240" operator="containsText" text="08.30 – 16.30">
      <formula>NOT(ISERROR(SEARCH("08.30 – 16.30",BD61)))</formula>
    </cfRule>
    <cfRule type="containsText" dxfId="4479" priority="4241" operator="containsText" text="08:30 – 17.30">
      <formula>NOT(ISERROR(SEARCH("08:30 – 17.30",BD61)))</formula>
    </cfRule>
    <cfRule type="containsText" dxfId="4478" priority="4242" operator="containsText" text="08.30 – 17.30">
      <formula>NOT(ISERROR(SEARCH("08.30 – 17.30",BD61)))</formula>
    </cfRule>
    <cfRule type="containsText" dxfId="4477" priority="4243" operator="containsText" text="09.00 – 18.00">
      <formula>NOT(ISERROR(SEARCH("09.00 – 18.00",BD61)))</formula>
    </cfRule>
    <cfRule type="containsText" dxfId="4476" priority="4244" operator="containsText" text="09.00 – 13.00">
      <formula>NOT(ISERROR(SEARCH("09.00 – 13.00",BD61)))</formula>
    </cfRule>
    <cfRule type="containsText" dxfId="4475" priority="4245" operator="containsText" text="11.30 – 19.30">
      <formula>NOT(ISERROR(SEARCH("11.30 – 19.30",BD61)))</formula>
    </cfRule>
    <cfRule type="containsText" dxfId="4474" priority="4246" operator="containsText" text="10.30 – 19.30">
      <formula>NOT(ISERROR(SEARCH("10.30 – 19.30",BD61)))</formula>
    </cfRule>
    <cfRule type="containsText" dxfId="4473" priority="4247" operator="containsText" text="09.00 – 15.00">
      <formula>NOT(ISERROR(SEARCH("09.00 – 15.00",BD61)))</formula>
    </cfRule>
    <cfRule type="containsText" dxfId="4472" priority="4248" operator="containsText" text="1 2 : 3 0">
      <formula>NOT(ISERROR(SEARCH("1 2 : 3 0",BD61)))</formula>
    </cfRule>
    <cfRule type="containsText" dxfId="4471" priority="4249" operator="containsText" text="1 3 : 3 0">
      <formula>NOT(ISERROR(SEARCH("1 3 : 3 0",BD61)))</formula>
    </cfRule>
    <cfRule type="containsText" dxfId="4470" priority="4250" operator="containsText" text="FESTIVITÁ">
      <formula>NOT(ISERROR(SEARCH("FESTIVITÁ",BD61)))</formula>
    </cfRule>
    <cfRule type="cellIs" dxfId="4469" priority="4251" operator="equal">
      <formula>"DOMENICA"</formula>
    </cfRule>
  </conditionalFormatting>
  <conditionalFormatting sqref="BD61:BG68">
    <cfRule type="containsText" dxfId="4468" priority="4226" operator="containsText" text="09.00 - 13.00">
      <formula>NOT(ISERROR(SEARCH("09.00 - 13.00",BD61)))</formula>
    </cfRule>
    <cfRule type="containsText" dxfId="4467" priority="4229" operator="containsText" text="09.00 – 15:00">
      <formula>NOT(ISERROR(SEARCH("09.00 – 15:00",BD61)))</formula>
    </cfRule>
    <cfRule type="containsText" dxfId="4466" priority="4230" operator="containsText" text="09.00 – 16.00">
      <formula>NOT(ISERROR(SEARCH("09.00 – 16.00",BD61)))</formula>
    </cfRule>
    <cfRule type="containsText" dxfId="4465" priority="4231" operator="containsText" text="09.00 - 13:00">
      <formula>NOT(ISERROR(SEARCH("09.00 - 13:00",BD61)))</formula>
    </cfRule>
    <cfRule type="containsText" dxfId="4464" priority="4232" operator="containsText" text="08.30 – 16:30 ">
      <formula>NOT(ISERROR(SEARCH("08.30 – 16:30 ",BD61)))</formula>
    </cfRule>
    <cfRule type="containsText" dxfId="4463" priority="4233" operator="containsText" text="08.30 – 17:30 ">
      <formula>NOT(ISERROR(SEARCH("08.30 – 17:30 ",BD61)))</formula>
    </cfRule>
  </conditionalFormatting>
  <conditionalFormatting sqref="BD61:BG68">
    <cfRule type="containsText" dxfId="4462" priority="4228" operator="containsText" text="1 3 : 0 0">
      <formula>NOT(ISERROR(SEARCH("1 3 : 0 0",BD61)))</formula>
    </cfRule>
  </conditionalFormatting>
  <conditionalFormatting sqref="BD61:BG61">
    <cfRule type="containsText" dxfId="4461" priority="4227" operator="containsText" text="13:00">
      <formula>NOT(ISERROR(SEARCH("13:00",BD61)))</formula>
    </cfRule>
  </conditionalFormatting>
  <conditionalFormatting sqref="BD61:BG68">
    <cfRule type="containsText" dxfId="4460" priority="4238" operator="containsText" text="09:00 – 13.00 ">
      <formula>NOT(ISERROR(SEARCH("09:00 – 13.00 ",BD61)))</formula>
    </cfRule>
  </conditionalFormatting>
  <conditionalFormatting sqref="BD67:BG67">
    <cfRule type="containsText" dxfId="4459" priority="4225" operator="containsText" text="09:00 – 13.00 ">
      <formula>NOT(ISERROR(SEARCH("09:00 – 13.00 ",BD67)))</formula>
    </cfRule>
  </conditionalFormatting>
  <conditionalFormatting sqref="BD61:BG68">
    <cfRule type="containsText" dxfId="4458" priority="4224" operator="containsText" text="09:00 – 13.00 ">
      <formula>NOT(ISERROR(SEARCH("09:00 – 13.00 ",BD61)))</formula>
    </cfRule>
  </conditionalFormatting>
  <conditionalFormatting sqref="BD67:BG68">
    <cfRule type="containsText" dxfId="4457" priority="4223" operator="containsText" text="09:00 – 13.00 ">
      <formula>NOT(ISERROR(SEARCH("09:00 – 13.00 ",BD67)))</formula>
    </cfRule>
  </conditionalFormatting>
  <conditionalFormatting sqref="BD62:BG62">
    <cfRule type="containsText" dxfId="4456" priority="4220" operator="containsText" text="09.00 -13.00">
      <formula>NOT(ISERROR(SEARCH("09.00 -13.00",BD62)))</formula>
    </cfRule>
    <cfRule type="containsText" dxfId="4455" priority="4221" operator="containsText" text="09.00 -15:00">
      <formula>NOT(ISERROR(SEARCH("09.00 -15:00",BD62)))</formula>
    </cfRule>
    <cfRule type="containsText" dxfId="4454" priority="4222" operator="containsText" text="09.00 -16.00">
      <formula>NOT(ISERROR(SEARCH("09.00 -16.00",BD62)))</formula>
    </cfRule>
  </conditionalFormatting>
  <conditionalFormatting sqref="BD63:BG68">
    <cfRule type="containsText" dxfId="4453" priority="4217" operator="containsText" text="09.00 -13.00">
      <formula>NOT(ISERROR(SEARCH("09.00 -13.00",BD63)))</formula>
    </cfRule>
    <cfRule type="containsText" dxfId="4452" priority="4218" operator="containsText" text="09.00 -15:00">
      <formula>NOT(ISERROR(SEARCH("09.00 -15:00",BD63)))</formula>
    </cfRule>
    <cfRule type="containsText" dxfId="4451" priority="4219" operator="containsText" text="09.00 -16.00">
      <formula>NOT(ISERROR(SEARCH("09.00 -16.00",BD63)))</formula>
    </cfRule>
  </conditionalFormatting>
  <conditionalFormatting sqref="BD61:BG61">
    <cfRule type="containsText" dxfId="4450" priority="4214" operator="containsText" text="09.00 -13.00">
      <formula>NOT(ISERROR(SEARCH("09.00 -13.00",BD61)))</formula>
    </cfRule>
    <cfRule type="containsText" dxfId="4449" priority="4215" operator="containsText" text="09.00 -15:00">
      <formula>NOT(ISERROR(SEARCH("09.00 -15:00",BD61)))</formula>
    </cfRule>
    <cfRule type="containsText" dxfId="4448" priority="4216" operator="containsText" text="09.00 -16.00">
      <formula>NOT(ISERROR(SEARCH("09.00 -16.00",BD61)))</formula>
    </cfRule>
  </conditionalFormatting>
  <conditionalFormatting sqref="BD67:BG67">
    <cfRule type="containsText" dxfId="4447" priority="4213" operator="containsText" text="09:00 – 13.00 ">
      <formula>NOT(ISERROR(SEARCH("09:00 – 13.00 ",BD67)))</formula>
    </cfRule>
  </conditionalFormatting>
  <conditionalFormatting sqref="BD61:BG68">
    <cfRule type="containsText" dxfId="4446" priority="4212" operator="containsText" text="09:00 – 13.00 ">
      <formula>NOT(ISERROR(SEARCH("09:00 – 13.00 ",BD61)))</formula>
    </cfRule>
  </conditionalFormatting>
  <conditionalFormatting sqref="BD67:BG68">
    <cfRule type="containsText" dxfId="4445" priority="4211" operator="containsText" text="09:00 – 13.00 ">
      <formula>NOT(ISERROR(SEARCH("09:00 – 13.00 ",BD67)))</formula>
    </cfRule>
  </conditionalFormatting>
  <conditionalFormatting sqref="BD62:BG62">
    <cfRule type="containsText" dxfId="4444" priority="4208" operator="containsText" text="09.00 -13.00">
      <formula>NOT(ISERROR(SEARCH("09.00 -13.00",BD62)))</formula>
    </cfRule>
    <cfRule type="containsText" dxfId="4443" priority="4209" operator="containsText" text="09.00 -15:00">
      <formula>NOT(ISERROR(SEARCH("09.00 -15:00",BD62)))</formula>
    </cfRule>
    <cfRule type="containsText" dxfId="4442" priority="4210" operator="containsText" text="09.00 -16.00">
      <formula>NOT(ISERROR(SEARCH("09.00 -16.00",BD62)))</formula>
    </cfRule>
  </conditionalFormatting>
  <conditionalFormatting sqref="BD63:BG68">
    <cfRule type="containsText" dxfId="4441" priority="4205" operator="containsText" text="09.00 -13.00">
      <formula>NOT(ISERROR(SEARCH("09.00 -13.00",BD63)))</formula>
    </cfRule>
    <cfRule type="containsText" dxfId="4440" priority="4206" operator="containsText" text="09.00 -15:00">
      <formula>NOT(ISERROR(SEARCH("09.00 -15:00",BD63)))</formula>
    </cfRule>
    <cfRule type="containsText" dxfId="4439" priority="4207" operator="containsText" text="09.00 -16.00">
      <formula>NOT(ISERROR(SEARCH("09.00 -16.00",BD63)))</formula>
    </cfRule>
  </conditionalFormatting>
  <conditionalFormatting sqref="BD61:BG61">
    <cfRule type="containsText" dxfId="4438" priority="4202" operator="containsText" text="09.00 -13.00">
      <formula>NOT(ISERROR(SEARCH("09.00 -13.00",BD61)))</formula>
    </cfRule>
    <cfRule type="containsText" dxfId="4437" priority="4203" operator="containsText" text="09.00 -15:00">
      <formula>NOT(ISERROR(SEARCH("09.00 -15:00",BD61)))</formula>
    </cfRule>
    <cfRule type="containsText" dxfId="4436" priority="4204" operator="containsText" text="09.00 -16.00">
      <formula>NOT(ISERROR(SEARCH("09.00 -16.00",BD61)))</formula>
    </cfRule>
  </conditionalFormatting>
  <conditionalFormatting sqref="BD62:BG62">
    <cfRule type="containsText" dxfId="4435" priority="4199" operator="containsText" text="09.00 -13:00">
      <formula>NOT(ISERROR(SEARCH("09.00 -13:00",BD62)))</formula>
    </cfRule>
    <cfRule type="containsText" dxfId="4434" priority="4200" operator="containsText" text="08.30 -17.30">
      <formula>NOT(ISERROR(SEARCH("08.30 -17.30",BD62)))</formula>
    </cfRule>
    <cfRule type="containsText" dxfId="4433" priority="4201" operator="containsText" text="08.30 -15:30">
      <formula>NOT(ISERROR(SEARCH("08.30 -15:30",BD62)))</formula>
    </cfRule>
  </conditionalFormatting>
  <conditionalFormatting sqref="BD63:BG68">
    <cfRule type="containsText" dxfId="4432" priority="4196" operator="containsText" text="09.00 -13.00">
      <formula>NOT(ISERROR(SEARCH("09.00 -13.00",BD63)))</formula>
    </cfRule>
    <cfRule type="containsText" dxfId="4431" priority="4197" operator="containsText" text="09.00 -15:00">
      <formula>NOT(ISERROR(SEARCH("09.00 -15:00",BD63)))</formula>
    </cfRule>
    <cfRule type="containsText" dxfId="4430" priority="4198" operator="containsText" text="09.00 -16.00">
      <formula>NOT(ISERROR(SEARCH("09.00 -16.00",BD63)))</formula>
    </cfRule>
  </conditionalFormatting>
  <conditionalFormatting sqref="BD63:BG68">
    <cfRule type="containsText" dxfId="4429" priority="4193" operator="containsText" text="09.00 -13:00">
      <formula>NOT(ISERROR(SEARCH("09.00 -13:00",BD63)))</formula>
    </cfRule>
    <cfRule type="containsText" dxfId="4428" priority="4194" operator="containsText" text="08.30 -17.30">
      <formula>NOT(ISERROR(SEARCH("08.30 -17.30",BD63)))</formula>
    </cfRule>
    <cfRule type="containsText" dxfId="4427" priority="4195" operator="containsText" text="08.30 -15:30">
      <formula>NOT(ISERROR(SEARCH("08.30 -15:30",BD63)))</formula>
    </cfRule>
  </conditionalFormatting>
  <conditionalFormatting sqref="BD61:BG61">
    <cfRule type="containsText" dxfId="4426" priority="4190" operator="containsText" text="09.00 -13.00">
      <formula>NOT(ISERROR(SEARCH("09.00 -13.00",BD61)))</formula>
    </cfRule>
    <cfRule type="containsText" dxfId="4425" priority="4191" operator="containsText" text="09.00 -15:00">
      <formula>NOT(ISERROR(SEARCH("09.00 -15:00",BD61)))</formula>
    </cfRule>
    <cfRule type="containsText" dxfId="4424" priority="4192" operator="containsText" text="09.00 -16.00">
      <formula>NOT(ISERROR(SEARCH("09.00 -16.00",BD61)))</formula>
    </cfRule>
  </conditionalFormatting>
  <conditionalFormatting sqref="BD61:BG61">
    <cfRule type="containsText" dxfId="4423" priority="4187" operator="containsText" text="09.00 -13:00">
      <formula>NOT(ISERROR(SEARCH("09.00 -13:00",BD61)))</formula>
    </cfRule>
    <cfRule type="containsText" dxfId="4422" priority="4188" operator="containsText" text="08.30 -17.30">
      <formula>NOT(ISERROR(SEARCH("08.30 -17.30",BD61)))</formula>
    </cfRule>
    <cfRule type="containsText" dxfId="4421" priority="4189" operator="containsText" text="08.30 -15:30">
      <formula>NOT(ISERROR(SEARCH("08.30 -15:30",BD61)))</formula>
    </cfRule>
  </conditionalFormatting>
  <conditionalFormatting sqref="BD71:BG78">
    <cfRule type="containsText" dxfId="4420" priority="4169" operator="containsText" text="08.30 – 14.30">
      <formula>NOT(ISERROR(SEARCH("08.30 – 14.30",BD71)))</formula>
    </cfRule>
    <cfRule type="containsText" dxfId="4419" priority="4170" operator="containsText" text="09:30 – 18.30">
      <formula>NOT(ISERROR(SEARCH("09:30 – 18.30",BD71)))</formula>
    </cfRule>
    <cfRule type="containsText" dxfId="4418" priority="4171" operator="containsText" text="10.30 – 18.30">
      <formula>NOT(ISERROR(SEARCH("10.30 – 18.30",BD71)))</formula>
    </cfRule>
    <cfRule type="containsText" dxfId="4417" priority="4172" operator="containsText" text="09.30 – 18.30">
      <formula>NOT(ISERROR(SEARCH("09.30 – 18.30",BD71)))</formula>
    </cfRule>
    <cfRule type="containsText" dxfId="4416" priority="4174" operator="containsText" text="09.00 – 13:00">
      <formula>NOT(ISERROR(SEARCH("09.00 – 13:00",BD71)))</formula>
    </cfRule>
    <cfRule type="containsText" dxfId="4415" priority="4175" operator="containsText" text="08.30 – 16.30">
      <formula>NOT(ISERROR(SEARCH("08.30 – 16.30",BD71)))</formula>
    </cfRule>
    <cfRule type="containsText" dxfId="4414" priority="4176" operator="containsText" text="08:30 – 17.30">
      <formula>NOT(ISERROR(SEARCH("08:30 – 17.30",BD71)))</formula>
    </cfRule>
    <cfRule type="containsText" dxfId="4413" priority="4177" operator="containsText" text="08.30 – 17.30">
      <formula>NOT(ISERROR(SEARCH("08.30 – 17.30",BD71)))</formula>
    </cfRule>
    <cfRule type="containsText" dxfId="4412" priority="4178" operator="containsText" text="09.00 – 18.00">
      <formula>NOT(ISERROR(SEARCH("09.00 – 18.00",BD71)))</formula>
    </cfRule>
    <cfRule type="containsText" dxfId="4411" priority="4179" operator="containsText" text="09.00 – 13.00">
      <formula>NOT(ISERROR(SEARCH("09.00 – 13.00",BD71)))</formula>
    </cfRule>
    <cfRule type="containsText" dxfId="4410" priority="4180" operator="containsText" text="11.30 – 19.30">
      <formula>NOT(ISERROR(SEARCH("11.30 – 19.30",BD71)))</formula>
    </cfRule>
    <cfRule type="containsText" dxfId="4409" priority="4181" operator="containsText" text="10.30 – 19.30">
      <formula>NOT(ISERROR(SEARCH("10.30 – 19.30",BD71)))</formula>
    </cfRule>
    <cfRule type="containsText" dxfId="4408" priority="4182" operator="containsText" text="09.00 – 15.00">
      <formula>NOT(ISERROR(SEARCH("09.00 – 15.00",BD71)))</formula>
    </cfRule>
    <cfRule type="containsText" dxfId="4407" priority="4183" operator="containsText" text="1 2 : 3 0">
      <formula>NOT(ISERROR(SEARCH("1 2 : 3 0",BD71)))</formula>
    </cfRule>
    <cfRule type="containsText" dxfId="4406" priority="4184" operator="containsText" text="1 3 : 3 0">
      <formula>NOT(ISERROR(SEARCH("1 3 : 3 0",BD71)))</formula>
    </cfRule>
    <cfRule type="containsText" dxfId="4405" priority="4185" operator="containsText" text="FESTIVITÁ">
      <formula>NOT(ISERROR(SEARCH("FESTIVITÁ",BD71)))</formula>
    </cfRule>
    <cfRule type="cellIs" dxfId="4404" priority="4186" operator="equal">
      <formula>"DOMENICA"</formula>
    </cfRule>
  </conditionalFormatting>
  <conditionalFormatting sqref="BD71:BG78">
    <cfRule type="containsText" dxfId="4403" priority="4161" operator="containsText" text="09.00 - 13.00">
      <formula>NOT(ISERROR(SEARCH("09.00 - 13.00",BD71)))</formula>
    </cfRule>
    <cfRule type="containsText" dxfId="4402" priority="4164" operator="containsText" text="09.00 – 15:00">
      <formula>NOT(ISERROR(SEARCH("09.00 – 15:00",BD71)))</formula>
    </cfRule>
    <cfRule type="containsText" dxfId="4401" priority="4165" operator="containsText" text="09.00 – 16.00">
      <formula>NOT(ISERROR(SEARCH("09.00 – 16.00",BD71)))</formula>
    </cfRule>
    <cfRule type="containsText" dxfId="4400" priority="4166" operator="containsText" text="09.00 - 13:00">
      <formula>NOT(ISERROR(SEARCH("09.00 - 13:00",BD71)))</formula>
    </cfRule>
    <cfRule type="containsText" dxfId="4399" priority="4167" operator="containsText" text="08.30 – 16:30 ">
      <formula>NOT(ISERROR(SEARCH("08.30 – 16:30 ",BD71)))</formula>
    </cfRule>
    <cfRule type="containsText" dxfId="4398" priority="4168" operator="containsText" text="08.30 – 17:30 ">
      <formula>NOT(ISERROR(SEARCH("08.30 – 17:30 ",BD71)))</formula>
    </cfRule>
  </conditionalFormatting>
  <conditionalFormatting sqref="BD71:BG78">
    <cfRule type="containsText" dxfId="4397" priority="4163" operator="containsText" text="1 3 : 0 0">
      <formula>NOT(ISERROR(SEARCH("1 3 : 0 0",BD71)))</formula>
    </cfRule>
  </conditionalFormatting>
  <conditionalFormatting sqref="BD71:BG71">
    <cfRule type="containsText" dxfId="4396" priority="4162" operator="containsText" text="13:00">
      <formula>NOT(ISERROR(SEARCH("13:00",BD71)))</formula>
    </cfRule>
  </conditionalFormatting>
  <conditionalFormatting sqref="BD71:BG78">
    <cfRule type="containsText" dxfId="4395" priority="4173" operator="containsText" text="09:00 – 13.00 ">
      <formula>NOT(ISERROR(SEARCH("09:00 – 13.00 ",BD71)))</formula>
    </cfRule>
  </conditionalFormatting>
  <conditionalFormatting sqref="BD77:BG77">
    <cfRule type="containsText" dxfId="4394" priority="4160" operator="containsText" text="09:00 – 13.00 ">
      <formula>NOT(ISERROR(SEARCH("09:00 – 13.00 ",BD77)))</formula>
    </cfRule>
  </conditionalFormatting>
  <conditionalFormatting sqref="BD71:BG78">
    <cfRule type="containsText" dxfId="4393" priority="4159" operator="containsText" text="09:00 – 13.00 ">
      <formula>NOT(ISERROR(SEARCH("09:00 – 13.00 ",BD71)))</formula>
    </cfRule>
  </conditionalFormatting>
  <conditionalFormatting sqref="BD77:BG78">
    <cfRule type="containsText" dxfId="4392" priority="4158" operator="containsText" text="09:00 – 13.00 ">
      <formula>NOT(ISERROR(SEARCH("09:00 – 13.00 ",BD77)))</formula>
    </cfRule>
  </conditionalFormatting>
  <conditionalFormatting sqref="BD72:BG72">
    <cfRule type="containsText" dxfId="4391" priority="4155" operator="containsText" text="09.00 -13.00">
      <formula>NOT(ISERROR(SEARCH("09.00 -13.00",BD72)))</formula>
    </cfRule>
    <cfRule type="containsText" dxfId="4390" priority="4156" operator="containsText" text="09.00 -15:00">
      <formula>NOT(ISERROR(SEARCH("09.00 -15:00",BD72)))</formula>
    </cfRule>
    <cfRule type="containsText" dxfId="4389" priority="4157" operator="containsText" text="09.00 -16.00">
      <formula>NOT(ISERROR(SEARCH("09.00 -16.00",BD72)))</formula>
    </cfRule>
  </conditionalFormatting>
  <conditionalFormatting sqref="BD73:BG78">
    <cfRule type="containsText" dxfId="4388" priority="4152" operator="containsText" text="09.00 -13.00">
      <formula>NOT(ISERROR(SEARCH("09.00 -13.00",BD73)))</formula>
    </cfRule>
    <cfRule type="containsText" dxfId="4387" priority="4153" operator="containsText" text="09.00 -15:00">
      <formula>NOT(ISERROR(SEARCH("09.00 -15:00",BD73)))</formula>
    </cfRule>
    <cfRule type="containsText" dxfId="4386" priority="4154" operator="containsText" text="09.00 -16.00">
      <formula>NOT(ISERROR(SEARCH("09.00 -16.00",BD73)))</formula>
    </cfRule>
  </conditionalFormatting>
  <conditionalFormatting sqref="BD71:BG71">
    <cfRule type="containsText" dxfId="4385" priority="4149" operator="containsText" text="09.00 -13.00">
      <formula>NOT(ISERROR(SEARCH("09.00 -13.00",BD71)))</formula>
    </cfRule>
    <cfRule type="containsText" dxfId="4384" priority="4150" operator="containsText" text="09.00 -15:00">
      <formula>NOT(ISERROR(SEARCH("09.00 -15:00",BD71)))</formula>
    </cfRule>
    <cfRule type="containsText" dxfId="4383" priority="4151" operator="containsText" text="09.00 -16.00">
      <formula>NOT(ISERROR(SEARCH("09.00 -16.00",BD71)))</formula>
    </cfRule>
  </conditionalFormatting>
  <conditionalFormatting sqref="BD77:BG77">
    <cfRule type="containsText" dxfId="4382" priority="4148" operator="containsText" text="09:00 – 13.00 ">
      <formula>NOT(ISERROR(SEARCH("09:00 – 13.00 ",BD77)))</formula>
    </cfRule>
  </conditionalFormatting>
  <conditionalFormatting sqref="BD71:BG78">
    <cfRule type="containsText" dxfId="4381" priority="4147" operator="containsText" text="09:00 – 13.00 ">
      <formula>NOT(ISERROR(SEARCH("09:00 – 13.00 ",BD71)))</formula>
    </cfRule>
  </conditionalFormatting>
  <conditionalFormatting sqref="BD77:BG78">
    <cfRule type="containsText" dxfId="4380" priority="4146" operator="containsText" text="09:00 – 13.00 ">
      <formula>NOT(ISERROR(SEARCH("09:00 – 13.00 ",BD77)))</formula>
    </cfRule>
  </conditionalFormatting>
  <conditionalFormatting sqref="BD72:BG72">
    <cfRule type="containsText" dxfId="4379" priority="4143" operator="containsText" text="09.00 -13.00">
      <formula>NOT(ISERROR(SEARCH("09.00 -13.00",BD72)))</formula>
    </cfRule>
    <cfRule type="containsText" dxfId="4378" priority="4144" operator="containsText" text="09.00 -15:00">
      <formula>NOT(ISERROR(SEARCH("09.00 -15:00",BD72)))</formula>
    </cfRule>
    <cfRule type="containsText" dxfId="4377" priority="4145" operator="containsText" text="09.00 -16.00">
      <formula>NOT(ISERROR(SEARCH("09.00 -16.00",BD72)))</formula>
    </cfRule>
  </conditionalFormatting>
  <conditionalFormatting sqref="BD73:BG78">
    <cfRule type="containsText" dxfId="4376" priority="4140" operator="containsText" text="09.00 -13.00">
      <formula>NOT(ISERROR(SEARCH("09.00 -13.00",BD73)))</formula>
    </cfRule>
    <cfRule type="containsText" dxfId="4375" priority="4141" operator="containsText" text="09.00 -15:00">
      <formula>NOT(ISERROR(SEARCH("09.00 -15:00",BD73)))</formula>
    </cfRule>
    <cfRule type="containsText" dxfId="4374" priority="4142" operator="containsText" text="09.00 -16.00">
      <formula>NOT(ISERROR(SEARCH("09.00 -16.00",BD73)))</formula>
    </cfRule>
  </conditionalFormatting>
  <conditionalFormatting sqref="BD71:BG71">
    <cfRule type="containsText" dxfId="4373" priority="4137" operator="containsText" text="09.00 -13.00">
      <formula>NOT(ISERROR(SEARCH("09.00 -13.00",BD71)))</formula>
    </cfRule>
    <cfRule type="containsText" dxfId="4372" priority="4138" operator="containsText" text="09.00 -15:00">
      <formula>NOT(ISERROR(SEARCH("09.00 -15:00",BD71)))</formula>
    </cfRule>
    <cfRule type="containsText" dxfId="4371" priority="4139" operator="containsText" text="09.00 -16.00">
      <formula>NOT(ISERROR(SEARCH("09.00 -16.00",BD71)))</formula>
    </cfRule>
  </conditionalFormatting>
  <conditionalFormatting sqref="BD72:BG72">
    <cfRule type="containsText" dxfId="4370" priority="4134" operator="containsText" text="09.00 -13:00">
      <formula>NOT(ISERROR(SEARCH("09.00 -13:00",BD72)))</formula>
    </cfRule>
    <cfRule type="containsText" dxfId="4369" priority="4135" operator="containsText" text="08.30 -17.30">
      <formula>NOT(ISERROR(SEARCH("08.30 -17.30",BD72)))</formula>
    </cfRule>
    <cfRule type="containsText" dxfId="4368" priority="4136" operator="containsText" text="08.30 -15:30">
      <formula>NOT(ISERROR(SEARCH("08.30 -15:30",BD72)))</formula>
    </cfRule>
  </conditionalFormatting>
  <conditionalFormatting sqref="BD73:BG78">
    <cfRule type="containsText" dxfId="4367" priority="4131" operator="containsText" text="09.00 -13.00">
      <formula>NOT(ISERROR(SEARCH("09.00 -13.00",BD73)))</formula>
    </cfRule>
    <cfRule type="containsText" dxfId="4366" priority="4132" operator="containsText" text="09.00 -15:00">
      <formula>NOT(ISERROR(SEARCH("09.00 -15:00",BD73)))</formula>
    </cfRule>
    <cfRule type="containsText" dxfId="4365" priority="4133" operator="containsText" text="09.00 -16.00">
      <formula>NOT(ISERROR(SEARCH("09.00 -16.00",BD73)))</formula>
    </cfRule>
  </conditionalFormatting>
  <conditionalFormatting sqref="BD73:BG78">
    <cfRule type="containsText" dxfId="4364" priority="4128" operator="containsText" text="09.00 -13:00">
      <formula>NOT(ISERROR(SEARCH("09.00 -13:00",BD73)))</formula>
    </cfRule>
    <cfRule type="containsText" dxfId="4363" priority="4129" operator="containsText" text="08.30 -17.30">
      <formula>NOT(ISERROR(SEARCH("08.30 -17.30",BD73)))</formula>
    </cfRule>
    <cfRule type="containsText" dxfId="4362" priority="4130" operator="containsText" text="08.30 -15:30">
      <formula>NOT(ISERROR(SEARCH("08.30 -15:30",BD73)))</formula>
    </cfRule>
  </conditionalFormatting>
  <conditionalFormatting sqref="BD71:BG71">
    <cfRule type="containsText" dxfId="4361" priority="4125" operator="containsText" text="09.00 -13.00">
      <formula>NOT(ISERROR(SEARCH("09.00 -13.00",BD71)))</formula>
    </cfRule>
    <cfRule type="containsText" dxfId="4360" priority="4126" operator="containsText" text="09.00 -15:00">
      <formula>NOT(ISERROR(SEARCH("09.00 -15:00",BD71)))</formula>
    </cfRule>
    <cfRule type="containsText" dxfId="4359" priority="4127" operator="containsText" text="09.00 -16.00">
      <formula>NOT(ISERROR(SEARCH("09.00 -16.00",BD71)))</formula>
    </cfRule>
  </conditionalFormatting>
  <conditionalFormatting sqref="BD71:BG71">
    <cfRule type="containsText" dxfId="4358" priority="4122" operator="containsText" text="09.00 -13:00">
      <formula>NOT(ISERROR(SEARCH("09.00 -13:00",BD71)))</formula>
    </cfRule>
    <cfRule type="containsText" dxfId="4357" priority="4123" operator="containsText" text="08.30 -17.30">
      <formula>NOT(ISERROR(SEARCH("08.30 -17.30",BD71)))</formula>
    </cfRule>
    <cfRule type="containsText" dxfId="4356" priority="4124" operator="containsText" text="08.30 -15:30">
      <formula>NOT(ISERROR(SEARCH("08.30 -15:30",BD71)))</formula>
    </cfRule>
  </conditionalFormatting>
  <conditionalFormatting sqref="BD81:BG88">
    <cfRule type="containsText" dxfId="4355" priority="4104" operator="containsText" text="08.30 – 14.30">
      <formula>NOT(ISERROR(SEARCH("08.30 – 14.30",BD81)))</formula>
    </cfRule>
    <cfRule type="containsText" dxfId="4354" priority="4105" operator="containsText" text="09:30 – 18.30">
      <formula>NOT(ISERROR(SEARCH("09:30 – 18.30",BD81)))</formula>
    </cfRule>
    <cfRule type="containsText" dxfId="4353" priority="4106" operator="containsText" text="10.30 – 18.30">
      <formula>NOT(ISERROR(SEARCH("10.30 – 18.30",BD81)))</formula>
    </cfRule>
    <cfRule type="containsText" dxfId="4352" priority="4107" operator="containsText" text="09.30 – 18.30">
      <formula>NOT(ISERROR(SEARCH("09.30 – 18.30",BD81)))</formula>
    </cfRule>
    <cfRule type="containsText" dxfId="4351" priority="4109" operator="containsText" text="09.00 – 13:00">
      <formula>NOT(ISERROR(SEARCH("09.00 – 13:00",BD81)))</formula>
    </cfRule>
    <cfRule type="containsText" dxfId="4350" priority="4110" operator="containsText" text="08.30 – 16.30">
      <formula>NOT(ISERROR(SEARCH("08.30 – 16.30",BD81)))</formula>
    </cfRule>
    <cfRule type="containsText" dxfId="4349" priority="4111" operator="containsText" text="08:30 – 17.30">
      <formula>NOT(ISERROR(SEARCH("08:30 – 17.30",BD81)))</formula>
    </cfRule>
    <cfRule type="containsText" dxfId="4348" priority="4112" operator="containsText" text="08.30 – 17.30">
      <formula>NOT(ISERROR(SEARCH("08.30 – 17.30",BD81)))</formula>
    </cfRule>
    <cfRule type="containsText" dxfId="4347" priority="4113" operator="containsText" text="09.00 – 18.00">
      <formula>NOT(ISERROR(SEARCH("09.00 – 18.00",BD81)))</formula>
    </cfRule>
    <cfRule type="containsText" dxfId="4346" priority="4114" operator="containsText" text="09.00 – 13.00">
      <formula>NOT(ISERROR(SEARCH("09.00 – 13.00",BD81)))</formula>
    </cfRule>
    <cfRule type="containsText" dxfId="4345" priority="4115" operator="containsText" text="11.30 – 19.30">
      <formula>NOT(ISERROR(SEARCH("11.30 – 19.30",BD81)))</formula>
    </cfRule>
    <cfRule type="containsText" dxfId="4344" priority="4116" operator="containsText" text="10.30 – 19.30">
      <formula>NOT(ISERROR(SEARCH("10.30 – 19.30",BD81)))</formula>
    </cfRule>
    <cfRule type="containsText" dxfId="4343" priority="4117" operator="containsText" text="09.00 – 15.00">
      <formula>NOT(ISERROR(SEARCH("09.00 – 15.00",BD81)))</formula>
    </cfRule>
    <cfRule type="containsText" dxfId="4342" priority="4118" operator="containsText" text="1 2 : 3 0">
      <formula>NOT(ISERROR(SEARCH("1 2 : 3 0",BD81)))</formula>
    </cfRule>
    <cfRule type="containsText" dxfId="4341" priority="4119" operator="containsText" text="1 3 : 3 0">
      <formula>NOT(ISERROR(SEARCH("1 3 : 3 0",BD81)))</formula>
    </cfRule>
    <cfRule type="containsText" dxfId="4340" priority="4120" operator="containsText" text="FESTIVITÁ">
      <formula>NOT(ISERROR(SEARCH("FESTIVITÁ",BD81)))</formula>
    </cfRule>
    <cfRule type="cellIs" dxfId="4339" priority="4121" operator="equal">
      <formula>"DOMENICA"</formula>
    </cfRule>
  </conditionalFormatting>
  <conditionalFormatting sqref="BD81:BG88">
    <cfRule type="containsText" dxfId="4338" priority="4096" operator="containsText" text="09.00 - 13.00">
      <formula>NOT(ISERROR(SEARCH("09.00 - 13.00",BD81)))</formula>
    </cfRule>
    <cfRule type="containsText" dxfId="4337" priority="4099" operator="containsText" text="09.00 – 15:00">
      <formula>NOT(ISERROR(SEARCH("09.00 – 15:00",BD81)))</formula>
    </cfRule>
    <cfRule type="containsText" dxfId="4336" priority="4100" operator="containsText" text="09.00 – 16.00">
      <formula>NOT(ISERROR(SEARCH("09.00 – 16.00",BD81)))</formula>
    </cfRule>
    <cfRule type="containsText" dxfId="4335" priority="4101" operator="containsText" text="09.00 - 13:00">
      <formula>NOT(ISERROR(SEARCH("09.00 - 13:00",BD81)))</formula>
    </cfRule>
    <cfRule type="containsText" dxfId="4334" priority="4102" operator="containsText" text="08.30 – 16:30 ">
      <formula>NOT(ISERROR(SEARCH("08.30 – 16:30 ",BD81)))</formula>
    </cfRule>
    <cfRule type="containsText" dxfId="4333" priority="4103" operator="containsText" text="08.30 – 17:30 ">
      <formula>NOT(ISERROR(SEARCH("08.30 – 17:30 ",BD81)))</formula>
    </cfRule>
  </conditionalFormatting>
  <conditionalFormatting sqref="BD81:BG88">
    <cfRule type="containsText" dxfId="4332" priority="4098" operator="containsText" text="1 3 : 0 0">
      <formula>NOT(ISERROR(SEARCH("1 3 : 0 0",BD81)))</formula>
    </cfRule>
  </conditionalFormatting>
  <conditionalFormatting sqref="BD81:BG81">
    <cfRule type="containsText" dxfId="4331" priority="4097" operator="containsText" text="13:00">
      <formula>NOT(ISERROR(SEARCH("13:00",BD81)))</formula>
    </cfRule>
  </conditionalFormatting>
  <conditionalFormatting sqref="BD81:BG88">
    <cfRule type="containsText" dxfId="4330" priority="4108" operator="containsText" text="09:00 – 13.00 ">
      <formula>NOT(ISERROR(SEARCH("09:00 – 13.00 ",BD81)))</formula>
    </cfRule>
  </conditionalFormatting>
  <conditionalFormatting sqref="BD87:BG87">
    <cfRule type="containsText" dxfId="4329" priority="4095" operator="containsText" text="09:00 – 13.00 ">
      <formula>NOT(ISERROR(SEARCH("09:00 – 13.00 ",BD87)))</formula>
    </cfRule>
  </conditionalFormatting>
  <conditionalFormatting sqref="BD81:BG88">
    <cfRule type="containsText" dxfId="4328" priority="4094" operator="containsText" text="09:00 – 13.00 ">
      <formula>NOT(ISERROR(SEARCH("09:00 – 13.00 ",BD81)))</formula>
    </cfRule>
  </conditionalFormatting>
  <conditionalFormatting sqref="BD87:BG88">
    <cfRule type="containsText" dxfId="4327" priority="4093" operator="containsText" text="09:00 – 13.00 ">
      <formula>NOT(ISERROR(SEARCH("09:00 – 13.00 ",BD87)))</formula>
    </cfRule>
  </conditionalFormatting>
  <conditionalFormatting sqref="BD82:BG82">
    <cfRule type="containsText" dxfId="4326" priority="4090" operator="containsText" text="09.00 -13.00">
      <formula>NOT(ISERROR(SEARCH("09.00 -13.00",BD82)))</formula>
    </cfRule>
    <cfRule type="containsText" dxfId="4325" priority="4091" operator="containsText" text="09.00 -15:00">
      <formula>NOT(ISERROR(SEARCH("09.00 -15:00",BD82)))</formula>
    </cfRule>
    <cfRule type="containsText" dxfId="4324" priority="4092" operator="containsText" text="09.00 -16.00">
      <formula>NOT(ISERROR(SEARCH("09.00 -16.00",BD82)))</formula>
    </cfRule>
  </conditionalFormatting>
  <conditionalFormatting sqref="BD83:BG88">
    <cfRule type="containsText" dxfId="4323" priority="4087" operator="containsText" text="09.00 -13.00">
      <formula>NOT(ISERROR(SEARCH("09.00 -13.00",BD83)))</formula>
    </cfRule>
    <cfRule type="containsText" dxfId="4322" priority="4088" operator="containsText" text="09.00 -15:00">
      <formula>NOT(ISERROR(SEARCH("09.00 -15:00",BD83)))</formula>
    </cfRule>
    <cfRule type="containsText" dxfId="4321" priority="4089" operator="containsText" text="09.00 -16.00">
      <formula>NOT(ISERROR(SEARCH("09.00 -16.00",BD83)))</formula>
    </cfRule>
  </conditionalFormatting>
  <conditionalFormatting sqref="BD81:BG81">
    <cfRule type="containsText" dxfId="4320" priority="4084" operator="containsText" text="09.00 -13.00">
      <formula>NOT(ISERROR(SEARCH("09.00 -13.00",BD81)))</formula>
    </cfRule>
    <cfRule type="containsText" dxfId="4319" priority="4085" operator="containsText" text="09.00 -15:00">
      <formula>NOT(ISERROR(SEARCH("09.00 -15:00",BD81)))</formula>
    </cfRule>
    <cfRule type="containsText" dxfId="4318" priority="4086" operator="containsText" text="09.00 -16.00">
      <formula>NOT(ISERROR(SEARCH("09.00 -16.00",BD81)))</formula>
    </cfRule>
  </conditionalFormatting>
  <conditionalFormatting sqref="BD87:BG87">
    <cfRule type="containsText" dxfId="4317" priority="4083" operator="containsText" text="09:00 – 13.00 ">
      <formula>NOT(ISERROR(SEARCH("09:00 – 13.00 ",BD87)))</formula>
    </cfRule>
  </conditionalFormatting>
  <conditionalFormatting sqref="BD81:BG88">
    <cfRule type="containsText" dxfId="4316" priority="4082" operator="containsText" text="09:00 – 13.00 ">
      <formula>NOT(ISERROR(SEARCH("09:00 – 13.00 ",BD81)))</formula>
    </cfRule>
  </conditionalFormatting>
  <conditionalFormatting sqref="BD87:BG88">
    <cfRule type="containsText" dxfId="4315" priority="4081" operator="containsText" text="09:00 – 13.00 ">
      <formula>NOT(ISERROR(SEARCH("09:00 – 13.00 ",BD87)))</formula>
    </cfRule>
  </conditionalFormatting>
  <conditionalFormatting sqref="BD82:BG82">
    <cfRule type="containsText" dxfId="4314" priority="4078" operator="containsText" text="09.00 -13.00">
      <formula>NOT(ISERROR(SEARCH("09.00 -13.00",BD82)))</formula>
    </cfRule>
    <cfRule type="containsText" dxfId="4313" priority="4079" operator="containsText" text="09.00 -15:00">
      <formula>NOT(ISERROR(SEARCH("09.00 -15:00",BD82)))</formula>
    </cfRule>
    <cfRule type="containsText" dxfId="4312" priority="4080" operator="containsText" text="09.00 -16.00">
      <formula>NOT(ISERROR(SEARCH("09.00 -16.00",BD82)))</formula>
    </cfRule>
  </conditionalFormatting>
  <conditionalFormatting sqref="BD83:BG88">
    <cfRule type="containsText" dxfId="4311" priority="4075" operator="containsText" text="09.00 -13.00">
      <formula>NOT(ISERROR(SEARCH("09.00 -13.00",BD83)))</formula>
    </cfRule>
    <cfRule type="containsText" dxfId="4310" priority="4076" operator="containsText" text="09.00 -15:00">
      <formula>NOT(ISERROR(SEARCH("09.00 -15:00",BD83)))</formula>
    </cfRule>
    <cfRule type="containsText" dxfId="4309" priority="4077" operator="containsText" text="09.00 -16.00">
      <formula>NOT(ISERROR(SEARCH("09.00 -16.00",BD83)))</formula>
    </cfRule>
  </conditionalFormatting>
  <conditionalFormatting sqref="BD81:BG81">
    <cfRule type="containsText" dxfId="4308" priority="4072" operator="containsText" text="09.00 -13.00">
      <formula>NOT(ISERROR(SEARCH("09.00 -13.00",BD81)))</formula>
    </cfRule>
    <cfRule type="containsText" dxfId="4307" priority="4073" operator="containsText" text="09.00 -15:00">
      <formula>NOT(ISERROR(SEARCH("09.00 -15:00",BD81)))</formula>
    </cfRule>
    <cfRule type="containsText" dxfId="4306" priority="4074" operator="containsText" text="09.00 -16.00">
      <formula>NOT(ISERROR(SEARCH("09.00 -16.00",BD81)))</formula>
    </cfRule>
  </conditionalFormatting>
  <conditionalFormatting sqref="BD82:BG82">
    <cfRule type="containsText" dxfId="4305" priority="4069" operator="containsText" text="09.00 -13:00">
      <formula>NOT(ISERROR(SEARCH("09.00 -13:00",BD82)))</formula>
    </cfRule>
    <cfRule type="containsText" dxfId="4304" priority="4070" operator="containsText" text="08.30 -17.30">
      <formula>NOT(ISERROR(SEARCH("08.30 -17.30",BD82)))</formula>
    </cfRule>
    <cfRule type="containsText" dxfId="4303" priority="4071" operator="containsText" text="08.30 -15:30">
      <formula>NOT(ISERROR(SEARCH("08.30 -15:30",BD82)))</formula>
    </cfRule>
  </conditionalFormatting>
  <conditionalFormatting sqref="BD83:BG88">
    <cfRule type="containsText" dxfId="4302" priority="4066" operator="containsText" text="09.00 -13.00">
      <formula>NOT(ISERROR(SEARCH("09.00 -13.00",BD83)))</formula>
    </cfRule>
    <cfRule type="containsText" dxfId="4301" priority="4067" operator="containsText" text="09.00 -15:00">
      <formula>NOT(ISERROR(SEARCH("09.00 -15:00",BD83)))</formula>
    </cfRule>
    <cfRule type="containsText" dxfId="4300" priority="4068" operator="containsText" text="09.00 -16.00">
      <formula>NOT(ISERROR(SEARCH("09.00 -16.00",BD83)))</formula>
    </cfRule>
  </conditionalFormatting>
  <conditionalFormatting sqref="BD83:BG88">
    <cfRule type="containsText" dxfId="4299" priority="4063" operator="containsText" text="09.00 -13:00">
      <formula>NOT(ISERROR(SEARCH("09.00 -13:00",BD83)))</formula>
    </cfRule>
    <cfRule type="containsText" dxfId="4298" priority="4064" operator="containsText" text="08.30 -17.30">
      <formula>NOT(ISERROR(SEARCH("08.30 -17.30",BD83)))</formula>
    </cfRule>
    <cfRule type="containsText" dxfId="4297" priority="4065" operator="containsText" text="08.30 -15:30">
      <formula>NOT(ISERROR(SEARCH("08.30 -15:30",BD83)))</formula>
    </cfRule>
  </conditionalFormatting>
  <conditionalFormatting sqref="BD81:BG81">
    <cfRule type="containsText" dxfId="4296" priority="4060" operator="containsText" text="09.00 -13.00">
      <formula>NOT(ISERROR(SEARCH("09.00 -13.00",BD81)))</formula>
    </cfRule>
    <cfRule type="containsText" dxfId="4295" priority="4061" operator="containsText" text="09.00 -15:00">
      <formula>NOT(ISERROR(SEARCH("09.00 -15:00",BD81)))</formula>
    </cfRule>
    <cfRule type="containsText" dxfId="4294" priority="4062" operator="containsText" text="09.00 -16.00">
      <formula>NOT(ISERROR(SEARCH("09.00 -16.00",BD81)))</formula>
    </cfRule>
  </conditionalFormatting>
  <conditionalFormatting sqref="BD81:BG81">
    <cfRule type="containsText" dxfId="4293" priority="4057" operator="containsText" text="09.00 -13:00">
      <formula>NOT(ISERROR(SEARCH("09.00 -13:00",BD81)))</formula>
    </cfRule>
    <cfRule type="containsText" dxfId="4292" priority="4058" operator="containsText" text="08.30 -17.30">
      <formula>NOT(ISERROR(SEARCH("08.30 -17.30",BD81)))</formula>
    </cfRule>
    <cfRule type="containsText" dxfId="4291" priority="4059" operator="containsText" text="08.30 -15:30">
      <formula>NOT(ISERROR(SEARCH("08.30 -15:30",BD81)))</formula>
    </cfRule>
  </conditionalFormatting>
  <conditionalFormatting sqref="BD91:BG98">
    <cfRule type="containsText" dxfId="4290" priority="4039" operator="containsText" text="08.30 – 14.30">
      <formula>NOT(ISERROR(SEARCH("08.30 – 14.30",BD91)))</formula>
    </cfRule>
    <cfRule type="containsText" dxfId="4289" priority="4040" operator="containsText" text="09:30 – 18.30">
      <formula>NOT(ISERROR(SEARCH("09:30 – 18.30",BD91)))</formula>
    </cfRule>
    <cfRule type="containsText" dxfId="4288" priority="4041" operator="containsText" text="10.30 – 18.30">
      <formula>NOT(ISERROR(SEARCH("10.30 – 18.30",BD91)))</formula>
    </cfRule>
    <cfRule type="containsText" dxfId="4287" priority="4042" operator="containsText" text="09.30 – 18.30">
      <formula>NOT(ISERROR(SEARCH("09.30 – 18.30",BD91)))</formula>
    </cfRule>
    <cfRule type="containsText" dxfId="4286" priority="4044" operator="containsText" text="09.00 – 13:00">
      <formula>NOT(ISERROR(SEARCH("09.00 – 13:00",BD91)))</formula>
    </cfRule>
    <cfRule type="containsText" dxfId="4285" priority="4045" operator="containsText" text="08.30 – 16.30">
      <formula>NOT(ISERROR(SEARCH("08.30 – 16.30",BD91)))</formula>
    </cfRule>
    <cfRule type="containsText" dxfId="4284" priority="4046" operator="containsText" text="08:30 – 17.30">
      <formula>NOT(ISERROR(SEARCH("08:30 – 17.30",BD91)))</formula>
    </cfRule>
    <cfRule type="containsText" dxfId="4283" priority="4047" operator="containsText" text="08.30 – 17.30">
      <formula>NOT(ISERROR(SEARCH("08.30 – 17.30",BD91)))</formula>
    </cfRule>
    <cfRule type="containsText" dxfId="4282" priority="4048" operator="containsText" text="09.00 – 18.00">
      <formula>NOT(ISERROR(SEARCH("09.00 – 18.00",BD91)))</formula>
    </cfRule>
    <cfRule type="containsText" dxfId="4281" priority="4049" operator="containsText" text="09.00 – 13.00">
      <formula>NOT(ISERROR(SEARCH("09.00 – 13.00",BD91)))</formula>
    </cfRule>
    <cfRule type="containsText" dxfId="4280" priority="4050" operator="containsText" text="11.30 – 19.30">
      <formula>NOT(ISERROR(SEARCH("11.30 – 19.30",BD91)))</formula>
    </cfRule>
    <cfRule type="containsText" dxfId="4279" priority="4051" operator="containsText" text="10.30 – 19.30">
      <formula>NOT(ISERROR(SEARCH("10.30 – 19.30",BD91)))</formula>
    </cfRule>
    <cfRule type="containsText" dxfId="4278" priority="4052" operator="containsText" text="09.00 – 15.00">
      <formula>NOT(ISERROR(SEARCH("09.00 – 15.00",BD91)))</formula>
    </cfRule>
    <cfRule type="containsText" dxfId="4277" priority="4053" operator="containsText" text="1 2 : 3 0">
      <formula>NOT(ISERROR(SEARCH("1 2 : 3 0",BD91)))</formula>
    </cfRule>
    <cfRule type="containsText" dxfId="4276" priority="4054" operator="containsText" text="1 3 : 3 0">
      <formula>NOT(ISERROR(SEARCH("1 3 : 3 0",BD91)))</formula>
    </cfRule>
    <cfRule type="containsText" dxfId="4275" priority="4055" operator="containsText" text="FESTIVITÁ">
      <formula>NOT(ISERROR(SEARCH("FESTIVITÁ",BD91)))</formula>
    </cfRule>
    <cfRule type="cellIs" dxfId="4274" priority="4056" operator="equal">
      <formula>"DOMENICA"</formula>
    </cfRule>
  </conditionalFormatting>
  <conditionalFormatting sqref="BD91:BG98">
    <cfRule type="containsText" dxfId="4273" priority="4031" operator="containsText" text="09.00 - 13.00">
      <formula>NOT(ISERROR(SEARCH("09.00 - 13.00",BD91)))</formula>
    </cfRule>
    <cfRule type="containsText" dxfId="4272" priority="4034" operator="containsText" text="09.00 – 15:00">
      <formula>NOT(ISERROR(SEARCH("09.00 – 15:00",BD91)))</formula>
    </cfRule>
    <cfRule type="containsText" dxfId="4271" priority="4035" operator="containsText" text="09.00 – 16.00">
      <formula>NOT(ISERROR(SEARCH("09.00 – 16.00",BD91)))</formula>
    </cfRule>
    <cfRule type="containsText" dxfId="4270" priority="4036" operator="containsText" text="09.00 - 13:00">
      <formula>NOT(ISERROR(SEARCH("09.00 - 13:00",BD91)))</formula>
    </cfRule>
    <cfRule type="containsText" dxfId="4269" priority="4037" operator="containsText" text="08.30 – 16:30 ">
      <formula>NOT(ISERROR(SEARCH("08.30 – 16:30 ",BD91)))</formula>
    </cfRule>
    <cfRule type="containsText" dxfId="4268" priority="4038" operator="containsText" text="08.30 – 17:30 ">
      <formula>NOT(ISERROR(SEARCH("08.30 – 17:30 ",BD91)))</formula>
    </cfRule>
  </conditionalFormatting>
  <conditionalFormatting sqref="BD91:BG98">
    <cfRule type="containsText" dxfId="4267" priority="4033" operator="containsText" text="1 3 : 0 0">
      <formula>NOT(ISERROR(SEARCH("1 3 : 0 0",BD91)))</formula>
    </cfRule>
  </conditionalFormatting>
  <conditionalFormatting sqref="BD91:BG91">
    <cfRule type="containsText" dxfId="4266" priority="4032" operator="containsText" text="13:00">
      <formula>NOT(ISERROR(SEARCH("13:00",BD91)))</formula>
    </cfRule>
  </conditionalFormatting>
  <conditionalFormatting sqref="BD91:BG98">
    <cfRule type="containsText" dxfId="4265" priority="4043" operator="containsText" text="09:00 – 13.00 ">
      <formula>NOT(ISERROR(SEARCH("09:00 – 13.00 ",BD91)))</formula>
    </cfRule>
  </conditionalFormatting>
  <conditionalFormatting sqref="BD97:BG97">
    <cfRule type="containsText" dxfId="4264" priority="4030" operator="containsText" text="09:00 – 13.00 ">
      <formula>NOT(ISERROR(SEARCH("09:00 – 13.00 ",BD97)))</formula>
    </cfRule>
  </conditionalFormatting>
  <conditionalFormatting sqref="BD91:BG98">
    <cfRule type="containsText" dxfId="4263" priority="4029" operator="containsText" text="09:00 – 13.00 ">
      <formula>NOT(ISERROR(SEARCH("09:00 – 13.00 ",BD91)))</formula>
    </cfRule>
  </conditionalFormatting>
  <conditionalFormatting sqref="BD97:BG98">
    <cfRule type="containsText" dxfId="4262" priority="4028" operator="containsText" text="09:00 – 13.00 ">
      <formula>NOT(ISERROR(SEARCH("09:00 – 13.00 ",BD97)))</formula>
    </cfRule>
  </conditionalFormatting>
  <conditionalFormatting sqref="BD92:BG92">
    <cfRule type="containsText" dxfId="4261" priority="4025" operator="containsText" text="09.00 -13.00">
      <formula>NOT(ISERROR(SEARCH("09.00 -13.00",BD92)))</formula>
    </cfRule>
    <cfRule type="containsText" dxfId="4260" priority="4026" operator="containsText" text="09.00 -15:00">
      <formula>NOT(ISERROR(SEARCH("09.00 -15:00",BD92)))</formula>
    </cfRule>
    <cfRule type="containsText" dxfId="4259" priority="4027" operator="containsText" text="09.00 -16.00">
      <formula>NOT(ISERROR(SEARCH("09.00 -16.00",BD92)))</formula>
    </cfRule>
  </conditionalFormatting>
  <conditionalFormatting sqref="BD93:BG98">
    <cfRule type="containsText" dxfId="4258" priority="4022" operator="containsText" text="09.00 -13.00">
      <formula>NOT(ISERROR(SEARCH("09.00 -13.00",BD93)))</formula>
    </cfRule>
    <cfRule type="containsText" dxfId="4257" priority="4023" operator="containsText" text="09.00 -15:00">
      <formula>NOT(ISERROR(SEARCH("09.00 -15:00",BD93)))</formula>
    </cfRule>
    <cfRule type="containsText" dxfId="4256" priority="4024" operator="containsText" text="09.00 -16.00">
      <formula>NOT(ISERROR(SEARCH("09.00 -16.00",BD93)))</formula>
    </cfRule>
  </conditionalFormatting>
  <conditionalFormatting sqref="BD91:BG91">
    <cfRule type="containsText" dxfId="4255" priority="4019" operator="containsText" text="09.00 -13.00">
      <formula>NOT(ISERROR(SEARCH("09.00 -13.00",BD91)))</formula>
    </cfRule>
    <cfRule type="containsText" dxfId="4254" priority="4020" operator="containsText" text="09.00 -15:00">
      <formula>NOT(ISERROR(SEARCH("09.00 -15:00",BD91)))</formula>
    </cfRule>
    <cfRule type="containsText" dxfId="4253" priority="4021" operator="containsText" text="09.00 -16.00">
      <formula>NOT(ISERROR(SEARCH("09.00 -16.00",BD91)))</formula>
    </cfRule>
  </conditionalFormatting>
  <conditionalFormatting sqref="BD97:BG97">
    <cfRule type="containsText" dxfId="4252" priority="4018" operator="containsText" text="09:00 – 13.00 ">
      <formula>NOT(ISERROR(SEARCH("09:00 – 13.00 ",BD97)))</formula>
    </cfRule>
  </conditionalFormatting>
  <conditionalFormatting sqref="BD91:BG98">
    <cfRule type="containsText" dxfId="4251" priority="4017" operator="containsText" text="09:00 – 13.00 ">
      <formula>NOT(ISERROR(SEARCH("09:00 – 13.00 ",BD91)))</formula>
    </cfRule>
  </conditionalFormatting>
  <conditionalFormatting sqref="BD97:BG98">
    <cfRule type="containsText" dxfId="4250" priority="4016" operator="containsText" text="09:00 – 13.00 ">
      <formula>NOT(ISERROR(SEARCH("09:00 – 13.00 ",BD97)))</formula>
    </cfRule>
  </conditionalFormatting>
  <conditionalFormatting sqref="BD92:BG92">
    <cfRule type="containsText" dxfId="4249" priority="4013" operator="containsText" text="09.00 -13.00">
      <formula>NOT(ISERROR(SEARCH("09.00 -13.00",BD92)))</formula>
    </cfRule>
    <cfRule type="containsText" dxfId="4248" priority="4014" operator="containsText" text="09.00 -15:00">
      <formula>NOT(ISERROR(SEARCH("09.00 -15:00",BD92)))</formula>
    </cfRule>
    <cfRule type="containsText" dxfId="4247" priority="4015" operator="containsText" text="09.00 -16.00">
      <formula>NOT(ISERROR(SEARCH("09.00 -16.00",BD92)))</formula>
    </cfRule>
  </conditionalFormatting>
  <conditionalFormatting sqref="BD93:BG98">
    <cfRule type="containsText" dxfId="4246" priority="4010" operator="containsText" text="09.00 -13.00">
      <formula>NOT(ISERROR(SEARCH("09.00 -13.00",BD93)))</formula>
    </cfRule>
    <cfRule type="containsText" dxfId="4245" priority="4011" operator="containsText" text="09.00 -15:00">
      <formula>NOT(ISERROR(SEARCH("09.00 -15:00",BD93)))</formula>
    </cfRule>
    <cfRule type="containsText" dxfId="4244" priority="4012" operator="containsText" text="09.00 -16.00">
      <formula>NOT(ISERROR(SEARCH("09.00 -16.00",BD93)))</formula>
    </cfRule>
  </conditionalFormatting>
  <conditionalFormatting sqref="BD91:BG91">
    <cfRule type="containsText" dxfId="4243" priority="4007" operator="containsText" text="09.00 -13.00">
      <formula>NOT(ISERROR(SEARCH("09.00 -13.00",BD91)))</formula>
    </cfRule>
    <cfRule type="containsText" dxfId="4242" priority="4008" operator="containsText" text="09.00 -15:00">
      <formula>NOT(ISERROR(SEARCH("09.00 -15:00",BD91)))</formula>
    </cfRule>
    <cfRule type="containsText" dxfId="4241" priority="4009" operator="containsText" text="09.00 -16.00">
      <formula>NOT(ISERROR(SEARCH("09.00 -16.00",BD91)))</formula>
    </cfRule>
  </conditionalFormatting>
  <conditionalFormatting sqref="BD92:BG92">
    <cfRule type="containsText" dxfId="4240" priority="4004" operator="containsText" text="09.00 -13:00">
      <formula>NOT(ISERROR(SEARCH("09.00 -13:00",BD92)))</formula>
    </cfRule>
    <cfRule type="containsText" dxfId="4239" priority="4005" operator="containsText" text="08.30 -17.30">
      <formula>NOT(ISERROR(SEARCH("08.30 -17.30",BD92)))</formula>
    </cfRule>
    <cfRule type="containsText" dxfId="4238" priority="4006" operator="containsText" text="08.30 -15:30">
      <formula>NOT(ISERROR(SEARCH("08.30 -15:30",BD92)))</formula>
    </cfRule>
  </conditionalFormatting>
  <conditionalFormatting sqref="BD93:BG98">
    <cfRule type="containsText" dxfId="4237" priority="4001" operator="containsText" text="09.00 -13.00">
      <formula>NOT(ISERROR(SEARCH("09.00 -13.00",BD93)))</formula>
    </cfRule>
    <cfRule type="containsText" dxfId="4236" priority="4002" operator="containsText" text="09.00 -15:00">
      <formula>NOT(ISERROR(SEARCH("09.00 -15:00",BD93)))</formula>
    </cfRule>
    <cfRule type="containsText" dxfId="4235" priority="4003" operator="containsText" text="09.00 -16.00">
      <formula>NOT(ISERROR(SEARCH("09.00 -16.00",BD93)))</formula>
    </cfRule>
  </conditionalFormatting>
  <conditionalFormatting sqref="BD93:BG98">
    <cfRule type="containsText" dxfId="4234" priority="3998" operator="containsText" text="09.00 -13:00">
      <formula>NOT(ISERROR(SEARCH("09.00 -13:00",BD93)))</formula>
    </cfRule>
    <cfRule type="containsText" dxfId="4233" priority="3999" operator="containsText" text="08.30 -17.30">
      <formula>NOT(ISERROR(SEARCH("08.30 -17.30",BD93)))</formula>
    </cfRule>
    <cfRule type="containsText" dxfId="4232" priority="4000" operator="containsText" text="08.30 -15:30">
      <formula>NOT(ISERROR(SEARCH("08.30 -15:30",BD93)))</formula>
    </cfRule>
  </conditionalFormatting>
  <conditionalFormatting sqref="BD91:BG91">
    <cfRule type="containsText" dxfId="4231" priority="3995" operator="containsText" text="09.00 -13.00">
      <formula>NOT(ISERROR(SEARCH("09.00 -13.00",BD91)))</formula>
    </cfRule>
    <cfRule type="containsText" dxfId="4230" priority="3996" operator="containsText" text="09.00 -15:00">
      <formula>NOT(ISERROR(SEARCH("09.00 -15:00",BD91)))</formula>
    </cfRule>
    <cfRule type="containsText" dxfId="4229" priority="3997" operator="containsText" text="09.00 -16.00">
      <formula>NOT(ISERROR(SEARCH("09.00 -16.00",BD91)))</formula>
    </cfRule>
  </conditionalFormatting>
  <conditionalFormatting sqref="BD91:BG91">
    <cfRule type="containsText" dxfId="4228" priority="3992" operator="containsText" text="09.00 -13:00">
      <formula>NOT(ISERROR(SEARCH("09.00 -13:00",BD91)))</formula>
    </cfRule>
    <cfRule type="containsText" dxfId="4227" priority="3993" operator="containsText" text="08.30 -17.30">
      <formula>NOT(ISERROR(SEARCH("08.30 -17.30",BD91)))</formula>
    </cfRule>
    <cfRule type="containsText" dxfId="4226" priority="3994" operator="containsText" text="08.30 -15:30">
      <formula>NOT(ISERROR(SEARCH("08.30 -15:30",BD91)))</formula>
    </cfRule>
  </conditionalFormatting>
  <conditionalFormatting sqref="BD70:BG70">
    <cfRule type="cellIs" dxfId="4225" priority="3923" operator="equal">
      <formula>_FV(13,"3")</formula>
    </cfRule>
  </conditionalFormatting>
  <conditionalFormatting sqref="BD70:BG70">
    <cfRule type="cellIs" dxfId="4224" priority="3926" operator="equal">
      <formula>"09.00 – 18.00"</formula>
    </cfRule>
  </conditionalFormatting>
  <conditionalFormatting sqref="BD70:BG70">
    <cfRule type="cellIs" dxfId="4223" priority="3927" operator="equal">
      <formula>"09.30 – 13.00"</formula>
    </cfRule>
  </conditionalFormatting>
  <conditionalFormatting sqref="BD70:BG70">
    <cfRule type="cellIs" dxfId="4222" priority="3928" operator="equal">
      <formula>"10.30 – 19.30"</formula>
    </cfRule>
  </conditionalFormatting>
  <conditionalFormatting sqref="BD70:BG70">
    <cfRule type="cellIs" dxfId="4221" priority="3929" operator="equal">
      <formula>"11.30 – 19.30"</formula>
    </cfRule>
  </conditionalFormatting>
  <conditionalFormatting sqref="BD70:BG70">
    <cfRule type="cellIs" dxfId="4220" priority="3930" operator="equal">
      <formula>_FV(13,"3")</formula>
    </cfRule>
  </conditionalFormatting>
  <conditionalFormatting sqref="BD70:BG70">
    <cfRule type="cellIs" dxfId="4219" priority="3931" operator="equal">
      <formula>_FV(13,"3")</formula>
    </cfRule>
  </conditionalFormatting>
  <conditionalFormatting sqref="BD70:BG70">
    <cfRule type="cellIs" dxfId="4218" priority="3932" operator="equal">
      <formula>_FV(13,"3")</formula>
    </cfRule>
  </conditionalFormatting>
  <conditionalFormatting sqref="BD70:BG70">
    <cfRule type="cellIs" dxfId="4217" priority="3919" operator="equal">
      <formula>"09.00 – 18.00"</formula>
    </cfRule>
  </conditionalFormatting>
  <conditionalFormatting sqref="BD70:BG70">
    <cfRule type="cellIs" dxfId="4216" priority="3920" operator="equal">
      <formula>"09.30 – 13.00"</formula>
    </cfRule>
  </conditionalFormatting>
  <conditionalFormatting sqref="BD70:BG70">
    <cfRule type="cellIs" dxfId="4215" priority="3921" operator="equal">
      <formula>"10.30 – 19.30"</formula>
    </cfRule>
  </conditionalFormatting>
  <conditionalFormatting sqref="BD70:BG70">
    <cfRule type="cellIs" dxfId="4214" priority="3983" operator="equal">
      <formula>"09.00 – 13.00"</formula>
    </cfRule>
  </conditionalFormatting>
  <conditionalFormatting sqref="BD70:BG70">
    <cfRule type="cellIs" dxfId="4213" priority="3984" operator="equal">
      <formula>"09.00 – 15.00"</formula>
    </cfRule>
  </conditionalFormatting>
  <conditionalFormatting sqref="BD70:BG70">
    <cfRule type="cellIs" dxfId="4212" priority="3985" operator="equal">
      <formula>"09.00 – 18.00"</formula>
    </cfRule>
  </conditionalFormatting>
  <conditionalFormatting sqref="BD70:BG70">
    <cfRule type="cellIs" dxfId="4211" priority="3986" operator="equal">
      <formula>"09.30 – 13.00"</formula>
    </cfRule>
  </conditionalFormatting>
  <conditionalFormatting sqref="BD70:BG70">
    <cfRule type="cellIs" dxfId="4210" priority="3987" operator="equal">
      <formula>"10.30 – 19.30"</formula>
    </cfRule>
  </conditionalFormatting>
  <conditionalFormatting sqref="BD70:BG70">
    <cfRule type="cellIs" dxfId="4209" priority="3988" operator="equal">
      <formula>"11.30 – 19.30"</formula>
    </cfRule>
  </conditionalFormatting>
  <conditionalFormatting sqref="BD70:BG70">
    <cfRule type="cellIs" dxfId="4208" priority="3989" operator="equal">
      <formula>_FV(13,"3")</formula>
    </cfRule>
  </conditionalFormatting>
  <conditionalFormatting sqref="BD70:BG70">
    <cfRule type="cellIs" dxfId="4207" priority="3990" operator="equal">
      <formula>_FV(13,"3")</formula>
    </cfRule>
  </conditionalFormatting>
  <conditionalFormatting sqref="BD70:BG70">
    <cfRule type="cellIs" dxfId="4206" priority="3991" operator="equal">
      <formula>_FV(13,"3")</formula>
    </cfRule>
  </conditionalFormatting>
  <conditionalFormatting sqref="BD70:BG70">
    <cfRule type="containsText" dxfId="4205" priority="3973" operator="containsText" text="DOMENICA">
      <formula>NOT(ISERROR(SEARCH("DOMENICA",BD70)))</formula>
    </cfRule>
    <cfRule type="containsText" dxfId="4204" priority="3974" operator="containsText" text="08.30 – 14.30">
      <formula>NOT(ISERROR(SEARCH("08.30 – 14.30",BD70)))</formula>
    </cfRule>
    <cfRule type="containsText" dxfId="4203" priority="3975" operator="containsText" text="09.30 – 18.30">
      <formula>NOT(ISERROR(SEARCH("09.30 – 18.30",BD70)))</formula>
    </cfRule>
    <cfRule type="containsText" dxfId="4202" priority="3976" operator="containsText" text="08.30 – 16.30">
      <formula>NOT(ISERROR(SEARCH("08.30 – 16.30",BD70)))</formula>
    </cfRule>
    <cfRule type="containsText" dxfId="4201" priority="3977" operator="containsText" text="08.30 – 17.30">
      <formula>NOT(ISERROR(SEARCH("08.30 – 17.30",BD70)))</formula>
    </cfRule>
    <cfRule type="containsText" dxfId="4200" priority="3978" operator="containsText" text="09.00 – 18.00">
      <formula>NOT(ISERROR(SEARCH("09.00 – 18.00",BD70)))</formula>
    </cfRule>
    <cfRule type="containsText" dxfId="4199" priority="3979" operator="containsText" text="09.00 – 15.00">
      <formula>NOT(ISERROR(SEARCH("09.00 – 15.00",BD70)))</formula>
    </cfRule>
    <cfRule type="containsText" dxfId="4198" priority="3980" operator="containsText" text="10.30 – 19.30">
      <formula>NOT(ISERROR(SEARCH("10.30 – 19.30",BD70)))</formula>
    </cfRule>
    <cfRule type="containsText" dxfId="4197" priority="3981" operator="containsText" text="09.00 – 13.00">
      <formula>NOT(ISERROR(SEARCH("09.00 – 13.00",BD70)))</formula>
    </cfRule>
    <cfRule type="containsText" dxfId="4196" priority="3982" operator="containsText" text="11.30 – 19.30">
      <formula>NOT(ISERROR(SEARCH("11.30 – 19.30",BD70)))</formula>
    </cfRule>
  </conditionalFormatting>
  <conditionalFormatting sqref="BD70:BG70">
    <cfRule type="cellIs" dxfId="4195" priority="3965" operator="equal">
      <formula>"09.00 – 15.00"</formula>
    </cfRule>
  </conditionalFormatting>
  <conditionalFormatting sqref="BD70:BG70">
    <cfRule type="cellIs" dxfId="4194" priority="3966" operator="equal">
      <formula>"09.00 – 18.00"</formula>
    </cfRule>
  </conditionalFormatting>
  <conditionalFormatting sqref="BD70:BG70">
    <cfRule type="cellIs" dxfId="4193" priority="3967" operator="equal">
      <formula>"09.30 – 13.00"</formula>
    </cfRule>
  </conditionalFormatting>
  <conditionalFormatting sqref="BD70:BG70">
    <cfRule type="cellIs" dxfId="4192" priority="3968" operator="equal">
      <formula>"10.30 – 19.30"</formula>
    </cfRule>
  </conditionalFormatting>
  <conditionalFormatting sqref="BD70:BG70">
    <cfRule type="cellIs" dxfId="4191" priority="3969" operator="equal">
      <formula>"11.30 – 19.30"</formula>
    </cfRule>
  </conditionalFormatting>
  <conditionalFormatting sqref="BD70:BG70">
    <cfRule type="cellIs" dxfId="4190" priority="3970" operator="equal">
      <formula>_FV(13,"3")</formula>
    </cfRule>
  </conditionalFormatting>
  <conditionalFormatting sqref="BD70:BG70">
    <cfRule type="cellIs" dxfId="4189" priority="3971" operator="equal">
      <formula>_FV(13,"3")</formula>
    </cfRule>
  </conditionalFormatting>
  <conditionalFormatting sqref="BD70:BG70">
    <cfRule type="cellIs" dxfId="4188" priority="3972" operator="equal">
      <formula>_FV(13,"3")</formula>
    </cfRule>
  </conditionalFormatting>
  <conditionalFormatting sqref="BD70:BG70">
    <cfRule type="cellIs" dxfId="4187" priority="3957" operator="equal">
      <formula>"09.00 – 15.00"</formula>
    </cfRule>
  </conditionalFormatting>
  <conditionalFormatting sqref="BD70:BG70">
    <cfRule type="cellIs" dxfId="4186" priority="3958" operator="equal">
      <formula>"09.00 – 18.00"</formula>
    </cfRule>
  </conditionalFormatting>
  <conditionalFormatting sqref="BD70:BG70">
    <cfRule type="cellIs" dxfId="4185" priority="3959" operator="equal">
      <formula>"09.30 – 13.00"</formula>
    </cfRule>
  </conditionalFormatting>
  <conditionalFormatting sqref="BD70:BG70">
    <cfRule type="cellIs" dxfId="4184" priority="3960" operator="equal">
      <formula>"10.30 – 19.30"</formula>
    </cfRule>
  </conditionalFormatting>
  <conditionalFormatting sqref="BD70:BG70">
    <cfRule type="cellIs" dxfId="4183" priority="3961" operator="equal">
      <formula>"11.30 – 19.30"</formula>
    </cfRule>
  </conditionalFormatting>
  <conditionalFormatting sqref="BD70:BG70">
    <cfRule type="cellIs" dxfId="4182" priority="3962" operator="equal">
      <formula>_FV(13,"3")</formula>
    </cfRule>
  </conditionalFormatting>
  <conditionalFormatting sqref="BD70:BG70">
    <cfRule type="cellIs" dxfId="4181" priority="3963" operator="equal">
      <formula>_FV(13,"3")</formula>
    </cfRule>
  </conditionalFormatting>
  <conditionalFormatting sqref="BD70:BG70">
    <cfRule type="cellIs" dxfId="4180" priority="3964" operator="equal">
      <formula>_FV(13,"3")</formula>
    </cfRule>
  </conditionalFormatting>
  <conditionalFormatting sqref="BD70:BG70">
    <cfRule type="containsText" dxfId="4179" priority="3951" operator="containsText" text="09.00 - 13.00">
      <formula>NOT(ISERROR(SEARCH("09.00 - 13.00",BD70)))</formula>
    </cfRule>
    <cfRule type="containsText" dxfId="4178" priority="3952" operator="containsText" text="09.00 – 15:00">
      <formula>NOT(ISERROR(SEARCH("09.00 – 15:00",BD70)))</formula>
    </cfRule>
    <cfRule type="containsText" dxfId="4177" priority="3953" operator="containsText" text="09.00 – 16.00">
      <formula>NOT(ISERROR(SEARCH("09.00 – 16.00",BD70)))</formula>
    </cfRule>
    <cfRule type="containsText" dxfId="4176" priority="3954" operator="containsText" text="09.00 - 13:00">
      <formula>NOT(ISERROR(SEARCH("09.00 - 13:00",BD70)))</formula>
    </cfRule>
    <cfRule type="containsText" dxfId="4175" priority="3955" operator="containsText" text="08.30 – 16:30 ">
      <formula>NOT(ISERROR(SEARCH("08.30 – 16:30 ",BD70)))</formula>
    </cfRule>
    <cfRule type="containsText" dxfId="4174" priority="3956" operator="containsText" text="08.30 – 17:30 ">
      <formula>NOT(ISERROR(SEARCH("08.30 – 17:30 ",BD70)))</formula>
    </cfRule>
  </conditionalFormatting>
  <conditionalFormatting sqref="BD70:BG70">
    <cfRule type="cellIs" dxfId="4173" priority="3943" operator="equal">
      <formula>"09.00 – 15.00"</formula>
    </cfRule>
  </conditionalFormatting>
  <conditionalFormatting sqref="BD70:BG70">
    <cfRule type="cellIs" dxfId="4172" priority="3944" operator="equal">
      <formula>"09.00 – 18.00"</formula>
    </cfRule>
  </conditionalFormatting>
  <conditionalFormatting sqref="BD70:BG70">
    <cfRule type="cellIs" dxfId="4171" priority="3945" operator="equal">
      <formula>"09.30 – 13.00"</formula>
    </cfRule>
  </conditionalFormatting>
  <conditionalFormatting sqref="BD70:BG70">
    <cfRule type="cellIs" dxfId="4170" priority="3946" operator="equal">
      <formula>"10.30 – 19.30"</formula>
    </cfRule>
  </conditionalFormatting>
  <conditionalFormatting sqref="BD70:BG70">
    <cfRule type="cellIs" dxfId="4169" priority="3947" operator="equal">
      <formula>"11.30 – 19.30"</formula>
    </cfRule>
  </conditionalFormatting>
  <conditionalFormatting sqref="BD70:BG70">
    <cfRule type="cellIs" dxfId="4168" priority="3948" operator="equal">
      <formula>_FV(13,"3")</formula>
    </cfRule>
  </conditionalFormatting>
  <conditionalFormatting sqref="BD70:BG70">
    <cfRule type="cellIs" dxfId="4167" priority="3949" operator="equal">
      <formula>_FV(13,"3")</formula>
    </cfRule>
  </conditionalFormatting>
  <conditionalFormatting sqref="BD70:BG70">
    <cfRule type="cellIs" dxfId="4166" priority="3950" operator="equal">
      <formula>_FV(13,"3")</formula>
    </cfRule>
  </conditionalFormatting>
  <conditionalFormatting sqref="BD70:BG70">
    <cfRule type="containsText" dxfId="4165" priority="3933" operator="containsText" text="DOMENICA">
      <formula>NOT(ISERROR(SEARCH("DOMENICA",BD70)))</formula>
    </cfRule>
    <cfRule type="containsText" dxfId="4164" priority="3934" operator="containsText" text="08.30 – 14.30">
      <formula>NOT(ISERROR(SEARCH("08.30 – 14.30",BD70)))</formula>
    </cfRule>
    <cfRule type="containsText" dxfId="4163" priority="3935" operator="containsText" text="09.30 – 18.30">
      <formula>NOT(ISERROR(SEARCH("09.30 – 18.30",BD70)))</formula>
    </cfRule>
    <cfRule type="containsText" dxfId="4162" priority="3936" operator="containsText" text="08.30 – 16.30">
      <formula>NOT(ISERROR(SEARCH("08.30 – 16.30",BD70)))</formula>
    </cfRule>
    <cfRule type="containsText" dxfId="4161" priority="3937" operator="containsText" text="08.30 – 17.30">
      <formula>NOT(ISERROR(SEARCH("08.30 – 17.30",BD70)))</formula>
    </cfRule>
    <cfRule type="containsText" dxfId="4160" priority="3938" operator="containsText" text="09.00 – 18.00">
      <formula>NOT(ISERROR(SEARCH("09.00 – 18.00",BD70)))</formula>
    </cfRule>
    <cfRule type="containsText" dxfId="4159" priority="3939" operator="containsText" text="09.00 – 15.00">
      <formula>NOT(ISERROR(SEARCH("09.00 – 15.00",BD70)))</formula>
    </cfRule>
    <cfRule type="containsText" dxfId="4158" priority="3940" operator="containsText" text="10.30 – 19.30">
      <formula>NOT(ISERROR(SEARCH("10.30 – 19.30",BD70)))</formula>
    </cfRule>
    <cfRule type="containsText" dxfId="4157" priority="3941" operator="containsText" text="09.00 – 13.00">
      <formula>NOT(ISERROR(SEARCH("09.00 – 13.00",BD70)))</formula>
    </cfRule>
    <cfRule type="containsText" dxfId="4156" priority="3942" operator="containsText" text="11.30 – 19.30">
      <formula>NOT(ISERROR(SEARCH("11.30 – 19.30",BD70)))</formula>
    </cfRule>
  </conditionalFormatting>
  <conditionalFormatting sqref="BD70:BG70">
    <cfRule type="cellIs" dxfId="4155" priority="3922" operator="equal">
      <formula>"11.30 – 19.30"</formula>
    </cfRule>
  </conditionalFormatting>
  <conditionalFormatting sqref="BD70:BG70">
    <cfRule type="cellIs" dxfId="4154" priority="3924" operator="equal">
      <formula>_FV(13,"3")</formula>
    </cfRule>
  </conditionalFormatting>
  <conditionalFormatting sqref="BD70:BG70">
    <cfRule type="cellIs" dxfId="4153" priority="3925" operator="equal">
      <formula>_FV(13,"3")</formula>
    </cfRule>
  </conditionalFormatting>
  <conditionalFormatting sqref="BD80:BG80">
    <cfRule type="cellIs" dxfId="4152" priority="3850" operator="equal">
      <formula>_FV(13,"3")</formula>
    </cfRule>
  </conditionalFormatting>
  <conditionalFormatting sqref="BD80:BG80">
    <cfRule type="cellIs" dxfId="4151" priority="3853" operator="equal">
      <formula>"09.00 – 18.00"</formula>
    </cfRule>
  </conditionalFormatting>
  <conditionalFormatting sqref="BD80:BG80">
    <cfRule type="cellIs" dxfId="4150" priority="3854" operator="equal">
      <formula>"09.30 – 13.00"</formula>
    </cfRule>
  </conditionalFormatting>
  <conditionalFormatting sqref="BD80:BG80">
    <cfRule type="cellIs" dxfId="4149" priority="3855" operator="equal">
      <formula>"10.30 – 19.30"</formula>
    </cfRule>
  </conditionalFormatting>
  <conditionalFormatting sqref="BD80:BG80">
    <cfRule type="cellIs" dxfId="4148" priority="3856" operator="equal">
      <formula>"11.30 – 19.30"</formula>
    </cfRule>
  </conditionalFormatting>
  <conditionalFormatting sqref="BD80:BG80">
    <cfRule type="cellIs" dxfId="4147" priority="3857" operator="equal">
      <formula>_FV(13,"3")</formula>
    </cfRule>
  </conditionalFormatting>
  <conditionalFormatting sqref="BD80:BG80">
    <cfRule type="cellIs" dxfId="4146" priority="3858" operator="equal">
      <formula>_FV(13,"3")</formula>
    </cfRule>
  </conditionalFormatting>
  <conditionalFormatting sqref="BD80:BG80">
    <cfRule type="cellIs" dxfId="4145" priority="3859" operator="equal">
      <formula>_FV(13,"3")</formula>
    </cfRule>
  </conditionalFormatting>
  <conditionalFormatting sqref="BD80:BG80">
    <cfRule type="cellIs" dxfId="4144" priority="3846" operator="equal">
      <formula>"09.00 – 18.00"</formula>
    </cfRule>
  </conditionalFormatting>
  <conditionalFormatting sqref="BD80:BG80">
    <cfRule type="cellIs" dxfId="4143" priority="3847" operator="equal">
      <formula>"09.30 – 13.00"</formula>
    </cfRule>
  </conditionalFormatting>
  <conditionalFormatting sqref="BD80:BG80">
    <cfRule type="cellIs" dxfId="4142" priority="3848" operator="equal">
      <formula>"10.30 – 19.30"</formula>
    </cfRule>
  </conditionalFormatting>
  <conditionalFormatting sqref="BD80:BG80">
    <cfRule type="cellIs" dxfId="4141" priority="3910" operator="equal">
      <formula>"09.00 – 13.00"</formula>
    </cfRule>
  </conditionalFormatting>
  <conditionalFormatting sqref="BD80:BG80">
    <cfRule type="cellIs" dxfId="4140" priority="3911" operator="equal">
      <formula>"09.00 – 15.00"</formula>
    </cfRule>
  </conditionalFormatting>
  <conditionalFormatting sqref="BD80:BG80">
    <cfRule type="cellIs" dxfId="4139" priority="3912" operator="equal">
      <formula>"09.00 – 18.00"</formula>
    </cfRule>
  </conditionalFormatting>
  <conditionalFormatting sqref="BD80:BG80">
    <cfRule type="cellIs" dxfId="4138" priority="3913" operator="equal">
      <formula>"09.30 – 13.00"</formula>
    </cfRule>
  </conditionalFormatting>
  <conditionalFormatting sqref="BD80:BG80">
    <cfRule type="cellIs" dxfId="4137" priority="3914" operator="equal">
      <formula>"10.30 – 19.30"</formula>
    </cfRule>
  </conditionalFormatting>
  <conditionalFormatting sqref="BD80:BG80">
    <cfRule type="cellIs" dxfId="4136" priority="3915" operator="equal">
      <formula>"11.30 – 19.30"</formula>
    </cfRule>
  </conditionalFormatting>
  <conditionalFormatting sqref="BD80:BG80">
    <cfRule type="cellIs" dxfId="4135" priority="3916" operator="equal">
      <formula>_FV(13,"3")</formula>
    </cfRule>
  </conditionalFormatting>
  <conditionalFormatting sqref="BD80:BG80">
    <cfRule type="cellIs" dxfId="4134" priority="3917" operator="equal">
      <formula>_FV(13,"3")</formula>
    </cfRule>
  </conditionalFormatting>
  <conditionalFormatting sqref="BD80:BG80">
    <cfRule type="cellIs" dxfId="4133" priority="3918" operator="equal">
      <formula>_FV(13,"3")</formula>
    </cfRule>
  </conditionalFormatting>
  <conditionalFormatting sqref="BD80:BG80">
    <cfRule type="containsText" dxfId="4132" priority="3900" operator="containsText" text="DOMENICA">
      <formula>NOT(ISERROR(SEARCH("DOMENICA",BD80)))</formula>
    </cfRule>
    <cfRule type="containsText" dxfId="4131" priority="3901" operator="containsText" text="08.30 – 14.30">
      <formula>NOT(ISERROR(SEARCH("08.30 – 14.30",BD80)))</formula>
    </cfRule>
    <cfRule type="containsText" dxfId="4130" priority="3902" operator="containsText" text="09.30 – 18.30">
      <formula>NOT(ISERROR(SEARCH("09.30 – 18.30",BD80)))</formula>
    </cfRule>
    <cfRule type="containsText" dxfId="4129" priority="3903" operator="containsText" text="08.30 – 16.30">
      <formula>NOT(ISERROR(SEARCH("08.30 – 16.30",BD80)))</formula>
    </cfRule>
    <cfRule type="containsText" dxfId="4128" priority="3904" operator="containsText" text="08.30 – 17.30">
      <formula>NOT(ISERROR(SEARCH("08.30 – 17.30",BD80)))</formula>
    </cfRule>
    <cfRule type="containsText" dxfId="4127" priority="3905" operator="containsText" text="09.00 – 18.00">
      <formula>NOT(ISERROR(SEARCH("09.00 – 18.00",BD80)))</formula>
    </cfRule>
    <cfRule type="containsText" dxfId="4126" priority="3906" operator="containsText" text="09.00 – 15.00">
      <formula>NOT(ISERROR(SEARCH("09.00 – 15.00",BD80)))</formula>
    </cfRule>
    <cfRule type="containsText" dxfId="4125" priority="3907" operator="containsText" text="10.30 – 19.30">
      <formula>NOT(ISERROR(SEARCH("10.30 – 19.30",BD80)))</formula>
    </cfRule>
    <cfRule type="containsText" dxfId="4124" priority="3908" operator="containsText" text="09.00 – 13.00">
      <formula>NOT(ISERROR(SEARCH("09.00 – 13.00",BD80)))</formula>
    </cfRule>
    <cfRule type="containsText" dxfId="4123" priority="3909" operator="containsText" text="11.30 – 19.30">
      <formula>NOT(ISERROR(SEARCH("11.30 – 19.30",BD80)))</formula>
    </cfRule>
  </conditionalFormatting>
  <conditionalFormatting sqref="BD80:BG80">
    <cfRule type="cellIs" dxfId="4122" priority="3892" operator="equal">
      <formula>"09.00 – 15.00"</formula>
    </cfRule>
  </conditionalFormatting>
  <conditionalFormatting sqref="BD80:BG80">
    <cfRule type="cellIs" dxfId="4121" priority="3893" operator="equal">
      <formula>"09.00 – 18.00"</formula>
    </cfRule>
  </conditionalFormatting>
  <conditionalFormatting sqref="BD80:BG80">
    <cfRule type="cellIs" dxfId="4120" priority="3894" operator="equal">
      <formula>"09.30 – 13.00"</formula>
    </cfRule>
  </conditionalFormatting>
  <conditionalFormatting sqref="BD80:BG80">
    <cfRule type="cellIs" dxfId="4119" priority="3895" operator="equal">
      <formula>"10.30 – 19.30"</formula>
    </cfRule>
  </conditionalFormatting>
  <conditionalFormatting sqref="BD80:BG80">
    <cfRule type="cellIs" dxfId="4118" priority="3896" operator="equal">
      <formula>"11.30 – 19.30"</formula>
    </cfRule>
  </conditionalFormatting>
  <conditionalFormatting sqref="BD80:BG80">
    <cfRule type="cellIs" dxfId="4117" priority="3897" operator="equal">
      <formula>_FV(13,"3")</formula>
    </cfRule>
  </conditionalFormatting>
  <conditionalFormatting sqref="BD80:BG80">
    <cfRule type="cellIs" dxfId="4116" priority="3898" operator="equal">
      <formula>_FV(13,"3")</formula>
    </cfRule>
  </conditionalFormatting>
  <conditionalFormatting sqref="BD80:BG80">
    <cfRule type="cellIs" dxfId="4115" priority="3899" operator="equal">
      <formula>_FV(13,"3")</formula>
    </cfRule>
  </conditionalFormatting>
  <conditionalFormatting sqref="BD80:BG80">
    <cfRule type="cellIs" dxfId="4114" priority="3884" operator="equal">
      <formula>"09.00 – 15.00"</formula>
    </cfRule>
  </conditionalFormatting>
  <conditionalFormatting sqref="BD80:BG80">
    <cfRule type="cellIs" dxfId="4113" priority="3885" operator="equal">
      <formula>"09.00 – 18.00"</formula>
    </cfRule>
  </conditionalFormatting>
  <conditionalFormatting sqref="BD80:BG80">
    <cfRule type="cellIs" dxfId="4112" priority="3886" operator="equal">
      <formula>"09.30 – 13.00"</formula>
    </cfRule>
  </conditionalFormatting>
  <conditionalFormatting sqref="BD80:BG80">
    <cfRule type="cellIs" dxfId="4111" priority="3887" operator="equal">
      <formula>"10.30 – 19.30"</formula>
    </cfRule>
  </conditionalFormatting>
  <conditionalFormatting sqref="BD80:BG80">
    <cfRule type="cellIs" dxfId="4110" priority="3888" operator="equal">
      <formula>"11.30 – 19.30"</formula>
    </cfRule>
  </conditionalFormatting>
  <conditionalFormatting sqref="BD80:BG80">
    <cfRule type="cellIs" dxfId="4109" priority="3889" operator="equal">
      <formula>_FV(13,"3")</formula>
    </cfRule>
  </conditionalFormatting>
  <conditionalFormatting sqref="BD80:BG80">
    <cfRule type="cellIs" dxfId="4108" priority="3890" operator="equal">
      <formula>_FV(13,"3")</formula>
    </cfRule>
  </conditionalFormatting>
  <conditionalFormatting sqref="BD80:BG80">
    <cfRule type="cellIs" dxfId="4107" priority="3891" operator="equal">
      <formula>_FV(13,"3")</formula>
    </cfRule>
  </conditionalFormatting>
  <conditionalFormatting sqref="BD80:BG80">
    <cfRule type="containsText" dxfId="4106" priority="3878" operator="containsText" text="09.00 - 13.00">
      <formula>NOT(ISERROR(SEARCH("09.00 - 13.00",BD80)))</formula>
    </cfRule>
    <cfRule type="containsText" dxfId="4105" priority="3879" operator="containsText" text="09.00 – 15:00">
      <formula>NOT(ISERROR(SEARCH("09.00 – 15:00",BD80)))</formula>
    </cfRule>
    <cfRule type="containsText" dxfId="4104" priority="3880" operator="containsText" text="09.00 – 16.00">
      <formula>NOT(ISERROR(SEARCH("09.00 – 16.00",BD80)))</formula>
    </cfRule>
    <cfRule type="containsText" dxfId="4103" priority="3881" operator="containsText" text="09.00 - 13:00">
      <formula>NOT(ISERROR(SEARCH("09.00 - 13:00",BD80)))</formula>
    </cfRule>
    <cfRule type="containsText" dxfId="4102" priority="3882" operator="containsText" text="08.30 – 16:30 ">
      <formula>NOT(ISERROR(SEARCH("08.30 – 16:30 ",BD80)))</formula>
    </cfRule>
    <cfRule type="containsText" dxfId="4101" priority="3883" operator="containsText" text="08.30 – 17:30 ">
      <formula>NOT(ISERROR(SEARCH("08.30 – 17:30 ",BD80)))</formula>
    </cfRule>
  </conditionalFormatting>
  <conditionalFormatting sqref="BD80:BG80">
    <cfRule type="cellIs" dxfId="4100" priority="3870" operator="equal">
      <formula>"09.00 – 15.00"</formula>
    </cfRule>
  </conditionalFormatting>
  <conditionalFormatting sqref="BD80:BG80">
    <cfRule type="cellIs" dxfId="4099" priority="3871" operator="equal">
      <formula>"09.00 – 18.00"</formula>
    </cfRule>
  </conditionalFormatting>
  <conditionalFormatting sqref="BD80:BG80">
    <cfRule type="cellIs" dxfId="4098" priority="3872" operator="equal">
      <formula>"09.30 – 13.00"</formula>
    </cfRule>
  </conditionalFormatting>
  <conditionalFormatting sqref="BD80:BG80">
    <cfRule type="cellIs" dxfId="4097" priority="3873" operator="equal">
      <formula>"10.30 – 19.30"</formula>
    </cfRule>
  </conditionalFormatting>
  <conditionalFormatting sqref="BD80:BG80">
    <cfRule type="cellIs" dxfId="4096" priority="3874" operator="equal">
      <formula>"11.30 – 19.30"</formula>
    </cfRule>
  </conditionalFormatting>
  <conditionalFormatting sqref="BD80:BG80">
    <cfRule type="cellIs" dxfId="4095" priority="3875" operator="equal">
      <formula>_FV(13,"3")</formula>
    </cfRule>
  </conditionalFormatting>
  <conditionalFormatting sqref="BD80:BG80">
    <cfRule type="cellIs" dxfId="4094" priority="3876" operator="equal">
      <formula>_FV(13,"3")</formula>
    </cfRule>
  </conditionalFormatting>
  <conditionalFormatting sqref="BD80:BG80">
    <cfRule type="cellIs" dxfId="4093" priority="3877" operator="equal">
      <formula>_FV(13,"3")</formula>
    </cfRule>
  </conditionalFormatting>
  <conditionalFormatting sqref="BD80:BG80">
    <cfRule type="containsText" dxfId="4092" priority="3860" operator="containsText" text="DOMENICA">
      <formula>NOT(ISERROR(SEARCH("DOMENICA",BD80)))</formula>
    </cfRule>
    <cfRule type="containsText" dxfId="4091" priority="3861" operator="containsText" text="08.30 – 14.30">
      <formula>NOT(ISERROR(SEARCH("08.30 – 14.30",BD80)))</formula>
    </cfRule>
    <cfRule type="containsText" dxfId="4090" priority="3862" operator="containsText" text="09.30 – 18.30">
      <formula>NOT(ISERROR(SEARCH("09.30 – 18.30",BD80)))</formula>
    </cfRule>
    <cfRule type="containsText" dxfId="4089" priority="3863" operator="containsText" text="08.30 – 16.30">
      <formula>NOT(ISERROR(SEARCH("08.30 – 16.30",BD80)))</formula>
    </cfRule>
    <cfRule type="containsText" dxfId="4088" priority="3864" operator="containsText" text="08.30 – 17.30">
      <formula>NOT(ISERROR(SEARCH("08.30 – 17.30",BD80)))</formula>
    </cfRule>
    <cfRule type="containsText" dxfId="4087" priority="3865" operator="containsText" text="09.00 – 18.00">
      <formula>NOT(ISERROR(SEARCH("09.00 – 18.00",BD80)))</formula>
    </cfRule>
    <cfRule type="containsText" dxfId="4086" priority="3866" operator="containsText" text="09.00 – 15.00">
      <formula>NOT(ISERROR(SEARCH("09.00 – 15.00",BD80)))</formula>
    </cfRule>
    <cfRule type="containsText" dxfId="4085" priority="3867" operator="containsText" text="10.30 – 19.30">
      <formula>NOT(ISERROR(SEARCH("10.30 – 19.30",BD80)))</formula>
    </cfRule>
    <cfRule type="containsText" dxfId="4084" priority="3868" operator="containsText" text="09.00 – 13.00">
      <formula>NOT(ISERROR(SEARCH("09.00 – 13.00",BD80)))</formula>
    </cfRule>
    <cfRule type="containsText" dxfId="4083" priority="3869" operator="containsText" text="11.30 – 19.30">
      <formula>NOT(ISERROR(SEARCH("11.30 – 19.30",BD80)))</formula>
    </cfRule>
  </conditionalFormatting>
  <conditionalFormatting sqref="BD80:BG80">
    <cfRule type="cellIs" dxfId="4082" priority="3849" operator="equal">
      <formula>"11.30 – 19.30"</formula>
    </cfRule>
  </conditionalFormatting>
  <conditionalFormatting sqref="BD80:BG80">
    <cfRule type="cellIs" dxfId="4081" priority="3851" operator="equal">
      <formula>_FV(13,"3")</formula>
    </cfRule>
  </conditionalFormatting>
  <conditionalFormatting sqref="BD80:BG80">
    <cfRule type="cellIs" dxfId="4080" priority="3852" operator="equal">
      <formula>_FV(13,"3")</formula>
    </cfRule>
  </conditionalFormatting>
  <conditionalFormatting sqref="BD90:BG90">
    <cfRule type="cellIs" dxfId="4079" priority="3837" operator="equal">
      <formula>"09.00 – 13.00"</formula>
    </cfRule>
  </conditionalFormatting>
  <conditionalFormatting sqref="BD90:BG90">
    <cfRule type="cellIs" dxfId="4078" priority="3838" operator="equal">
      <formula>"09.00 – 15.00"</formula>
    </cfRule>
  </conditionalFormatting>
  <conditionalFormatting sqref="BD90:BG90">
    <cfRule type="cellIs" dxfId="4077" priority="3839" operator="equal">
      <formula>"09.00 – 18.00"</formula>
    </cfRule>
  </conditionalFormatting>
  <conditionalFormatting sqref="BD90:BG90">
    <cfRule type="cellIs" dxfId="4076" priority="3840" operator="equal">
      <formula>"09.30 – 13.00"</formula>
    </cfRule>
  </conditionalFormatting>
  <conditionalFormatting sqref="BD90:BG90">
    <cfRule type="cellIs" dxfId="4075" priority="3841" operator="equal">
      <formula>"10.30 – 19.30"</formula>
    </cfRule>
  </conditionalFormatting>
  <conditionalFormatting sqref="BD90:BG90">
    <cfRule type="cellIs" dxfId="4074" priority="3842" operator="equal">
      <formula>"11.30 – 19.30"</formula>
    </cfRule>
  </conditionalFormatting>
  <conditionalFormatting sqref="BD90:BG90">
    <cfRule type="cellIs" dxfId="4073" priority="3843" operator="equal">
      <formula>_FV(13,"3")</formula>
    </cfRule>
  </conditionalFormatting>
  <conditionalFormatting sqref="BD90:BG90">
    <cfRule type="cellIs" dxfId="4072" priority="3844" operator="equal">
      <formula>_FV(13,"3")</formula>
    </cfRule>
  </conditionalFormatting>
  <conditionalFormatting sqref="BD90:BG90">
    <cfRule type="cellIs" dxfId="4071" priority="3845" operator="equal">
      <formula>_FV(13,"3")</formula>
    </cfRule>
  </conditionalFormatting>
  <conditionalFormatting sqref="BD90:BG90">
    <cfRule type="containsText" dxfId="4070" priority="3827" operator="containsText" text="DOMENICA">
      <formula>NOT(ISERROR(SEARCH("DOMENICA",BD90)))</formula>
    </cfRule>
    <cfRule type="containsText" dxfId="4069" priority="3828" operator="containsText" text="08.30 – 14.30">
      <formula>NOT(ISERROR(SEARCH("08.30 – 14.30",BD90)))</formula>
    </cfRule>
    <cfRule type="containsText" dxfId="4068" priority="3829" operator="containsText" text="09.30 – 18.30">
      <formula>NOT(ISERROR(SEARCH("09.30 – 18.30",BD90)))</formula>
    </cfRule>
    <cfRule type="containsText" dxfId="4067" priority="3830" operator="containsText" text="08.30 – 16.30">
      <formula>NOT(ISERROR(SEARCH("08.30 – 16.30",BD90)))</formula>
    </cfRule>
    <cfRule type="containsText" dxfId="4066" priority="3831" operator="containsText" text="08.30 – 17.30">
      <formula>NOT(ISERROR(SEARCH("08.30 – 17.30",BD90)))</formula>
    </cfRule>
    <cfRule type="containsText" dxfId="4065" priority="3832" operator="containsText" text="09.00 – 18.00">
      <formula>NOT(ISERROR(SEARCH("09.00 – 18.00",BD90)))</formula>
    </cfRule>
    <cfRule type="containsText" dxfId="4064" priority="3833" operator="containsText" text="09.00 – 15.00">
      <formula>NOT(ISERROR(SEARCH("09.00 – 15.00",BD90)))</formula>
    </cfRule>
    <cfRule type="containsText" dxfId="4063" priority="3834" operator="containsText" text="10.30 – 19.30">
      <formula>NOT(ISERROR(SEARCH("10.30 – 19.30",BD90)))</formula>
    </cfRule>
    <cfRule type="containsText" dxfId="4062" priority="3835" operator="containsText" text="09.00 – 13.00">
      <formula>NOT(ISERROR(SEARCH("09.00 – 13.00",BD90)))</formula>
    </cfRule>
    <cfRule type="containsText" dxfId="4061" priority="3836" operator="containsText" text="11.30 – 19.30">
      <formula>NOT(ISERROR(SEARCH("11.30 – 19.30",BD90)))</formula>
    </cfRule>
  </conditionalFormatting>
  <conditionalFormatting sqref="BD90:BG90">
    <cfRule type="cellIs" dxfId="4060" priority="3819" operator="equal">
      <formula>"09.00 – 15.00"</formula>
    </cfRule>
  </conditionalFormatting>
  <conditionalFormatting sqref="BD90:BG90">
    <cfRule type="cellIs" dxfId="4059" priority="3820" operator="equal">
      <formula>"09.00 – 18.00"</formula>
    </cfRule>
  </conditionalFormatting>
  <conditionalFormatting sqref="BD90:BG90">
    <cfRule type="cellIs" dxfId="4058" priority="3821" operator="equal">
      <formula>"09.30 – 13.00"</formula>
    </cfRule>
  </conditionalFormatting>
  <conditionalFormatting sqref="BD90:BG90">
    <cfRule type="cellIs" dxfId="4057" priority="3822" operator="equal">
      <formula>"10.30 – 19.30"</formula>
    </cfRule>
  </conditionalFormatting>
  <conditionalFormatting sqref="BD90:BG90">
    <cfRule type="cellIs" dxfId="4056" priority="3823" operator="equal">
      <formula>"11.30 – 19.30"</formula>
    </cfRule>
  </conditionalFormatting>
  <conditionalFormatting sqref="BD90:BG90">
    <cfRule type="cellIs" dxfId="4055" priority="3824" operator="equal">
      <formula>_FV(13,"3")</formula>
    </cfRule>
  </conditionalFormatting>
  <conditionalFormatting sqref="BD90:BG90">
    <cfRule type="cellIs" dxfId="4054" priority="3825" operator="equal">
      <formula>_FV(13,"3")</formula>
    </cfRule>
  </conditionalFormatting>
  <conditionalFormatting sqref="BD90:BG90">
    <cfRule type="cellIs" dxfId="4053" priority="3826" operator="equal">
      <formula>_FV(13,"3")</formula>
    </cfRule>
  </conditionalFormatting>
  <conditionalFormatting sqref="BD90:BG90">
    <cfRule type="cellIs" dxfId="4052" priority="3811" operator="equal">
      <formula>"09.00 – 15.00"</formula>
    </cfRule>
  </conditionalFormatting>
  <conditionalFormatting sqref="BD90:BG90">
    <cfRule type="cellIs" dxfId="4051" priority="3812" operator="equal">
      <formula>"09.00 – 18.00"</formula>
    </cfRule>
  </conditionalFormatting>
  <conditionalFormatting sqref="BD90:BG90">
    <cfRule type="cellIs" dxfId="4050" priority="3813" operator="equal">
      <formula>"09.30 – 13.00"</formula>
    </cfRule>
  </conditionalFormatting>
  <conditionalFormatting sqref="BD90:BG90">
    <cfRule type="cellIs" dxfId="4049" priority="3814" operator="equal">
      <formula>"10.30 – 19.30"</formula>
    </cfRule>
  </conditionalFormatting>
  <conditionalFormatting sqref="BD90:BG90">
    <cfRule type="cellIs" dxfId="4048" priority="3815" operator="equal">
      <formula>"11.30 – 19.30"</formula>
    </cfRule>
  </conditionalFormatting>
  <conditionalFormatting sqref="BD90:BG90">
    <cfRule type="cellIs" dxfId="4047" priority="3816" operator="equal">
      <formula>_FV(13,"3")</formula>
    </cfRule>
  </conditionalFormatting>
  <conditionalFormatting sqref="BD90:BG90">
    <cfRule type="cellIs" dxfId="4046" priority="3817" operator="equal">
      <formula>_FV(13,"3")</formula>
    </cfRule>
  </conditionalFormatting>
  <conditionalFormatting sqref="BD90:BG90">
    <cfRule type="cellIs" dxfId="4045" priority="3818" operator="equal">
      <formula>_FV(13,"3")</formula>
    </cfRule>
  </conditionalFormatting>
  <conditionalFormatting sqref="BD90:BG90">
    <cfRule type="containsText" dxfId="4044" priority="3805" operator="containsText" text="09.00 - 13.00">
      <formula>NOT(ISERROR(SEARCH("09.00 - 13.00",BD90)))</formula>
    </cfRule>
    <cfRule type="containsText" dxfId="4043" priority="3806" operator="containsText" text="09.00 – 15:00">
      <formula>NOT(ISERROR(SEARCH("09.00 – 15:00",BD90)))</formula>
    </cfRule>
    <cfRule type="containsText" dxfId="4042" priority="3807" operator="containsText" text="09.00 – 16.00">
      <formula>NOT(ISERROR(SEARCH("09.00 – 16.00",BD90)))</formula>
    </cfRule>
    <cfRule type="containsText" dxfId="4041" priority="3808" operator="containsText" text="09.00 - 13:00">
      <formula>NOT(ISERROR(SEARCH("09.00 - 13:00",BD90)))</formula>
    </cfRule>
    <cfRule type="containsText" dxfId="4040" priority="3809" operator="containsText" text="08.30 – 16:30 ">
      <formula>NOT(ISERROR(SEARCH("08.30 – 16:30 ",BD90)))</formula>
    </cfRule>
    <cfRule type="containsText" dxfId="4039" priority="3810" operator="containsText" text="08.30 – 17:30 ">
      <formula>NOT(ISERROR(SEARCH("08.30 – 17:30 ",BD90)))</formula>
    </cfRule>
  </conditionalFormatting>
  <conditionalFormatting sqref="BD90:BG90">
    <cfRule type="cellIs" dxfId="4038" priority="3797" operator="equal">
      <formula>"09.00 – 15.00"</formula>
    </cfRule>
  </conditionalFormatting>
  <conditionalFormatting sqref="BD90:BG90">
    <cfRule type="cellIs" dxfId="4037" priority="3798" operator="equal">
      <formula>"09.00 – 18.00"</formula>
    </cfRule>
  </conditionalFormatting>
  <conditionalFormatting sqref="BD90:BG90">
    <cfRule type="cellIs" dxfId="4036" priority="3799" operator="equal">
      <formula>"09.30 – 13.00"</formula>
    </cfRule>
  </conditionalFormatting>
  <conditionalFormatting sqref="BD90:BG90">
    <cfRule type="cellIs" dxfId="4035" priority="3800" operator="equal">
      <formula>"10.30 – 19.30"</formula>
    </cfRule>
  </conditionalFormatting>
  <conditionalFormatting sqref="BD90:BG90">
    <cfRule type="cellIs" dxfId="4034" priority="3801" operator="equal">
      <formula>"11.30 – 19.30"</formula>
    </cfRule>
  </conditionalFormatting>
  <conditionalFormatting sqref="BD90:BG90">
    <cfRule type="cellIs" dxfId="4033" priority="3802" operator="equal">
      <formula>_FV(13,"3")</formula>
    </cfRule>
  </conditionalFormatting>
  <conditionalFormatting sqref="BD90:BG90">
    <cfRule type="cellIs" dxfId="4032" priority="3803" operator="equal">
      <formula>_FV(13,"3")</formula>
    </cfRule>
  </conditionalFormatting>
  <conditionalFormatting sqref="BD90:BG90">
    <cfRule type="cellIs" dxfId="4031" priority="3804" operator="equal">
      <formula>_FV(13,"3")</formula>
    </cfRule>
  </conditionalFormatting>
  <conditionalFormatting sqref="BD90:BG90">
    <cfRule type="containsText" dxfId="4030" priority="3787" operator="containsText" text="DOMENICA">
      <formula>NOT(ISERROR(SEARCH("DOMENICA",BD90)))</formula>
    </cfRule>
    <cfRule type="containsText" dxfId="4029" priority="3788" operator="containsText" text="08.30 – 14.30">
      <formula>NOT(ISERROR(SEARCH("08.30 – 14.30",BD90)))</formula>
    </cfRule>
    <cfRule type="containsText" dxfId="4028" priority="3789" operator="containsText" text="09.30 – 18.30">
      <formula>NOT(ISERROR(SEARCH("09.30 – 18.30",BD90)))</formula>
    </cfRule>
    <cfRule type="containsText" dxfId="4027" priority="3790" operator="containsText" text="08.30 – 16.30">
      <formula>NOT(ISERROR(SEARCH("08.30 – 16.30",BD90)))</formula>
    </cfRule>
    <cfRule type="containsText" dxfId="4026" priority="3791" operator="containsText" text="08.30 – 17.30">
      <formula>NOT(ISERROR(SEARCH("08.30 – 17.30",BD90)))</formula>
    </cfRule>
    <cfRule type="containsText" dxfId="4025" priority="3792" operator="containsText" text="09.00 – 18.00">
      <formula>NOT(ISERROR(SEARCH("09.00 – 18.00",BD90)))</formula>
    </cfRule>
    <cfRule type="containsText" dxfId="4024" priority="3793" operator="containsText" text="09.00 – 15.00">
      <formula>NOT(ISERROR(SEARCH("09.00 – 15.00",BD90)))</formula>
    </cfRule>
    <cfRule type="containsText" dxfId="4023" priority="3794" operator="containsText" text="10.30 – 19.30">
      <formula>NOT(ISERROR(SEARCH("10.30 – 19.30",BD90)))</formula>
    </cfRule>
    <cfRule type="containsText" dxfId="4022" priority="3795" operator="containsText" text="09.00 – 13.00">
      <formula>NOT(ISERROR(SEARCH("09.00 – 13.00",BD90)))</formula>
    </cfRule>
    <cfRule type="containsText" dxfId="4021" priority="3796" operator="containsText" text="11.30 – 19.30">
      <formula>NOT(ISERROR(SEARCH("11.30 – 19.30",BD90)))</formula>
    </cfRule>
  </conditionalFormatting>
  <conditionalFormatting sqref="BD90:BG90">
    <cfRule type="cellIs" dxfId="4020" priority="3780" operator="equal">
      <formula>"09.00 – 18.00"</formula>
    </cfRule>
  </conditionalFormatting>
  <conditionalFormatting sqref="BD90:BG90">
    <cfRule type="cellIs" dxfId="4019" priority="3781" operator="equal">
      <formula>"09.30 – 13.00"</formula>
    </cfRule>
  </conditionalFormatting>
  <conditionalFormatting sqref="BD90:BG90">
    <cfRule type="cellIs" dxfId="4018" priority="3782" operator="equal">
      <formula>"10.30 – 19.30"</formula>
    </cfRule>
  </conditionalFormatting>
  <conditionalFormatting sqref="BD90:BG90">
    <cfRule type="cellIs" dxfId="4017" priority="3783" operator="equal">
      <formula>"11.30 – 19.30"</formula>
    </cfRule>
  </conditionalFormatting>
  <conditionalFormatting sqref="BD90:BG90">
    <cfRule type="cellIs" dxfId="4016" priority="3784" operator="equal">
      <formula>_FV(13,"3")</formula>
    </cfRule>
  </conditionalFormatting>
  <conditionalFormatting sqref="BD90:BG90">
    <cfRule type="cellIs" dxfId="4015" priority="3785" operator="equal">
      <formula>_FV(13,"3")</formula>
    </cfRule>
  </conditionalFormatting>
  <conditionalFormatting sqref="BD90:BG90">
    <cfRule type="cellIs" dxfId="4014" priority="3786" operator="equal">
      <formula>_FV(13,"3")</formula>
    </cfRule>
  </conditionalFormatting>
  <conditionalFormatting sqref="BD90:BG90">
    <cfRule type="cellIs" dxfId="4013" priority="3773" operator="equal">
      <formula>"09.00 – 18.00"</formula>
    </cfRule>
  </conditionalFormatting>
  <conditionalFormatting sqref="BD90:BG90">
    <cfRule type="cellIs" dxfId="4012" priority="3774" operator="equal">
      <formula>"09.30 – 13.00"</formula>
    </cfRule>
  </conditionalFormatting>
  <conditionalFormatting sqref="BD90:BG90">
    <cfRule type="cellIs" dxfId="4011" priority="3775" operator="equal">
      <formula>"10.30 – 19.30"</formula>
    </cfRule>
  </conditionalFormatting>
  <conditionalFormatting sqref="BD90:BG90">
    <cfRule type="cellIs" dxfId="4010" priority="3776" operator="equal">
      <formula>"11.30 – 19.30"</formula>
    </cfRule>
  </conditionalFormatting>
  <conditionalFormatting sqref="BD90:BG90">
    <cfRule type="cellIs" dxfId="4009" priority="3777" operator="equal">
      <formula>_FV(13,"3")</formula>
    </cfRule>
  </conditionalFormatting>
  <conditionalFormatting sqref="BD90:BG90">
    <cfRule type="cellIs" dxfId="4008" priority="3778" operator="equal">
      <formula>_FV(13,"3")</formula>
    </cfRule>
  </conditionalFormatting>
  <conditionalFormatting sqref="BD90:BG90">
    <cfRule type="cellIs" dxfId="4007" priority="3779" operator="equal">
      <formula>_FV(13,"3")</formula>
    </cfRule>
  </conditionalFormatting>
  <conditionalFormatting sqref="BD89:BG89">
    <cfRule type="containsText" dxfId="4006" priority="3756" operator="containsText" text="08.30 – 14.30">
      <formula>NOT(ISERROR(SEARCH("08.30 – 14.30",BD89)))</formula>
    </cfRule>
    <cfRule type="containsText" dxfId="4005" priority="3757" operator="containsText" text="09:30 – 18.30">
      <formula>NOT(ISERROR(SEARCH("09:30 – 18.30",BD89)))</formula>
    </cfRule>
    <cfRule type="containsText" dxfId="4004" priority="3758" operator="containsText" text="10.30 – 18.30">
      <formula>NOT(ISERROR(SEARCH("10.30 – 18.30",BD89)))</formula>
    </cfRule>
    <cfRule type="containsText" dxfId="4003" priority="3759" operator="containsText" text="09.30 – 18.30">
      <formula>NOT(ISERROR(SEARCH("09.30 – 18.30",BD89)))</formula>
    </cfRule>
    <cfRule type="containsText" dxfId="4002" priority="3760" operator="containsText" text="09.00 – 13:00">
      <formula>NOT(ISERROR(SEARCH("09.00 – 13:00",BD89)))</formula>
    </cfRule>
    <cfRule type="containsText" dxfId="4001" priority="3761" operator="containsText" text="08.30 – 16.30">
      <formula>NOT(ISERROR(SEARCH("08.30 – 16.30",BD89)))</formula>
    </cfRule>
    <cfRule type="containsText" dxfId="4000" priority="3762" operator="containsText" text="08:30 – 17.30">
      <formula>NOT(ISERROR(SEARCH("08:30 – 17.30",BD89)))</formula>
    </cfRule>
    <cfRule type="containsText" dxfId="3999" priority="3763" operator="containsText" text="08.30 – 17.30">
      <formula>NOT(ISERROR(SEARCH("08.30 – 17.30",BD89)))</formula>
    </cfRule>
    <cfRule type="containsText" dxfId="3998" priority="3764" operator="containsText" text="09.00 – 18.00">
      <formula>NOT(ISERROR(SEARCH("09.00 – 18.00",BD89)))</formula>
    </cfRule>
    <cfRule type="containsText" dxfId="3997" priority="3765" operator="containsText" text="09.00 – 13.00">
      <formula>NOT(ISERROR(SEARCH("09.00 – 13.00",BD89)))</formula>
    </cfRule>
    <cfRule type="containsText" dxfId="3996" priority="3766" operator="containsText" text="11.30 – 19.30">
      <formula>NOT(ISERROR(SEARCH("11.30 – 19.30",BD89)))</formula>
    </cfRule>
    <cfRule type="containsText" dxfId="3995" priority="3767" operator="containsText" text="10.30 – 19.30">
      <formula>NOT(ISERROR(SEARCH("10.30 – 19.30",BD89)))</formula>
    </cfRule>
    <cfRule type="containsText" dxfId="3994" priority="3768" operator="containsText" text="09.00 – 15.00">
      <formula>NOT(ISERROR(SEARCH("09.00 – 15.00",BD89)))</formula>
    </cfRule>
    <cfRule type="containsText" dxfId="3993" priority="3769" operator="containsText" text="12:30">
      <formula>NOT(ISERROR(SEARCH("12:30",BD89)))</formula>
    </cfRule>
    <cfRule type="containsText" dxfId="3992" priority="3770" operator="containsText" text="13:30">
      <formula>NOT(ISERROR(SEARCH("13:30",BD89)))</formula>
    </cfRule>
    <cfRule type="containsText" dxfId="3991" priority="3771" operator="containsText" text="FESTIVITÁ">
      <formula>NOT(ISERROR(SEARCH("FESTIVITÁ",BD89)))</formula>
    </cfRule>
    <cfRule type="cellIs" dxfId="3990" priority="3772" operator="equal">
      <formula>"DOMENICA"</formula>
    </cfRule>
  </conditionalFormatting>
  <conditionalFormatting sqref="BD89:BG89">
    <cfRule type="containsText" dxfId="3989" priority="3750" operator="containsText" text="09.00 - 13.00">
      <formula>NOT(ISERROR(SEARCH("09.00 - 13.00",BD89)))</formula>
    </cfRule>
    <cfRule type="containsText" dxfId="3988" priority="3751" operator="containsText" text="09.00 – 15:00">
      <formula>NOT(ISERROR(SEARCH("09.00 – 15:00",BD89)))</formula>
    </cfRule>
    <cfRule type="containsText" dxfId="3987" priority="3752" operator="containsText" text="09.00 – 16.00">
      <formula>NOT(ISERROR(SEARCH("09.00 – 16.00",BD89)))</formula>
    </cfRule>
    <cfRule type="containsText" dxfId="3986" priority="3753" operator="containsText" text="09.00 - 13:00">
      <formula>NOT(ISERROR(SEARCH("09.00 - 13:00",BD89)))</formula>
    </cfRule>
    <cfRule type="containsText" dxfId="3985" priority="3754" operator="containsText" text="08.30 – 16:30 ">
      <formula>NOT(ISERROR(SEARCH("08.30 – 16:30 ",BD89)))</formula>
    </cfRule>
    <cfRule type="containsText" dxfId="3984" priority="3755" operator="containsText" text="08.30 – 17:30 ">
      <formula>NOT(ISERROR(SEARCH("08.30 – 17:30 ",BD89)))</formula>
    </cfRule>
  </conditionalFormatting>
  <conditionalFormatting sqref="BC35">
    <cfRule type="containsText" dxfId="3983" priority="3733" operator="containsText" text="08.30 – 14.30">
      <formula>NOT(ISERROR(SEARCH("08.30 – 14.30",BC35)))</formula>
    </cfRule>
    <cfRule type="containsText" dxfId="3982" priority="3734" operator="containsText" text="09:30 – 18.30">
      <formula>NOT(ISERROR(SEARCH("09:30 – 18.30",BC35)))</formula>
    </cfRule>
    <cfRule type="containsText" dxfId="3981" priority="3735" operator="containsText" text="10.30 – 18.30">
      <formula>NOT(ISERROR(SEARCH("10.30 – 18.30",BC35)))</formula>
    </cfRule>
    <cfRule type="containsText" dxfId="3980" priority="3736" operator="containsText" text="09.30 – 18.30">
      <formula>NOT(ISERROR(SEARCH("09.30 – 18.30",BC35)))</formula>
    </cfRule>
    <cfRule type="containsText" dxfId="3979" priority="3737" operator="containsText" text="09.00 – 13:00">
      <formula>NOT(ISERROR(SEARCH("09.00 – 13:00",BC35)))</formula>
    </cfRule>
    <cfRule type="containsText" dxfId="3978" priority="3738" operator="containsText" text="08.30 – 16.30">
      <formula>NOT(ISERROR(SEARCH("08.30 – 16.30",BC35)))</formula>
    </cfRule>
    <cfRule type="containsText" dxfId="3977" priority="3739" operator="containsText" text="08:30 – 17.30">
      <formula>NOT(ISERROR(SEARCH("08:30 – 17.30",BC35)))</formula>
    </cfRule>
    <cfRule type="containsText" dxfId="3976" priority="3740" operator="containsText" text="08.30 – 17.30">
      <formula>NOT(ISERROR(SEARCH("08.30 – 17.30",BC35)))</formula>
    </cfRule>
    <cfRule type="containsText" dxfId="3975" priority="3741" operator="containsText" text="09.00 – 18.00">
      <formula>NOT(ISERROR(SEARCH("09.00 – 18.00",BC35)))</formula>
    </cfRule>
    <cfRule type="containsText" dxfId="3974" priority="3742" operator="containsText" text="09.00 – 13.00">
      <formula>NOT(ISERROR(SEARCH("09.00 – 13.00",BC35)))</formula>
    </cfRule>
    <cfRule type="containsText" dxfId="3973" priority="3743" operator="containsText" text="11.30 – 19.30">
      <formula>NOT(ISERROR(SEARCH("11.30 – 19.30",BC35)))</formula>
    </cfRule>
    <cfRule type="containsText" dxfId="3972" priority="3744" operator="containsText" text="10.30 – 19.30">
      <formula>NOT(ISERROR(SEARCH("10.30 – 19.30",BC35)))</formula>
    </cfRule>
    <cfRule type="containsText" dxfId="3971" priority="3745" operator="containsText" text="09.00 – 15.00">
      <formula>NOT(ISERROR(SEARCH("09.00 – 15.00",BC35)))</formula>
    </cfRule>
    <cfRule type="containsText" dxfId="3970" priority="3746" operator="containsText" text="12:30">
      <formula>NOT(ISERROR(SEARCH("12:30",BC35)))</formula>
    </cfRule>
    <cfRule type="containsText" dxfId="3969" priority="3747" operator="containsText" text="13:30">
      <formula>NOT(ISERROR(SEARCH("13:30",BC35)))</formula>
    </cfRule>
    <cfRule type="containsText" dxfId="3968" priority="3748" operator="containsText" text="FESTIVITÁ">
      <formula>NOT(ISERROR(SEARCH("FESTIVITÁ",BC35)))</formula>
    </cfRule>
    <cfRule type="cellIs" dxfId="3967" priority="3749" operator="equal">
      <formula>"DOMENICA"</formula>
    </cfRule>
  </conditionalFormatting>
  <conditionalFormatting sqref="BC45">
    <cfRule type="containsText" dxfId="3966" priority="3716" operator="containsText" text="08.30 – 14.30">
      <formula>NOT(ISERROR(SEARCH("08.30 – 14.30",BC45)))</formula>
    </cfRule>
    <cfRule type="containsText" dxfId="3965" priority="3717" operator="containsText" text="09:30 – 18.30">
      <formula>NOT(ISERROR(SEARCH("09:30 – 18.30",BC45)))</formula>
    </cfRule>
    <cfRule type="containsText" dxfId="3964" priority="3718" operator="containsText" text="10.30 – 18.30">
      <formula>NOT(ISERROR(SEARCH("10.30 – 18.30",BC45)))</formula>
    </cfRule>
    <cfRule type="containsText" dxfId="3963" priority="3719" operator="containsText" text="09.30 – 18.30">
      <formula>NOT(ISERROR(SEARCH("09.30 – 18.30",BC45)))</formula>
    </cfRule>
    <cfRule type="containsText" dxfId="3962" priority="3720" operator="containsText" text="09.00 – 13:00">
      <formula>NOT(ISERROR(SEARCH("09.00 – 13:00",BC45)))</formula>
    </cfRule>
    <cfRule type="containsText" dxfId="3961" priority="3721" operator="containsText" text="08.30 – 16.30">
      <formula>NOT(ISERROR(SEARCH("08.30 – 16.30",BC45)))</formula>
    </cfRule>
    <cfRule type="containsText" dxfId="3960" priority="3722" operator="containsText" text="08:30 – 17.30">
      <formula>NOT(ISERROR(SEARCH("08:30 – 17.30",BC45)))</formula>
    </cfRule>
    <cfRule type="containsText" dxfId="3959" priority="3723" operator="containsText" text="08.30 – 17.30">
      <formula>NOT(ISERROR(SEARCH("08.30 – 17.30",BC45)))</formula>
    </cfRule>
    <cfRule type="containsText" dxfId="3958" priority="3724" operator="containsText" text="09.00 – 18.00">
      <formula>NOT(ISERROR(SEARCH("09.00 – 18.00",BC45)))</formula>
    </cfRule>
    <cfRule type="containsText" dxfId="3957" priority="3725" operator="containsText" text="09.00 – 13.00">
      <formula>NOT(ISERROR(SEARCH("09.00 – 13.00",BC45)))</formula>
    </cfRule>
    <cfRule type="containsText" dxfId="3956" priority="3726" operator="containsText" text="11.30 – 19.30">
      <formula>NOT(ISERROR(SEARCH("11.30 – 19.30",BC45)))</formula>
    </cfRule>
    <cfRule type="containsText" dxfId="3955" priority="3727" operator="containsText" text="10.30 – 19.30">
      <formula>NOT(ISERROR(SEARCH("10.30 – 19.30",BC45)))</formula>
    </cfRule>
    <cfRule type="containsText" dxfId="3954" priority="3728" operator="containsText" text="09.00 – 15.00">
      <formula>NOT(ISERROR(SEARCH("09.00 – 15.00",BC45)))</formula>
    </cfRule>
    <cfRule type="containsText" dxfId="3953" priority="3729" operator="containsText" text="12:30">
      <formula>NOT(ISERROR(SEARCH("12:30",BC45)))</formula>
    </cfRule>
    <cfRule type="containsText" dxfId="3952" priority="3730" operator="containsText" text="13:30">
      <formula>NOT(ISERROR(SEARCH("13:30",BC45)))</formula>
    </cfRule>
    <cfRule type="containsText" dxfId="3951" priority="3731" operator="containsText" text="FESTIVITÁ">
      <formula>NOT(ISERROR(SEARCH("FESTIVITÁ",BC45)))</formula>
    </cfRule>
    <cfRule type="cellIs" dxfId="3950" priority="3732" operator="equal">
      <formula>"DOMENICA"</formula>
    </cfRule>
  </conditionalFormatting>
  <conditionalFormatting sqref="BC35 BC45">
    <cfRule type="containsText" dxfId="3949" priority="3710" operator="containsText" text="09.00 - 13.00">
      <formula>NOT(ISERROR(SEARCH("09.00 - 13.00",BC35)))</formula>
    </cfRule>
    <cfRule type="containsText" dxfId="3948" priority="3711" operator="containsText" text="09.00 – 15:00">
      <formula>NOT(ISERROR(SEARCH("09.00 – 15:00",BC35)))</formula>
    </cfRule>
    <cfRule type="containsText" dxfId="3947" priority="3712" operator="containsText" text="09.00 – 16.00">
      <formula>NOT(ISERROR(SEARCH("09.00 – 16.00",BC35)))</formula>
    </cfRule>
    <cfRule type="containsText" dxfId="3946" priority="3713" operator="containsText" text="09.00 - 13:00">
      <formula>NOT(ISERROR(SEARCH("09.00 - 13:00",BC35)))</formula>
    </cfRule>
    <cfRule type="containsText" dxfId="3945" priority="3714" operator="containsText" text="08.30 – 16:30 ">
      <formula>NOT(ISERROR(SEARCH("08.30 – 16:30 ",BC35)))</formula>
    </cfRule>
    <cfRule type="containsText" dxfId="3944" priority="3715" operator="containsText" text="08.30 – 17:30 ">
      <formula>NOT(ISERROR(SEARCH("08.30 – 17:30 ",BC35)))</formula>
    </cfRule>
  </conditionalFormatting>
  <conditionalFormatting sqref="BC46">
    <cfRule type="cellIs" dxfId="3943" priority="3701" operator="equal">
      <formula>"09.00 – 13.00"</formula>
    </cfRule>
  </conditionalFormatting>
  <conditionalFormatting sqref="BC46">
    <cfRule type="cellIs" dxfId="3942" priority="3702" operator="equal">
      <formula>"09.00 – 15.00"</formula>
    </cfRule>
  </conditionalFormatting>
  <conditionalFormatting sqref="BC46">
    <cfRule type="cellIs" dxfId="3941" priority="3703" operator="equal">
      <formula>"09.00 – 18.00"</formula>
    </cfRule>
  </conditionalFormatting>
  <conditionalFormatting sqref="BC46">
    <cfRule type="cellIs" dxfId="3940" priority="3704" operator="equal">
      <formula>"09.30 – 13.00"</formula>
    </cfRule>
  </conditionalFormatting>
  <conditionalFormatting sqref="BC46">
    <cfRule type="cellIs" dxfId="3939" priority="3705" operator="equal">
      <formula>"10.30 – 19.30"</formula>
    </cfRule>
  </conditionalFormatting>
  <conditionalFormatting sqref="BC46">
    <cfRule type="cellIs" dxfId="3938" priority="3706" operator="equal">
      <formula>"11.30 – 19.30"</formula>
    </cfRule>
  </conditionalFormatting>
  <conditionalFormatting sqref="BC46">
    <cfRule type="cellIs" dxfId="3937" priority="3707" operator="equal">
      <formula>_FV(13,"3")</formula>
    </cfRule>
  </conditionalFormatting>
  <conditionalFormatting sqref="BC46">
    <cfRule type="cellIs" dxfId="3936" priority="3708" operator="equal">
      <formula>_FV(13,"3")</formula>
    </cfRule>
  </conditionalFormatting>
  <conditionalFormatting sqref="BC46">
    <cfRule type="cellIs" dxfId="3935" priority="3709" operator="equal">
      <formula>_FV(13,"3")</formula>
    </cfRule>
  </conditionalFormatting>
  <conditionalFormatting sqref="BC46">
    <cfRule type="containsText" dxfId="3934" priority="3691" operator="containsText" text="DOMENICA">
      <formula>NOT(ISERROR(SEARCH("DOMENICA",BC46)))</formula>
    </cfRule>
    <cfRule type="containsText" dxfId="3933" priority="3692" operator="containsText" text="08.30 – 14.30">
      <formula>NOT(ISERROR(SEARCH("08.30 – 14.30",BC46)))</formula>
    </cfRule>
    <cfRule type="containsText" dxfId="3932" priority="3693" operator="containsText" text="09.30 – 18.30">
      <formula>NOT(ISERROR(SEARCH("09.30 – 18.30",BC46)))</formula>
    </cfRule>
    <cfRule type="containsText" dxfId="3931" priority="3694" operator="containsText" text="08.30 – 16.30">
      <formula>NOT(ISERROR(SEARCH("08.30 – 16.30",BC46)))</formula>
    </cfRule>
    <cfRule type="containsText" dxfId="3930" priority="3695" operator="containsText" text="08.30 – 17.30">
      <formula>NOT(ISERROR(SEARCH("08.30 – 17.30",BC46)))</formula>
    </cfRule>
    <cfRule type="containsText" dxfId="3929" priority="3696" operator="containsText" text="09.00 – 18.00">
      <formula>NOT(ISERROR(SEARCH("09.00 – 18.00",BC46)))</formula>
    </cfRule>
    <cfRule type="containsText" dxfId="3928" priority="3697" operator="containsText" text="09.00 – 15.00">
      <formula>NOT(ISERROR(SEARCH("09.00 – 15.00",BC46)))</formula>
    </cfRule>
    <cfRule type="containsText" dxfId="3927" priority="3698" operator="containsText" text="10.30 – 19.30">
      <formula>NOT(ISERROR(SEARCH("10.30 – 19.30",BC46)))</formula>
    </cfRule>
    <cfRule type="containsText" dxfId="3926" priority="3699" operator="containsText" text="09.00 – 13.00">
      <formula>NOT(ISERROR(SEARCH("09.00 – 13.00",BC46)))</formula>
    </cfRule>
    <cfRule type="containsText" dxfId="3925" priority="3700" operator="containsText" text="11.30 – 19.30">
      <formula>NOT(ISERROR(SEARCH("11.30 – 19.30",BC46)))</formula>
    </cfRule>
  </conditionalFormatting>
  <conditionalFormatting sqref="BC46">
    <cfRule type="cellIs" dxfId="3924" priority="3683" operator="equal">
      <formula>"09.00 – 15.00"</formula>
    </cfRule>
  </conditionalFormatting>
  <conditionalFormatting sqref="BC46">
    <cfRule type="cellIs" dxfId="3923" priority="3684" operator="equal">
      <formula>"09.00 – 18.00"</formula>
    </cfRule>
  </conditionalFormatting>
  <conditionalFormatting sqref="BC46">
    <cfRule type="cellIs" dxfId="3922" priority="3685" operator="equal">
      <formula>"09.30 – 13.00"</formula>
    </cfRule>
  </conditionalFormatting>
  <conditionalFormatting sqref="BC46">
    <cfRule type="cellIs" dxfId="3921" priority="3686" operator="equal">
      <formula>"10.30 – 19.30"</formula>
    </cfRule>
  </conditionalFormatting>
  <conditionalFormatting sqref="BC46">
    <cfRule type="cellIs" dxfId="3920" priority="3687" operator="equal">
      <formula>"11.30 – 19.30"</formula>
    </cfRule>
  </conditionalFormatting>
  <conditionalFormatting sqref="BC46">
    <cfRule type="cellIs" dxfId="3919" priority="3688" operator="equal">
      <formula>_FV(13,"3")</formula>
    </cfRule>
  </conditionalFormatting>
  <conditionalFormatting sqref="BC46">
    <cfRule type="cellIs" dxfId="3918" priority="3689" operator="equal">
      <formula>_FV(13,"3")</formula>
    </cfRule>
  </conditionalFormatting>
  <conditionalFormatting sqref="BC46">
    <cfRule type="cellIs" dxfId="3917" priority="3690" operator="equal">
      <formula>_FV(13,"3")</formula>
    </cfRule>
  </conditionalFormatting>
  <conditionalFormatting sqref="BC46">
    <cfRule type="cellIs" dxfId="3916" priority="3675" operator="equal">
      <formula>"09.00 – 15.00"</formula>
    </cfRule>
  </conditionalFormatting>
  <conditionalFormatting sqref="BC46">
    <cfRule type="cellIs" dxfId="3915" priority="3676" operator="equal">
      <formula>"09.00 – 18.00"</formula>
    </cfRule>
  </conditionalFormatting>
  <conditionalFormatting sqref="BC46">
    <cfRule type="cellIs" dxfId="3914" priority="3677" operator="equal">
      <formula>"09.30 – 13.00"</formula>
    </cfRule>
  </conditionalFormatting>
  <conditionalFormatting sqref="BC46">
    <cfRule type="cellIs" dxfId="3913" priority="3678" operator="equal">
      <formula>"10.30 – 19.30"</formula>
    </cfRule>
  </conditionalFormatting>
  <conditionalFormatting sqref="BC46">
    <cfRule type="cellIs" dxfId="3912" priority="3679" operator="equal">
      <formula>"11.30 – 19.30"</formula>
    </cfRule>
  </conditionalFormatting>
  <conditionalFormatting sqref="BC46">
    <cfRule type="cellIs" dxfId="3911" priority="3680" operator="equal">
      <formula>_FV(13,"3")</formula>
    </cfRule>
  </conditionalFormatting>
  <conditionalFormatting sqref="BC46">
    <cfRule type="cellIs" dxfId="3910" priority="3681" operator="equal">
      <formula>_FV(13,"3")</formula>
    </cfRule>
  </conditionalFormatting>
  <conditionalFormatting sqref="BC46">
    <cfRule type="cellIs" dxfId="3909" priority="3682" operator="equal">
      <formula>_FV(13,"3")</formula>
    </cfRule>
  </conditionalFormatting>
  <conditionalFormatting sqref="BC46">
    <cfRule type="containsText" dxfId="3908" priority="3669" operator="containsText" text="09.00 - 13.00">
      <formula>NOT(ISERROR(SEARCH("09.00 - 13.00",BC46)))</formula>
    </cfRule>
    <cfRule type="containsText" dxfId="3907" priority="3670" operator="containsText" text="09.00 – 15:00">
      <formula>NOT(ISERROR(SEARCH("09.00 – 15:00",BC46)))</formula>
    </cfRule>
    <cfRule type="containsText" dxfId="3906" priority="3671" operator="containsText" text="09.00 – 16.00">
      <formula>NOT(ISERROR(SEARCH("09.00 – 16.00",BC46)))</formula>
    </cfRule>
    <cfRule type="containsText" dxfId="3905" priority="3672" operator="containsText" text="09.00 - 13:00">
      <formula>NOT(ISERROR(SEARCH("09.00 - 13:00",BC46)))</formula>
    </cfRule>
    <cfRule type="containsText" dxfId="3904" priority="3673" operator="containsText" text="08.30 – 16:30 ">
      <formula>NOT(ISERROR(SEARCH("08.30 – 16:30 ",BC46)))</formula>
    </cfRule>
    <cfRule type="containsText" dxfId="3903" priority="3674" operator="containsText" text="08.30 – 17:30 ">
      <formula>NOT(ISERROR(SEARCH("08.30 – 17:30 ",BC46)))</formula>
    </cfRule>
  </conditionalFormatting>
  <conditionalFormatting sqref="BC46">
    <cfRule type="cellIs" dxfId="3902" priority="3661" operator="equal">
      <formula>"09.00 – 15.00"</formula>
    </cfRule>
  </conditionalFormatting>
  <conditionalFormatting sqref="BC46">
    <cfRule type="cellIs" dxfId="3901" priority="3662" operator="equal">
      <formula>"09.00 – 18.00"</formula>
    </cfRule>
  </conditionalFormatting>
  <conditionalFormatting sqref="BC46">
    <cfRule type="cellIs" dxfId="3900" priority="3663" operator="equal">
      <formula>"09.30 – 13.00"</formula>
    </cfRule>
  </conditionalFormatting>
  <conditionalFormatting sqref="BC46">
    <cfRule type="cellIs" dxfId="3899" priority="3664" operator="equal">
      <formula>"10.30 – 19.30"</formula>
    </cfRule>
  </conditionalFormatting>
  <conditionalFormatting sqref="BC46">
    <cfRule type="cellIs" dxfId="3898" priority="3665" operator="equal">
      <formula>"11.30 – 19.30"</formula>
    </cfRule>
  </conditionalFormatting>
  <conditionalFormatting sqref="BC46">
    <cfRule type="cellIs" dxfId="3897" priority="3666" operator="equal">
      <formula>_FV(13,"3")</formula>
    </cfRule>
  </conditionalFormatting>
  <conditionalFormatting sqref="BC46">
    <cfRule type="cellIs" dxfId="3896" priority="3667" operator="equal">
      <formula>_FV(13,"3")</formula>
    </cfRule>
  </conditionalFormatting>
  <conditionalFormatting sqref="BC46">
    <cfRule type="cellIs" dxfId="3895" priority="3668" operator="equal">
      <formula>_FV(13,"3")</formula>
    </cfRule>
  </conditionalFormatting>
  <conditionalFormatting sqref="BC46">
    <cfRule type="containsText" dxfId="3894" priority="3651" operator="containsText" text="DOMENICA">
      <formula>NOT(ISERROR(SEARCH("DOMENICA",BC46)))</formula>
    </cfRule>
    <cfRule type="containsText" dxfId="3893" priority="3652" operator="containsText" text="08.30 – 14.30">
      <formula>NOT(ISERROR(SEARCH("08.30 – 14.30",BC46)))</formula>
    </cfRule>
    <cfRule type="containsText" dxfId="3892" priority="3653" operator="containsText" text="09.30 – 18.30">
      <formula>NOT(ISERROR(SEARCH("09.30 – 18.30",BC46)))</formula>
    </cfRule>
    <cfRule type="containsText" dxfId="3891" priority="3654" operator="containsText" text="08.30 – 16.30">
      <formula>NOT(ISERROR(SEARCH("08.30 – 16.30",BC46)))</formula>
    </cfRule>
    <cfRule type="containsText" dxfId="3890" priority="3655" operator="containsText" text="08.30 – 17.30">
      <formula>NOT(ISERROR(SEARCH("08.30 – 17.30",BC46)))</formula>
    </cfRule>
    <cfRule type="containsText" dxfId="3889" priority="3656" operator="containsText" text="09.00 – 18.00">
      <formula>NOT(ISERROR(SEARCH("09.00 – 18.00",BC46)))</formula>
    </cfRule>
    <cfRule type="containsText" dxfId="3888" priority="3657" operator="containsText" text="09.00 – 15.00">
      <formula>NOT(ISERROR(SEARCH("09.00 – 15.00",BC46)))</formula>
    </cfRule>
    <cfRule type="containsText" dxfId="3887" priority="3658" operator="containsText" text="10.30 – 19.30">
      <formula>NOT(ISERROR(SEARCH("10.30 – 19.30",BC46)))</formula>
    </cfRule>
    <cfRule type="containsText" dxfId="3886" priority="3659" operator="containsText" text="09.00 – 13.00">
      <formula>NOT(ISERROR(SEARCH("09.00 – 13.00",BC46)))</formula>
    </cfRule>
    <cfRule type="containsText" dxfId="3885" priority="3660" operator="containsText" text="11.30 – 19.30">
      <formula>NOT(ISERROR(SEARCH("11.30 – 19.30",BC46)))</formula>
    </cfRule>
  </conditionalFormatting>
  <conditionalFormatting sqref="BC46">
    <cfRule type="cellIs" dxfId="3884" priority="3644" operator="equal">
      <formula>"09.00 – 18.00"</formula>
    </cfRule>
  </conditionalFormatting>
  <conditionalFormatting sqref="BC46">
    <cfRule type="cellIs" dxfId="3883" priority="3645" operator="equal">
      <formula>"09.30 – 13.00"</formula>
    </cfRule>
  </conditionalFormatting>
  <conditionalFormatting sqref="BC46">
    <cfRule type="cellIs" dxfId="3882" priority="3646" operator="equal">
      <formula>"10.30 – 19.30"</formula>
    </cfRule>
  </conditionalFormatting>
  <conditionalFormatting sqref="BC46">
    <cfRule type="cellIs" dxfId="3881" priority="3647" operator="equal">
      <formula>"11.30 – 19.30"</formula>
    </cfRule>
  </conditionalFormatting>
  <conditionalFormatting sqref="BC46">
    <cfRule type="cellIs" dxfId="3880" priority="3648" operator="equal">
      <formula>_FV(13,"3")</formula>
    </cfRule>
  </conditionalFormatting>
  <conditionalFormatting sqref="BC46">
    <cfRule type="cellIs" dxfId="3879" priority="3649" operator="equal">
      <formula>_FV(13,"3")</formula>
    </cfRule>
  </conditionalFormatting>
  <conditionalFormatting sqref="BC46">
    <cfRule type="cellIs" dxfId="3878" priority="3650" operator="equal">
      <formula>_FV(13,"3")</formula>
    </cfRule>
  </conditionalFormatting>
  <conditionalFormatting sqref="BC46">
    <cfRule type="cellIs" dxfId="3877" priority="3637" operator="equal">
      <formula>"09.00 – 18.00"</formula>
    </cfRule>
  </conditionalFormatting>
  <conditionalFormatting sqref="BC46">
    <cfRule type="cellIs" dxfId="3876" priority="3638" operator="equal">
      <formula>"09.30 – 13.00"</formula>
    </cfRule>
  </conditionalFormatting>
  <conditionalFormatting sqref="BC46">
    <cfRule type="cellIs" dxfId="3875" priority="3639" operator="equal">
      <formula>"10.30 – 19.30"</formula>
    </cfRule>
  </conditionalFormatting>
  <conditionalFormatting sqref="BC46">
    <cfRule type="cellIs" dxfId="3874" priority="3640" operator="equal">
      <formula>"11.30 – 19.30"</formula>
    </cfRule>
  </conditionalFormatting>
  <conditionalFormatting sqref="BC46">
    <cfRule type="cellIs" dxfId="3873" priority="3641" operator="equal">
      <formula>_FV(13,"3")</formula>
    </cfRule>
  </conditionalFormatting>
  <conditionalFormatting sqref="BC46">
    <cfRule type="cellIs" dxfId="3872" priority="3642" operator="equal">
      <formula>_FV(13,"3")</formula>
    </cfRule>
  </conditionalFormatting>
  <conditionalFormatting sqref="BC46">
    <cfRule type="cellIs" dxfId="3871" priority="3643" operator="equal">
      <formula>_FV(13,"3")</formula>
    </cfRule>
  </conditionalFormatting>
  <conditionalFormatting sqref="BC36">
    <cfRule type="cellIs" dxfId="3870" priority="3628" operator="equal">
      <formula>"09.00 – 13.00"</formula>
    </cfRule>
  </conditionalFormatting>
  <conditionalFormatting sqref="BC36">
    <cfRule type="cellIs" dxfId="3869" priority="3629" operator="equal">
      <formula>"09.00 – 15.00"</formula>
    </cfRule>
  </conditionalFormatting>
  <conditionalFormatting sqref="BC36">
    <cfRule type="cellIs" dxfId="3868" priority="3630" operator="equal">
      <formula>"09.00 – 18.00"</formula>
    </cfRule>
  </conditionalFormatting>
  <conditionalFormatting sqref="BC36">
    <cfRule type="cellIs" dxfId="3867" priority="3631" operator="equal">
      <formula>"09.30 – 13.00"</formula>
    </cfRule>
  </conditionalFormatting>
  <conditionalFormatting sqref="BC36">
    <cfRule type="cellIs" dxfId="3866" priority="3632" operator="equal">
      <formula>"10.30 – 19.30"</formula>
    </cfRule>
  </conditionalFormatting>
  <conditionalFormatting sqref="BC36">
    <cfRule type="cellIs" dxfId="3865" priority="3633" operator="equal">
      <formula>"11.30 – 19.30"</formula>
    </cfRule>
  </conditionalFormatting>
  <conditionalFormatting sqref="BC36">
    <cfRule type="cellIs" dxfId="3864" priority="3634" operator="equal">
      <formula>_FV(13,"3")</formula>
    </cfRule>
  </conditionalFormatting>
  <conditionalFormatting sqref="BC36">
    <cfRule type="cellIs" dxfId="3863" priority="3635" operator="equal">
      <formula>_FV(13,"3")</formula>
    </cfRule>
  </conditionalFormatting>
  <conditionalFormatting sqref="BC36">
    <cfRule type="cellIs" dxfId="3862" priority="3636" operator="equal">
      <formula>_FV(13,"3")</formula>
    </cfRule>
  </conditionalFormatting>
  <conditionalFormatting sqref="BC36">
    <cfRule type="containsText" dxfId="3861" priority="3618" operator="containsText" text="DOMENICA">
      <formula>NOT(ISERROR(SEARCH("DOMENICA",BC36)))</formula>
    </cfRule>
    <cfRule type="containsText" dxfId="3860" priority="3619" operator="containsText" text="08.30 – 14.30">
      <formula>NOT(ISERROR(SEARCH("08.30 – 14.30",BC36)))</formula>
    </cfRule>
    <cfRule type="containsText" dxfId="3859" priority="3620" operator="containsText" text="09.30 – 18.30">
      <formula>NOT(ISERROR(SEARCH("09.30 – 18.30",BC36)))</formula>
    </cfRule>
    <cfRule type="containsText" dxfId="3858" priority="3621" operator="containsText" text="08.30 – 16.30">
      <formula>NOT(ISERROR(SEARCH("08.30 – 16.30",BC36)))</formula>
    </cfRule>
    <cfRule type="containsText" dxfId="3857" priority="3622" operator="containsText" text="08.30 – 17.30">
      <formula>NOT(ISERROR(SEARCH("08.30 – 17.30",BC36)))</formula>
    </cfRule>
    <cfRule type="containsText" dxfId="3856" priority="3623" operator="containsText" text="09.00 – 18.00">
      <formula>NOT(ISERROR(SEARCH("09.00 – 18.00",BC36)))</formula>
    </cfRule>
    <cfRule type="containsText" dxfId="3855" priority="3624" operator="containsText" text="09.00 – 15.00">
      <formula>NOT(ISERROR(SEARCH("09.00 – 15.00",BC36)))</formula>
    </cfRule>
    <cfRule type="containsText" dxfId="3854" priority="3625" operator="containsText" text="10.30 – 19.30">
      <formula>NOT(ISERROR(SEARCH("10.30 – 19.30",BC36)))</formula>
    </cfRule>
    <cfRule type="containsText" dxfId="3853" priority="3626" operator="containsText" text="09.00 – 13.00">
      <formula>NOT(ISERROR(SEARCH("09.00 – 13.00",BC36)))</formula>
    </cfRule>
    <cfRule type="containsText" dxfId="3852" priority="3627" operator="containsText" text="11.30 – 19.30">
      <formula>NOT(ISERROR(SEARCH("11.30 – 19.30",BC36)))</formula>
    </cfRule>
  </conditionalFormatting>
  <conditionalFormatting sqref="BC36">
    <cfRule type="cellIs" dxfId="3851" priority="3610" operator="equal">
      <formula>"09.00 – 15.00"</formula>
    </cfRule>
  </conditionalFormatting>
  <conditionalFormatting sqref="BC36">
    <cfRule type="cellIs" dxfId="3850" priority="3611" operator="equal">
      <formula>"09.00 – 18.00"</formula>
    </cfRule>
  </conditionalFormatting>
  <conditionalFormatting sqref="BC36">
    <cfRule type="cellIs" dxfId="3849" priority="3612" operator="equal">
      <formula>"09.30 – 13.00"</formula>
    </cfRule>
  </conditionalFormatting>
  <conditionalFormatting sqref="BC36">
    <cfRule type="cellIs" dxfId="3848" priority="3613" operator="equal">
      <formula>"10.30 – 19.30"</formula>
    </cfRule>
  </conditionalFormatting>
  <conditionalFormatting sqref="BC36">
    <cfRule type="cellIs" dxfId="3847" priority="3614" operator="equal">
      <formula>"11.30 – 19.30"</formula>
    </cfRule>
  </conditionalFormatting>
  <conditionalFormatting sqref="BC36">
    <cfRule type="cellIs" dxfId="3846" priority="3615" operator="equal">
      <formula>_FV(13,"3")</formula>
    </cfRule>
  </conditionalFormatting>
  <conditionalFormatting sqref="BC36">
    <cfRule type="cellIs" dxfId="3845" priority="3616" operator="equal">
      <formula>_FV(13,"3")</formula>
    </cfRule>
  </conditionalFormatting>
  <conditionalFormatting sqref="BC36">
    <cfRule type="cellIs" dxfId="3844" priority="3617" operator="equal">
      <formula>_FV(13,"3")</formula>
    </cfRule>
  </conditionalFormatting>
  <conditionalFormatting sqref="BC36">
    <cfRule type="cellIs" dxfId="3843" priority="3602" operator="equal">
      <formula>"09.00 – 15.00"</formula>
    </cfRule>
  </conditionalFormatting>
  <conditionalFormatting sqref="BC36">
    <cfRule type="cellIs" dxfId="3842" priority="3603" operator="equal">
      <formula>"09.00 – 18.00"</formula>
    </cfRule>
  </conditionalFormatting>
  <conditionalFormatting sqref="BC36">
    <cfRule type="cellIs" dxfId="3841" priority="3604" operator="equal">
      <formula>"09.30 – 13.00"</formula>
    </cfRule>
  </conditionalFormatting>
  <conditionalFormatting sqref="BC36">
    <cfRule type="cellIs" dxfId="3840" priority="3605" operator="equal">
      <formula>"10.30 – 19.30"</formula>
    </cfRule>
  </conditionalFormatting>
  <conditionalFormatting sqref="BC36">
    <cfRule type="cellIs" dxfId="3839" priority="3606" operator="equal">
      <formula>"11.30 – 19.30"</formula>
    </cfRule>
  </conditionalFormatting>
  <conditionalFormatting sqref="BC36">
    <cfRule type="cellIs" dxfId="3838" priority="3607" operator="equal">
      <formula>_FV(13,"3")</formula>
    </cfRule>
  </conditionalFormatting>
  <conditionalFormatting sqref="BC36">
    <cfRule type="cellIs" dxfId="3837" priority="3608" operator="equal">
      <formula>_FV(13,"3")</formula>
    </cfRule>
  </conditionalFormatting>
  <conditionalFormatting sqref="BC36">
    <cfRule type="cellIs" dxfId="3836" priority="3609" operator="equal">
      <formula>_FV(13,"3")</formula>
    </cfRule>
  </conditionalFormatting>
  <conditionalFormatting sqref="BC36">
    <cfRule type="containsText" dxfId="3835" priority="3596" operator="containsText" text="09.00 - 13.00">
      <formula>NOT(ISERROR(SEARCH("09.00 - 13.00",BC36)))</formula>
    </cfRule>
    <cfRule type="containsText" dxfId="3834" priority="3597" operator="containsText" text="09.00 – 15:00">
      <formula>NOT(ISERROR(SEARCH("09.00 – 15:00",BC36)))</formula>
    </cfRule>
    <cfRule type="containsText" dxfId="3833" priority="3598" operator="containsText" text="09.00 – 16.00">
      <formula>NOT(ISERROR(SEARCH("09.00 – 16.00",BC36)))</formula>
    </cfRule>
    <cfRule type="containsText" dxfId="3832" priority="3599" operator="containsText" text="09.00 - 13:00">
      <formula>NOT(ISERROR(SEARCH("09.00 - 13:00",BC36)))</formula>
    </cfRule>
    <cfRule type="containsText" dxfId="3831" priority="3600" operator="containsText" text="08.30 – 16:30 ">
      <formula>NOT(ISERROR(SEARCH("08.30 – 16:30 ",BC36)))</formula>
    </cfRule>
    <cfRule type="containsText" dxfId="3830" priority="3601" operator="containsText" text="08.30 – 17:30 ">
      <formula>NOT(ISERROR(SEARCH("08.30 – 17:30 ",BC36)))</formula>
    </cfRule>
  </conditionalFormatting>
  <conditionalFormatting sqref="BC36">
    <cfRule type="cellIs" dxfId="3829" priority="3588" operator="equal">
      <formula>"09.00 – 15.00"</formula>
    </cfRule>
  </conditionalFormatting>
  <conditionalFormatting sqref="BC36">
    <cfRule type="cellIs" dxfId="3828" priority="3589" operator="equal">
      <formula>"09.00 – 18.00"</formula>
    </cfRule>
  </conditionalFormatting>
  <conditionalFormatting sqref="BC36">
    <cfRule type="cellIs" dxfId="3827" priority="3590" operator="equal">
      <formula>"09.30 – 13.00"</formula>
    </cfRule>
  </conditionalFormatting>
  <conditionalFormatting sqref="BC36">
    <cfRule type="cellIs" dxfId="3826" priority="3591" operator="equal">
      <formula>"10.30 – 19.30"</formula>
    </cfRule>
  </conditionalFormatting>
  <conditionalFormatting sqref="BC36">
    <cfRule type="cellIs" dxfId="3825" priority="3592" operator="equal">
      <formula>"11.30 – 19.30"</formula>
    </cfRule>
  </conditionalFormatting>
  <conditionalFormatting sqref="BC36">
    <cfRule type="cellIs" dxfId="3824" priority="3593" operator="equal">
      <formula>_FV(13,"3")</formula>
    </cfRule>
  </conditionalFormatting>
  <conditionalFormatting sqref="BC36">
    <cfRule type="cellIs" dxfId="3823" priority="3594" operator="equal">
      <formula>_FV(13,"3")</formula>
    </cfRule>
  </conditionalFormatting>
  <conditionalFormatting sqref="BC36">
    <cfRule type="cellIs" dxfId="3822" priority="3595" operator="equal">
      <formula>_FV(13,"3")</formula>
    </cfRule>
  </conditionalFormatting>
  <conditionalFormatting sqref="BC36">
    <cfRule type="containsText" dxfId="3821" priority="3578" operator="containsText" text="DOMENICA">
      <formula>NOT(ISERROR(SEARCH("DOMENICA",BC36)))</formula>
    </cfRule>
    <cfRule type="containsText" dxfId="3820" priority="3579" operator="containsText" text="08.30 – 14.30">
      <formula>NOT(ISERROR(SEARCH("08.30 – 14.30",BC36)))</formula>
    </cfRule>
    <cfRule type="containsText" dxfId="3819" priority="3580" operator="containsText" text="09.30 – 18.30">
      <formula>NOT(ISERROR(SEARCH("09.30 – 18.30",BC36)))</formula>
    </cfRule>
    <cfRule type="containsText" dxfId="3818" priority="3581" operator="containsText" text="08.30 – 16.30">
      <formula>NOT(ISERROR(SEARCH("08.30 – 16.30",BC36)))</formula>
    </cfRule>
    <cfRule type="containsText" dxfId="3817" priority="3582" operator="containsText" text="08.30 – 17.30">
      <formula>NOT(ISERROR(SEARCH("08.30 – 17.30",BC36)))</formula>
    </cfRule>
    <cfRule type="containsText" dxfId="3816" priority="3583" operator="containsText" text="09.00 – 18.00">
      <formula>NOT(ISERROR(SEARCH("09.00 – 18.00",BC36)))</formula>
    </cfRule>
    <cfRule type="containsText" dxfId="3815" priority="3584" operator="containsText" text="09.00 – 15.00">
      <formula>NOT(ISERROR(SEARCH("09.00 – 15.00",BC36)))</formula>
    </cfRule>
    <cfRule type="containsText" dxfId="3814" priority="3585" operator="containsText" text="10.30 – 19.30">
      <formula>NOT(ISERROR(SEARCH("10.30 – 19.30",BC36)))</formula>
    </cfRule>
    <cfRule type="containsText" dxfId="3813" priority="3586" operator="containsText" text="09.00 – 13.00">
      <formula>NOT(ISERROR(SEARCH("09.00 – 13.00",BC36)))</formula>
    </cfRule>
    <cfRule type="containsText" dxfId="3812" priority="3587" operator="containsText" text="11.30 – 19.30">
      <formula>NOT(ISERROR(SEARCH("11.30 – 19.30",BC36)))</formula>
    </cfRule>
  </conditionalFormatting>
  <conditionalFormatting sqref="BC36">
    <cfRule type="cellIs" dxfId="3811" priority="3571" operator="equal">
      <formula>"09.00 – 18.00"</formula>
    </cfRule>
  </conditionalFormatting>
  <conditionalFormatting sqref="BC36">
    <cfRule type="cellIs" dxfId="3810" priority="3572" operator="equal">
      <formula>"09.30 – 13.00"</formula>
    </cfRule>
  </conditionalFormatting>
  <conditionalFormatting sqref="BC36">
    <cfRule type="cellIs" dxfId="3809" priority="3573" operator="equal">
      <formula>"10.30 – 19.30"</formula>
    </cfRule>
  </conditionalFormatting>
  <conditionalFormatting sqref="BC36">
    <cfRule type="cellIs" dxfId="3808" priority="3574" operator="equal">
      <formula>"11.30 – 19.30"</formula>
    </cfRule>
  </conditionalFormatting>
  <conditionalFormatting sqref="BC36">
    <cfRule type="cellIs" dxfId="3807" priority="3575" operator="equal">
      <formula>_FV(13,"3")</formula>
    </cfRule>
  </conditionalFormatting>
  <conditionalFormatting sqref="BC36">
    <cfRule type="cellIs" dxfId="3806" priority="3576" operator="equal">
      <formula>_FV(13,"3")</formula>
    </cfRule>
  </conditionalFormatting>
  <conditionalFormatting sqref="BC36">
    <cfRule type="cellIs" dxfId="3805" priority="3577" operator="equal">
      <formula>_FV(13,"3")</formula>
    </cfRule>
  </conditionalFormatting>
  <conditionalFormatting sqref="BC36">
    <cfRule type="cellIs" dxfId="3804" priority="3564" operator="equal">
      <formula>"09.00 – 18.00"</formula>
    </cfRule>
  </conditionalFormatting>
  <conditionalFormatting sqref="BC36">
    <cfRule type="cellIs" dxfId="3803" priority="3565" operator="equal">
      <formula>"09.30 – 13.00"</formula>
    </cfRule>
  </conditionalFormatting>
  <conditionalFormatting sqref="BC36">
    <cfRule type="cellIs" dxfId="3802" priority="3566" operator="equal">
      <formula>"10.30 – 19.30"</formula>
    </cfRule>
  </conditionalFormatting>
  <conditionalFormatting sqref="BC36">
    <cfRule type="cellIs" dxfId="3801" priority="3567" operator="equal">
      <formula>"11.30 – 19.30"</formula>
    </cfRule>
  </conditionalFormatting>
  <conditionalFormatting sqref="BC36">
    <cfRule type="cellIs" dxfId="3800" priority="3568" operator="equal">
      <formula>_FV(13,"3")</formula>
    </cfRule>
  </conditionalFormatting>
  <conditionalFormatting sqref="BC36">
    <cfRule type="cellIs" dxfId="3799" priority="3569" operator="equal">
      <formula>_FV(13,"3")</formula>
    </cfRule>
  </conditionalFormatting>
  <conditionalFormatting sqref="BC36">
    <cfRule type="cellIs" dxfId="3798" priority="3570" operator="equal">
      <formula>_FV(13,"3")</formula>
    </cfRule>
  </conditionalFormatting>
  <conditionalFormatting sqref="BC37:BC44">
    <cfRule type="containsText" dxfId="3797" priority="3546" operator="containsText" text="08.30 – 14.30">
      <formula>NOT(ISERROR(SEARCH("08.30 – 14.30",BC37)))</formula>
    </cfRule>
    <cfRule type="containsText" dxfId="3796" priority="3547" operator="containsText" text="09:30 – 18.30">
      <formula>NOT(ISERROR(SEARCH("09:30 – 18.30",BC37)))</formula>
    </cfRule>
    <cfRule type="containsText" dxfId="3795" priority="3548" operator="containsText" text="10.30 – 18.30">
      <formula>NOT(ISERROR(SEARCH("10.30 – 18.30",BC37)))</formula>
    </cfRule>
    <cfRule type="containsText" dxfId="3794" priority="3549" operator="containsText" text="09.30 – 18.30">
      <formula>NOT(ISERROR(SEARCH("09.30 – 18.30",BC37)))</formula>
    </cfRule>
    <cfRule type="containsText" dxfId="3793" priority="3551" operator="containsText" text="09.00 – 13:00">
      <formula>NOT(ISERROR(SEARCH("09.00 – 13:00",BC37)))</formula>
    </cfRule>
    <cfRule type="containsText" dxfId="3792" priority="3552" operator="containsText" text="08.30 – 16.30">
      <formula>NOT(ISERROR(SEARCH("08.30 – 16.30",BC37)))</formula>
    </cfRule>
    <cfRule type="containsText" dxfId="3791" priority="3553" operator="containsText" text="08:30 – 17.30">
      <formula>NOT(ISERROR(SEARCH("08:30 – 17.30",BC37)))</formula>
    </cfRule>
    <cfRule type="containsText" dxfId="3790" priority="3554" operator="containsText" text="08.30 – 17.30">
      <formula>NOT(ISERROR(SEARCH("08.30 – 17.30",BC37)))</formula>
    </cfRule>
    <cfRule type="containsText" dxfId="3789" priority="3555" operator="containsText" text="09.00 – 18.00">
      <formula>NOT(ISERROR(SEARCH("09.00 – 18.00",BC37)))</formula>
    </cfRule>
    <cfRule type="containsText" dxfId="3788" priority="3556" operator="containsText" text="09.00 – 13.00">
      <formula>NOT(ISERROR(SEARCH("09.00 – 13.00",BC37)))</formula>
    </cfRule>
    <cfRule type="containsText" dxfId="3787" priority="3557" operator="containsText" text="11.30 – 19.30">
      <formula>NOT(ISERROR(SEARCH("11.30 – 19.30",BC37)))</formula>
    </cfRule>
    <cfRule type="containsText" dxfId="3786" priority="3558" operator="containsText" text="10.30 – 19.30">
      <formula>NOT(ISERROR(SEARCH("10.30 – 19.30",BC37)))</formula>
    </cfRule>
    <cfRule type="containsText" dxfId="3785" priority="3559" operator="containsText" text="09.00 – 15.00">
      <formula>NOT(ISERROR(SEARCH("09.00 – 15.00",BC37)))</formula>
    </cfRule>
    <cfRule type="containsText" dxfId="3784" priority="3560" operator="containsText" text="1 2 : 3 0">
      <formula>NOT(ISERROR(SEARCH("1 2 : 3 0",BC37)))</formula>
    </cfRule>
    <cfRule type="containsText" dxfId="3783" priority="3561" operator="containsText" text="1 3 : 3 0">
      <formula>NOT(ISERROR(SEARCH("1 3 : 3 0",BC37)))</formula>
    </cfRule>
    <cfRule type="containsText" dxfId="3782" priority="3562" operator="containsText" text="FESTIVITÁ">
      <formula>NOT(ISERROR(SEARCH("FESTIVITÁ",BC37)))</formula>
    </cfRule>
    <cfRule type="cellIs" dxfId="3781" priority="3563" operator="equal">
      <formula>"DOMENICA"</formula>
    </cfRule>
  </conditionalFormatting>
  <conditionalFormatting sqref="BC37:BC44">
    <cfRule type="containsText" dxfId="3780" priority="3538" operator="containsText" text="09.00 - 13.00">
      <formula>NOT(ISERROR(SEARCH("09.00 - 13.00",BC37)))</formula>
    </cfRule>
    <cfRule type="containsText" dxfId="3779" priority="3541" operator="containsText" text="09.00 – 15:00">
      <formula>NOT(ISERROR(SEARCH("09.00 – 15:00",BC37)))</formula>
    </cfRule>
    <cfRule type="containsText" dxfId="3778" priority="3542" operator="containsText" text="09.00 – 16.00">
      <formula>NOT(ISERROR(SEARCH("09.00 – 16.00",BC37)))</formula>
    </cfRule>
    <cfRule type="containsText" dxfId="3777" priority="3543" operator="containsText" text="09.00 - 13:00">
      <formula>NOT(ISERROR(SEARCH("09.00 - 13:00",BC37)))</formula>
    </cfRule>
    <cfRule type="containsText" dxfId="3776" priority="3544" operator="containsText" text="08.30 – 16:30 ">
      <formula>NOT(ISERROR(SEARCH("08.30 – 16:30 ",BC37)))</formula>
    </cfRule>
    <cfRule type="containsText" dxfId="3775" priority="3545" operator="containsText" text="08.30 – 17:30 ">
      <formula>NOT(ISERROR(SEARCH("08.30 – 17:30 ",BC37)))</formula>
    </cfRule>
  </conditionalFormatting>
  <conditionalFormatting sqref="BC37:BC44">
    <cfRule type="containsText" dxfId="3774" priority="3540" operator="containsText" text="1 3 : 0 0">
      <formula>NOT(ISERROR(SEARCH("1 3 : 0 0",BC37)))</formula>
    </cfRule>
  </conditionalFormatting>
  <conditionalFormatting sqref="BC37">
    <cfRule type="containsText" dxfId="3773" priority="3539" operator="containsText" text="13:00">
      <formula>NOT(ISERROR(SEARCH("13:00",BC37)))</formula>
    </cfRule>
  </conditionalFormatting>
  <conditionalFormatting sqref="BC37:BC44">
    <cfRule type="containsText" dxfId="3772" priority="3550" operator="containsText" text="09:00 – 13.00 ">
      <formula>NOT(ISERROR(SEARCH("09:00 – 13.00 ",BC37)))</formula>
    </cfRule>
  </conditionalFormatting>
  <conditionalFormatting sqref="BC43">
    <cfRule type="containsText" dxfId="3771" priority="3537" operator="containsText" text="09:00 – 13.00 ">
      <formula>NOT(ISERROR(SEARCH("09:00 – 13.00 ",BC43)))</formula>
    </cfRule>
  </conditionalFormatting>
  <conditionalFormatting sqref="BC37:BC44">
    <cfRule type="containsText" dxfId="3770" priority="3536" operator="containsText" text="09:00 – 13.00 ">
      <formula>NOT(ISERROR(SEARCH("09:00 – 13.00 ",BC37)))</formula>
    </cfRule>
  </conditionalFormatting>
  <conditionalFormatting sqref="BC43:BC44">
    <cfRule type="containsText" dxfId="3769" priority="3535" operator="containsText" text="09:00 – 13.00 ">
      <formula>NOT(ISERROR(SEARCH("09:00 – 13.00 ",BC43)))</formula>
    </cfRule>
  </conditionalFormatting>
  <conditionalFormatting sqref="BC38">
    <cfRule type="containsText" dxfId="3768" priority="3532" operator="containsText" text="09.00 -13.00">
      <formula>NOT(ISERROR(SEARCH("09.00 -13.00",BC38)))</formula>
    </cfRule>
    <cfRule type="containsText" dxfId="3767" priority="3533" operator="containsText" text="09.00 -15:00">
      <formula>NOT(ISERROR(SEARCH("09.00 -15:00",BC38)))</formula>
    </cfRule>
    <cfRule type="containsText" dxfId="3766" priority="3534" operator="containsText" text="09.00 -16.00">
      <formula>NOT(ISERROR(SEARCH("09.00 -16.00",BC38)))</formula>
    </cfRule>
  </conditionalFormatting>
  <conditionalFormatting sqref="BC39:BC44">
    <cfRule type="containsText" dxfId="3765" priority="3529" operator="containsText" text="09.00 -13.00">
      <formula>NOT(ISERROR(SEARCH("09.00 -13.00",BC39)))</formula>
    </cfRule>
    <cfRule type="containsText" dxfId="3764" priority="3530" operator="containsText" text="09.00 -15:00">
      <formula>NOT(ISERROR(SEARCH("09.00 -15:00",BC39)))</formula>
    </cfRule>
    <cfRule type="containsText" dxfId="3763" priority="3531" operator="containsText" text="09.00 -16.00">
      <formula>NOT(ISERROR(SEARCH("09.00 -16.00",BC39)))</formula>
    </cfRule>
  </conditionalFormatting>
  <conditionalFormatting sqref="BC37">
    <cfRule type="containsText" dxfId="3762" priority="3526" operator="containsText" text="09.00 -13.00">
      <formula>NOT(ISERROR(SEARCH("09.00 -13.00",BC37)))</formula>
    </cfRule>
    <cfRule type="containsText" dxfId="3761" priority="3527" operator="containsText" text="09.00 -15:00">
      <formula>NOT(ISERROR(SEARCH("09.00 -15:00",BC37)))</formula>
    </cfRule>
    <cfRule type="containsText" dxfId="3760" priority="3528" operator="containsText" text="09.00 -16.00">
      <formula>NOT(ISERROR(SEARCH("09.00 -16.00",BC37)))</formula>
    </cfRule>
  </conditionalFormatting>
  <conditionalFormatting sqref="BC43">
    <cfRule type="containsText" dxfId="3759" priority="3525" operator="containsText" text="09:00 – 13.00 ">
      <formula>NOT(ISERROR(SEARCH("09:00 – 13.00 ",BC43)))</formula>
    </cfRule>
  </conditionalFormatting>
  <conditionalFormatting sqref="BC37:BC44">
    <cfRule type="containsText" dxfId="3758" priority="3524" operator="containsText" text="09:00 – 13.00 ">
      <formula>NOT(ISERROR(SEARCH("09:00 – 13.00 ",BC37)))</formula>
    </cfRule>
  </conditionalFormatting>
  <conditionalFormatting sqref="BC43:BC44">
    <cfRule type="containsText" dxfId="3757" priority="3523" operator="containsText" text="09:00 – 13.00 ">
      <formula>NOT(ISERROR(SEARCH("09:00 – 13.00 ",BC43)))</formula>
    </cfRule>
  </conditionalFormatting>
  <conditionalFormatting sqref="BC38">
    <cfRule type="containsText" dxfId="3756" priority="3520" operator="containsText" text="09.00 -13.00">
      <formula>NOT(ISERROR(SEARCH("09.00 -13.00",BC38)))</formula>
    </cfRule>
    <cfRule type="containsText" dxfId="3755" priority="3521" operator="containsText" text="09.00 -15:00">
      <formula>NOT(ISERROR(SEARCH("09.00 -15:00",BC38)))</formula>
    </cfRule>
    <cfRule type="containsText" dxfId="3754" priority="3522" operator="containsText" text="09.00 -16.00">
      <formula>NOT(ISERROR(SEARCH("09.00 -16.00",BC38)))</formula>
    </cfRule>
  </conditionalFormatting>
  <conditionalFormatting sqref="BC39:BC44">
    <cfRule type="containsText" dxfId="3753" priority="3517" operator="containsText" text="09.00 -13.00">
      <formula>NOT(ISERROR(SEARCH("09.00 -13.00",BC39)))</formula>
    </cfRule>
    <cfRule type="containsText" dxfId="3752" priority="3518" operator="containsText" text="09.00 -15:00">
      <formula>NOT(ISERROR(SEARCH("09.00 -15:00",BC39)))</formula>
    </cfRule>
    <cfRule type="containsText" dxfId="3751" priority="3519" operator="containsText" text="09.00 -16.00">
      <formula>NOT(ISERROR(SEARCH("09.00 -16.00",BC39)))</formula>
    </cfRule>
  </conditionalFormatting>
  <conditionalFormatting sqref="BC37">
    <cfRule type="containsText" dxfId="3750" priority="3514" operator="containsText" text="09.00 -13.00">
      <formula>NOT(ISERROR(SEARCH("09.00 -13.00",BC37)))</formula>
    </cfRule>
    <cfRule type="containsText" dxfId="3749" priority="3515" operator="containsText" text="09.00 -15:00">
      <formula>NOT(ISERROR(SEARCH("09.00 -15:00",BC37)))</formula>
    </cfRule>
    <cfRule type="containsText" dxfId="3748" priority="3516" operator="containsText" text="09.00 -16.00">
      <formula>NOT(ISERROR(SEARCH("09.00 -16.00",BC37)))</formula>
    </cfRule>
  </conditionalFormatting>
  <conditionalFormatting sqref="BC38">
    <cfRule type="containsText" dxfId="3747" priority="3511" operator="containsText" text="09.00 -13:00">
      <formula>NOT(ISERROR(SEARCH("09.00 -13:00",BC38)))</formula>
    </cfRule>
    <cfRule type="containsText" dxfId="3746" priority="3512" operator="containsText" text="08.30 -17.30">
      <formula>NOT(ISERROR(SEARCH("08.30 -17.30",BC38)))</formula>
    </cfRule>
    <cfRule type="containsText" dxfId="3745" priority="3513" operator="containsText" text="08.30 -15:30">
      <formula>NOT(ISERROR(SEARCH("08.30 -15:30",BC38)))</formula>
    </cfRule>
  </conditionalFormatting>
  <conditionalFormatting sqref="BC39:BC44">
    <cfRule type="containsText" dxfId="3744" priority="3508" operator="containsText" text="09.00 -13.00">
      <formula>NOT(ISERROR(SEARCH("09.00 -13.00",BC39)))</formula>
    </cfRule>
    <cfRule type="containsText" dxfId="3743" priority="3509" operator="containsText" text="09.00 -15:00">
      <formula>NOT(ISERROR(SEARCH("09.00 -15:00",BC39)))</formula>
    </cfRule>
    <cfRule type="containsText" dxfId="3742" priority="3510" operator="containsText" text="09.00 -16.00">
      <formula>NOT(ISERROR(SEARCH("09.00 -16.00",BC39)))</formula>
    </cfRule>
  </conditionalFormatting>
  <conditionalFormatting sqref="BC39:BC44">
    <cfRule type="containsText" dxfId="3741" priority="3505" operator="containsText" text="09.00 -13:00">
      <formula>NOT(ISERROR(SEARCH("09.00 -13:00",BC39)))</formula>
    </cfRule>
    <cfRule type="containsText" dxfId="3740" priority="3506" operator="containsText" text="08.30 -17.30">
      <formula>NOT(ISERROR(SEARCH("08.30 -17.30",BC39)))</formula>
    </cfRule>
    <cfRule type="containsText" dxfId="3739" priority="3507" operator="containsText" text="08.30 -15:30">
      <formula>NOT(ISERROR(SEARCH("08.30 -15:30",BC39)))</formula>
    </cfRule>
  </conditionalFormatting>
  <conditionalFormatting sqref="BC37">
    <cfRule type="containsText" dxfId="3738" priority="3502" operator="containsText" text="09.00 -13.00">
      <formula>NOT(ISERROR(SEARCH("09.00 -13.00",BC37)))</formula>
    </cfRule>
    <cfRule type="containsText" dxfId="3737" priority="3503" operator="containsText" text="09.00 -15:00">
      <formula>NOT(ISERROR(SEARCH("09.00 -15:00",BC37)))</formula>
    </cfRule>
    <cfRule type="containsText" dxfId="3736" priority="3504" operator="containsText" text="09.00 -16.00">
      <formula>NOT(ISERROR(SEARCH("09.00 -16.00",BC37)))</formula>
    </cfRule>
  </conditionalFormatting>
  <conditionalFormatting sqref="BC37">
    <cfRule type="containsText" dxfId="3735" priority="3499" operator="containsText" text="09.00 -13:00">
      <formula>NOT(ISERROR(SEARCH("09.00 -13:00",BC37)))</formula>
    </cfRule>
    <cfRule type="containsText" dxfId="3734" priority="3500" operator="containsText" text="08.30 -17.30">
      <formula>NOT(ISERROR(SEARCH("08.30 -17.30",BC37)))</formula>
    </cfRule>
    <cfRule type="containsText" dxfId="3733" priority="3501" operator="containsText" text="08.30 -15:30">
      <formula>NOT(ISERROR(SEARCH("08.30 -15:30",BC37)))</formula>
    </cfRule>
  </conditionalFormatting>
  <conditionalFormatting sqref="BC25 BC5">
    <cfRule type="containsText" dxfId="3732" priority="3482" operator="containsText" text="08.30 – 14.30">
      <formula>NOT(ISERROR(SEARCH("08.30 – 14.30",BC5)))</formula>
    </cfRule>
    <cfRule type="containsText" dxfId="3731" priority="3483" operator="containsText" text="09:30 – 18.30">
      <formula>NOT(ISERROR(SEARCH("09:30 – 18.30",BC5)))</formula>
    </cfRule>
    <cfRule type="containsText" dxfId="3730" priority="3484" operator="containsText" text="10.30 – 18.30">
      <formula>NOT(ISERROR(SEARCH("10.30 – 18.30",BC5)))</formula>
    </cfRule>
    <cfRule type="containsText" dxfId="3729" priority="3485" operator="containsText" text="09.30 – 18.30">
      <formula>NOT(ISERROR(SEARCH("09.30 – 18.30",BC5)))</formula>
    </cfRule>
    <cfRule type="containsText" dxfId="3728" priority="3486" operator="containsText" text="09.00 – 13:00">
      <formula>NOT(ISERROR(SEARCH("09.00 – 13:00",BC5)))</formula>
    </cfRule>
    <cfRule type="containsText" dxfId="3727" priority="3487" operator="containsText" text="08.30 – 16.30">
      <formula>NOT(ISERROR(SEARCH("08.30 – 16.30",BC5)))</formula>
    </cfRule>
    <cfRule type="containsText" dxfId="3726" priority="3488" operator="containsText" text="08:30 – 17.30">
      <formula>NOT(ISERROR(SEARCH("08:30 – 17.30",BC5)))</formula>
    </cfRule>
    <cfRule type="containsText" dxfId="3725" priority="3489" operator="containsText" text="08.30 – 17.30">
      <formula>NOT(ISERROR(SEARCH("08.30 – 17.30",BC5)))</formula>
    </cfRule>
    <cfRule type="containsText" dxfId="3724" priority="3490" operator="containsText" text="09.00 – 18.00">
      <formula>NOT(ISERROR(SEARCH("09.00 – 18.00",BC5)))</formula>
    </cfRule>
    <cfRule type="containsText" dxfId="3723" priority="3491" operator="containsText" text="09.00 – 13.00">
      <formula>NOT(ISERROR(SEARCH("09.00 – 13.00",BC5)))</formula>
    </cfRule>
    <cfRule type="containsText" dxfId="3722" priority="3492" operator="containsText" text="11.30 – 19.30">
      <formula>NOT(ISERROR(SEARCH("11.30 – 19.30",BC5)))</formula>
    </cfRule>
    <cfRule type="containsText" dxfId="3721" priority="3493" operator="containsText" text="10.30 – 19.30">
      <formula>NOT(ISERROR(SEARCH("10.30 – 19.30",BC5)))</formula>
    </cfRule>
    <cfRule type="containsText" dxfId="3720" priority="3494" operator="containsText" text="09.00 – 15.00">
      <formula>NOT(ISERROR(SEARCH("09.00 – 15.00",BC5)))</formula>
    </cfRule>
    <cfRule type="containsText" dxfId="3719" priority="3495" operator="containsText" text="12:30">
      <formula>NOT(ISERROR(SEARCH("12:30",BC5)))</formula>
    </cfRule>
    <cfRule type="containsText" dxfId="3718" priority="3496" operator="containsText" text="13:30">
      <formula>NOT(ISERROR(SEARCH("13:30",BC5)))</formula>
    </cfRule>
    <cfRule type="containsText" dxfId="3717" priority="3497" operator="containsText" text="FESTIVITÁ">
      <formula>NOT(ISERROR(SEARCH("FESTIVITÁ",BC5)))</formula>
    </cfRule>
    <cfRule type="cellIs" dxfId="3716" priority="3498" operator="equal">
      <formula>"DOMENICA"</formula>
    </cfRule>
  </conditionalFormatting>
  <conditionalFormatting sqref="BC15">
    <cfRule type="containsText" dxfId="3715" priority="3465" operator="containsText" text="08.30 – 14.30">
      <formula>NOT(ISERROR(SEARCH("08.30 – 14.30",BC15)))</formula>
    </cfRule>
    <cfRule type="containsText" dxfId="3714" priority="3466" operator="containsText" text="09:30 – 18.30">
      <formula>NOT(ISERROR(SEARCH("09:30 – 18.30",BC15)))</formula>
    </cfRule>
    <cfRule type="containsText" dxfId="3713" priority="3467" operator="containsText" text="10.30 – 18.30">
      <formula>NOT(ISERROR(SEARCH("10.30 – 18.30",BC15)))</formula>
    </cfRule>
    <cfRule type="containsText" dxfId="3712" priority="3468" operator="containsText" text="09.30 – 18.30">
      <formula>NOT(ISERROR(SEARCH("09.30 – 18.30",BC15)))</formula>
    </cfRule>
    <cfRule type="containsText" dxfId="3711" priority="3469" operator="containsText" text="09.00 – 13:00">
      <formula>NOT(ISERROR(SEARCH("09.00 – 13:00",BC15)))</formula>
    </cfRule>
    <cfRule type="containsText" dxfId="3710" priority="3470" operator="containsText" text="08.30 – 16.30">
      <formula>NOT(ISERROR(SEARCH("08.30 – 16.30",BC15)))</formula>
    </cfRule>
    <cfRule type="containsText" dxfId="3709" priority="3471" operator="containsText" text="08:30 – 17.30">
      <formula>NOT(ISERROR(SEARCH("08:30 – 17.30",BC15)))</formula>
    </cfRule>
    <cfRule type="containsText" dxfId="3708" priority="3472" operator="containsText" text="08.30 – 17.30">
      <formula>NOT(ISERROR(SEARCH("08.30 – 17.30",BC15)))</formula>
    </cfRule>
    <cfRule type="containsText" dxfId="3707" priority="3473" operator="containsText" text="09.00 – 18.00">
      <formula>NOT(ISERROR(SEARCH("09.00 – 18.00",BC15)))</formula>
    </cfRule>
    <cfRule type="containsText" dxfId="3706" priority="3474" operator="containsText" text="09.00 – 13.00">
      <formula>NOT(ISERROR(SEARCH("09.00 – 13.00",BC15)))</formula>
    </cfRule>
    <cfRule type="containsText" dxfId="3705" priority="3475" operator="containsText" text="11.30 – 19.30">
      <formula>NOT(ISERROR(SEARCH("11.30 – 19.30",BC15)))</formula>
    </cfRule>
    <cfRule type="containsText" dxfId="3704" priority="3476" operator="containsText" text="10.30 – 19.30">
      <formula>NOT(ISERROR(SEARCH("10.30 – 19.30",BC15)))</formula>
    </cfRule>
    <cfRule type="containsText" dxfId="3703" priority="3477" operator="containsText" text="09.00 – 15.00">
      <formula>NOT(ISERROR(SEARCH("09.00 – 15.00",BC15)))</formula>
    </cfRule>
    <cfRule type="containsText" dxfId="3702" priority="3478" operator="containsText" text="12:30">
      <formula>NOT(ISERROR(SEARCH("12:30",BC15)))</formula>
    </cfRule>
    <cfRule type="containsText" dxfId="3701" priority="3479" operator="containsText" text="13:30">
      <formula>NOT(ISERROR(SEARCH("13:30",BC15)))</formula>
    </cfRule>
    <cfRule type="containsText" dxfId="3700" priority="3480" operator="containsText" text="FESTIVITÁ">
      <formula>NOT(ISERROR(SEARCH("FESTIVITÁ",BC15)))</formula>
    </cfRule>
    <cfRule type="cellIs" dxfId="3699" priority="3481" operator="equal">
      <formula>"DOMENICA"</formula>
    </cfRule>
  </conditionalFormatting>
  <conditionalFormatting sqref="BC25 BC15 BC5">
    <cfRule type="containsText" dxfId="3698" priority="3459" operator="containsText" text="09.00 - 13.00">
      <formula>NOT(ISERROR(SEARCH("09.00 - 13.00",BC5)))</formula>
    </cfRule>
    <cfRule type="containsText" dxfId="3697" priority="3460" operator="containsText" text="09.00 – 15:00">
      <formula>NOT(ISERROR(SEARCH("09.00 – 15:00",BC5)))</formula>
    </cfRule>
    <cfRule type="containsText" dxfId="3696" priority="3461" operator="containsText" text="09.00 – 16.00">
      <formula>NOT(ISERROR(SEARCH("09.00 – 16.00",BC5)))</formula>
    </cfRule>
    <cfRule type="containsText" dxfId="3695" priority="3462" operator="containsText" text="09.00 - 13:00">
      <formula>NOT(ISERROR(SEARCH("09.00 - 13:00",BC5)))</formula>
    </cfRule>
    <cfRule type="containsText" dxfId="3694" priority="3463" operator="containsText" text="08.30 – 16:30 ">
      <formula>NOT(ISERROR(SEARCH("08.30 – 16:30 ",BC5)))</formula>
    </cfRule>
    <cfRule type="containsText" dxfId="3693" priority="3464" operator="containsText" text="08.30 – 17:30 ">
      <formula>NOT(ISERROR(SEARCH("08.30 – 17:30 ",BC5)))</formula>
    </cfRule>
  </conditionalFormatting>
  <conditionalFormatting sqref="BC6">
    <cfRule type="cellIs" dxfId="3692" priority="3141" operator="equal">
      <formula>_FV(13,"3")</formula>
    </cfRule>
  </conditionalFormatting>
  <conditionalFormatting sqref="BC6">
    <cfRule type="cellIs" dxfId="3691" priority="3122" operator="equal">
      <formula>_FV(13,"3")</formula>
    </cfRule>
  </conditionalFormatting>
  <conditionalFormatting sqref="BC6">
    <cfRule type="cellIs" dxfId="3690" priority="3123" operator="equal">
      <formula>_FV(13,"3")</formula>
    </cfRule>
  </conditionalFormatting>
  <conditionalFormatting sqref="BC6">
    <cfRule type="cellIs" dxfId="3689" priority="3115" operator="equal">
      <formula>_FV(13,"3")</formula>
    </cfRule>
  </conditionalFormatting>
  <conditionalFormatting sqref="BC6">
    <cfRule type="cellIs" dxfId="3688" priority="3116" operator="equal">
      <formula>_FV(13,"3")</formula>
    </cfRule>
  </conditionalFormatting>
  <conditionalFormatting sqref="BC26">
    <cfRule type="cellIs" dxfId="3687" priority="3450" operator="equal">
      <formula>"09.00 – 13.00"</formula>
    </cfRule>
  </conditionalFormatting>
  <conditionalFormatting sqref="BC26">
    <cfRule type="cellIs" dxfId="3686" priority="3451" operator="equal">
      <formula>"09.00 – 15.00"</formula>
    </cfRule>
  </conditionalFormatting>
  <conditionalFormatting sqref="BC26">
    <cfRule type="cellIs" dxfId="3685" priority="3452" operator="equal">
      <formula>"09.00 – 18.00"</formula>
    </cfRule>
  </conditionalFormatting>
  <conditionalFormatting sqref="BC26">
    <cfRule type="cellIs" dxfId="3684" priority="3453" operator="equal">
      <formula>"09.30 – 13.00"</formula>
    </cfRule>
  </conditionalFormatting>
  <conditionalFormatting sqref="BC26">
    <cfRule type="cellIs" dxfId="3683" priority="3454" operator="equal">
      <formula>"10.30 – 19.30"</formula>
    </cfRule>
  </conditionalFormatting>
  <conditionalFormatting sqref="BC26">
    <cfRule type="cellIs" dxfId="3682" priority="3455" operator="equal">
      <formula>"11.30 – 19.30"</formula>
    </cfRule>
  </conditionalFormatting>
  <conditionalFormatting sqref="BC26">
    <cfRule type="cellIs" dxfId="3681" priority="3456" operator="equal">
      <formula>_FV(13,"3")</formula>
    </cfRule>
  </conditionalFormatting>
  <conditionalFormatting sqref="BC26">
    <cfRule type="cellIs" dxfId="3680" priority="3457" operator="equal">
      <formula>_FV(13,"3")</formula>
    </cfRule>
  </conditionalFormatting>
  <conditionalFormatting sqref="BC26">
    <cfRule type="cellIs" dxfId="3679" priority="3458" operator="equal">
      <formula>_FV(13,"3")</formula>
    </cfRule>
  </conditionalFormatting>
  <conditionalFormatting sqref="BC26">
    <cfRule type="containsText" dxfId="3678" priority="3440" operator="containsText" text="DOMENICA">
      <formula>NOT(ISERROR(SEARCH("DOMENICA",BC26)))</formula>
    </cfRule>
    <cfRule type="containsText" dxfId="3677" priority="3441" operator="containsText" text="08.30 – 14.30">
      <formula>NOT(ISERROR(SEARCH("08.30 – 14.30",BC26)))</formula>
    </cfRule>
    <cfRule type="containsText" dxfId="3676" priority="3442" operator="containsText" text="09.30 – 18.30">
      <formula>NOT(ISERROR(SEARCH("09.30 – 18.30",BC26)))</formula>
    </cfRule>
    <cfRule type="containsText" dxfId="3675" priority="3443" operator="containsText" text="08.30 – 16.30">
      <formula>NOT(ISERROR(SEARCH("08.30 – 16.30",BC26)))</formula>
    </cfRule>
    <cfRule type="containsText" dxfId="3674" priority="3444" operator="containsText" text="08.30 – 17.30">
      <formula>NOT(ISERROR(SEARCH("08.30 – 17.30",BC26)))</formula>
    </cfRule>
    <cfRule type="containsText" dxfId="3673" priority="3445" operator="containsText" text="09.00 – 18.00">
      <formula>NOT(ISERROR(SEARCH("09.00 – 18.00",BC26)))</formula>
    </cfRule>
    <cfRule type="containsText" dxfId="3672" priority="3446" operator="containsText" text="09.00 – 15.00">
      <formula>NOT(ISERROR(SEARCH("09.00 – 15.00",BC26)))</formula>
    </cfRule>
    <cfRule type="containsText" dxfId="3671" priority="3447" operator="containsText" text="10.30 – 19.30">
      <formula>NOT(ISERROR(SEARCH("10.30 – 19.30",BC26)))</formula>
    </cfRule>
    <cfRule type="containsText" dxfId="3670" priority="3448" operator="containsText" text="09.00 – 13.00">
      <formula>NOT(ISERROR(SEARCH("09.00 – 13.00",BC26)))</formula>
    </cfRule>
    <cfRule type="containsText" dxfId="3669" priority="3449" operator="containsText" text="11.30 – 19.30">
      <formula>NOT(ISERROR(SEARCH("11.30 – 19.30",BC26)))</formula>
    </cfRule>
  </conditionalFormatting>
  <conditionalFormatting sqref="BC26">
    <cfRule type="cellIs" dxfId="3668" priority="3432" operator="equal">
      <formula>"09.00 – 15.00"</formula>
    </cfRule>
  </conditionalFormatting>
  <conditionalFormatting sqref="BC26">
    <cfRule type="cellIs" dxfId="3667" priority="3433" operator="equal">
      <formula>"09.00 – 18.00"</formula>
    </cfRule>
  </conditionalFormatting>
  <conditionalFormatting sqref="BC26">
    <cfRule type="cellIs" dxfId="3666" priority="3434" operator="equal">
      <formula>"09.30 – 13.00"</formula>
    </cfRule>
  </conditionalFormatting>
  <conditionalFormatting sqref="BC26">
    <cfRule type="cellIs" dxfId="3665" priority="3435" operator="equal">
      <formula>"10.30 – 19.30"</formula>
    </cfRule>
  </conditionalFormatting>
  <conditionalFormatting sqref="BC26">
    <cfRule type="cellIs" dxfId="3664" priority="3436" operator="equal">
      <formula>"11.30 – 19.30"</formula>
    </cfRule>
  </conditionalFormatting>
  <conditionalFormatting sqref="BC26">
    <cfRule type="cellIs" dxfId="3663" priority="3437" operator="equal">
      <formula>_FV(13,"3")</formula>
    </cfRule>
  </conditionalFormatting>
  <conditionalFormatting sqref="BC26">
    <cfRule type="cellIs" dxfId="3662" priority="3438" operator="equal">
      <formula>_FV(13,"3")</formula>
    </cfRule>
  </conditionalFormatting>
  <conditionalFormatting sqref="BC26">
    <cfRule type="cellIs" dxfId="3661" priority="3439" operator="equal">
      <formula>_FV(13,"3")</formula>
    </cfRule>
  </conditionalFormatting>
  <conditionalFormatting sqref="BC26">
    <cfRule type="cellIs" dxfId="3660" priority="3424" operator="equal">
      <formula>"09.00 – 15.00"</formula>
    </cfRule>
  </conditionalFormatting>
  <conditionalFormatting sqref="BC26">
    <cfRule type="cellIs" dxfId="3659" priority="3425" operator="equal">
      <formula>"09.00 – 18.00"</formula>
    </cfRule>
  </conditionalFormatting>
  <conditionalFormatting sqref="BC26">
    <cfRule type="cellIs" dxfId="3658" priority="3426" operator="equal">
      <formula>"09.30 – 13.00"</formula>
    </cfRule>
  </conditionalFormatting>
  <conditionalFormatting sqref="BC26">
    <cfRule type="cellIs" dxfId="3657" priority="3427" operator="equal">
      <formula>"10.30 – 19.30"</formula>
    </cfRule>
  </conditionalFormatting>
  <conditionalFormatting sqref="BC26">
    <cfRule type="cellIs" dxfId="3656" priority="3428" operator="equal">
      <formula>"11.30 – 19.30"</formula>
    </cfRule>
  </conditionalFormatting>
  <conditionalFormatting sqref="BC26">
    <cfRule type="cellIs" dxfId="3655" priority="3429" operator="equal">
      <formula>_FV(13,"3")</formula>
    </cfRule>
  </conditionalFormatting>
  <conditionalFormatting sqref="BC26">
    <cfRule type="cellIs" dxfId="3654" priority="3430" operator="equal">
      <formula>_FV(13,"3")</formula>
    </cfRule>
  </conditionalFormatting>
  <conditionalFormatting sqref="BC26">
    <cfRule type="cellIs" dxfId="3653" priority="3431" operator="equal">
      <formula>_FV(13,"3")</formula>
    </cfRule>
  </conditionalFormatting>
  <conditionalFormatting sqref="BC26">
    <cfRule type="containsText" dxfId="3652" priority="3418" operator="containsText" text="09.00 - 13.00">
      <formula>NOT(ISERROR(SEARCH("09.00 - 13.00",BC26)))</formula>
    </cfRule>
    <cfRule type="containsText" dxfId="3651" priority="3419" operator="containsText" text="09.00 – 15:00">
      <formula>NOT(ISERROR(SEARCH("09.00 – 15:00",BC26)))</formula>
    </cfRule>
    <cfRule type="containsText" dxfId="3650" priority="3420" operator="containsText" text="09.00 – 16.00">
      <formula>NOT(ISERROR(SEARCH("09.00 – 16.00",BC26)))</formula>
    </cfRule>
    <cfRule type="containsText" dxfId="3649" priority="3421" operator="containsText" text="09.00 - 13:00">
      <formula>NOT(ISERROR(SEARCH("09.00 - 13:00",BC26)))</formula>
    </cfRule>
    <cfRule type="containsText" dxfId="3648" priority="3422" operator="containsText" text="08.30 – 16:30 ">
      <formula>NOT(ISERROR(SEARCH("08.30 – 16:30 ",BC26)))</formula>
    </cfRule>
    <cfRule type="containsText" dxfId="3647" priority="3423" operator="containsText" text="08.30 – 17:30 ">
      <formula>NOT(ISERROR(SEARCH("08.30 – 17:30 ",BC26)))</formula>
    </cfRule>
  </conditionalFormatting>
  <conditionalFormatting sqref="BC26">
    <cfRule type="cellIs" dxfId="3646" priority="3410" operator="equal">
      <formula>"09.00 – 15.00"</formula>
    </cfRule>
  </conditionalFormatting>
  <conditionalFormatting sqref="BC26">
    <cfRule type="cellIs" dxfId="3645" priority="3411" operator="equal">
      <formula>"09.00 – 18.00"</formula>
    </cfRule>
  </conditionalFormatting>
  <conditionalFormatting sqref="BC26">
    <cfRule type="cellIs" dxfId="3644" priority="3412" operator="equal">
      <formula>"09.30 – 13.00"</formula>
    </cfRule>
  </conditionalFormatting>
  <conditionalFormatting sqref="BC26">
    <cfRule type="cellIs" dxfId="3643" priority="3413" operator="equal">
      <formula>"10.30 – 19.30"</formula>
    </cfRule>
  </conditionalFormatting>
  <conditionalFormatting sqref="BC26">
    <cfRule type="cellIs" dxfId="3642" priority="3414" operator="equal">
      <formula>"11.30 – 19.30"</formula>
    </cfRule>
  </conditionalFormatting>
  <conditionalFormatting sqref="BC26">
    <cfRule type="cellIs" dxfId="3641" priority="3415" operator="equal">
      <formula>_FV(13,"3")</formula>
    </cfRule>
  </conditionalFormatting>
  <conditionalFormatting sqref="BC26">
    <cfRule type="cellIs" dxfId="3640" priority="3416" operator="equal">
      <formula>_FV(13,"3")</formula>
    </cfRule>
  </conditionalFormatting>
  <conditionalFormatting sqref="BC26">
    <cfRule type="cellIs" dxfId="3639" priority="3417" operator="equal">
      <formula>_FV(13,"3")</formula>
    </cfRule>
  </conditionalFormatting>
  <conditionalFormatting sqref="BC26">
    <cfRule type="containsText" dxfId="3638" priority="3400" operator="containsText" text="DOMENICA">
      <formula>NOT(ISERROR(SEARCH("DOMENICA",BC26)))</formula>
    </cfRule>
    <cfRule type="containsText" dxfId="3637" priority="3401" operator="containsText" text="08.30 – 14.30">
      <formula>NOT(ISERROR(SEARCH("08.30 – 14.30",BC26)))</formula>
    </cfRule>
    <cfRule type="containsText" dxfId="3636" priority="3402" operator="containsText" text="09.30 – 18.30">
      <formula>NOT(ISERROR(SEARCH("09.30 – 18.30",BC26)))</formula>
    </cfRule>
    <cfRule type="containsText" dxfId="3635" priority="3403" operator="containsText" text="08.30 – 16.30">
      <formula>NOT(ISERROR(SEARCH("08.30 – 16.30",BC26)))</formula>
    </cfRule>
    <cfRule type="containsText" dxfId="3634" priority="3404" operator="containsText" text="08.30 – 17.30">
      <formula>NOT(ISERROR(SEARCH("08.30 – 17.30",BC26)))</formula>
    </cfRule>
    <cfRule type="containsText" dxfId="3633" priority="3405" operator="containsText" text="09.00 – 18.00">
      <formula>NOT(ISERROR(SEARCH("09.00 – 18.00",BC26)))</formula>
    </cfRule>
    <cfRule type="containsText" dxfId="3632" priority="3406" operator="containsText" text="09.00 – 15.00">
      <formula>NOT(ISERROR(SEARCH("09.00 – 15.00",BC26)))</formula>
    </cfRule>
    <cfRule type="containsText" dxfId="3631" priority="3407" operator="containsText" text="10.30 – 19.30">
      <formula>NOT(ISERROR(SEARCH("10.30 – 19.30",BC26)))</formula>
    </cfRule>
    <cfRule type="containsText" dxfId="3630" priority="3408" operator="containsText" text="09.00 – 13.00">
      <formula>NOT(ISERROR(SEARCH("09.00 – 13.00",BC26)))</formula>
    </cfRule>
    <cfRule type="containsText" dxfId="3629" priority="3409" operator="containsText" text="11.30 – 19.30">
      <formula>NOT(ISERROR(SEARCH("11.30 – 19.30",BC26)))</formula>
    </cfRule>
  </conditionalFormatting>
  <conditionalFormatting sqref="BC26">
    <cfRule type="cellIs" dxfId="3628" priority="3393" operator="equal">
      <formula>"09.00 – 18.00"</formula>
    </cfRule>
  </conditionalFormatting>
  <conditionalFormatting sqref="BC26">
    <cfRule type="cellIs" dxfId="3627" priority="3394" operator="equal">
      <formula>"09.30 – 13.00"</formula>
    </cfRule>
  </conditionalFormatting>
  <conditionalFormatting sqref="BC26">
    <cfRule type="cellIs" dxfId="3626" priority="3395" operator="equal">
      <formula>"10.30 – 19.30"</formula>
    </cfRule>
  </conditionalFormatting>
  <conditionalFormatting sqref="BC26">
    <cfRule type="cellIs" dxfId="3625" priority="3396" operator="equal">
      <formula>"11.30 – 19.30"</formula>
    </cfRule>
  </conditionalFormatting>
  <conditionalFormatting sqref="BC26">
    <cfRule type="cellIs" dxfId="3624" priority="3397" operator="equal">
      <formula>_FV(13,"3")</formula>
    </cfRule>
  </conditionalFormatting>
  <conditionalFormatting sqref="BC26">
    <cfRule type="cellIs" dxfId="3623" priority="3398" operator="equal">
      <formula>_FV(13,"3")</formula>
    </cfRule>
  </conditionalFormatting>
  <conditionalFormatting sqref="BC26">
    <cfRule type="cellIs" dxfId="3622" priority="3399" operator="equal">
      <formula>_FV(13,"3")</formula>
    </cfRule>
  </conditionalFormatting>
  <conditionalFormatting sqref="BC26">
    <cfRule type="cellIs" dxfId="3621" priority="3386" operator="equal">
      <formula>"09.00 – 18.00"</formula>
    </cfRule>
  </conditionalFormatting>
  <conditionalFormatting sqref="BC26">
    <cfRule type="cellIs" dxfId="3620" priority="3387" operator="equal">
      <formula>"09.30 – 13.00"</formula>
    </cfRule>
  </conditionalFormatting>
  <conditionalFormatting sqref="BC26">
    <cfRule type="cellIs" dxfId="3619" priority="3388" operator="equal">
      <formula>"10.30 – 19.30"</formula>
    </cfRule>
  </conditionalFormatting>
  <conditionalFormatting sqref="BC26">
    <cfRule type="cellIs" dxfId="3618" priority="3389" operator="equal">
      <formula>"11.30 – 19.30"</formula>
    </cfRule>
  </conditionalFormatting>
  <conditionalFormatting sqref="BC26">
    <cfRule type="cellIs" dxfId="3617" priority="3390" operator="equal">
      <formula>_FV(13,"3")</formula>
    </cfRule>
  </conditionalFormatting>
  <conditionalFormatting sqref="BC26">
    <cfRule type="cellIs" dxfId="3616" priority="3391" operator="equal">
      <formula>_FV(13,"3")</formula>
    </cfRule>
  </conditionalFormatting>
  <conditionalFormatting sqref="BC26">
    <cfRule type="cellIs" dxfId="3615" priority="3392" operator="equal">
      <formula>_FV(13,"3")</formula>
    </cfRule>
  </conditionalFormatting>
  <conditionalFormatting sqref="BC27:BC34">
    <cfRule type="containsText" dxfId="3614" priority="3368" operator="containsText" text="08.30 – 14.30">
      <formula>NOT(ISERROR(SEARCH("08.30 – 14.30",BC27)))</formula>
    </cfRule>
    <cfRule type="containsText" dxfId="3613" priority="3369" operator="containsText" text="09:30 – 18.30">
      <formula>NOT(ISERROR(SEARCH("09:30 – 18.30",BC27)))</formula>
    </cfRule>
    <cfRule type="containsText" dxfId="3612" priority="3370" operator="containsText" text="10.30 – 18.30">
      <formula>NOT(ISERROR(SEARCH("10.30 – 18.30",BC27)))</formula>
    </cfRule>
    <cfRule type="containsText" dxfId="3611" priority="3371" operator="containsText" text="09.30 – 18.30">
      <formula>NOT(ISERROR(SEARCH("09.30 – 18.30",BC27)))</formula>
    </cfRule>
    <cfRule type="containsText" dxfId="3610" priority="3373" operator="containsText" text="09.00 – 13:00">
      <formula>NOT(ISERROR(SEARCH("09.00 – 13:00",BC27)))</formula>
    </cfRule>
    <cfRule type="containsText" dxfId="3609" priority="3374" operator="containsText" text="08.30 – 16.30">
      <formula>NOT(ISERROR(SEARCH("08.30 – 16.30",BC27)))</formula>
    </cfRule>
    <cfRule type="containsText" dxfId="3608" priority="3375" operator="containsText" text="08:30 – 17.30">
      <formula>NOT(ISERROR(SEARCH("08:30 – 17.30",BC27)))</formula>
    </cfRule>
    <cfRule type="containsText" dxfId="3607" priority="3376" operator="containsText" text="08.30 – 17.30">
      <formula>NOT(ISERROR(SEARCH("08.30 – 17.30",BC27)))</formula>
    </cfRule>
    <cfRule type="containsText" dxfId="3606" priority="3377" operator="containsText" text="09.00 – 18.00">
      <formula>NOT(ISERROR(SEARCH("09.00 – 18.00",BC27)))</formula>
    </cfRule>
    <cfRule type="containsText" dxfId="3605" priority="3378" operator="containsText" text="09.00 – 13.00">
      <formula>NOT(ISERROR(SEARCH("09.00 – 13.00",BC27)))</formula>
    </cfRule>
    <cfRule type="containsText" dxfId="3604" priority="3379" operator="containsText" text="11.30 – 19.30">
      <formula>NOT(ISERROR(SEARCH("11.30 – 19.30",BC27)))</formula>
    </cfRule>
    <cfRule type="containsText" dxfId="3603" priority="3380" operator="containsText" text="10.30 – 19.30">
      <formula>NOT(ISERROR(SEARCH("10.30 – 19.30",BC27)))</formula>
    </cfRule>
    <cfRule type="containsText" dxfId="3602" priority="3381" operator="containsText" text="09.00 – 15.00">
      <formula>NOT(ISERROR(SEARCH("09.00 – 15.00",BC27)))</formula>
    </cfRule>
    <cfRule type="containsText" dxfId="3601" priority="3382" operator="containsText" text="1 2 : 3 0">
      <formula>NOT(ISERROR(SEARCH("1 2 : 3 0",BC27)))</formula>
    </cfRule>
    <cfRule type="containsText" dxfId="3600" priority="3383" operator="containsText" text="1 3 : 3 0">
      <formula>NOT(ISERROR(SEARCH("1 3 : 3 0",BC27)))</formula>
    </cfRule>
    <cfRule type="containsText" dxfId="3599" priority="3384" operator="containsText" text="FESTIVITÁ">
      <formula>NOT(ISERROR(SEARCH("FESTIVITÁ",BC27)))</formula>
    </cfRule>
    <cfRule type="cellIs" dxfId="3598" priority="3385" operator="equal">
      <formula>"DOMENICA"</formula>
    </cfRule>
  </conditionalFormatting>
  <conditionalFormatting sqref="BC27:BC34">
    <cfRule type="containsText" dxfId="3597" priority="3360" operator="containsText" text="09.00 - 13.00">
      <formula>NOT(ISERROR(SEARCH("09.00 - 13.00",BC27)))</formula>
    </cfRule>
    <cfRule type="containsText" dxfId="3596" priority="3363" operator="containsText" text="09.00 – 15:00">
      <formula>NOT(ISERROR(SEARCH("09.00 – 15:00",BC27)))</formula>
    </cfRule>
    <cfRule type="containsText" dxfId="3595" priority="3364" operator="containsText" text="09.00 – 16.00">
      <formula>NOT(ISERROR(SEARCH("09.00 – 16.00",BC27)))</formula>
    </cfRule>
    <cfRule type="containsText" dxfId="3594" priority="3365" operator="containsText" text="09.00 - 13:00">
      <formula>NOT(ISERROR(SEARCH("09.00 - 13:00",BC27)))</formula>
    </cfRule>
    <cfRule type="containsText" dxfId="3593" priority="3366" operator="containsText" text="08.30 – 16:30 ">
      <formula>NOT(ISERROR(SEARCH("08.30 – 16:30 ",BC27)))</formula>
    </cfRule>
    <cfRule type="containsText" dxfId="3592" priority="3367" operator="containsText" text="08.30 – 17:30 ">
      <formula>NOT(ISERROR(SEARCH("08.30 – 17:30 ",BC27)))</formula>
    </cfRule>
  </conditionalFormatting>
  <conditionalFormatting sqref="BC27:BC34">
    <cfRule type="containsText" dxfId="3591" priority="3362" operator="containsText" text="1 3 : 0 0">
      <formula>NOT(ISERROR(SEARCH("1 3 : 0 0",BC27)))</formula>
    </cfRule>
  </conditionalFormatting>
  <conditionalFormatting sqref="BC27">
    <cfRule type="containsText" dxfId="3590" priority="3361" operator="containsText" text="13:00">
      <formula>NOT(ISERROR(SEARCH("13:00",BC27)))</formula>
    </cfRule>
  </conditionalFormatting>
  <conditionalFormatting sqref="BC27:BC34">
    <cfRule type="containsText" dxfId="3589" priority="3372" operator="containsText" text="09:00 – 13.00 ">
      <formula>NOT(ISERROR(SEARCH("09:00 – 13.00 ",BC27)))</formula>
    </cfRule>
  </conditionalFormatting>
  <conditionalFormatting sqref="BC33">
    <cfRule type="containsText" dxfId="3588" priority="3359" operator="containsText" text="09:00 – 13.00 ">
      <formula>NOT(ISERROR(SEARCH("09:00 – 13.00 ",BC33)))</formula>
    </cfRule>
  </conditionalFormatting>
  <conditionalFormatting sqref="BC27:BC34">
    <cfRule type="containsText" dxfId="3587" priority="3358" operator="containsText" text="09:00 – 13.00 ">
      <formula>NOT(ISERROR(SEARCH("09:00 – 13.00 ",BC27)))</formula>
    </cfRule>
  </conditionalFormatting>
  <conditionalFormatting sqref="BC33:BC34">
    <cfRule type="containsText" dxfId="3586" priority="3357" operator="containsText" text="09:00 – 13.00 ">
      <formula>NOT(ISERROR(SEARCH("09:00 – 13.00 ",BC33)))</formula>
    </cfRule>
  </conditionalFormatting>
  <conditionalFormatting sqref="BC28">
    <cfRule type="containsText" dxfId="3585" priority="3354" operator="containsText" text="09.00 -13.00">
      <formula>NOT(ISERROR(SEARCH("09.00 -13.00",BC28)))</formula>
    </cfRule>
    <cfRule type="containsText" dxfId="3584" priority="3355" operator="containsText" text="09.00 -15:00">
      <formula>NOT(ISERROR(SEARCH("09.00 -15:00",BC28)))</formula>
    </cfRule>
    <cfRule type="containsText" dxfId="3583" priority="3356" operator="containsText" text="09.00 -16.00">
      <formula>NOT(ISERROR(SEARCH("09.00 -16.00",BC28)))</formula>
    </cfRule>
  </conditionalFormatting>
  <conditionalFormatting sqref="BC29:BC34">
    <cfRule type="containsText" dxfId="3582" priority="3351" operator="containsText" text="09.00 -13.00">
      <formula>NOT(ISERROR(SEARCH("09.00 -13.00",BC29)))</formula>
    </cfRule>
    <cfRule type="containsText" dxfId="3581" priority="3352" operator="containsText" text="09.00 -15:00">
      <formula>NOT(ISERROR(SEARCH("09.00 -15:00",BC29)))</formula>
    </cfRule>
    <cfRule type="containsText" dxfId="3580" priority="3353" operator="containsText" text="09.00 -16.00">
      <formula>NOT(ISERROR(SEARCH("09.00 -16.00",BC29)))</formula>
    </cfRule>
  </conditionalFormatting>
  <conditionalFormatting sqref="BC27">
    <cfRule type="containsText" dxfId="3579" priority="3348" operator="containsText" text="09.00 -13.00">
      <formula>NOT(ISERROR(SEARCH("09.00 -13.00",BC27)))</formula>
    </cfRule>
    <cfRule type="containsText" dxfId="3578" priority="3349" operator="containsText" text="09.00 -15:00">
      <formula>NOT(ISERROR(SEARCH("09.00 -15:00",BC27)))</formula>
    </cfRule>
    <cfRule type="containsText" dxfId="3577" priority="3350" operator="containsText" text="09.00 -16.00">
      <formula>NOT(ISERROR(SEARCH("09.00 -16.00",BC27)))</formula>
    </cfRule>
  </conditionalFormatting>
  <conditionalFormatting sqref="BC33">
    <cfRule type="containsText" dxfId="3576" priority="3347" operator="containsText" text="09:00 – 13.00 ">
      <formula>NOT(ISERROR(SEARCH("09:00 – 13.00 ",BC33)))</formula>
    </cfRule>
  </conditionalFormatting>
  <conditionalFormatting sqref="BC27:BC34">
    <cfRule type="containsText" dxfId="3575" priority="3346" operator="containsText" text="09:00 – 13.00 ">
      <formula>NOT(ISERROR(SEARCH("09:00 – 13.00 ",BC27)))</formula>
    </cfRule>
  </conditionalFormatting>
  <conditionalFormatting sqref="BC33:BC34">
    <cfRule type="containsText" dxfId="3574" priority="3345" operator="containsText" text="09:00 – 13.00 ">
      <formula>NOT(ISERROR(SEARCH("09:00 – 13.00 ",BC33)))</formula>
    </cfRule>
  </conditionalFormatting>
  <conditionalFormatting sqref="BC28">
    <cfRule type="containsText" dxfId="3573" priority="3342" operator="containsText" text="09.00 -13.00">
      <formula>NOT(ISERROR(SEARCH("09.00 -13.00",BC28)))</formula>
    </cfRule>
    <cfRule type="containsText" dxfId="3572" priority="3343" operator="containsText" text="09.00 -15:00">
      <formula>NOT(ISERROR(SEARCH("09.00 -15:00",BC28)))</formula>
    </cfRule>
    <cfRule type="containsText" dxfId="3571" priority="3344" operator="containsText" text="09.00 -16.00">
      <formula>NOT(ISERROR(SEARCH("09.00 -16.00",BC28)))</formula>
    </cfRule>
  </conditionalFormatting>
  <conditionalFormatting sqref="BC29:BC34">
    <cfRule type="containsText" dxfId="3570" priority="3339" operator="containsText" text="09.00 -13.00">
      <formula>NOT(ISERROR(SEARCH("09.00 -13.00",BC29)))</formula>
    </cfRule>
    <cfRule type="containsText" dxfId="3569" priority="3340" operator="containsText" text="09.00 -15:00">
      <formula>NOT(ISERROR(SEARCH("09.00 -15:00",BC29)))</formula>
    </cfRule>
    <cfRule type="containsText" dxfId="3568" priority="3341" operator="containsText" text="09.00 -16.00">
      <formula>NOT(ISERROR(SEARCH("09.00 -16.00",BC29)))</formula>
    </cfRule>
  </conditionalFormatting>
  <conditionalFormatting sqref="BC27">
    <cfRule type="containsText" dxfId="3567" priority="3336" operator="containsText" text="09.00 -13.00">
      <formula>NOT(ISERROR(SEARCH("09.00 -13.00",BC27)))</formula>
    </cfRule>
    <cfRule type="containsText" dxfId="3566" priority="3337" operator="containsText" text="09.00 -15:00">
      <formula>NOT(ISERROR(SEARCH("09.00 -15:00",BC27)))</formula>
    </cfRule>
    <cfRule type="containsText" dxfId="3565" priority="3338" operator="containsText" text="09.00 -16.00">
      <formula>NOT(ISERROR(SEARCH("09.00 -16.00",BC27)))</formula>
    </cfRule>
  </conditionalFormatting>
  <conditionalFormatting sqref="BC28">
    <cfRule type="containsText" dxfId="3564" priority="3333" operator="containsText" text="09.00 -13:00">
      <formula>NOT(ISERROR(SEARCH("09.00 -13:00",BC28)))</formula>
    </cfRule>
    <cfRule type="containsText" dxfId="3563" priority="3334" operator="containsText" text="08.30 -17.30">
      <formula>NOT(ISERROR(SEARCH("08.30 -17.30",BC28)))</formula>
    </cfRule>
    <cfRule type="containsText" dxfId="3562" priority="3335" operator="containsText" text="08.30 -15:30">
      <formula>NOT(ISERROR(SEARCH("08.30 -15:30",BC28)))</formula>
    </cfRule>
  </conditionalFormatting>
  <conditionalFormatting sqref="BC29:BC34">
    <cfRule type="containsText" dxfId="3561" priority="3330" operator="containsText" text="09.00 -13.00">
      <formula>NOT(ISERROR(SEARCH("09.00 -13.00",BC29)))</formula>
    </cfRule>
    <cfRule type="containsText" dxfId="3560" priority="3331" operator="containsText" text="09.00 -15:00">
      <formula>NOT(ISERROR(SEARCH("09.00 -15:00",BC29)))</formula>
    </cfRule>
    <cfRule type="containsText" dxfId="3559" priority="3332" operator="containsText" text="09.00 -16.00">
      <formula>NOT(ISERROR(SEARCH("09.00 -16.00",BC29)))</formula>
    </cfRule>
  </conditionalFormatting>
  <conditionalFormatting sqref="BC29:BC34">
    <cfRule type="containsText" dxfId="3558" priority="3327" operator="containsText" text="09.00 -13:00">
      <formula>NOT(ISERROR(SEARCH("09.00 -13:00",BC29)))</formula>
    </cfRule>
    <cfRule type="containsText" dxfId="3557" priority="3328" operator="containsText" text="08.30 -17.30">
      <formula>NOT(ISERROR(SEARCH("08.30 -17.30",BC29)))</formula>
    </cfRule>
    <cfRule type="containsText" dxfId="3556" priority="3329" operator="containsText" text="08.30 -15:30">
      <formula>NOT(ISERROR(SEARCH("08.30 -15:30",BC29)))</formula>
    </cfRule>
  </conditionalFormatting>
  <conditionalFormatting sqref="BC27">
    <cfRule type="containsText" dxfId="3555" priority="3324" operator="containsText" text="09.00 -13.00">
      <formula>NOT(ISERROR(SEARCH("09.00 -13.00",BC27)))</formula>
    </cfRule>
    <cfRule type="containsText" dxfId="3554" priority="3325" operator="containsText" text="09.00 -15:00">
      <formula>NOT(ISERROR(SEARCH("09.00 -15:00",BC27)))</formula>
    </cfRule>
    <cfRule type="containsText" dxfId="3553" priority="3326" operator="containsText" text="09.00 -16.00">
      <formula>NOT(ISERROR(SEARCH("09.00 -16.00",BC27)))</formula>
    </cfRule>
  </conditionalFormatting>
  <conditionalFormatting sqref="BC27">
    <cfRule type="containsText" dxfId="3552" priority="3321" operator="containsText" text="09.00 -13:00">
      <formula>NOT(ISERROR(SEARCH("09.00 -13:00",BC27)))</formula>
    </cfRule>
    <cfRule type="containsText" dxfId="3551" priority="3322" operator="containsText" text="08.30 -17.30">
      <formula>NOT(ISERROR(SEARCH("08.30 -17.30",BC27)))</formula>
    </cfRule>
    <cfRule type="containsText" dxfId="3550" priority="3323" operator="containsText" text="08.30 -15:30">
      <formula>NOT(ISERROR(SEARCH("08.30 -15:30",BC27)))</formula>
    </cfRule>
  </conditionalFormatting>
  <conditionalFormatting sqref="BC16">
    <cfRule type="cellIs" dxfId="3549" priority="3312" operator="equal">
      <formula>"09.00 – 13.00"</formula>
    </cfRule>
  </conditionalFormatting>
  <conditionalFormatting sqref="BC16">
    <cfRule type="cellIs" dxfId="3548" priority="3313" operator="equal">
      <formula>"09.00 – 15.00"</formula>
    </cfRule>
  </conditionalFormatting>
  <conditionalFormatting sqref="BC16">
    <cfRule type="cellIs" dxfId="3547" priority="3314" operator="equal">
      <formula>"09.00 – 18.00"</formula>
    </cfRule>
  </conditionalFormatting>
  <conditionalFormatting sqref="BC16">
    <cfRule type="cellIs" dxfId="3546" priority="3315" operator="equal">
      <formula>"09.30 – 13.00"</formula>
    </cfRule>
  </conditionalFormatting>
  <conditionalFormatting sqref="BC16">
    <cfRule type="cellIs" dxfId="3545" priority="3316" operator="equal">
      <formula>"10.30 – 19.30"</formula>
    </cfRule>
  </conditionalFormatting>
  <conditionalFormatting sqref="BC16">
    <cfRule type="cellIs" dxfId="3544" priority="3317" operator="equal">
      <formula>"11.30 – 19.30"</formula>
    </cfRule>
  </conditionalFormatting>
  <conditionalFormatting sqref="BC16">
    <cfRule type="cellIs" dxfId="3543" priority="3318" operator="equal">
      <formula>_FV(13,"3")</formula>
    </cfRule>
  </conditionalFormatting>
  <conditionalFormatting sqref="BC16">
    <cfRule type="cellIs" dxfId="3542" priority="3319" operator="equal">
      <formula>_FV(13,"3")</formula>
    </cfRule>
  </conditionalFormatting>
  <conditionalFormatting sqref="BC16">
    <cfRule type="cellIs" dxfId="3541" priority="3320" operator="equal">
      <formula>_FV(13,"3")</formula>
    </cfRule>
  </conditionalFormatting>
  <conditionalFormatting sqref="BC16">
    <cfRule type="containsText" dxfId="3540" priority="3302" operator="containsText" text="DOMENICA">
      <formula>NOT(ISERROR(SEARCH("DOMENICA",BC16)))</formula>
    </cfRule>
    <cfRule type="containsText" dxfId="3539" priority="3303" operator="containsText" text="08.30 – 14.30">
      <formula>NOT(ISERROR(SEARCH("08.30 – 14.30",BC16)))</formula>
    </cfRule>
    <cfRule type="containsText" dxfId="3538" priority="3304" operator="containsText" text="09.30 – 18.30">
      <formula>NOT(ISERROR(SEARCH("09.30 – 18.30",BC16)))</formula>
    </cfRule>
    <cfRule type="containsText" dxfId="3537" priority="3305" operator="containsText" text="08.30 – 16.30">
      <formula>NOT(ISERROR(SEARCH("08.30 – 16.30",BC16)))</formula>
    </cfRule>
    <cfRule type="containsText" dxfId="3536" priority="3306" operator="containsText" text="08.30 – 17.30">
      <formula>NOT(ISERROR(SEARCH("08.30 – 17.30",BC16)))</formula>
    </cfRule>
    <cfRule type="containsText" dxfId="3535" priority="3307" operator="containsText" text="09.00 – 18.00">
      <formula>NOT(ISERROR(SEARCH("09.00 – 18.00",BC16)))</formula>
    </cfRule>
    <cfRule type="containsText" dxfId="3534" priority="3308" operator="containsText" text="09.00 – 15.00">
      <formula>NOT(ISERROR(SEARCH("09.00 – 15.00",BC16)))</formula>
    </cfRule>
    <cfRule type="containsText" dxfId="3533" priority="3309" operator="containsText" text="10.30 – 19.30">
      <formula>NOT(ISERROR(SEARCH("10.30 – 19.30",BC16)))</formula>
    </cfRule>
    <cfRule type="containsText" dxfId="3532" priority="3310" operator="containsText" text="09.00 – 13.00">
      <formula>NOT(ISERROR(SEARCH("09.00 – 13.00",BC16)))</formula>
    </cfRule>
    <cfRule type="containsText" dxfId="3531" priority="3311" operator="containsText" text="11.30 – 19.30">
      <formula>NOT(ISERROR(SEARCH("11.30 – 19.30",BC16)))</formula>
    </cfRule>
  </conditionalFormatting>
  <conditionalFormatting sqref="BC16">
    <cfRule type="cellIs" dxfId="3530" priority="3294" operator="equal">
      <formula>"09.00 – 15.00"</formula>
    </cfRule>
  </conditionalFormatting>
  <conditionalFormatting sqref="BC16">
    <cfRule type="cellIs" dxfId="3529" priority="3295" operator="equal">
      <formula>"09.00 – 18.00"</formula>
    </cfRule>
  </conditionalFormatting>
  <conditionalFormatting sqref="BC16">
    <cfRule type="cellIs" dxfId="3528" priority="3296" operator="equal">
      <formula>"09.30 – 13.00"</formula>
    </cfRule>
  </conditionalFormatting>
  <conditionalFormatting sqref="BC16">
    <cfRule type="cellIs" dxfId="3527" priority="3297" operator="equal">
      <formula>"10.30 – 19.30"</formula>
    </cfRule>
  </conditionalFormatting>
  <conditionalFormatting sqref="BC16">
    <cfRule type="cellIs" dxfId="3526" priority="3298" operator="equal">
      <formula>"11.30 – 19.30"</formula>
    </cfRule>
  </conditionalFormatting>
  <conditionalFormatting sqref="BC16">
    <cfRule type="cellIs" dxfId="3525" priority="3299" operator="equal">
      <formula>_FV(13,"3")</formula>
    </cfRule>
  </conditionalFormatting>
  <conditionalFormatting sqref="BC16">
    <cfRule type="cellIs" dxfId="3524" priority="3300" operator="equal">
      <formula>_FV(13,"3")</formula>
    </cfRule>
  </conditionalFormatting>
  <conditionalFormatting sqref="BC16">
    <cfRule type="cellIs" dxfId="3523" priority="3301" operator="equal">
      <formula>_FV(13,"3")</formula>
    </cfRule>
  </conditionalFormatting>
  <conditionalFormatting sqref="BC16">
    <cfRule type="cellIs" dxfId="3522" priority="3286" operator="equal">
      <formula>"09.00 – 15.00"</formula>
    </cfRule>
  </conditionalFormatting>
  <conditionalFormatting sqref="BC16">
    <cfRule type="cellIs" dxfId="3521" priority="3287" operator="equal">
      <formula>"09.00 – 18.00"</formula>
    </cfRule>
  </conditionalFormatting>
  <conditionalFormatting sqref="BC16">
    <cfRule type="cellIs" dxfId="3520" priority="3288" operator="equal">
      <formula>"09.30 – 13.00"</formula>
    </cfRule>
  </conditionalFormatting>
  <conditionalFormatting sqref="BC16">
    <cfRule type="cellIs" dxfId="3519" priority="3289" operator="equal">
      <formula>"10.30 – 19.30"</formula>
    </cfRule>
  </conditionalFormatting>
  <conditionalFormatting sqref="BC16">
    <cfRule type="cellIs" dxfId="3518" priority="3290" operator="equal">
      <formula>"11.30 – 19.30"</formula>
    </cfRule>
  </conditionalFormatting>
  <conditionalFormatting sqref="BC16">
    <cfRule type="cellIs" dxfId="3517" priority="3291" operator="equal">
      <formula>_FV(13,"3")</formula>
    </cfRule>
  </conditionalFormatting>
  <conditionalFormatting sqref="BC16">
    <cfRule type="cellIs" dxfId="3516" priority="3292" operator="equal">
      <formula>_FV(13,"3")</formula>
    </cfRule>
  </conditionalFormatting>
  <conditionalFormatting sqref="BC16">
    <cfRule type="cellIs" dxfId="3515" priority="3293" operator="equal">
      <formula>_FV(13,"3")</formula>
    </cfRule>
  </conditionalFormatting>
  <conditionalFormatting sqref="BC16">
    <cfRule type="containsText" dxfId="3514" priority="3280" operator="containsText" text="09.00 - 13.00">
      <formula>NOT(ISERROR(SEARCH("09.00 - 13.00",BC16)))</formula>
    </cfRule>
    <cfRule type="containsText" dxfId="3513" priority="3281" operator="containsText" text="09.00 – 15:00">
      <formula>NOT(ISERROR(SEARCH("09.00 – 15:00",BC16)))</formula>
    </cfRule>
    <cfRule type="containsText" dxfId="3512" priority="3282" operator="containsText" text="09.00 – 16.00">
      <formula>NOT(ISERROR(SEARCH("09.00 – 16.00",BC16)))</formula>
    </cfRule>
    <cfRule type="containsText" dxfId="3511" priority="3283" operator="containsText" text="09.00 - 13:00">
      <formula>NOT(ISERROR(SEARCH("09.00 - 13:00",BC16)))</formula>
    </cfRule>
    <cfRule type="containsText" dxfId="3510" priority="3284" operator="containsText" text="08.30 – 16:30 ">
      <formula>NOT(ISERROR(SEARCH("08.30 – 16:30 ",BC16)))</formula>
    </cfRule>
    <cfRule type="containsText" dxfId="3509" priority="3285" operator="containsText" text="08.30 – 17:30 ">
      <formula>NOT(ISERROR(SEARCH("08.30 – 17:30 ",BC16)))</formula>
    </cfRule>
  </conditionalFormatting>
  <conditionalFormatting sqref="BC16">
    <cfRule type="cellIs" dxfId="3508" priority="3272" operator="equal">
      <formula>"09.00 – 15.00"</formula>
    </cfRule>
  </conditionalFormatting>
  <conditionalFormatting sqref="BC16">
    <cfRule type="cellIs" dxfId="3507" priority="3273" operator="equal">
      <formula>"09.00 – 18.00"</formula>
    </cfRule>
  </conditionalFormatting>
  <conditionalFormatting sqref="BC16">
    <cfRule type="cellIs" dxfId="3506" priority="3274" operator="equal">
      <formula>"09.30 – 13.00"</formula>
    </cfRule>
  </conditionalFormatting>
  <conditionalFormatting sqref="BC16">
    <cfRule type="cellIs" dxfId="3505" priority="3275" operator="equal">
      <formula>"10.30 – 19.30"</formula>
    </cfRule>
  </conditionalFormatting>
  <conditionalFormatting sqref="BC16">
    <cfRule type="cellIs" dxfId="3504" priority="3276" operator="equal">
      <formula>"11.30 – 19.30"</formula>
    </cfRule>
  </conditionalFormatting>
  <conditionalFormatting sqref="BC16">
    <cfRule type="cellIs" dxfId="3503" priority="3277" operator="equal">
      <formula>_FV(13,"3")</formula>
    </cfRule>
  </conditionalFormatting>
  <conditionalFormatting sqref="BC16">
    <cfRule type="cellIs" dxfId="3502" priority="3278" operator="equal">
      <formula>_FV(13,"3")</formula>
    </cfRule>
  </conditionalFormatting>
  <conditionalFormatting sqref="BC16">
    <cfRule type="cellIs" dxfId="3501" priority="3279" operator="equal">
      <formula>_FV(13,"3")</formula>
    </cfRule>
  </conditionalFormatting>
  <conditionalFormatting sqref="BC16">
    <cfRule type="containsText" dxfId="3500" priority="3262" operator="containsText" text="DOMENICA">
      <formula>NOT(ISERROR(SEARCH("DOMENICA",BC16)))</formula>
    </cfRule>
    <cfRule type="containsText" dxfId="3499" priority="3263" operator="containsText" text="08.30 – 14.30">
      <formula>NOT(ISERROR(SEARCH("08.30 – 14.30",BC16)))</formula>
    </cfRule>
    <cfRule type="containsText" dxfId="3498" priority="3264" operator="containsText" text="09.30 – 18.30">
      <formula>NOT(ISERROR(SEARCH("09.30 – 18.30",BC16)))</formula>
    </cfRule>
    <cfRule type="containsText" dxfId="3497" priority="3265" operator="containsText" text="08.30 – 16.30">
      <formula>NOT(ISERROR(SEARCH("08.30 – 16.30",BC16)))</formula>
    </cfRule>
    <cfRule type="containsText" dxfId="3496" priority="3266" operator="containsText" text="08.30 – 17.30">
      <formula>NOT(ISERROR(SEARCH("08.30 – 17.30",BC16)))</formula>
    </cfRule>
    <cfRule type="containsText" dxfId="3495" priority="3267" operator="containsText" text="09.00 – 18.00">
      <formula>NOT(ISERROR(SEARCH("09.00 – 18.00",BC16)))</formula>
    </cfRule>
    <cfRule type="containsText" dxfId="3494" priority="3268" operator="containsText" text="09.00 – 15.00">
      <formula>NOT(ISERROR(SEARCH("09.00 – 15.00",BC16)))</formula>
    </cfRule>
    <cfRule type="containsText" dxfId="3493" priority="3269" operator="containsText" text="10.30 – 19.30">
      <formula>NOT(ISERROR(SEARCH("10.30 – 19.30",BC16)))</formula>
    </cfRule>
    <cfRule type="containsText" dxfId="3492" priority="3270" operator="containsText" text="09.00 – 13.00">
      <formula>NOT(ISERROR(SEARCH("09.00 – 13.00",BC16)))</formula>
    </cfRule>
    <cfRule type="containsText" dxfId="3491" priority="3271" operator="containsText" text="11.30 – 19.30">
      <formula>NOT(ISERROR(SEARCH("11.30 – 19.30",BC16)))</formula>
    </cfRule>
  </conditionalFormatting>
  <conditionalFormatting sqref="BC16">
    <cfRule type="cellIs" dxfId="3490" priority="3255" operator="equal">
      <formula>"09.00 – 18.00"</formula>
    </cfRule>
  </conditionalFormatting>
  <conditionalFormatting sqref="BC16">
    <cfRule type="cellIs" dxfId="3489" priority="3256" operator="equal">
      <formula>"09.30 – 13.00"</formula>
    </cfRule>
  </conditionalFormatting>
  <conditionalFormatting sqref="BC16">
    <cfRule type="cellIs" dxfId="3488" priority="3257" operator="equal">
      <formula>"10.30 – 19.30"</formula>
    </cfRule>
  </conditionalFormatting>
  <conditionalFormatting sqref="BC16">
    <cfRule type="cellIs" dxfId="3487" priority="3258" operator="equal">
      <formula>"11.30 – 19.30"</formula>
    </cfRule>
  </conditionalFormatting>
  <conditionalFormatting sqref="BC16">
    <cfRule type="cellIs" dxfId="3486" priority="3259" operator="equal">
      <formula>_FV(13,"3")</formula>
    </cfRule>
  </conditionalFormatting>
  <conditionalFormatting sqref="BC16">
    <cfRule type="cellIs" dxfId="3485" priority="3260" operator="equal">
      <formula>_FV(13,"3")</formula>
    </cfRule>
  </conditionalFormatting>
  <conditionalFormatting sqref="BC16">
    <cfRule type="cellIs" dxfId="3484" priority="3261" operator="equal">
      <formula>_FV(13,"3")</formula>
    </cfRule>
  </conditionalFormatting>
  <conditionalFormatting sqref="BC16">
    <cfRule type="cellIs" dxfId="3483" priority="3248" operator="equal">
      <formula>"09.00 – 18.00"</formula>
    </cfRule>
  </conditionalFormatting>
  <conditionalFormatting sqref="BC16">
    <cfRule type="cellIs" dxfId="3482" priority="3249" operator="equal">
      <formula>"09.30 – 13.00"</formula>
    </cfRule>
  </conditionalFormatting>
  <conditionalFormatting sqref="BC16">
    <cfRule type="cellIs" dxfId="3481" priority="3250" operator="equal">
      <formula>"10.30 – 19.30"</formula>
    </cfRule>
  </conditionalFormatting>
  <conditionalFormatting sqref="BC16">
    <cfRule type="cellIs" dxfId="3480" priority="3251" operator="equal">
      <formula>"11.30 – 19.30"</formula>
    </cfRule>
  </conditionalFormatting>
  <conditionalFormatting sqref="BC16">
    <cfRule type="cellIs" dxfId="3479" priority="3252" operator="equal">
      <formula>_FV(13,"3")</formula>
    </cfRule>
  </conditionalFormatting>
  <conditionalFormatting sqref="BC16">
    <cfRule type="cellIs" dxfId="3478" priority="3253" operator="equal">
      <formula>_FV(13,"3")</formula>
    </cfRule>
  </conditionalFormatting>
  <conditionalFormatting sqref="BC16">
    <cfRule type="cellIs" dxfId="3477" priority="3254" operator="equal">
      <formula>_FV(13,"3")</formula>
    </cfRule>
  </conditionalFormatting>
  <conditionalFormatting sqref="BC17:BC24">
    <cfRule type="containsText" dxfId="3476" priority="3230" operator="containsText" text="08.30 – 14.30">
      <formula>NOT(ISERROR(SEARCH("08.30 – 14.30",BC17)))</formula>
    </cfRule>
    <cfRule type="containsText" dxfId="3475" priority="3231" operator="containsText" text="09:30 – 18.30">
      <formula>NOT(ISERROR(SEARCH("09:30 – 18.30",BC17)))</formula>
    </cfRule>
    <cfRule type="containsText" dxfId="3474" priority="3232" operator="containsText" text="10.30 – 18.30">
      <formula>NOT(ISERROR(SEARCH("10.30 – 18.30",BC17)))</formula>
    </cfRule>
    <cfRule type="containsText" dxfId="3473" priority="3233" operator="containsText" text="09.30 – 18.30">
      <formula>NOT(ISERROR(SEARCH("09.30 – 18.30",BC17)))</formula>
    </cfRule>
    <cfRule type="containsText" dxfId="3472" priority="3235" operator="containsText" text="09.00 – 13:00">
      <formula>NOT(ISERROR(SEARCH("09.00 – 13:00",BC17)))</formula>
    </cfRule>
    <cfRule type="containsText" dxfId="3471" priority="3236" operator="containsText" text="08.30 – 16.30">
      <formula>NOT(ISERROR(SEARCH("08.30 – 16.30",BC17)))</formula>
    </cfRule>
    <cfRule type="containsText" dxfId="3470" priority="3237" operator="containsText" text="08:30 – 17.30">
      <formula>NOT(ISERROR(SEARCH("08:30 – 17.30",BC17)))</formula>
    </cfRule>
    <cfRule type="containsText" dxfId="3469" priority="3238" operator="containsText" text="08.30 – 17.30">
      <formula>NOT(ISERROR(SEARCH("08.30 – 17.30",BC17)))</formula>
    </cfRule>
    <cfRule type="containsText" dxfId="3468" priority="3239" operator="containsText" text="09.00 – 18.00">
      <formula>NOT(ISERROR(SEARCH("09.00 – 18.00",BC17)))</formula>
    </cfRule>
    <cfRule type="containsText" dxfId="3467" priority="3240" operator="containsText" text="09.00 – 13.00">
      <formula>NOT(ISERROR(SEARCH("09.00 – 13.00",BC17)))</formula>
    </cfRule>
    <cfRule type="containsText" dxfId="3466" priority="3241" operator="containsText" text="11.30 – 19.30">
      <formula>NOT(ISERROR(SEARCH("11.30 – 19.30",BC17)))</formula>
    </cfRule>
    <cfRule type="containsText" dxfId="3465" priority="3242" operator="containsText" text="10.30 – 19.30">
      <formula>NOT(ISERROR(SEARCH("10.30 – 19.30",BC17)))</formula>
    </cfRule>
    <cfRule type="containsText" dxfId="3464" priority="3243" operator="containsText" text="09.00 – 15.00">
      <formula>NOT(ISERROR(SEARCH("09.00 – 15.00",BC17)))</formula>
    </cfRule>
    <cfRule type="containsText" dxfId="3463" priority="3244" operator="containsText" text="1 2 : 3 0">
      <formula>NOT(ISERROR(SEARCH("1 2 : 3 0",BC17)))</formula>
    </cfRule>
    <cfRule type="containsText" dxfId="3462" priority="3245" operator="containsText" text="1 3 : 3 0">
      <formula>NOT(ISERROR(SEARCH("1 3 : 3 0",BC17)))</formula>
    </cfRule>
    <cfRule type="containsText" dxfId="3461" priority="3246" operator="containsText" text="FESTIVITÁ">
      <formula>NOT(ISERROR(SEARCH("FESTIVITÁ",BC17)))</formula>
    </cfRule>
    <cfRule type="cellIs" dxfId="3460" priority="3247" operator="equal">
      <formula>"DOMENICA"</formula>
    </cfRule>
  </conditionalFormatting>
  <conditionalFormatting sqref="BC17:BC24">
    <cfRule type="containsText" dxfId="3459" priority="3222" operator="containsText" text="09.00 - 13.00">
      <formula>NOT(ISERROR(SEARCH("09.00 - 13.00",BC17)))</formula>
    </cfRule>
    <cfRule type="containsText" dxfId="3458" priority="3225" operator="containsText" text="09.00 – 15:00">
      <formula>NOT(ISERROR(SEARCH("09.00 – 15:00",BC17)))</formula>
    </cfRule>
    <cfRule type="containsText" dxfId="3457" priority="3226" operator="containsText" text="09.00 – 16.00">
      <formula>NOT(ISERROR(SEARCH("09.00 – 16.00",BC17)))</formula>
    </cfRule>
    <cfRule type="containsText" dxfId="3456" priority="3227" operator="containsText" text="09.00 - 13:00">
      <formula>NOT(ISERROR(SEARCH("09.00 - 13:00",BC17)))</formula>
    </cfRule>
    <cfRule type="containsText" dxfId="3455" priority="3228" operator="containsText" text="08.30 – 16:30 ">
      <formula>NOT(ISERROR(SEARCH("08.30 – 16:30 ",BC17)))</formula>
    </cfRule>
    <cfRule type="containsText" dxfId="3454" priority="3229" operator="containsText" text="08.30 – 17:30 ">
      <formula>NOT(ISERROR(SEARCH("08.30 – 17:30 ",BC17)))</formula>
    </cfRule>
  </conditionalFormatting>
  <conditionalFormatting sqref="BC17:BC24">
    <cfRule type="containsText" dxfId="3453" priority="3224" operator="containsText" text="1 3 : 0 0">
      <formula>NOT(ISERROR(SEARCH("1 3 : 0 0",BC17)))</formula>
    </cfRule>
  </conditionalFormatting>
  <conditionalFormatting sqref="BC17">
    <cfRule type="containsText" dxfId="3452" priority="3223" operator="containsText" text="13:00">
      <formula>NOT(ISERROR(SEARCH("13:00",BC17)))</formula>
    </cfRule>
  </conditionalFormatting>
  <conditionalFormatting sqref="BC17:BC24">
    <cfRule type="containsText" dxfId="3451" priority="3234" operator="containsText" text="09:00 – 13.00 ">
      <formula>NOT(ISERROR(SEARCH("09:00 – 13.00 ",BC17)))</formula>
    </cfRule>
  </conditionalFormatting>
  <conditionalFormatting sqref="BC23">
    <cfRule type="containsText" dxfId="3450" priority="3221" operator="containsText" text="09:00 – 13.00 ">
      <formula>NOT(ISERROR(SEARCH("09:00 – 13.00 ",BC23)))</formula>
    </cfRule>
  </conditionalFormatting>
  <conditionalFormatting sqref="BC17:BC24">
    <cfRule type="containsText" dxfId="3449" priority="3220" operator="containsText" text="09:00 – 13.00 ">
      <formula>NOT(ISERROR(SEARCH("09:00 – 13.00 ",BC17)))</formula>
    </cfRule>
  </conditionalFormatting>
  <conditionalFormatting sqref="BC23:BC24">
    <cfRule type="containsText" dxfId="3448" priority="3219" operator="containsText" text="09:00 – 13.00 ">
      <formula>NOT(ISERROR(SEARCH("09:00 – 13.00 ",BC23)))</formula>
    </cfRule>
  </conditionalFormatting>
  <conditionalFormatting sqref="BC18">
    <cfRule type="containsText" dxfId="3447" priority="3216" operator="containsText" text="09.00 -13.00">
      <formula>NOT(ISERROR(SEARCH("09.00 -13.00",BC18)))</formula>
    </cfRule>
    <cfRule type="containsText" dxfId="3446" priority="3217" operator="containsText" text="09.00 -15:00">
      <formula>NOT(ISERROR(SEARCH("09.00 -15:00",BC18)))</formula>
    </cfRule>
    <cfRule type="containsText" dxfId="3445" priority="3218" operator="containsText" text="09.00 -16.00">
      <formula>NOT(ISERROR(SEARCH("09.00 -16.00",BC18)))</formula>
    </cfRule>
  </conditionalFormatting>
  <conditionalFormatting sqref="BC19:BC24">
    <cfRule type="containsText" dxfId="3444" priority="3213" operator="containsText" text="09.00 -13.00">
      <formula>NOT(ISERROR(SEARCH("09.00 -13.00",BC19)))</formula>
    </cfRule>
    <cfRule type="containsText" dxfId="3443" priority="3214" operator="containsText" text="09.00 -15:00">
      <formula>NOT(ISERROR(SEARCH("09.00 -15:00",BC19)))</formula>
    </cfRule>
    <cfRule type="containsText" dxfId="3442" priority="3215" operator="containsText" text="09.00 -16.00">
      <formula>NOT(ISERROR(SEARCH("09.00 -16.00",BC19)))</formula>
    </cfRule>
  </conditionalFormatting>
  <conditionalFormatting sqref="BC17">
    <cfRule type="containsText" dxfId="3441" priority="3210" operator="containsText" text="09.00 -13.00">
      <formula>NOT(ISERROR(SEARCH("09.00 -13.00",BC17)))</formula>
    </cfRule>
    <cfRule type="containsText" dxfId="3440" priority="3211" operator="containsText" text="09.00 -15:00">
      <formula>NOT(ISERROR(SEARCH("09.00 -15:00",BC17)))</formula>
    </cfRule>
    <cfRule type="containsText" dxfId="3439" priority="3212" operator="containsText" text="09.00 -16.00">
      <formula>NOT(ISERROR(SEARCH("09.00 -16.00",BC17)))</formula>
    </cfRule>
  </conditionalFormatting>
  <conditionalFormatting sqref="BC23">
    <cfRule type="containsText" dxfId="3438" priority="3209" operator="containsText" text="09:00 – 13.00 ">
      <formula>NOT(ISERROR(SEARCH("09:00 – 13.00 ",BC23)))</formula>
    </cfRule>
  </conditionalFormatting>
  <conditionalFormatting sqref="BC17:BC24">
    <cfRule type="containsText" dxfId="3437" priority="3208" operator="containsText" text="09:00 – 13.00 ">
      <formula>NOT(ISERROR(SEARCH("09:00 – 13.00 ",BC17)))</formula>
    </cfRule>
  </conditionalFormatting>
  <conditionalFormatting sqref="BC23:BC24">
    <cfRule type="containsText" dxfId="3436" priority="3207" operator="containsText" text="09:00 – 13.00 ">
      <formula>NOT(ISERROR(SEARCH("09:00 – 13.00 ",BC23)))</formula>
    </cfRule>
  </conditionalFormatting>
  <conditionalFormatting sqref="BC18">
    <cfRule type="containsText" dxfId="3435" priority="3204" operator="containsText" text="09.00 -13.00">
      <formula>NOT(ISERROR(SEARCH("09.00 -13.00",BC18)))</formula>
    </cfRule>
    <cfRule type="containsText" dxfId="3434" priority="3205" operator="containsText" text="09.00 -15:00">
      <formula>NOT(ISERROR(SEARCH("09.00 -15:00",BC18)))</formula>
    </cfRule>
    <cfRule type="containsText" dxfId="3433" priority="3206" operator="containsText" text="09.00 -16.00">
      <formula>NOT(ISERROR(SEARCH("09.00 -16.00",BC18)))</formula>
    </cfRule>
  </conditionalFormatting>
  <conditionalFormatting sqref="BC19:BC24">
    <cfRule type="containsText" dxfId="3432" priority="3201" operator="containsText" text="09.00 -13.00">
      <formula>NOT(ISERROR(SEARCH("09.00 -13.00",BC19)))</formula>
    </cfRule>
    <cfRule type="containsText" dxfId="3431" priority="3202" operator="containsText" text="09.00 -15:00">
      <formula>NOT(ISERROR(SEARCH("09.00 -15:00",BC19)))</formula>
    </cfRule>
    <cfRule type="containsText" dxfId="3430" priority="3203" operator="containsText" text="09.00 -16.00">
      <formula>NOT(ISERROR(SEARCH("09.00 -16.00",BC19)))</formula>
    </cfRule>
  </conditionalFormatting>
  <conditionalFormatting sqref="BC17">
    <cfRule type="containsText" dxfId="3429" priority="3198" operator="containsText" text="09.00 -13.00">
      <formula>NOT(ISERROR(SEARCH("09.00 -13.00",BC17)))</formula>
    </cfRule>
    <cfRule type="containsText" dxfId="3428" priority="3199" operator="containsText" text="09.00 -15:00">
      <formula>NOT(ISERROR(SEARCH("09.00 -15:00",BC17)))</formula>
    </cfRule>
    <cfRule type="containsText" dxfId="3427" priority="3200" operator="containsText" text="09.00 -16.00">
      <formula>NOT(ISERROR(SEARCH("09.00 -16.00",BC17)))</formula>
    </cfRule>
  </conditionalFormatting>
  <conditionalFormatting sqref="BC18">
    <cfRule type="containsText" dxfId="3426" priority="3195" operator="containsText" text="09.00 -13:00">
      <formula>NOT(ISERROR(SEARCH("09.00 -13:00",BC18)))</formula>
    </cfRule>
    <cfRule type="containsText" dxfId="3425" priority="3196" operator="containsText" text="08.30 -17.30">
      <formula>NOT(ISERROR(SEARCH("08.30 -17.30",BC18)))</formula>
    </cfRule>
    <cfRule type="containsText" dxfId="3424" priority="3197" operator="containsText" text="08.30 -15:30">
      <formula>NOT(ISERROR(SEARCH("08.30 -15:30",BC18)))</formula>
    </cfRule>
  </conditionalFormatting>
  <conditionalFormatting sqref="BC19:BC24">
    <cfRule type="containsText" dxfId="3423" priority="3192" operator="containsText" text="09.00 -13.00">
      <formula>NOT(ISERROR(SEARCH("09.00 -13.00",BC19)))</formula>
    </cfRule>
    <cfRule type="containsText" dxfId="3422" priority="3193" operator="containsText" text="09.00 -15:00">
      <formula>NOT(ISERROR(SEARCH("09.00 -15:00",BC19)))</formula>
    </cfRule>
    <cfRule type="containsText" dxfId="3421" priority="3194" operator="containsText" text="09.00 -16.00">
      <formula>NOT(ISERROR(SEARCH("09.00 -16.00",BC19)))</formula>
    </cfRule>
  </conditionalFormatting>
  <conditionalFormatting sqref="BC19:BC24">
    <cfRule type="containsText" dxfId="3420" priority="3189" operator="containsText" text="09.00 -13:00">
      <formula>NOT(ISERROR(SEARCH("09.00 -13:00",BC19)))</formula>
    </cfRule>
    <cfRule type="containsText" dxfId="3419" priority="3190" operator="containsText" text="08.30 -17.30">
      <formula>NOT(ISERROR(SEARCH("08.30 -17.30",BC19)))</formula>
    </cfRule>
    <cfRule type="containsText" dxfId="3418" priority="3191" operator="containsText" text="08.30 -15:30">
      <formula>NOT(ISERROR(SEARCH("08.30 -15:30",BC19)))</formula>
    </cfRule>
  </conditionalFormatting>
  <conditionalFormatting sqref="BC17">
    <cfRule type="containsText" dxfId="3417" priority="3186" operator="containsText" text="09.00 -13.00">
      <formula>NOT(ISERROR(SEARCH("09.00 -13.00",BC17)))</formula>
    </cfRule>
    <cfRule type="containsText" dxfId="3416" priority="3187" operator="containsText" text="09.00 -15:00">
      <formula>NOT(ISERROR(SEARCH("09.00 -15:00",BC17)))</formula>
    </cfRule>
    <cfRule type="containsText" dxfId="3415" priority="3188" operator="containsText" text="09.00 -16.00">
      <formula>NOT(ISERROR(SEARCH("09.00 -16.00",BC17)))</formula>
    </cfRule>
  </conditionalFormatting>
  <conditionalFormatting sqref="BC17">
    <cfRule type="containsText" dxfId="3414" priority="3183" operator="containsText" text="09.00 -13:00">
      <formula>NOT(ISERROR(SEARCH("09.00 -13:00",BC17)))</formula>
    </cfRule>
    <cfRule type="containsText" dxfId="3413" priority="3184" operator="containsText" text="08.30 -17.30">
      <formula>NOT(ISERROR(SEARCH("08.30 -17.30",BC17)))</formula>
    </cfRule>
    <cfRule type="containsText" dxfId="3412" priority="3185" operator="containsText" text="08.30 -15:30">
      <formula>NOT(ISERROR(SEARCH("08.30 -15:30",BC17)))</formula>
    </cfRule>
  </conditionalFormatting>
  <conditionalFormatting sqref="BC6">
    <cfRule type="cellIs" dxfId="3411" priority="3174" operator="equal">
      <formula>"09.00 – 13.00"</formula>
    </cfRule>
  </conditionalFormatting>
  <conditionalFormatting sqref="BC6">
    <cfRule type="cellIs" dxfId="3410" priority="3175" operator="equal">
      <formula>"09.00 – 15.00"</formula>
    </cfRule>
  </conditionalFormatting>
  <conditionalFormatting sqref="BC6">
    <cfRule type="cellIs" dxfId="3409" priority="3176" operator="equal">
      <formula>"09.00 – 18.00"</formula>
    </cfRule>
  </conditionalFormatting>
  <conditionalFormatting sqref="BC6">
    <cfRule type="cellIs" dxfId="3408" priority="3177" operator="equal">
      <formula>"09.30 – 13.00"</formula>
    </cfRule>
  </conditionalFormatting>
  <conditionalFormatting sqref="BC6">
    <cfRule type="cellIs" dxfId="3407" priority="3178" operator="equal">
      <formula>"10.30 – 19.30"</formula>
    </cfRule>
  </conditionalFormatting>
  <conditionalFormatting sqref="BC6">
    <cfRule type="cellIs" dxfId="3406" priority="3179" operator="equal">
      <formula>"11.30 – 19.30"</formula>
    </cfRule>
  </conditionalFormatting>
  <conditionalFormatting sqref="BC6">
    <cfRule type="cellIs" dxfId="3405" priority="3180" operator="equal">
      <formula>_FV(13,"3")</formula>
    </cfRule>
  </conditionalFormatting>
  <conditionalFormatting sqref="BC6">
    <cfRule type="cellIs" dxfId="3404" priority="3181" operator="equal">
      <formula>_FV(13,"3")</formula>
    </cfRule>
  </conditionalFormatting>
  <conditionalFormatting sqref="BC6">
    <cfRule type="cellIs" dxfId="3403" priority="3182" operator="equal">
      <formula>_FV(13,"3")</formula>
    </cfRule>
  </conditionalFormatting>
  <conditionalFormatting sqref="BC6">
    <cfRule type="containsText" dxfId="3402" priority="3164" operator="containsText" text="DOMENICA">
      <formula>NOT(ISERROR(SEARCH("DOMENICA",BC6)))</formula>
    </cfRule>
    <cfRule type="containsText" dxfId="3401" priority="3165" operator="containsText" text="08.30 – 14.30">
      <formula>NOT(ISERROR(SEARCH("08.30 – 14.30",BC6)))</formula>
    </cfRule>
    <cfRule type="containsText" dxfId="3400" priority="3166" operator="containsText" text="09.30 – 18.30">
      <formula>NOT(ISERROR(SEARCH("09.30 – 18.30",BC6)))</formula>
    </cfRule>
    <cfRule type="containsText" dxfId="3399" priority="3167" operator="containsText" text="08.30 – 16.30">
      <formula>NOT(ISERROR(SEARCH("08.30 – 16.30",BC6)))</formula>
    </cfRule>
    <cfRule type="containsText" dxfId="3398" priority="3168" operator="containsText" text="08.30 – 17.30">
      <formula>NOT(ISERROR(SEARCH("08.30 – 17.30",BC6)))</formula>
    </cfRule>
    <cfRule type="containsText" dxfId="3397" priority="3169" operator="containsText" text="09.00 – 18.00">
      <formula>NOT(ISERROR(SEARCH("09.00 – 18.00",BC6)))</formula>
    </cfRule>
    <cfRule type="containsText" dxfId="3396" priority="3170" operator="containsText" text="09.00 – 15.00">
      <formula>NOT(ISERROR(SEARCH("09.00 – 15.00",BC6)))</formula>
    </cfRule>
    <cfRule type="containsText" dxfId="3395" priority="3171" operator="containsText" text="10.30 – 19.30">
      <formula>NOT(ISERROR(SEARCH("10.30 – 19.30",BC6)))</formula>
    </cfRule>
    <cfRule type="containsText" dxfId="3394" priority="3172" operator="containsText" text="09.00 – 13.00">
      <formula>NOT(ISERROR(SEARCH("09.00 – 13.00",BC6)))</formula>
    </cfRule>
    <cfRule type="containsText" dxfId="3393" priority="3173" operator="containsText" text="11.30 – 19.30">
      <formula>NOT(ISERROR(SEARCH("11.30 – 19.30",BC6)))</formula>
    </cfRule>
  </conditionalFormatting>
  <conditionalFormatting sqref="BC6">
    <cfRule type="cellIs" dxfId="3392" priority="3156" operator="equal">
      <formula>"09.00 – 15.00"</formula>
    </cfRule>
  </conditionalFormatting>
  <conditionalFormatting sqref="BC6">
    <cfRule type="cellIs" dxfId="3391" priority="3157" operator="equal">
      <formula>"09.00 – 18.00"</formula>
    </cfRule>
  </conditionalFormatting>
  <conditionalFormatting sqref="BC6">
    <cfRule type="cellIs" dxfId="3390" priority="3158" operator="equal">
      <formula>"09.30 – 13.00"</formula>
    </cfRule>
  </conditionalFormatting>
  <conditionalFormatting sqref="BC6">
    <cfRule type="cellIs" dxfId="3389" priority="3159" operator="equal">
      <formula>"10.30 – 19.30"</formula>
    </cfRule>
  </conditionalFormatting>
  <conditionalFormatting sqref="BC6">
    <cfRule type="cellIs" dxfId="3388" priority="3160" operator="equal">
      <formula>"11.30 – 19.30"</formula>
    </cfRule>
  </conditionalFormatting>
  <conditionalFormatting sqref="BC6">
    <cfRule type="cellIs" dxfId="3387" priority="3161" operator="equal">
      <formula>_FV(13,"3")</formula>
    </cfRule>
  </conditionalFormatting>
  <conditionalFormatting sqref="BC6">
    <cfRule type="cellIs" dxfId="3386" priority="3162" operator="equal">
      <formula>_FV(13,"3")</formula>
    </cfRule>
  </conditionalFormatting>
  <conditionalFormatting sqref="BC6">
    <cfRule type="cellIs" dxfId="3385" priority="3163" operator="equal">
      <formula>_FV(13,"3")</formula>
    </cfRule>
  </conditionalFormatting>
  <conditionalFormatting sqref="BC6">
    <cfRule type="cellIs" dxfId="3384" priority="3148" operator="equal">
      <formula>"09.00 – 15.00"</formula>
    </cfRule>
  </conditionalFormatting>
  <conditionalFormatting sqref="BC6">
    <cfRule type="cellIs" dxfId="3383" priority="3149" operator="equal">
      <formula>"09.00 – 18.00"</formula>
    </cfRule>
  </conditionalFormatting>
  <conditionalFormatting sqref="BC6">
    <cfRule type="cellIs" dxfId="3382" priority="3150" operator="equal">
      <formula>"09.30 – 13.00"</formula>
    </cfRule>
  </conditionalFormatting>
  <conditionalFormatting sqref="BC6">
    <cfRule type="cellIs" dxfId="3381" priority="3151" operator="equal">
      <formula>"10.30 – 19.30"</formula>
    </cfRule>
  </conditionalFormatting>
  <conditionalFormatting sqref="BC6">
    <cfRule type="cellIs" dxfId="3380" priority="3152" operator="equal">
      <formula>"11.30 – 19.30"</formula>
    </cfRule>
  </conditionalFormatting>
  <conditionalFormatting sqref="BC6">
    <cfRule type="cellIs" dxfId="3379" priority="3153" operator="equal">
      <formula>_FV(13,"3")</formula>
    </cfRule>
  </conditionalFormatting>
  <conditionalFormatting sqref="BC6">
    <cfRule type="cellIs" dxfId="3378" priority="3154" operator="equal">
      <formula>_FV(13,"3")</formula>
    </cfRule>
  </conditionalFormatting>
  <conditionalFormatting sqref="BC6">
    <cfRule type="cellIs" dxfId="3377" priority="3155" operator="equal">
      <formula>_FV(13,"3")</formula>
    </cfRule>
  </conditionalFormatting>
  <conditionalFormatting sqref="BC6">
    <cfRule type="containsText" dxfId="3376" priority="3142" operator="containsText" text="09.00 - 13.00">
      <formula>NOT(ISERROR(SEARCH("09.00 - 13.00",BC6)))</formula>
    </cfRule>
    <cfRule type="containsText" dxfId="3375" priority="3143" operator="containsText" text="09.00 – 15:00">
      <formula>NOT(ISERROR(SEARCH("09.00 – 15:00",BC6)))</formula>
    </cfRule>
    <cfRule type="containsText" dxfId="3374" priority="3144" operator="containsText" text="09.00 – 16.00">
      <formula>NOT(ISERROR(SEARCH("09.00 – 16.00",BC6)))</formula>
    </cfRule>
    <cfRule type="containsText" dxfId="3373" priority="3145" operator="containsText" text="09.00 - 13:00">
      <formula>NOT(ISERROR(SEARCH("09.00 - 13:00",BC6)))</formula>
    </cfRule>
    <cfRule type="containsText" dxfId="3372" priority="3146" operator="containsText" text="08.30 – 16:30 ">
      <formula>NOT(ISERROR(SEARCH("08.30 – 16:30 ",BC6)))</formula>
    </cfRule>
    <cfRule type="containsText" dxfId="3371" priority="3147" operator="containsText" text="08.30 – 17:30 ">
      <formula>NOT(ISERROR(SEARCH("08.30 – 17:30 ",BC6)))</formula>
    </cfRule>
  </conditionalFormatting>
  <conditionalFormatting sqref="BC6">
    <cfRule type="cellIs" dxfId="3370" priority="3134" operator="equal">
      <formula>"09.00 – 15.00"</formula>
    </cfRule>
  </conditionalFormatting>
  <conditionalFormatting sqref="BC6">
    <cfRule type="cellIs" dxfId="3369" priority="3135" operator="equal">
      <formula>"09.00 – 18.00"</formula>
    </cfRule>
  </conditionalFormatting>
  <conditionalFormatting sqref="BC6">
    <cfRule type="cellIs" dxfId="3368" priority="3136" operator="equal">
      <formula>"09.30 – 13.00"</formula>
    </cfRule>
  </conditionalFormatting>
  <conditionalFormatting sqref="BC6">
    <cfRule type="cellIs" dxfId="3367" priority="3137" operator="equal">
      <formula>"10.30 – 19.30"</formula>
    </cfRule>
  </conditionalFormatting>
  <conditionalFormatting sqref="BC6">
    <cfRule type="cellIs" dxfId="3366" priority="3138" operator="equal">
      <formula>"11.30 – 19.30"</formula>
    </cfRule>
  </conditionalFormatting>
  <conditionalFormatting sqref="BC6">
    <cfRule type="cellIs" dxfId="3365" priority="3139" operator="equal">
      <formula>_FV(13,"3")</formula>
    </cfRule>
  </conditionalFormatting>
  <conditionalFormatting sqref="BC6">
    <cfRule type="cellIs" dxfId="3364" priority="3140" operator="equal">
      <formula>_FV(13,"3")</formula>
    </cfRule>
  </conditionalFormatting>
  <conditionalFormatting sqref="BC6">
    <cfRule type="containsText" dxfId="3363" priority="3124" operator="containsText" text="DOMENICA">
      <formula>NOT(ISERROR(SEARCH("DOMENICA",BC6)))</formula>
    </cfRule>
    <cfRule type="containsText" dxfId="3362" priority="3125" operator="containsText" text="08.30 – 14.30">
      <formula>NOT(ISERROR(SEARCH("08.30 – 14.30",BC6)))</formula>
    </cfRule>
    <cfRule type="containsText" dxfId="3361" priority="3126" operator="containsText" text="09.30 – 18.30">
      <formula>NOT(ISERROR(SEARCH("09.30 – 18.30",BC6)))</formula>
    </cfRule>
    <cfRule type="containsText" dxfId="3360" priority="3127" operator="containsText" text="08.30 – 16.30">
      <formula>NOT(ISERROR(SEARCH("08.30 – 16.30",BC6)))</formula>
    </cfRule>
    <cfRule type="containsText" dxfId="3359" priority="3128" operator="containsText" text="08.30 – 17.30">
      <formula>NOT(ISERROR(SEARCH("08.30 – 17.30",BC6)))</formula>
    </cfRule>
    <cfRule type="containsText" dxfId="3358" priority="3129" operator="containsText" text="09.00 – 18.00">
      <formula>NOT(ISERROR(SEARCH("09.00 – 18.00",BC6)))</formula>
    </cfRule>
    <cfRule type="containsText" dxfId="3357" priority="3130" operator="containsText" text="09.00 – 15.00">
      <formula>NOT(ISERROR(SEARCH("09.00 – 15.00",BC6)))</formula>
    </cfRule>
    <cfRule type="containsText" dxfId="3356" priority="3131" operator="containsText" text="10.30 – 19.30">
      <formula>NOT(ISERROR(SEARCH("10.30 – 19.30",BC6)))</formula>
    </cfRule>
    <cfRule type="containsText" dxfId="3355" priority="3132" operator="containsText" text="09.00 – 13.00">
      <formula>NOT(ISERROR(SEARCH("09.00 – 13.00",BC6)))</formula>
    </cfRule>
    <cfRule type="containsText" dxfId="3354" priority="3133" operator="containsText" text="11.30 – 19.30">
      <formula>NOT(ISERROR(SEARCH("11.30 – 19.30",BC6)))</formula>
    </cfRule>
  </conditionalFormatting>
  <conditionalFormatting sqref="BC6">
    <cfRule type="cellIs" dxfId="3353" priority="3117" operator="equal">
      <formula>"09.00 – 18.00"</formula>
    </cfRule>
  </conditionalFormatting>
  <conditionalFormatting sqref="BC6">
    <cfRule type="cellIs" dxfId="3352" priority="3118" operator="equal">
      <formula>"09.30 – 13.00"</formula>
    </cfRule>
  </conditionalFormatting>
  <conditionalFormatting sqref="BC6">
    <cfRule type="cellIs" dxfId="3351" priority="3119" operator="equal">
      <formula>"10.30 – 19.30"</formula>
    </cfRule>
  </conditionalFormatting>
  <conditionalFormatting sqref="BC6">
    <cfRule type="cellIs" dxfId="3350" priority="3120" operator="equal">
      <formula>"11.30 – 19.30"</formula>
    </cfRule>
  </conditionalFormatting>
  <conditionalFormatting sqref="BC6">
    <cfRule type="cellIs" dxfId="3349" priority="3121" operator="equal">
      <formula>_FV(13,"3")</formula>
    </cfRule>
  </conditionalFormatting>
  <conditionalFormatting sqref="BC6">
    <cfRule type="cellIs" dxfId="3348" priority="3110" operator="equal">
      <formula>"09.00 – 18.00"</formula>
    </cfRule>
  </conditionalFormatting>
  <conditionalFormatting sqref="BC6">
    <cfRule type="cellIs" dxfId="3347" priority="3111" operator="equal">
      <formula>"09.30 – 13.00"</formula>
    </cfRule>
  </conditionalFormatting>
  <conditionalFormatting sqref="BC6">
    <cfRule type="cellIs" dxfId="3346" priority="3112" operator="equal">
      <formula>"10.30 – 19.30"</formula>
    </cfRule>
  </conditionalFormatting>
  <conditionalFormatting sqref="BC6">
    <cfRule type="cellIs" dxfId="3345" priority="3113" operator="equal">
      <formula>"11.30 – 19.30"</formula>
    </cfRule>
  </conditionalFormatting>
  <conditionalFormatting sqref="BC6">
    <cfRule type="cellIs" dxfId="3344" priority="3114" operator="equal">
      <formula>_FV(13,"3")</formula>
    </cfRule>
  </conditionalFormatting>
  <conditionalFormatting sqref="BC7:BC14">
    <cfRule type="containsText" dxfId="3343" priority="3092" operator="containsText" text="08.30 – 14.30">
      <formula>NOT(ISERROR(SEARCH("08.30 – 14.30",BC7)))</formula>
    </cfRule>
    <cfRule type="containsText" dxfId="3342" priority="3093" operator="containsText" text="09:30 – 18.30">
      <formula>NOT(ISERROR(SEARCH("09:30 – 18.30",BC7)))</formula>
    </cfRule>
    <cfRule type="containsText" dxfId="3341" priority="3094" operator="containsText" text="10.30 – 18.30">
      <formula>NOT(ISERROR(SEARCH("10.30 – 18.30",BC7)))</formula>
    </cfRule>
    <cfRule type="containsText" dxfId="3340" priority="3095" operator="containsText" text="09.30 – 18.30">
      <formula>NOT(ISERROR(SEARCH("09.30 – 18.30",BC7)))</formula>
    </cfRule>
    <cfRule type="containsText" dxfId="3339" priority="3097" operator="containsText" text="09.00 – 13:00">
      <formula>NOT(ISERROR(SEARCH("09.00 – 13:00",BC7)))</formula>
    </cfRule>
    <cfRule type="containsText" dxfId="3338" priority="3098" operator="containsText" text="08.30 – 16.30">
      <formula>NOT(ISERROR(SEARCH("08.30 – 16.30",BC7)))</formula>
    </cfRule>
    <cfRule type="containsText" dxfId="3337" priority="3099" operator="containsText" text="08:30 – 17.30">
      <formula>NOT(ISERROR(SEARCH("08:30 – 17.30",BC7)))</formula>
    </cfRule>
    <cfRule type="containsText" dxfId="3336" priority="3100" operator="containsText" text="08.30 – 17.30">
      <formula>NOT(ISERROR(SEARCH("08.30 – 17.30",BC7)))</formula>
    </cfRule>
    <cfRule type="containsText" dxfId="3335" priority="3101" operator="containsText" text="09.00 – 18.00">
      <formula>NOT(ISERROR(SEARCH("09.00 – 18.00",BC7)))</formula>
    </cfRule>
    <cfRule type="containsText" dxfId="3334" priority="3102" operator="containsText" text="09.00 – 13.00">
      <formula>NOT(ISERROR(SEARCH("09.00 – 13.00",BC7)))</formula>
    </cfRule>
    <cfRule type="containsText" dxfId="3333" priority="3103" operator="containsText" text="11.30 – 19.30">
      <formula>NOT(ISERROR(SEARCH("11.30 – 19.30",BC7)))</formula>
    </cfRule>
    <cfRule type="containsText" dxfId="3332" priority="3104" operator="containsText" text="10.30 – 19.30">
      <formula>NOT(ISERROR(SEARCH("10.30 – 19.30",BC7)))</formula>
    </cfRule>
    <cfRule type="containsText" dxfId="3331" priority="3105" operator="containsText" text="09.00 – 15.00">
      <formula>NOT(ISERROR(SEARCH("09.00 – 15.00",BC7)))</formula>
    </cfRule>
    <cfRule type="containsText" dxfId="3330" priority="3106" operator="containsText" text="1 2 : 3 0">
      <formula>NOT(ISERROR(SEARCH("1 2 : 3 0",BC7)))</formula>
    </cfRule>
    <cfRule type="containsText" dxfId="3329" priority="3107" operator="containsText" text="1 3 : 3 0">
      <formula>NOT(ISERROR(SEARCH("1 3 : 3 0",BC7)))</formula>
    </cfRule>
    <cfRule type="containsText" dxfId="3328" priority="3108" operator="containsText" text="FESTIVITÁ">
      <formula>NOT(ISERROR(SEARCH("FESTIVITÁ",BC7)))</formula>
    </cfRule>
    <cfRule type="cellIs" dxfId="3327" priority="3109" operator="equal">
      <formula>"DOMENICA"</formula>
    </cfRule>
  </conditionalFormatting>
  <conditionalFormatting sqref="BC7:BC14">
    <cfRule type="containsText" dxfId="3326" priority="3084" operator="containsText" text="09.00 - 13.00">
      <formula>NOT(ISERROR(SEARCH("09.00 - 13.00",BC7)))</formula>
    </cfRule>
    <cfRule type="containsText" dxfId="3325" priority="3087" operator="containsText" text="09.00 – 15:00">
      <formula>NOT(ISERROR(SEARCH("09.00 – 15:00",BC7)))</formula>
    </cfRule>
    <cfRule type="containsText" dxfId="3324" priority="3088" operator="containsText" text="09.00 – 16.00">
      <formula>NOT(ISERROR(SEARCH("09.00 – 16.00",BC7)))</formula>
    </cfRule>
    <cfRule type="containsText" dxfId="3323" priority="3089" operator="containsText" text="09.00 - 13:00">
      <formula>NOT(ISERROR(SEARCH("09.00 - 13:00",BC7)))</formula>
    </cfRule>
    <cfRule type="containsText" dxfId="3322" priority="3090" operator="containsText" text="08.30 – 16:30 ">
      <formula>NOT(ISERROR(SEARCH("08.30 – 16:30 ",BC7)))</formula>
    </cfRule>
    <cfRule type="containsText" dxfId="3321" priority="3091" operator="containsText" text="08.30 – 17:30 ">
      <formula>NOT(ISERROR(SEARCH("08.30 – 17:30 ",BC7)))</formula>
    </cfRule>
  </conditionalFormatting>
  <conditionalFormatting sqref="BC7:BC14">
    <cfRule type="containsText" dxfId="3320" priority="3086" operator="containsText" text="1 3 : 0 0">
      <formula>NOT(ISERROR(SEARCH("1 3 : 0 0",BC7)))</formula>
    </cfRule>
  </conditionalFormatting>
  <conditionalFormatting sqref="BC7">
    <cfRule type="containsText" dxfId="3319" priority="3085" operator="containsText" text="13:00">
      <formula>NOT(ISERROR(SEARCH("13:00",BC7)))</formula>
    </cfRule>
  </conditionalFormatting>
  <conditionalFormatting sqref="BC7:BC14">
    <cfRule type="containsText" dxfId="3318" priority="3096" operator="containsText" text="09:00 – 13.00 ">
      <formula>NOT(ISERROR(SEARCH("09:00 – 13.00 ",BC7)))</formula>
    </cfRule>
  </conditionalFormatting>
  <conditionalFormatting sqref="BC13">
    <cfRule type="containsText" dxfId="3317" priority="3083" operator="containsText" text="09:00 – 13.00 ">
      <formula>NOT(ISERROR(SEARCH("09:00 – 13.00 ",BC13)))</formula>
    </cfRule>
  </conditionalFormatting>
  <conditionalFormatting sqref="BC7:BC14">
    <cfRule type="containsText" dxfId="3316" priority="3082" operator="containsText" text="09:00 – 13.00 ">
      <formula>NOT(ISERROR(SEARCH("09:00 – 13.00 ",BC7)))</formula>
    </cfRule>
  </conditionalFormatting>
  <conditionalFormatting sqref="BC13:BC14">
    <cfRule type="containsText" dxfId="3315" priority="3081" operator="containsText" text="09:00 – 13.00 ">
      <formula>NOT(ISERROR(SEARCH("09:00 – 13.00 ",BC13)))</formula>
    </cfRule>
  </conditionalFormatting>
  <conditionalFormatting sqref="BC8">
    <cfRule type="containsText" dxfId="3314" priority="3078" operator="containsText" text="09.00 -13.00">
      <formula>NOT(ISERROR(SEARCH("09.00 -13.00",BC8)))</formula>
    </cfRule>
    <cfRule type="containsText" dxfId="3313" priority="3079" operator="containsText" text="09.00 -15:00">
      <formula>NOT(ISERROR(SEARCH("09.00 -15:00",BC8)))</formula>
    </cfRule>
    <cfRule type="containsText" dxfId="3312" priority="3080" operator="containsText" text="09.00 -16.00">
      <formula>NOT(ISERROR(SEARCH("09.00 -16.00",BC8)))</formula>
    </cfRule>
  </conditionalFormatting>
  <conditionalFormatting sqref="BC9:BC14">
    <cfRule type="containsText" dxfId="3311" priority="3075" operator="containsText" text="09.00 -13.00">
      <formula>NOT(ISERROR(SEARCH("09.00 -13.00",BC9)))</formula>
    </cfRule>
    <cfRule type="containsText" dxfId="3310" priority="3076" operator="containsText" text="09.00 -15:00">
      <formula>NOT(ISERROR(SEARCH("09.00 -15:00",BC9)))</formula>
    </cfRule>
    <cfRule type="containsText" dxfId="3309" priority="3077" operator="containsText" text="09.00 -16.00">
      <formula>NOT(ISERROR(SEARCH("09.00 -16.00",BC9)))</formula>
    </cfRule>
  </conditionalFormatting>
  <conditionalFormatting sqref="BC7">
    <cfRule type="containsText" dxfId="3308" priority="3072" operator="containsText" text="09.00 -13.00">
      <formula>NOT(ISERROR(SEARCH("09.00 -13.00",BC7)))</formula>
    </cfRule>
    <cfRule type="containsText" dxfId="3307" priority="3073" operator="containsText" text="09.00 -15:00">
      <formula>NOT(ISERROR(SEARCH("09.00 -15:00",BC7)))</formula>
    </cfRule>
    <cfRule type="containsText" dxfId="3306" priority="3074" operator="containsText" text="09.00 -16.00">
      <formula>NOT(ISERROR(SEARCH("09.00 -16.00",BC7)))</formula>
    </cfRule>
  </conditionalFormatting>
  <conditionalFormatting sqref="BC13">
    <cfRule type="containsText" dxfId="3305" priority="3071" operator="containsText" text="09:00 – 13.00 ">
      <formula>NOT(ISERROR(SEARCH("09:00 – 13.00 ",BC13)))</formula>
    </cfRule>
  </conditionalFormatting>
  <conditionalFormatting sqref="BC7:BC14">
    <cfRule type="containsText" dxfId="3304" priority="3070" operator="containsText" text="09:00 – 13.00 ">
      <formula>NOT(ISERROR(SEARCH("09:00 – 13.00 ",BC7)))</formula>
    </cfRule>
  </conditionalFormatting>
  <conditionalFormatting sqref="BC13:BC14">
    <cfRule type="containsText" dxfId="3303" priority="3069" operator="containsText" text="09:00 – 13.00 ">
      <formula>NOT(ISERROR(SEARCH("09:00 – 13.00 ",BC13)))</formula>
    </cfRule>
  </conditionalFormatting>
  <conditionalFormatting sqref="BC8">
    <cfRule type="containsText" dxfId="3302" priority="3066" operator="containsText" text="09.00 -13.00">
      <formula>NOT(ISERROR(SEARCH("09.00 -13.00",BC8)))</formula>
    </cfRule>
    <cfRule type="containsText" dxfId="3301" priority="3067" operator="containsText" text="09.00 -15:00">
      <formula>NOT(ISERROR(SEARCH("09.00 -15:00",BC8)))</formula>
    </cfRule>
    <cfRule type="containsText" dxfId="3300" priority="3068" operator="containsText" text="09.00 -16.00">
      <formula>NOT(ISERROR(SEARCH("09.00 -16.00",BC8)))</formula>
    </cfRule>
  </conditionalFormatting>
  <conditionalFormatting sqref="BC9:BC14">
    <cfRule type="containsText" dxfId="3299" priority="3063" operator="containsText" text="09.00 -13.00">
      <formula>NOT(ISERROR(SEARCH("09.00 -13.00",BC9)))</formula>
    </cfRule>
    <cfRule type="containsText" dxfId="3298" priority="3064" operator="containsText" text="09.00 -15:00">
      <formula>NOT(ISERROR(SEARCH("09.00 -15:00",BC9)))</formula>
    </cfRule>
    <cfRule type="containsText" dxfId="3297" priority="3065" operator="containsText" text="09.00 -16.00">
      <formula>NOT(ISERROR(SEARCH("09.00 -16.00",BC9)))</formula>
    </cfRule>
  </conditionalFormatting>
  <conditionalFormatting sqref="BC7">
    <cfRule type="containsText" dxfId="3296" priority="3060" operator="containsText" text="09.00 -13.00">
      <formula>NOT(ISERROR(SEARCH("09.00 -13.00",BC7)))</formula>
    </cfRule>
    <cfRule type="containsText" dxfId="3295" priority="3061" operator="containsText" text="09.00 -15:00">
      <formula>NOT(ISERROR(SEARCH("09.00 -15:00",BC7)))</formula>
    </cfRule>
    <cfRule type="containsText" dxfId="3294" priority="3062" operator="containsText" text="09.00 -16.00">
      <formula>NOT(ISERROR(SEARCH("09.00 -16.00",BC7)))</formula>
    </cfRule>
  </conditionalFormatting>
  <conditionalFormatting sqref="BC8">
    <cfRule type="containsText" dxfId="3293" priority="3057" operator="containsText" text="09.00 -13:00">
      <formula>NOT(ISERROR(SEARCH("09.00 -13:00",BC8)))</formula>
    </cfRule>
    <cfRule type="containsText" dxfId="3292" priority="3058" operator="containsText" text="08.30 -17.30">
      <formula>NOT(ISERROR(SEARCH("08.30 -17.30",BC8)))</formula>
    </cfRule>
    <cfRule type="containsText" dxfId="3291" priority="3059" operator="containsText" text="08.30 -15:30">
      <formula>NOT(ISERROR(SEARCH("08.30 -15:30",BC8)))</formula>
    </cfRule>
  </conditionalFormatting>
  <conditionalFormatting sqref="BC9:BC14">
    <cfRule type="containsText" dxfId="3290" priority="3054" operator="containsText" text="09.00 -13.00">
      <formula>NOT(ISERROR(SEARCH("09.00 -13.00",BC9)))</formula>
    </cfRule>
    <cfRule type="containsText" dxfId="3289" priority="3055" operator="containsText" text="09.00 -15:00">
      <formula>NOT(ISERROR(SEARCH("09.00 -15:00",BC9)))</formula>
    </cfRule>
    <cfRule type="containsText" dxfId="3288" priority="3056" operator="containsText" text="09.00 -16.00">
      <formula>NOT(ISERROR(SEARCH("09.00 -16.00",BC9)))</formula>
    </cfRule>
  </conditionalFormatting>
  <conditionalFormatting sqref="BC9:BC14">
    <cfRule type="containsText" dxfId="3287" priority="3051" operator="containsText" text="09.00 -13:00">
      <formula>NOT(ISERROR(SEARCH("09.00 -13:00",BC9)))</formula>
    </cfRule>
    <cfRule type="containsText" dxfId="3286" priority="3052" operator="containsText" text="08.30 -17.30">
      <formula>NOT(ISERROR(SEARCH("08.30 -17.30",BC9)))</formula>
    </cfRule>
    <cfRule type="containsText" dxfId="3285" priority="3053" operator="containsText" text="08.30 -15:30">
      <formula>NOT(ISERROR(SEARCH("08.30 -15:30",BC9)))</formula>
    </cfRule>
  </conditionalFormatting>
  <conditionalFormatting sqref="BC7">
    <cfRule type="containsText" dxfId="3284" priority="3048" operator="containsText" text="09.00 -13.00">
      <formula>NOT(ISERROR(SEARCH("09.00 -13.00",BC7)))</formula>
    </cfRule>
    <cfRule type="containsText" dxfId="3283" priority="3049" operator="containsText" text="09.00 -15:00">
      <formula>NOT(ISERROR(SEARCH("09.00 -15:00",BC7)))</formula>
    </cfRule>
    <cfRule type="containsText" dxfId="3282" priority="3050" operator="containsText" text="09.00 -16.00">
      <formula>NOT(ISERROR(SEARCH("09.00 -16.00",BC7)))</formula>
    </cfRule>
  </conditionalFormatting>
  <conditionalFormatting sqref="BC7">
    <cfRule type="containsText" dxfId="3281" priority="3045" operator="containsText" text="09.00 -13:00">
      <formula>NOT(ISERROR(SEARCH("09.00 -13:00",BC7)))</formula>
    </cfRule>
    <cfRule type="containsText" dxfId="3280" priority="3046" operator="containsText" text="08.30 -17.30">
      <formula>NOT(ISERROR(SEARCH("08.30 -17.30",BC7)))</formula>
    </cfRule>
    <cfRule type="containsText" dxfId="3279" priority="3047" operator="containsText" text="08.30 -15:30">
      <formula>NOT(ISERROR(SEARCH("08.30 -15:30",BC7)))</formula>
    </cfRule>
  </conditionalFormatting>
  <conditionalFormatting sqref="BC47:BC54">
    <cfRule type="containsText" dxfId="3278" priority="3027" operator="containsText" text="08.30 – 14.30">
      <formula>NOT(ISERROR(SEARCH("08.30 – 14.30",BC47)))</formula>
    </cfRule>
    <cfRule type="containsText" dxfId="3277" priority="3028" operator="containsText" text="09:30 – 18.30">
      <formula>NOT(ISERROR(SEARCH("09:30 – 18.30",BC47)))</formula>
    </cfRule>
    <cfRule type="containsText" dxfId="3276" priority="3029" operator="containsText" text="10.30 – 18.30">
      <formula>NOT(ISERROR(SEARCH("10.30 – 18.30",BC47)))</formula>
    </cfRule>
    <cfRule type="containsText" dxfId="3275" priority="3030" operator="containsText" text="09.30 – 18.30">
      <formula>NOT(ISERROR(SEARCH("09.30 – 18.30",BC47)))</formula>
    </cfRule>
    <cfRule type="containsText" dxfId="3274" priority="3032" operator="containsText" text="09.00 – 13:00">
      <formula>NOT(ISERROR(SEARCH("09.00 – 13:00",BC47)))</formula>
    </cfRule>
    <cfRule type="containsText" dxfId="3273" priority="3033" operator="containsText" text="08.30 – 16.30">
      <formula>NOT(ISERROR(SEARCH("08.30 – 16.30",BC47)))</formula>
    </cfRule>
    <cfRule type="containsText" dxfId="3272" priority="3034" operator="containsText" text="08:30 – 17.30">
      <formula>NOT(ISERROR(SEARCH("08:30 – 17.30",BC47)))</formula>
    </cfRule>
    <cfRule type="containsText" dxfId="3271" priority="3035" operator="containsText" text="08.30 – 17.30">
      <formula>NOT(ISERROR(SEARCH("08.30 – 17.30",BC47)))</formula>
    </cfRule>
    <cfRule type="containsText" dxfId="3270" priority="3036" operator="containsText" text="09.00 – 18.00">
      <formula>NOT(ISERROR(SEARCH("09.00 – 18.00",BC47)))</formula>
    </cfRule>
    <cfRule type="containsText" dxfId="3269" priority="3037" operator="containsText" text="09.00 – 13.00">
      <formula>NOT(ISERROR(SEARCH("09.00 – 13.00",BC47)))</formula>
    </cfRule>
    <cfRule type="containsText" dxfId="3268" priority="3038" operator="containsText" text="11.30 – 19.30">
      <formula>NOT(ISERROR(SEARCH("11.30 – 19.30",BC47)))</formula>
    </cfRule>
    <cfRule type="containsText" dxfId="3267" priority="3039" operator="containsText" text="10.30 – 19.30">
      <formula>NOT(ISERROR(SEARCH("10.30 – 19.30",BC47)))</formula>
    </cfRule>
    <cfRule type="containsText" dxfId="3266" priority="3040" operator="containsText" text="09.00 – 15.00">
      <formula>NOT(ISERROR(SEARCH("09.00 – 15.00",BC47)))</formula>
    </cfRule>
    <cfRule type="containsText" dxfId="3265" priority="3041" operator="containsText" text="1 2 : 3 0">
      <formula>NOT(ISERROR(SEARCH("1 2 : 3 0",BC47)))</formula>
    </cfRule>
    <cfRule type="containsText" dxfId="3264" priority="3042" operator="containsText" text="1 3 : 3 0">
      <formula>NOT(ISERROR(SEARCH("1 3 : 3 0",BC47)))</formula>
    </cfRule>
    <cfRule type="containsText" dxfId="3263" priority="3043" operator="containsText" text="FESTIVITÁ">
      <formula>NOT(ISERROR(SEARCH("FESTIVITÁ",BC47)))</formula>
    </cfRule>
    <cfRule type="cellIs" dxfId="3262" priority="3044" operator="equal">
      <formula>"DOMENICA"</formula>
    </cfRule>
  </conditionalFormatting>
  <conditionalFormatting sqref="BC47:BC54">
    <cfRule type="containsText" dxfId="3261" priority="3019" operator="containsText" text="09.00 - 13.00">
      <formula>NOT(ISERROR(SEARCH("09.00 - 13.00",BC47)))</formula>
    </cfRule>
    <cfRule type="containsText" dxfId="3260" priority="3022" operator="containsText" text="09.00 – 15:00">
      <formula>NOT(ISERROR(SEARCH("09.00 – 15:00",BC47)))</formula>
    </cfRule>
    <cfRule type="containsText" dxfId="3259" priority="3023" operator="containsText" text="09.00 – 16.00">
      <formula>NOT(ISERROR(SEARCH("09.00 – 16.00",BC47)))</formula>
    </cfRule>
    <cfRule type="containsText" dxfId="3258" priority="3024" operator="containsText" text="09.00 - 13:00">
      <formula>NOT(ISERROR(SEARCH("09.00 - 13:00",BC47)))</formula>
    </cfRule>
    <cfRule type="containsText" dxfId="3257" priority="3025" operator="containsText" text="08.30 – 16:30 ">
      <formula>NOT(ISERROR(SEARCH("08.30 – 16:30 ",BC47)))</formula>
    </cfRule>
    <cfRule type="containsText" dxfId="3256" priority="3026" operator="containsText" text="08.30 – 17:30 ">
      <formula>NOT(ISERROR(SEARCH("08.30 – 17:30 ",BC47)))</formula>
    </cfRule>
  </conditionalFormatting>
  <conditionalFormatting sqref="BC47:BC54">
    <cfRule type="containsText" dxfId="3255" priority="3021" operator="containsText" text="1 3 : 0 0">
      <formula>NOT(ISERROR(SEARCH("1 3 : 0 0",BC47)))</formula>
    </cfRule>
  </conditionalFormatting>
  <conditionalFormatting sqref="BC47">
    <cfRule type="containsText" dxfId="3254" priority="3020" operator="containsText" text="13:00">
      <formula>NOT(ISERROR(SEARCH("13:00",BC47)))</formula>
    </cfRule>
  </conditionalFormatting>
  <conditionalFormatting sqref="BC47:BC54">
    <cfRule type="containsText" dxfId="3253" priority="3031" operator="containsText" text="09:00 – 13.00 ">
      <formula>NOT(ISERROR(SEARCH("09:00 – 13.00 ",BC47)))</formula>
    </cfRule>
  </conditionalFormatting>
  <conditionalFormatting sqref="BC53">
    <cfRule type="containsText" dxfId="3252" priority="3018" operator="containsText" text="09:00 – 13.00 ">
      <formula>NOT(ISERROR(SEARCH("09:00 – 13.00 ",BC53)))</formula>
    </cfRule>
  </conditionalFormatting>
  <conditionalFormatting sqref="BC47:BC54">
    <cfRule type="containsText" dxfId="3251" priority="3017" operator="containsText" text="09:00 – 13.00 ">
      <formula>NOT(ISERROR(SEARCH("09:00 – 13.00 ",BC47)))</formula>
    </cfRule>
  </conditionalFormatting>
  <conditionalFormatting sqref="BC53:BC54">
    <cfRule type="containsText" dxfId="3250" priority="3016" operator="containsText" text="09:00 – 13.00 ">
      <formula>NOT(ISERROR(SEARCH("09:00 – 13.00 ",BC53)))</formula>
    </cfRule>
  </conditionalFormatting>
  <conditionalFormatting sqref="BC48">
    <cfRule type="containsText" dxfId="3249" priority="3013" operator="containsText" text="09.00 -13.00">
      <formula>NOT(ISERROR(SEARCH("09.00 -13.00",BC48)))</formula>
    </cfRule>
    <cfRule type="containsText" dxfId="3248" priority="3014" operator="containsText" text="09.00 -15:00">
      <formula>NOT(ISERROR(SEARCH("09.00 -15:00",BC48)))</formula>
    </cfRule>
    <cfRule type="containsText" dxfId="3247" priority="3015" operator="containsText" text="09.00 -16.00">
      <formula>NOT(ISERROR(SEARCH("09.00 -16.00",BC48)))</formula>
    </cfRule>
  </conditionalFormatting>
  <conditionalFormatting sqref="BC49:BC54">
    <cfRule type="containsText" dxfId="3246" priority="3010" operator="containsText" text="09.00 -13.00">
      <formula>NOT(ISERROR(SEARCH("09.00 -13.00",BC49)))</formula>
    </cfRule>
    <cfRule type="containsText" dxfId="3245" priority="3011" operator="containsText" text="09.00 -15:00">
      <formula>NOT(ISERROR(SEARCH("09.00 -15:00",BC49)))</formula>
    </cfRule>
    <cfRule type="containsText" dxfId="3244" priority="3012" operator="containsText" text="09.00 -16.00">
      <formula>NOT(ISERROR(SEARCH("09.00 -16.00",BC49)))</formula>
    </cfRule>
  </conditionalFormatting>
  <conditionalFormatting sqref="BC47">
    <cfRule type="containsText" dxfId="3243" priority="3007" operator="containsText" text="09.00 -13.00">
      <formula>NOT(ISERROR(SEARCH("09.00 -13.00",BC47)))</formula>
    </cfRule>
    <cfRule type="containsText" dxfId="3242" priority="3008" operator="containsText" text="09.00 -15:00">
      <formula>NOT(ISERROR(SEARCH("09.00 -15:00",BC47)))</formula>
    </cfRule>
    <cfRule type="containsText" dxfId="3241" priority="3009" operator="containsText" text="09.00 -16.00">
      <formula>NOT(ISERROR(SEARCH("09.00 -16.00",BC47)))</formula>
    </cfRule>
  </conditionalFormatting>
  <conditionalFormatting sqref="BC53">
    <cfRule type="containsText" dxfId="3240" priority="3006" operator="containsText" text="09:00 – 13.00 ">
      <formula>NOT(ISERROR(SEARCH("09:00 – 13.00 ",BC53)))</formula>
    </cfRule>
  </conditionalFormatting>
  <conditionalFormatting sqref="BC47:BC54">
    <cfRule type="containsText" dxfId="3239" priority="3005" operator="containsText" text="09:00 – 13.00 ">
      <formula>NOT(ISERROR(SEARCH("09:00 – 13.00 ",BC47)))</formula>
    </cfRule>
  </conditionalFormatting>
  <conditionalFormatting sqref="BC53:BC54">
    <cfRule type="containsText" dxfId="3238" priority="3004" operator="containsText" text="09:00 – 13.00 ">
      <formula>NOT(ISERROR(SEARCH("09:00 – 13.00 ",BC53)))</formula>
    </cfRule>
  </conditionalFormatting>
  <conditionalFormatting sqref="BC48">
    <cfRule type="containsText" dxfId="3237" priority="3001" operator="containsText" text="09.00 -13.00">
      <formula>NOT(ISERROR(SEARCH("09.00 -13.00",BC48)))</formula>
    </cfRule>
    <cfRule type="containsText" dxfId="3236" priority="3002" operator="containsText" text="09.00 -15:00">
      <formula>NOT(ISERROR(SEARCH("09.00 -15:00",BC48)))</formula>
    </cfRule>
    <cfRule type="containsText" dxfId="3235" priority="3003" operator="containsText" text="09.00 -16.00">
      <formula>NOT(ISERROR(SEARCH("09.00 -16.00",BC48)))</formula>
    </cfRule>
  </conditionalFormatting>
  <conditionalFormatting sqref="BC49:BC54">
    <cfRule type="containsText" dxfId="3234" priority="2998" operator="containsText" text="09.00 -13.00">
      <formula>NOT(ISERROR(SEARCH("09.00 -13.00",BC49)))</formula>
    </cfRule>
    <cfRule type="containsText" dxfId="3233" priority="2999" operator="containsText" text="09.00 -15:00">
      <formula>NOT(ISERROR(SEARCH("09.00 -15:00",BC49)))</formula>
    </cfRule>
    <cfRule type="containsText" dxfId="3232" priority="3000" operator="containsText" text="09.00 -16.00">
      <formula>NOT(ISERROR(SEARCH("09.00 -16.00",BC49)))</formula>
    </cfRule>
  </conditionalFormatting>
  <conditionalFormatting sqref="BC47">
    <cfRule type="containsText" dxfId="3231" priority="2995" operator="containsText" text="09.00 -13.00">
      <formula>NOT(ISERROR(SEARCH("09.00 -13.00",BC47)))</formula>
    </cfRule>
    <cfRule type="containsText" dxfId="3230" priority="2996" operator="containsText" text="09.00 -15:00">
      <formula>NOT(ISERROR(SEARCH("09.00 -15:00",BC47)))</formula>
    </cfRule>
    <cfRule type="containsText" dxfId="3229" priority="2997" operator="containsText" text="09.00 -16.00">
      <formula>NOT(ISERROR(SEARCH("09.00 -16.00",BC47)))</formula>
    </cfRule>
  </conditionalFormatting>
  <conditionalFormatting sqref="BC48">
    <cfRule type="containsText" dxfId="3228" priority="2992" operator="containsText" text="09.00 -13:00">
      <formula>NOT(ISERROR(SEARCH("09.00 -13:00",BC48)))</formula>
    </cfRule>
    <cfRule type="containsText" dxfId="3227" priority="2993" operator="containsText" text="08.30 -17.30">
      <formula>NOT(ISERROR(SEARCH("08.30 -17.30",BC48)))</formula>
    </cfRule>
    <cfRule type="containsText" dxfId="3226" priority="2994" operator="containsText" text="08.30 -15:30">
      <formula>NOT(ISERROR(SEARCH("08.30 -15:30",BC48)))</formula>
    </cfRule>
  </conditionalFormatting>
  <conditionalFormatting sqref="BC49:BC54">
    <cfRule type="containsText" dxfId="3225" priority="2989" operator="containsText" text="09.00 -13.00">
      <formula>NOT(ISERROR(SEARCH("09.00 -13.00",BC49)))</formula>
    </cfRule>
    <cfRule type="containsText" dxfId="3224" priority="2990" operator="containsText" text="09.00 -15:00">
      <formula>NOT(ISERROR(SEARCH("09.00 -15:00",BC49)))</formula>
    </cfRule>
    <cfRule type="containsText" dxfId="3223" priority="2991" operator="containsText" text="09.00 -16.00">
      <formula>NOT(ISERROR(SEARCH("09.00 -16.00",BC49)))</formula>
    </cfRule>
  </conditionalFormatting>
  <conditionalFormatting sqref="BC49:BC54">
    <cfRule type="containsText" dxfId="3222" priority="2986" operator="containsText" text="09.00 -13:00">
      <formula>NOT(ISERROR(SEARCH("09.00 -13:00",BC49)))</formula>
    </cfRule>
    <cfRule type="containsText" dxfId="3221" priority="2987" operator="containsText" text="08.30 -17.30">
      <formula>NOT(ISERROR(SEARCH("08.30 -17.30",BC49)))</formula>
    </cfRule>
    <cfRule type="containsText" dxfId="3220" priority="2988" operator="containsText" text="08.30 -15:30">
      <formula>NOT(ISERROR(SEARCH("08.30 -15:30",BC49)))</formula>
    </cfRule>
  </conditionalFormatting>
  <conditionalFormatting sqref="BC47">
    <cfRule type="containsText" dxfId="3219" priority="2983" operator="containsText" text="09.00 -13.00">
      <formula>NOT(ISERROR(SEARCH("09.00 -13.00",BC47)))</formula>
    </cfRule>
    <cfRule type="containsText" dxfId="3218" priority="2984" operator="containsText" text="09.00 -15:00">
      <formula>NOT(ISERROR(SEARCH("09.00 -15:00",BC47)))</formula>
    </cfRule>
    <cfRule type="containsText" dxfId="3217" priority="2985" operator="containsText" text="09.00 -16.00">
      <formula>NOT(ISERROR(SEARCH("09.00 -16.00",BC47)))</formula>
    </cfRule>
  </conditionalFormatting>
  <conditionalFormatting sqref="BC47">
    <cfRule type="containsText" dxfId="3216" priority="2980" operator="containsText" text="09.00 -13:00">
      <formula>NOT(ISERROR(SEARCH("09.00 -13:00",BC47)))</formula>
    </cfRule>
    <cfRule type="containsText" dxfId="3215" priority="2981" operator="containsText" text="08.30 -17.30">
      <formula>NOT(ISERROR(SEARCH("08.30 -17.30",BC47)))</formula>
    </cfRule>
    <cfRule type="containsText" dxfId="3214" priority="2982" operator="containsText" text="08.30 -15:30">
      <formula>NOT(ISERROR(SEARCH("08.30 -15:30",BC47)))</formula>
    </cfRule>
  </conditionalFormatting>
  <conditionalFormatting sqref="BD35:BG35">
    <cfRule type="containsText" dxfId="3213" priority="2963" operator="containsText" text="08.30 – 14.30">
      <formula>NOT(ISERROR(SEARCH("08.30 – 14.30",BD35)))</formula>
    </cfRule>
    <cfRule type="containsText" dxfId="3212" priority="2964" operator="containsText" text="09:30 – 18.30">
      <formula>NOT(ISERROR(SEARCH("09:30 – 18.30",BD35)))</formula>
    </cfRule>
    <cfRule type="containsText" dxfId="3211" priority="2965" operator="containsText" text="10.30 – 18.30">
      <formula>NOT(ISERROR(SEARCH("10.30 – 18.30",BD35)))</formula>
    </cfRule>
    <cfRule type="containsText" dxfId="3210" priority="2966" operator="containsText" text="09.30 – 18.30">
      <formula>NOT(ISERROR(SEARCH("09.30 – 18.30",BD35)))</formula>
    </cfRule>
    <cfRule type="containsText" dxfId="3209" priority="2967" operator="containsText" text="09.00 – 13:00">
      <formula>NOT(ISERROR(SEARCH("09.00 – 13:00",BD35)))</formula>
    </cfRule>
    <cfRule type="containsText" dxfId="3208" priority="2968" operator="containsText" text="08.30 – 16.30">
      <formula>NOT(ISERROR(SEARCH("08.30 – 16.30",BD35)))</formula>
    </cfRule>
    <cfRule type="containsText" dxfId="3207" priority="2969" operator="containsText" text="08:30 – 17.30">
      <formula>NOT(ISERROR(SEARCH("08:30 – 17.30",BD35)))</formula>
    </cfRule>
    <cfRule type="containsText" dxfId="3206" priority="2970" operator="containsText" text="08.30 – 17.30">
      <formula>NOT(ISERROR(SEARCH("08.30 – 17.30",BD35)))</formula>
    </cfRule>
    <cfRule type="containsText" dxfId="3205" priority="2971" operator="containsText" text="09.00 – 18.00">
      <formula>NOT(ISERROR(SEARCH("09.00 – 18.00",BD35)))</formula>
    </cfRule>
    <cfRule type="containsText" dxfId="3204" priority="2972" operator="containsText" text="09.00 – 13.00">
      <formula>NOT(ISERROR(SEARCH("09.00 – 13.00",BD35)))</formula>
    </cfRule>
    <cfRule type="containsText" dxfId="3203" priority="2973" operator="containsText" text="11.30 – 19.30">
      <formula>NOT(ISERROR(SEARCH("11.30 – 19.30",BD35)))</formula>
    </cfRule>
    <cfRule type="containsText" dxfId="3202" priority="2974" operator="containsText" text="10.30 – 19.30">
      <formula>NOT(ISERROR(SEARCH("10.30 – 19.30",BD35)))</formula>
    </cfRule>
    <cfRule type="containsText" dxfId="3201" priority="2975" operator="containsText" text="09.00 – 15.00">
      <formula>NOT(ISERROR(SEARCH("09.00 – 15.00",BD35)))</formula>
    </cfRule>
    <cfRule type="containsText" dxfId="3200" priority="2976" operator="containsText" text="12:30">
      <formula>NOT(ISERROR(SEARCH("12:30",BD35)))</formula>
    </cfRule>
    <cfRule type="containsText" dxfId="3199" priority="2977" operator="containsText" text="13:30">
      <formula>NOT(ISERROR(SEARCH("13:30",BD35)))</formula>
    </cfRule>
    <cfRule type="containsText" dxfId="3198" priority="2978" operator="containsText" text="FESTIVITÁ">
      <formula>NOT(ISERROR(SEARCH("FESTIVITÁ",BD35)))</formula>
    </cfRule>
    <cfRule type="cellIs" dxfId="3197" priority="2979" operator="equal">
      <formula>"DOMENICA"</formula>
    </cfRule>
  </conditionalFormatting>
  <conditionalFormatting sqref="BD45:BG45">
    <cfRule type="containsText" dxfId="3196" priority="2946" operator="containsText" text="08.30 – 14.30">
      <formula>NOT(ISERROR(SEARCH("08.30 – 14.30",BD45)))</formula>
    </cfRule>
    <cfRule type="containsText" dxfId="3195" priority="2947" operator="containsText" text="09:30 – 18.30">
      <formula>NOT(ISERROR(SEARCH("09:30 – 18.30",BD45)))</formula>
    </cfRule>
    <cfRule type="containsText" dxfId="3194" priority="2948" operator="containsText" text="10.30 – 18.30">
      <formula>NOT(ISERROR(SEARCH("10.30 – 18.30",BD45)))</formula>
    </cfRule>
    <cfRule type="containsText" dxfId="3193" priority="2949" operator="containsText" text="09.30 – 18.30">
      <formula>NOT(ISERROR(SEARCH("09.30 – 18.30",BD45)))</formula>
    </cfRule>
    <cfRule type="containsText" dxfId="3192" priority="2950" operator="containsText" text="09.00 – 13:00">
      <formula>NOT(ISERROR(SEARCH("09.00 – 13:00",BD45)))</formula>
    </cfRule>
    <cfRule type="containsText" dxfId="3191" priority="2951" operator="containsText" text="08.30 – 16.30">
      <formula>NOT(ISERROR(SEARCH("08.30 – 16.30",BD45)))</formula>
    </cfRule>
    <cfRule type="containsText" dxfId="3190" priority="2952" operator="containsText" text="08:30 – 17.30">
      <formula>NOT(ISERROR(SEARCH("08:30 – 17.30",BD45)))</formula>
    </cfRule>
    <cfRule type="containsText" dxfId="3189" priority="2953" operator="containsText" text="08.30 – 17.30">
      <formula>NOT(ISERROR(SEARCH("08.30 – 17.30",BD45)))</formula>
    </cfRule>
    <cfRule type="containsText" dxfId="3188" priority="2954" operator="containsText" text="09.00 – 18.00">
      <formula>NOT(ISERROR(SEARCH("09.00 – 18.00",BD45)))</formula>
    </cfRule>
    <cfRule type="containsText" dxfId="3187" priority="2955" operator="containsText" text="09.00 – 13.00">
      <formula>NOT(ISERROR(SEARCH("09.00 – 13.00",BD45)))</formula>
    </cfRule>
    <cfRule type="containsText" dxfId="3186" priority="2956" operator="containsText" text="11.30 – 19.30">
      <formula>NOT(ISERROR(SEARCH("11.30 – 19.30",BD45)))</formula>
    </cfRule>
    <cfRule type="containsText" dxfId="3185" priority="2957" operator="containsText" text="10.30 – 19.30">
      <formula>NOT(ISERROR(SEARCH("10.30 – 19.30",BD45)))</formula>
    </cfRule>
    <cfRule type="containsText" dxfId="3184" priority="2958" operator="containsText" text="09.00 – 15.00">
      <formula>NOT(ISERROR(SEARCH("09.00 – 15.00",BD45)))</formula>
    </cfRule>
    <cfRule type="containsText" dxfId="3183" priority="2959" operator="containsText" text="12:30">
      <formula>NOT(ISERROR(SEARCH("12:30",BD45)))</formula>
    </cfRule>
    <cfRule type="containsText" dxfId="3182" priority="2960" operator="containsText" text="13:30">
      <formula>NOT(ISERROR(SEARCH("13:30",BD45)))</formula>
    </cfRule>
    <cfRule type="containsText" dxfId="3181" priority="2961" operator="containsText" text="FESTIVITÁ">
      <formula>NOT(ISERROR(SEARCH("FESTIVITÁ",BD45)))</formula>
    </cfRule>
    <cfRule type="cellIs" dxfId="3180" priority="2962" operator="equal">
      <formula>"DOMENICA"</formula>
    </cfRule>
  </conditionalFormatting>
  <conditionalFormatting sqref="BD35:BG35 BD45:BG45">
    <cfRule type="containsText" dxfId="3179" priority="2940" operator="containsText" text="09.00 - 13.00">
      <formula>NOT(ISERROR(SEARCH("09.00 - 13.00",BD35)))</formula>
    </cfRule>
    <cfRule type="containsText" dxfId="3178" priority="2941" operator="containsText" text="09.00 – 15:00">
      <formula>NOT(ISERROR(SEARCH("09.00 – 15:00",BD35)))</formula>
    </cfRule>
    <cfRule type="containsText" dxfId="3177" priority="2942" operator="containsText" text="09.00 – 16.00">
      <formula>NOT(ISERROR(SEARCH("09.00 – 16.00",BD35)))</formula>
    </cfRule>
    <cfRule type="containsText" dxfId="3176" priority="2943" operator="containsText" text="09.00 - 13:00">
      <formula>NOT(ISERROR(SEARCH("09.00 - 13:00",BD35)))</formula>
    </cfRule>
    <cfRule type="containsText" dxfId="3175" priority="2944" operator="containsText" text="08.30 – 16:30 ">
      <formula>NOT(ISERROR(SEARCH("08.30 – 16:30 ",BD35)))</formula>
    </cfRule>
    <cfRule type="containsText" dxfId="3174" priority="2945" operator="containsText" text="08.30 – 17:30 ">
      <formula>NOT(ISERROR(SEARCH("08.30 – 17:30 ",BD35)))</formula>
    </cfRule>
  </conditionalFormatting>
  <conditionalFormatting sqref="BD46:BG46">
    <cfRule type="cellIs" dxfId="3173" priority="2931" operator="equal">
      <formula>"09.00 – 13.00"</formula>
    </cfRule>
  </conditionalFormatting>
  <conditionalFormatting sqref="BD46:BG46">
    <cfRule type="cellIs" dxfId="3172" priority="2932" operator="equal">
      <formula>"09.00 – 15.00"</formula>
    </cfRule>
  </conditionalFormatting>
  <conditionalFormatting sqref="BD46:BG46">
    <cfRule type="cellIs" dxfId="3171" priority="2933" operator="equal">
      <formula>"09.00 – 18.00"</formula>
    </cfRule>
  </conditionalFormatting>
  <conditionalFormatting sqref="BD46:BG46">
    <cfRule type="cellIs" dxfId="3170" priority="2934" operator="equal">
      <formula>"09.30 – 13.00"</formula>
    </cfRule>
  </conditionalFormatting>
  <conditionalFormatting sqref="BD46:BG46">
    <cfRule type="cellIs" dxfId="3169" priority="2935" operator="equal">
      <formula>"10.30 – 19.30"</formula>
    </cfRule>
  </conditionalFormatting>
  <conditionalFormatting sqref="BD46:BG46">
    <cfRule type="cellIs" dxfId="3168" priority="2936" operator="equal">
      <formula>"11.30 – 19.30"</formula>
    </cfRule>
  </conditionalFormatting>
  <conditionalFormatting sqref="BD46:BG46">
    <cfRule type="cellIs" dxfId="3167" priority="2937" operator="equal">
      <formula>_FV(13,"3")</formula>
    </cfRule>
  </conditionalFormatting>
  <conditionalFormatting sqref="BD46:BG46">
    <cfRule type="cellIs" dxfId="3166" priority="2938" operator="equal">
      <formula>_FV(13,"3")</formula>
    </cfRule>
  </conditionalFormatting>
  <conditionalFormatting sqref="BD46:BG46">
    <cfRule type="cellIs" dxfId="3165" priority="2939" operator="equal">
      <formula>_FV(13,"3")</formula>
    </cfRule>
  </conditionalFormatting>
  <conditionalFormatting sqref="BD46:BG46">
    <cfRule type="containsText" dxfId="3164" priority="2921" operator="containsText" text="DOMENICA">
      <formula>NOT(ISERROR(SEARCH("DOMENICA",BD46)))</formula>
    </cfRule>
    <cfRule type="containsText" dxfId="3163" priority="2922" operator="containsText" text="08.30 – 14.30">
      <formula>NOT(ISERROR(SEARCH("08.30 – 14.30",BD46)))</formula>
    </cfRule>
    <cfRule type="containsText" dxfId="3162" priority="2923" operator="containsText" text="09.30 – 18.30">
      <formula>NOT(ISERROR(SEARCH("09.30 – 18.30",BD46)))</formula>
    </cfRule>
    <cfRule type="containsText" dxfId="3161" priority="2924" operator="containsText" text="08.30 – 16.30">
      <formula>NOT(ISERROR(SEARCH("08.30 – 16.30",BD46)))</formula>
    </cfRule>
    <cfRule type="containsText" dxfId="3160" priority="2925" operator="containsText" text="08.30 – 17.30">
      <formula>NOT(ISERROR(SEARCH("08.30 – 17.30",BD46)))</formula>
    </cfRule>
    <cfRule type="containsText" dxfId="3159" priority="2926" operator="containsText" text="09.00 – 18.00">
      <formula>NOT(ISERROR(SEARCH("09.00 – 18.00",BD46)))</formula>
    </cfRule>
    <cfRule type="containsText" dxfId="3158" priority="2927" operator="containsText" text="09.00 – 15.00">
      <formula>NOT(ISERROR(SEARCH("09.00 – 15.00",BD46)))</formula>
    </cfRule>
    <cfRule type="containsText" dxfId="3157" priority="2928" operator="containsText" text="10.30 – 19.30">
      <formula>NOT(ISERROR(SEARCH("10.30 – 19.30",BD46)))</formula>
    </cfRule>
    <cfRule type="containsText" dxfId="3156" priority="2929" operator="containsText" text="09.00 – 13.00">
      <formula>NOT(ISERROR(SEARCH("09.00 – 13.00",BD46)))</formula>
    </cfRule>
    <cfRule type="containsText" dxfId="3155" priority="2930" operator="containsText" text="11.30 – 19.30">
      <formula>NOT(ISERROR(SEARCH("11.30 – 19.30",BD46)))</formula>
    </cfRule>
  </conditionalFormatting>
  <conditionalFormatting sqref="BD46:BG46">
    <cfRule type="cellIs" dxfId="3154" priority="2913" operator="equal">
      <formula>"09.00 – 15.00"</formula>
    </cfRule>
  </conditionalFormatting>
  <conditionalFormatting sqref="BD46:BG46">
    <cfRule type="cellIs" dxfId="3153" priority="2914" operator="equal">
      <formula>"09.00 – 18.00"</formula>
    </cfRule>
  </conditionalFormatting>
  <conditionalFormatting sqref="BD46:BG46">
    <cfRule type="cellIs" dxfId="3152" priority="2915" operator="equal">
      <formula>"09.30 – 13.00"</formula>
    </cfRule>
  </conditionalFormatting>
  <conditionalFormatting sqref="BD46:BG46">
    <cfRule type="cellIs" dxfId="3151" priority="2916" operator="equal">
      <formula>"10.30 – 19.30"</formula>
    </cfRule>
  </conditionalFormatting>
  <conditionalFormatting sqref="BD46:BG46">
    <cfRule type="cellIs" dxfId="3150" priority="2917" operator="equal">
      <formula>"11.30 – 19.30"</formula>
    </cfRule>
  </conditionalFormatting>
  <conditionalFormatting sqref="BD46:BG46">
    <cfRule type="cellIs" dxfId="3149" priority="2918" operator="equal">
      <formula>_FV(13,"3")</formula>
    </cfRule>
  </conditionalFormatting>
  <conditionalFormatting sqref="BD46:BG46">
    <cfRule type="cellIs" dxfId="3148" priority="2919" operator="equal">
      <formula>_FV(13,"3")</formula>
    </cfRule>
  </conditionalFormatting>
  <conditionalFormatting sqref="BD46:BG46">
    <cfRule type="cellIs" dxfId="3147" priority="2920" operator="equal">
      <formula>_FV(13,"3")</formula>
    </cfRule>
  </conditionalFormatting>
  <conditionalFormatting sqref="BD46:BG46">
    <cfRule type="cellIs" dxfId="3146" priority="2905" operator="equal">
      <formula>"09.00 – 15.00"</formula>
    </cfRule>
  </conditionalFormatting>
  <conditionalFormatting sqref="BD46:BG46">
    <cfRule type="cellIs" dxfId="3145" priority="2906" operator="equal">
      <formula>"09.00 – 18.00"</formula>
    </cfRule>
  </conditionalFormatting>
  <conditionalFormatting sqref="BD46:BG46">
    <cfRule type="cellIs" dxfId="3144" priority="2907" operator="equal">
      <formula>"09.30 – 13.00"</formula>
    </cfRule>
  </conditionalFormatting>
  <conditionalFormatting sqref="BD46:BG46">
    <cfRule type="cellIs" dxfId="3143" priority="2908" operator="equal">
      <formula>"10.30 – 19.30"</formula>
    </cfRule>
  </conditionalFormatting>
  <conditionalFormatting sqref="BD46:BG46">
    <cfRule type="cellIs" dxfId="3142" priority="2909" operator="equal">
      <formula>"11.30 – 19.30"</formula>
    </cfRule>
  </conditionalFormatting>
  <conditionalFormatting sqref="BD46:BG46">
    <cfRule type="cellIs" dxfId="3141" priority="2910" operator="equal">
      <formula>_FV(13,"3")</formula>
    </cfRule>
  </conditionalFormatting>
  <conditionalFormatting sqref="BD46:BG46">
    <cfRule type="cellIs" dxfId="3140" priority="2911" operator="equal">
      <formula>_FV(13,"3")</formula>
    </cfRule>
  </conditionalFormatting>
  <conditionalFormatting sqref="BD46:BG46">
    <cfRule type="cellIs" dxfId="3139" priority="2912" operator="equal">
      <formula>_FV(13,"3")</formula>
    </cfRule>
  </conditionalFormatting>
  <conditionalFormatting sqref="BD46:BG46">
    <cfRule type="containsText" dxfId="3138" priority="2899" operator="containsText" text="09.00 - 13.00">
      <formula>NOT(ISERROR(SEARCH("09.00 - 13.00",BD46)))</formula>
    </cfRule>
    <cfRule type="containsText" dxfId="3137" priority="2900" operator="containsText" text="09.00 – 15:00">
      <formula>NOT(ISERROR(SEARCH("09.00 – 15:00",BD46)))</formula>
    </cfRule>
    <cfRule type="containsText" dxfId="3136" priority="2901" operator="containsText" text="09.00 – 16.00">
      <formula>NOT(ISERROR(SEARCH("09.00 – 16.00",BD46)))</formula>
    </cfRule>
    <cfRule type="containsText" dxfId="3135" priority="2902" operator="containsText" text="09.00 - 13:00">
      <formula>NOT(ISERROR(SEARCH("09.00 - 13:00",BD46)))</formula>
    </cfRule>
    <cfRule type="containsText" dxfId="3134" priority="2903" operator="containsText" text="08.30 – 16:30 ">
      <formula>NOT(ISERROR(SEARCH("08.30 – 16:30 ",BD46)))</formula>
    </cfRule>
    <cfRule type="containsText" dxfId="3133" priority="2904" operator="containsText" text="08.30 – 17:30 ">
      <formula>NOT(ISERROR(SEARCH("08.30 – 17:30 ",BD46)))</formula>
    </cfRule>
  </conditionalFormatting>
  <conditionalFormatting sqref="BD46:BG46">
    <cfRule type="cellIs" dxfId="3132" priority="2891" operator="equal">
      <formula>"09.00 – 15.00"</formula>
    </cfRule>
  </conditionalFormatting>
  <conditionalFormatting sqref="BD46:BG46">
    <cfRule type="cellIs" dxfId="3131" priority="2892" operator="equal">
      <formula>"09.00 – 18.00"</formula>
    </cfRule>
  </conditionalFormatting>
  <conditionalFormatting sqref="BD46:BG46">
    <cfRule type="cellIs" dxfId="3130" priority="2893" operator="equal">
      <formula>"09.30 – 13.00"</formula>
    </cfRule>
  </conditionalFormatting>
  <conditionalFormatting sqref="BD46:BG46">
    <cfRule type="cellIs" dxfId="3129" priority="2894" operator="equal">
      <formula>"10.30 – 19.30"</formula>
    </cfRule>
  </conditionalFormatting>
  <conditionalFormatting sqref="BD46:BG46">
    <cfRule type="cellIs" dxfId="3128" priority="2895" operator="equal">
      <formula>"11.30 – 19.30"</formula>
    </cfRule>
  </conditionalFormatting>
  <conditionalFormatting sqref="BD46:BG46">
    <cfRule type="cellIs" dxfId="3127" priority="2896" operator="equal">
      <formula>_FV(13,"3")</formula>
    </cfRule>
  </conditionalFormatting>
  <conditionalFormatting sqref="BD46:BG46">
    <cfRule type="cellIs" dxfId="3126" priority="2897" operator="equal">
      <formula>_FV(13,"3")</formula>
    </cfRule>
  </conditionalFormatting>
  <conditionalFormatting sqref="BD46:BG46">
    <cfRule type="cellIs" dxfId="3125" priority="2898" operator="equal">
      <formula>_FV(13,"3")</formula>
    </cfRule>
  </conditionalFormatting>
  <conditionalFormatting sqref="BD46:BG46">
    <cfRule type="containsText" dxfId="3124" priority="2881" operator="containsText" text="DOMENICA">
      <formula>NOT(ISERROR(SEARCH("DOMENICA",BD46)))</formula>
    </cfRule>
    <cfRule type="containsText" dxfId="3123" priority="2882" operator="containsText" text="08.30 – 14.30">
      <formula>NOT(ISERROR(SEARCH("08.30 – 14.30",BD46)))</formula>
    </cfRule>
    <cfRule type="containsText" dxfId="3122" priority="2883" operator="containsText" text="09.30 – 18.30">
      <formula>NOT(ISERROR(SEARCH("09.30 – 18.30",BD46)))</formula>
    </cfRule>
    <cfRule type="containsText" dxfId="3121" priority="2884" operator="containsText" text="08.30 – 16.30">
      <formula>NOT(ISERROR(SEARCH("08.30 – 16.30",BD46)))</formula>
    </cfRule>
    <cfRule type="containsText" dxfId="3120" priority="2885" operator="containsText" text="08.30 – 17.30">
      <formula>NOT(ISERROR(SEARCH("08.30 – 17.30",BD46)))</formula>
    </cfRule>
    <cfRule type="containsText" dxfId="3119" priority="2886" operator="containsText" text="09.00 – 18.00">
      <formula>NOT(ISERROR(SEARCH("09.00 – 18.00",BD46)))</formula>
    </cfRule>
    <cfRule type="containsText" dxfId="3118" priority="2887" operator="containsText" text="09.00 – 15.00">
      <formula>NOT(ISERROR(SEARCH("09.00 – 15.00",BD46)))</formula>
    </cfRule>
    <cfRule type="containsText" dxfId="3117" priority="2888" operator="containsText" text="10.30 – 19.30">
      <formula>NOT(ISERROR(SEARCH("10.30 – 19.30",BD46)))</formula>
    </cfRule>
    <cfRule type="containsText" dxfId="3116" priority="2889" operator="containsText" text="09.00 – 13.00">
      <formula>NOT(ISERROR(SEARCH("09.00 – 13.00",BD46)))</formula>
    </cfRule>
    <cfRule type="containsText" dxfId="3115" priority="2890" operator="containsText" text="11.30 – 19.30">
      <formula>NOT(ISERROR(SEARCH("11.30 – 19.30",BD46)))</formula>
    </cfRule>
  </conditionalFormatting>
  <conditionalFormatting sqref="BD46:BG46">
    <cfRule type="cellIs" dxfId="3114" priority="2874" operator="equal">
      <formula>"09.00 – 18.00"</formula>
    </cfRule>
  </conditionalFormatting>
  <conditionalFormatting sqref="BD46:BG46">
    <cfRule type="cellIs" dxfId="3113" priority="2875" operator="equal">
      <formula>"09.30 – 13.00"</formula>
    </cfRule>
  </conditionalFormatting>
  <conditionalFormatting sqref="BD46:BG46">
    <cfRule type="cellIs" dxfId="3112" priority="2876" operator="equal">
      <formula>"10.30 – 19.30"</formula>
    </cfRule>
  </conditionalFormatting>
  <conditionalFormatting sqref="BD46:BG46">
    <cfRule type="cellIs" dxfId="3111" priority="2877" operator="equal">
      <formula>"11.30 – 19.30"</formula>
    </cfRule>
  </conditionalFormatting>
  <conditionalFormatting sqref="BD46:BG46">
    <cfRule type="cellIs" dxfId="3110" priority="2878" operator="equal">
      <formula>_FV(13,"3")</formula>
    </cfRule>
  </conditionalFormatting>
  <conditionalFormatting sqref="BD46:BG46">
    <cfRule type="cellIs" dxfId="3109" priority="2879" operator="equal">
      <formula>_FV(13,"3")</formula>
    </cfRule>
  </conditionalFormatting>
  <conditionalFormatting sqref="BD46:BG46">
    <cfRule type="cellIs" dxfId="3108" priority="2880" operator="equal">
      <formula>_FV(13,"3")</formula>
    </cfRule>
  </conditionalFormatting>
  <conditionalFormatting sqref="BD46:BG46">
    <cfRule type="cellIs" dxfId="3107" priority="2867" operator="equal">
      <formula>"09.00 – 18.00"</formula>
    </cfRule>
  </conditionalFormatting>
  <conditionalFormatting sqref="BD46:BG46">
    <cfRule type="cellIs" dxfId="3106" priority="2868" operator="equal">
      <formula>"09.30 – 13.00"</formula>
    </cfRule>
  </conditionalFormatting>
  <conditionalFormatting sqref="BD46:BG46">
    <cfRule type="cellIs" dxfId="3105" priority="2869" operator="equal">
      <formula>"10.30 – 19.30"</formula>
    </cfRule>
  </conditionalFormatting>
  <conditionalFormatting sqref="BD46:BG46">
    <cfRule type="cellIs" dxfId="3104" priority="2870" operator="equal">
      <formula>"11.30 – 19.30"</formula>
    </cfRule>
  </conditionalFormatting>
  <conditionalFormatting sqref="BD46:BG46">
    <cfRule type="cellIs" dxfId="3103" priority="2871" operator="equal">
      <formula>_FV(13,"3")</formula>
    </cfRule>
  </conditionalFormatting>
  <conditionalFormatting sqref="BD46:BG46">
    <cfRule type="cellIs" dxfId="3102" priority="2872" operator="equal">
      <formula>_FV(13,"3")</formula>
    </cfRule>
  </conditionalFormatting>
  <conditionalFormatting sqref="BD46:BG46">
    <cfRule type="cellIs" dxfId="3101" priority="2873" operator="equal">
      <formula>_FV(13,"3")</formula>
    </cfRule>
  </conditionalFormatting>
  <conditionalFormatting sqref="BD36:BG36">
    <cfRule type="cellIs" dxfId="3100" priority="2858" operator="equal">
      <formula>"09.00 – 13.00"</formula>
    </cfRule>
  </conditionalFormatting>
  <conditionalFormatting sqref="BD36:BG36">
    <cfRule type="cellIs" dxfId="3099" priority="2859" operator="equal">
      <formula>"09.00 – 15.00"</formula>
    </cfRule>
  </conditionalFormatting>
  <conditionalFormatting sqref="BD36:BG36">
    <cfRule type="cellIs" dxfId="3098" priority="2860" operator="equal">
      <formula>"09.00 – 18.00"</formula>
    </cfRule>
  </conditionalFormatting>
  <conditionalFormatting sqref="BD36:BG36">
    <cfRule type="cellIs" dxfId="3097" priority="2861" operator="equal">
      <formula>"09.30 – 13.00"</formula>
    </cfRule>
  </conditionalFormatting>
  <conditionalFormatting sqref="BD36:BG36">
    <cfRule type="cellIs" dxfId="3096" priority="2862" operator="equal">
      <formula>"10.30 – 19.30"</formula>
    </cfRule>
  </conditionalFormatting>
  <conditionalFormatting sqref="BD36:BG36">
    <cfRule type="cellIs" dxfId="3095" priority="2863" operator="equal">
      <formula>"11.30 – 19.30"</formula>
    </cfRule>
  </conditionalFormatting>
  <conditionalFormatting sqref="BD36:BG36">
    <cfRule type="cellIs" dxfId="3094" priority="2864" operator="equal">
      <formula>_FV(13,"3")</formula>
    </cfRule>
  </conditionalFormatting>
  <conditionalFormatting sqref="BD36:BG36">
    <cfRule type="cellIs" dxfId="3093" priority="2865" operator="equal">
      <formula>_FV(13,"3")</formula>
    </cfRule>
  </conditionalFormatting>
  <conditionalFormatting sqref="BD36:BG36">
    <cfRule type="cellIs" dxfId="3092" priority="2866" operator="equal">
      <formula>_FV(13,"3")</formula>
    </cfRule>
  </conditionalFormatting>
  <conditionalFormatting sqref="BD36:BG36">
    <cfRule type="containsText" dxfId="3091" priority="2848" operator="containsText" text="DOMENICA">
      <formula>NOT(ISERROR(SEARCH("DOMENICA",BD36)))</formula>
    </cfRule>
    <cfRule type="containsText" dxfId="3090" priority="2849" operator="containsText" text="08.30 – 14.30">
      <formula>NOT(ISERROR(SEARCH("08.30 – 14.30",BD36)))</formula>
    </cfRule>
    <cfRule type="containsText" dxfId="3089" priority="2850" operator="containsText" text="09.30 – 18.30">
      <formula>NOT(ISERROR(SEARCH("09.30 – 18.30",BD36)))</formula>
    </cfRule>
    <cfRule type="containsText" dxfId="3088" priority="2851" operator="containsText" text="08.30 – 16.30">
      <formula>NOT(ISERROR(SEARCH("08.30 – 16.30",BD36)))</formula>
    </cfRule>
    <cfRule type="containsText" dxfId="3087" priority="2852" operator="containsText" text="08.30 – 17.30">
      <formula>NOT(ISERROR(SEARCH("08.30 – 17.30",BD36)))</formula>
    </cfRule>
    <cfRule type="containsText" dxfId="3086" priority="2853" operator="containsText" text="09.00 – 18.00">
      <formula>NOT(ISERROR(SEARCH("09.00 – 18.00",BD36)))</formula>
    </cfRule>
    <cfRule type="containsText" dxfId="3085" priority="2854" operator="containsText" text="09.00 – 15.00">
      <formula>NOT(ISERROR(SEARCH("09.00 – 15.00",BD36)))</formula>
    </cfRule>
    <cfRule type="containsText" dxfId="3084" priority="2855" operator="containsText" text="10.30 – 19.30">
      <formula>NOT(ISERROR(SEARCH("10.30 – 19.30",BD36)))</formula>
    </cfRule>
    <cfRule type="containsText" dxfId="3083" priority="2856" operator="containsText" text="09.00 – 13.00">
      <formula>NOT(ISERROR(SEARCH("09.00 – 13.00",BD36)))</formula>
    </cfRule>
    <cfRule type="containsText" dxfId="3082" priority="2857" operator="containsText" text="11.30 – 19.30">
      <formula>NOT(ISERROR(SEARCH("11.30 – 19.30",BD36)))</formula>
    </cfRule>
  </conditionalFormatting>
  <conditionalFormatting sqref="BD36:BG36">
    <cfRule type="cellIs" dxfId="3081" priority="2840" operator="equal">
      <formula>"09.00 – 15.00"</formula>
    </cfRule>
  </conditionalFormatting>
  <conditionalFormatting sqref="BD36:BG36">
    <cfRule type="cellIs" dxfId="3080" priority="2841" operator="equal">
      <formula>"09.00 – 18.00"</formula>
    </cfRule>
  </conditionalFormatting>
  <conditionalFormatting sqref="BD36:BG36">
    <cfRule type="cellIs" dxfId="3079" priority="2842" operator="equal">
      <formula>"09.30 – 13.00"</formula>
    </cfRule>
  </conditionalFormatting>
  <conditionalFormatting sqref="BD36:BG36">
    <cfRule type="cellIs" dxfId="3078" priority="2843" operator="equal">
      <formula>"10.30 – 19.30"</formula>
    </cfRule>
  </conditionalFormatting>
  <conditionalFormatting sqref="BD36:BG36">
    <cfRule type="cellIs" dxfId="3077" priority="2844" operator="equal">
      <formula>"11.30 – 19.30"</formula>
    </cfRule>
  </conditionalFormatting>
  <conditionalFormatting sqref="BD36:BG36">
    <cfRule type="cellIs" dxfId="3076" priority="2845" operator="equal">
      <formula>_FV(13,"3")</formula>
    </cfRule>
  </conditionalFormatting>
  <conditionalFormatting sqref="BD36:BG36">
    <cfRule type="cellIs" dxfId="3075" priority="2846" operator="equal">
      <formula>_FV(13,"3")</formula>
    </cfRule>
  </conditionalFormatting>
  <conditionalFormatting sqref="BD36:BG36">
    <cfRule type="cellIs" dxfId="3074" priority="2847" operator="equal">
      <formula>_FV(13,"3")</formula>
    </cfRule>
  </conditionalFormatting>
  <conditionalFormatting sqref="BD36:BG36">
    <cfRule type="cellIs" dxfId="3073" priority="2832" operator="equal">
      <formula>"09.00 – 15.00"</formula>
    </cfRule>
  </conditionalFormatting>
  <conditionalFormatting sqref="BD36:BG36">
    <cfRule type="cellIs" dxfId="3072" priority="2833" operator="equal">
      <formula>"09.00 – 18.00"</formula>
    </cfRule>
  </conditionalFormatting>
  <conditionalFormatting sqref="BD36:BG36">
    <cfRule type="cellIs" dxfId="3071" priority="2834" operator="equal">
      <formula>"09.30 – 13.00"</formula>
    </cfRule>
  </conditionalFormatting>
  <conditionalFormatting sqref="BD36:BG36">
    <cfRule type="cellIs" dxfId="3070" priority="2835" operator="equal">
      <formula>"10.30 – 19.30"</formula>
    </cfRule>
  </conditionalFormatting>
  <conditionalFormatting sqref="BD36:BG36">
    <cfRule type="cellIs" dxfId="3069" priority="2836" operator="equal">
      <formula>"11.30 – 19.30"</formula>
    </cfRule>
  </conditionalFormatting>
  <conditionalFormatting sqref="BD36:BG36">
    <cfRule type="cellIs" dxfId="3068" priority="2837" operator="equal">
      <formula>_FV(13,"3")</formula>
    </cfRule>
  </conditionalFormatting>
  <conditionalFormatting sqref="BD36:BG36">
    <cfRule type="cellIs" dxfId="3067" priority="2838" operator="equal">
      <formula>_FV(13,"3")</formula>
    </cfRule>
  </conditionalFormatting>
  <conditionalFormatting sqref="BD36:BG36">
    <cfRule type="cellIs" dxfId="3066" priority="2839" operator="equal">
      <formula>_FV(13,"3")</formula>
    </cfRule>
  </conditionalFormatting>
  <conditionalFormatting sqref="BD36:BG36">
    <cfRule type="containsText" dxfId="3065" priority="2826" operator="containsText" text="09.00 - 13.00">
      <formula>NOT(ISERROR(SEARCH("09.00 - 13.00",BD36)))</formula>
    </cfRule>
    <cfRule type="containsText" dxfId="3064" priority="2827" operator="containsText" text="09.00 – 15:00">
      <formula>NOT(ISERROR(SEARCH("09.00 – 15:00",BD36)))</formula>
    </cfRule>
    <cfRule type="containsText" dxfId="3063" priority="2828" operator="containsText" text="09.00 – 16.00">
      <formula>NOT(ISERROR(SEARCH("09.00 – 16.00",BD36)))</formula>
    </cfRule>
    <cfRule type="containsText" dxfId="3062" priority="2829" operator="containsText" text="09.00 - 13:00">
      <formula>NOT(ISERROR(SEARCH("09.00 - 13:00",BD36)))</formula>
    </cfRule>
    <cfRule type="containsText" dxfId="3061" priority="2830" operator="containsText" text="08.30 – 16:30 ">
      <formula>NOT(ISERROR(SEARCH("08.30 – 16:30 ",BD36)))</formula>
    </cfRule>
    <cfRule type="containsText" dxfId="3060" priority="2831" operator="containsText" text="08.30 – 17:30 ">
      <formula>NOT(ISERROR(SEARCH("08.30 – 17:30 ",BD36)))</formula>
    </cfRule>
  </conditionalFormatting>
  <conditionalFormatting sqref="BD36:BG36">
    <cfRule type="cellIs" dxfId="3059" priority="2818" operator="equal">
      <formula>"09.00 – 15.00"</formula>
    </cfRule>
  </conditionalFormatting>
  <conditionalFormatting sqref="BD36:BG36">
    <cfRule type="cellIs" dxfId="3058" priority="2819" operator="equal">
      <formula>"09.00 – 18.00"</formula>
    </cfRule>
  </conditionalFormatting>
  <conditionalFormatting sqref="BD36:BG36">
    <cfRule type="cellIs" dxfId="3057" priority="2820" operator="equal">
      <formula>"09.30 – 13.00"</formula>
    </cfRule>
  </conditionalFormatting>
  <conditionalFormatting sqref="BD36:BG36">
    <cfRule type="cellIs" dxfId="3056" priority="2821" operator="equal">
      <formula>"10.30 – 19.30"</formula>
    </cfRule>
  </conditionalFormatting>
  <conditionalFormatting sqref="BD36:BG36">
    <cfRule type="cellIs" dxfId="3055" priority="2822" operator="equal">
      <formula>"11.30 – 19.30"</formula>
    </cfRule>
  </conditionalFormatting>
  <conditionalFormatting sqref="BD36:BG36">
    <cfRule type="cellIs" dxfId="3054" priority="2823" operator="equal">
      <formula>_FV(13,"3")</formula>
    </cfRule>
  </conditionalFormatting>
  <conditionalFormatting sqref="BD36:BG36">
    <cfRule type="cellIs" dxfId="3053" priority="2824" operator="equal">
      <formula>_FV(13,"3")</formula>
    </cfRule>
  </conditionalFormatting>
  <conditionalFormatting sqref="BD36:BG36">
    <cfRule type="cellIs" dxfId="3052" priority="2825" operator="equal">
      <formula>_FV(13,"3")</formula>
    </cfRule>
  </conditionalFormatting>
  <conditionalFormatting sqref="BD36:BG36">
    <cfRule type="containsText" dxfId="3051" priority="2808" operator="containsText" text="DOMENICA">
      <formula>NOT(ISERROR(SEARCH("DOMENICA",BD36)))</formula>
    </cfRule>
    <cfRule type="containsText" dxfId="3050" priority="2809" operator="containsText" text="08.30 – 14.30">
      <formula>NOT(ISERROR(SEARCH("08.30 – 14.30",BD36)))</formula>
    </cfRule>
    <cfRule type="containsText" dxfId="3049" priority="2810" operator="containsText" text="09.30 – 18.30">
      <formula>NOT(ISERROR(SEARCH("09.30 – 18.30",BD36)))</formula>
    </cfRule>
    <cfRule type="containsText" dxfId="3048" priority="2811" operator="containsText" text="08.30 – 16.30">
      <formula>NOT(ISERROR(SEARCH("08.30 – 16.30",BD36)))</formula>
    </cfRule>
    <cfRule type="containsText" dxfId="3047" priority="2812" operator="containsText" text="08.30 – 17.30">
      <formula>NOT(ISERROR(SEARCH("08.30 – 17.30",BD36)))</formula>
    </cfRule>
    <cfRule type="containsText" dxfId="3046" priority="2813" operator="containsText" text="09.00 – 18.00">
      <formula>NOT(ISERROR(SEARCH("09.00 – 18.00",BD36)))</formula>
    </cfRule>
    <cfRule type="containsText" dxfId="3045" priority="2814" operator="containsText" text="09.00 – 15.00">
      <formula>NOT(ISERROR(SEARCH("09.00 – 15.00",BD36)))</formula>
    </cfRule>
    <cfRule type="containsText" dxfId="3044" priority="2815" operator="containsText" text="10.30 – 19.30">
      <formula>NOT(ISERROR(SEARCH("10.30 – 19.30",BD36)))</formula>
    </cfRule>
    <cfRule type="containsText" dxfId="3043" priority="2816" operator="containsText" text="09.00 – 13.00">
      <formula>NOT(ISERROR(SEARCH("09.00 – 13.00",BD36)))</formula>
    </cfRule>
    <cfRule type="containsText" dxfId="3042" priority="2817" operator="containsText" text="11.30 – 19.30">
      <formula>NOT(ISERROR(SEARCH("11.30 – 19.30",BD36)))</formula>
    </cfRule>
  </conditionalFormatting>
  <conditionalFormatting sqref="BD36:BG36">
    <cfRule type="cellIs" dxfId="3041" priority="2801" operator="equal">
      <formula>"09.00 – 18.00"</formula>
    </cfRule>
  </conditionalFormatting>
  <conditionalFormatting sqref="BD36:BG36">
    <cfRule type="cellIs" dxfId="3040" priority="2802" operator="equal">
      <formula>"09.30 – 13.00"</formula>
    </cfRule>
  </conditionalFormatting>
  <conditionalFormatting sqref="BD36:BG36">
    <cfRule type="cellIs" dxfId="3039" priority="2803" operator="equal">
      <formula>"10.30 – 19.30"</formula>
    </cfRule>
  </conditionalFormatting>
  <conditionalFormatting sqref="BD36:BG36">
    <cfRule type="cellIs" dxfId="3038" priority="2804" operator="equal">
      <formula>"11.30 – 19.30"</formula>
    </cfRule>
  </conditionalFormatting>
  <conditionalFormatting sqref="BD36:BG36">
    <cfRule type="cellIs" dxfId="3037" priority="2805" operator="equal">
      <formula>_FV(13,"3")</formula>
    </cfRule>
  </conditionalFormatting>
  <conditionalFormatting sqref="BD36:BG36">
    <cfRule type="cellIs" dxfId="3036" priority="2806" operator="equal">
      <formula>_FV(13,"3")</formula>
    </cfRule>
  </conditionalFormatting>
  <conditionalFormatting sqref="BD36:BG36">
    <cfRule type="cellIs" dxfId="3035" priority="2807" operator="equal">
      <formula>_FV(13,"3")</formula>
    </cfRule>
  </conditionalFormatting>
  <conditionalFormatting sqref="BD36:BG36">
    <cfRule type="cellIs" dxfId="3034" priority="2794" operator="equal">
      <formula>"09.00 – 18.00"</formula>
    </cfRule>
  </conditionalFormatting>
  <conditionalFormatting sqref="BD36:BG36">
    <cfRule type="cellIs" dxfId="3033" priority="2795" operator="equal">
      <formula>"09.30 – 13.00"</formula>
    </cfRule>
  </conditionalFormatting>
  <conditionalFormatting sqref="BD36:BG36">
    <cfRule type="cellIs" dxfId="3032" priority="2796" operator="equal">
      <formula>"10.30 – 19.30"</formula>
    </cfRule>
  </conditionalFormatting>
  <conditionalFormatting sqref="BD36:BG36">
    <cfRule type="cellIs" dxfId="3031" priority="2797" operator="equal">
      <formula>"11.30 – 19.30"</formula>
    </cfRule>
  </conditionalFormatting>
  <conditionalFormatting sqref="BD36:BG36">
    <cfRule type="cellIs" dxfId="3030" priority="2798" operator="equal">
      <formula>_FV(13,"3")</formula>
    </cfRule>
  </conditionalFormatting>
  <conditionalFormatting sqref="BD36:BG36">
    <cfRule type="cellIs" dxfId="3029" priority="2799" operator="equal">
      <formula>_FV(13,"3")</formula>
    </cfRule>
  </conditionalFormatting>
  <conditionalFormatting sqref="BD36:BG36">
    <cfRule type="cellIs" dxfId="3028" priority="2800" operator="equal">
      <formula>_FV(13,"3")</formula>
    </cfRule>
  </conditionalFormatting>
  <conditionalFormatting sqref="BD37:BG44">
    <cfRule type="containsText" dxfId="3027" priority="2776" operator="containsText" text="08.30 – 14.30">
      <formula>NOT(ISERROR(SEARCH("08.30 – 14.30",BD37)))</formula>
    </cfRule>
    <cfRule type="containsText" dxfId="3026" priority="2777" operator="containsText" text="09:30 – 18.30">
      <formula>NOT(ISERROR(SEARCH("09:30 – 18.30",BD37)))</formula>
    </cfRule>
    <cfRule type="containsText" dxfId="3025" priority="2778" operator="containsText" text="10.30 – 18.30">
      <formula>NOT(ISERROR(SEARCH("10.30 – 18.30",BD37)))</formula>
    </cfRule>
    <cfRule type="containsText" dxfId="3024" priority="2779" operator="containsText" text="09.30 – 18.30">
      <formula>NOT(ISERROR(SEARCH("09.30 – 18.30",BD37)))</formula>
    </cfRule>
    <cfRule type="containsText" dxfId="3023" priority="2781" operator="containsText" text="09.00 – 13:00">
      <formula>NOT(ISERROR(SEARCH("09.00 – 13:00",BD37)))</formula>
    </cfRule>
    <cfRule type="containsText" dxfId="3022" priority="2782" operator="containsText" text="08.30 – 16.30">
      <formula>NOT(ISERROR(SEARCH("08.30 – 16.30",BD37)))</formula>
    </cfRule>
    <cfRule type="containsText" dxfId="3021" priority="2783" operator="containsText" text="08:30 – 17.30">
      <formula>NOT(ISERROR(SEARCH("08:30 – 17.30",BD37)))</formula>
    </cfRule>
    <cfRule type="containsText" dxfId="3020" priority="2784" operator="containsText" text="08.30 – 17.30">
      <formula>NOT(ISERROR(SEARCH("08.30 – 17.30",BD37)))</formula>
    </cfRule>
    <cfRule type="containsText" dxfId="3019" priority="2785" operator="containsText" text="09.00 – 18.00">
      <formula>NOT(ISERROR(SEARCH("09.00 – 18.00",BD37)))</formula>
    </cfRule>
    <cfRule type="containsText" dxfId="3018" priority="2786" operator="containsText" text="09.00 – 13.00">
      <formula>NOT(ISERROR(SEARCH("09.00 – 13.00",BD37)))</formula>
    </cfRule>
    <cfRule type="containsText" dxfId="3017" priority="2787" operator="containsText" text="11.30 – 19.30">
      <formula>NOT(ISERROR(SEARCH("11.30 – 19.30",BD37)))</formula>
    </cfRule>
    <cfRule type="containsText" dxfId="3016" priority="2788" operator="containsText" text="10.30 – 19.30">
      <formula>NOT(ISERROR(SEARCH("10.30 – 19.30",BD37)))</formula>
    </cfRule>
    <cfRule type="containsText" dxfId="3015" priority="2789" operator="containsText" text="09.00 – 15.00">
      <formula>NOT(ISERROR(SEARCH("09.00 – 15.00",BD37)))</formula>
    </cfRule>
    <cfRule type="containsText" dxfId="3014" priority="2790" operator="containsText" text="1 2 : 3 0">
      <formula>NOT(ISERROR(SEARCH("1 2 : 3 0",BD37)))</formula>
    </cfRule>
    <cfRule type="containsText" dxfId="3013" priority="2791" operator="containsText" text="1 3 : 3 0">
      <formula>NOT(ISERROR(SEARCH("1 3 : 3 0",BD37)))</formula>
    </cfRule>
    <cfRule type="containsText" dxfId="3012" priority="2792" operator="containsText" text="FESTIVITÁ">
      <formula>NOT(ISERROR(SEARCH("FESTIVITÁ",BD37)))</formula>
    </cfRule>
    <cfRule type="cellIs" dxfId="3011" priority="2793" operator="equal">
      <formula>"DOMENICA"</formula>
    </cfRule>
  </conditionalFormatting>
  <conditionalFormatting sqref="BD37:BG44">
    <cfRule type="containsText" dxfId="3010" priority="2768" operator="containsText" text="09.00 - 13.00">
      <formula>NOT(ISERROR(SEARCH("09.00 - 13.00",BD37)))</formula>
    </cfRule>
    <cfRule type="containsText" dxfId="3009" priority="2771" operator="containsText" text="09.00 – 15:00">
      <formula>NOT(ISERROR(SEARCH("09.00 – 15:00",BD37)))</formula>
    </cfRule>
    <cfRule type="containsText" dxfId="3008" priority="2772" operator="containsText" text="09.00 – 16.00">
      <formula>NOT(ISERROR(SEARCH("09.00 – 16.00",BD37)))</formula>
    </cfRule>
    <cfRule type="containsText" dxfId="3007" priority="2773" operator="containsText" text="09.00 - 13:00">
      <formula>NOT(ISERROR(SEARCH("09.00 - 13:00",BD37)))</formula>
    </cfRule>
    <cfRule type="containsText" dxfId="3006" priority="2774" operator="containsText" text="08.30 – 16:30 ">
      <formula>NOT(ISERROR(SEARCH("08.30 – 16:30 ",BD37)))</formula>
    </cfRule>
    <cfRule type="containsText" dxfId="3005" priority="2775" operator="containsText" text="08.30 – 17:30 ">
      <formula>NOT(ISERROR(SEARCH("08.30 – 17:30 ",BD37)))</formula>
    </cfRule>
  </conditionalFormatting>
  <conditionalFormatting sqref="BD37:BG44">
    <cfRule type="containsText" dxfId="3004" priority="2770" operator="containsText" text="1 3 : 0 0">
      <formula>NOT(ISERROR(SEARCH("1 3 : 0 0",BD37)))</formula>
    </cfRule>
  </conditionalFormatting>
  <conditionalFormatting sqref="BD37:BG37">
    <cfRule type="containsText" dxfId="3003" priority="2769" operator="containsText" text="13:00">
      <formula>NOT(ISERROR(SEARCH("13:00",BD37)))</formula>
    </cfRule>
  </conditionalFormatting>
  <conditionalFormatting sqref="BD37:BG44">
    <cfRule type="containsText" dxfId="3002" priority="2780" operator="containsText" text="09:00 – 13.00 ">
      <formula>NOT(ISERROR(SEARCH("09:00 – 13.00 ",BD37)))</formula>
    </cfRule>
  </conditionalFormatting>
  <conditionalFormatting sqref="BD43:BG43">
    <cfRule type="containsText" dxfId="3001" priority="2767" operator="containsText" text="09:00 – 13.00 ">
      <formula>NOT(ISERROR(SEARCH("09:00 – 13.00 ",BD43)))</formula>
    </cfRule>
  </conditionalFormatting>
  <conditionalFormatting sqref="BD37:BG44">
    <cfRule type="containsText" dxfId="3000" priority="2766" operator="containsText" text="09:00 – 13.00 ">
      <formula>NOT(ISERROR(SEARCH("09:00 – 13.00 ",BD37)))</formula>
    </cfRule>
  </conditionalFormatting>
  <conditionalFormatting sqref="BD43:BG44">
    <cfRule type="containsText" dxfId="2999" priority="2765" operator="containsText" text="09:00 – 13.00 ">
      <formula>NOT(ISERROR(SEARCH("09:00 – 13.00 ",BD43)))</formula>
    </cfRule>
  </conditionalFormatting>
  <conditionalFormatting sqref="BD38:BG38">
    <cfRule type="containsText" dxfId="2998" priority="2762" operator="containsText" text="09.00 -13.00">
      <formula>NOT(ISERROR(SEARCH("09.00 -13.00",BD38)))</formula>
    </cfRule>
    <cfRule type="containsText" dxfId="2997" priority="2763" operator="containsText" text="09.00 -15:00">
      <formula>NOT(ISERROR(SEARCH("09.00 -15:00",BD38)))</formula>
    </cfRule>
    <cfRule type="containsText" dxfId="2996" priority="2764" operator="containsText" text="09.00 -16.00">
      <formula>NOT(ISERROR(SEARCH("09.00 -16.00",BD38)))</formula>
    </cfRule>
  </conditionalFormatting>
  <conditionalFormatting sqref="BD39:BG44">
    <cfRule type="containsText" dxfId="2995" priority="2759" operator="containsText" text="09.00 -13.00">
      <formula>NOT(ISERROR(SEARCH("09.00 -13.00",BD39)))</formula>
    </cfRule>
    <cfRule type="containsText" dxfId="2994" priority="2760" operator="containsText" text="09.00 -15:00">
      <formula>NOT(ISERROR(SEARCH("09.00 -15:00",BD39)))</formula>
    </cfRule>
    <cfRule type="containsText" dxfId="2993" priority="2761" operator="containsText" text="09.00 -16.00">
      <formula>NOT(ISERROR(SEARCH("09.00 -16.00",BD39)))</formula>
    </cfRule>
  </conditionalFormatting>
  <conditionalFormatting sqref="BD37:BG37">
    <cfRule type="containsText" dxfId="2992" priority="2756" operator="containsText" text="09.00 -13.00">
      <formula>NOT(ISERROR(SEARCH("09.00 -13.00",BD37)))</formula>
    </cfRule>
    <cfRule type="containsText" dxfId="2991" priority="2757" operator="containsText" text="09.00 -15:00">
      <formula>NOT(ISERROR(SEARCH("09.00 -15:00",BD37)))</formula>
    </cfRule>
    <cfRule type="containsText" dxfId="2990" priority="2758" operator="containsText" text="09.00 -16.00">
      <formula>NOT(ISERROR(SEARCH("09.00 -16.00",BD37)))</formula>
    </cfRule>
  </conditionalFormatting>
  <conditionalFormatting sqref="BD43:BG43">
    <cfRule type="containsText" dxfId="2989" priority="2755" operator="containsText" text="09:00 – 13.00 ">
      <formula>NOT(ISERROR(SEARCH("09:00 – 13.00 ",BD43)))</formula>
    </cfRule>
  </conditionalFormatting>
  <conditionalFormatting sqref="BD37:BG44">
    <cfRule type="containsText" dxfId="2988" priority="2754" operator="containsText" text="09:00 – 13.00 ">
      <formula>NOT(ISERROR(SEARCH("09:00 – 13.00 ",BD37)))</formula>
    </cfRule>
  </conditionalFormatting>
  <conditionalFormatting sqref="BD43:BG44">
    <cfRule type="containsText" dxfId="2987" priority="2753" operator="containsText" text="09:00 – 13.00 ">
      <formula>NOT(ISERROR(SEARCH("09:00 – 13.00 ",BD43)))</formula>
    </cfRule>
  </conditionalFormatting>
  <conditionalFormatting sqref="BD38:BG38">
    <cfRule type="containsText" dxfId="2986" priority="2750" operator="containsText" text="09.00 -13.00">
      <formula>NOT(ISERROR(SEARCH("09.00 -13.00",BD38)))</formula>
    </cfRule>
    <cfRule type="containsText" dxfId="2985" priority="2751" operator="containsText" text="09.00 -15:00">
      <formula>NOT(ISERROR(SEARCH("09.00 -15:00",BD38)))</formula>
    </cfRule>
    <cfRule type="containsText" dxfId="2984" priority="2752" operator="containsText" text="09.00 -16.00">
      <formula>NOT(ISERROR(SEARCH("09.00 -16.00",BD38)))</formula>
    </cfRule>
  </conditionalFormatting>
  <conditionalFormatting sqref="BD39:BG44">
    <cfRule type="containsText" dxfId="2983" priority="2747" operator="containsText" text="09.00 -13.00">
      <formula>NOT(ISERROR(SEARCH("09.00 -13.00",BD39)))</formula>
    </cfRule>
    <cfRule type="containsText" dxfId="2982" priority="2748" operator="containsText" text="09.00 -15:00">
      <formula>NOT(ISERROR(SEARCH("09.00 -15:00",BD39)))</formula>
    </cfRule>
    <cfRule type="containsText" dxfId="2981" priority="2749" operator="containsText" text="09.00 -16.00">
      <formula>NOT(ISERROR(SEARCH("09.00 -16.00",BD39)))</formula>
    </cfRule>
  </conditionalFormatting>
  <conditionalFormatting sqref="BD37:BG37">
    <cfRule type="containsText" dxfId="2980" priority="2744" operator="containsText" text="09.00 -13.00">
      <formula>NOT(ISERROR(SEARCH("09.00 -13.00",BD37)))</formula>
    </cfRule>
    <cfRule type="containsText" dxfId="2979" priority="2745" operator="containsText" text="09.00 -15:00">
      <formula>NOT(ISERROR(SEARCH("09.00 -15:00",BD37)))</formula>
    </cfRule>
    <cfRule type="containsText" dxfId="2978" priority="2746" operator="containsText" text="09.00 -16.00">
      <formula>NOT(ISERROR(SEARCH("09.00 -16.00",BD37)))</formula>
    </cfRule>
  </conditionalFormatting>
  <conditionalFormatting sqref="BD38:BG38">
    <cfRule type="containsText" dxfId="2977" priority="2741" operator="containsText" text="09.00 -13:00">
      <formula>NOT(ISERROR(SEARCH("09.00 -13:00",BD38)))</formula>
    </cfRule>
    <cfRule type="containsText" dxfId="2976" priority="2742" operator="containsText" text="08.30 -17.30">
      <formula>NOT(ISERROR(SEARCH("08.30 -17.30",BD38)))</formula>
    </cfRule>
    <cfRule type="containsText" dxfId="2975" priority="2743" operator="containsText" text="08.30 -15:30">
      <formula>NOT(ISERROR(SEARCH("08.30 -15:30",BD38)))</formula>
    </cfRule>
  </conditionalFormatting>
  <conditionalFormatting sqref="BD39:BG44">
    <cfRule type="containsText" dxfId="2974" priority="2738" operator="containsText" text="09.00 -13.00">
      <formula>NOT(ISERROR(SEARCH("09.00 -13.00",BD39)))</formula>
    </cfRule>
    <cfRule type="containsText" dxfId="2973" priority="2739" operator="containsText" text="09.00 -15:00">
      <formula>NOT(ISERROR(SEARCH("09.00 -15:00",BD39)))</formula>
    </cfRule>
    <cfRule type="containsText" dxfId="2972" priority="2740" operator="containsText" text="09.00 -16.00">
      <formula>NOT(ISERROR(SEARCH("09.00 -16.00",BD39)))</formula>
    </cfRule>
  </conditionalFormatting>
  <conditionalFormatting sqref="BD39:BG44">
    <cfRule type="containsText" dxfId="2971" priority="2735" operator="containsText" text="09.00 -13:00">
      <formula>NOT(ISERROR(SEARCH("09.00 -13:00",BD39)))</formula>
    </cfRule>
    <cfRule type="containsText" dxfId="2970" priority="2736" operator="containsText" text="08.30 -17.30">
      <formula>NOT(ISERROR(SEARCH("08.30 -17.30",BD39)))</formula>
    </cfRule>
    <cfRule type="containsText" dxfId="2969" priority="2737" operator="containsText" text="08.30 -15:30">
      <formula>NOT(ISERROR(SEARCH("08.30 -15:30",BD39)))</formula>
    </cfRule>
  </conditionalFormatting>
  <conditionalFormatting sqref="BD37:BG37">
    <cfRule type="containsText" dxfId="2968" priority="2732" operator="containsText" text="09.00 -13.00">
      <formula>NOT(ISERROR(SEARCH("09.00 -13.00",BD37)))</formula>
    </cfRule>
    <cfRule type="containsText" dxfId="2967" priority="2733" operator="containsText" text="09.00 -15:00">
      <formula>NOT(ISERROR(SEARCH("09.00 -15:00",BD37)))</formula>
    </cfRule>
    <cfRule type="containsText" dxfId="2966" priority="2734" operator="containsText" text="09.00 -16.00">
      <formula>NOT(ISERROR(SEARCH("09.00 -16.00",BD37)))</formula>
    </cfRule>
  </conditionalFormatting>
  <conditionalFormatting sqref="BD37:BG37">
    <cfRule type="containsText" dxfId="2965" priority="2729" operator="containsText" text="09.00 -13:00">
      <formula>NOT(ISERROR(SEARCH("09.00 -13:00",BD37)))</formula>
    </cfRule>
    <cfRule type="containsText" dxfId="2964" priority="2730" operator="containsText" text="08.30 -17.30">
      <formula>NOT(ISERROR(SEARCH("08.30 -17.30",BD37)))</formula>
    </cfRule>
    <cfRule type="containsText" dxfId="2963" priority="2731" operator="containsText" text="08.30 -15:30">
      <formula>NOT(ISERROR(SEARCH("08.30 -15:30",BD37)))</formula>
    </cfRule>
  </conditionalFormatting>
  <conditionalFormatting sqref="BD25:BG25 BD5:BG5">
    <cfRule type="containsText" dxfId="2962" priority="2712" operator="containsText" text="08.30 – 14.30">
      <formula>NOT(ISERROR(SEARCH("08.30 – 14.30",BD5)))</formula>
    </cfRule>
    <cfRule type="containsText" dxfId="2961" priority="2713" operator="containsText" text="09:30 – 18.30">
      <formula>NOT(ISERROR(SEARCH("09:30 – 18.30",BD5)))</formula>
    </cfRule>
    <cfRule type="containsText" dxfId="2960" priority="2714" operator="containsText" text="10.30 – 18.30">
      <formula>NOT(ISERROR(SEARCH("10.30 – 18.30",BD5)))</formula>
    </cfRule>
    <cfRule type="containsText" dxfId="2959" priority="2715" operator="containsText" text="09.30 – 18.30">
      <formula>NOT(ISERROR(SEARCH("09.30 – 18.30",BD5)))</formula>
    </cfRule>
    <cfRule type="containsText" dxfId="2958" priority="2716" operator="containsText" text="09.00 – 13:00">
      <formula>NOT(ISERROR(SEARCH("09.00 – 13:00",BD5)))</formula>
    </cfRule>
    <cfRule type="containsText" dxfId="2957" priority="2717" operator="containsText" text="08.30 – 16.30">
      <formula>NOT(ISERROR(SEARCH("08.30 – 16.30",BD5)))</formula>
    </cfRule>
    <cfRule type="containsText" dxfId="2956" priority="2718" operator="containsText" text="08:30 – 17.30">
      <formula>NOT(ISERROR(SEARCH("08:30 – 17.30",BD5)))</formula>
    </cfRule>
    <cfRule type="containsText" dxfId="2955" priority="2719" operator="containsText" text="08.30 – 17.30">
      <formula>NOT(ISERROR(SEARCH("08.30 – 17.30",BD5)))</formula>
    </cfRule>
    <cfRule type="containsText" dxfId="2954" priority="2720" operator="containsText" text="09.00 – 18.00">
      <formula>NOT(ISERROR(SEARCH("09.00 – 18.00",BD5)))</formula>
    </cfRule>
    <cfRule type="containsText" dxfId="2953" priority="2721" operator="containsText" text="09.00 – 13.00">
      <formula>NOT(ISERROR(SEARCH("09.00 – 13.00",BD5)))</formula>
    </cfRule>
    <cfRule type="containsText" dxfId="2952" priority="2722" operator="containsText" text="11.30 – 19.30">
      <formula>NOT(ISERROR(SEARCH("11.30 – 19.30",BD5)))</formula>
    </cfRule>
    <cfRule type="containsText" dxfId="2951" priority="2723" operator="containsText" text="10.30 – 19.30">
      <formula>NOT(ISERROR(SEARCH("10.30 – 19.30",BD5)))</formula>
    </cfRule>
    <cfRule type="containsText" dxfId="2950" priority="2724" operator="containsText" text="09.00 – 15.00">
      <formula>NOT(ISERROR(SEARCH("09.00 – 15.00",BD5)))</formula>
    </cfRule>
    <cfRule type="containsText" dxfId="2949" priority="2725" operator="containsText" text="12:30">
      <formula>NOT(ISERROR(SEARCH("12:30",BD5)))</formula>
    </cfRule>
    <cfRule type="containsText" dxfId="2948" priority="2726" operator="containsText" text="13:30">
      <formula>NOT(ISERROR(SEARCH("13:30",BD5)))</formula>
    </cfRule>
    <cfRule type="containsText" dxfId="2947" priority="2727" operator="containsText" text="FESTIVITÁ">
      <formula>NOT(ISERROR(SEARCH("FESTIVITÁ",BD5)))</formula>
    </cfRule>
    <cfRule type="cellIs" dxfId="2946" priority="2728" operator="equal">
      <formula>"DOMENICA"</formula>
    </cfRule>
  </conditionalFormatting>
  <conditionalFormatting sqref="BD15:BG15">
    <cfRule type="containsText" dxfId="2945" priority="2695" operator="containsText" text="08.30 – 14.30">
      <formula>NOT(ISERROR(SEARCH("08.30 – 14.30",BD15)))</formula>
    </cfRule>
    <cfRule type="containsText" dxfId="2944" priority="2696" operator="containsText" text="09:30 – 18.30">
      <formula>NOT(ISERROR(SEARCH("09:30 – 18.30",BD15)))</formula>
    </cfRule>
    <cfRule type="containsText" dxfId="2943" priority="2697" operator="containsText" text="10.30 – 18.30">
      <formula>NOT(ISERROR(SEARCH("10.30 – 18.30",BD15)))</formula>
    </cfRule>
    <cfRule type="containsText" dxfId="2942" priority="2698" operator="containsText" text="09.30 – 18.30">
      <formula>NOT(ISERROR(SEARCH("09.30 – 18.30",BD15)))</formula>
    </cfRule>
    <cfRule type="containsText" dxfId="2941" priority="2699" operator="containsText" text="09.00 – 13:00">
      <formula>NOT(ISERROR(SEARCH("09.00 – 13:00",BD15)))</formula>
    </cfRule>
    <cfRule type="containsText" dxfId="2940" priority="2700" operator="containsText" text="08.30 – 16.30">
      <formula>NOT(ISERROR(SEARCH("08.30 – 16.30",BD15)))</formula>
    </cfRule>
    <cfRule type="containsText" dxfId="2939" priority="2701" operator="containsText" text="08:30 – 17.30">
      <formula>NOT(ISERROR(SEARCH("08:30 – 17.30",BD15)))</formula>
    </cfRule>
    <cfRule type="containsText" dxfId="2938" priority="2702" operator="containsText" text="08.30 – 17.30">
      <formula>NOT(ISERROR(SEARCH("08.30 – 17.30",BD15)))</formula>
    </cfRule>
    <cfRule type="containsText" dxfId="2937" priority="2703" operator="containsText" text="09.00 – 18.00">
      <formula>NOT(ISERROR(SEARCH("09.00 – 18.00",BD15)))</formula>
    </cfRule>
    <cfRule type="containsText" dxfId="2936" priority="2704" operator="containsText" text="09.00 – 13.00">
      <formula>NOT(ISERROR(SEARCH("09.00 – 13.00",BD15)))</formula>
    </cfRule>
    <cfRule type="containsText" dxfId="2935" priority="2705" operator="containsText" text="11.30 – 19.30">
      <formula>NOT(ISERROR(SEARCH("11.30 – 19.30",BD15)))</formula>
    </cfRule>
    <cfRule type="containsText" dxfId="2934" priority="2706" operator="containsText" text="10.30 – 19.30">
      <formula>NOT(ISERROR(SEARCH("10.30 – 19.30",BD15)))</formula>
    </cfRule>
    <cfRule type="containsText" dxfId="2933" priority="2707" operator="containsText" text="09.00 – 15.00">
      <formula>NOT(ISERROR(SEARCH("09.00 – 15.00",BD15)))</formula>
    </cfRule>
    <cfRule type="containsText" dxfId="2932" priority="2708" operator="containsText" text="12:30">
      <formula>NOT(ISERROR(SEARCH("12:30",BD15)))</formula>
    </cfRule>
    <cfRule type="containsText" dxfId="2931" priority="2709" operator="containsText" text="13:30">
      <formula>NOT(ISERROR(SEARCH("13:30",BD15)))</formula>
    </cfRule>
    <cfRule type="containsText" dxfId="2930" priority="2710" operator="containsText" text="FESTIVITÁ">
      <formula>NOT(ISERROR(SEARCH("FESTIVITÁ",BD15)))</formula>
    </cfRule>
    <cfRule type="cellIs" dxfId="2929" priority="2711" operator="equal">
      <formula>"DOMENICA"</formula>
    </cfRule>
  </conditionalFormatting>
  <conditionalFormatting sqref="BD25:BG25 BD15:BG15 BD5:BG5">
    <cfRule type="containsText" dxfId="2928" priority="2689" operator="containsText" text="09.00 - 13.00">
      <formula>NOT(ISERROR(SEARCH("09.00 - 13.00",BD5)))</formula>
    </cfRule>
    <cfRule type="containsText" dxfId="2927" priority="2690" operator="containsText" text="09.00 – 15:00">
      <formula>NOT(ISERROR(SEARCH("09.00 – 15:00",BD5)))</formula>
    </cfRule>
    <cfRule type="containsText" dxfId="2926" priority="2691" operator="containsText" text="09.00 – 16.00">
      <formula>NOT(ISERROR(SEARCH("09.00 – 16.00",BD5)))</formula>
    </cfRule>
    <cfRule type="containsText" dxfId="2925" priority="2692" operator="containsText" text="09.00 - 13:00">
      <formula>NOT(ISERROR(SEARCH("09.00 - 13:00",BD5)))</formula>
    </cfRule>
    <cfRule type="containsText" dxfId="2924" priority="2693" operator="containsText" text="08.30 – 16:30 ">
      <formula>NOT(ISERROR(SEARCH("08.30 – 16:30 ",BD5)))</formula>
    </cfRule>
    <cfRule type="containsText" dxfId="2923" priority="2694" operator="containsText" text="08.30 – 17:30 ">
      <formula>NOT(ISERROR(SEARCH("08.30 – 17:30 ",BD5)))</formula>
    </cfRule>
  </conditionalFormatting>
  <conditionalFormatting sqref="BD6:BG6">
    <cfRule type="cellIs" dxfId="2922" priority="2371" operator="equal">
      <formula>_FV(13,"3")</formula>
    </cfRule>
  </conditionalFormatting>
  <conditionalFormatting sqref="BD6:BG6">
    <cfRule type="cellIs" dxfId="2921" priority="2352" operator="equal">
      <formula>_FV(13,"3")</formula>
    </cfRule>
  </conditionalFormatting>
  <conditionalFormatting sqref="BD6:BG6">
    <cfRule type="cellIs" dxfId="2920" priority="2353" operator="equal">
      <formula>_FV(13,"3")</formula>
    </cfRule>
  </conditionalFormatting>
  <conditionalFormatting sqref="BD6:BG6">
    <cfRule type="cellIs" dxfId="2919" priority="2345" operator="equal">
      <formula>_FV(13,"3")</formula>
    </cfRule>
  </conditionalFormatting>
  <conditionalFormatting sqref="BD6:BG6">
    <cfRule type="cellIs" dxfId="2918" priority="2346" operator="equal">
      <formula>_FV(13,"3")</formula>
    </cfRule>
  </conditionalFormatting>
  <conditionalFormatting sqref="BD26:BG26">
    <cfRule type="cellIs" dxfId="2917" priority="2680" operator="equal">
      <formula>"09.00 – 13.00"</formula>
    </cfRule>
  </conditionalFormatting>
  <conditionalFormatting sqref="BD26:BG26">
    <cfRule type="cellIs" dxfId="2916" priority="2681" operator="equal">
      <formula>"09.00 – 15.00"</formula>
    </cfRule>
  </conditionalFormatting>
  <conditionalFormatting sqref="BD26:BG26">
    <cfRule type="cellIs" dxfId="2915" priority="2682" operator="equal">
      <formula>"09.00 – 18.00"</formula>
    </cfRule>
  </conditionalFormatting>
  <conditionalFormatting sqref="BD26:BG26">
    <cfRule type="cellIs" dxfId="2914" priority="2683" operator="equal">
      <formula>"09.30 – 13.00"</formula>
    </cfRule>
  </conditionalFormatting>
  <conditionalFormatting sqref="BD26:BG26">
    <cfRule type="cellIs" dxfId="2913" priority="2684" operator="equal">
      <formula>"10.30 – 19.30"</formula>
    </cfRule>
  </conditionalFormatting>
  <conditionalFormatting sqref="BD26:BG26">
    <cfRule type="cellIs" dxfId="2912" priority="2685" operator="equal">
      <formula>"11.30 – 19.30"</formula>
    </cfRule>
  </conditionalFormatting>
  <conditionalFormatting sqref="BD26:BG26">
    <cfRule type="cellIs" dxfId="2911" priority="2686" operator="equal">
      <formula>_FV(13,"3")</formula>
    </cfRule>
  </conditionalFormatting>
  <conditionalFormatting sqref="BD26:BG26">
    <cfRule type="cellIs" dxfId="2910" priority="2687" operator="equal">
      <formula>_FV(13,"3")</formula>
    </cfRule>
  </conditionalFormatting>
  <conditionalFormatting sqref="BD26:BG26">
    <cfRule type="cellIs" dxfId="2909" priority="2688" operator="equal">
      <formula>_FV(13,"3")</formula>
    </cfRule>
  </conditionalFormatting>
  <conditionalFormatting sqref="BD26:BG26">
    <cfRule type="containsText" dxfId="2908" priority="2670" operator="containsText" text="DOMENICA">
      <formula>NOT(ISERROR(SEARCH("DOMENICA",BD26)))</formula>
    </cfRule>
    <cfRule type="containsText" dxfId="2907" priority="2671" operator="containsText" text="08.30 – 14.30">
      <formula>NOT(ISERROR(SEARCH("08.30 – 14.30",BD26)))</formula>
    </cfRule>
    <cfRule type="containsText" dxfId="2906" priority="2672" operator="containsText" text="09.30 – 18.30">
      <formula>NOT(ISERROR(SEARCH("09.30 – 18.30",BD26)))</formula>
    </cfRule>
    <cfRule type="containsText" dxfId="2905" priority="2673" operator="containsText" text="08.30 – 16.30">
      <formula>NOT(ISERROR(SEARCH("08.30 – 16.30",BD26)))</formula>
    </cfRule>
    <cfRule type="containsText" dxfId="2904" priority="2674" operator="containsText" text="08.30 – 17.30">
      <formula>NOT(ISERROR(SEARCH("08.30 – 17.30",BD26)))</formula>
    </cfRule>
    <cfRule type="containsText" dxfId="2903" priority="2675" operator="containsText" text="09.00 – 18.00">
      <formula>NOT(ISERROR(SEARCH("09.00 – 18.00",BD26)))</formula>
    </cfRule>
    <cfRule type="containsText" dxfId="2902" priority="2676" operator="containsText" text="09.00 – 15.00">
      <formula>NOT(ISERROR(SEARCH("09.00 – 15.00",BD26)))</formula>
    </cfRule>
    <cfRule type="containsText" dxfId="2901" priority="2677" operator="containsText" text="10.30 – 19.30">
      <formula>NOT(ISERROR(SEARCH("10.30 – 19.30",BD26)))</formula>
    </cfRule>
    <cfRule type="containsText" dxfId="2900" priority="2678" operator="containsText" text="09.00 – 13.00">
      <formula>NOT(ISERROR(SEARCH("09.00 – 13.00",BD26)))</formula>
    </cfRule>
    <cfRule type="containsText" dxfId="2899" priority="2679" operator="containsText" text="11.30 – 19.30">
      <formula>NOT(ISERROR(SEARCH("11.30 – 19.30",BD26)))</formula>
    </cfRule>
  </conditionalFormatting>
  <conditionalFormatting sqref="BD26:BG26">
    <cfRule type="cellIs" dxfId="2898" priority="2662" operator="equal">
      <formula>"09.00 – 15.00"</formula>
    </cfRule>
  </conditionalFormatting>
  <conditionalFormatting sqref="BD26:BG26">
    <cfRule type="cellIs" dxfId="2897" priority="2663" operator="equal">
      <formula>"09.00 – 18.00"</formula>
    </cfRule>
  </conditionalFormatting>
  <conditionalFormatting sqref="BD26:BG26">
    <cfRule type="cellIs" dxfId="2896" priority="2664" operator="equal">
      <formula>"09.30 – 13.00"</formula>
    </cfRule>
  </conditionalFormatting>
  <conditionalFormatting sqref="BD26:BG26">
    <cfRule type="cellIs" dxfId="2895" priority="2665" operator="equal">
      <formula>"10.30 – 19.30"</formula>
    </cfRule>
  </conditionalFormatting>
  <conditionalFormatting sqref="BD26:BG26">
    <cfRule type="cellIs" dxfId="2894" priority="2666" operator="equal">
      <formula>"11.30 – 19.30"</formula>
    </cfRule>
  </conditionalFormatting>
  <conditionalFormatting sqref="BD26:BG26">
    <cfRule type="cellIs" dxfId="2893" priority="2667" operator="equal">
      <formula>_FV(13,"3")</formula>
    </cfRule>
  </conditionalFormatting>
  <conditionalFormatting sqref="BD26:BG26">
    <cfRule type="cellIs" dxfId="2892" priority="2668" operator="equal">
      <formula>_FV(13,"3")</formula>
    </cfRule>
  </conditionalFormatting>
  <conditionalFormatting sqref="BD26:BG26">
    <cfRule type="cellIs" dxfId="2891" priority="2669" operator="equal">
      <formula>_FV(13,"3")</formula>
    </cfRule>
  </conditionalFormatting>
  <conditionalFormatting sqref="BD26:BG26">
    <cfRule type="cellIs" dxfId="2890" priority="2654" operator="equal">
      <formula>"09.00 – 15.00"</formula>
    </cfRule>
  </conditionalFormatting>
  <conditionalFormatting sqref="BD26:BG26">
    <cfRule type="cellIs" dxfId="2889" priority="2655" operator="equal">
      <formula>"09.00 – 18.00"</formula>
    </cfRule>
  </conditionalFormatting>
  <conditionalFormatting sqref="BD26:BG26">
    <cfRule type="cellIs" dxfId="2888" priority="2656" operator="equal">
      <formula>"09.30 – 13.00"</formula>
    </cfRule>
  </conditionalFormatting>
  <conditionalFormatting sqref="BD26:BG26">
    <cfRule type="cellIs" dxfId="2887" priority="2657" operator="equal">
      <formula>"10.30 – 19.30"</formula>
    </cfRule>
  </conditionalFormatting>
  <conditionalFormatting sqref="BD26:BG26">
    <cfRule type="cellIs" dxfId="2886" priority="2658" operator="equal">
      <formula>"11.30 – 19.30"</formula>
    </cfRule>
  </conditionalFormatting>
  <conditionalFormatting sqref="BD26:BG26">
    <cfRule type="cellIs" dxfId="2885" priority="2659" operator="equal">
      <formula>_FV(13,"3")</formula>
    </cfRule>
  </conditionalFormatting>
  <conditionalFormatting sqref="BD26:BG26">
    <cfRule type="cellIs" dxfId="2884" priority="2660" operator="equal">
      <formula>_FV(13,"3")</formula>
    </cfRule>
  </conditionalFormatting>
  <conditionalFormatting sqref="BD26:BG26">
    <cfRule type="cellIs" dxfId="2883" priority="2661" operator="equal">
      <formula>_FV(13,"3")</formula>
    </cfRule>
  </conditionalFormatting>
  <conditionalFormatting sqref="BD26:BG26">
    <cfRule type="containsText" dxfId="2882" priority="2648" operator="containsText" text="09.00 - 13.00">
      <formula>NOT(ISERROR(SEARCH("09.00 - 13.00",BD26)))</formula>
    </cfRule>
    <cfRule type="containsText" dxfId="2881" priority="2649" operator="containsText" text="09.00 – 15:00">
      <formula>NOT(ISERROR(SEARCH("09.00 – 15:00",BD26)))</formula>
    </cfRule>
    <cfRule type="containsText" dxfId="2880" priority="2650" operator="containsText" text="09.00 – 16.00">
      <formula>NOT(ISERROR(SEARCH("09.00 – 16.00",BD26)))</formula>
    </cfRule>
    <cfRule type="containsText" dxfId="2879" priority="2651" operator="containsText" text="09.00 - 13:00">
      <formula>NOT(ISERROR(SEARCH("09.00 - 13:00",BD26)))</formula>
    </cfRule>
    <cfRule type="containsText" dxfId="2878" priority="2652" operator="containsText" text="08.30 – 16:30 ">
      <formula>NOT(ISERROR(SEARCH("08.30 – 16:30 ",BD26)))</formula>
    </cfRule>
    <cfRule type="containsText" dxfId="2877" priority="2653" operator="containsText" text="08.30 – 17:30 ">
      <formula>NOT(ISERROR(SEARCH("08.30 – 17:30 ",BD26)))</formula>
    </cfRule>
  </conditionalFormatting>
  <conditionalFormatting sqref="BD26:BG26">
    <cfRule type="cellIs" dxfId="2876" priority="2640" operator="equal">
      <formula>"09.00 – 15.00"</formula>
    </cfRule>
  </conditionalFormatting>
  <conditionalFormatting sqref="BD26:BG26">
    <cfRule type="cellIs" dxfId="2875" priority="2641" operator="equal">
      <formula>"09.00 – 18.00"</formula>
    </cfRule>
  </conditionalFormatting>
  <conditionalFormatting sqref="BD26:BG26">
    <cfRule type="cellIs" dxfId="2874" priority="2642" operator="equal">
      <formula>"09.30 – 13.00"</formula>
    </cfRule>
  </conditionalFormatting>
  <conditionalFormatting sqref="BD26:BG26">
    <cfRule type="cellIs" dxfId="2873" priority="2643" operator="equal">
      <formula>"10.30 – 19.30"</formula>
    </cfRule>
  </conditionalFormatting>
  <conditionalFormatting sqref="BD26:BG26">
    <cfRule type="cellIs" dxfId="2872" priority="2644" operator="equal">
      <formula>"11.30 – 19.30"</formula>
    </cfRule>
  </conditionalFormatting>
  <conditionalFormatting sqref="BD26:BG26">
    <cfRule type="cellIs" dxfId="2871" priority="2645" operator="equal">
      <formula>_FV(13,"3")</formula>
    </cfRule>
  </conditionalFormatting>
  <conditionalFormatting sqref="BD26:BG26">
    <cfRule type="cellIs" dxfId="2870" priority="2646" operator="equal">
      <formula>_FV(13,"3")</formula>
    </cfRule>
  </conditionalFormatting>
  <conditionalFormatting sqref="BD26:BG26">
    <cfRule type="cellIs" dxfId="2869" priority="2647" operator="equal">
      <formula>_FV(13,"3")</formula>
    </cfRule>
  </conditionalFormatting>
  <conditionalFormatting sqref="BD26:BG26">
    <cfRule type="containsText" dxfId="2868" priority="2630" operator="containsText" text="DOMENICA">
      <formula>NOT(ISERROR(SEARCH("DOMENICA",BD26)))</formula>
    </cfRule>
    <cfRule type="containsText" dxfId="2867" priority="2631" operator="containsText" text="08.30 – 14.30">
      <formula>NOT(ISERROR(SEARCH("08.30 – 14.30",BD26)))</formula>
    </cfRule>
    <cfRule type="containsText" dxfId="2866" priority="2632" operator="containsText" text="09.30 – 18.30">
      <formula>NOT(ISERROR(SEARCH("09.30 – 18.30",BD26)))</formula>
    </cfRule>
    <cfRule type="containsText" dxfId="2865" priority="2633" operator="containsText" text="08.30 – 16.30">
      <formula>NOT(ISERROR(SEARCH("08.30 – 16.30",BD26)))</formula>
    </cfRule>
    <cfRule type="containsText" dxfId="2864" priority="2634" operator="containsText" text="08.30 – 17.30">
      <formula>NOT(ISERROR(SEARCH("08.30 – 17.30",BD26)))</formula>
    </cfRule>
    <cfRule type="containsText" dxfId="2863" priority="2635" operator="containsText" text="09.00 – 18.00">
      <formula>NOT(ISERROR(SEARCH("09.00 – 18.00",BD26)))</formula>
    </cfRule>
    <cfRule type="containsText" dxfId="2862" priority="2636" operator="containsText" text="09.00 – 15.00">
      <formula>NOT(ISERROR(SEARCH("09.00 – 15.00",BD26)))</formula>
    </cfRule>
    <cfRule type="containsText" dxfId="2861" priority="2637" operator="containsText" text="10.30 – 19.30">
      <formula>NOT(ISERROR(SEARCH("10.30 – 19.30",BD26)))</formula>
    </cfRule>
    <cfRule type="containsText" dxfId="2860" priority="2638" operator="containsText" text="09.00 – 13.00">
      <formula>NOT(ISERROR(SEARCH("09.00 – 13.00",BD26)))</formula>
    </cfRule>
    <cfRule type="containsText" dxfId="2859" priority="2639" operator="containsText" text="11.30 – 19.30">
      <formula>NOT(ISERROR(SEARCH("11.30 – 19.30",BD26)))</formula>
    </cfRule>
  </conditionalFormatting>
  <conditionalFormatting sqref="BD26:BG26">
    <cfRule type="cellIs" dxfId="2858" priority="2623" operator="equal">
      <formula>"09.00 – 18.00"</formula>
    </cfRule>
  </conditionalFormatting>
  <conditionalFormatting sqref="BD26:BG26">
    <cfRule type="cellIs" dxfId="2857" priority="2624" operator="equal">
      <formula>"09.30 – 13.00"</formula>
    </cfRule>
  </conditionalFormatting>
  <conditionalFormatting sqref="BD26:BG26">
    <cfRule type="cellIs" dxfId="2856" priority="2625" operator="equal">
      <formula>"10.30 – 19.30"</formula>
    </cfRule>
  </conditionalFormatting>
  <conditionalFormatting sqref="BD26:BG26">
    <cfRule type="cellIs" dxfId="2855" priority="2626" operator="equal">
      <formula>"11.30 – 19.30"</formula>
    </cfRule>
  </conditionalFormatting>
  <conditionalFormatting sqref="BD26:BG26">
    <cfRule type="cellIs" dxfId="2854" priority="2627" operator="equal">
      <formula>_FV(13,"3")</formula>
    </cfRule>
  </conditionalFormatting>
  <conditionalFormatting sqref="BD26:BG26">
    <cfRule type="cellIs" dxfId="2853" priority="2628" operator="equal">
      <formula>_FV(13,"3")</formula>
    </cfRule>
  </conditionalFormatting>
  <conditionalFormatting sqref="BD26:BG26">
    <cfRule type="cellIs" dxfId="2852" priority="2629" operator="equal">
      <formula>_FV(13,"3")</formula>
    </cfRule>
  </conditionalFormatting>
  <conditionalFormatting sqref="BD26:BG26">
    <cfRule type="cellIs" dxfId="2851" priority="2616" operator="equal">
      <formula>"09.00 – 18.00"</formula>
    </cfRule>
  </conditionalFormatting>
  <conditionalFormatting sqref="BD26:BG26">
    <cfRule type="cellIs" dxfId="2850" priority="2617" operator="equal">
      <formula>"09.30 – 13.00"</formula>
    </cfRule>
  </conditionalFormatting>
  <conditionalFormatting sqref="BD26:BG26">
    <cfRule type="cellIs" dxfId="2849" priority="2618" operator="equal">
      <formula>"10.30 – 19.30"</formula>
    </cfRule>
  </conditionalFormatting>
  <conditionalFormatting sqref="BD26:BG26">
    <cfRule type="cellIs" dxfId="2848" priority="2619" operator="equal">
      <formula>"11.30 – 19.30"</formula>
    </cfRule>
  </conditionalFormatting>
  <conditionalFormatting sqref="BD26:BG26">
    <cfRule type="cellIs" dxfId="2847" priority="2620" operator="equal">
      <formula>_FV(13,"3")</formula>
    </cfRule>
  </conditionalFormatting>
  <conditionalFormatting sqref="BD26:BG26">
    <cfRule type="cellIs" dxfId="2846" priority="2621" operator="equal">
      <formula>_FV(13,"3")</formula>
    </cfRule>
  </conditionalFormatting>
  <conditionalFormatting sqref="BD26:BG26">
    <cfRule type="cellIs" dxfId="2845" priority="2622" operator="equal">
      <formula>_FV(13,"3")</formula>
    </cfRule>
  </conditionalFormatting>
  <conditionalFormatting sqref="BD27:BG34">
    <cfRule type="containsText" dxfId="2844" priority="2598" operator="containsText" text="08.30 – 14.30">
      <formula>NOT(ISERROR(SEARCH("08.30 – 14.30",BD27)))</formula>
    </cfRule>
    <cfRule type="containsText" dxfId="2843" priority="2599" operator="containsText" text="09:30 – 18.30">
      <formula>NOT(ISERROR(SEARCH("09:30 – 18.30",BD27)))</formula>
    </cfRule>
    <cfRule type="containsText" dxfId="2842" priority="2600" operator="containsText" text="10.30 – 18.30">
      <formula>NOT(ISERROR(SEARCH("10.30 – 18.30",BD27)))</formula>
    </cfRule>
    <cfRule type="containsText" dxfId="2841" priority="2601" operator="containsText" text="09.30 – 18.30">
      <formula>NOT(ISERROR(SEARCH("09.30 – 18.30",BD27)))</formula>
    </cfRule>
    <cfRule type="containsText" dxfId="2840" priority="2603" operator="containsText" text="09.00 – 13:00">
      <formula>NOT(ISERROR(SEARCH("09.00 – 13:00",BD27)))</formula>
    </cfRule>
    <cfRule type="containsText" dxfId="2839" priority="2604" operator="containsText" text="08.30 – 16.30">
      <formula>NOT(ISERROR(SEARCH("08.30 – 16.30",BD27)))</formula>
    </cfRule>
    <cfRule type="containsText" dxfId="2838" priority="2605" operator="containsText" text="08:30 – 17.30">
      <formula>NOT(ISERROR(SEARCH("08:30 – 17.30",BD27)))</formula>
    </cfRule>
    <cfRule type="containsText" dxfId="2837" priority="2606" operator="containsText" text="08.30 – 17.30">
      <formula>NOT(ISERROR(SEARCH("08.30 – 17.30",BD27)))</formula>
    </cfRule>
    <cfRule type="containsText" dxfId="2836" priority="2607" operator="containsText" text="09.00 – 18.00">
      <formula>NOT(ISERROR(SEARCH("09.00 – 18.00",BD27)))</formula>
    </cfRule>
    <cfRule type="containsText" dxfId="2835" priority="2608" operator="containsText" text="09.00 – 13.00">
      <formula>NOT(ISERROR(SEARCH("09.00 – 13.00",BD27)))</formula>
    </cfRule>
    <cfRule type="containsText" dxfId="2834" priority="2609" operator="containsText" text="11.30 – 19.30">
      <formula>NOT(ISERROR(SEARCH("11.30 – 19.30",BD27)))</formula>
    </cfRule>
    <cfRule type="containsText" dxfId="2833" priority="2610" operator="containsText" text="10.30 – 19.30">
      <formula>NOT(ISERROR(SEARCH("10.30 – 19.30",BD27)))</formula>
    </cfRule>
    <cfRule type="containsText" dxfId="2832" priority="2611" operator="containsText" text="09.00 – 15.00">
      <formula>NOT(ISERROR(SEARCH("09.00 – 15.00",BD27)))</formula>
    </cfRule>
    <cfRule type="containsText" dxfId="2831" priority="2612" operator="containsText" text="1 2 : 3 0">
      <formula>NOT(ISERROR(SEARCH("1 2 : 3 0",BD27)))</formula>
    </cfRule>
    <cfRule type="containsText" dxfId="2830" priority="2613" operator="containsText" text="1 3 : 3 0">
      <formula>NOT(ISERROR(SEARCH("1 3 : 3 0",BD27)))</formula>
    </cfRule>
    <cfRule type="containsText" dxfId="2829" priority="2614" operator="containsText" text="FESTIVITÁ">
      <formula>NOT(ISERROR(SEARCH("FESTIVITÁ",BD27)))</formula>
    </cfRule>
    <cfRule type="cellIs" dxfId="2828" priority="2615" operator="equal">
      <formula>"DOMENICA"</formula>
    </cfRule>
  </conditionalFormatting>
  <conditionalFormatting sqref="BD27:BG34">
    <cfRule type="containsText" dxfId="2827" priority="2590" operator="containsText" text="09.00 - 13.00">
      <formula>NOT(ISERROR(SEARCH("09.00 - 13.00",BD27)))</formula>
    </cfRule>
    <cfRule type="containsText" dxfId="2826" priority="2593" operator="containsText" text="09.00 – 15:00">
      <formula>NOT(ISERROR(SEARCH("09.00 – 15:00",BD27)))</formula>
    </cfRule>
    <cfRule type="containsText" dxfId="2825" priority="2594" operator="containsText" text="09.00 – 16.00">
      <formula>NOT(ISERROR(SEARCH("09.00 – 16.00",BD27)))</formula>
    </cfRule>
    <cfRule type="containsText" dxfId="2824" priority="2595" operator="containsText" text="09.00 - 13:00">
      <formula>NOT(ISERROR(SEARCH("09.00 - 13:00",BD27)))</formula>
    </cfRule>
    <cfRule type="containsText" dxfId="2823" priority="2596" operator="containsText" text="08.30 – 16:30 ">
      <formula>NOT(ISERROR(SEARCH("08.30 – 16:30 ",BD27)))</formula>
    </cfRule>
    <cfRule type="containsText" dxfId="2822" priority="2597" operator="containsText" text="08.30 – 17:30 ">
      <formula>NOT(ISERROR(SEARCH("08.30 – 17:30 ",BD27)))</formula>
    </cfRule>
  </conditionalFormatting>
  <conditionalFormatting sqref="BD27:BG34">
    <cfRule type="containsText" dxfId="2821" priority="2592" operator="containsText" text="1 3 : 0 0">
      <formula>NOT(ISERROR(SEARCH("1 3 : 0 0",BD27)))</formula>
    </cfRule>
  </conditionalFormatting>
  <conditionalFormatting sqref="BD27:BG27">
    <cfRule type="containsText" dxfId="2820" priority="2591" operator="containsText" text="13:00">
      <formula>NOT(ISERROR(SEARCH("13:00",BD27)))</formula>
    </cfRule>
  </conditionalFormatting>
  <conditionalFormatting sqref="BD27:BG34">
    <cfRule type="containsText" dxfId="2819" priority="2602" operator="containsText" text="09:00 – 13.00 ">
      <formula>NOT(ISERROR(SEARCH("09:00 – 13.00 ",BD27)))</formula>
    </cfRule>
  </conditionalFormatting>
  <conditionalFormatting sqref="BD33:BG33">
    <cfRule type="containsText" dxfId="2818" priority="2589" operator="containsText" text="09:00 – 13.00 ">
      <formula>NOT(ISERROR(SEARCH("09:00 – 13.00 ",BD33)))</formula>
    </cfRule>
  </conditionalFormatting>
  <conditionalFormatting sqref="BD27:BG34">
    <cfRule type="containsText" dxfId="2817" priority="2588" operator="containsText" text="09:00 – 13.00 ">
      <formula>NOT(ISERROR(SEARCH("09:00 – 13.00 ",BD27)))</formula>
    </cfRule>
  </conditionalFormatting>
  <conditionalFormatting sqref="BD33:BG34">
    <cfRule type="containsText" dxfId="2816" priority="2587" operator="containsText" text="09:00 – 13.00 ">
      <formula>NOT(ISERROR(SEARCH("09:00 – 13.00 ",BD33)))</formula>
    </cfRule>
  </conditionalFormatting>
  <conditionalFormatting sqref="BD28:BG28">
    <cfRule type="containsText" dxfId="2815" priority="2584" operator="containsText" text="09.00 -13.00">
      <formula>NOT(ISERROR(SEARCH("09.00 -13.00",BD28)))</formula>
    </cfRule>
    <cfRule type="containsText" dxfId="2814" priority="2585" operator="containsText" text="09.00 -15:00">
      <formula>NOT(ISERROR(SEARCH("09.00 -15:00",BD28)))</formula>
    </cfRule>
    <cfRule type="containsText" dxfId="2813" priority="2586" operator="containsText" text="09.00 -16.00">
      <formula>NOT(ISERROR(SEARCH("09.00 -16.00",BD28)))</formula>
    </cfRule>
  </conditionalFormatting>
  <conditionalFormatting sqref="BD29:BG34">
    <cfRule type="containsText" dxfId="2812" priority="2581" operator="containsText" text="09.00 -13.00">
      <formula>NOT(ISERROR(SEARCH("09.00 -13.00",BD29)))</formula>
    </cfRule>
    <cfRule type="containsText" dxfId="2811" priority="2582" operator="containsText" text="09.00 -15:00">
      <formula>NOT(ISERROR(SEARCH("09.00 -15:00",BD29)))</formula>
    </cfRule>
    <cfRule type="containsText" dxfId="2810" priority="2583" operator="containsText" text="09.00 -16.00">
      <formula>NOT(ISERROR(SEARCH("09.00 -16.00",BD29)))</formula>
    </cfRule>
  </conditionalFormatting>
  <conditionalFormatting sqref="BD27:BG27">
    <cfRule type="containsText" dxfId="2809" priority="2578" operator="containsText" text="09.00 -13.00">
      <formula>NOT(ISERROR(SEARCH("09.00 -13.00",BD27)))</formula>
    </cfRule>
    <cfRule type="containsText" dxfId="2808" priority="2579" operator="containsText" text="09.00 -15:00">
      <formula>NOT(ISERROR(SEARCH("09.00 -15:00",BD27)))</formula>
    </cfRule>
    <cfRule type="containsText" dxfId="2807" priority="2580" operator="containsText" text="09.00 -16.00">
      <formula>NOT(ISERROR(SEARCH("09.00 -16.00",BD27)))</formula>
    </cfRule>
  </conditionalFormatting>
  <conditionalFormatting sqref="BD33:BG33">
    <cfRule type="containsText" dxfId="2806" priority="2577" operator="containsText" text="09:00 – 13.00 ">
      <formula>NOT(ISERROR(SEARCH("09:00 – 13.00 ",BD33)))</formula>
    </cfRule>
  </conditionalFormatting>
  <conditionalFormatting sqref="BD27:BG34">
    <cfRule type="containsText" dxfId="2805" priority="2576" operator="containsText" text="09:00 – 13.00 ">
      <formula>NOT(ISERROR(SEARCH("09:00 – 13.00 ",BD27)))</formula>
    </cfRule>
  </conditionalFormatting>
  <conditionalFormatting sqref="BD33:BG34">
    <cfRule type="containsText" dxfId="2804" priority="2575" operator="containsText" text="09:00 – 13.00 ">
      <formula>NOT(ISERROR(SEARCH("09:00 – 13.00 ",BD33)))</formula>
    </cfRule>
  </conditionalFormatting>
  <conditionalFormatting sqref="BD28:BG28">
    <cfRule type="containsText" dxfId="2803" priority="2572" operator="containsText" text="09.00 -13.00">
      <formula>NOT(ISERROR(SEARCH("09.00 -13.00",BD28)))</formula>
    </cfRule>
    <cfRule type="containsText" dxfId="2802" priority="2573" operator="containsText" text="09.00 -15:00">
      <formula>NOT(ISERROR(SEARCH("09.00 -15:00",BD28)))</formula>
    </cfRule>
    <cfRule type="containsText" dxfId="2801" priority="2574" operator="containsText" text="09.00 -16.00">
      <formula>NOT(ISERROR(SEARCH("09.00 -16.00",BD28)))</formula>
    </cfRule>
  </conditionalFormatting>
  <conditionalFormatting sqref="BD29:BG34">
    <cfRule type="containsText" dxfId="2800" priority="2569" operator="containsText" text="09.00 -13.00">
      <formula>NOT(ISERROR(SEARCH("09.00 -13.00",BD29)))</formula>
    </cfRule>
    <cfRule type="containsText" dxfId="2799" priority="2570" operator="containsText" text="09.00 -15:00">
      <formula>NOT(ISERROR(SEARCH("09.00 -15:00",BD29)))</formula>
    </cfRule>
    <cfRule type="containsText" dxfId="2798" priority="2571" operator="containsText" text="09.00 -16.00">
      <formula>NOT(ISERROR(SEARCH("09.00 -16.00",BD29)))</formula>
    </cfRule>
  </conditionalFormatting>
  <conditionalFormatting sqref="BD27:BG27">
    <cfRule type="containsText" dxfId="2797" priority="2566" operator="containsText" text="09.00 -13.00">
      <formula>NOT(ISERROR(SEARCH("09.00 -13.00",BD27)))</formula>
    </cfRule>
    <cfRule type="containsText" dxfId="2796" priority="2567" operator="containsText" text="09.00 -15:00">
      <formula>NOT(ISERROR(SEARCH("09.00 -15:00",BD27)))</formula>
    </cfRule>
    <cfRule type="containsText" dxfId="2795" priority="2568" operator="containsText" text="09.00 -16.00">
      <formula>NOT(ISERROR(SEARCH("09.00 -16.00",BD27)))</formula>
    </cfRule>
  </conditionalFormatting>
  <conditionalFormatting sqref="BD28:BG28">
    <cfRule type="containsText" dxfId="2794" priority="2563" operator="containsText" text="09.00 -13:00">
      <formula>NOT(ISERROR(SEARCH("09.00 -13:00",BD28)))</formula>
    </cfRule>
    <cfRule type="containsText" dxfId="2793" priority="2564" operator="containsText" text="08.30 -17.30">
      <formula>NOT(ISERROR(SEARCH("08.30 -17.30",BD28)))</formula>
    </cfRule>
    <cfRule type="containsText" dxfId="2792" priority="2565" operator="containsText" text="08.30 -15:30">
      <formula>NOT(ISERROR(SEARCH("08.30 -15:30",BD28)))</formula>
    </cfRule>
  </conditionalFormatting>
  <conditionalFormatting sqref="BD29:BG34">
    <cfRule type="containsText" dxfId="2791" priority="2560" operator="containsText" text="09.00 -13.00">
      <formula>NOT(ISERROR(SEARCH("09.00 -13.00",BD29)))</formula>
    </cfRule>
    <cfRule type="containsText" dxfId="2790" priority="2561" operator="containsText" text="09.00 -15:00">
      <formula>NOT(ISERROR(SEARCH("09.00 -15:00",BD29)))</formula>
    </cfRule>
    <cfRule type="containsText" dxfId="2789" priority="2562" operator="containsText" text="09.00 -16.00">
      <formula>NOT(ISERROR(SEARCH("09.00 -16.00",BD29)))</formula>
    </cfRule>
  </conditionalFormatting>
  <conditionalFormatting sqref="BD29:BG34">
    <cfRule type="containsText" dxfId="2788" priority="2557" operator="containsText" text="09.00 -13:00">
      <formula>NOT(ISERROR(SEARCH("09.00 -13:00",BD29)))</formula>
    </cfRule>
    <cfRule type="containsText" dxfId="2787" priority="2558" operator="containsText" text="08.30 -17.30">
      <formula>NOT(ISERROR(SEARCH("08.30 -17.30",BD29)))</formula>
    </cfRule>
    <cfRule type="containsText" dxfId="2786" priority="2559" operator="containsText" text="08.30 -15:30">
      <formula>NOT(ISERROR(SEARCH("08.30 -15:30",BD29)))</formula>
    </cfRule>
  </conditionalFormatting>
  <conditionalFormatting sqref="BD27:BG27">
    <cfRule type="containsText" dxfId="2785" priority="2554" operator="containsText" text="09.00 -13.00">
      <formula>NOT(ISERROR(SEARCH("09.00 -13.00",BD27)))</formula>
    </cfRule>
    <cfRule type="containsText" dxfId="2784" priority="2555" operator="containsText" text="09.00 -15:00">
      <formula>NOT(ISERROR(SEARCH("09.00 -15:00",BD27)))</formula>
    </cfRule>
    <cfRule type="containsText" dxfId="2783" priority="2556" operator="containsText" text="09.00 -16.00">
      <formula>NOT(ISERROR(SEARCH("09.00 -16.00",BD27)))</formula>
    </cfRule>
  </conditionalFormatting>
  <conditionalFormatting sqref="BD27:BG27">
    <cfRule type="containsText" dxfId="2782" priority="2551" operator="containsText" text="09.00 -13:00">
      <formula>NOT(ISERROR(SEARCH("09.00 -13:00",BD27)))</formula>
    </cfRule>
    <cfRule type="containsText" dxfId="2781" priority="2552" operator="containsText" text="08.30 -17.30">
      <formula>NOT(ISERROR(SEARCH("08.30 -17.30",BD27)))</formula>
    </cfRule>
    <cfRule type="containsText" dxfId="2780" priority="2553" operator="containsText" text="08.30 -15:30">
      <formula>NOT(ISERROR(SEARCH("08.30 -15:30",BD27)))</formula>
    </cfRule>
  </conditionalFormatting>
  <conditionalFormatting sqref="BD16:BG16">
    <cfRule type="cellIs" dxfId="2779" priority="2542" operator="equal">
      <formula>"09.00 – 13.00"</formula>
    </cfRule>
  </conditionalFormatting>
  <conditionalFormatting sqref="BD16:BG16">
    <cfRule type="cellIs" dxfId="2778" priority="2543" operator="equal">
      <formula>"09.00 – 15.00"</formula>
    </cfRule>
  </conditionalFormatting>
  <conditionalFormatting sqref="BD16:BG16">
    <cfRule type="cellIs" dxfId="2777" priority="2544" operator="equal">
      <formula>"09.00 – 18.00"</formula>
    </cfRule>
  </conditionalFormatting>
  <conditionalFormatting sqref="BD16:BG16">
    <cfRule type="cellIs" dxfId="2776" priority="2545" operator="equal">
      <formula>"09.30 – 13.00"</formula>
    </cfRule>
  </conditionalFormatting>
  <conditionalFormatting sqref="BD16:BG16">
    <cfRule type="cellIs" dxfId="2775" priority="2546" operator="equal">
      <formula>"10.30 – 19.30"</formula>
    </cfRule>
  </conditionalFormatting>
  <conditionalFormatting sqref="BD16:BG16">
    <cfRule type="cellIs" dxfId="2774" priority="2547" operator="equal">
      <formula>"11.30 – 19.30"</formula>
    </cfRule>
  </conditionalFormatting>
  <conditionalFormatting sqref="BD16:BG16">
    <cfRule type="cellIs" dxfId="2773" priority="2548" operator="equal">
      <formula>_FV(13,"3")</formula>
    </cfRule>
  </conditionalFormatting>
  <conditionalFormatting sqref="BD16:BG16">
    <cfRule type="cellIs" dxfId="2772" priority="2549" operator="equal">
      <formula>_FV(13,"3")</formula>
    </cfRule>
  </conditionalFormatting>
  <conditionalFormatting sqref="BD16:BG16">
    <cfRule type="cellIs" dxfId="2771" priority="2550" operator="equal">
      <formula>_FV(13,"3")</formula>
    </cfRule>
  </conditionalFormatting>
  <conditionalFormatting sqref="BD16:BG16">
    <cfRule type="containsText" dxfId="2770" priority="2532" operator="containsText" text="DOMENICA">
      <formula>NOT(ISERROR(SEARCH("DOMENICA",BD16)))</formula>
    </cfRule>
    <cfRule type="containsText" dxfId="2769" priority="2533" operator="containsText" text="08.30 – 14.30">
      <formula>NOT(ISERROR(SEARCH("08.30 – 14.30",BD16)))</formula>
    </cfRule>
    <cfRule type="containsText" dxfId="2768" priority="2534" operator="containsText" text="09.30 – 18.30">
      <formula>NOT(ISERROR(SEARCH("09.30 – 18.30",BD16)))</formula>
    </cfRule>
    <cfRule type="containsText" dxfId="2767" priority="2535" operator="containsText" text="08.30 – 16.30">
      <formula>NOT(ISERROR(SEARCH("08.30 – 16.30",BD16)))</formula>
    </cfRule>
    <cfRule type="containsText" dxfId="2766" priority="2536" operator="containsText" text="08.30 – 17.30">
      <formula>NOT(ISERROR(SEARCH("08.30 – 17.30",BD16)))</formula>
    </cfRule>
    <cfRule type="containsText" dxfId="2765" priority="2537" operator="containsText" text="09.00 – 18.00">
      <formula>NOT(ISERROR(SEARCH("09.00 – 18.00",BD16)))</formula>
    </cfRule>
    <cfRule type="containsText" dxfId="2764" priority="2538" operator="containsText" text="09.00 – 15.00">
      <formula>NOT(ISERROR(SEARCH("09.00 – 15.00",BD16)))</formula>
    </cfRule>
    <cfRule type="containsText" dxfId="2763" priority="2539" operator="containsText" text="10.30 – 19.30">
      <formula>NOT(ISERROR(SEARCH("10.30 – 19.30",BD16)))</formula>
    </cfRule>
    <cfRule type="containsText" dxfId="2762" priority="2540" operator="containsText" text="09.00 – 13.00">
      <formula>NOT(ISERROR(SEARCH("09.00 – 13.00",BD16)))</formula>
    </cfRule>
    <cfRule type="containsText" dxfId="2761" priority="2541" operator="containsText" text="11.30 – 19.30">
      <formula>NOT(ISERROR(SEARCH("11.30 – 19.30",BD16)))</formula>
    </cfRule>
  </conditionalFormatting>
  <conditionalFormatting sqref="BD16:BG16">
    <cfRule type="cellIs" dxfId="2760" priority="2524" operator="equal">
      <formula>"09.00 – 15.00"</formula>
    </cfRule>
  </conditionalFormatting>
  <conditionalFormatting sqref="BD16:BG16">
    <cfRule type="cellIs" dxfId="2759" priority="2525" operator="equal">
      <formula>"09.00 – 18.00"</formula>
    </cfRule>
  </conditionalFormatting>
  <conditionalFormatting sqref="BD16:BG16">
    <cfRule type="cellIs" dxfId="2758" priority="2526" operator="equal">
      <formula>"09.30 – 13.00"</formula>
    </cfRule>
  </conditionalFormatting>
  <conditionalFormatting sqref="BD16:BG16">
    <cfRule type="cellIs" dxfId="2757" priority="2527" operator="equal">
      <formula>"10.30 – 19.30"</formula>
    </cfRule>
  </conditionalFormatting>
  <conditionalFormatting sqref="BD16:BG16">
    <cfRule type="cellIs" dxfId="2756" priority="2528" operator="equal">
      <formula>"11.30 – 19.30"</formula>
    </cfRule>
  </conditionalFormatting>
  <conditionalFormatting sqref="BD16:BG16">
    <cfRule type="cellIs" dxfId="2755" priority="2529" operator="equal">
      <formula>_FV(13,"3")</formula>
    </cfRule>
  </conditionalFormatting>
  <conditionalFormatting sqref="BD16:BG16">
    <cfRule type="cellIs" dxfId="2754" priority="2530" operator="equal">
      <formula>_FV(13,"3")</formula>
    </cfRule>
  </conditionalFormatting>
  <conditionalFormatting sqref="BD16:BG16">
    <cfRule type="cellIs" dxfId="2753" priority="2531" operator="equal">
      <formula>_FV(13,"3")</formula>
    </cfRule>
  </conditionalFormatting>
  <conditionalFormatting sqref="BD16:BG16">
    <cfRule type="cellIs" dxfId="2752" priority="2516" operator="equal">
      <formula>"09.00 – 15.00"</formula>
    </cfRule>
  </conditionalFormatting>
  <conditionalFormatting sqref="BD16:BG16">
    <cfRule type="cellIs" dxfId="2751" priority="2517" operator="equal">
      <formula>"09.00 – 18.00"</formula>
    </cfRule>
  </conditionalFormatting>
  <conditionalFormatting sqref="BD16:BG16">
    <cfRule type="cellIs" dxfId="2750" priority="2518" operator="equal">
      <formula>"09.30 – 13.00"</formula>
    </cfRule>
  </conditionalFormatting>
  <conditionalFormatting sqref="BD16:BG16">
    <cfRule type="cellIs" dxfId="2749" priority="2519" operator="equal">
      <formula>"10.30 – 19.30"</formula>
    </cfRule>
  </conditionalFormatting>
  <conditionalFormatting sqref="BD16:BG16">
    <cfRule type="cellIs" dxfId="2748" priority="2520" operator="equal">
      <formula>"11.30 – 19.30"</formula>
    </cfRule>
  </conditionalFormatting>
  <conditionalFormatting sqref="BD16:BG16">
    <cfRule type="cellIs" dxfId="2747" priority="2521" operator="equal">
      <formula>_FV(13,"3")</formula>
    </cfRule>
  </conditionalFormatting>
  <conditionalFormatting sqref="BD16:BG16">
    <cfRule type="cellIs" dxfId="2746" priority="2522" operator="equal">
      <formula>_FV(13,"3")</formula>
    </cfRule>
  </conditionalFormatting>
  <conditionalFormatting sqref="BD16:BG16">
    <cfRule type="cellIs" dxfId="2745" priority="2523" operator="equal">
      <formula>_FV(13,"3")</formula>
    </cfRule>
  </conditionalFormatting>
  <conditionalFormatting sqref="BD16:BG16">
    <cfRule type="containsText" dxfId="2744" priority="2510" operator="containsText" text="09.00 - 13.00">
      <formula>NOT(ISERROR(SEARCH("09.00 - 13.00",BD16)))</formula>
    </cfRule>
    <cfRule type="containsText" dxfId="2743" priority="2511" operator="containsText" text="09.00 – 15:00">
      <formula>NOT(ISERROR(SEARCH("09.00 – 15:00",BD16)))</formula>
    </cfRule>
    <cfRule type="containsText" dxfId="2742" priority="2512" operator="containsText" text="09.00 – 16.00">
      <formula>NOT(ISERROR(SEARCH("09.00 – 16.00",BD16)))</formula>
    </cfRule>
    <cfRule type="containsText" dxfId="2741" priority="2513" operator="containsText" text="09.00 - 13:00">
      <formula>NOT(ISERROR(SEARCH("09.00 - 13:00",BD16)))</formula>
    </cfRule>
    <cfRule type="containsText" dxfId="2740" priority="2514" operator="containsText" text="08.30 – 16:30 ">
      <formula>NOT(ISERROR(SEARCH("08.30 – 16:30 ",BD16)))</formula>
    </cfRule>
    <cfRule type="containsText" dxfId="2739" priority="2515" operator="containsText" text="08.30 – 17:30 ">
      <formula>NOT(ISERROR(SEARCH("08.30 – 17:30 ",BD16)))</formula>
    </cfRule>
  </conditionalFormatting>
  <conditionalFormatting sqref="BD16:BG16">
    <cfRule type="cellIs" dxfId="2738" priority="2502" operator="equal">
      <formula>"09.00 – 15.00"</formula>
    </cfRule>
  </conditionalFormatting>
  <conditionalFormatting sqref="BD16:BG16">
    <cfRule type="cellIs" dxfId="2737" priority="2503" operator="equal">
      <formula>"09.00 – 18.00"</formula>
    </cfRule>
  </conditionalFormatting>
  <conditionalFormatting sqref="BD16:BG16">
    <cfRule type="cellIs" dxfId="2736" priority="2504" operator="equal">
      <formula>"09.30 – 13.00"</formula>
    </cfRule>
  </conditionalFormatting>
  <conditionalFormatting sqref="BD16:BG16">
    <cfRule type="cellIs" dxfId="2735" priority="2505" operator="equal">
      <formula>"10.30 – 19.30"</formula>
    </cfRule>
  </conditionalFormatting>
  <conditionalFormatting sqref="BD16:BG16">
    <cfRule type="cellIs" dxfId="2734" priority="2506" operator="equal">
      <formula>"11.30 – 19.30"</formula>
    </cfRule>
  </conditionalFormatting>
  <conditionalFormatting sqref="BD16:BG16">
    <cfRule type="cellIs" dxfId="2733" priority="2507" operator="equal">
      <formula>_FV(13,"3")</formula>
    </cfRule>
  </conditionalFormatting>
  <conditionalFormatting sqref="BD16:BG16">
    <cfRule type="cellIs" dxfId="2732" priority="2508" operator="equal">
      <formula>_FV(13,"3")</formula>
    </cfRule>
  </conditionalFormatting>
  <conditionalFormatting sqref="BD16:BG16">
    <cfRule type="cellIs" dxfId="2731" priority="2509" operator="equal">
      <formula>_FV(13,"3")</formula>
    </cfRule>
  </conditionalFormatting>
  <conditionalFormatting sqref="BD16:BG16">
    <cfRule type="containsText" dxfId="2730" priority="2492" operator="containsText" text="DOMENICA">
      <formula>NOT(ISERROR(SEARCH("DOMENICA",BD16)))</formula>
    </cfRule>
    <cfRule type="containsText" dxfId="2729" priority="2493" operator="containsText" text="08.30 – 14.30">
      <formula>NOT(ISERROR(SEARCH("08.30 – 14.30",BD16)))</formula>
    </cfRule>
    <cfRule type="containsText" dxfId="2728" priority="2494" operator="containsText" text="09.30 – 18.30">
      <formula>NOT(ISERROR(SEARCH("09.30 – 18.30",BD16)))</formula>
    </cfRule>
    <cfRule type="containsText" dxfId="2727" priority="2495" operator="containsText" text="08.30 – 16.30">
      <formula>NOT(ISERROR(SEARCH("08.30 – 16.30",BD16)))</formula>
    </cfRule>
    <cfRule type="containsText" dxfId="2726" priority="2496" operator="containsText" text="08.30 – 17.30">
      <formula>NOT(ISERROR(SEARCH("08.30 – 17.30",BD16)))</formula>
    </cfRule>
    <cfRule type="containsText" dxfId="2725" priority="2497" operator="containsText" text="09.00 – 18.00">
      <formula>NOT(ISERROR(SEARCH("09.00 – 18.00",BD16)))</formula>
    </cfRule>
    <cfRule type="containsText" dxfId="2724" priority="2498" operator="containsText" text="09.00 – 15.00">
      <formula>NOT(ISERROR(SEARCH("09.00 – 15.00",BD16)))</formula>
    </cfRule>
    <cfRule type="containsText" dxfId="2723" priority="2499" operator="containsText" text="10.30 – 19.30">
      <formula>NOT(ISERROR(SEARCH("10.30 – 19.30",BD16)))</formula>
    </cfRule>
    <cfRule type="containsText" dxfId="2722" priority="2500" operator="containsText" text="09.00 – 13.00">
      <formula>NOT(ISERROR(SEARCH("09.00 – 13.00",BD16)))</formula>
    </cfRule>
    <cfRule type="containsText" dxfId="2721" priority="2501" operator="containsText" text="11.30 – 19.30">
      <formula>NOT(ISERROR(SEARCH("11.30 – 19.30",BD16)))</formula>
    </cfRule>
  </conditionalFormatting>
  <conditionalFormatting sqref="BD16:BG16">
    <cfRule type="cellIs" dxfId="2720" priority="2485" operator="equal">
      <formula>"09.00 – 18.00"</formula>
    </cfRule>
  </conditionalFormatting>
  <conditionalFormatting sqref="BD16:BG16">
    <cfRule type="cellIs" dxfId="2719" priority="2486" operator="equal">
      <formula>"09.30 – 13.00"</formula>
    </cfRule>
  </conditionalFormatting>
  <conditionalFormatting sqref="BD16:BG16">
    <cfRule type="cellIs" dxfId="2718" priority="2487" operator="equal">
      <formula>"10.30 – 19.30"</formula>
    </cfRule>
  </conditionalFormatting>
  <conditionalFormatting sqref="BD16:BG16">
    <cfRule type="cellIs" dxfId="2717" priority="2488" operator="equal">
      <formula>"11.30 – 19.30"</formula>
    </cfRule>
  </conditionalFormatting>
  <conditionalFormatting sqref="BD16:BG16">
    <cfRule type="cellIs" dxfId="2716" priority="2489" operator="equal">
      <formula>_FV(13,"3")</formula>
    </cfRule>
  </conditionalFormatting>
  <conditionalFormatting sqref="BD16:BG16">
    <cfRule type="cellIs" dxfId="2715" priority="2490" operator="equal">
      <formula>_FV(13,"3")</formula>
    </cfRule>
  </conditionalFormatting>
  <conditionalFormatting sqref="BD16:BG16">
    <cfRule type="cellIs" dxfId="2714" priority="2491" operator="equal">
      <formula>_FV(13,"3")</formula>
    </cfRule>
  </conditionalFormatting>
  <conditionalFormatting sqref="BD16:BG16">
    <cfRule type="cellIs" dxfId="2713" priority="2478" operator="equal">
      <formula>"09.00 – 18.00"</formula>
    </cfRule>
  </conditionalFormatting>
  <conditionalFormatting sqref="BD16:BG16">
    <cfRule type="cellIs" dxfId="2712" priority="2479" operator="equal">
      <formula>"09.30 – 13.00"</formula>
    </cfRule>
  </conditionalFormatting>
  <conditionalFormatting sqref="BD16:BG16">
    <cfRule type="cellIs" dxfId="2711" priority="2480" operator="equal">
      <formula>"10.30 – 19.30"</formula>
    </cfRule>
  </conditionalFormatting>
  <conditionalFormatting sqref="BD16:BG16">
    <cfRule type="cellIs" dxfId="2710" priority="2481" operator="equal">
      <formula>"11.30 – 19.30"</formula>
    </cfRule>
  </conditionalFormatting>
  <conditionalFormatting sqref="BD16:BG16">
    <cfRule type="cellIs" dxfId="2709" priority="2482" operator="equal">
      <formula>_FV(13,"3")</formula>
    </cfRule>
  </conditionalFormatting>
  <conditionalFormatting sqref="BD16:BG16">
    <cfRule type="cellIs" dxfId="2708" priority="2483" operator="equal">
      <formula>_FV(13,"3")</formula>
    </cfRule>
  </conditionalFormatting>
  <conditionalFormatting sqref="BD16:BG16">
    <cfRule type="cellIs" dxfId="2707" priority="2484" operator="equal">
      <formula>_FV(13,"3")</formula>
    </cfRule>
  </conditionalFormatting>
  <conditionalFormatting sqref="BD17:BG24">
    <cfRule type="containsText" dxfId="2706" priority="2460" operator="containsText" text="08.30 – 14.30">
      <formula>NOT(ISERROR(SEARCH("08.30 – 14.30",BD17)))</formula>
    </cfRule>
    <cfRule type="containsText" dxfId="2705" priority="2461" operator="containsText" text="09:30 – 18.30">
      <formula>NOT(ISERROR(SEARCH("09:30 – 18.30",BD17)))</formula>
    </cfRule>
    <cfRule type="containsText" dxfId="2704" priority="2462" operator="containsText" text="10.30 – 18.30">
      <formula>NOT(ISERROR(SEARCH("10.30 – 18.30",BD17)))</formula>
    </cfRule>
    <cfRule type="containsText" dxfId="2703" priority="2463" operator="containsText" text="09.30 – 18.30">
      <formula>NOT(ISERROR(SEARCH("09.30 – 18.30",BD17)))</formula>
    </cfRule>
    <cfRule type="containsText" dxfId="2702" priority="2465" operator="containsText" text="09.00 – 13:00">
      <formula>NOT(ISERROR(SEARCH("09.00 – 13:00",BD17)))</formula>
    </cfRule>
    <cfRule type="containsText" dxfId="2701" priority="2466" operator="containsText" text="08.30 – 16.30">
      <formula>NOT(ISERROR(SEARCH("08.30 – 16.30",BD17)))</formula>
    </cfRule>
    <cfRule type="containsText" dxfId="2700" priority="2467" operator="containsText" text="08:30 – 17.30">
      <formula>NOT(ISERROR(SEARCH("08:30 – 17.30",BD17)))</formula>
    </cfRule>
    <cfRule type="containsText" dxfId="2699" priority="2468" operator="containsText" text="08.30 – 17.30">
      <formula>NOT(ISERROR(SEARCH("08.30 – 17.30",BD17)))</formula>
    </cfRule>
    <cfRule type="containsText" dxfId="2698" priority="2469" operator="containsText" text="09.00 – 18.00">
      <formula>NOT(ISERROR(SEARCH("09.00 – 18.00",BD17)))</formula>
    </cfRule>
    <cfRule type="containsText" dxfId="2697" priority="2470" operator="containsText" text="09.00 – 13.00">
      <formula>NOT(ISERROR(SEARCH("09.00 – 13.00",BD17)))</formula>
    </cfRule>
    <cfRule type="containsText" dxfId="2696" priority="2471" operator="containsText" text="11.30 – 19.30">
      <formula>NOT(ISERROR(SEARCH("11.30 – 19.30",BD17)))</formula>
    </cfRule>
    <cfRule type="containsText" dxfId="2695" priority="2472" operator="containsText" text="10.30 – 19.30">
      <formula>NOT(ISERROR(SEARCH("10.30 – 19.30",BD17)))</formula>
    </cfRule>
    <cfRule type="containsText" dxfId="2694" priority="2473" operator="containsText" text="09.00 – 15.00">
      <formula>NOT(ISERROR(SEARCH("09.00 – 15.00",BD17)))</formula>
    </cfRule>
    <cfRule type="containsText" dxfId="2693" priority="2474" operator="containsText" text="1 2 : 3 0">
      <formula>NOT(ISERROR(SEARCH("1 2 : 3 0",BD17)))</formula>
    </cfRule>
    <cfRule type="containsText" dxfId="2692" priority="2475" operator="containsText" text="1 3 : 3 0">
      <formula>NOT(ISERROR(SEARCH("1 3 : 3 0",BD17)))</formula>
    </cfRule>
    <cfRule type="containsText" dxfId="2691" priority="2476" operator="containsText" text="FESTIVITÁ">
      <formula>NOT(ISERROR(SEARCH("FESTIVITÁ",BD17)))</formula>
    </cfRule>
    <cfRule type="cellIs" dxfId="2690" priority="2477" operator="equal">
      <formula>"DOMENICA"</formula>
    </cfRule>
  </conditionalFormatting>
  <conditionalFormatting sqref="BD17:BG24">
    <cfRule type="containsText" dxfId="2689" priority="2452" operator="containsText" text="09.00 - 13.00">
      <formula>NOT(ISERROR(SEARCH("09.00 - 13.00",BD17)))</formula>
    </cfRule>
    <cfRule type="containsText" dxfId="2688" priority="2455" operator="containsText" text="09.00 – 15:00">
      <formula>NOT(ISERROR(SEARCH("09.00 – 15:00",BD17)))</formula>
    </cfRule>
    <cfRule type="containsText" dxfId="2687" priority="2456" operator="containsText" text="09.00 – 16.00">
      <formula>NOT(ISERROR(SEARCH("09.00 – 16.00",BD17)))</formula>
    </cfRule>
    <cfRule type="containsText" dxfId="2686" priority="2457" operator="containsText" text="09.00 - 13:00">
      <formula>NOT(ISERROR(SEARCH("09.00 - 13:00",BD17)))</formula>
    </cfRule>
    <cfRule type="containsText" dxfId="2685" priority="2458" operator="containsText" text="08.30 – 16:30 ">
      <formula>NOT(ISERROR(SEARCH("08.30 – 16:30 ",BD17)))</formula>
    </cfRule>
    <cfRule type="containsText" dxfId="2684" priority="2459" operator="containsText" text="08.30 – 17:30 ">
      <formula>NOT(ISERROR(SEARCH("08.30 – 17:30 ",BD17)))</formula>
    </cfRule>
  </conditionalFormatting>
  <conditionalFormatting sqref="BD17:BG24">
    <cfRule type="containsText" dxfId="2683" priority="2454" operator="containsText" text="1 3 : 0 0">
      <formula>NOT(ISERROR(SEARCH("1 3 : 0 0",BD17)))</formula>
    </cfRule>
  </conditionalFormatting>
  <conditionalFormatting sqref="BD17:BG17">
    <cfRule type="containsText" dxfId="2682" priority="2453" operator="containsText" text="13:00">
      <formula>NOT(ISERROR(SEARCH("13:00",BD17)))</formula>
    </cfRule>
  </conditionalFormatting>
  <conditionalFormatting sqref="BD17:BG24">
    <cfRule type="containsText" dxfId="2681" priority="2464" operator="containsText" text="09:00 – 13.00 ">
      <formula>NOT(ISERROR(SEARCH("09:00 – 13.00 ",BD17)))</formula>
    </cfRule>
  </conditionalFormatting>
  <conditionalFormatting sqref="BD23:BG23">
    <cfRule type="containsText" dxfId="2680" priority="2451" operator="containsText" text="09:00 – 13.00 ">
      <formula>NOT(ISERROR(SEARCH("09:00 – 13.00 ",BD23)))</formula>
    </cfRule>
  </conditionalFormatting>
  <conditionalFormatting sqref="BD17:BG24">
    <cfRule type="containsText" dxfId="2679" priority="2450" operator="containsText" text="09:00 – 13.00 ">
      <formula>NOT(ISERROR(SEARCH("09:00 – 13.00 ",BD17)))</formula>
    </cfRule>
  </conditionalFormatting>
  <conditionalFormatting sqref="BD23:BG24">
    <cfRule type="containsText" dxfId="2678" priority="2449" operator="containsText" text="09:00 – 13.00 ">
      <formula>NOT(ISERROR(SEARCH("09:00 – 13.00 ",BD23)))</formula>
    </cfRule>
  </conditionalFormatting>
  <conditionalFormatting sqref="BD18:BG18">
    <cfRule type="containsText" dxfId="2677" priority="2446" operator="containsText" text="09.00 -13.00">
      <formula>NOT(ISERROR(SEARCH("09.00 -13.00",BD18)))</formula>
    </cfRule>
    <cfRule type="containsText" dxfId="2676" priority="2447" operator="containsText" text="09.00 -15:00">
      <formula>NOT(ISERROR(SEARCH("09.00 -15:00",BD18)))</formula>
    </cfRule>
    <cfRule type="containsText" dxfId="2675" priority="2448" operator="containsText" text="09.00 -16.00">
      <formula>NOT(ISERROR(SEARCH("09.00 -16.00",BD18)))</formula>
    </cfRule>
  </conditionalFormatting>
  <conditionalFormatting sqref="BD19:BG24">
    <cfRule type="containsText" dxfId="2674" priority="2443" operator="containsText" text="09.00 -13.00">
      <formula>NOT(ISERROR(SEARCH("09.00 -13.00",BD19)))</formula>
    </cfRule>
    <cfRule type="containsText" dxfId="2673" priority="2444" operator="containsText" text="09.00 -15:00">
      <formula>NOT(ISERROR(SEARCH("09.00 -15:00",BD19)))</formula>
    </cfRule>
    <cfRule type="containsText" dxfId="2672" priority="2445" operator="containsText" text="09.00 -16.00">
      <formula>NOT(ISERROR(SEARCH("09.00 -16.00",BD19)))</formula>
    </cfRule>
  </conditionalFormatting>
  <conditionalFormatting sqref="BD17:BG17">
    <cfRule type="containsText" dxfId="2671" priority="2440" operator="containsText" text="09.00 -13.00">
      <formula>NOT(ISERROR(SEARCH("09.00 -13.00",BD17)))</formula>
    </cfRule>
    <cfRule type="containsText" dxfId="2670" priority="2441" operator="containsText" text="09.00 -15:00">
      <formula>NOT(ISERROR(SEARCH("09.00 -15:00",BD17)))</formula>
    </cfRule>
    <cfRule type="containsText" dxfId="2669" priority="2442" operator="containsText" text="09.00 -16.00">
      <formula>NOT(ISERROR(SEARCH("09.00 -16.00",BD17)))</formula>
    </cfRule>
  </conditionalFormatting>
  <conditionalFormatting sqref="BD23:BG23">
    <cfRule type="containsText" dxfId="2668" priority="2439" operator="containsText" text="09:00 – 13.00 ">
      <formula>NOT(ISERROR(SEARCH("09:00 – 13.00 ",BD23)))</formula>
    </cfRule>
  </conditionalFormatting>
  <conditionalFormatting sqref="BD17:BG24">
    <cfRule type="containsText" dxfId="2667" priority="2438" operator="containsText" text="09:00 – 13.00 ">
      <formula>NOT(ISERROR(SEARCH("09:00 – 13.00 ",BD17)))</formula>
    </cfRule>
  </conditionalFormatting>
  <conditionalFormatting sqref="BD23:BG24">
    <cfRule type="containsText" dxfId="2666" priority="2437" operator="containsText" text="09:00 – 13.00 ">
      <formula>NOT(ISERROR(SEARCH("09:00 – 13.00 ",BD23)))</formula>
    </cfRule>
  </conditionalFormatting>
  <conditionalFormatting sqref="BD18:BG18">
    <cfRule type="containsText" dxfId="2665" priority="2434" operator="containsText" text="09.00 -13.00">
      <formula>NOT(ISERROR(SEARCH("09.00 -13.00",BD18)))</formula>
    </cfRule>
    <cfRule type="containsText" dxfId="2664" priority="2435" operator="containsText" text="09.00 -15:00">
      <formula>NOT(ISERROR(SEARCH("09.00 -15:00",BD18)))</formula>
    </cfRule>
    <cfRule type="containsText" dxfId="2663" priority="2436" operator="containsText" text="09.00 -16.00">
      <formula>NOT(ISERROR(SEARCH("09.00 -16.00",BD18)))</formula>
    </cfRule>
  </conditionalFormatting>
  <conditionalFormatting sqref="BD19:BG24">
    <cfRule type="containsText" dxfId="2662" priority="2431" operator="containsText" text="09.00 -13.00">
      <formula>NOT(ISERROR(SEARCH("09.00 -13.00",BD19)))</formula>
    </cfRule>
    <cfRule type="containsText" dxfId="2661" priority="2432" operator="containsText" text="09.00 -15:00">
      <formula>NOT(ISERROR(SEARCH("09.00 -15:00",BD19)))</formula>
    </cfRule>
    <cfRule type="containsText" dxfId="2660" priority="2433" operator="containsText" text="09.00 -16.00">
      <formula>NOT(ISERROR(SEARCH("09.00 -16.00",BD19)))</formula>
    </cfRule>
  </conditionalFormatting>
  <conditionalFormatting sqref="BD17:BG17">
    <cfRule type="containsText" dxfId="2659" priority="2428" operator="containsText" text="09.00 -13.00">
      <formula>NOT(ISERROR(SEARCH("09.00 -13.00",BD17)))</formula>
    </cfRule>
    <cfRule type="containsText" dxfId="2658" priority="2429" operator="containsText" text="09.00 -15:00">
      <formula>NOT(ISERROR(SEARCH("09.00 -15:00",BD17)))</formula>
    </cfRule>
    <cfRule type="containsText" dxfId="2657" priority="2430" operator="containsText" text="09.00 -16.00">
      <formula>NOT(ISERROR(SEARCH("09.00 -16.00",BD17)))</formula>
    </cfRule>
  </conditionalFormatting>
  <conditionalFormatting sqref="BD18:BG18">
    <cfRule type="containsText" dxfId="2656" priority="2425" operator="containsText" text="09.00 -13:00">
      <formula>NOT(ISERROR(SEARCH("09.00 -13:00",BD18)))</formula>
    </cfRule>
    <cfRule type="containsText" dxfId="2655" priority="2426" operator="containsText" text="08.30 -17.30">
      <formula>NOT(ISERROR(SEARCH("08.30 -17.30",BD18)))</formula>
    </cfRule>
    <cfRule type="containsText" dxfId="2654" priority="2427" operator="containsText" text="08.30 -15:30">
      <formula>NOT(ISERROR(SEARCH("08.30 -15:30",BD18)))</formula>
    </cfRule>
  </conditionalFormatting>
  <conditionalFormatting sqref="BD19:BG24">
    <cfRule type="containsText" dxfId="2653" priority="2422" operator="containsText" text="09.00 -13.00">
      <formula>NOT(ISERROR(SEARCH("09.00 -13.00",BD19)))</formula>
    </cfRule>
    <cfRule type="containsText" dxfId="2652" priority="2423" operator="containsText" text="09.00 -15:00">
      <formula>NOT(ISERROR(SEARCH("09.00 -15:00",BD19)))</formula>
    </cfRule>
    <cfRule type="containsText" dxfId="2651" priority="2424" operator="containsText" text="09.00 -16.00">
      <formula>NOT(ISERROR(SEARCH("09.00 -16.00",BD19)))</formula>
    </cfRule>
  </conditionalFormatting>
  <conditionalFormatting sqref="BD19:BG24">
    <cfRule type="containsText" dxfId="2650" priority="2419" operator="containsText" text="09.00 -13:00">
      <formula>NOT(ISERROR(SEARCH("09.00 -13:00",BD19)))</formula>
    </cfRule>
    <cfRule type="containsText" dxfId="2649" priority="2420" operator="containsText" text="08.30 -17.30">
      <formula>NOT(ISERROR(SEARCH("08.30 -17.30",BD19)))</formula>
    </cfRule>
    <cfRule type="containsText" dxfId="2648" priority="2421" operator="containsText" text="08.30 -15:30">
      <formula>NOT(ISERROR(SEARCH("08.30 -15:30",BD19)))</formula>
    </cfRule>
  </conditionalFormatting>
  <conditionalFormatting sqref="BD17:BG17">
    <cfRule type="containsText" dxfId="2647" priority="2416" operator="containsText" text="09.00 -13.00">
      <formula>NOT(ISERROR(SEARCH("09.00 -13.00",BD17)))</formula>
    </cfRule>
    <cfRule type="containsText" dxfId="2646" priority="2417" operator="containsText" text="09.00 -15:00">
      <formula>NOT(ISERROR(SEARCH("09.00 -15:00",BD17)))</formula>
    </cfRule>
    <cfRule type="containsText" dxfId="2645" priority="2418" operator="containsText" text="09.00 -16.00">
      <formula>NOT(ISERROR(SEARCH("09.00 -16.00",BD17)))</formula>
    </cfRule>
  </conditionalFormatting>
  <conditionalFormatting sqref="BD17:BG17">
    <cfRule type="containsText" dxfId="2644" priority="2413" operator="containsText" text="09.00 -13:00">
      <formula>NOT(ISERROR(SEARCH("09.00 -13:00",BD17)))</formula>
    </cfRule>
    <cfRule type="containsText" dxfId="2643" priority="2414" operator="containsText" text="08.30 -17.30">
      <formula>NOT(ISERROR(SEARCH("08.30 -17.30",BD17)))</formula>
    </cfRule>
    <cfRule type="containsText" dxfId="2642" priority="2415" operator="containsText" text="08.30 -15:30">
      <formula>NOT(ISERROR(SEARCH("08.30 -15:30",BD17)))</formula>
    </cfRule>
  </conditionalFormatting>
  <conditionalFormatting sqref="BD6:BG6">
    <cfRule type="cellIs" dxfId="2641" priority="2404" operator="equal">
      <formula>"09.00 – 13.00"</formula>
    </cfRule>
  </conditionalFormatting>
  <conditionalFormatting sqref="BD6:BG6">
    <cfRule type="cellIs" dxfId="2640" priority="2405" operator="equal">
      <formula>"09.00 – 15.00"</formula>
    </cfRule>
  </conditionalFormatting>
  <conditionalFormatting sqref="BD6:BG6">
    <cfRule type="cellIs" dxfId="2639" priority="2406" operator="equal">
      <formula>"09.00 – 18.00"</formula>
    </cfRule>
  </conditionalFormatting>
  <conditionalFormatting sqref="BD6:BG6">
    <cfRule type="cellIs" dxfId="2638" priority="2407" operator="equal">
      <formula>"09.30 – 13.00"</formula>
    </cfRule>
  </conditionalFormatting>
  <conditionalFormatting sqref="BD6:BG6">
    <cfRule type="cellIs" dxfId="2637" priority="2408" operator="equal">
      <formula>"10.30 – 19.30"</formula>
    </cfRule>
  </conditionalFormatting>
  <conditionalFormatting sqref="BD6:BG6">
    <cfRule type="cellIs" dxfId="2636" priority="2409" operator="equal">
      <formula>"11.30 – 19.30"</formula>
    </cfRule>
  </conditionalFormatting>
  <conditionalFormatting sqref="BD6:BG6">
    <cfRule type="cellIs" dxfId="2635" priority="2410" operator="equal">
      <formula>_FV(13,"3")</formula>
    </cfRule>
  </conditionalFormatting>
  <conditionalFormatting sqref="BD6:BG6">
    <cfRule type="cellIs" dxfId="2634" priority="2411" operator="equal">
      <formula>_FV(13,"3")</formula>
    </cfRule>
  </conditionalFormatting>
  <conditionalFormatting sqref="BD6:BG6">
    <cfRule type="cellIs" dxfId="2633" priority="2412" operator="equal">
      <formula>_FV(13,"3")</formula>
    </cfRule>
  </conditionalFormatting>
  <conditionalFormatting sqref="BD6:BG6">
    <cfRule type="containsText" dxfId="2632" priority="2394" operator="containsText" text="DOMENICA">
      <formula>NOT(ISERROR(SEARCH("DOMENICA",BD6)))</formula>
    </cfRule>
    <cfRule type="containsText" dxfId="2631" priority="2395" operator="containsText" text="08.30 – 14.30">
      <formula>NOT(ISERROR(SEARCH("08.30 – 14.30",BD6)))</formula>
    </cfRule>
    <cfRule type="containsText" dxfId="2630" priority="2396" operator="containsText" text="09.30 – 18.30">
      <formula>NOT(ISERROR(SEARCH("09.30 – 18.30",BD6)))</formula>
    </cfRule>
    <cfRule type="containsText" dxfId="2629" priority="2397" operator="containsText" text="08.30 – 16.30">
      <formula>NOT(ISERROR(SEARCH("08.30 – 16.30",BD6)))</formula>
    </cfRule>
    <cfRule type="containsText" dxfId="2628" priority="2398" operator="containsText" text="08.30 – 17.30">
      <formula>NOT(ISERROR(SEARCH("08.30 – 17.30",BD6)))</formula>
    </cfRule>
    <cfRule type="containsText" dxfId="2627" priority="2399" operator="containsText" text="09.00 – 18.00">
      <formula>NOT(ISERROR(SEARCH("09.00 – 18.00",BD6)))</formula>
    </cfRule>
    <cfRule type="containsText" dxfId="2626" priority="2400" operator="containsText" text="09.00 – 15.00">
      <formula>NOT(ISERROR(SEARCH("09.00 – 15.00",BD6)))</formula>
    </cfRule>
    <cfRule type="containsText" dxfId="2625" priority="2401" operator="containsText" text="10.30 – 19.30">
      <formula>NOT(ISERROR(SEARCH("10.30 – 19.30",BD6)))</formula>
    </cfRule>
    <cfRule type="containsText" dxfId="2624" priority="2402" operator="containsText" text="09.00 – 13.00">
      <formula>NOT(ISERROR(SEARCH("09.00 – 13.00",BD6)))</formula>
    </cfRule>
    <cfRule type="containsText" dxfId="2623" priority="2403" operator="containsText" text="11.30 – 19.30">
      <formula>NOT(ISERROR(SEARCH("11.30 – 19.30",BD6)))</formula>
    </cfRule>
  </conditionalFormatting>
  <conditionalFormatting sqref="BD6:BG6">
    <cfRule type="cellIs" dxfId="2622" priority="2386" operator="equal">
      <formula>"09.00 – 15.00"</formula>
    </cfRule>
  </conditionalFormatting>
  <conditionalFormatting sqref="BD6:BG6">
    <cfRule type="cellIs" dxfId="2621" priority="2387" operator="equal">
      <formula>"09.00 – 18.00"</formula>
    </cfRule>
  </conditionalFormatting>
  <conditionalFormatting sqref="BD6:BG6">
    <cfRule type="cellIs" dxfId="2620" priority="2388" operator="equal">
      <formula>"09.30 – 13.00"</formula>
    </cfRule>
  </conditionalFormatting>
  <conditionalFormatting sqref="BD6:BG6">
    <cfRule type="cellIs" dxfId="2619" priority="2389" operator="equal">
      <formula>"10.30 – 19.30"</formula>
    </cfRule>
  </conditionalFormatting>
  <conditionalFormatting sqref="BD6:BG6">
    <cfRule type="cellIs" dxfId="2618" priority="2390" operator="equal">
      <formula>"11.30 – 19.30"</formula>
    </cfRule>
  </conditionalFormatting>
  <conditionalFormatting sqref="BD6:BG6">
    <cfRule type="cellIs" dxfId="2617" priority="2391" operator="equal">
      <formula>_FV(13,"3")</formula>
    </cfRule>
  </conditionalFormatting>
  <conditionalFormatting sqref="BD6:BG6">
    <cfRule type="cellIs" dxfId="2616" priority="2392" operator="equal">
      <formula>_FV(13,"3")</formula>
    </cfRule>
  </conditionalFormatting>
  <conditionalFormatting sqref="BD6:BG6">
    <cfRule type="cellIs" dxfId="2615" priority="2393" operator="equal">
      <formula>_FV(13,"3")</formula>
    </cfRule>
  </conditionalFormatting>
  <conditionalFormatting sqref="BD6:BG6">
    <cfRule type="cellIs" dxfId="2614" priority="2378" operator="equal">
      <formula>"09.00 – 15.00"</formula>
    </cfRule>
  </conditionalFormatting>
  <conditionalFormatting sqref="BD6:BG6">
    <cfRule type="cellIs" dxfId="2613" priority="2379" operator="equal">
      <formula>"09.00 – 18.00"</formula>
    </cfRule>
  </conditionalFormatting>
  <conditionalFormatting sqref="BD6:BG6">
    <cfRule type="cellIs" dxfId="2612" priority="2380" operator="equal">
      <formula>"09.30 – 13.00"</formula>
    </cfRule>
  </conditionalFormatting>
  <conditionalFormatting sqref="BD6:BG6">
    <cfRule type="cellIs" dxfId="2611" priority="2381" operator="equal">
      <formula>"10.30 – 19.30"</formula>
    </cfRule>
  </conditionalFormatting>
  <conditionalFormatting sqref="BD6:BG6">
    <cfRule type="cellIs" dxfId="2610" priority="2382" operator="equal">
      <formula>"11.30 – 19.30"</formula>
    </cfRule>
  </conditionalFormatting>
  <conditionalFormatting sqref="BD6:BG6">
    <cfRule type="cellIs" dxfId="2609" priority="2383" operator="equal">
      <formula>_FV(13,"3")</formula>
    </cfRule>
  </conditionalFormatting>
  <conditionalFormatting sqref="BD6:BG6">
    <cfRule type="cellIs" dxfId="2608" priority="2384" operator="equal">
      <formula>_FV(13,"3")</formula>
    </cfRule>
  </conditionalFormatting>
  <conditionalFormatting sqref="BD6:BG6">
    <cfRule type="cellIs" dxfId="2607" priority="2385" operator="equal">
      <formula>_FV(13,"3")</formula>
    </cfRule>
  </conditionalFormatting>
  <conditionalFormatting sqref="BD6:BG6">
    <cfRule type="containsText" dxfId="2606" priority="2372" operator="containsText" text="09.00 - 13.00">
      <formula>NOT(ISERROR(SEARCH("09.00 - 13.00",BD6)))</formula>
    </cfRule>
    <cfRule type="containsText" dxfId="2605" priority="2373" operator="containsText" text="09.00 – 15:00">
      <formula>NOT(ISERROR(SEARCH("09.00 – 15:00",BD6)))</formula>
    </cfRule>
    <cfRule type="containsText" dxfId="2604" priority="2374" operator="containsText" text="09.00 – 16.00">
      <formula>NOT(ISERROR(SEARCH("09.00 – 16.00",BD6)))</formula>
    </cfRule>
    <cfRule type="containsText" dxfId="2603" priority="2375" operator="containsText" text="09.00 - 13:00">
      <formula>NOT(ISERROR(SEARCH("09.00 - 13:00",BD6)))</formula>
    </cfRule>
    <cfRule type="containsText" dxfId="2602" priority="2376" operator="containsText" text="08.30 – 16:30 ">
      <formula>NOT(ISERROR(SEARCH("08.30 – 16:30 ",BD6)))</formula>
    </cfRule>
    <cfRule type="containsText" dxfId="2601" priority="2377" operator="containsText" text="08.30 – 17:30 ">
      <formula>NOT(ISERROR(SEARCH("08.30 – 17:30 ",BD6)))</formula>
    </cfRule>
  </conditionalFormatting>
  <conditionalFormatting sqref="BD6:BG6">
    <cfRule type="cellIs" dxfId="2600" priority="2364" operator="equal">
      <formula>"09.00 – 15.00"</formula>
    </cfRule>
  </conditionalFormatting>
  <conditionalFormatting sqref="BD6:BG6">
    <cfRule type="cellIs" dxfId="2599" priority="2365" operator="equal">
      <formula>"09.00 – 18.00"</formula>
    </cfRule>
  </conditionalFormatting>
  <conditionalFormatting sqref="BD6:BG6">
    <cfRule type="cellIs" dxfId="2598" priority="2366" operator="equal">
      <formula>"09.30 – 13.00"</formula>
    </cfRule>
  </conditionalFormatting>
  <conditionalFormatting sqref="BD6:BG6">
    <cfRule type="cellIs" dxfId="2597" priority="2367" operator="equal">
      <formula>"10.30 – 19.30"</formula>
    </cfRule>
  </conditionalFormatting>
  <conditionalFormatting sqref="BD6:BG6">
    <cfRule type="cellIs" dxfId="2596" priority="2368" operator="equal">
      <formula>"11.30 – 19.30"</formula>
    </cfRule>
  </conditionalFormatting>
  <conditionalFormatting sqref="BD6:BG6">
    <cfRule type="cellIs" dxfId="2595" priority="2369" operator="equal">
      <formula>_FV(13,"3")</formula>
    </cfRule>
  </conditionalFormatting>
  <conditionalFormatting sqref="BD6:BG6">
    <cfRule type="cellIs" dxfId="2594" priority="2370" operator="equal">
      <formula>_FV(13,"3")</formula>
    </cfRule>
  </conditionalFormatting>
  <conditionalFormatting sqref="BD6:BG6">
    <cfRule type="containsText" dxfId="2593" priority="2354" operator="containsText" text="DOMENICA">
      <formula>NOT(ISERROR(SEARCH("DOMENICA",BD6)))</formula>
    </cfRule>
    <cfRule type="containsText" dxfId="2592" priority="2355" operator="containsText" text="08.30 – 14.30">
      <formula>NOT(ISERROR(SEARCH("08.30 – 14.30",BD6)))</formula>
    </cfRule>
    <cfRule type="containsText" dxfId="2591" priority="2356" operator="containsText" text="09.30 – 18.30">
      <formula>NOT(ISERROR(SEARCH("09.30 – 18.30",BD6)))</formula>
    </cfRule>
    <cfRule type="containsText" dxfId="2590" priority="2357" operator="containsText" text="08.30 – 16.30">
      <formula>NOT(ISERROR(SEARCH("08.30 – 16.30",BD6)))</formula>
    </cfRule>
    <cfRule type="containsText" dxfId="2589" priority="2358" operator="containsText" text="08.30 – 17.30">
      <formula>NOT(ISERROR(SEARCH("08.30 – 17.30",BD6)))</formula>
    </cfRule>
    <cfRule type="containsText" dxfId="2588" priority="2359" operator="containsText" text="09.00 – 18.00">
      <formula>NOT(ISERROR(SEARCH("09.00 – 18.00",BD6)))</formula>
    </cfRule>
    <cfRule type="containsText" dxfId="2587" priority="2360" operator="containsText" text="09.00 – 15.00">
      <formula>NOT(ISERROR(SEARCH("09.00 – 15.00",BD6)))</formula>
    </cfRule>
    <cfRule type="containsText" dxfId="2586" priority="2361" operator="containsText" text="10.30 – 19.30">
      <formula>NOT(ISERROR(SEARCH("10.30 – 19.30",BD6)))</formula>
    </cfRule>
    <cfRule type="containsText" dxfId="2585" priority="2362" operator="containsText" text="09.00 – 13.00">
      <formula>NOT(ISERROR(SEARCH("09.00 – 13.00",BD6)))</formula>
    </cfRule>
    <cfRule type="containsText" dxfId="2584" priority="2363" operator="containsText" text="11.30 – 19.30">
      <formula>NOT(ISERROR(SEARCH("11.30 – 19.30",BD6)))</formula>
    </cfRule>
  </conditionalFormatting>
  <conditionalFormatting sqref="BD6:BG6">
    <cfRule type="cellIs" dxfId="2583" priority="2347" operator="equal">
      <formula>"09.00 – 18.00"</formula>
    </cfRule>
  </conditionalFormatting>
  <conditionalFormatting sqref="BD6:BG6">
    <cfRule type="cellIs" dxfId="2582" priority="2348" operator="equal">
      <formula>"09.30 – 13.00"</formula>
    </cfRule>
  </conditionalFormatting>
  <conditionalFormatting sqref="BD6:BG6">
    <cfRule type="cellIs" dxfId="2581" priority="2349" operator="equal">
      <formula>"10.30 – 19.30"</formula>
    </cfRule>
  </conditionalFormatting>
  <conditionalFormatting sqref="BD6:BG6">
    <cfRule type="cellIs" dxfId="2580" priority="2350" operator="equal">
      <formula>"11.30 – 19.30"</formula>
    </cfRule>
  </conditionalFormatting>
  <conditionalFormatting sqref="BD6:BG6">
    <cfRule type="cellIs" dxfId="2579" priority="2351" operator="equal">
      <formula>_FV(13,"3")</formula>
    </cfRule>
  </conditionalFormatting>
  <conditionalFormatting sqref="BD6:BG6">
    <cfRule type="cellIs" dxfId="2578" priority="2340" operator="equal">
      <formula>"09.00 – 18.00"</formula>
    </cfRule>
  </conditionalFormatting>
  <conditionalFormatting sqref="BD6:BG6">
    <cfRule type="cellIs" dxfId="2577" priority="2341" operator="equal">
      <formula>"09.30 – 13.00"</formula>
    </cfRule>
  </conditionalFormatting>
  <conditionalFormatting sqref="BD6:BG6">
    <cfRule type="cellIs" dxfId="2576" priority="2342" operator="equal">
      <formula>"10.30 – 19.30"</formula>
    </cfRule>
  </conditionalFormatting>
  <conditionalFormatting sqref="BD6:BG6">
    <cfRule type="cellIs" dxfId="2575" priority="2343" operator="equal">
      <formula>"11.30 – 19.30"</formula>
    </cfRule>
  </conditionalFormatting>
  <conditionalFormatting sqref="BD6:BG6">
    <cfRule type="cellIs" dxfId="2574" priority="2344" operator="equal">
      <formula>_FV(13,"3")</formula>
    </cfRule>
  </conditionalFormatting>
  <conditionalFormatting sqref="BD7:BG14">
    <cfRule type="containsText" dxfId="2573" priority="2322" operator="containsText" text="08.30 – 14.30">
      <formula>NOT(ISERROR(SEARCH("08.30 – 14.30",BD7)))</formula>
    </cfRule>
    <cfRule type="containsText" dxfId="2572" priority="2323" operator="containsText" text="09:30 – 18.30">
      <formula>NOT(ISERROR(SEARCH("09:30 – 18.30",BD7)))</formula>
    </cfRule>
    <cfRule type="containsText" dxfId="2571" priority="2324" operator="containsText" text="10.30 – 18.30">
      <formula>NOT(ISERROR(SEARCH("10.30 – 18.30",BD7)))</formula>
    </cfRule>
    <cfRule type="containsText" dxfId="2570" priority="2325" operator="containsText" text="09.30 – 18.30">
      <formula>NOT(ISERROR(SEARCH("09.30 – 18.30",BD7)))</formula>
    </cfRule>
    <cfRule type="containsText" dxfId="2569" priority="2327" operator="containsText" text="09.00 – 13:00">
      <formula>NOT(ISERROR(SEARCH("09.00 – 13:00",BD7)))</formula>
    </cfRule>
    <cfRule type="containsText" dxfId="2568" priority="2328" operator="containsText" text="08.30 – 16.30">
      <formula>NOT(ISERROR(SEARCH("08.30 – 16.30",BD7)))</formula>
    </cfRule>
    <cfRule type="containsText" dxfId="2567" priority="2329" operator="containsText" text="08:30 – 17.30">
      <formula>NOT(ISERROR(SEARCH("08:30 – 17.30",BD7)))</formula>
    </cfRule>
    <cfRule type="containsText" dxfId="2566" priority="2330" operator="containsText" text="08.30 – 17.30">
      <formula>NOT(ISERROR(SEARCH("08.30 – 17.30",BD7)))</formula>
    </cfRule>
    <cfRule type="containsText" dxfId="2565" priority="2331" operator="containsText" text="09.00 – 18.00">
      <formula>NOT(ISERROR(SEARCH("09.00 – 18.00",BD7)))</formula>
    </cfRule>
    <cfRule type="containsText" dxfId="2564" priority="2332" operator="containsText" text="09.00 – 13.00">
      <formula>NOT(ISERROR(SEARCH("09.00 – 13.00",BD7)))</formula>
    </cfRule>
    <cfRule type="containsText" dxfId="2563" priority="2333" operator="containsText" text="11.30 – 19.30">
      <formula>NOT(ISERROR(SEARCH("11.30 – 19.30",BD7)))</formula>
    </cfRule>
    <cfRule type="containsText" dxfId="2562" priority="2334" operator="containsText" text="10.30 – 19.30">
      <formula>NOT(ISERROR(SEARCH("10.30 – 19.30",BD7)))</formula>
    </cfRule>
    <cfRule type="containsText" dxfId="2561" priority="2335" operator="containsText" text="09.00 – 15.00">
      <formula>NOT(ISERROR(SEARCH("09.00 – 15.00",BD7)))</formula>
    </cfRule>
    <cfRule type="containsText" dxfId="2560" priority="2336" operator="containsText" text="1 2 : 3 0">
      <formula>NOT(ISERROR(SEARCH("1 2 : 3 0",BD7)))</formula>
    </cfRule>
    <cfRule type="containsText" dxfId="2559" priority="2337" operator="containsText" text="1 3 : 3 0">
      <formula>NOT(ISERROR(SEARCH("1 3 : 3 0",BD7)))</formula>
    </cfRule>
    <cfRule type="containsText" dxfId="2558" priority="2338" operator="containsText" text="FESTIVITÁ">
      <formula>NOT(ISERROR(SEARCH("FESTIVITÁ",BD7)))</formula>
    </cfRule>
    <cfRule type="cellIs" dxfId="2557" priority="2339" operator="equal">
      <formula>"DOMENICA"</formula>
    </cfRule>
  </conditionalFormatting>
  <conditionalFormatting sqref="BD7:BG14">
    <cfRule type="containsText" dxfId="2556" priority="2314" operator="containsText" text="09.00 - 13.00">
      <formula>NOT(ISERROR(SEARCH("09.00 - 13.00",BD7)))</formula>
    </cfRule>
    <cfRule type="containsText" dxfId="2555" priority="2317" operator="containsText" text="09.00 – 15:00">
      <formula>NOT(ISERROR(SEARCH("09.00 – 15:00",BD7)))</formula>
    </cfRule>
    <cfRule type="containsText" dxfId="2554" priority="2318" operator="containsText" text="09.00 – 16.00">
      <formula>NOT(ISERROR(SEARCH("09.00 – 16.00",BD7)))</formula>
    </cfRule>
    <cfRule type="containsText" dxfId="2553" priority="2319" operator="containsText" text="09.00 - 13:00">
      <formula>NOT(ISERROR(SEARCH("09.00 - 13:00",BD7)))</formula>
    </cfRule>
    <cfRule type="containsText" dxfId="2552" priority="2320" operator="containsText" text="08.30 – 16:30 ">
      <formula>NOT(ISERROR(SEARCH("08.30 – 16:30 ",BD7)))</formula>
    </cfRule>
    <cfRule type="containsText" dxfId="2551" priority="2321" operator="containsText" text="08.30 – 17:30 ">
      <formula>NOT(ISERROR(SEARCH("08.30 – 17:30 ",BD7)))</formula>
    </cfRule>
  </conditionalFormatting>
  <conditionalFormatting sqref="BD7:BG14">
    <cfRule type="containsText" dxfId="2550" priority="2316" operator="containsText" text="1 3 : 0 0">
      <formula>NOT(ISERROR(SEARCH("1 3 : 0 0",BD7)))</formula>
    </cfRule>
  </conditionalFormatting>
  <conditionalFormatting sqref="BD7:BG7">
    <cfRule type="containsText" dxfId="2549" priority="2315" operator="containsText" text="13:00">
      <formula>NOT(ISERROR(SEARCH("13:00",BD7)))</formula>
    </cfRule>
  </conditionalFormatting>
  <conditionalFormatting sqref="BD7:BG14">
    <cfRule type="containsText" dxfId="2548" priority="2326" operator="containsText" text="09:00 – 13.00 ">
      <formula>NOT(ISERROR(SEARCH("09:00 – 13.00 ",BD7)))</formula>
    </cfRule>
  </conditionalFormatting>
  <conditionalFormatting sqref="BD13:BG13">
    <cfRule type="containsText" dxfId="2547" priority="2313" operator="containsText" text="09:00 – 13.00 ">
      <formula>NOT(ISERROR(SEARCH("09:00 – 13.00 ",BD13)))</formula>
    </cfRule>
  </conditionalFormatting>
  <conditionalFormatting sqref="BD7:BG14">
    <cfRule type="containsText" dxfId="2546" priority="2312" operator="containsText" text="09:00 – 13.00 ">
      <formula>NOT(ISERROR(SEARCH("09:00 – 13.00 ",BD7)))</formula>
    </cfRule>
  </conditionalFormatting>
  <conditionalFormatting sqref="BD13:BG14">
    <cfRule type="containsText" dxfId="2545" priority="2311" operator="containsText" text="09:00 – 13.00 ">
      <formula>NOT(ISERROR(SEARCH("09:00 – 13.00 ",BD13)))</formula>
    </cfRule>
  </conditionalFormatting>
  <conditionalFormatting sqref="BD8:BG8">
    <cfRule type="containsText" dxfId="2544" priority="2308" operator="containsText" text="09.00 -13.00">
      <formula>NOT(ISERROR(SEARCH("09.00 -13.00",BD8)))</formula>
    </cfRule>
    <cfRule type="containsText" dxfId="2543" priority="2309" operator="containsText" text="09.00 -15:00">
      <formula>NOT(ISERROR(SEARCH("09.00 -15:00",BD8)))</formula>
    </cfRule>
    <cfRule type="containsText" dxfId="2542" priority="2310" operator="containsText" text="09.00 -16.00">
      <formula>NOT(ISERROR(SEARCH("09.00 -16.00",BD8)))</formula>
    </cfRule>
  </conditionalFormatting>
  <conditionalFormatting sqref="BD9:BG14">
    <cfRule type="containsText" dxfId="2541" priority="2305" operator="containsText" text="09.00 -13.00">
      <formula>NOT(ISERROR(SEARCH("09.00 -13.00",BD9)))</formula>
    </cfRule>
    <cfRule type="containsText" dxfId="2540" priority="2306" operator="containsText" text="09.00 -15:00">
      <formula>NOT(ISERROR(SEARCH("09.00 -15:00",BD9)))</formula>
    </cfRule>
    <cfRule type="containsText" dxfId="2539" priority="2307" operator="containsText" text="09.00 -16.00">
      <formula>NOT(ISERROR(SEARCH("09.00 -16.00",BD9)))</formula>
    </cfRule>
  </conditionalFormatting>
  <conditionalFormatting sqref="BD7:BG7">
    <cfRule type="containsText" dxfId="2538" priority="2302" operator="containsText" text="09.00 -13.00">
      <formula>NOT(ISERROR(SEARCH("09.00 -13.00",BD7)))</formula>
    </cfRule>
    <cfRule type="containsText" dxfId="2537" priority="2303" operator="containsText" text="09.00 -15:00">
      <formula>NOT(ISERROR(SEARCH("09.00 -15:00",BD7)))</formula>
    </cfRule>
    <cfRule type="containsText" dxfId="2536" priority="2304" operator="containsText" text="09.00 -16.00">
      <formula>NOT(ISERROR(SEARCH("09.00 -16.00",BD7)))</formula>
    </cfRule>
  </conditionalFormatting>
  <conditionalFormatting sqref="BD13:BG13">
    <cfRule type="containsText" dxfId="2535" priority="2301" operator="containsText" text="09:00 – 13.00 ">
      <formula>NOT(ISERROR(SEARCH("09:00 – 13.00 ",BD13)))</formula>
    </cfRule>
  </conditionalFormatting>
  <conditionalFormatting sqref="BD7:BG14">
    <cfRule type="containsText" dxfId="2534" priority="2300" operator="containsText" text="09:00 – 13.00 ">
      <formula>NOT(ISERROR(SEARCH("09:00 – 13.00 ",BD7)))</formula>
    </cfRule>
  </conditionalFormatting>
  <conditionalFormatting sqref="BD13:BG14">
    <cfRule type="containsText" dxfId="2533" priority="2299" operator="containsText" text="09:00 – 13.00 ">
      <formula>NOT(ISERROR(SEARCH("09:00 – 13.00 ",BD13)))</formula>
    </cfRule>
  </conditionalFormatting>
  <conditionalFormatting sqref="BD8:BG8">
    <cfRule type="containsText" dxfId="2532" priority="2296" operator="containsText" text="09.00 -13.00">
      <formula>NOT(ISERROR(SEARCH("09.00 -13.00",BD8)))</formula>
    </cfRule>
    <cfRule type="containsText" dxfId="2531" priority="2297" operator="containsText" text="09.00 -15:00">
      <formula>NOT(ISERROR(SEARCH("09.00 -15:00",BD8)))</formula>
    </cfRule>
    <cfRule type="containsText" dxfId="2530" priority="2298" operator="containsText" text="09.00 -16.00">
      <formula>NOT(ISERROR(SEARCH("09.00 -16.00",BD8)))</formula>
    </cfRule>
  </conditionalFormatting>
  <conditionalFormatting sqref="BD9:BG14">
    <cfRule type="containsText" dxfId="2529" priority="2293" operator="containsText" text="09.00 -13.00">
      <formula>NOT(ISERROR(SEARCH("09.00 -13.00",BD9)))</formula>
    </cfRule>
    <cfRule type="containsText" dxfId="2528" priority="2294" operator="containsText" text="09.00 -15:00">
      <formula>NOT(ISERROR(SEARCH("09.00 -15:00",BD9)))</formula>
    </cfRule>
    <cfRule type="containsText" dxfId="2527" priority="2295" operator="containsText" text="09.00 -16.00">
      <formula>NOT(ISERROR(SEARCH("09.00 -16.00",BD9)))</formula>
    </cfRule>
  </conditionalFormatting>
  <conditionalFormatting sqref="BD7:BG7">
    <cfRule type="containsText" dxfId="2526" priority="2290" operator="containsText" text="09.00 -13.00">
      <formula>NOT(ISERROR(SEARCH("09.00 -13.00",BD7)))</formula>
    </cfRule>
    <cfRule type="containsText" dxfId="2525" priority="2291" operator="containsText" text="09.00 -15:00">
      <formula>NOT(ISERROR(SEARCH("09.00 -15:00",BD7)))</formula>
    </cfRule>
    <cfRule type="containsText" dxfId="2524" priority="2292" operator="containsText" text="09.00 -16.00">
      <formula>NOT(ISERROR(SEARCH("09.00 -16.00",BD7)))</formula>
    </cfRule>
  </conditionalFormatting>
  <conditionalFormatting sqref="BD8:BG8">
    <cfRule type="containsText" dxfId="2523" priority="2287" operator="containsText" text="09.00 -13:00">
      <formula>NOT(ISERROR(SEARCH("09.00 -13:00",BD8)))</formula>
    </cfRule>
    <cfRule type="containsText" dxfId="2522" priority="2288" operator="containsText" text="08.30 -17.30">
      <formula>NOT(ISERROR(SEARCH("08.30 -17.30",BD8)))</formula>
    </cfRule>
    <cfRule type="containsText" dxfId="2521" priority="2289" operator="containsText" text="08.30 -15:30">
      <formula>NOT(ISERROR(SEARCH("08.30 -15:30",BD8)))</formula>
    </cfRule>
  </conditionalFormatting>
  <conditionalFormatting sqref="BD9:BG14">
    <cfRule type="containsText" dxfId="2520" priority="2284" operator="containsText" text="09.00 -13.00">
      <formula>NOT(ISERROR(SEARCH("09.00 -13.00",BD9)))</formula>
    </cfRule>
    <cfRule type="containsText" dxfId="2519" priority="2285" operator="containsText" text="09.00 -15:00">
      <formula>NOT(ISERROR(SEARCH("09.00 -15:00",BD9)))</formula>
    </cfRule>
    <cfRule type="containsText" dxfId="2518" priority="2286" operator="containsText" text="09.00 -16.00">
      <formula>NOT(ISERROR(SEARCH("09.00 -16.00",BD9)))</formula>
    </cfRule>
  </conditionalFormatting>
  <conditionalFormatting sqref="BD9:BG14">
    <cfRule type="containsText" dxfId="2517" priority="2281" operator="containsText" text="09.00 -13:00">
      <formula>NOT(ISERROR(SEARCH("09.00 -13:00",BD9)))</formula>
    </cfRule>
    <cfRule type="containsText" dxfId="2516" priority="2282" operator="containsText" text="08.30 -17.30">
      <formula>NOT(ISERROR(SEARCH("08.30 -17.30",BD9)))</formula>
    </cfRule>
    <cfRule type="containsText" dxfId="2515" priority="2283" operator="containsText" text="08.30 -15:30">
      <formula>NOT(ISERROR(SEARCH("08.30 -15:30",BD9)))</formula>
    </cfRule>
  </conditionalFormatting>
  <conditionalFormatting sqref="BD7:BG7">
    <cfRule type="containsText" dxfId="2514" priority="2278" operator="containsText" text="09.00 -13.00">
      <formula>NOT(ISERROR(SEARCH("09.00 -13.00",BD7)))</formula>
    </cfRule>
    <cfRule type="containsText" dxfId="2513" priority="2279" operator="containsText" text="09.00 -15:00">
      <formula>NOT(ISERROR(SEARCH("09.00 -15:00",BD7)))</formula>
    </cfRule>
    <cfRule type="containsText" dxfId="2512" priority="2280" operator="containsText" text="09.00 -16.00">
      <formula>NOT(ISERROR(SEARCH("09.00 -16.00",BD7)))</formula>
    </cfRule>
  </conditionalFormatting>
  <conditionalFormatting sqref="BD7:BG7">
    <cfRule type="containsText" dxfId="2511" priority="2275" operator="containsText" text="09.00 -13:00">
      <formula>NOT(ISERROR(SEARCH("09.00 -13:00",BD7)))</formula>
    </cfRule>
    <cfRule type="containsText" dxfId="2510" priority="2276" operator="containsText" text="08.30 -17.30">
      <formula>NOT(ISERROR(SEARCH("08.30 -17.30",BD7)))</formula>
    </cfRule>
    <cfRule type="containsText" dxfId="2509" priority="2277" operator="containsText" text="08.30 -15:30">
      <formula>NOT(ISERROR(SEARCH("08.30 -15:30",BD7)))</formula>
    </cfRule>
  </conditionalFormatting>
  <conditionalFormatting sqref="BD47:BG54">
    <cfRule type="containsText" dxfId="2508" priority="2257" operator="containsText" text="08.30 – 14.30">
      <formula>NOT(ISERROR(SEARCH("08.30 – 14.30",BD47)))</formula>
    </cfRule>
    <cfRule type="containsText" dxfId="2507" priority="2258" operator="containsText" text="09:30 – 18.30">
      <formula>NOT(ISERROR(SEARCH("09:30 – 18.30",BD47)))</formula>
    </cfRule>
    <cfRule type="containsText" dxfId="2506" priority="2259" operator="containsText" text="10.30 – 18.30">
      <formula>NOT(ISERROR(SEARCH("10.30 – 18.30",BD47)))</formula>
    </cfRule>
    <cfRule type="containsText" dxfId="2505" priority="2260" operator="containsText" text="09.30 – 18.30">
      <formula>NOT(ISERROR(SEARCH("09.30 – 18.30",BD47)))</formula>
    </cfRule>
    <cfRule type="containsText" dxfId="2504" priority="2262" operator="containsText" text="09.00 – 13:00">
      <formula>NOT(ISERROR(SEARCH("09.00 – 13:00",BD47)))</formula>
    </cfRule>
    <cfRule type="containsText" dxfId="2503" priority="2263" operator="containsText" text="08.30 – 16.30">
      <formula>NOT(ISERROR(SEARCH("08.30 – 16.30",BD47)))</formula>
    </cfRule>
    <cfRule type="containsText" dxfId="2502" priority="2264" operator="containsText" text="08:30 – 17.30">
      <formula>NOT(ISERROR(SEARCH("08:30 – 17.30",BD47)))</formula>
    </cfRule>
    <cfRule type="containsText" dxfId="2501" priority="2265" operator="containsText" text="08.30 – 17.30">
      <formula>NOT(ISERROR(SEARCH("08.30 – 17.30",BD47)))</formula>
    </cfRule>
    <cfRule type="containsText" dxfId="2500" priority="2266" operator="containsText" text="09.00 – 18.00">
      <formula>NOT(ISERROR(SEARCH("09.00 – 18.00",BD47)))</formula>
    </cfRule>
    <cfRule type="containsText" dxfId="2499" priority="2267" operator="containsText" text="09.00 – 13.00">
      <formula>NOT(ISERROR(SEARCH("09.00 – 13.00",BD47)))</formula>
    </cfRule>
    <cfRule type="containsText" dxfId="2498" priority="2268" operator="containsText" text="11.30 – 19.30">
      <formula>NOT(ISERROR(SEARCH("11.30 – 19.30",BD47)))</formula>
    </cfRule>
    <cfRule type="containsText" dxfId="2497" priority="2269" operator="containsText" text="10.30 – 19.30">
      <formula>NOT(ISERROR(SEARCH("10.30 – 19.30",BD47)))</formula>
    </cfRule>
    <cfRule type="containsText" dxfId="2496" priority="2270" operator="containsText" text="09.00 – 15.00">
      <formula>NOT(ISERROR(SEARCH("09.00 – 15.00",BD47)))</formula>
    </cfRule>
    <cfRule type="containsText" dxfId="2495" priority="2271" operator="containsText" text="1 2 : 3 0">
      <formula>NOT(ISERROR(SEARCH("1 2 : 3 0",BD47)))</formula>
    </cfRule>
    <cfRule type="containsText" dxfId="2494" priority="2272" operator="containsText" text="1 3 : 3 0">
      <formula>NOT(ISERROR(SEARCH("1 3 : 3 0",BD47)))</formula>
    </cfRule>
    <cfRule type="containsText" dxfId="2493" priority="2273" operator="containsText" text="FESTIVITÁ">
      <formula>NOT(ISERROR(SEARCH("FESTIVITÁ",BD47)))</formula>
    </cfRule>
    <cfRule type="cellIs" dxfId="2492" priority="2274" operator="equal">
      <formula>"DOMENICA"</formula>
    </cfRule>
  </conditionalFormatting>
  <conditionalFormatting sqref="BD47:BG54">
    <cfRule type="containsText" dxfId="2491" priority="2249" operator="containsText" text="09.00 - 13.00">
      <formula>NOT(ISERROR(SEARCH("09.00 - 13.00",BD47)))</formula>
    </cfRule>
    <cfRule type="containsText" dxfId="2490" priority="2252" operator="containsText" text="09.00 – 15:00">
      <formula>NOT(ISERROR(SEARCH("09.00 – 15:00",BD47)))</formula>
    </cfRule>
    <cfRule type="containsText" dxfId="2489" priority="2253" operator="containsText" text="09.00 – 16.00">
      <formula>NOT(ISERROR(SEARCH("09.00 – 16.00",BD47)))</formula>
    </cfRule>
    <cfRule type="containsText" dxfId="2488" priority="2254" operator="containsText" text="09.00 - 13:00">
      <formula>NOT(ISERROR(SEARCH("09.00 - 13:00",BD47)))</formula>
    </cfRule>
    <cfRule type="containsText" dxfId="2487" priority="2255" operator="containsText" text="08.30 – 16:30 ">
      <formula>NOT(ISERROR(SEARCH("08.30 – 16:30 ",BD47)))</formula>
    </cfRule>
    <cfRule type="containsText" dxfId="2486" priority="2256" operator="containsText" text="08.30 – 17:30 ">
      <formula>NOT(ISERROR(SEARCH("08.30 – 17:30 ",BD47)))</formula>
    </cfRule>
  </conditionalFormatting>
  <conditionalFormatting sqref="BD47:BG54">
    <cfRule type="containsText" dxfId="2485" priority="2251" operator="containsText" text="1 3 : 0 0">
      <formula>NOT(ISERROR(SEARCH("1 3 : 0 0",BD47)))</formula>
    </cfRule>
  </conditionalFormatting>
  <conditionalFormatting sqref="BD47:BG47">
    <cfRule type="containsText" dxfId="2484" priority="2250" operator="containsText" text="13:00">
      <formula>NOT(ISERROR(SEARCH("13:00",BD47)))</formula>
    </cfRule>
  </conditionalFormatting>
  <conditionalFormatting sqref="BD47:BG54">
    <cfRule type="containsText" dxfId="2483" priority="2261" operator="containsText" text="09:00 – 13.00 ">
      <formula>NOT(ISERROR(SEARCH("09:00 – 13.00 ",BD47)))</formula>
    </cfRule>
  </conditionalFormatting>
  <conditionalFormatting sqref="BD53:BG53">
    <cfRule type="containsText" dxfId="2482" priority="2248" operator="containsText" text="09:00 – 13.00 ">
      <formula>NOT(ISERROR(SEARCH("09:00 – 13.00 ",BD53)))</formula>
    </cfRule>
  </conditionalFormatting>
  <conditionalFormatting sqref="BD47:BG54">
    <cfRule type="containsText" dxfId="2481" priority="2247" operator="containsText" text="09:00 – 13.00 ">
      <formula>NOT(ISERROR(SEARCH("09:00 – 13.00 ",BD47)))</formula>
    </cfRule>
  </conditionalFormatting>
  <conditionalFormatting sqref="BD53:BG54">
    <cfRule type="containsText" dxfId="2480" priority="2246" operator="containsText" text="09:00 – 13.00 ">
      <formula>NOT(ISERROR(SEARCH("09:00 – 13.00 ",BD53)))</formula>
    </cfRule>
  </conditionalFormatting>
  <conditionalFormatting sqref="BD48:BG48">
    <cfRule type="containsText" dxfId="2479" priority="2243" operator="containsText" text="09.00 -13.00">
      <formula>NOT(ISERROR(SEARCH("09.00 -13.00",BD48)))</formula>
    </cfRule>
    <cfRule type="containsText" dxfId="2478" priority="2244" operator="containsText" text="09.00 -15:00">
      <formula>NOT(ISERROR(SEARCH("09.00 -15:00",BD48)))</formula>
    </cfRule>
    <cfRule type="containsText" dxfId="2477" priority="2245" operator="containsText" text="09.00 -16.00">
      <formula>NOT(ISERROR(SEARCH("09.00 -16.00",BD48)))</formula>
    </cfRule>
  </conditionalFormatting>
  <conditionalFormatting sqref="BD49:BG54">
    <cfRule type="containsText" dxfId="2476" priority="2240" operator="containsText" text="09.00 -13.00">
      <formula>NOT(ISERROR(SEARCH("09.00 -13.00",BD49)))</formula>
    </cfRule>
    <cfRule type="containsText" dxfId="2475" priority="2241" operator="containsText" text="09.00 -15:00">
      <formula>NOT(ISERROR(SEARCH("09.00 -15:00",BD49)))</formula>
    </cfRule>
    <cfRule type="containsText" dxfId="2474" priority="2242" operator="containsText" text="09.00 -16.00">
      <formula>NOT(ISERROR(SEARCH("09.00 -16.00",BD49)))</formula>
    </cfRule>
  </conditionalFormatting>
  <conditionalFormatting sqref="BD47:BG47">
    <cfRule type="containsText" dxfId="2473" priority="2237" operator="containsText" text="09.00 -13.00">
      <formula>NOT(ISERROR(SEARCH("09.00 -13.00",BD47)))</formula>
    </cfRule>
    <cfRule type="containsText" dxfId="2472" priority="2238" operator="containsText" text="09.00 -15:00">
      <formula>NOT(ISERROR(SEARCH("09.00 -15:00",BD47)))</formula>
    </cfRule>
    <cfRule type="containsText" dxfId="2471" priority="2239" operator="containsText" text="09.00 -16.00">
      <formula>NOT(ISERROR(SEARCH("09.00 -16.00",BD47)))</formula>
    </cfRule>
  </conditionalFormatting>
  <conditionalFormatting sqref="BD53:BG53">
    <cfRule type="containsText" dxfId="2470" priority="2236" operator="containsText" text="09:00 – 13.00 ">
      <formula>NOT(ISERROR(SEARCH("09:00 – 13.00 ",BD53)))</formula>
    </cfRule>
  </conditionalFormatting>
  <conditionalFormatting sqref="BD47:BG54">
    <cfRule type="containsText" dxfId="2469" priority="2235" operator="containsText" text="09:00 – 13.00 ">
      <formula>NOT(ISERROR(SEARCH("09:00 – 13.00 ",BD47)))</formula>
    </cfRule>
  </conditionalFormatting>
  <conditionalFormatting sqref="BD53:BG54">
    <cfRule type="containsText" dxfId="2468" priority="2234" operator="containsText" text="09:00 – 13.00 ">
      <formula>NOT(ISERROR(SEARCH("09:00 – 13.00 ",BD53)))</formula>
    </cfRule>
  </conditionalFormatting>
  <conditionalFormatting sqref="BD48:BG48">
    <cfRule type="containsText" dxfId="2467" priority="2231" operator="containsText" text="09.00 -13.00">
      <formula>NOT(ISERROR(SEARCH("09.00 -13.00",BD48)))</formula>
    </cfRule>
    <cfRule type="containsText" dxfId="2466" priority="2232" operator="containsText" text="09.00 -15:00">
      <formula>NOT(ISERROR(SEARCH("09.00 -15:00",BD48)))</formula>
    </cfRule>
    <cfRule type="containsText" dxfId="2465" priority="2233" operator="containsText" text="09.00 -16.00">
      <formula>NOT(ISERROR(SEARCH("09.00 -16.00",BD48)))</formula>
    </cfRule>
  </conditionalFormatting>
  <conditionalFormatting sqref="BD49:BG54">
    <cfRule type="containsText" dxfId="2464" priority="2228" operator="containsText" text="09.00 -13.00">
      <formula>NOT(ISERROR(SEARCH("09.00 -13.00",BD49)))</formula>
    </cfRule>
    <cfRule type="containsText" dxfId="2463" priority="2229" operator="containsText" text="09.00 -15:00">
      <formula>NOT(ISERROR(SEARCH("09.00 -15:00",BD49)))</formula>
    </cfRule>
    <cfRule type="containsText" dxfId="2462" priority="2230" operator="containsText" text="09.00 -16.00">
      <formula>NOT(ISERROR(SEARCH("09.00 -16.00",BD49)))</formula>
    </cfRule>
  </conditionalFormatting>
  <conditionalFormatting sqref="BD47:BG47">
    <cfRule type="containsText" dxfId="2461" priority="2225" operator="containsText" text="09.00 -13.00">
      <formula>NOT(ISERROR(SEARCH("09.00 -13.00",BD47)))</formula>
    </cfRule>
    <cfRule type="containsText" dxfId="2460" priority="2226" operator="containsText" text="09.00 -15:00">
      <formula>NOT(ISERROR(SEARCH("09.00 -15:00",BD47)))</formula>
    </cfRule>
    <cfRule type="containsText" dxfId="2459" priority="2227" operator="containsText" text="09.00 -16.00">
      <formula>NOT(ISERROR(SEARCH("09.00 -16.00",BD47)))</formula>
    </cfRule>
  </conditionalFormatting>
  <conditionalFormatting sqref="BD48:BG48">
    <cfRule type="containsText" dxfId="2458" priority="2222" operator="containsText" text="09.00 -13:00">
      <formula>NOT(ISERROR(SEARCH("09.00 -13:00",BD48)))</formula>
    </cfRule>
    <cfRule type="containsText" dxfId="2457" priority="2223" operator="containsText" text="08.30 -17.30">
      <formula>NOT(ISERROR(SEARCH("08.30 -17.30",BD48)))</formula>
    </cfRule>
    <cfRule type="containsText" dxfId="2456" priority="2224" operator="containsText" text="08.30 -15:30">
      <formula>NOT(ISERROR(SEARCH("08.30 -15:30",BD48)))</formula>
    </cfRule>
  </conditionalFormatting>
  <conditionalFormatting sqref="BD49:BG54">
    <cfRule type="containsText" dxfId="2455" priority="2219" operator="containsText" text="09.00 -13.00">
      <formula>NOT(ISERROR(SEARCH("09.00 -13.00",BD49)))</formula>
    </cfRule>
    <cfRule type="containsText" dxfId="2454" priority="2220" operator="containsText" text="09.00 -15:00">
      <formula>NOT(ISERROR(SEARCH("09.00 -15:00",BD49)))</formula>
    </cfRule>
    <cfRule type="containsText" dxfId="2453" priority="2221" operator="containsText" text="09.00 -16.00">
      <formula>NOT(ISERROR(SEARCH("09.00 -16.00",BD49)))</formula>
    </cfRule>
  </conditionalFormatting>
  <conditionalFormatting sqref="BD49:BG54">
    <cfRule type="containsText" dxfId="2452" priority="2216" operator="containsText" text="09.00 -13:00">
      <formula>NOT(ISERROR(SEARCH("09.00 -13:00",BD49)))</formula>
    </cfRule>
    <cfRule type="containsText" dxfId="2451" priority="2217" operator="containsText" text="08.30 -17.30">
      <formula>NOT(ISERROR(SEARCH("08.30 -17.30",BD49)))</formula>
    </cfRule>
    <cfRule type="containsText" dxfId="2450" priority="2218" operator="containsText" text="08.30 -15:30">
      <formula>NOT(ISERROR(SEARCH("08.30 -15:30",BD49)))</formula>
    </cfRule>
  </conditionalFormatting>
  <conditionalFormatting sqref="BD47:BG47">
    <cfRule type="containsText" dxfId="2449" priority="2213" operator="containsText" text="09.00 -13.00">
      <formula>NOT(ISERROR(SEARCH("09.00 -13.00",BD47)))</formula>
    </cfRule>
    <cfRule type="containsText" dxfId="2448" priority="2214" operator="containsText" text="09.00 -15:00">
      <formula>NOT(ISERROR(SEARCH("09.00 -15:00",BD47)))</formula>
    </cfRule>
    <cfRule type="containsText" dxfId="2447" priority="2215" operator="containsText" text="09.00 -16.00">
      <formula>NOT(ISERROR(SEARCH("09.00 -16.00",BD47)))</formula>
    </cfRule>
  </conditionalFormatting>
  <conditionalFormatting sqref="BD47:BG47">
    <cfRule type="containsText" dxfId="2446" priority="2210" operator="containsText" text="09.00 -13:00">
      <formula>NOT(ISERROR(SEARCH("09.00 -13:00",BD47)))</formula>
    </cfRule>
    <cfRule type="containsText" dxfId="2445" priority="2211" operator="containsText" text="08.30 -17.30">
      <formula>NOT(ISERROR(SEARCH("08.30 -17.30",BD47)))</formula>
    </cfRule>
    <cfRule type="containsText" dxfId="2444" priority="2212" operator="containsText" text="08.30 -15:30">
      <formula>NOT(ISERROR(SEARCH("08.30 -15:30",BD47)))</formula>
    </cfRule>
  </conditionalFormatting>
  <conditionalFormatting sqref="X25:AS25">
    <cfRule type="containsText" dxfId="2443" priority="2193" operator="containsText" text="08.30 – 14.30">
      <formula>NOT(ISERROR(SEARCH("08.30 – 14.30",X25)))</formula>
    </cfRule>
    <cfRule type="containsText" dxfId="2442" priority="2194" operator="containsText" text="09:30 – 18.30">
      <formula>NOT(ISERROR(SEARCH("09:30 – 18.30",X25)))</formula>
    </cfRule>
    <cfRule type="containsText" dxfId="2441" priority="2195" operator="containsText" text="10.30 – 18.30">
      <formula>NOT(ISERROR(SEARCH("10.30 – 18.30",X25)))</formula>
    </cfRule>
    <cfRule type="containsText" dxfId="2440" priority="2196" operator="containsText" text="09.30 – 18.30">
      <formula>NOT(ISERROR(SEARCH("09.30 – 18.30",X25)))</formula>
    </cfRule>
    <cfRule type="containsText" dxfId="2439" priority="2197" operator="containsText" text="09.00 – 13:00">
      <formula>NOT(ISERROR(SEARCH("09.00 – 13:00",X25)))</formula>
    </cfRule>
    <cfRule type="containsText" dxfId="2438" priority="2198" operator="containsText" text="08.30 – 16.30">
      <formula>NOT(ISERROR(SEARCH("08.30 – 16.30",X25)))</formula>
    </cfRule>
    <cfRule type="containsText" dxfId="2437" priority="2199" operator="containsText" text="08:30 – 17.30">
      <formula>NOT(ISERROR(SEARCH("08:30 – 17.30",X25)))</formula>
    </cfRule>
    <cfRule type="containsText" dxfId="2436" priority="2200" operator="containsText" text="08.30 – 17.30">
      <formula>NOT(ISERROR(SEARCH("08.30 – 17.30",X25)))</formula>
    </cfRule>
    <cfRule type="containsText" dxfId="2435" priority="2201" operator="containsText" text="09.00 – 18.00">
      <formula>NOT(ISERROR(SEARCH("09.00 – 18.00",X25)))</formula>
    </cfRule>
    <cfRule type="containsText" dxfId="2434" priority="2202" operator="containsText" text="09.00 – 13.00">
      <formula>NOT(ISERROR(SEARCH("09.00 – 13.00",X25)))</formula>
    </cfRule>
    <cfRule type="containsText" dxfId="2433" priority="2203" operator="containsText" text="11.30 – 19.30">
      <formula>NOT(ISERROR(SEARCH("11.30 – 19.30",X25)))</formula>
    </cfRule>
    <cfRule type="containsText" dxfId="2432" priority="2204" operator="containsText" text="10.30 – 19.30">
      <formula>NOT(ISERROR(SEARCH("10.30 – 19.30",X25)))</formula>
    </cfRule>
    <cfRule type="containsText" dxfId="2431" priority="2205" operator="containsText" text="09.00 – 15.00">
      <formula>NOT(ISERROR(SEARCH("09.00 – 15.00",X25)))</formula>
    </cfRule>
    <cfRule type="containsText" dxfId="2430" priority="2206" operator="containsText" text="12:30">
      <formula>NOT(ISERROR(SEARCH("12:30",X25)))</formula>
    </cfRule>
    <cfRule type="containsText" dxfId="2429" priority="2207" operator="containsText" text="13:30">
      <formula>NOT(ISERROR(SEARCH("13:30",X25)))</formula>
    </cfRule>
    <cfRule type="containsText" dxfId="2428" priority="2208" operator="containsText" text="FESTIVITÁ">
      <formula>NOT(ISERROR(SEARCH("FESTIVITÁ",X25)))</formula>
    </cfRule>
    <cfRule type="cellIs" dxfId="2427" priority="2209" operator="equal">
      <formula>"DOMENICA"</formula>
    </cfRule>
  </conditionalFormatting>
  <conditionalFormatting sqref="X15:AS15">
    <cfRule type="containsText" dxfId="2426" priority="2176" operator="containsText" text="08.30 – 14.30">
      <formula>NOT(ISERROR(SEARCH("08.30 – 14.30",X15)))</formula>
    </cfRule>
    <cfRule type="containsText" dxfId="2425" priority="2177" operator="containsText" text="09:30 – 18.30">
      <formula>NOT(ISERROR(SEARCH("09:30 – 18.30",X15)))</formula>
    </cfRule>
    <cfRule type="containsText" dxfId="2424" priority="2178" operator="containsText" text="10.30 – 18.30">
      <formula>NOT(ISERROR(SEARCH("10.30 – 18.30",X15)))</formula>
    </cfRule>
    <cfRule type="containsText" dxfId="2423" priority="2179" operator="containsText" text="09.30 – 18.30">
      <formula>NOT(ISERROR(SEARCH("09.30 – 18.30",X15)))</formula>
    </cfRule>
    <cfRule type="containsText" dxfId="2422" priority="2180" operator="containsText" text="09.00 – 13:00">
      <formula>NOT(ISERROR(SEARCH("09.00 – 13:00",X15)))</formula>
    </cfRule>
    <cfRule type="containsText" dxfId="2421" priority="2181" operator="containsText" text="08.30 – 16.30">
      <formula>NOT(ISERROR(SEARCH("08.30 – 16.30",X15)))</formula>
    </cfRule>
    <cfRule type="containsText" dxfId="2420" priority="2182" operator="containsText" text="08:30 – 17.30">
      <formula>NOT(ISERROR(SEARCH("08:30 – 17.30",X15)))</formula>
    </cfRule>
    <cfRule type="containsText" dxfId="2419" priority="2183" operator="containsText" text="08.30 – 17.30">
      <formula>NOT(ISERROR(SEARCH("08.30 – 17.30",X15)))</formula>
    </cfRule>
    <cfRule type="containsText" dxfId="2418" priority="2184" operator="containsText" text="09.00 – 18.00">
      <formula>NOT(ISERROR(SEARCH("09.00 – 18.00",X15)))</formula>
    </cfRule>
    <cfRule type="containsText" dxfId="2417" priority="2185" operator="containsText" text="09.00 – 13.00">
      <formula>NOT(ISERROR(SEARCH("09.00 – 13.00",X15)))</formula>
    </cfRule>
    <cfRule type="containsText" dxfId="2416" priority="2186" operator="containsText" text="11.30 – 19.30">
      <formula>NOT(ISERROR(SEARCH("11.30 – 19.30",X15)))</formula>
    </cfRule>
    <cfRule type="containsText" dxfId="2415" priority="2187" operator="containsText" text="10.30 – 19.30">
      <formula>NOT(ISERROR(SEARCH("10.30 – 19.30",X15)))</formula>
    </cfRule>
    <cfRule type="containsText" dxfId="2414" priority="2188" operator="containsText" text="09.00 – 15.00">
      <formula>NOT(ISERROR(SEARCH("09.00 – 15.00",X15)))</formula>
    </cfRule>
    <cfRule type="containsText" dxfId="2413" priority="2189" operator="containsText" text="12:30">
      <formula>NOT(ISERROR(SEARCH("12:30",X15)))</formula>
    </cfRule>
    <cfRule type="containsText" dxfId="2412" priority="2190" operator="containsText" text="13:30">
      <formula>NOT(ISERROR(SEARCH("13:30",X15)))</formula>
    </cfRule>
    <cfRule type="containsText" dxfId="2411" priority="2191" operator="containsText" text="FESTIVITÁ">
      <formula>NOT(ISERROR(SEARCH("FESTIVITÁ",X15)))</formula>
    </cfRule>
    <cfRule type="cellIs" dxfId="2410" priority="2192" operator="equal">
      <formula>"DOMENICA"</formula>
    </cfRule>
  </conditionalFormatting>
  <conditionalFormatting sqref="X35:AS35">
    <cfRule type="containsText" dxfId="2409" priority="2159" operator="containsText" text="08.30 – 14.30">
      <formula>NOT(ISERROR(SEARCH("08.30 – 14.30",X35)))</formula>
    </cfRule>
    <cfRule type="containsText" dxfId="2408" priority="2160" operator="containsText" text="09:30 – 18.30">
      <formula>NOT(ISERROR(SEARCH("09:30 – 18.30",X35)))</formula>
    </cfRule>
    <cfRule type="containsText" dxfId="2407" priority="2161" operator="containsText" text="10.30 – 18.30">
      <formula>NOT(ISERROR(SEARCH("10.30 – 18.30",X35)))</formula>
    </cfRule>
    <cfRule type="containsText" dxfId="2406" priority="2162" operator="containsText" text="09.30 – 18.30">
      <formula>NOT(ISERROR(SEARCH("09.30 – 18.30",X35)))</formula>
    </cfRule>
    <cfRule type="containsText" dxfId="2405" priority="2163" operator="containsText" text="09.00 – 13:00">
      <formula>NOT(ISERROR(SEARCH("09.00 – 13:00",X35)))</formula>
    </cfRule>
    <cfRule type="containsText" dxfId="2404" priority="2164" operator="containsText" text="08.30 – 16.30">
      <formula>NOT(ISERROR(SEARCH("08.30 – 16.30",X35)))</formula>
    </cfRule>
    <cfRule type="containsText" dxfId="2403" priority="2165" operator="containsText" text="08:30 – 17.30">
      <formula>NOT(ISERROR(SEARCH("08:30 – 17.30",X35)))</formula>
    </cfRule>
    <cfRule type="containsText" dxfId="2402" priority="2166" operator="containsText" text="08.30 – 17.30">
      <formula>NOT(ISERROR(SEARCH("08.30 – 17.30",X35)))</formula>
    </cfRule>
    <cfRule type="containsText" dxfId="2401" priority="2167" operator="containsText" text="09.00 – 18.00">
      <formula>NOT(ISERROR(SEARCH("09.00 – 18.00",X35)))</formula>
    </cfRule>
    <cfRule type="containsText" dxfId="2400" priority="2168" operator="containsText" text="09.00 – 13.00">
      <formula>NOT(ISERROR(SEARCH("09.00 – 13.00",X35)))</formula>
    </cfRule>
    <cfRule type="containsText" dxfId="2399" priority="2169" operator="containsText" text="11.30 – 19.30">
      <formula>NOT(ISERROR(SEARCH("11.30 – 19.30",X35)))</formula>
    </cfRule>
    <cfRule type="containsText" dxfId="2398" priority="2170" operator="containsText" text="10.30 – 19.30">
      <formula>NOT(ISERROR(SEARCH("10.30 – 19.30",X35)))</formula>
    </cfRule>
    <cfRule type="containsText" dxfId="2397" priority="2171" operator="containsText" text="09.00 – 15.00">
      <formula>NOT(ISERROR(SEARCH("09.00 – 15.00",X35)))</formula>
    </cfRule>
    <cfRule type="containsText" dxfId="2396" priority="2172" operator="containsText" text="12:30">
      <formula>NOT(ISERROR(SEARCH("12:30",X35)))</formula>
    </cfRule>
    <cfRule type="containsText" dxfId="2395" priority="2173" operator="containsText" text="13:30">
      <formula>NOT(ISERROR(SEARCH("13:30",X35)))</formula>
    </cfRule>
    <cfRule type="containsText" dxfId="2394" priority="2174" operator="containsText" text="FESTIVITÁ">
      <formula>NOT(ISERROR(SEARCH("FESTIVITÁ",X35)))</formula>
    </cfRule>
    <cfRule type="cellIs" dxfId="2393" priority="2175" operator="equal">
      <formula>"DOMENICA"</formula>
    </cfRule>
  </conditionalFormatting>
  <conditionalFormatting sqref="X45:AS45">
    <cfRule type="containsText" dxfId="2392" priority="2142" operator="containsText" text="08.30 – 14.30">
      <formula>NOT(ISERROR(SEARCH("08.30 – 14.30",X45)))</formula>
    </cfRule>
    <cfRule type="containsText" dxfId="2391" priority="2143" operator="containsText" text="09:30 – 18.30">
      <formula>NOT(ISERROR(SEARCH("09:30 – 18.30",X45)))</formula>
    </cfRule>
    <cfRule type="containsText" dxfId="2390" priority="2144" operator="containsText" text="10.30 – 18.30">
      <formula>NOT(ISERROR(SEARCH("10.30 – 18.30",X45)))</formula>
    </cfRule>
    <cfRule type="containsText" dxfId="2389" priority="2145" operator="containsText" text="09.30 – 18.30">
      <formula>NOT(ISERROR(SEARCH("09.30 – 18.30",X45)))</formula>
    </cfRule>
    <cfRule type="containsText" dxfId="2388" priority="2146" operator="containsText" text="09.00 – 13:00">
      <formula>NOT(ISERROR(SEARCH("09.00 – 13:00",X45)))</formula>
    </cfRule>
    <cfRule type="containsText" dxfId="2387" priority="2147" operator="containsText" text="08.30 – 16.30">
      <formula>NOT(ISERROR(SEARCH("08.30 – 16.30",X45)))</formula>
    </cfRule>
    <cfRule type="containsText" dxfId="2386" priority="2148" operator="containsText" text="08:30 – 17.30">
      <formula>NOT(ISERROR(SEARCH("08:30 – 17.30",X45)))</formula>
    </cfRule>
    <cfRule type="containsText" dxfId="2385" priority="2149" operator="containsText" text="08.30 – 17.30">
      <formula>NOT(ISERROR(SEARCH("08.30 – 17.30",X45)))</formula>
    </cfRule>
    <cfRule type="containsText" dxfId="2384" priority="2150" operator="containsText" text="09.00 – 18.00">
      <formula>NOT(ISERROR(SEARCH("09.00 – 18.00",X45)))</formula>
    </cfRule>
    <cfRule type="containsText" dxfId="2383" priority="2151" operator="containsText" text="09.00 – 13.00">
      <formula>NOT(ISERROR(SEARCH("09.00 – 13.00",X45)))</formula>
    </cfRule>
    <cfRule type="containsText" dxfId="2382" priority="2152" operator="containsText" text="11.30 – 19.30">
      <formula>NOT(ISERROR(SEARCH("11.30 – 19.30",X45)))</formula>
    </cfRule>
    <cfRule type="containsText" dxfId="2381" priority="2153" operator="containsText" text="10.30 – 19.30">
      <formula>NOT(ISERROR(SEARCH("10.30 – 19.30",X45)))</formula>
    </cfRule>
    <cfRule type="containsText" dxfId="2380" priority="2154" operator="containsText" text="09.00 – 15.00">
      <formula>NOT(ISERROR(SEARCH("09.00 – 15.00",X45)))</formula>
    </cfRule>
    <cfRule type="containsText" dxfId="2379" priority="2155" operator="containsText" text="12:30">
      <formula>NOT(ISERROR(SEARCH("12:30",X45)))</formula>
    </cfRule>
    <cfRule type="containsText" dxfId="2378" priority="2156" operator="containsText" text="13:30">
      <formula>NOT(ISERROR(SEARCH("13:30",X45)))</formula>
    </cfRule>
    <cfRule type="containsText" dxfId="2377" priority="2157" operator="containsText" text="FESTIVITÁ">
      <formula>NOT(ISERROR(SEARCH("FESTIVITÁ",X45)))</formula>
    </cfRule>
    <cfRule type="cellIs" dxfId="2376" priority="2158" operator="equal">
      <formula>"DOMENICA"</formula>
    </cfRule>
  </conditionalFormatting>
  <conditionalFormatting sqref="X45:AS45 X35:AS35 X25:AS25 X15:AS15">
    <cfRule type="containsText" dxfId="2375" priority="2136" operator="containsText" text="09.00 - 13.00">
      <formula>NOT(ISERROR(SEARCH("09.00 - 13.00",X15)))</formula>
    </cfRule>
    <cfRule type="containsText" dxfId="2374" priority="2137" operator="containsText" text="09.00 – 15:00">
      <formula>NOT(ISERROR(SEARCH("09.00 – 15:00",X15)))</formula>
    </cfRule>
    <cfRule type="containsText" dxfId="2373" priority="2138" operator="containsText" text="09.00 – 16.00">
      <formula>NOT(ISERROR(SEARCH("09.00 – 16.00",X15)))</formula>
    </cfRule>
    <cfRule type="containsText" dxfId="2372" priority="2139" operator="containsText" text="09.00 - 13:00">
      <formula>NOT(ISERROR(SEARCH("09.00 - 13:00",X15)))</formula>
    </cfRule>
    <cfRule type="containsText" dxfId="2371" priority="2140" operator="containsText" text="08.30 – 16:30 ">
      <formula>NOT(ISERROR(SEARCH("08.30 – 16:30 ",X15)))</formula>
    </cfRule>
    <cfRule type="containsText" dxfId="2370" priority="2141" operator="containsText" text="08.30 – 17:30 ">
      <formula>NOT(ISERROR(SEARCH("08.30 – 17:30 ",X15)))</formula>
    </cfRule>
  </conditionalFormatting>
  <conditionalFormatting sqref="X6:AS6">
    <cfRule type="cellIs" dxfId="2369" priority="2135" operator="equal">
      <formula>_FV(13,"3")</formula>
    </cfRule>
  </conditionalFormatting>
  <conditionalFormatting sqref="X6:AS6">
    <cfRule type="cellIs" dxfId="2368" priority="2134" operator="equal">
      <formula>_FV(13,"3")</formula>
    </cfRule>
  </conditionalFormatting>
  <conditionalFormatting sqref="X6:AS6">
    <cfRule type="cellIs" dxfId="2367" priority="2133" operator="equal">
      <formula>_FV(13,"3")</formula>
    </cfRule>
  </conditionalFormatting>
  <conditionalFormatting sqref="X6:AS6">
    <cfRule type="cellIs" dxfId="2366" priority="2132" operator="equal">
      <formula>_FV(13,"3")</formula>
    </cfRule>
  </conditionalFormatting>
  <conditionalFormatting sqref="X6:AS6">
    <cfRule type="cellIs" dxfId="2365" priority="2131" operator="equal">
      <formula>_FV(13,"3")</formula>
    </cfRule>
  </conditionalFormatting>
  <conditionalFormatting sqref="X46:AS46">
    <cfRule type="cellIs" dxfId="2364" priority="2130" operator="equal">
      <formula>"09.00 – 13.00"</formula>
    </cfRule>
  </conditionalFormatting>
  <conditionalFormatting sqref="X46:AS46">
    <cfRule type="cellIs" dxfId="2363" priority="2129" operator="equal">
      <formula>"09.00 – 15.00"</formula>
    </cfRule>
  </conditionalFormatting>
  <conditionalFormatting sqref="X46:AS46">
    <cfRule type="cellIs" dxfId="2362" priority="2128" operator="equal">
      <formula>"09.00 – 18.00"</formula>
    </cfRule>
  </conditionalFormatting>
  <conditionalFormatting sqref="X46:AS46">
    <cfRule type="cellIs" dxfId="2361" priority="2127" operator="equal">
      <formula>"09.30 – 13.00"</formula>
    </cfRule>
  </conditionalFormatting>
  <conditionalFormatting sqref="X46:AS46">
    <cfRule type="cellIs" dxfId="2360" priority="2126" operator="equal">
      <formula>"10.30 – 19.30"</formula>
    </cfRule>
  </conditionalFormatting>
  <conditionalFormatting sqref="X46:AS46">
    <cfRule type="cellIs" dxfId="2359" priority="2125" operator="equal">
      <formula>"11.30 – 19.30"</formula>
    </cfRule>
  </conditionalFormatting>
  <conditionalFormatting sqref="X46:AS46">
    <cfRule type="cellIs" dxfId="2358" priority="2124" operator="equal">
      <formula>_FV(13,"3")</formula>
    </cfRule>
  </conditionalFormatting>
  <conditionalFormatting sqref="X46:AS46">
    <cfRule type="cellIs" dxfId="2357" priority="2123" operator="equal">
      <formula>_FV(13,"3")</formula>
    </cfRule>
  </conditionalFormatting>
  <conditionalFormatting sqref="X46:AS46">
    <cfRule type="cellIs" dxfId="2356" priority="2122" operator="equal">
      <formula>_FV(13,"3")</formula>
    </cfRule>
  </conditionalFormatting>
  <conditionalFormatting sqref="X46:AS46">
    <cfRule type="containsText" dxfId="2355" priority="2112" operator="containsText" text="DOMENICA">
      <formula>NOT(ISERROR(SEARCH("DOMENICA",X46)))</formula>
    </cfRule>
    <cfRule type="containsText" dxfId="2354" priority="2113" operator="containsText" text="08.30 – 14.30">
      <formula>NOT(ISERROR(SEARCH("08.30 – 14.30",X46)))</formula>
    </cfRule>
    <cfRule type="containsText" dxfId="2353" priority="2114" operator="containsText" text="09.30 – 18.30">
      <formula>NOT(ISERROR(SEARCH("09.30 – 18.30",X46)))</formula>
    </cfRule>
    <cfRule type="containsText" dxfId="2352" priority="2115" operator="containsText" text="08.30 – 16.30">
      <formula>NOT(ISERROR(SEARCH("08.30 – 16.30",X46)))</formula>
    </cfRule>
    <cfRule type="containsText" dxfId="2351" priority="2116" operator="containsText" text="08.30 – 17.30">
      <formula>NOT(ISERROR(SEARCH("08.30 – 17.30",X46)))</formula>
    </cfRule>
    <cfRule type="containsText" dxfId="2350" priority="2117" operator="containsText" text="09.00 – 18.00">
      <formula>NOT(ISERROR(SEARCH("09.00 – 18.00",X46)))</formula>
    </cfRule>
    <cfRule type="containsText" dxfId="2349" priority="2118" operator="containsText" text="09.00 – 15.00">
      <formula>NOT(ISERROR(SEARCH("09.00 – 15.00",X46)))</formula>
    </cfRule>
    <cfRule type="containsText" dxfId="2348" priority="2119" operator="containsText" text="10.30 – 19.30">
      <formula>NOT(ISERROR(SEARCH("10.30 – 19.30",X46)))</formula>
    </cfRule>
    <cfRule type="containsText" dxfId="2347" priority="2120" operator="containsText" text="09.00 – 13.00">
      <formula>NOT(ISERROR(SEARCH("09.00 – 13.00",X46)))</formula>
    </cfRule>
    <cfRule type="containsText" dxfId="2346" priority="2121" operator="containsText" text="11.30 – 19.30">
      <formula>NOT(ISERROR(SEARCH("11.30 – 19.30",X46)))</formula>
    </cfRule>
  </conditionalFormatting>
  <conditionalFormatting sqref="X46:AS46">
    <cfRule type="cellIs" dxfId="2345" priority="2111" operator="equal">
      <formula>"09.00 – 15.00"</formula>
    </cfRule>
  </conditionalFormatting>
  <conditionalFormatting sqref="X46:AS46">
    <cfRule type="cellIs" dxfId="2344" priority="2110" operator="equal">
      <formula>"09.00 – 18.00"</formula>
    </cfRule>
  </conditionalFormatting>
  <conditionalFormatting sqref="X46:AS46">
    <cfRule type="cellIs" dxfId="2343" priority="2109" operator="equal">
      <formula>"09.30 – 13.00"</formula>
    </cfRule>
  </conditionalFormatting>
  <conditionalFormatting sqref="X46:AS46">
    <cfRule type="cellIs" dxfId="2342" priority="2108" operator="equal">
      <formula>"10.30 – 19.30"</formula>
    </cfRule>
  </conditionalFormatting>
  <conditionalFormatting sqref="X46:AS46">
    <cfRule type="cellIs" dxfId="2341" priority="2107" operator="equal">
      <formula>"11.30 – 19.30"</formula>
    </cfRule>
  </conditionalFormatting>
  <conditionalFormatting sqref="X46:AS46">
    <cfRule type="cellIs" dxfId="2340" priority="2106" operator="equal">
      <formula>_FV(13,"3")</formula>
    </cfRule>
  </conditionalFormatting>
  <conditionalFormatting sqref="X46:AS46">
    <cfRule type="cellIs" dxfId="2339" priority="2105" operator="equal">
      <formula>_FV(13,"3")</formula>
    </cfRule>
  </conditionalFormatting>
  <conditionalFormatting sqref="X46:AS46">
    <cfRule type="cellIs" dxfId="2338" priority="2104" operator="equal">
      <formula>_FV(13,"3")</formula>
    </cfRule>
  </conditionalFormatting>
  <conditionalFormatting sqref="X46:AS46">
    <cfRule type="cellIs" dxfId="2337" priority="2103" operator="equal">
      <formula>"09.00 – 15.00"</formula>
    </cfRule>
  </conditionalFormatting>
  <conditionalFormatting sqref="X46:AS46">
    <cfRule type="cellIs" dxfId="2336" priority="2102" operator="equal">
      <formula>"09.00 – 18.00"</formula>
    </cfRule>
  </conditionalFormatting>
  <conditionalFormatting sqref="X46:AS46">
    <cfRule type="cellIs" dxfId="2335" priority="2101" operator="equal">
      <formula>"09.30 – 13.00"</formula>
    </cfRule>
  </conditionalFormatting>
  <conditionalFormatting sqref="X46:AS46">
    <cfRule type="cellIs" dxfId="2334" priority="2100" operator="equal">
      <formula>"10.30 – 19.30"</formula>
    </cfRule>
  </conditionalFormatting>
  <conditionalFormatting sqref="X46:AS46">
    <cfRule type="cellIs" dxfId="2333" priority="2099" operator="equal">
      <formula>"11.30 – 19.30"</formula>
    </cfRule>
  </conditionalFormatting>
  <conditionalFormatting sqref="X46:AS46">
    <cfRule type="cellIs" dxfId="2332" priority="2098" operator="equal">
      <formula>_FV(13,"3")</formula>
    </cfRule>
  </conditionalFormatting>
  <conditionalFormatting sqref="X46:AS46">
    <cfRule type="cellIs" dxfId="2331" priority="2097" operator="equal">
      <formula>_FV(13,"3")</formula>
    </cfRule>
  </conditionalFormatting>
  <conditionalFormatting sqref="X46:AS46">
    <cfRule type="cellIs" dxfId="2330" priority="2096" operator="equal">
      <formula>_FV(13,"3")</formula>
    </cfRule>
  </conditionalFormatting>
  <conditionalFormatting sqref="X46:AS46">
    <cfRule type="containsText" dxfId="2329" priority="2090" operator="containsText" text="09.00 - 13.00">
      <formula>NOT(ISERROR(SEARCH("09.00 - 13.00",X46)))</formula>
    </cfRule>
    <cfRule type="containsText" dxfId="2328" priority="2091" operator="containsText" text="09.00 – 15:00">
      <formula>NOT(ISERROR(SEARCH("09.00 – 15:00",X46)))</formula>
    </cfRule>
    <cfRule type="containsText" dxfId="2327" priority="2092" operator="containsText" text="09.00 – 16.00">
      <formula>NOT(ISERROR(SEARCH("09.00 – 16.00",X46)))</formula>
    </cfRule>
    <cfRule type="containsText" dxfId="2326" priority="2093" operator="containsText" text="09.00 - 13:00">
      <formula>NOT(ISERROR(SEARCH("09.00 - 13:00",X46)))</formula>
    </cfRule>
    <cfRule type="containsText" dxfId="2325" priority="2094" operator="containsText" text="08.30 – 16:30 ">
      <formula>NOT(ISERROR(SEARCH("08.30 – 16:30 ",X46)))</formula>
    </cfRule>
    <cfRule type="containsText" dxfId="2324" priority="2095" operator="containsText" text="08.30 – 17:30 ">
      <formula>NOT(ISERROR(SEARCH("08.30 – 17:30 ",X46)))</formula>
    </cfRule>
  </conditionalFormatting>
  <conditionalFormatting sqref="X46:AS46">
    <cfRule type="cellIs" dxfId="2323" priority="2089" operator="equal">
      <formula>"09.00 – 15.00"</formula>
    </cfRule>
  </conditionalFormatting>
  <conditionalFormatting sqref="X46:AS46">
    <cfRule type="cellIs" dxfId="2322" priority="2088" operator="equal">
      <formula>"09.00 – 18.00"</formula>
    </cfRule>
  </conditionalFormatting>
  <conditionalFormatting sqref="X46:AS46">
    <cfRule type="cellIs" dxfId="2321" priority="2087" operator="equal">
      <formula>"09.30 – 13.00"</formula>
    </cfRule>
  </conditionalFormatting>
  <conditionalFormatting sqref="X46:AS46">
    <cfRule type="cellIs" dxfId="2320" priority="2086" operator="equal">
      <formula>"10.30 – 19.30"</formula>
    </cfRule>
  </conditionalFormatting>
  <conditionalFormatting sqref="X46:AS46">
    <cfRule type="cellIs" dxfId="2319" priority="2085" operator="equal">
      <formula>"11.30 – 19.30"</formula>
    </cfRule>
  </conditionalFormatting>
  <conditionalFormatting sqref="X46:AS46">
    <cfRule type="cellIs" dxfId="2318" priority="2084" operator="equal">
      <formula>_FV(13,"3")</formula>
    </cfRule>
  </conditionalFormatting>
  <conditionalFormatting sqref="X46:AS46">
    <cfRule type="cellIs" dxfId="2317" priority="2083" operator="equal">
      <formula>_FV(13,"3")</formula>
    </cfRule>
  </conditionalFormatting>
  <conditionalFormatting sqref="X46:AS46">
    <cfRule type="cellIs" dxfId="2316" priority="2082" operator="equal">
      <formula>_FV(13,"3")</formula>
    </cfRule>
  </conditionalFormatting>
  <conditionalFormatting sqref="X46:AS46">
    <cfRule type="containsText" dxfId="2315" priority="2072" operator="containsText" text="DOMENICA">
      <formula>NOT(ISERROR(SEARCH("DOMENICA",X46)))</formula>
    </cfRule>
    <cfRule type="containsText" dxfId="2314" priority="2073" operator="containsText" text="08.30 – 14.30">
      <formula>NOT(ISERROR(SEARCH("08.30 – 14.30",X46)))</formula>
    </cfRule>
    <cfRule type="containsText" dxfId="2313" priority="2074" operator="containsText" text="09.30 – 18.30">
      <formula>NOT(ISERROR(SEARCH("09.30 – 18.30",X46)))</formula>
    </cfRule>
    <cfRule type="containsText" dxfId="2312" priority="2075" operator="containsText" text="08.30 – 16.30">
      <formula>NOT(ISERROR(SEARCH("08.30 – 16.30",X46)))</formula>
    </cfRule>
    <cfRule type="containsText" dxfId="2311" priority="2076" operator="containsText" text="08.30 – 17.30">
      <formula>NOT(ISERROR(SEARCH("08.30 – 17.30",X46)))</formula>
    </cfRule>
    <cfRule type="containsText" dxfId="2310" priority="2077" operator="containsText" text="09.00 – 18.00">
      <formula>NOT(ISERROR(SEARCH("09.00 – 18.00",X46)))</formula>
    </cfRule>
    <cfRule type="containsText" dxfId="2309" priority="2078" operator="containsText" text="09.00 – 15.00">
      <formula>NOT(ISERROR(SEARCH("09.00 – 15.00",X46)))</formula>
    </cfRule>
    <cfRule type="containsText" dxfId="2308" priority="2079" operator="containsText" text="10.30 – 19.30">
      <formula>NOT(ISERROR(SEARCH("10.30 – 19.30",X46)))</formula>
    </cfRule>
    <cfRule type="containsText" dxfId="2307" priority="2080" operator="containsText" text="09.00 – 13.00">
      <formula>NOT(ISERROR(SEARCH("09.00 – 13.00",X46)))</formula>
    </cfRule>
    <cfRule type="containsText" dxfId="2306" priority="2081" operator="containsText" text="11.30 – 19.30">
      <formula>NOT(ISERROR(SEARCH("11.30 – 19.30",X46)))</formula>
    </cfRule>
  </conditionalFormatting>
  <conditionalFormatting sqref="X46:AS46">
    <cfRule type="cellIs" dxfId="2305" priority="2071" operator="equal">
      <formula>"09.00 – 18.00"</formula>
    </cfRule>
  </conditionalFormatting>
  <conditionalFormatting sqref="X46:AS46">
    <cfRule type="cellIs" dxfId="2304" priority="2070" operator="equal">
      <formula>"09.30 – 13.00"</formula>
    </cfRule>
  </conditionalFormatting>
  <conditionalFormatting sqref="X46:AS46">
    <cfRule type="cellIs" dxfId="2303" priority="2069" operator="equal">
      <formula>"10.30 – 19.30"</formula>
    </cfRule>
  </conditionalFormatting>
  <conditionalFormatting sqref="X46:AS46">
    <cfRule type="cellIs" dxfId="2302" priority="2068" operator="equal">
      <formula>"11.30 – 19.30"</formula>
    </cfRule>
  </conditionalFormatting>
  <conditionalFormatting sqref="X46:AS46">
    <cfRule type="cellIs" dxfId="2301" priority="2067" operator="equal">
      <formula>_FV(13,"3")</formula>
    </cfRule>
  </conditionalFormatting>
  <conditionalFormatting sqref="X46:AS46">
    <cfRule type="cellIs" dxfId="2300" priority="2066" operator="equal">
      <formula>_FV(13,"3")</formula>
    </cfRule>
  </conditionalFormatting>
  <conditionalFormatting sqref="X46:AS46">
    <cfRule type="cellIs" dxfId="2299" priority="2065" operator="equal">
      <formula>_FV(13,"3")</formula>
    </cfRule>
  </conditionalFormatting>
  <conditionalFormatting sqref="X46:AS46">
    <cfRule type="cellIs" dxfId="2298" priority="2064" operator="equal">
      <formula>"09.00 – 18.00"</formula>
    </cfRule>
  </conditionalFormatting>
  <conditionalFormatting sqref="X46:AS46">
    <cfRule type="cellIs" dxfId="2297" priority="2063" operator="equal">
      <formula>"09.30 – 13.00"</formula>
    </cfRule>
  </conditionalFormatting>
  <conditionalFormatting sqref="X46:AS46">
    <cfRule type="cellIs" dxfId="2296" priority="2062" operator="equal">
      <formula>"10.30 – 19.30"</formula>
    </cfRule>
  </conditionalFormatting>
  <conditionalFormatting sqref="X46:AS46">
    <cfRule type="cellIs" dxfId="2295" priority="2061" operator="equal">
      <formula>"11.30 – 19.30"</formula>
    </cfRule>
  </conditionalFormatting>
  <conditionalFormatting sqref="X46:AS46">
    <cfRule type="cellIs" dxfId="2294" priority="2060" operator="equal">
      <formula>_FV(13,"3")</formula>
    </cfRule>
  </conditionalFormatting>
  <conditionalFormatting sqref="X46:AS46">
    <cfRule type="cellIs" dxfId="2293" priority="2059" operator="equal">
      <formula>_FV(13,"3")</formula>
    </cfRule>
  </conditionalFormatting>
  <conditionalFormatting sqref="X46:AS46">
    <cfRule type="cellIs" dxfId="2292" priority="2058" operator="equal">
      <formula>_FV(13,"3")</formula>
    </cfRule>
  </conditionalFormatting>
  <conditionalFormatting sqref="X47:AS54">
    <cfRule type="containsText" dxfId="2291" priority="2041" operator="containsText" text="08.30 – 14.30">
      <formula>NOT(ISERROR(SEARCH("08.30 – 14.30",X47)))</formula>
    </cfRule>
    <cfRule type="containsText" dxfId="2290" priority="2042" operator="containsText" text="09:30 – 18.30">
      <formula>NOT(ISERROR(SEARCH("09:30 – 18.30",X47)))</formula>
    </cfRule>
    <cfRule type="containsText" dxfId="2289" priority="2043" operator="containsText" text="10.30 – 18.30">
      <formula>NOT(ISERROR(SEARCH("10.30 – 18.30",X47)))</formula>
    </cfRule>
    <cfRule type="containsText" dxfId="2288" priority="2044" operator="containsText" text="09.30 – 18.30">
      <formula>NOT(ISERROR(SEARCH("09.30 – 18.30",X47)))</formula>
    </cfRule>
    <cfRule type="containsText" dxfId="2287" priority="2045" operator="containsText" text="09.00 – 13:00">
      <formula>NOT(ISERROR(SEARCH("09.00 – 13:00",X47)))</formula>
    </cfRule>
    <cfRule type="containsText" dxfId="2286" priority="2046" operator="containsText" text="08.30 – 16.30">
      <formula>NOT(ISERROR(SEARCH("08.30 – 16.30",X47)))</formula>
    </cfRule>
    <cfRule type="containsText" dxfId="2285" priority="2047" operator="containsText" text="08:30 – 17.30">
      <formula>NOT(ISERROR(SEARCH("08:30 – 17.30",X47)))</formula>
    </cfRule>
    <cfRule type="containsText" dxfId="2284" priority="2048" operator="containsText" text="08.30 – 17.30">
      <formula>NOT(ISERROR(SEARCH("08.30 – 17.30",X47)))</formula>
    </cfRule>
    <cfRule type="containsText" dxfId="2283" priority="2049" operator="containsText" text="09.00 – 18.00">
      <formula>NOT(ISERROR(SEARCH("09.00 – 18.00",X47)))</formula>
    </cfRule>
    <cfRule type="containsText" dxfId="2282" priority="2050" operator="containsText" text="09.00 – 13.00">
      <formula>NOT(ISERROR(SEARCH("09.00 – 13.00",X47)))</formula>
    </cfRule>
    <cfRule type="containsText" dxfId="2281" priority="2051" operator="containsText" text="11.30 – 19.30">
      <formula>NOT(ISERROR(SEARCH("11.30 – 19.30",X47)))</formula>
    </cfRule>
    <cfRule type="containsText" dxfId="2280" priority="2052" operator="containsText" text="10.30 – 19.30">
      <formula>NOT(ISERROR(SEARCH("10.30 – 19.30",X47)))</formula>
    </cfRule>
    <cfRule type="containsText" dxfId="2279" priority="2053" operator="containsText" text="09.00 – 15.00">
      <formula>NOT(ISERROR(SEARCH("09.00 – 15.00",X47)))</formula>
    </cfRule>
    <cfRule type="containsText" dxfId="2278" priority="2054" operator="containsText" text="1 2 : 3 0">
      <formula>NOT(ISERROR(SEARCH("1 2 : 3 0",X47)))</formula>
    </cfRule>
    <cfRule type="containsText" dxfId="2277" priority="2055" operator="containsText" text="1 3 : 3 0">
      <formula>NOT(ISERROR(SEARCH("1 3 : 3 0",X47)))</formula>
    </cfRule>
    <cfRule type="containsText" dxfId="2276" priority="2056" operator="containsText" text="FESTIVITÁ">
      <formula>NOT(ISERROR(SEARCH("FESTIVITÁ",X47)))</formula>
    </cfRule>
    <cfRule type="cellIs" dxfId="2275" priority="2057" operator="equal">
      <formula>"DOMENICA"</formula>
    </cfRule>
  </conditionalFormatting>
  <conditionalFormatting sqref="X47:AS54">
    <cfRule type="containsText" dxfId="2274" priority="2035" operator="containsText" text="09.00 - 13.00">
      <formula>NOT(ISERROR(SEARCH("09.00 - 13.00",X47)))</formula>
    </cfRule>
    <cfRule type="containsText" dxfId="2273" priority="2036" operator="containsText" text="09.00 – 15:00">
      <formula>NOT(ISERROR(SEARCH("09.00 – 15:00",X47)))</formula>
    </cfRule>
    <cfRule type="containsText" dxfId="2272" priority="2037" operator="containsText" text="09.00 – 16.00">
      <formula>NOT(ISERROR(SEARCH("09.00 – 16.00",X47)))</formula>
    </cfRule>
    <cfRule type="containsText" dxfId="2271" priority="2038" operator="containsText" text="09.00 - 13:00">
      <formula>NOT(ISERROR(SEARCH("09.00 - 13:00",X47)))</formula>
    </cfRule>
    <cfRule type="containsText" dxfId="2270" priority="2039" operator="containsText" text="08.30 – 16:30 ">
      <formula>NOT(ISERROR(SEARCH("08.30 – 16:30 ",X47)))</formula>
    </cfRule>
    <cfRule type="containsText" dxfId="2269" priority="2040" operator="containsText" text="08.30 – 17:30 ">
      <formula>NOT(ISERROR(SEARCH("08.30 – 17:30 ",X47)))</formula>
    </cfRule>
  </conditionalFormatting>
  <conditionalFormatting sqref="X47:AS54">
    <cfRule type="containsText" dxfId="2268" priority="2034" operator="containsText" text="1 3 : 0 0">
      <formula>NOT(ISERROR(SEARCH("1 3 : 0 0",X47)))</formula>
    </cfRule>
  </conditionalFormatting>
  <conditionalFormatting sqref="X47:AS47">
    <cfRule type="containsText" dxfId="2267" priority="2033" operator="containsText" text="13:00">
      <formula>NOT(ISERROR(SEARCH("13:00",X47)))</formula>
    </cfRule>
  </conditionalFormatting>
  <conditionalFormatting sqref="X47:AS54">
    <cfRule type="containsText" dxfId="2266" priority="2032" operator="containsText" text="09:00 – 13.00 ">
      <formula>NOT(ISERROR(SEARCH("09:00 – 13.00 ",X47)))</formula>
    </cfRule>
  </conditionalFormatting>
  <conditionalFormatting sqref="X53:AS53">
    <cfRule type="containsText" dxfId="2265" priority="2031" operator="containsText" text="09:00 – 13.00 ">
      <formula>NOT(ISERROR(SEARCH("09:00 – 13.00 ",X53)))</formula>
    </cfRule>
  </conditionalFormatting>
  <conditionalFormatting sqref="X47:AS54">
    <cfRule type="containsText" dxfId="2264" priority="2030" operator="containsText" text="09:00 – 13.00 ">
      <formula>NOT(ISERROR(SEARCH("09:00 – 13.00 ",X47)))</formula>
    </cfRule>
  </conditionalFormatting>
  <conditionalFormatting sqref="X53:AS54">
    <cfRule type="containsText" dxfId="2263" priority="2029" operator="containsText" text="09:00 – 13.00 ">
      <formula>NOT(ISERROR(SEARCH("09:00 – 13.00 ",X53)))</formula>
    </cfRule>
  </conditionalFormatting>
  <conditionalFormatting sqref="X48:AS48">
    <cfRule type="containsText" dxfId="2262" priority="2026" operator="containsText" text="09.00 -13.00">
      <formula>NOT(ISERROR(SEARCH("09.00 -13.00",X48)))</formula>
    </cfRule>
    <cfRule type="containsText" dxfId="2261" priority="2027" operator="containsText" text="09.00 -15:00">
      <formula>NOT(ISERROR(SEARCH("09.00 -15:00",X48)))</formula>
    </cfRule>
    <cfRule type="containsText" dxfId="2260" priority="2028" operator="containsText" text="09.00 -16.00">
      <formula>NOT(ISERROR(SEARCH("09.00 -16.00",X48)))</formula>
    </cfRule>
  </conditionalFormatting>
  <conditionalFormatting sqref="X49:AS54">
    <cfRule type="containsText" dxfId="2259" priority="2023" operator="containsText" text="09.00 -13.00">
      <formula>NOT(ISERROR(SEARCH("09.00 -13.00",X49)))</formula>
    </cfRule>
    <cfRule type="containsText" dxfId="2258" priority="2024" operator="containsText" text="09.00 -15:00">
      <formula>NOT(ISERROR(SEARCH("09.00 -15:00",X49)))</formula>
    </cfRule>
    <cfRule type="containsText" dxfId="2257" priority="2025" operator="containsText" text="09.00 -16.00">
      <formula>NOT(ISERROR(SEARCH("09.00 -16.00",X49)))</formula>
    </cfRule>
  </conditionalFormatting>
  <conditionalFormatting sqref="X47:AS47">
    <cfRule type="containsText" dxfId="2256" priority="2020" operator="containsText" text="09.00 -13.00">
      <formula>NOT(ISERROR(SEARCH("09.00 -13.00",X47)))</formula>
    </cfRule>
    <cfRule type="containsText" dxfId="2255" priority="2021" operator="containsText" text="09.00 -15:00">
      <formula>NOT(ISERROR(SEARCH("09.00 -15:00",X47)))</formula>
    </cfRule>
    <cfRule type="containsText" dxfId="2254" priority="2022" operator="containsText" text="09.00 -16.00">
      <formula>NOT(ISERROR(SEARCH("09.00 -16.00",X47)))</formula>
    </cfRule>
  </conditionalFormatting>
  <conditionalFormatting sqref="X53:AS53">
    <cfRule type="containsText" dxfId="2253" priority="2019" operator="containsText" text="09:00 – 13.00 ">
      <formula>NOT(ISERROR(SEARCH("09:00 – 13.00 ",X53)))</formula>
    </cfRule>
  </conditionalFormatting>
  <conditionalFormatting sqref="X47:AS54">
    <cfRule type="containsText" dxfId="2252" priority="2018" operator="containsText" text="09:00 – 13.00 ">
      <formula>NOT(ISERROR(SEARCH("09:00 – 13.00 ",X47)))</formula>
    </cfRule>
  </conditionalFormatting>
  <conditionalFormatting sqref="X53:AS54">
    <cfRule type="containsText" dxfId="2251" priority="2017" operator="containsText" text="09:00 – 13.00 ">
      <formula>NOT(ISERROR(SEARCH("09:00 – 13.00 ",X53)))</formula>
    </cfRule>
  </conditionalFormatting>
  <conditionalFormatting sqref="X48:AS48">
    <cfRule type="containsText" dxfId="2250" priority="2014" operator="containsText" text="09.00 -13.00">
      <formula>NOT(ISERROR(SEARCH("09.00 -13.00",X48)))</formula>
    </cfRule>
    <cfRule type="containsText" dxfId="2249" priority="2015" operator="containsText" text="09.00 -15:00">
      <formula>NOT(ISERROR(SEARCH("09.00 -15:00",X48)))</formula>
    </cfRule>
    <cfRule type="containsText" dxfId="2248" priority="2016" operator="containsText" text="09.00 -16.00">
      <formula>NOT(ISERROR(SEARCH("09.00 -16.00",X48)))</formula>
    </cfRule>
  </conditionalFormatting>
  <conditionalFormatting sqref="X49:AS54">
    <cfRule type="containsText" dxfId="2247" priority="2011" operator="containsText" text="09.00 -13.00">
      <formula>NOT(ISERROR(SEARCH("09.00 -13.00",X49)))</formula>
    </cfRule>
    <cfRule type="containsText" dxfId="2246" priority="2012" operator="containsText" text="09.00 -15:00">
      <formula>NOT(ISERROR(SEARCH("09.00 -15:00",X49)))</formula>
    </cfRule>
    <cfRule type="containsText" dxfId="2245" priority="2013" operator="containsText" text="09.00 -16.00">
      <formula>NOT(ISERROR(SEARCH("09.00 -16.00",X49)))</formula>
    </cfRule>
  </conditionalFormatting>
  <conditionalFormatting sqref="X47:AS47">
    <cfRule type="containsText" dxfId="2244" priority="2008" operator="containsText" text="09.00 -13.00">
      <formula>NOT(ISERROR(SEARCH("09.00 -13.00",X47)))</formula>
    </cfRule>
    <cfRule type="containsText" dxfId="2243" priority="2009" operator="containsText" text="09.00 -15:00">
      <formula>NOT(ISERROR(SEARCH("09.00 -15:00",X47)))</formula>
    </cfRule>
    <cfRule type="containsText" dxfId="2242" priority="2010" operator="containsText" text="09.00 -16.00">
      <formula>NOT(ISERROR(SEARCH("09.00 -16.00",X47)))</formula>
    </cfRule>
  </conditionalFormatting>
  <conditionalFormatting sqref="X48:AS48">
    <cfRule type="containsText" dxfId="2241" priority="2005" operator="containsText" text="09.00 -13:00">
      <formula>NOT(ISERROR(SEARCH("09.00 -13:00",X48)))</formula>
    </cfRule>
    <cfRule type="containsText" dxfId="2240" priority="2006" operator="containsText" text="08.30 -17.30">
      <formula>NOT(ISERROR(SEARCH("08.30 -17.30",X48)))</formula>
    </cfRule>
    <cfRule type="containsText" dxfId="2239" priority="2007" operator="containsText" text="08.30 -15:30">
      <formula>NOT(ISERROR(SEARCH("08.30 -15:30",X48)))</formula>
    </cfRule>
  </conditionalFormatting>
  <conditionalFormatting sqref="X49:AS54">
    <cfRule type="containsText" dxfId="2238" priority="2002" operator="containsText" text="09.00 -13.00">
      <formula>NOT(ISERROR(SEARCH("09.00 -13.00",X49)))</formula>
    </cfRule>
    <cfRule type="containsText" dxfId="2237" priority="2003" operator="containsText" text="09.00 -15:00">
      <formula>NOT(ISERROR(SEARCH("09.00 -15:00",X49)))</formula>
    </cfRule>
    <cfRule type="containsText" dxfId="2236" priority="2004" operator="containsText" text="09.00 -16.00">
      <formula>NOT(ISERROR(SEARCH("09.00 -16.00",X49)))</formula>
    </cfRule>
  </conditionalFormatting>
  <conditionalFormatting sqref="X49:AS54">
    <cfRule type="containsText" dxfId="2235" priority="1999" operator="containsText" text="09.00 -13:00">
      <formula>NOT(ISERROR(SEARCH("09.00 -13:00",X49)))</formula>
    </cfRule>
    <cfRule type="containsText" dxfId="2234" priority="2000" operator="containsText" text="08.30 -17.30">
      <formula>NOT(ISERROR(SEARCH("08.30 -17.30",X49)))</formula>
    </cfRule>
    <cfRule type="containsText" dxfId="2233" priority="2001" operator="containsText" text="08.30 -15:30">
      <formula>NOT(ISERROR(SEARCH("08.30 -15:30",X49)))</formula>
    </cfRule>
  </conditionalFormatting>
  <conditionalFormatting sqref="X47:AS47">
    <cfRule type="containsText" dxfId="2232" priority="1996" operator="containsText" text="09.00 -13.00">
      <formula>NOT(ISERROR(SEARCH("09.00 -13.00",X47)))</formula>
    </cfRule>
    <cfRule type="containsText" dxfId="2231" priority="1997" operator="containsText" text="09.00 -15:00">
      <formula>NOT(ISERROR(SEARCH("09.00 -15:00",X47)))</formula>
    </cfRule>
    <cfRule type="containsText" dxfId="2230" priority="1998" operator="containsText" text="09.00 -16.00">
      <formula>NOT(ISERROR(SEARCH("09.00 -16.00",X47)))</formula>
    </cfRule>
  </conditionalFormatting>
  <conditionalFormatting sqref="X47:AS47">
    <cfRule type="containsText" dxfId="2229" priority="1993" operator="containsText" text="09.00 -13:00">
      <formula>NOT(ISERROR(SEARCH("09.00 -13:00",X47)))</formula>
    </cfRule>
    <cfRule type="containsText" dxfId="2228" priority="1994" operator="containsText" text="08.30 -17.30">
      <formula>NOT(ISERROR(SEARCH("08.30 -17.30",X47)))</formula>
    </cfRule>
    <cfRule type="containsText" dxfId="2227" priority="1995" operator="containsText" text="08.30 -15:30">
      <formula>NOT(ISERROR(SEARCH("08.30 -15:30",X47)))</formula>
    </cfRule>
  </conditionalFormatting>
  <conditionalFormatting sqref="X36:AS36">
    <cfRule type="cellIs" dxfId="2226" priority="1992" operator="equal">
      <formula>"09.00 – 13.00"</formula>
    </cfRule>
  </conditionalFormatting>
  <conditionalFormatting sqref="X36:AS36">
    <cfRule type="cellIs" dxfId="2225" priority="1991" operator="equal">
      <formula>"09.00 – 15.00"</formula>
    </cfRule>
  </conditionalFormatting>
  <conditionalFormatting sqref="X36:AS36">
    <cfRule type="cellIs" dxfId="2224" priority="1990" operator="equal">
      <formula>"09.00 – 18.00"</formula>
    </cfRule>
  </conditionalFormatting>
  <conditionalFormatting sqref="X36:AS36">
    <cfRule type="cellIs" dxfId="2223" priority="1989" operator="equal">
      <formula>"09.30 – 13.00"</formula>
    </cfRule>
  </conditionalFormatting>
  <conditionalFormatting sqref="X36:AS36">
    <cfRule type="cellIs" dxfId="2222" priority="1988" operator="equal">
      <formula>"10.30 – 19.30"</formula>
    </cfRule>
  </conditionalFormatting>
  <conditionalFormatting sqref="X36:AS36">
    <cfRule type="cellIs" dxfId="2221" priority="1987" operator="equal">
      <formula>"11.30 – 19.30"</formula>
    </cfRule>
  </conditionalFormatting>
  <conditionalFormatting sqref="X36:AS36">
    <cfRule type="cellIs" dxfId="2220" priority="1986" operator="equal">
      <formula>_FV(13,"3")</formula>
    </cfRule>
  </conditionalFormatting>
  <conditionalFormatting sqref="X36:AS36">
    <cfRule type="cellIs" dxfId="2219" priority="1985" operator="equal">
      <formula>_FV(13,"3")</formula>
    </cfRule>
  </conditionalFormatting>
  <conditionalFormatting sqref="X36:AS36">
    <cfRule type="cellIs" dxfId="2218" priority="1984" operator="equal">
      <formula>_FV(13,"3")</formula>
    </cfRule>
  </conditionalFormatting>
  <conditionalFormatting sqref="X36:AS36">
    <cfRule type="containsText" dxfId="2217" priority="1974" operator="containsText" text="DOMENICA">
      <formula>NOT(ISERROR(SEARCH("DOMENICA",X36)))</formula>
    </cfRule>
    <cfRule type="containsText" dxfId="2216" priority="1975" operator="containsText" text="08.30 – 14.30">
      <formula>NOT(ISERROR(SEARCH("08.30 – 14.30",X36)))</formula>
    </cfRule>
    <cfRule type="containsText" dxfId="2215" priority="1976" operator="containsText" text="09.30 – 18.30">
      <formula>NOT(ISERROR(SEARCH("09.30 – 18.30",X36)))</formula>
    </cfRule>
    <cfRule type="containsText" dxfId="2214" priority="1977" operator="containsText" text="08.30 – 16.30">
      <formula>NOT(ISERROR(SEARCH("08.30 – 16.30",X36)))</formula>
    </cfRule>
    <cfRule type="containsText" dxfId="2213" priority="1978" operator="containsText" text="08.30 – 17.30">
      <formula>NOT(ISERROR(SEARCH("08.30 – 17.30",X36)))</formula>
    </cfRule>
    <cfRule type="containsText" dxfId="2212" priority="1979" operator="containsText" text="09.00 – 18.00">
      <formula>NOT(ISERROR(SEARCH("09.00 – 18.00",X36)))</formula>
    </cfRule>
    <cfRule type="containsText" dxfId="2211" priority="1980" operator="containsText" text="09.00 – 15.00">
      <formula>NOT(ISERROR(SEARCH("09.00 – 15.00",X36)))</formula>
    </cfRule>
    <cfRule type="containsText" dxfId="2210" priority="1981" operator="containsText" text="10.30 – 19.30">
      <formula>NOT(ISERROR(SEARCH("10.30 – 19.30",X36)))</formula>
    </cfRule>
    <cfRule type="containsText" dxfId="2209" priority="1982" operator="containsText" text="09.00 – 13.00">
      <formula>NOT(ISERROR(SEARCH("09.00 – 13.00",X36)))</formula>
    </cfRule>
    <cfRule type="containsText" dxfId="2208" priority="1983" operator="containsText" text="11.30 – 19.30">
      <formula>NOT(ISERROR(SEARCH("11.30 – 19.30",X36)))</formula>
    </cfRule>
  </conditionalFormatting>
  <conditionalFormatting sqref="X36:AS36">
    <cfRule type="cellIs" dxfId="2207" priority="1973" operator="equal">
      <formula>"09.00 – 15.00"</formula>
    </cfRule>
  </conditionalFormatting>
  <conditionalFormatting sqref="X36:AS36">
    <cfRule type="cellIs" dxfId="2206" priority="1972" operator="equal">
      <formula>"09.00 – 18.00"</formula>
    </cfRule>
  </conditionalFormatting>
  <conditionalFormatting sqref="X36:AS36">
    <cfRule type="cellIs" dxfId="2205" priority="1971" operator="equal">
      <formula>"09.30 – 13.00"</formula>
    </cfRule>
  </conditionalFormatting>
  <conditionalFormatting sqref="X36:AS36">
    <cfRule type="cellIs" dxfId="2204" priority="1970" operator="equal">
      <formula>"10.30 – 19.30"</formula>
    </cfRule>
  </conditionalFormatting>
  <conditionalFormatting sqref="X36:AS36">
    <cfRule type="cellIs" dxfId="2203" priority="1969" operator="equal">
      <formula>"11.30 – 19.30"</formula>
    </cfRule>
  </conditionalFormatting>
  <conditionalFormatting sqref="X36:AS36">
    <cfRule type="cellIs" dxfId="2202" priority="1968" operator="equal">
      <formula>_FV(13,"3")</formula>
    </cfRule>
  </conditionalFormatting>
  <conditionalFormatting sqref="X36:AS36">
    <cfRule type="cellIs" dxfId="2201" priority="1967" operator="equal">
      <formula>_FV(13,"3")</formula>
    </cfRule>
  </conditionalFormatting>
  <conditionalFormatting sqref="X36:AS36">
    <cfRule type="cellIs" dxfId="2200" priority="1966" operator="equal">
      <formula>_FV(13,"3")</formula>
    </cfRule>
  </conditionalFormatting>
  <conditionalFormatting sqref="X36:AS36">
    <cfRule type="cellIs" dxfId="2199" priority="1965" operator="equal">
      <formula>"09.00 – 15.00"</formula>
    </cfRule>
  </conditionalFormatting>
  <conditionalFormatting sqref="X36:AS36">
    <cfRule type="cellIs" dxfId="2198" priority="1964" operator="equal">
      <formula>"09.00 – 18.00"</formula>
    </cfRule>
  </conditionalFormatting>
  <conditionalFormatting sqref="X36:AS36">
    <cfRule type="cellIs" dxfId="2197" priority="1963" operator="equal">
      <formula>"09.30 – 13.00"</formula>
    </cfRule>
  </conditionalFormatting>
  <conditionalFormatting sqref="X36:AS36">
    <cfRule type="cellIs" dxfId="2196" priority="1962" operator="equal">
      <formula>"10.30 – 19.30"</formula>
    </cfRule>
  </conditionalFormatting>
  <conditionalFormatting sqref="X36:AS36">
    <cfRule type="cellIs" dxfId="2195" priority="1961" operator="equal">
      <formula>"11.30 – 19.30"</formula>
    </cfRule>
  </conditionalFormatting>
  <conditionalFormatting sqref="X36:AS36">
    <cfRule type="cellIs" dxfId="2194" priority="1960" operator="equal">
      <formula>_FV(13,"3")</formula>
    </cfRule>
  </conditionalFormatting>
  <conditionalFormatting sqref="X36:AS36">
    <cfRule type="cellIs" dxfId="2193" priority="1959" operator="equal">
      <formula>_FV(13,"3")</formula>
    </cfRule>
  </conditionalFormatting>
  <conditionalFormatting sqref="X36:AS36">
    <cfRule type="cellIs" dxfId="2192" priority="1958" operator="equal">
      <formula>_FV(13,"3")</formula>
    </cfRule>
  </conditionalFormatting>
  <conditionalFormatting sqref="X36:AS36">
    <cfRule type="containsText" dxfId="2191" priority="1952" operator="containsText" text="09.00 - 13.00">
      <formula>NOT(ISERROR(SEARCH("09.00 - 13.00",X36)))</formula>
    </cfRule>
    <cfRule type="containsText" dxfId="2190" priority="1953" operator="containsText" text="09.00 – 15:00">
      <formula>NOT(ISERROR(SEARCH("09.00 – 15:00",X36)))</formula>
    </cfRule>
    <cfRule type="containsText" dxfId="2189" priority="1954" operator="containsText" text="09.00 – 16.00">
      <formula>NOT(ISERROR(SEARCH("09.00 – 16.00",X36)))</formula>
    </cfRule>
    <cfRule type="containsText" dxfId="2188" priority="1955" operator="containsText" text="09.00 - 13:00">
      <formula>NOT(ISERROR(SEARCH("09.00 - 13:00",X36)))</formula>
    </cfRule>
    <cfRule type="containsText" dxfId="2187" priority="1956" operator="containsText" text="08.30 – 16:30 ">
      <formula>NOT(ISERROR(SEARCH("08.30 – 16:30 ",X36)))</formula>
    </cfRule>
    <cfRule type="containsText" dxfId="2186" priority="1957" operator="containsText" text="08.30 – 17:30 ">
      <formula>NOT(ISERROR(SEARCH("08.30 – 17:30 ",X36)))</formula>
    </cfRule>
  </conditionalFormatting>
  <conditionalFormatting sqref="X36:AS36">
    <cfRule type="cellIs" dxfId="2185" priority="1951" operator="equal">
      <formula>"09.00 – 15.00"</formula>
    </cfRule>
  </conditionalFormatting>
  <conditionalFormatting sqref="X36:AS36">
    <cfRule type="cellIs" dxfId="2184" priority="1950" operator="equal">
      <formula>"09.00 – 18.00"</formula>
    </cfRule>
  </conditionalFormatting>
  <conditionalFormatting sqref="X36:AS36">
    <cfRule type="cellIs" dxfId="2183" priority="1949" operator="equal">
      <formula>"09.30 – 13.00"</formula>
    </cfRule>
  </conditionalFormatting>
  <conditionalFormatting sqref="X36:AS36">
    <cfRule type="cellIs" dxfId="2182" priority="1948" operator="equal">
      <formula>"10.30 – 19.30"</formula>
    </cfRule>
  </conditionalFormatting>
  <conditionalFormatting sqref="X36:AS36">
    <cfRule type="cellIs" dxfId="2181" priority="1947" operator="equal">
      <formula>"11.30 – 19.30"</formula>
    </cfRule>
  </conditionalFormatting>
  <conditionalFormatting sqref="X36:AS36">
    <cfRule type="cellIs" dxfId="2180" priority="1946" operator="equal">
      <formula>_FV(13,"3")</formula>
    </cfRule>
  </conditionalFormatting>
  <conditionalFormatting sqref="X36:AS36">
    <cfRule type="cellIs" dxfId="2179" priority="1945" operator="equal">
      <formula>_FV(13,"3")</formula>
    </cfRule>
  </conditionalFormatting>
  <conditionalFormatting sqref="X36:AS36">
    <cfRule type="cellIs" dxfId="2178" priority="1944" operator="equal">
      <formula>_FV(13,"3")</formula>
    </cfRule>
  </conditionalFormatting>
  <conditionalFormatting sqref="X36:AS36">
    <cfRule type="containsText" dxfId="2177" priority="1934" operator="containsText" text="DOMENICA">
      <formula>NOT(ISERROR(SEARCH("DOMENICA",X36)))</formula>
    </cfRule>
    <cfRule type="containsText" dxfId="2176" priority="1935" operator="containsText" text="08.30 – 14.30">
      <formula>NOT(ISERROR(SEARCH("08.30 – 14.30",X36)))</formula>
    </cfRule>
    <cfRule type="containsText" dxfId="2175" priority="1936" operator="containsText" text="09.30 – 18.30">
      <formula>NOT(ISERROR(SEARCH("09.30 – 18.30",X36)))</formula>
    </cfRule>
    <cfRule type="containsText" dxfId="2174" priority="1937" operator="containsText" text="08.30 – 16.30">
      <formula>NOT(ISERROR(SEARCH("08.30 – 16.30",X36)))</formula>
    </cfRule>
    <cfRule type="containsText" dxfId="2173" priority="1938" operator="containsText" text="08.30 – 17.30">
      <formula>NOT(ISERROR(SEARCH("08.30 – 17.30",X36)))</formula>
    </cfRule>
    <cfRule type="containsText" dxfId="2172" priority="1939" operator="containsText" text="09.00 – 18.00">
      <formula>NOT(ISERROR(SEARCH("09.00 – 18.00",X36)))</formula>
    </cfRule>
    <cfRule type="containsText" dxfId="2171" priority="1940" operator="containsText" text="09.00 – 15.00">
      <formula>NOT(ISERROR(SEARCH("09.00 – 15.00",X36)))</formula>
    </cfRule>
    <cfRule type="containsText" dxfId="2170" priority="1941" operator="containsText" text="10.30 – 19.30">
      <formula>NOT(ISERROR(SEARCH("10.30 – 19.30",X36)))</formula>
    </cfRule>
    <cfRule type="containsText" dxfId="2169" priority="1942" operator="containsText" text="09.00 – 13.00">
      <formula>NOT(ISERROR(SEARCH("09.00 – 13.00",X36)))</formula>
    </cfRule>
    <cfRule type="containsText" dxfId="2168" priority="1943" operator="containsText" text="11.30 – 19.30">
      <formula>NOT(ISERROR(SEARCH("11.30 – 19.30",X36)))</formula>
    </cfRule>
  </conditionalFormatting>
  <conditionalFormatting sqref="X36:AS36">
    <cfRule type="cellIs" dxfId="2167" priority="1933" operator="equal">
      <formula>"09.00 – 18.00"</formula>
    </cfRule>
  </conditionalFormatting>
  <conditionalFormatting sqref="X36:AS36">
    <cfRule type="cellIs" dxfId="2166" priority="1932" operator="equal">
      <formula>"09.30 – 13.00"</formula>
    </cfRule>
  </conditionalFormatting>
  <conditionalFormatting sqref="X36:AS36">
    <cfRule type="cellIs" dxfId="2165" priority="1931" operator="equal">
      <formula>"10.30 – 19.30"</formula>
    </cfRule>
  </conditionalFormatting>
  <conditionalFormatting sqref="X36:AS36">
    <cfRule type="cellIs" dxfId="2164" priority="1930" operator="equal">
      <formula>"11.30 – 19.30"</formula>
    </cfRule>
  </conditionalFormatting>
  <conditionalFormatting sqref="X36:AS36">
    <cfRule type="cellIs" dxfId="2163" priority="1929" operator="equal">
      <formula>_FV(13,"3")</formula>
    </cfRule>
  </conditionalFormatting>
  <conditionalFormatting sqref="X36:AS36">
    <cfRule type="cellIs" dxfId="2162" priority="1928" operator="equal">
      <formula>_FV(13,"3")</formula>
    </cfRule>
  </conditionalFormatting>
  <conditionalFormatting sqref="X36:AS36">
    <cfRule type="cellIs" dxfId="2161" priority="1927" operator="equal">
      <formula>_FV(13,"3")</formula>
    </cfRule>
  </conditionalFormatting>
  <conditionalFormatting sqref="X36:AS36">
    <cfRule type="cellIs" dxfId="2160" priority="1926" operator="equal">
      <formula>"09.00 – 18.00"</formula>
    </cfRule>
  </conditionalFormatting>
  <conditionalFormatting sqref="X36:AS36">
    <cfRule type="cellIs" dxfId="2159" priority="1925" operator="equal">
      <formula>"09.30 – 13.00"</formula>
    </cfRule>
  </conditionalFormatting>
  <conditionalFormatting sqref="X36:AS36">
    <cfRule type="cellIs" dxfId="2158" priority="1924" operator="equal">
      <formula>"10.30 – 19.30"</formula>
    </cfRule>
  </conditionalFormatting>
  <conditionalFormatting sqref="X36:AS36">
    <cfRule type="cellIs" dxfId="2157" priority="1923" operator="equal">
      <formula>"11.30 – 19.30"</formula>
    </cfRule>
  </conditionalFormatting>
  <conditionalFormatting sqref="X36:AS36">
    <cfRule type="cellIs" dxfId="2156" priority="1922" operator="equal">
      <formula>_FV(13,"3")</formula>
    </cfRule>
  </conditionalFormatting>
  <conditionalFormatting sqref="X36:AS36">
    <cfRule type="cellIs" dxfId="2155" priority="1921" operator="equal">
      <formula>_FV(13,"3")</formula>
    </cfRule>
  </conditionalFormatting>
  <conditionalFormatting sqref="X36:AS36">
    <cfRule type="cellIs" dxfId="2154" priority="1920" operator="equal">
      <formula>_FV(13,"3")</formula>
    </cfRule>
  </conditionalFormatting>
  <conditionalFormatting sqref="X37:AS44">
    <cfRule type="containsText" dxfId="2153" priority="1903" operator="containsText" text="08.30 – 14.30">
      <formula>NOT(ISERROR(SEARCH("08.30 – 14.30",X37)))</formula>
    </cfRule>
    <cfRule type="containsText" dxfId="2152" priority="1904" operator="containsText" text="09:30 – 18.30">
      <formula>NOT(ISERROR(SEARCH("09:30 – 18.30",X37)))</formula>
    </cfRule>
    <cfRule type="containsText" dxfId="2151" priority="1905" operator="containsText" text="10.30 – 18.30">
      <formula>NOT(ISERROR(SEARCH("10.30 – 18.30",X37)))</formula>
    </cfRule>
    <cfRule type="containsText" dxfId="2150" priority="1906" operator="containsText" text="09.30 – 18.30">
      <formula>NOT(ISERROR(SEARCH("09.30 – 18.30",X37)))</formula>
    </cfRule>
    <cfRule type="containsText" dxfId="2149" priority="1907" operator="containsText" text="09.00 – 13:00">
      <formula>NOT(ISERROR(SEARCH("09.00 – 13:00",X37)))</formula>
    </cfRule>
    <cfRule type="containsText" dxfId="2148" priority="1908" operator="containsText" text="08.30 – 16.30">
      <formula>NOT(ISERROR(SEARCH("08.30 – 16.30",X37)))</formula>
    </cfRule>
    <cfRule type="containsText" dxfId="2147" priority="1909" operator="containsText" text="08:30 – 17.30">
      <formula>NOT(ISERROR(SEARCH("08:30 – 17.30",X37)))</formula>
    </cfRule>
    <cfRule type="containsText" dxfId="2146" priority="1910" operator="containsText" text="08.30 – 17.30">
      <formula>NOT(ISERROR(SEARCH("08.30 – 17.30",X37)))</formula>
    </cfRule>
    <cfRule type="containsText" dxfId="2145" priority="1911" operator="containsText" text="09.00 – 18.00">
      <formula>NOT(ISERROR(SEARCH("09.00 – 18.00",X37)))</formula>
    </cfRule>
    <cfRule type="containsText" dxfId="2144" priority="1912" operator="containsText" text="09.00 – 13.00">
      <formula>NOT(ISERROR(SEARCH("09.00 – 13.00",X37)))</formula>
    </cfRule>
    <cfRule type="containsText" dxfId="2143" priority="1913" operator="containsText" text="11.30 – 19.30">
      <formula>NOT(ISERROR(SEARCH("11.30 – 19.30",X37)))</formula>
    </cfRule>
    <cfRule type="containsText" dxfId="2142" priority="1914" operator="containsText" text="10.30 – 19.30">
      <formula>NOT(ISERROR(SEARCH("10.30 – 19.30",X37)))</formula>
    </cfRule>
    <cfRule type="containsText" dxfId="2141" priority="1915" operator="containsText" text="09.00 – 15.00">
      <formula>NOT(ISERROR(SEARCH("09.00 – 15.00",X37)))</formula>
    </cfRule>
    <cfRule type="containsText" dxfId="2140" priority="1916" operator="containsText" text="1 2 : 3 0">
      <formula>NOT(ISERROR(SEARCH("1 2 : 3 0",X37)))</formula>
    </cfRule>
    <cfRule type="containsText" dxfId="2139" priority="1917" operator="containsText" text="1 3 : 3 0">
      <formula>NOT(ISERROR(SEARCH("1 3 : 3 0",X37)))</formula>
    </cfRule>
    <cfRule type="containsText" dxfId="2138" priority="1918" operator="containsText" text="FESTIVITÁ">
      <formula>NOT(ISERROR(SEARCH("FESTIVITÁ",X37)))</formula>
    </cfRule>
    <cfRule type="cellIs" dxfId="2137" priority="1919" operator="equal">
      <formula>"DOMENICA"</formula>
    </cfRule>
  </conditionalFormatting>
  <conditionalFormatting sqref="X37:AS44">
    <cfRule type="containsText" dxfId="2136" priority="1897" operator="containsText" text="09.00 - 13.00">
      <formula>NOT(ISERROR(SEARCH("09.00 - 13.00",X37)))</formula>
    </cfRule>
    <cfRule type="containsText" dxfId="2135" priority="1898" operator="containsText" text="09.00 – 15:00">
      <formula>NOT(ISERROR(SEARCH("09.00 – 15:00",X37)))</formula>
    </cfRule>
    <cfRule type="containsText" dxfId="2134" priority="1899" operator="containsText" text="09.00 – 16.00">
      <formula>NOT(ISERROR(SEARCH("09.00 – 16.00",X37)))</formula>
    </cfRule>
    <cfRule type="containsText" dxfId="2133" priority="1900" operator="containsText" text="09.00 - 13:00">
      <formula>NOT(ISERROR(SEARCH("09.00 - 13:00",X37)))</formula>
    </cfRule>
    <cfRule type="containsText" dxfId="2132" priority="1901" operator="containsText" text="08.30 – 16:30 ">
      <formula>NOT(ISERROR(SEARCH("08.30 – 16:30 ",X37)))</formula>
    </cfRule>
    <cfRule type="containsText" dxfId="2131" priority="1902" operator="containsText" text="08.30 – 17:30 ">
      <formula>NOT(ISERROR(SEARCH("08.30 – 17:30 ",X37)))</formula>
    </cfRule>
  </conditionalFormatting>
  <conditionalFormatting sqref="X37:AS44">
    <cfRule type="containsText" dxfId="2130" priority="1896" operator="containsText" text="1 3 : 0 0">
      <formula>NOT(ISERROR(SEARCH("1 3 : 0 0",X37)))</formula>
    </cfRule>
  </conditionalFormatting>
  <conditionalFormatting sqref="X37:AS37">
    <cfRule type="containsText" dxfId="2129" priority="1895" operator="containsText" text="13:00">
      <formula>NOT(ISERROR(SEARCH("13:00",X37)))</formula>
    </cfRule>
  </conditionalFormatting>
  <conditionalFormatting sqref="X37:AS44">
    <cfRule type="containsText" dxfId="2128" priority="1894" operator="containsText" text="09:00 – 13.00 ">
      <formula>NOT(ISERROR(SEARCH("09:00 – 13.00 ",X37)))</formula>
    </cfRule>
  </conditionalFormatting>
  <conditionalFormatting sqref="X43:AS43">
    <cfRule type="containsText" dxfId="2127" priority="1893" operator="containsText" text="09:00 – 13.00 ">
      <formula>NOT(ISERROR(SEARCH("09:00 – 13.00 ",X43)))</formula>
    </cfRule>
  </conditionalFormatting>
  <conditionalFormatting sqref="X37:AS44">
    <cfRule type="containsText" dxfId="2126" priority="1892" operator="containsText" text="09:00 – 13.00 ">
      <formula>NOT(ISERROR(SEARCH("09:00 – 13.00 ",X37)))</formula>
    </cfRule>
  </conditionalFormatting>
  <conditionalFormatting sqref="X43:AS44">
    <cfRule type="containsText" dxfId="2125" priority="1891" operator="containsText" text="09:00 – 13.00 ">
      <formula>NOT(ISERROR(SEARCH("09:00 – 13.00 ",X43)))</formula>
    </cfRule>
  </conditionalFormatting>
  <conditionalFormatting sqref="X38:AS38">
    <cfRule type="containsText" dxfId="2124" priority="1888" operator="containsText" text="09.00 -13.00">
      <formula>NOT(ISERROR(SEARCH("09.00 -13.00",X38)))</formula>
    </cfRule>
    <cfRule type="containsText" dxfId="2123" priority="1889" operator="containsText" text="09.00 -15:00">
      <formula>NOT(ISERROR(SEARCH("09.00 -15:00",X38)))</formula>
    </cfRule>
    <cfRule type="containsText" dxfId="2122" priority="1890" operator="containsText" text="09.00 -16.00">
      <formula>NOT(ISERROR(SEARCH("09.00 -16.00",X38)))</formula>
    </cfRule>
  </conditionalFormatting>
  <conditionalFormatting sqref="X39:AS44">
    <cfRule type="containsText" dxfId="2121" priority="1885" operator="containsText" text="09.00 -13.00">
      <formula>NOT(ISERROR(SEARCH("09.00 -13.00",X39)))</formula>
    </cfRule>
    <cfRule type="containsText" dxfId="2120" priority="1886" operator="containsText" text="09.00 -15:00">
      <formula>NOT(ISERROR(SEARCH("09.00 -15:00",X39)))</formula>
    </cfRule>
    <cfRule type="containsText" dxfId="2119" priority="1887" operator="containsText" text="09.00 -16.00">
      <formula>NOT(ISERROR(SEARCH("09.00 -16.00",X39)))</formula>
    </cfRule>
  </conditionalFormatting>
  <conditionalFormatting sqref="X37:AS37">
    <cfRule type="containsText" dxfId="2118" priority="1882" operator="containsText" text="09.00 -13.00">
      <formula>NOT(ISERROR(SEARCH("09.00 -13.00",X37)))</formula>
    </cfRule>
    <cfRule type="containsText" dxfId="2117" priority="1883" operator="containsText" text="09.00 -15:00">
      <formula>NOT(ISERROR(SEARCH("09.00 -15:00",X37)))</formula>
    </cfRule>
    <cfRule type="containsText" dxfId="2116" priority="1884" operator="containsText" text="09.00 -16.00">
      <formula>NOT(ISERROR(SEARCH("09.00 -16.00",X37)))</formula>
    </cfRule>
  </conditionalFormatting>
  <conditionalFormatting sqref="X43:AS43">
    <cfRule type="containsText" dxfId="2115" priority="1881" operator="containsText" text="09:00 – 13.00 ">
      <formula>NOT(ISERROR(SEARCH("09:00 – 13.00 ",X43)))</formula>
    </cfRule>
  </conditionalFormatting>
  <conditionalFormatting sqref="X37:AS44">
    <cfRule type="containsText" dxfId="2114" priority="1880" operator="containsText" text="09:00 – 13.00 ">
      <formula>NOT(ISERROR(SEARCH("09:00 – 13.00 ",X37)))</formula>
    </cfRule>
  </conditionalFormatting>
  <conditionalFormatting sqref="X43:AS44">
    <cfRule type="containsText" dxfId="2113" priority="1879" operator="containsText" text="09:00 – 13.00 ">
      <formula>NOT(ISERROR(SEARCH("09:00 – 13.00 ",X43)))</formula>
    </cfRule>
  </conditionalFormatting>
  <conditionalFormatting sqref="X38:AS38">
    <cfRule type="containsText" dxfId="2112" priority="1876" operator="containsText" text="09.00 -13.00">
      <formula>NOT(ISERROR(SEARCH("09.00 -13.00",X38)))</formula>
    </cfRule>
    <cfRule type="containsText" dxfId="2111" priority="1877" operator="containsText" text="09.00 -15:00">
      <formula>NOT(ISERROR(SEARCH("09.00 -15:00",X38)))</formula>
    </cfRule>
    <cfRule type="containsText" dxfId="2110" priority="1878" operator="containsText" text="09.00 -16.00">
      <formula>NOT(ISERROR(SEARCH("09.00 -16.00",X38)))</formula>
    </cfRule>
  </conditionalFormatting>
  <conditionalFormatting sqref="X39:AS44">
    <cfRule type="containsText" dxfId="2109" priority="1873" operator="containsText" text="09.00 -13.00">
      <formula>NOT(ISERROR(SEARCH("09.00 -13.00",X39)))</formula>
    </cfRule>
    <cfRule type="containsText" dxfId="2108" priority="1874" operator="containsText" text="09.00 -15:00">
      <formula>NOT(ISERROR(SEARCH("09.00 -15:00",X39)))</formula>
    </cfRule>
    <cfRule type="containsText" dxfId="2107" priority="1875" operator="containsText" text="09.00 -16.00">
      <formula>NOT(ISERROR(SEARCH("09.00 -16.00",X39)))</formula>
    </cfRule>
  </conditionalFormatting>
  <conditionalFormatting sqref="X37:AS37">
    <cfRule type="containsText" dxfId="2106" priority="1870" operator="containsText" text="09.00 -13.00">
      <formula>NOT(ISERROR(SEARCH("09.00 -13.00",X37)))</formula>
    </cfRule>
    <cfRule type="containsText" dxfId="2105" priority="1871" operator="containsText" text="09.00 -15:00">
      <formula>NOT(ISERROR(SEARCH("09.00 -15:00",X37)))</formula>
    </cfRule>
    <cfRule type="containsText" dxfId="2104" priority="1872" operator="containsText" text="09.00 -16.00">
      <formula>NOT(ISERROR(SEARCH("09.00 -16.00",X37)))</formula>
    </cfRule>
  </conditionalFormatting>
  <conditionalFormatting sqref="X38:AS38">
    <cfRule type="containsText" dxfId="2103" priority="1867" operator="containsText" text="09.00 -13:00">
      <formula>NOT(ISERROR(SEARCH("09.00 -13:00",X38)))</formula>
    </cfRule>
    <cfRule type="containsText" dxfId="2102" priority="1868" operator="containsText" text="08.30 -17.30">
      <formula>NOT(ISERROR(SEARCH("08.30 -17.30",X38)))</formula>
    </cfRule>
    <cfRule type="containsText" dxfId="2101" priority="1869" operator="containsText" text="08.30 -15:30">
      <formula>NOT(ISERROR(SEARCH("08.30 -15:30",X38)))</formula>
    </cfRule>
  </conditionalFormatting>
  <conditionalFormatting sqref="X39:AS44">
    <cfRule type="containsText" dxfId="2100" priority="1864" operator="containsText" text="09.00 -13.00">
      <formula>NOT(ISERROR(SEARCH("09.00 -13.00",X39)))</formula>
    </cfRule>
    <cfRule type="containsText" dxfId="2099" priority="1865" operator="containsText" text="09.00 -15:00">
      <formula>NOT(ISERROR(SEARCH("09.00 -15:00",X39)))</formula>
    </cfRule>
    <cfRule type="containsText" dxfId="2098" priority="1866" operator="containsText" text="09.00 -16.00">
      <formula>NOT(ISERROR(SEARCH("09.00 -16.00",X39)))</formula>
    </cfRule>
  </conditionalFormatting>
  <conditionalFormatting sqref="X39:AS44">
    <cfRule type="containsText" dxfId="2097" priority="1861" operator="containsText" text="09.00 -13:00">
      <formula>NOT(ISERROR(SEARCH("09.00 -13:00",X39)))</formula>
    </cfRule>
    <cfRule type="containsText" dxfId="2096" priority="1862" operator="containsText" text="08.30 -17.30">
      <formula>NOT(ISERROR(SEARCH("08.30 -17.30",X39)))</formula>
    </cfRule>
    <cfRule type="containsText" dxfId="2095" priority="1863" operator="containsText" text="08.30 -15:30">
      <formula>NOT(ISERROR(SEARCH("08.30 -15:30",X39)))</formula>
    </cfRule>
  </conditionalFormatting>
  <conditionalFormatting sqref="X37:AS37">
    <cfRule type="containsText" dxfId="2094" priority="1858" operator="containsText" text="09.00 -13.00">
      <formula>NOT(ISERROR(SEARCH("09.00 -13.00",X37)))</formula>
    </cfRule>
    <cfRule type="containsText" dxfId="2093" priority="1859" operator="containsText" text="09.00 -15:00">
      <formula>NOT(ISERROR(SEARCH("09.00 -15:00",X37)))</formula>
    </cfRule>
    <cfRule type="containsText" dxfId="2092" priority="1860" operator="containsText" text="09.00 -16.00">
      <formula>NOT(ISERROR(SEARCH("09.00 -16.00",X37)))</formula>
    </cfRule>
  </conditionalFormatting>
  <conditionalFormatting sqref="X37:AS37">
    <cfRule type="containsText" dxfId="2091" priority="1855" operator="containsText" text="09.00 -13:00">
      <formula>NOT(ISERROR(SEARCH("09.00 -13:00",X37)))</formula>
    </cfRule>
    <cfRule type="containsText" dxfId="2090" priority="1856" operator="containsText" text="08.30 -17.30">
      <formula>NOT(ISERROR(SEARCH("08.30 -17.30",X37)))</formula>
    </cfRule>
    <cfRule type="containsText" dxfId="2089" priority="1857" operator="containsText" text="08.30 -15:30">
      <formula>NOT(ISERROR(SEARCH("08.30 -15:30",X37)))</formula>
    </cfRule>
  </conditionalFormatting>
  <conditionalFormatting sqref="X26:AS26">
    <cfRule type="cellIs" dxfId="2088" priority="1854" operator="equal">
      <formula>"09.00 – 13.00"</formula>
    </cfRule>
  </conditionalFormatting>
  <conditionalFormatting sqref="X26:AS26">
    <cfRule type="cellIs" dxfId="2087" priority="1853" operator="equal">
      <formula>"09.00 – 15.00"</formula>
    </cfRule>
  </conditionalFormatting>
  <conditionalFormatting sqref="X26:AS26">
    <cfRule type="cellIs" dxfId="2086" priority="1852" operator="equal">
      <formula>"09.00 – 18.00"</formula>
    </cfRule>
  </conditionalFormatting>
  <conditionalFormatting sqref="X26:AS26">
    <cfRule type="cellIs" dxfId="2085" priority="1851" operator="equal">
      <formula>"09.30 – 13.00"</formula>
    </cfRule>
  </conditionalFormatting>
  <conditionalFormatting sqref="X26:AS26">
    <cfRule type="cellIs" dxfId="2084" priority="1850" operator="equal">
      <formula>"10.30 – 19.30"</formula>
    </cfRule>
  </conditionalFormatting>
  <conditionalFormatting sqref="X26:AS26">
    <cfRule type="cellIs" dxfId="2083" priority="1849" operator="equal">
      <formula>"11.30 – 19.30"</formula>
    </cfRule>
  </conditionalFormatting>
  <conditionalFormatting sqref="X26:AS26">
    <cfRule type="cellIs" dxfId="2082" priority="1848" operator="equal">
      <formula>_FV(13,"3")</formula>
    </cfRule>
  </conditionalFormatting>
  <conditionalFormatting sqref="X26:AS26">
    <cfRule type="cellIs" dxfId="2081" priority="1847" operator="equal">
      <formula>_FV(13,"3")</formula>
    </cfRule>
  </conditionalFormatting>
  <conditionalFormatting sqref="X26:AS26">
    <cfRule type="cellIs" dxfId="2080" priority="1846" operator="equal">
      <formula>_FV(13,"3")</formula>
    </cfRule>
  </conditionalFormatting>
  <conditionalFormatting sqref="X26:AS26">
    <cfRule type="containsText" dxfId="2079" priority="1836" operator="containsText" text="DOMENICA">
      <formula>NOT(ISERROR(SEARCH("DOMENICA",X26)))</formula>
    </cfRule>
    <cfRule type="containsText" dxfId="2078" priority="1837" operator="containsText" text="08.30 – 14.30">
      <formula>NOT(ISERROR(SEARCH("08.30 – 14.30",X26)))</formula>
    </cfRule>
    <cfRule type="containsText" dxfId="2077" priority="1838" operator="containsText" text="09.30 – 18.30">
      <formula>NOT(ISERROR(SEARCH("09.30 – 18.30",X26)))</formula>
    </cfRule>
    <cfRule type="containsText" dxfId="2076" priority="1839" operator="containsText" text="08.30 – 16.30">
      <formula>NOT(ISERROR(SEARCH("08.30 – 16.30",X26)))</formula>
    </cfRule>
    <cfRule type="containsText" dxfId="2075" priority="1840" operator="containsText" text="08.30 – 17.30">
      <formula>NOT(ISERROR(SEARCH("08.30 – 17.30",X26)))</formula>
    </cfRule>
    <cfRule type="containsText" dxfId="2074" priority="1841" operator="containsText" text="09.00 – 18.00">
      <formula>NOT(ISERROR(SEARCH("09.00 – 18.00",X26)))</formula>
    </cfRule>
    <cfRule type="containsText" dxfId="2073" priority="1842" operator="containsText" text="09.00 – 15.00">
      <formula>NOT(ISERROR(SEARCH("09.00 – 15.00",X26)))</formula>
    </cfRule>
    <cfRule type="containsText" dxfId="2072" priority="1843" operator="containsText" text="10.30 – 19.30">
      <formula>NOT(ISERROR(SEARCH("10.30 – 19.30",X26)))</formula>
    </cfRule>
    <cfRule type="containsText" dxfId="2071" priority="1844" operator="containsText" text="09.00 – 13.00">
      <formula>NOT(ISERROR(SEARCH("09.00 – 13.00",X26)))</formula>
    </cfRule>
    <cfRule type="containsText" dxfId="2070" priority="1845" operator="containsText" text="11.30 – 19.30">
      <formula>NOT(ISERROR(SEARCH("11.30 – 19.30",X26)))</formula>
    </cfRule>
  </conditionalFormatting>
  <conditionalFormatting sqref="X26:AS26">
    <cfRule type="cellIs" dxfId="2069" priority="1835" operator="equal">
      <formula>"09.00 – 15.00"</formula>
    </cfRule>
  </conditionalFormatting>
  <conditionalFormatting sqref="X26:AS26">
    <cfRule type="cellIs" dxfId="2068" priority="1834" operator="equal">
      <formula>"09.00 – 18.00"</formula>
    </cfRule>
  </conditionalFormatting>
  <conditionalFormatting sqref="X26:AS26">
    <cfRule type="cellIs" dxfId="2067" priority="1833" operator="equal">
      <formula>"09.30 – 13.00"</formula>
    </cfRule>
  </conditionalFormatting>
  <conditionalFormatting sqref="X26:AS26">
    <cfRule type="cellIs" dxfId="2066" priority="1832" operator="equal">
      <formula>"10.30 – 19.30"</formula>
    </cfRule>
  </conditionalFormatting>
  <conditionalFormatting sqref="X26:AS26">
    <cfRule type="cellIs" dxfId="2065" priority="1831" operator="equal">
      <formula>"11.30 – 19.30"</formula>
    </cfRule>
  </conditionalFormatting>
  <conditionalFormatting sqref="X26:AS26">
    <cfRule type="cellIs" dxfId="2064" priority="1830" operator="equal">
      <formula>_FV(13,"3")</formula>
    </cfRule>
  </conditionalFormatting>
  <conditionalFormatting sqref="X26:AS26">
    <cfRule type="cellIs" dxfId="2063" priority="1829" operator="equal">
      <formula>_FV(13,"3")</formula>
    </cfRule>
  </conditionalFormatting>
  <conditionalFormatting sqref="X26:AS26">
    <cfRule type="cellIs" dxfId="2062" priority="1828" operator="equal">
      <formula>_FV(13,"3")</formula>
    </cfRule>
  </conditionalFormatting>
  <conditionalFormatting sqref="X26:AS26">
    <cfRule type="cellIs" dxfId="2061" priority="1827" operator="equal">
      <formula>"09.00 – 15.00"</formula>
    </cfRule>
  </conditionalFormatting>
  <conditionalFormatting sqref="X26:AS26">
    <cfRule type="cellIs" dxfId="2060" priority="1826" operator="equal">
      <formula>"09.00 – 18.00"</formula>
    </cfRule>
  </conditionalFormatting>
  <conditionalFormatting sqref="X26:AS26">
    <cfRule type="cellIs" dxfId="2059" priority="1825" operator="equal">
      <formula>"09.30 – 13.00"</formula>
    </cfRule>
  </conditionalFormatting>
  <conditionalFormatting sqref="X26:AS26">
    <cfRule type="cellIs" dxfId="2058" priority="1824" operator="equal">
      <formula>"10.30 – 19.30"</formula>
    </cfRule>
  </conditionalFormatting>
  <conditionalFormatting sqref="X26:AS26">
    <cfRule type="cellIs" dxfId="2057" priority="1823" operator="equal">
      <formula>"11.30 – 19.30"</formula>
    </cfRule>
  </conditionalFormatting>
  <conditionalFormatting sqref="X26:AS26">
    <cfRule type="cellIs" dxfId="2056" priority="1822" operator="equal">
      <formula>_FV(13,"3")</formula>
    </cfRule>
  </conditionalFormatting>
  <conditionalFormatting sqref="X26:AS26">
    <cfRule type="cellIs" dxfId="2055" priority="1821" operator="equal">
      <formula>_FV(13,"3")</formula>
    </cfRule>
  </conditionalFormatting>
  <conditionalFormatting sqref="X26:AS26">
    <cfRule type="cellIs" dxfId="2054" priority="1820" operator="equal">
      <formula>_FV(13,"3")</formula>
    </cfRule>
  </conditionalFormatting>
  <conditionalFormatting sqref="X26:AS26">
    <cfRule type="containsText" dxfId="2053" priority="1814" operator="containsText" text="09.00 - 13.00">
      <formula>NOT(ISERROR(SEARCH("09.00 - 13.00",X26)))</formula>
    </cfRule>
    <cfRule type="containsText" dxfId="2052" priority="1815" operator="containsText" text="09.00 – 15:00">
      <formula>NOT(ISERROR(SEARCH("09.00 – 15:00",X26)))</formula>
    </cfRule>
    <cfRule type="containsText" dxfId="2051" priority="1816" operator="containsText" text="09.00 – 16.00">
      <formula>NOT(ISERROR(SEARCH("09.00 – 16.00",X26)))</formula>
    </cfRule>
    <cfRule type="containsText" dxfId="2050" priority="1817" operator="containsText" text="09.00 - 13:00">
      <formula>NOT(ISERROR(SEARCH("09.00 - 13:00",X26)))</formula>
    </cfRule>
    <cfRule type="containsText" dxfId="2049" priority="1818" operator="containsText" text="08.30 – 16:30 ">
      <formula>NOT(ISERROR(SEARCH("08.30 – 16:30 ",X26)))</formula>
    </cfRule>
    <cfRule type="containsText" dxfId="2048" priority="1819" operator="containsText" text="08.30 – 17:30 ">
      <formula>NOT(ISERROR(SEARCH("08.30 – 17:30 ",X26)))</formula>
    </cfRule>
  </conditionalFormatting>
  <conditionalFormatting sqref="X26:AS26">
    <cfRule type="cellIs" dxfId="2047" priority="1813" operator="equal">
      <formula>"09.00 – 15.00"</formula>
    </cfRule>
  </conditionalFormatting>
  <conditionalFormatting sqref="X26:AS26">
    <cfRule type="cellIs" dxfId="2046" priority="1812" operator="equal">
      <formula>"09.00 – 18.00"</formula>
    </cfRule>
  </conditionalFormatting>
  <conditionalFormatting sqref="X26:AS26">
    <cfRule type="cellIs" dxfId="2045" priority="1811" operator="equal">
      <formula>"09.30 – 13.00"</formula>
    </cfRule>
  </conditionalFormatting>
  <conditionalFormatting sqref="X26:AS26">
    <cfRule type="cellIs" dxfId="2044" priority="1810" operator="equal">
      <formula>"10.30 – 19.30"</formula>
    </cfRule>
  </conditionalFormatting>
  <conditionalFormatting sqref="X26:AS26">
    <cfRule type="cellIs" dxfId="2043" priority="1809" operator="equal">
      <formula>"11.30 – 19.30"</formula>
    </cfRule>
  </conditionalFormatting>
  <conditionalFormatting sqref="X26:AS26">
    <cfRule type="cellIs" dxfId="2042" priority="1808" operator="equal">
      <formula>_FV(13,"3")</formula>
    </cfRule>
  </conditionalFormatting>
  <conditionalFormatting sqref="X26:AS26">
    <cfRule type="cellIs" dxfId="2041" priority="1807" operator="equal">
      <formula>_FV(13,"3")</formula>
    </cfRule>
  </conditionalFormatting>
  <conditionalFormatting sqref="X26:AS26">
    <cfRule type="cellIs" dxfId="2040" priority="1806" operator="equal">
      <formula>_FV(13,"3")</formula>
    </cfRule>
  </conditionalFormatting>
  <conditionalFormatting sqref="X26:AS26">
    <cfRule type="containsText" dxfId="2039" priority="1796" operator="containsText" text="DOMENICA">
      <formula>NOT(ISERROR(SEARCH("DOMENICA",X26)))</formula>
    </cfRule>
    <cfRule type="containsText" dxfId="2038" priority="1797" operator="containsText" text="08.30 – 14.30">
      <formula>NOT(ISERROR(SEARCH("08.30 – 14.30",X26)))</formula>
    </cfRule>
    <cfRule type="containsText" dxfId="2037" priority="1798" operator="containsText" text="09.30 – 18.30">
      <formula>NOT(ISERROR(SEARCH("09.30 – 18.30",X26)))</formula>
    </cfRule>
    <cfRule type="containsText" dxfId="2036" priority="1799" operator="containsText" text="08.30 – 16.30">
      <formula>NOT(ISERROR(SEARCH("08.30 – 16.30",X26)))</formula>
    </cfRule>
    <cfRule type="containsText" dxfId="2035" priority="1800" operator="containsText" text="08.30 – 17.30">
      <formula>NOT(ISERROR(SEARCH("08.30 – 17.30",X26)))</formula>
    </cfRule>
    <cfRule type="containsText" dxfId="2034" priority="1801" operator="containsText" text="09.00 – 18.00">
      <formula>NOT(ISERROR(SEARCH("09.00 – 18.00",X26)))</formula>
    </cfRule>
    <cfRule type="containsText" dxfId="2033" priority="1802" operator="containsText" text="09.00 – 15.00">
      <formula>NOT(ISERROR(SEARCH("09.00 – 15.00",X26)))</formula>
    </cfRule>
    <cfRule type="containsText" dxfId="2032" priority="1803" operator="containsText" text="10.30 – 19.30">
      <formula>NOT(ISERROR(SEARCH("10.30 – 19.30",X26)))</formula>
    </cfRule>
    <cfRule type="containsText" dxfId="2031" priority="1804" operator="containsText" text="09.00 – 13.00">
      <formula>NOT(ISERROR(SEARCH("09.00 – 13.00",X26)))</formula>
    </cfRule>
    <cfRule type="containsText" dxfId="2030" priority="1805" operator="containsText" text="11.30 – 19.30">
      <formula>NOT(ISERROR(SEARCH("11.30 – 19.30",X26)))</formula>
    </cfRule>
  </conditionalFormatting>
  <conditionalFormatting sqref="X26:AS26">
    <cfRule type="cellIs" dxfId="2029" priority="1795" operator="equal">
      <formula>"09.00 – 18.00"</formula>
    </cfRule>
  </conditionalFormatting>
  <conditionalFormatting sqref="X26:AS26">
    <cfRule type="cellIs" dxfId="2028" priority="1794" operator="equal">
      <formula>"09.30 – 13.00"</formula>
    </cfRule>
  </conditionalFormatting>
  <conditionalFormatting sqref="X26:AS26">
    <cfRule type="cellIs" dxfId="2027" priority="1793" operator="equal">
      <formula>"10.30 – 19.30"</formula>
    </cfRule>
  </conditionalFormatting>
  <conditionalFormatting sqref="X26:AS26">
    <cfRule type="cellIs" dxfId="2026" priority="1792" operator="equal">
      <formula>"11.30 – 19.30"</formula>
    </cfRule>
  </conditionalFormatting>
  <conditionalFormatting sqref="X26:AS26">
    <cfRule type="cellIs" dxfId="2025" priority="1791" operator="equal">
      <formula>_FV(13,"3")</formula>
    </cfRule>
  </conditionalFormatting>
  <conditionalFormatting sqref="X26:AS26">
    <cfRule type="cellIs" dxfId="2024" priority="1790" operator="equal">
      <formula>_FV(13,"3")</formula>
    </cfRule>
  </conditionalFormatting>
  <conditionalFormatting sqref="X26:AS26">
    <cfRule type="cellIs" dxfId="2023" priority="1789" operator="equal">
      <formula>_FV(13,"3")</formula>
    </cfRule>
  </conditionalFormatting>
  <conditionalFormatting sqref="X26:AS26">
    <cfRule type="cellIs" dxfId="2022" priority="1788" operator="equal">
      <formula>"09.00 – 18.00"</formula>
    </cfRule>
  </conditionalFormatting>
  <conditionalFormatting sqref="X26:AS26">
    <cfRule type="cellIs" dxfId="2021" priority="1787" operator="equal">
      <formula>"09.30 – 13.00"</formula>
    </cfRule>
  </conditionalFormatting>
  <conditionalFormatting sqref="X26:AS26">
    <cfRule type="cellIs" dxfId="2020" priority="1786" operator="equal">
      <formula>"10.30 – 19.30"</formula>
    </cfRule>
  </conditionalFormatting>
  <conditionalFormatting sqref="X26:AS26">
    <cfRule type="cellIs" dxfId="2019" priority="1785" operator="equal">
      <formula>"11.30 – 19.30"</formula>
    </cfRule>
  </conditionalFormatting>
  <conditionalFormatting sqref="X26:AS26">
    <cfRule type="cellIs" dxfId="2018" priority="1784" operator="equal">
      <formula>_FV(13,"3")</formula>
    </cfRule>
  </conditionalFormatting>
  <conditionalFormatting sqref="X26:AS26">
    <cfRule type="cellIs" dxfId="2017" priority="1783" operator="equal">
      <formula>_FV(13,"3")</formula>
    </cfRule>
  </conditionalFormatting>
  <conditionalFormatting sqref="X26:AS26">
    <cfRule type="cellIs" dxfId="2016" priority="1782" operator="equal">
      <formula>_FV(13,"3")</formula>
    </cfRule>
  </conditionalFormatting>
  <conditionalFormatting sqref="X27:AS34">
    <cfRule type="containsText" dxfId="2015" priority="1765" operator="containsText" text="08.30 – 14.30">
      <formula>NOT(ISERROR(SEARCH("08.30 – 14.30",X27)))</formula>
    </cfRule>
    <cfRule type="containsText" dxfId="2014" priority="1766" operator="containsText" text="09:30 – 18.30">
      <formula>NOT(ISERROR(SEARCH("09:30 – 18.30",X27)))</formula>
    </cfRule>
    <cfRule type="containsText" dxfId="2013" priority="1767" operator="containsText" text="10.30 – 18.30">
      <formula>NOT(ISERROR(SEARCH("10.30 – 18.30",X27)))</formula>
    </cfRule>
    <cfRule type="containsText" dxfId="2012" priority="1768" operator="containsText" text="09.30 – 18.30">
      <formula>NOT(ISERROR(SEARCH("09.30 – 18.30",X27)))</formula>
    </cfRule>
    <cfRule type="containsText" dxfId="2011" priority="1769" operator="containsText" text="09.00 – 13:00">
      <formula>NOT(ISERROR(SEARCH("09.00 – 13:00",X27)))</formula>
    </cfRule>
    <cfRule type="containsText" dxfId="2010" priority="1770" operator="containsText" text="08.30 – 16.30">
      <formula>NOT(ISERROR(SEARCH("08.30 – 16.30",X27)))</formula>
    </cfRule>
    <cfRule type="containsText" dxfId="2009" priority="1771" operator="containsText" text="08:30 – 17.30">
      <formula>NOT(ISERROR(SEARCH("08:30 – 17.30",X27)))</formula>
    </cfRule>
    <cfRule type="containsText" dxfId="2008" priority="1772" operator="containsText" text="08.30 – 17.30">
      <formula>NOT(ISERROR(SEARCH("08.30 – 17.30",X27)))</formula>
    </cfRule>
    <cfRule type="containsText" dxfId="2007" priority="1773" operator="containsText" text="09.00 – 18.00">
      <formula>NOT(ISERROR(SEARCH("09.00 – 18.00",X27)))</formula>
    </cfRule>
    <cfRule type="containsText" dxfId="2006" priority="1774" operator="containsText" text="09.00 – 13.00">
      <formula>NOT(ISERROR(SEARCH("09.00 – 13.00",X27)))</formula>
    </cfRule>
    <cfRule type="containsText" dxfId="2005" priority="1775" operator="containsText" text="11.30 – 19.30">
      <formula>NOT(ISERROR(SEARCH("11.30 – 19.30",X27)))</formula>
    </cfRule>
    <cfRule type="containsText" dxfId="2004" priority="1776" operator="containsText" text="10.30 – 19.30">
      <formula>NOT(ISERROR(SEARCH("10.30 – 19.30",X27)))</formula>
    </cfRule>
    <cfRule type="containsText" dxfId="2003" priority="1777" operator="containsText" text="09.00 – 15.00">
      <formula>NOT(ISERROR(SEARCH("09.00 – 15.00",X27)))</formula>
    </cfRule>
    <cfRule type="containsText" dxfId="2002" priority="1778" operator="containsText" text="1 2 : 3 0">
      <formula>NOT(ISERROR(SEARCH("1 2 : 3 0",X27)))</formula>
    </cfRule>
    <cfRule type="containsText" dxfId="2001" priority="1779" operator="containsText" text="1 3 : 3 0">
      <formula>NOT(ISERROR(SEARCH("1 3 : 3 0",X27)))</formula>
    </cfRule>
    <cfRule type="containsText" dxfId="2000" priority="1780" operator="containsText" text="FESTIVITÁ">
      <formula>NOT(ISERROR(SEARCH("FESTIVITÁ",X27)))</formula>
    </cfRule>
    <cfRule type="cellIs" dxfId="1999" priority="1781" operator="equal">
      <formula>"DOMENICA"</formula>
    </cfRule>
  </conditionalFormatting>
  <conditionalFormatting sqref="X27:AS34">
    <cfRule type="containsText" dxfId="1998" priority="1759" operator="containsText" text="09.00 - 13.00">
      <formula>NOT(ISERROR(SEARCH("09.00 - 13.00",X27)))</formula>
    </cfRule>
    <cfRule type="containsText" dxfId="1997" priority="1760" operator="containsText" text="09.00 – 15:00">
      <formula>NOT(ISERROR(SEARCH("09.00 – 15:00",X27)))</formula>
    </cfRule>
    <cfRule type="containsText" dxfId="1996" priority="1761" operator="containsText" text="09.00 – 16.00">
      <formula>NOT(ISERROR(SEARCH("09.00 – 16.00",X27)))</formula>
    </cfRule>
    <cfRule type="containsText" dxfId="1995" priority="1762" operator="containsText" text="09.00 - 13:00">
      <formula>NOT(ISERROR(SEARCH("09.00 - 13:00",X27)))</formula>
    </cfRule>
    <cfRule type="containsText" dxfId="1994" priority="1763" operator="containsText" text="08.30 – 16:30 ">
      <formula>NOT(ISERROR(SEARCH("08.30 – 16:30 ",X27)))</formula>
    </cfRule>
    <cfRule type="containsText" dxfId="1993" priority="1764" operator="containsText" text="08.30 – 17:30 ">
      <formula>NOT(ISERROR(SEARCH("08.30 – 17:30 ",X27)))</formula>
    </cfRule>
  </conditionalFormatting>
  <conditionalFormatting sqref="X27:AS34">
    <cfRule type="containsText" dxfId="1992" priority="1758" operator="containsText" text="1 3 : 0 0">
      <formula>NOT(ISERROR(SEARCH("1 3 : 0 0",X27)))</formula>
    </cfRule>
  </conditionalFormatting>
  <conditionalFormatting sqref="X27:AS27">
    <cfRule type="containsText" dxfId="1991" priority="1757" operator="containsText" text="13:00">
      <formula>NOT(ISERROR(SEARCH("13:00",X27)))</formula>
    </cfRule>
  </conditionalFormatting>
  <conditionalFormatting sqref="X27:AS34">
    <cfRule type="containsText" dxfId="1990" priority="1756" operator="containsText" text="09:00 – 13.00 ">
      <formula>NOT(ISERROR(SEARCH("09:00 – 13.00 ",X27)))</formula>
    </cfRule>
  </conditionalFormatting>
  <conditionalFormatting sqref="X33:AS33">
    <cfRule type="containsText" dxfId="1989" priority="1755" operator="containsText" text="09:00 – 13.00 ">
      <formula>NOT(ISERROR(SEARCH("09:00 – 13.00 ",X33)))</formula>
    </cfRule>
  </conditionalFormatting>
  <conditionalFormatting sqref="X27:AS34">
    <cfRule type="containsText" dxfId="1988" priority="1754" operator="containsText" text="09:00 – 13.00 ">
      <formula>NOT(ISERROR(SEARCH("09:00 – 13.00 ",X27)))</formula>
    </cfRule>
  </conditionalFormatting>
  <conditionalFormatting sqref="X33:AS34">
    <cfRule type="containsText" dxfId="1987" priority="1753" operator="containsText" text="09:00 – 13.00 ">
      <formula>NOT(ISERROR(SEARCH("09:00 – 13.00 ",X33)))</formula>
    </cfRule>
  </conditionalFormatting>
  <conditionalFormatting sqref="X28:AS28">
    <cfRule type="containsText" dxfId="1986" priority="1750" operator="containsText" text="09.00 -13.00">
      <formula>NOT(ISERROR(SEARCH("09.00 -13.00",X28)))</formula>
    </cfRule>
    <cfRule type="containsText" dxfId="1985" priority="1751" operator="containsText" text="09.00 -15:00">
      <formula>NOT(ISERROR(SEARCH("09.00 -15:00",X28)))</formula>
    </cfRule>
    <cfRule type="containsText" dxfId="1984" priority="1752" operator="containsText" text="09.00 -16.00">
      <formula>NOT(ISERROR(SEARCH("09.00 -16.00",X28)))</formula>
    </cfRule>
  </conditionalFormatting>
  <conditionalFormatting sqref="X29:AS34">
    <cfRule type="containsText" dxfId="1983" priority="1747" operator="containsText" text="09.00 -13.00">
      <formula>NOT(ISERROR(SEARCH("09.00 -13.00",X29)))</formula>
    </cfRule>
    <cfRule type="containsText" dxfId="1982" priority="1748" operator="containsText" text="09.00 -15:00">
      <formula>NOT(ISERROR(SEARCH("09.00 -15:00",X29)))</formula>
    </cfRule>
    <cfRule type="containsText" dxfId="1981" priority="1749" operator="containsText" text="09.00 -16.00">
      <formula>NOT(ISERROR(SEARCH("09.00 -16.00",X29)))</formula>
    </cfRule>
  </conditionalFormatting>
  <conditionalFormatting sqref="X27:AS27">
    <cfRule type="containsText" dxfId="1980" priority="1744" operator="containsText" text="09.00 -13.00">
      <formula>NOT(ISERROR(SEARCH("09.00 -13.00",X27)))</formula>
    </cfRule>
    <cfRule type="containsText" dxfId="1979" priority="1745" operator="containsText" text="09.00 -15:00">
      <formula>NOT(ISERROR(SEARCH("09.00 -15:00",X27)))</formula>
    </cfRule>
    <cfRule type="containsText" dxfId="1978" priority="1746" operator="containsText" text="09.00 -16.00">
      <formula>NOT(ISERROR(SEARCH("09.00 -16.00",X27)))</formula>
    </cfRule>
  </conditionalFormatting>
  <conditionalFormatting sqref="X33:AS33">
    <cfRule type="containsText" dxfId="1977" priority="1743" operator="containsText" text="09:00 – 13.00 ">
      <formula>NOT(ISERROR(SEARCH("09:00 – 13.00 ",X33)))</formula>
    </cfRule>
  </conditionalFormatting>
  <conditionalFormatting sqref="X27:AS34">
    <cfRule type="containsText" dxfId="1976" priority="1742" operator="containsText" text="09:00 – 13.00 ">
      <formula>NOT(ISERROR(SEARCH("09:00 – 13.00 ",X27)))</formula>
    </cfRule>
  </conditionalFormatting>
  <conditionalFormatting sqref="X33:AS34">
    <cfRule type="containsText" dxfId="1975" priority="1741" operator="containsText" text="09:00 – 13.00 ">
      <formula>NOT(ISERROR(SEARCH("09:00 – 13.00 ",X33)))</formula>
    </cfRule>
  </conditionalFormatting>
  <conditionalFormatting sqref="X28:AS28">
    <cfRule type="containsText" dxfId="1974" priority="1738" operator="containsText" text="09.00 -13.00">
      <formula>NOT(ISERROR(SEARCH("09.00 -13.00",X28)))</formula>
    </cfRule>
    <cfRule type="containsText" dxfId="1973" priority="1739" operator="containsText" text="09.00 -15:00">
      <formula>NOT(ISERROR(SEARCH("09.00 -15:00",X28)))</formula>
    </cfRule>
    <cfRule type="containsText" dxfId="1972" priority="1740" operator="containsText" text="09.00 -16.00">
      <formula>NOT(ISERROR(SEARCH("09.00 -16.00",X28)))</formula>
    </cfRule>
  </conditionalFormatting>
  <conditionalFormatting sqref="X29:AS34">
    <cfRule type="containsText" dxfId="1971" priority="1735" operator="containsText" text="09.00 -13.00">
      <formula>NOT(ISERROR(SEARCH("09.00 -13.00",X29)))</formula>
    </cfRule>
    <cfRule type="containsText" dxfId="1970" priority="1736" operator="containsText" text="09.00 -15:00">
      <formula>NOT(ISERROR(SEARCH("09.00 -15:00",X29)))</formula>
    </cfRule>
    <cfRule type="containsText" dxfId="1969" priority="1737" operator="containsText" text="09.00 -16.00">
      <formula>NOT(ISERROR(SEARCH("09.00 -16.00",X29)))</formula>
    </cfRule>
  </conditionalFormatting>
  <conditionalFormatting sqref="X27:AS27">
    <cfRule type="containsText" dxfId="1968" priority="1732" operator="containsText" text="09.00 -13.00">
      <formula>NOT(ISERROR(SEARCH("09.00 -13.00",X27)))</formula>
    </cfRule>
    <cfRule type="containsText" dxfId="1967" priority="1733" operator="containsText" text="09.00 -15:00">
      <formula>NOT(ISERROR(SEARCH("09.00 -15:00",X27)))</formula>
    </cfRule>
    <cfRule type="containsText" dxfId="1966" priority="1734" operator="containsText" text="09.00 -16.00">
      <formula>NOT(ISERROR(SEARCH("09.00 -16.00",X27)))</formula>
    </cfRule>
  </conditionalFormatting>
  <conditionalFormatting sqref="X28:AS28">
    <cfRule type="containsText" dxfId="1965" priority="1729" operator="containsText" text="09.00 -13:00">
      <formula>NOT(ISERROR(SEARCH("09.00 -13:00",X28)))</formula>
    </cfRule>
    <cfRule type="containsText" dxfId="1964" priority="1730" operator="containsText" text="08.30 -17.30">
      <formula>NOT(ISERROR(SEARCH("08.30 -17.30",X28)))</formula>
    </cfRule>
    <cfRule type="containsText" dxfId="1963" priority="1731" operator="containsText" text="08.30 -15:30">
      <formula>NOT(ISERROR(SEARCH("08.30 -15:30",X28)))</formula>
    </cfRule>
  </conditionalFormatting>
  <conditionalFormatting sqref="X29:AS34">
    <cfRule type="containsText" dxfId="1962" priority="1726" operator="containsText" text="09.00 -13.00">
      <formula>NOT(ISERROR(SEARCH("09.00 -13.00",X29)))</formula>
    </cfRule>
    <cfRule type="containsText" dxfId="1961" priority="1727" operator="containsText" text="09.00 -15:00">
      <formula>NOT(ISERROR(SEARCH("09.00 -15:00",X29)))</formula>
    </cfRule>
    <cfRule type="containsText" dxfId="1960" priority="1728" operator="containsText" text="09.00 -16.00">
      <formula>NOT(ISERROR(SEARCH("09.00 -16.00",X29)))</formula>
    </cfRule>
  </conditionalFormatting>
  <conditionalFormatting sqref="X29:AS34">
    <cfRule type="containsText" dxfId="1959" priority="1723" operator="containsText" text="09.00 -13:00">
      <formula>NOT(ISERROR(SEARCH("09.00 -13:00",X29)))</formula>
    </cfRule>
    <cfRule type="containsText" dxfId="1958" priority="1724" operator="containsText" text="08.30 -17.30">
      <formula>NOT(ISERROR(SEARCH("08.30 -17.30",X29)))</formula>
    </cfRule>
    <cfRule type="containsText" dxfId="1957" priority="1725" operator="containsText" text="08.30 -15:30">
      <formula>NOT(ISERROR(SEARCH("08.30 -15:30",X29)))</formula>
    </cfRule>
  </conditionalFormatting>
  <conditionalFormatting sqref="X27:AS27">
    <cfRule type="containsText" dxfId="1956" priority="1720" operator="containsText" text="09.00 -13.00">
      <formula>NOT(ISERROR(SEARCH("09.00 -13.00",X27)))</formula>
    </cfRule>
    <cfRule type="containsText" dxfId="1955" priority="1721" operator="containsText" text="09.00 -15:00">
      <formula>NOT(ISERROR(SEARCH("09.00 -15:00",X27)))</formula>
    </cfRule>
    <cfRule type="containsText" dxfId="1954" priority="1722" operator="containsText" text="09.00 -16.00">
      <formula>NOT(ISERROR(SEARCH("09.00 -16.00",X27)))</formula>
    </cfRule>
  </conditionalFormatting>
  <conditionalFormatting sqref="X27:AS27">
    <cfRule type="containsText" dxfId="1953" priority="1717" operator="containsText" text="09.00 -13:00">
      <formula>NOT(ISERROR(SEARCH("09.00 -13:00",X27)))</formula>
    </cfRule>
    <cfRule type="containsText" dxfId="1952" priority="1718" operator="containsText" text="08.30 -17.30">
      <formula>NOT(ISERROR(SEARCH("08.30 -17.30",X27)))</formula>
    </cfRule>
    <cfRule type="containsText" dxfId="1951" priority="1719" operator="containsText" text="08.30 -15:30">
      <formula>NOT(ISERROR(SEARCH("08.30 -15:30",X27)))</formula>
    </cfRule>
  </conditionalFormatting>
  <conditionalFormatting sqref="X16:AS16">
    <cfRule type="cellIs" dxfId="1950" priority="1716" operator="equal">
      <formula>"09.00 – 13.00"</formula>
    </cfRule>
  </conditionalFormatting>
  <conditionalFormatting sqref="X16:AS16">
    <cfRule type="cellIs" dxfId="1949" priority="1715" operator="equal">
      <formula>"09.00 – 15.00"</formula>
    </cfRule>
  </conditionalFormatting>
  <conditionalFormatting sqref="X16:AS16">
    <cfRule type="cellIs" dxfId="1948" priority="1714" operator="equal">
      <formula>"09.00 – 18.00"</formula>
    </cfRule>
  </conditionalFormatting>
  <conditionalFormatting sqref="X16:AS16">
    <cfRule type="cellIs" dxfId="1947" priority="1713" operator="equal">
      <formula>"09.30 – 13.00"</formula>
    </cfRule>
  </conditionalFormatting>
  <conditionalFormatting sqref="X16:AS16">
    <cfRule type="cellIs" dxfId="1946" priority="1712" operator="equal">
      <formula>"10.30 – 19.30"</formula>
    </cfRule>
  </conditionalFormatting>
  <conditionalFormatting sqref="X16:AS16">
    <cfRule type="cellIs" dxfId="1945" priority="1711" operator="equal">
      <formula>"11.30 – 19.30"</formula>
    </cfRule>
  </conditionalFormatting>
  <conditionalFormatting sqref="X16:AS16">
    <cfRule type="cellIs" dxfId="1944" priority="1710" operator="equal">
      <formula>_FV(13,"3")</formula>
    </cfRule>
  </conditionalFormatting>
  <conditionalFormatting sqref="X16:AS16">
    <cfRule type="cellIs" dxfId="1943" priority="1709" operator="equal">
      <formula>_FV(13,"3")</formula>
    </cfRule>
  </conditionalFormatting>
  <conditionalFormatting sqref="X16:AS16">
    <cfRule type="cellIs" dxfId="1942" priority="1708" operator="equal">
      <formula>_FV(13,"3")</formula>
    </cfRule>
  </conditionalFormatting>
  <conditionalFormatting sqref="X16:AS16">
    <cfRule type="containsText" dxfId="1941" priority="1698" operator="containsText" text="DOMENICA">
      <formula>NOT(ISERROR(SEARCH("DOMENICA",X16)))</formula>
    </cfRule>
    <cfRule type="containsText" dxfId="1940" priority="1699" operator="containsText" text="08.30 – 14.30">
      <formula>NOT(ISERROR(SEARCH("08.30 – 14.30",X16)))</formula>
    </cfRule>
    <cfRule type="containsText" dxfId="1939" priority="1700" operator="containsText" text="09.30 – 18.30">
      <formula>NOT(ISERROR(SEARCH("09.30 – 18.30",X16)))</formula>
    </cfRule>
    <cfRule type="containsText" dxfId="1938" priority="1701" operator="containsText" text="08.30 – 16.30">
      <formula>NOT(ISERROR(SEARCH("08.30 – 16.30",X16)))</formula>
    </cfRule>
    <cfRule type="containsText" dxfId="1937" priority="1702" operator="containsText" text="08.30 – 17.30">
      <formula>NOT(ISERROR(SEARCH("08.30 – 17.30",X16)))</formula>
    </cfRule>
    <cfRule type="containsText" dxfId="1936" priority="1703" operator="containsText" text="09.00 – 18.00">
      <formula>NOT(ISERROR(SEARCH("09.00 – 18.00",X16)))</formula>
    </cfRule>
    <cfRule type="containsText" dxfId="1935" priority="1704" operator="containsText" text="09.00 – 15.00">
      <formula>NOT(ISERROR(SEARCH("09.00 – 15.00",X16)))</formula>
    </cfRule>
    <cfRule type="containsText" dxfId="1934" priority="1705" operator="containsText" text="10.30 – 19.30">
      <formula>NOT(ISERROR(SEARCH("10.30 – 19.30",X16)))</formula>
    </cfRule>
    <cfRule type="containsText" dxfId="1933" priority="1706" operator="containsText" text="09.00 – 13.00">
      <formula>NOT(ISERROR(SEARCH("09.00 – 13.00",X16)))</formula>
    </cfRule>
    <cfRule type="containsText" dxfId="1932" priority="1707" operator="containsText" text="11.30 – 19.30">
      <formula>NOT(ISERROR(SEARCH("11.30 – 19.30",X16)))</formula>
    </cfRule>
  </conditionalFormatting>
  <conditionalFormatting sqref="X16:AS16">
    <cfRule type="cellIs" dxfId="1931" priority="1697" operator="equal">
      <formula>"09.00 – 15.00"</formula>
    </cfRule>
  </conditionalFormatting>
  <conditionalFormatting sqref="X16:AS16">
    <cfRule type="cellIs" dxfId="1930" priority="1696" operator="equal">
      <formula>"09.00 – 18.00"</formula>
    </cfRule>
  </conditionalFormatting>
  <conditionalFormatting sqref="X16:AS16">
    <cfRule type="cellIs" dxfId="1929" priority="1695" operator="equal">
      <formula>"09.30 – 13.00"</formula>
    </cfRule>
  </conditionalFormatting>
  <conditionalFormatting sqref="X16:AS16">
    <cfRule type="cellIs" dxfId="1928" priority="1694" operator="equal">
      <formula>"10.30 – 19.30"</formula>
    </cfRule>
  </conditionalFormatting>
  <conditionalFormatting sqref="X16:AS16">
    <cfRule type="cellIs" dxfId="1927" priority="1693" operator="equal">
      <formula>"11.30 – 19.30"</formula>
    </cfRule>
  </conditionalFormatting>
  <conditionalFormatting sqref="X16:AS16">
    <cfRule type="cellIs" dxfId="1926" priority="1692" operator="equal">
      <formula>_FV(13,"3")</formula>
    </cfRule>
  </conditionalFormatting>
  <conditionalFormatting sqref="X16:AS16">
    <cfRule type="cellIs" dxfId="1925" priority="1691" operator="equal">
      <formula>_FV(13,"3")</formula>
    </cfRule>
  </conditionalFormatting>
  <conditionalFormatting sqref="X16:AS16">
    <cfRule type="cellIs" dxfId="1924" priority="1690" operator="equal">
      <formula>_FV(13,"3")</formula>
    </cfRule>
  </conditionalFormatting>
  <conditionalFormatting sqref="X16:AS16">
    <cfRule type="cellIs" dxfId="1923" priority="1689" operator="equal">
      <formula>"09.00 – 15.00"</formula>
    </cfRule>
  </conditionalFormatting>
  <conditionalFormatting sqref="X16:AS16">
    <cfRule type="cellIs" dxfId="1922" priority="1688" operator="equal">
      <formula>"09.00 – 18.00"</formula>
    </cfRule>
  </conditionalFormatting>
  <conditionalFormatting sqref="X16:AS16">
    <cfRule type="cellIs" dxfId="1921" priority="1687" operator="equal">
      <formula>"09.30 – 13.00"</formula>
    </cfRule>
  </conditionalFormatting>
  <conditionalFormatting sqref="X16:AS16">
    <cfRule type="cellIs" dxfId="1920" priority="1686" operator="equal">
      <formula>"10.30 – 19.30"</formula>
    </cfRule>
  </conditionalFormatting>
  <conditionalFormatting sqref="X16:AS16">
    <cfRule type="cellIs" dxfId="1919" priority="1685" operator="equal">
      <formula>"11.30 – 19.30"</formula>
    </cfRule>
  </conditionalFormatting>
  <conditionalFormatting sqref="X16:AS16">
    <cfRule type="cellIs" dxfId="1918" priority="1684" operator="equal">
      <formula>_FV(13,"3")</formula>
    </cfRule>
  </conditionalFormatting>
  <conditionalFormatting sqref="X16:AS16">
    <cfRule type="cellIs" dxfId="1917" priority="1683" operator="equal">
      <formula>_FV(13,"3")</formula>
    </cfRule>
  </conditionalFormatting>
  <conditionalFormatting sqref="X16:AS16">
    <cfRule type="cellIs" dxfId="1916" priority="1682" operator="equal">
      <formula>_FV(13,"3")</formula>
    </cfRule>
  </conditionalFormatting>
  <conditionalFormatting sqref="X16:AS16">
    <cfRule type="containsText" dxfId="1915" priority="1676" operator="containsText" text="09.00 - 13.00">
      <formula>NOT(ISERROR(SEARCH("09.00 - 13.00",X16)))</formula>
    </cfRule>
    <cfRule type="containsText" dxfId="1914" priority="1677" operator="containsText" text="09.00 – 15:00">
      <formula>NOT(ISERROR(SEARCH("09.00 – 15:00",X16)))</formula>
    </cfRule>
    <cfRule type="containsText" dxfId="1913" priority="1678" operator="containsText" text="09.00 – 16.00">
      <formula>NOT(ISERROR(SEARCH("09.00 – 16.00",X16)))</formula>
    </cfRule>
    <cfRule type="containsText" dxfId="1912" priority="1679" operator="containsText" text="09.00 - 13:00">
      <formula>NOT(ISERROR(SEARCH("09.00 - 13:00",X16)))</formula>
    </cfRule>
    <cfRule type="containsText" dxfId="1911" priority="1680" operator="containsText" text="08.30 – 16:30 ">
      <formula>NOT(ISERROR(SEARCH("08.30 – 16:30 ",X16)))</formula>
    </cfRule>
    <cfRule type="containsText" dxfId="1910" priority="1681" operator="containsText" text="08.30 – 17:30 ">
      <formula>NOT(ISERROR(SEARCH("08.30 – 17:30 ",X16)))</formula>
    </cfRule>
  </conditionalFormatting>
  <conditionalFormatting sqref="X16:AS16">
    <cfRule type="cellIs" dxfId="1909" priority="1675" operator="equal">
      <formula>"09.00 – 15.00"</formula>
    </cfRule>
  </conditionalFormatting>
  <conditionalFormatting sqref="X16:AS16">
    <cfRule type="cellIs" dxfId="1908" priority="1674" operator="equal">
      <formula>"09.00 – 18.00"</formula>
    </cfRule>
  </conditionalFormatting>
  <conditionalFormatting sqref="X16:AS16">
    <cfRule type="cellIs" dxfId="1907" priority="1673" operator="equal">
      <formula>"09.30 – 13.00"</formula>
    </cfRule>
  </conditionalFormatting>
  <conditionalFormatting sqref="X16:AS16">
    <cfRule type="cellIs" dxfId="1906" priority="1672" operator="equal">
      <formula>"10.30 – 19.30"</formula>
    </cfRule>
  </conditionalFormatting>
  <conditionalFormatting sqref="X16:AS16">
    <cfRule type="cellIs" dxfId="1905" priority="1671" operator="equal">
      <formula>"11.30 – 19.30"</formula>
    </cfRule>
  </conditionalFormatting>
  <conditionalFormatting sqref="X16:AS16">
    <cfRule type="cellIs" dxfId="1904" priority="1670" operator="equal">
      <formula>_FV(13,"3")</formula>
    </cfRule>
  </conditionalFormatting>
  <conditionalFormatting sqref="X16:AS16">
    <cfRule type="cellIs" dxfId="1903" priority="1669" operator="equal">
      <formula>_FV(13,"3")</formula>
    </cfRule>
  </conditionalFormatting>
  <conditionalFormatting sqref="X16:AS16">
    <cfRule type="cellIs" dxfId="1902" priority="1668" operator="equal">
      <formula>_FV(13,"3")</formula>
    </cfRule>
  </conditionalFormatting>
  <conditionalFormatting sqref="X16:AS16">
    <cfRule type="containsText" dxfId="1901" priority="1658" operator="containsText" text="DOMENICA">
      <formula>NOT(ISERROR(SEARCH("DOMENICA",X16)))</formula>
    </cfRule>
    <cfRule type="containsText" dxfId="1900" priority="1659" operator="containsText" text="08.30 – 14.30">
      <formula>NOT(ISERROR(SEARCH("08.30 – 14.30",X16)))</formula>
    </cfRule>
    <cfRule type="containsText" dxfId="1899" priority="1660" operator="containsText" text="09.30 – 18.30">
      <formula>NOT(ISERROR(SEARCH("09.30 – 18.30",X16)))</formula>
    </cfRule>
    <cfRule type="containsText" dxfId="1898" priority="1661" operator="containsText" text="08.30 – 16.30">
      <formula>NOT(ISERROR(SEARCH("08.30 – 16.30",X16)))</formula>
    </cfRule>
    <cfRule type="containsText" dxfId="1897" priority="1662" operator="containsText" text="08.30 – 17.30">
      <formula>NOT(ISERROR(SEARCH("08.30 – 17.30",X16)))</formula>
    </cfRule>
    <cfRule type="containsText" dxfId="1896" priority="1663" operator="containsText" text="09.00 – 18.00">
      <formula>NOT(ISERROR(SEARCH("09.00 – 18.00",X16)))</formula>
    </cfRule>
    <cfRule type="containsText" dxfId="1895" priority="1664" operator="containsText" text="09.00 – 15.00">
      <formula>NOT(ISERROR(SEARCH("09.00 – 15.00",X16)))</formula>
    </cfRule>
    <cfRule type="containsText" dxfId="1894" priority="1665" operator="containsText" text="10.30 – 19.30">
      <formula>NOT(ISERROR(SEARCH("10.30 – 19.30",X16)))</formula>
    </cfRule>
    <cfRule type="containsText" dxfId="1893" priority="1666" operator="containsText" text="09.00 – 13.00">
      <formula>NOT(ISERROR(SEARCH("09.00 – 13.00",X16)))</formula>
    </cfRule>
    <cfRule type="containsText" dxfId="1892" priority="1667" operator="containsText" text="11.30 – 19.30">
      <formula>NOT(ISERROR(SEARCH("11.30 – 19.30",X16)))</formula>
    </cfRule>
  </conditionalFormatting>
  <conditionalFormatting sqref="X16:AS16">
    <cfRule type="cellIs" dxfId="1891" priority="1657" operator="equal">
      <formula>"09.00 – 18.00"</formula>
    </cfRule>
  </conditionalFormatting>
  <conditionalFormatting sqref="X16:AS16">
    <cfRule type="cellIs" dxfId="1890" priority="1656" operator="equal">
      <formula>"09.30 – 13.00"</formula>
    </cfRule>
  </conditionalFormatting>
  <conditionalFormatting sqref="X16:AS16">
    <cfRule type="cellIs" dxfId="1889" priority="1655" operator="equal">
      <formula>"10.30 – 19.30"</formula>
    </cfRule>
  </conditionalFormatting>
  <conditionalFormatting sqref="X16:AS16">
    <cfRule type="cellIs" dxfId="1888" priority="1654" operator="equal">
      <formula>"11.30 – 19.30"</formula>
    </cfRule>
  </conditionalFormatting>
  <conditionalFormatting sqref="X16:AS16">
    <cfRule type="cellIs" dxfId="1887" priority="1653" operator="equal">
      <formula>_FV(13,"3")</formula>
    </cfRule>
  </conditionalFormatting>
  <conditionalFormatting sqref="X16:AS16">
    <cfRule type="cellIs" dxfId="1886" priority="1652" operator="equal">
      <formula>_FV(13,"3")</formula>
    </cfRule>
  </conditionalFormatting>
  <conditionalFormatting sqref="X16:AS16">
    <cfRule type="cellIs" dxfId="1885" priority="1651" operator="equal">
      <formula>_FV(13,"3")</formula>
    </cfRule>
  </conditionalFormatting>
  <conditionalFormatting sqref="X16:AS16">
    <cfRule type="cellIs" dxfId="1884" priority="1650" operator="equal">
      <formula>"09.00 – 18.00"</formula>
    </cfRule>
  </conditionalFormatting>
  <conditionalFormatting sqref="X16:AS16">
    <cfRule type="cellIs" dxfId="1883" priority="1649" operator="equal">
      <formula>"09.30 – 13.00"</formula>
    </cfRule>
  </conditionalFormatting>
  <conditionalFormatting sqref="X16:AS16">
    <cfRule type="cellIs" dxfId="1882" priority="1648" operator="equal">
      <formula>"10.30 – 19.30"</formula>
    </cfRule>
  </conditionalFormatting>
  <conditionalFormatting sqref="X16:AS16">
    <cfRule type="cellIs" dxfId="1881" priority="1647" operator="equal">
      <formula>"11.30 – 19.30"</formula>
    </cfRule>
  </conditionalFormatting>
  <conditionalFormatting sqref="X16:AS16">
    <cfRule type="cellIs" dxfId="1880" priority="1646" operator="equal">
      <formula>_FV(13,"3")</formula>
    </cfRule>
  </conditionalFormatting>
  <conditionalFormatting sqref="X16:AS16">
    <cfRule type="cellIs" dxfId="1879" priority="1645" operator="equal">
      <formula>_FV(13,"3")</formula>
    </cfRule>
  </conditionalFormatting>
  <conditionalFormatting sqref="X16:AS16">
    <cfRule type="cellIs" dxfId="1878" priority="1644" operator="equal">
      <formula>_FV(13,"3")</formula>
    </cfRule>
  </conditionalFormatting>
  <conditionalFormatting sqref="X17:AS24">
    <cfRule type="containsText" dxfId="1877" priority="1627" operator="containsText" text="08.30 – 14.30">
      <formula>NOT(ISERROR(SEARCH("08.30 – 14.30",X17)))</formula>
    </cfRule>
    <cfRule type="containsText" dxfId="1876" priority="1628" operator="containsText" text="09:30 – 18.30">
      <formula>NOT(ISERROR(SEARCH("09:30 – 18.30",X17)))</formula>
    </cfRule>
    <cfRule type="containsText" dxfId="1875" priority="1629" operator="containsText" text="10.30 – 18.30">
      <formula>NOT(ISERROR(SEARCH("10.30 – 18.30",X17)))</formula>
    </cfRule>
    <cfRule type="containsText" dxfId="1874" priority="1630" operator="containsText" text="09.30 – 18.30">
      <formula>NOT(ISERROR(SEARCH("09.30 – 18.30",X17)))</formula>
    </cfRule>
    <cfRule type="containsText" dxfId="1873" priority="1631" operator="containsText" text="09.00 – 13:00">
      <formula>NOT(ISERROR(SEARCH("09.00 – 13:00",X17)))</formula>
    </cfRule>
    <cfRule type="containsText" dxfId="1872" priority="1632" operator="containsText" text="08.30 – 16.30">
      <formula>NOT(ISERROR(SEARCH("08.30 – 16.30",X17)))</formula>
    </cfRule>
    <cfRule type="containsText" dxfId="1871" priority="1633" operator="containsText" text="08:30 – 17.30">
      <formula>NOT(ISERROR(SEARCH("08:30 – 17.30",X17)))</formula>
    </cfRule>
    <cfRule type="containsText" dxfId="1870" priority="1634" operator="containsText" text="08.30 – 17.30">
      <formula>NOT(ISERROR(SEARCH("08.30 – 17.30",X17)))</formula>
    </cfRule>
    <cfRule type="containsText" dxfId="1869" priority="1635" operator="containsText" text="09.00 – 18.00">
      <formula>NOT(ISERROR(SEARCH("09.00 – 18.00",X17)))</formula>
    </cfRule>
    <cfRule type="containsText" dxfId="1868" priority="1636" operator="containsText" text="09.00 – 13.00">
      <formula>NOT(ISERROR(SEARCH("09.00 – 13.00",X17)))</formula>
    </cfRule>
    <cfRule type="containsText" dxfId="1867" priority="1637" operator="containsText" text="11.30 – 19.30">
      <formula>NOT(ISERROR(SEARCH("11.30 – 19.30",X17)))</formula>
    </cfRule>
    <cfRule type="containsText" dxfId="1866" priority="1638" operator="containsText" text="10.30 – 19.30">
      <formula>NOT(ISERROR(SEARCH("10.30 – 19.30",X17)))</formula>
    </cfRule>
    <cfRule type="containsText" dxfId="1865" priority="1639" operator="containsText" text="09.00 – 15.00">
      <formula>NOT(ISERROR(SEARCH("09.00 – 15.00",X17)))</formula>
    </cfRule>
    <cfRule type="containsText" dxfId="1864" priority="1640" operator="containsText" text="1 2 : 3 0">
      <formula>NOT(ISERROR(SEARCH("1 2 : 3 0",X17)))</formula>
    </cfRule>
    <cfRule type="containsText" dxfId="1863" priority="1641" operator="containsText" text="1 3 : 3 0">
      <formula>NOT(ISERROR(SEARCH("1 3 : 3 0",X17)))</formula>
    </cfRule>
    <cfRule type="containsText" dxfId="1862" priority="1642" operator="containsText" text="FESTIVITÁ">
      <formula>NOT(ISERROR(SEARCH("FESTIVITÁ",X17)))</formula>
    </cfRule>
    <cfRule type="cellIs" dxfId="1861" priority="1643" operator="equal">
      <formula>"DOMENICA"</formula>
    </cfRule>
  </conditionalFormatting>
  <conditionalFormatting sqref="X17:AS24">
    <cfRule type="containsText" dxfId="1860" priority="1621" operator="containsText" text="09.00 - 13.00">
      <formula>NOT(ISERROR(SEARCH("09.00 - 13.00",X17)))</formula>
    </cfRule>
    <cfRule type="containsText" dxfId="1859" priority="1622" operator="containsText" text="09.00 – 15:00">
      <formula>NOT(ISERROR(SEARCH("09.00 – 15:00",X17)))</formula>
    </cfRule>
    <cfRule type="containsText" dxfId="1858" priority="1623" operator="containsText" text="09.00 – 16.00">
      <formula>NOT(ISERROR(SEARCH("09.00 – 16.00",X17)))</formula>
    </cfRule>
    <cfRule type="containsText" dxfId="1857" priority="1624" operator="containsText" text="09.00 - 13:00">
      <formula>NOT(ISERROR(SEARCH("09.00 - 13:00",X17)))</formula>
    </cfRule>
    <cfRule type="containsText" dxfId="1856" priority="1625" operator="containsText" text="08.30 – 16:30 ">
      <formula>NOT(ISERROR(SEARCH("08.30 – 16:30 ",X17)))</formula>
    </cfRule>
    <cfRule type="containsText" dxfId="1855" priority="1626" operator="containsText" text="08.30 – 17:30 ">
      <formula>NOT(ISERROR(SEARCH("08.30 – 17:30 ",X17)))</formula>
    </cfRule>
  </conditionalFormatting>
  <conditionalFormatting sqref="X17:AS24">
    <cfRule type="containsText" dxfId="1854" priority="1620" operator="containsText" text="1 3 : 0 0">
      <formula>NOT(ISERROR(SEARCH("1 3 : 0 0",X17)))</formula>
    </cfRule>
  </conditionalFormatting>
  <conditionalFormatting sqref="X17:AS17">
    <cfRule type="containsText" dxfId="1853" priority="1619" operator="containsText" text="13:00">
      <formula>NOT(ISERROR(SEARCH("13:00",X17)))</formula>
    </cfRule>
  </conditionalFormatting>
  <conditionalFormatting sqref="X17:AS24">
    <cfRule type="containsText" dxfId="1852" priority="1618" operator="containsText" text="09:00 – 13.00 ">
      <formula>NOT(ISERROR(SEARCH("09:00 – 13.00 ",X17)))</formula>
    </cfRule>
  </conditionalFormatting>
  <conditionalFormatting sqref="X23:AS23">
    <cfRule type="containsText" dxfId="1851" priority="1617" operator="containsText" text="09:00 – 13.00 ">
      <formula>NOT(ISERROR(SEARCH("09:00 – 13.00 ",X23)))</formula>
    </cfRule>
  </conditionalFormatting>
  <conditionalFormatting sqref="X17:AS24">
    <cfRule type="containsText" dxfId="1850" priority="1616" operator="containsText" text="09:00 – 13.00 ">
      <formula>NOT(ISERROR(SEARCH("09:00 – 13.00 ",X17)))</formula>
    </cfRule>
  </conditionalFormatting>
  <conditionalFormatting sqref="X23:AS24">
    <cfRule type="containsText" dxfId="1849" priority="1615" operator="containsText" text="09:00 – 13.00 ">
      <formula>NOT(ISERROR(SEARCH("09:00 – 13.00 ",X23)))</formula>
    </cfRule>
  </conditionalFormatting>
  <conditionalFormatting sqref="X18:AS18">
    <cfRule type="containsText" dxfId="1848" priority="1612" operator="containsText" text="09.00 -13.00">
      <formula>NOT(ISERROR(SEARCH("09.00 -13.00",X18)))</formula>
    </cfRule>
    <cfRule type="containsText" dxfId="1847" priority="1613" operator="containsText" text="09.00 -15:00">
      <formula>NOT(ISERROR(SEARCH("09.00 -15:00",X18)))</formula>
    </cfRule>
    <cfRule type="containsText" dxfId="1846" priority="1614" operator="containsText" text="09.00 -16.00">
      <formula>NOT(ISERROR(SEARCH("09.00 -16.00",X18)))</formula>
    </cfRule>
  </conditionalFormatting>
  <conditionalFormatting sqref="X19:AS24">
    <cfRule type="containsText" dxfId="1845" priority="1609" operator="containsText" text="09.00 -13.00">
      <formula>NOT(ISERROR(SEARCH("09.00 -13.00",X19)))</formula>
    </cfRule>
    <cfRule type="containsText" dxfId="1844" priority="1610" operator="containsText" text="09.00 -15:00">
      <formula>NOT(ISERROR(SEARCH("09.00 -15:00",X19)))</formula>
    </cfRule>
    <cfRule type="containsText" dxfId="1843" priority="1611" operator="containsText" text="09.00 -16.00">
      <formula>NOT(ISERROR(SEARCH("09.00 -16.00",X19)))</formula>
    </cfRule>
  </conditionalFormatting>
  <conditionalFormatting sqref="X17:AS17">
    <cfRule type="containsText" dxfId="1842" priority="1606" operator="containsText" text="09.00 -13.00">
      <formula>NOT(ISERROR(SEARCH("09.00 -13.00",X17)))</formula>
    </cfRule>
    <cfRule type="containsText" dxfId="1841" priority="1607" operator="containsText" text="09.00 -15:00">
      <formula>NOT(ISERROR(SEARCH("09.00 -15:00",X17)))</formula>
    </cfRule>
    <cfRule type="containsText" dxfId="1840" priority="1608" operator="containsText" text="09.00 -16.00">
      <formula>NOT(ISERROR(SEARCH("09.00 -16.00",X17)))</formula>
    </cfRule>
  </conditionalFormatting>
  <conditionalFormatting sqref="X23:AS23">
    <cfRule type="containsText" dxfId="1839" priority="1605" operator="containsText" text="09:00 – 13.00 ">
      <formula>NOT(ISERROR(SEARCH("09:00 – 13.00 ",X23)))</formula>
    </cfRule>
  </conditionalFormatting>
  <conditionalFormatting sqref="X17:AS24">
    <cfRule type="containsText" dxfId="1838" priority="1604" operator="containsText" text="09:00 – 13.00 ">
      <formula>NOT(ISERROR(SEARCH("09:00 – 13.00 ",X17)))</formula>
    </cfRule>
  </conditionalFormatting>
  <conditionalFormatting sqref="X23:AS24">
    <cfRule type="containsText" dxfId="1837" priority="1603" operator="containsText" text="09:00 – 13.00 ">
      <formula>NOT(ISERROR(SEARCH("09:00 – 13.00 ",X23)))</formula>
    </cfRule>
  </conditionalFormatting>
  <conditionalFormatting sqref="X18:AS18">
    <cfRule type="containsText" dxfId="1836" priority="1600" operator="containsText" text="09.00 -13.00">
      <formula>NOT(ISERROR(SEARCH("09.00 -13.00",X18)))</formula>
    </cfRule>
    <cfRule type="containsText" dxfId="1835" priority="1601" operator="containsText" text="09.00 -15:00">
      <formula>NOT(ISERROR(SEARCH("09.00 -15:00",X18)))</formula>
    </cfRule>
    <cfRule type="containsText" dxfId="1834" priority="1602" operator="containsText" text="09.00 -16.00">
      <formula>NOT(ISERROR(SEARCH("09.00 -16.00",X18)))</formula>
    </cfRule>
  </conditionalFormatting>
  <conditionalFormatting sqref="X19:AS24">
    <cfRule type="containsText" dxfId="1833" priority="1597" operator="containsText" text="09.00 -13.00">
      <formula>NOT(ISERROR(SEARCH("09.00 -13.00",X19)))</formula>
    </cfRule>
    <cfRule type="containsText" dxfId="1832" priority="1598" operator="containsText" text="09.00 -15:00">
      <formula>NOT(ISERROR(SEARCH("09.00 -15:00",X19)))</formula>
    </cfRule>
    <cfRule type="containsText" dxfId="1831" priority="1599" operator="containsText" text="09.00 -16.00">
      <formula>NOT(ISERROR(SEARCH("09.00 -16.00",X19)))</formula>
    </cfRule>
  </conditionalFormatting>
  <conditionalFormatting sqref="X17:AS17">
    <cfRule type="containsText" dxfId="1830" priority="1594" operator="containsText" text="09.00 -13.00">
      <formula>NOT(ISERROR(SEARCH("09.00 -13.00",X17)))</formula>
    </cfRule>
    <cfRule type="containsText" dxfId="1829" priority="1595" operator="containsText" text="09.00 -15:00">
      <formula>NOT(ISERROR(SEARCH("09.00 -15:00",X17)))</formula>
    </cfRule>
    <cfRule type="containsText" dxfId="1828" priority="1596" operator="containsText" text="09.00 -16.00">
      <formula>NOT(ISERROR(SEARCH("09.00 -16.00",X17)))</formula>
    </cfRule>
  </conditionalFormatting>
  <conditionalFormatting sqref="X18:AS18">
    <cfRule type="containsText" dxfId="1827" priority="1591" operator="containsText" text="09.00 -13:00">
      <formula>NOT(ISERROR(SEARCH("09.00 -13:00",X18)))</formula>
    </cfRule>
    <cfRule type="containsText" dxfId="1826" priority="1592" operator="containsText" text="08.30 -17.30">
      <formula>NOT(ISERROR(SEARCH("08.30 -17.30",X18)))</formula>
    </cfRule>
    <cfRule type="containsText" dxfId="1825" priority="1593" operator="containsText" text="08.30 -15:30">
      <formula>NOT(ISERROR(SEARCH("08.30 -15:30",X18)))</formula>
    </cfRule>
  </conditionalFormatting>
  <conditionalFormatting sqref="X19:AS24">
    <cfRule type="containsText" dxfId="1824" priority="1588" operator="containsText" text="09.00 -13.00">
      <formula>NOT(ISERROR(SEARCH("09.00 -13.00",X19)))</formula>
    </cfRule>
    <cfRule type="containsText" dxfId="1823" priority="1589" operator="containsText" text="09.00 -15:00">
      <formula>NOT(ISERROR(SEARCH("09.00 -15:00",X19)))</formula>
    </cfRule>
    <cfRule type="containsText" dxfId="1822" priority="1590" operator="containsText" text="09.00 -16.00">
      <formula>NOT(ISERROR(SEARCH("09.00 -16.00",X19)))</formula>
    </cfRule>
  </conditionalFormatting>
  <conditionalFormatting sqref="X19:AS24">
    <cfRule type="containsText" dxfId="1821" priority="1585" operator="containsText" text="09.00 -13:00">
      <formula>NOT(ISERROR(SEARCH("09.00 -13:00",X19)))</formula>
    </cfRule>
    <cfRule type="containsText" dxfId="1820" priority="1586" operator="containsText" text="08.30 -17.30">
      <formula>NOT(ISERROR(SEARCH("08.30 -17.30",X19)))</formula>
    </cfRule>
    <cfRule type="containsText" dxfId="1819" priority="1587" operator="containsText" text="08.30 -15:30">
      <formula>NOT(ISERROR(SEARCH("08.30 -15:30",X19)))</formula>
    </cfRule>
  </conditionalFormatting>
  <conditionalFormatting sqref="X17:AS17">
    <cfRule type="containsText" dxfId="1818" priority="1582" operator="containsText" text="09.00 -13.00">
      <formula>NOT(ISERROR(SEARCH("09.00 -13.00",X17)))</formula>
    </cfRule>
    <cfRule type="containsText" dxfId="1817" priority="1583" operator="containsText" text="09.00 -15:00">
      <formula>NOT(ISERROR(SEARCH("09.00 -15:00",X17)))</formula>
    </cfRule>
    <cfRule type="containsText" dxfId="1816" priority="1584" operator="containsText" text="09.00 -16.00">
      <formula>NOT(ISERROR(SEARCH("09.00 -16.00",X17)))</formula>
    </cfRule>
  </conditionalFormatting>
  <conditionalFormatting sqref="X17:AS17">
    <cfRule type="containsText" dxfId="1815" priority="1579" operator="containsText" text="09.00 -13:00">
      <formula>NOT(ISERROR(SEARCH("09.00 -13:00",X17)))</formula>
    </cfRule>
    <cfRule type="containsText" dxfId="1814" priority="1580" operator="containsText" text="08.30 -17.30">
      <formula>NOT(ISERROR(SEARCH("08.30 -17.30",X17)))</formula>
    </cfRule>
    <cfRule type="containsText" dxfId="1813" priority="1581" operator="containsText" text="08.30 -15:30">
      <formula>NOT(ISERROR(SEARCH("08.30 -15:30",X17)))</formula>
    </cfRule>
  </conditionalFormatting>
  <conditionalFormatting sqref="X6:AS6">
    <cfRule type="cellIs" dxfId="1812" priority="1578" operator="equal">
      <formula>"09.00 – 13.00"</formula>
    </cfRule>
  </conditionalFormatting>
  <conditionalFormatting sqref="X6:AS6">
    <cfRule type="cellIs" dxfId="1811" priority="1577" operator="equal">
      <formula>"09.00 – 15.00"</formula>
    </cfRule>
  </conditionalFormatting>
  <conditionalFormatting sqref="X6:AS6">
    <cfRule type="cellIs" dxfId="1810" priority="1576" operator="equal">
      <formula>"09.00 – 18.00"</formula>
    </cfRule>
  </conditionalFormatting>
  <conditionalFormatting sqref="X6:AS6">
    <cfRule type="cellIs" dxfId="1809" priority="1575" operator="equal">
      <formula>"09.30 – 13.00"</formula>
    </cfRule>
  </conditionalFormatting>
  <conditionalFormatting sqref="X6:AS6">
    <cfRule type="cellIs" dxfId="1808" priority="1574" operator="equal">
      <formula>"10.30 – 19.30"</formula>
    </cfRule>
  </conditionalFormatting>
  <conditionalFormatting sqref="X6:AS6">
    <cfRule type="cellIs" dxfId="1807" priority="1573" operator="equal">
      <formula>"11.30 – 19.30"</formula>
    </cfRule>
  </conditionalFormatting>
  <conditionalFormatting sqref="X6:AS6">
    <cfRule type="cellIs" dxfId="1806" priority="1572" operator="equal">
      <formula>_FV(13,"3")</formula>
    </cfRule>
  </conditionalFormatting>
  <conditionalFormatting sqref="X6:AS6">
    <cfRule type="cellIs" dxfId="1805" priority="1571" operator="equal">
      <formula>_FV(13,"3")</formula>
    </cfRule>
  </conditionalFormatting>
  <conditionalFormatting sqref="X6:AS6">
    <cfRule type="cellIs" dxfId="1804" priority="1570" operator="equal">
      <formula>_FV(13,"3")</formula>
    </cfRule>
  </conditionalFormatting>
  <conditionalFormatting sqref="X6:AS6">
    <cfRule type="containsText" dxfId="1803" priority="1560" operator="containsText" text="DOMENICA">
      <formula>NOT(ISERROR(SEARCH("DOMENICA",X6)))</formula>
    </cfRule>
    <cfRule type="containsText" dxfId="1802" priority="1561" operator="containsText" text="08.30 – 14.30">
      <formula>NOT(ISERROR(SEARCH("08.30 – 14.30",X6)))</formula>
    </cfRule>
    <cfRule type="containsText" dxfId="1801" priority="1562" operator="containsText" text="09.30 – 18.30">
      <formula>NOT(ISERROR(SEARCH("09.30 – 18.30",X6)))</formula>
    </cfRule>
    <cfRule type="containsText" dxfId="1800" priority="1563" operator="containsText" text="08.30 – 16.30">
      <formula>NOT(ISERROR(SEARCH("08.30 – 16.30",X6)))</formula>
    </cfRule>
    <cfRule type="containsText" dxfId="1799" priority="1564" operator="containsText" text="08.30 – 17.30">
      <formula>NOT(ISERROR(SEARCH("08.30 – 17.30",X6)))</formula>
    </cfRule>
    <cfRule type="containsText" dxfId="1798" priority="1565" operator="containsText" text="09.00 – 18.00">
      <formula>NOT(ISERROR(SEARCH("09.00 – 18.00",X6)))</formula>
    </cfRule>
    <cfRule type="containsText" dxfId="1797" priority="1566" operator="containsText" text="09.00 – 15.00">
      <formula>NOT(ISERROR(SEARCH("09.00 – 15.00",X6)))</formula>
    </cfRule>
    <cfRule type="containsText" dxfId="1796" priority="1567" operator="containsText" text="10.30 – 19.30">
      <formula>NOT(ISERROR(SEARCH("10.30 – 19.30",X6)))</formula>
    </cfRule>
    <cfRule type="containsText" dxfId="1795" priority="1568" operator="containsText" text="09.00 – 13.00">
      <formula>NOT(ISERROR(SEARCH("09.00 – 13.00",X6)))</formula>
    </cfRule>
    <cfRule type="containsText" dxfId="1794" priority="1569" operator="containsText" text="11.30 – 19.30">
      <formula>NOT(ISERROR(SEARCH("11.30 – 19.30",X6)))</formula>
    </cfRule>
  </conditionalFormatting>
  <conditionalFormatting sqref="X6:AS6">
    <cfRule type="cellIs" dxfId="1793" priority="1559" operator="equal">
      <formula>"09.00 – 15.00"</formula>
    </cfRule>
  </conditionalFormatting>
  <conditionalFormatting sqref="X6:AS6">
    <cfRule type="cellIs" dxfId="1792" priority="1558" operator="equal">
      <formula>"09.00 – 18.00"</formula>
    </cfRule>
  </conditionalFormatting>
  <conditionalFormatting sqref="X6:AS6">
    <cfRule type="cellIs" dxfId="1791" priority="1557" operator="equal">
      <formula>"09.30 – 13.00"</formula>
    </cfRule>
  </conditionalFormatting>
  <conditionalFormatting sqref="X6:AS6">
    <cfRule type="cellIs" dxfId="1790" priority="1556" operator="equal">
      <formula>"10.30 – 19.30"</formula>
    </cfRule>
  </conditionalFormatting>
  <conditionalFormatting sqref="X6:AS6">
    <cfRule type="cellIs" dxfId="1789" priority="1555" operator="equal">
      <formula>"11.30 – 19.30"</formula>
    </cfRule>
  </conditionalFormatting>
  <conditionalFormatting sqref="X6:AS6">
    <cfRule type="cellIs" dxfId="1788" priority="1554" operator="equal">
      <formula>_FV(13,"3")</formula>
    </cfRule>
  </conditionalFormatting>
  <conditionalFormatting sqref="X6:AS6">
    <cfRule type="cellIs" dxfId="1787" priority="1553" operator="equal">
      <formula>_FV(13,"3")</formula>
    </cfRule>
  </conditionalFormatting>
  <conditionalFormatting sqref="X6:AS6">
    <cfRule type="cellIs" dxfId="1786" priority="1552" operator="equal">
      <formula>_FV(13,"3")</formula>
    </cfRule>
  </conditionalFormatting>
  <conditionalFormatting sqref="X6:AS6">
    <cfRule type="cellIs" dxfId="1785" priority="1551" operator="equal">
      <formula>"09.00 – 15.00"</formula>
    </cfRule>
  </conditionalFormatting>
  <conditionalFormatting sqref="X6:AS6">
    <cfRule type="cellIs" dxfId="1784" priority="1550" operator="equal">
      <formula>"09.00 – 18.00"</formula>
    </cfRule>
  </conditionalFormatting>
  <conditionalFormatting sqref="X6:AS6">
    <cfRule type="cellIs" dxfId="1783" priority="1549" operator="equal">
      <formula>"09.30 – 13.00"</formula>
    </cfRule>
  </conditionalFormatting>
  <conditionalFormatting sqref="X6:AS6">
    <cfRule type="cellIs" dxfId="1782" priority="1548" operator="equal">
      <formula>"10.30 – 19.30"</formula>
    </cfRule>
  </conditionalFormatting>
  <conditionalFormatting sqref="X6:AS6">
    <cfRule type="cellIs" dxfId="1781" priority="1547" operator="equal">
      <formula>"11.30 – 19.30"</formula>
    </cfRule>
  </conditionalFormatting>
  <conditionalFormatting sqref="X6:AS6">
    <cfRule type="cellIs" dxfId="1780" priority="1546" operator="equal">
      <formula>_FV(13,"3")</formula>
    </cfRule>
  </conditionalFormatting>
  <conditionalFormatting sqref="X6:AS6">
    <cfRule type="cellIs" dxfId="1779" priority="1545" operator="equal">
      <formula>_FV(13,"3")</formula>
    </cfRule>
  </conditionalFormatting>
  <conditionalFormatting sqref="X6:AS6">
    <cfRule type="cellIs" dxfId="1778" priority="1544" operator="equal">
      <formula>_FV(13,"3")</formula>
    </cfRule>
  </conditionalFormatting>
  <conditionalFormatting sqref="X6:AS6">
    <cfRule type="containsText" dxfId="1777" priority="1538" operator="containsText" text="09.00 - 13.00">
      <formula>NOT(ISERROR(SEARCH("09.00 - 13.00",X6)))</formula>
    </cfRule>
    <cfRule type="containsText" dxfId="1776" priority="1539" operator="containsText" text="09.00 – 15:00">
      <formula>NOT(ISERROR(SEARCH("09.00 – 15:00",X6)))</formula>
    </cfRule>
    <cfRule type="containsText" dxfId="1775" priority="1540" operator="containsText" text="09.00 – 16.00">
      <formula>NOT(ISERROR(SEARCH("09.00 – 16.00",X6)))</formula>
    </cfRule>
    <cfRule type="containsText" dxfId="1774" priority="1541" operator="containsText" text="09.00 - 13:00">
      <formula>NOT(ISERROR(SEARCH("09.00 - 13:00",X6)))</formula>
    </cfRule>
    <cfRule type="containsText" dxfId="1773" priority="1542" operator="containsText" text="08.30 – 16:30 ">
      <formula>NOT(ISERROR(SEARCH("08.30 – 16:30 ",X6)))</formula>
    </cfRule>
    <cfRule type="containsText" dxfId="1772" priority="1543" operator="containsText" text="08.30 – 17:30 ">
      <formula>NOT(ISERROR(SEARCH("08.30 – 17:30 ",X6)))</formula>
    </cfRule>
  </conditionalFormatting>
  <conditionalFormatting sqref="X6:AS6">
    <cfRule type="cellIs" dxfId="1771" priority="1537" operator="equal">
      <formula>"09.00 – 15.00"</formula>
    </cfRule>
  </conditionalFormatting>
  <conditionalFormatting sqref="X6:AS6">
    <cfRule type="cellIs" dxfId="1770" priority="1536" operator="equal">
      <formula>"09.00 – 18.00"</formula>
    </cfRule>
  </conditionalFormatting>
  <conditionalFormatting sqref="X6:AS6">
    <cfRule type="cellIs" dxfId="1769" priority="1535" operator="equal">
      <formula>"09.30 – 13.00"</formula>
    </cfRule>
  </conditionalFormatting>
  <conditionalFormatting sqref="X6:AS6">
    <cfRule type="cellIs" dxfId="1768" priority="1534" operator="equal">
      <formula>"10.30 – 19.30"</formula>
    </cfRule>
  </conditionalFormatting>
  <conditionalFormatting sqref="X6:AS6">
    <cfRule type="cellIs" dxfId="1767" priority="1533" operator="equal">
      <formula>"11.30 – 19.30"</formula>
    </cfRule>
  </conditionalFormatting>
  <conditionalFormatting sqref="X6:AS6">
    <cfRule type="cellIs" dxfId="1766" priority="1532" operator="equal">
      <formula>_FV(13,"3")</formula>
    </cfRule>
  </conditionalFormatting>
  <conditionalFormatting sqref="X6:AS6">
    <cfRule type="cellIs" dxfId="1765" priority="1531" operator="equal">
      <formula>_FV(13,"3")</formula>
    </cfRule>
  </conditionalFormatting>
  <conditionalFormatting sqref="X6:AS6">
    <cfRule type="containsText" dxfId="1764" priority="1521" operator="containsText" text="DOMENICA">
      <formula>NOT(ISERROR(SEARCH("DOMENICA",X6)))</formula>
    </cfRule>
    <cfRule type="containsText" dxfId="1763" priority="1522" operator="containsText" text="08.30 – 14.30">
      <formula>NOT(ISERROR(SEARCH("08.30 – 14.30",X6)))</formula>
    </cfRule>
    <cfRule type="containsText" dxfId="1762" priority="1523" operator="containsText" text="09.30 – 18.30">
      <formula>NOT(ISERROR(SEARCH("09.30 – 18.30",X6)))</formula>
    </cfRule>
    <cfRule type="containsText" dxfId="1761" priority="1524" operator="containsText" text="08.30 – 16.30">
      <formula>NOT(ISERROR(SEARCH("08.30 – 16.30",X6)))</formula>
    </cfRule>
    <cfRule type="containsText" dxfId="1760" priority="1525" operator="containsText" text="08.30 – 17.30">
      <formula>NOT(ISERROR(SEARCH("08.30 – 17.30",X6)))</formula>
    </cfRule>
    <cfRule type="containsText" dxfId="1759" priority="1526" operator="containsText" text="09.00 – 18.00">
      <formula>NOT(ISERROR(SEARCH("09.00 – 18.00",X6)))</formula>
    </cfRule>
    <cfRule type="containsText" dxfId="1758" priority="1527" operator="containsText" text="09.00 – 15.00">
      <formula>NOT(ISERROR(SEARCH("09.00 – 15.00",X6)))</formula>
    </cfRule>
    <cfRule type="containsText" dxfId="1757" priority="1528" operator="containsText" text="10.30 – 19.30">
      <formula>NOT(ISERROR(SEARCH("10.30 – 19.30",X6)))</formula>
    </cfRule>
    <cfRule type="containsText" dxfId="1756" priority="1529" operator="containsText" text="09.00 – 13.00">
      <formula>NOT(ISERROR(SEARCH("09.00 – 13.00",X6)))</formula>
    </cfRule>
    <cfRule type="containsText" dxfId="1755" priority="1530" operator="containsText" text="11.30 – 19.30">
      <formula>NOT(ISERROR(SEARCH("11.30 – 19.30",X6)))</formula>
    </cfRule>
  </conditionalFormatting>
  <conditionalFormatting sqref="X6:AS6">
    <cfRule type="cellIs" dxfId="1754" priority="1520" operator="equal">
      <formula>"09.00 – 18.00"</formula>
    </cfRule>
  </conditionalFormatting>
  <conditionalFormatting sqref="X6:AS6">
    <cfRule type="cellIs" dxfId="1753" priority="1519" operator="equal">
      <formula>"09.30 – 13.00"</formula>
    </cfRule>
  </conditionalFormatting>
  <conditionalFormatting sqref="X6:AS6">
    <cfRule type="cellIs" dxfId="1752" priority="1518" operator="equal">
      <formula>"10.30 – 19.30"</formula>
    </cfRule>
  </conditionalFormatting>
  <conditionalFormatting sqref="X6:AS6">
    <cfRule type="cellIs" dxfId="1751" priority="1517" operator="equal">
      <formula>"11.30 – 19.30"</formula>
    </cfRule>
  </conditionalFormatting>
  <conditionalFormatting sqref="X6:AS6">
    <cfRule type="cellIs" dxfId="1750" priority="1516" operator="equal">
      <formula>_FV(13,"3")</formula>
    </cfRule>
  </conditionalFormatting>
  <conditionalFormatting sqref="X6:AS6">
    <cfRule type="cellIs" dxfId="1749" priority="1515" operator="equal">
      <formula>"09.00 – 18.00"</formula>
    </cfRule>
  </conditionalFormatting>
  <conditionalFormatting sqref="X6:AS6">
    <cfRule type="cellIs" dxfId="1748" priority="1514" operator="equal">
      <formula>"09.30 – 13.00"</formula>
    </cfRule>
  </conditionalFormatting>
  <conditionalFormatting sqref="X6:AS6">
    <cfRule type="cellIs" dxfId="1747" priority="1513" operator="equal">
      <formula>"10.30 – 19.30"</formula>
    </cfRule>
  </conditionalFormatting>
  <conditionalFormatting sqref="X6:AS6">
    <cfRule type="cellIs" dxfId="1746" priority="1512" operator="equal">
      <formula>"11.30 – 19.30"</formula>
    </cfRule>
  </conditionalFormatting>
  <conditionalFormatting sqref="X6:AS6">
    <cfRule type="cellIs" dxfId="1745" priority="1511" operator="equal">
      <formula>_FV(13,"3")</formula>
    </cfRule>
  </conditionalFormatting>
  <conditionalFormatting sqref="X7:AS14">
    <cfRule type="containsText" dxfId="1744" priority="1494" operator="containsText" text="08.30 – 14.30">
      <formula>NOT(ISERROR(SEARCH("08.30 – 14.30",X7)))</formula>
    </cfRule>
    <cfRule type="containsText" dxfId="1743" priority="1495" operator="containsText" text="09:30 – 18.30">
      <formula>NOT(ISERROR(SEARCH("09:30 – 18.30",X7)))</formula>
    </cfRule>
    <cfRule type="containsText" dxfId="1742" priority="1496" operator="containsText" text="10.30 – 18.30">
      <formula>NOT(ISERROR(SEARCH("10.30 – 18.30",X7)))</formula>
    </cfRule>
    <cfRule type="containsText" dxfId="1741" priority="1497" operator="containsText" text="09.30 – 18.30">
      <formula>NOT(ISERROR(SEARCH("09.30 – 18.30",X7)))</formula>
    </cfRule>
    <cfRule type="containsText" dxfId="1740" priority="1498" operator="containsText" text="09.00 – 13:00">
      <formula>NOT(ISERROR(SEARCH("09.00 – 13:00",X7)))</formula>
    </cfRule>
    <cfRule type="containsText" dxfId="1739" priority="1499" operator="containsText" text="08.30 – 16.30">
      <formula>NOT(ISERROR(SEARCH("08.30 – 16.30",X7)))</formula>
    </cfRule>
    <cfRule type="containsText" dxfId="1738" priority="1500" operator="containsText" text="08:30 – 17.30">
      <formula>NOT(ISERROR(SEARCH("08:30 – 17.30",X7)))</formula>
    </cfRule>
    <cfRule type="containsText" dxfId="1737" priority="1501" operator="containsText" text="08.30 – 17.30">
      <formula>NOT(ISERROR(SEARCH("08.30 – 17.30",X7)))</formula>
    </cfRule>
    <cfRule type="containsText" dxfId="1736" priority="1502" operator="containsText" text="09.00 – 18.00">
      <formula>NOT(ISERROR(SEARCH("09.00 – 18.00",X7)))</formula>
    </cfRule>
    <cfRule type="containsText" dxfId="1735" priority="1503" operator="containsText" text="09.00 – 13.00">
      <formula>NOT(ISERROR(SEARCH("09.00 – 13.00",X7)))</formula>
    </cfRule>
    <cfRule type="containsText" dxfId="1734" priority="1504" operator="containsText" text="11.30 – 19.30">
      <formula>NOT(ISERROR(SEARCH("11.30 – 19.30",X7)))</formula>
    </cfRule>
    <cfRule type="containsText" dxfId="1733" priority="1505" operator="containsText" text="10.30 – 19.30">
      <formula>NOT(ISERROR(SEARCH("10.30 – 19.30",X7)))</formula>
    </cfRule>
    <cfRule type="containsText" dxfId="1732" priority="1506" operator="containsText" text="09.00 – 15.00">
      <formula>NOT(ISERROR(SEARCH("09.00 – 15.00",X7)))</formula>
    </cfRule>
    <cfRule type="containsText" dxfId="1731" priority="1507" operator="containsText" text="1 2 : 3 0">
      <formula>NOT(ISERROR(SEARCH("1 2 : 3 0",X7)))</formula>
    </cfRule>
    <cfRule type="containsText" dxfId="1730" priority="1508" operator="containsText" text="1 3 : 3 0">
      <formula>NOT(ISERROR(SEARCH("1 3 : 3 0",X7)))</formula>
    </cfRule>
    <cfRule type="containsText" dxfId="1729" priority="1509" operator="containsText" text="FESTIVITÁ">
      <formula>NOT(ISERROR(SEARCH("FESTIVITÁ",X7)))</formula>
    </cfRule>
    <cfRule type="cellIs" dxfId="1728" priority="1510" operator="equal">
      <formula>"DOMENICA"</formula>
    </cfRule>
  </conditionalFormatting>
  <conditionalFormatting sqref="X7:AS14">
    <cfRule type="containsText" dxfId="1727" priority="1488" operator="containsText" text="09.00 - 13.00">
      <formula>NOT(ISERROR(SEARCH("09.00 - 13.00",X7)))</formula>
    </cfRule>
    <cfRule type="containsText" dxfId="1726" priority="1489" operator="containsText" text="09.00 – 15:00">
      <formula>NOT(ISERROR(SEARCH("09.00 – 15:00",X7)))</formula>
    </cfRule>
    <cfRule type="containsText" dxfId="1725" priority="1490" operator="containsText" text="09.00 – 16.00">
      <formula>NOT(ISERROR(SEARCH("09.00 – 16.00",X7)))</formula>
    </cfRule>
    <cfRule type="containsText" dxfId="1724" priority="1491" operator="containsText" text="09.00 - 13:00">
      <formula>NOT(ISERROR(SEARCH("09.00 - 13:00",X7)))</formula>
    </cfRule>
    <cfRule type="containsText" dxfId="1723" priority="1492" operator="containsText" text="08.30 – 16:30 ">
      <formula>NOT(ISERROR(SEARCH("08.30 – 16:30 ",X7)))</formula>
    </cfRule>
    <cfRule type="containsText" dxfId="1722" priority="1493" operator="containsText" text="08.30 – 17:30 ">
      <formula>NOT(ISERROR(SEARCH("08.30 – 17:30 ",X7)))</formula>
    </cfRule>
  </conditionalFormatting>
  <conditionalFormatting sqref="X7:AS14">
    <cfRule type="containsText" dxfId="1721" priority="1487" operator="containsText" text="1 3 : 0 0">
      <formula>NOT(ISERROR(SEARCH("1 3 : 0 0",X7)))</formula>
    </cfRule>
  </conditionalFormatting>
  <conditionalFormatting sqref="X7:AS7">
    <cfRule type="containsText" dxfId="1720" priority="1486" operator="containsText" text="13:00">
      <formula>NOT(ISERROR(SEARCH("13:00",X7)))</formula>
    </cfRule>
  </conditionalFormatting>
  <conditionalFormatting sqref="X7:AS14">
    <cfRule type="containsText" dxfId="1719" priority="1485" operator="containsText" text="09:00 – 13.00 ">
      <formula>NOT(ISERROR(SEARCH("09:00 – 13.00 ",X7)))</formula>
    </cfRule>
  </conditionalFormatting>
  <conditionalFormatting sqref="X13:AS13">
    <cfRule type="containsText" dxfId="1718" priority="1484" operator="containsText" text="09:00 – 13.00 ">
      <formula>NOT(ISERROR(SEARCH("09:00 – 13.00 ",X13)))</formula>
    </cfRule>
  </conditionalFormatting>
  <conditionalFormatting sqref="X7:AS14">
    <cfRule type="containsText" dxfId="1717" priority="1483" operator="containsText" text="09:00 – 13.00 ">
      <formula>NOT(ISERROR(SEARCH("09:00 – 13.00 ",X7)))</formula>
    </cfRule>
  </conditionalFormatting>
  <conditionalFormatting sqref="X13:AS14">
    <cfRule type="containsText" dxfId="1716" priority="1482" operator="containsText" text="09:00 – 13.00 ">
      <formula>NOT(ISERROR(SEARCH("09:00 – 13.00 ",X13)))</formula>
    </cfRule>
  </conditionalFormatting>
  <conditionalFormatting sqref="X8:AS8">
    <cfRule type="containsText" dxfId="1715" priority="1479" operator="containsText" text="09.00 -13.00">
      <formula>NOT(ISERROR(SEARCH("09.00 -13.00",X8)))</formula>
    </cfRule>
    <cfRule type="containsText" dxfId="1714" priority="1480" operator="containsText" text="09.00 -15:00">
      <formula>NOT(ISERROR(SEARCH("09.00 -15:00",X8)))</formula>
    </cfRule>
    <cfRule type="containsText" dxfId="1713" priority="1481" operator="containsText" text="09.00 -16.00">
      <formula>NOT(ISERROR(SEARCH("09.00 -16.00",X8)))</formula>
    </cfRule>
  </conditionalFormatting>
  <conditionalFormatting sqref="X9:AS14">
    <cfRule type="containsText" dxfId="1712" priority="1476" operator="containsText" text="09.00 -13.00">
      <formula>NOT(ISERROR(SEARCH("09.00 -13.00",X9)))</formula>
    </cfRule>
    <cfRule type="containsText" dxfId="1711" priority="1477" operator="containsText" text="09.00 -15:00">
      <formula>NOT(ISERROR(SEARCH("09.00 -15:00",X9)))</formula>
    </cfRule>
    <cfRule type="containsText" dxfId="1710" priority="1478" operator="containsText" text="09.00 -16.00">
      <formula>NOT(ISERROR(SEARCH("09.00 -16.00",X9)))</formula>
    </cfRule>
  </conditionalFormatting>
  <conditionalFormatting sqref="X7:AS7">
    <cfRule type="containsText" dxfId="1709" priority="1473" operator="containsText" text="09.00 -13.00">
      <formula>NOT(ISERROR(SEARCH("09.00 -13.00",X7)))</formula>
    </cfRule>
    <cfRule type="containsText" dxfId="1708" priority="1474" operator="containsText" text="09.00 -15:00">
      <formula>NOT(ISERROR(SEARCH("09.00 -15:00",X7)))</formula>
    </cfRule>
    <cfRule type="containsText" dxfId="1707" priority="1475" operator="containsText" text="09.00 -16.00">
      <formula>NOT(ISERROR(SEARCH("09.00 -16.00",X7)))</formula>
    </cfRule>
  </conditionalFormatting>
  <conditionalFormatting sqref="X13:AS13">
    <cfRule type="containsText" dxfId="1706" priority="1472" operator="containsText" text="09:00 – 13.00 ">
      <formula>NOT(ISERROR(SEARCH("09:00 – 13.00 ",X13)))</formula>
    </cfRule>
  </conditionalFormatting>
  <conditionalFormatting sqref="X7:AS14">
    <cfRule type="containsText" dxfId="1705" priority="1471" operator="containsText" text="09:00 – 13.00 ">
      <formula>NOT(ISERROR(SEARCH("09:00 – 13.00 ",X7)))</formula>
    </cfRule>
  </conditionalFormatting>
  <conditionalFormatting sqref="X13:AS14">
    <cfRule type="containsText" dxfId="1704" priority="1470" operator="containsText" text="09:00 – 13.00 ">
      <formula>NOT(ISERROR(SEARCH("09:00 – 13.00 ",X13)))</formula>
    </cfRule>
  </conditionalFormatting>
  <conditionalFormatting sqref="X8:AS8">
    <cfRule type="containsText" dxfId="1703" priority="1467" operator="containsText" text="09.00 -13.00">
      <formula>NOT(ISERROR(SEARCH("09.00 -13.00",X8)))</formula>
    </cfRule>
    <cfRule type="containsText" dxfId="1702" priority="1468" operator="containsText" text="09.00 -15:00">
      <formula>NOT(ISERROR(SEARCH("09.00 -15:00",X8)))</formula>
    </cfRule>
    <cfRule type="containsText" dxfId="1701" priority="1469" operator="containsText" text="09.00 -16.00">
      <formula>NOT(ISERROR(SEARCH("09.00 -16.00",X8)))</formula>
    </cfRule>
  </conditionalFormatting>
  <conditionalFormatting sqref="X9:AS14">
    <cfRule type="containsText" dxfId="1700" priority="1464" operator="containsText" text="09.00 -13.00">
      <formula>NOT(ISERROR(SEARCH("09.00 -13.00",X9)))</formula>
    </cfRule>
    <cfRule type="containsText" dxfId="1699" priority="1465" operator="containsText" text="09.00 -15:00">
      <formula>NOT(ISERROR(SEARCH("09.00 -15:00",X9)))</formula>
    </cfRule>
    <cfRule type="containsText" dxfId="1698" priority="1466" operator="containsText" text="09.00 -16.00">
      <formula>NOT(ISERROR(SEARCH("09.00 -16.00",X9)))</formula>
    </cfRule>
  </conditionalFormatting>
  <conditionalFormatting sqref="X7:AS7">
    <cfRule type="containsText" dxfId="1697" priority="1461" operator="containsText" text="09.00 -13.00">
      <formula>NOT(ISERROR(SEARCH("09.00 -13.00",X7)))</formula>
    </cfRule>
    <cfRule type="containsText" dxfId="1696" priority="1462" operator="containsText" text="09.00 -15:00">
      <formula>NOT(ISERROR(SEARCH("09.00 -15:00",X7)))</formula>
    </cfRule>
    <cfRule type="containsText" dxfId="1695" priority="1463" operator="containsText" text="09.00 -16.00">
      <formula>NOT(ISERROR(SEARCH("09.00 -16.00",X7)))</formula>
    </cfRule>
  </conditionalFormatting>
  <conditionalFormatting sqref="X8:AS8">
    <cfRule type="containsText" dxfId="1694" priority="1458" operator="containsText" text="09.00 -13:00">
      <formula>NOT(ISERROR(SEARCH("09.00 -13:00",X8)))</formula>
    </cfRule>
    <cfRule type="containsText" dxfId="1693" priority="1459" operator="containsText" text="08.30 -17.30">
      <formula>NOT(ISERROR(SEARCH("08.30 -17.30",X8)))</formula>
    </cfRule>
    <cfRule type="containsText" dxfId="1692" priority="1460" operator="containsText" text="08.30 -15:30">
      <formula>NOT(ISERROR(SEARCH("08.30 -15:30",X8)))</formula>
    </cfRule>
  </conditionalFormatting>
  <conditionalFormatting sqref="X9:AS14">
    <cfRule type="containsText" dxfId="1691" priority="1455" operator="containsText" text="09.00 -13.00">
      <formula>NOT(ISERROR(SEARCH("09.00 -13.00",X9)))</formula>
    </cfRule>
    <cfRule type="containsText" dxfId="1690" priority="1456" operator="containsText" text="09.00 -15:00">
      <formula>NOT(ISERROR(SEARCH("09.00 -15:00",X9)))</formula>
    </cfRule>
    <cfRule type="containsText" dxfId="1689" priority="1457" operator="containsText" text="09.00 -16.00">
      <formula>NOT(ISERROR(SEARCH("09.00 -16.00",X9)))</formula>
    </cfRule>
  </conditionalFormatting>
  <conditionalFormatting sqref="X9:AS14">
    <cfRule type="containsText" dxfId="1688" priority="1452" operator="containsText" text="09.00 -13:00">
      <formula>NOT(ISERROR(SEARCH("09.00 -13:00",X9)))</formula>
    </cfRule>
    <cfRule type="containsText" dxfId="1687" priority="1453" operator="containsText" text="08.30 -17.30">
      <formula>NOT(ISERROR(SEARCH("08.30 -17.30",X9)))</formula>
    </cfRule>
    <cfRule type="containsText" dxfId="1686" priority="1454" operator="containsText" text="08.30 -15:30">
      <formula>NOT(ISERROR(SEARCH("08.30 -15:30",X9)))</formula>
    </cfRule>
  </conditionalFormatting>
  <conditionalFormatting sqref="X7:AS7">
    <cfRule type="containsText" dxfId="1685" priority="1449" operator="containsText" text="09.00 -13.00">
      <formula>NOT(ISERROR(SEARCH("09.00 -13.00",X7)))</formula>
    </cfRule>
    <cfRule type="containsText" dxfId="1684" priority="1450" operator="containsText" text="09.00 -15:00">
      <formula>NOT(ISERROR(SEARCH("09.00 -15:00",X7)))</formula>
    </cfRule>
    <cfRule type="containsText" dxfId="1683" priority="1451" operator="containsText" text="09.00 -16.00">
      <formula>NOT(ISERROR(SEARCH("09.00 -16.00",X7)))</formula>
    </cfRule>
  </conditionalFormatting>
  <conditionalFormatting sqref="X7:AS7">
    <cfRule type="containsText" dxfId="1682" priority="1446" operator="containsText" text="09.00 -13:00">
      <formula>NOT(ISERROR(SEARCH("09.00 -13:00",X7)))</formula>
    </cfRule>
    <cfRule type="containsText" dxfId="1681" priority="1447" operator="containsText" text="08.30 -17.30">
      <formula>NOT(ISERROR(SEARCH("08.30 -17.30",X7)))</formula>
    </cfRule>
    <cfRule type="containsText" dxfId="1680" priority="1448" operator="containsText" text="08.30 -15:30">
      <formula>NOT(ISERROR(SEARCH("08.30 -15:30",X7)))</formula>
    </cfRule>
  </conditionalFormatting>
  <conditionalFormatting sqref="X79:AS79">
    <cfRule type="containsText" dxfId="1679" priority="1429" operator="containsText" text="08.30 – 14.30">
      <formula>NOT(ISERROR(SEARCH("08.30 – 14.30",X79)))</formula>
    </cfRule>
    <cfRule type="containsText" dxfId="1678" priority="1430" operator="containsText" text="09:30 – 18.30">
      <formula>NOT(ISERROR(SEARCH("09:30 – 18.30",X79)))</formula>
    </cfRule>
    <cfRule type="containsText" dxfId="1677" priority="1431" operator="containsText" text="10.30 – 18.30">
      <formula>NOT(ISERROR(SEARCH("10.30 – 18.30",X79)))</formula>
    </cfRule>
    <cfRule type="containsText" dxfId="1676" priority="1432" operator="containsText" text="09.30 – 18.30">
      <formula>NOT(ISERROR(SEARCH("09.30 – 18.30",X79)))</formula>
    </cfRule>
    <cfRule type="containsText" dxfId="1675" priority="1433" operator="containsText" text="09.00 – 13:00">
      <formula>NOT(ISERROR(SEARCH("09.00 – 13:00",X79)))</formula>
    </cfRule>
    <cfRule type="containsText" dxfId="1674" priority="1434" operator="containsText" text="08.30 – 16.30">
      <formula>NOT(ISERROR(SEARCH("08.30 – 16.30",X79)))</formula>
    </cfRule>
    <cfRule type="containsText" dxfId="1673" priority="1435" operator="containsText" text="08:30 – 17.30">
      <formula>NOT(ISERROR(SEARCH("08:30 – 17.30",X79)))</formula>
    </cfRule>
    <cfRule type="containsText" dxfId="1672" priority="1436" operator="containsText" text="08.30 – 17.30">
      <formula>NOT(ISERROR(SEARCH("08.30 – 17.30",X79)))</formula>
    </cfRule>
    <cfRule type="containsText" dxfId="1671" priority="1437" operator="containsText" text="09.00 – 18.00">
      <formula>NOT(ISERROR(SEARCH("09.00 – 18.00",X79)))</formula>
    </cfRule>
    <cfRule type="containsText" dxfId="1670" priority="1438" operator="containsText" text="09.00 – 13.00">
      <formula>NOT(ISERROR(SEARCH("09.00 – 13.00",X79)))</formula>
    </cfRule>
    <cfRule type="containsText" dxfId="1669" priority="1439" operator="containsText" text="11.30 – 19.30">
      <formula>NOT(ISERROR(SEARCH("11.30 – 19.30",X79)))</formula>
    </cfRule>
    <cfRule type="containsText" dxfId="1668" priority="1440" operator="containsText" text="10.30 – 19.30">
      <formula>NOT(ISERROR(SEARCH("10.30 – 19.30",X79)))</formula>
    </cfRule>
    <cfRule type="containsText" dxfId="1667" priority="1441" operator="containsText" text="09.00 – 15.00">
      <formula>NOT(ISERROR(SEARCH("09.00 – 15.00",X79)))</formula>
    </cfRule>
    <cfRule type="containsText" dxfId="1666" priority="1442" operator="containsText" text="12:30">
      <formula>NOT(ISERROR(SEARCH("12:30",X79)))</formula>
    </cfRule>
    <cfRule type="containsText" dxfId="1665" priority="1443" operator="containsText" text="13:30">
      <formula>NOT(ISERROR(SEARCH("13:30",X79)))</formula>
    </cfRule>
    <cfRule type="containsText" dxfId="1664" priority="1444" operator="containsText" text="FESTIVITÁ">
      <formula>NOT(ISERROR(SEARCH("FESTIVITÁ",X79)))</formula>
    </cfRule>
    <cfRule type="cellIs" dxfId="1663" priority="1445" operator="equal">
      <formula>"DOMENICA"</formula>
    </cfRule>
  </conditionalFormatting>
  <conditionalFormatting sqref="X69:AS69">
    <cfRule type="containsText" dxfId="1662" priority="1412" operator="containsText" text="08.30 – 14.30">
      <formula>NOT(ISERROR(SEARCH("08.30 – 14.30",X69)))</formula>
    </cfRule>
    <cfRule type="containsText" dxfId="1661" priority="1413" operator="containsText" text="09:30 – 18.30">
      <formula>NOT(ISERROR(SEARCH("09:30 – 18.30",X69)))</formula>
    </cfRule>
    <cfRule type="containsText" dxfId="1660" priority="1414" operator="containsText" text="10.30 – 18.30">
      <formula>NOT(ISERROR(SEARCH("10.30 – 18.30",X69)))</formula>
    </cfRule>
    <cfRule type="containsText" dxfId="1659" priority="1415" operator="containsText" text="09.30 – 18.30">
      <formula>NOT(ISERROR(SEARCH("09.30 – 18.30",X69)))</formula>
    </cfRule>
    <cfRule type="containsText" dxfId="1658" priority="1416" operator="containsText" text="09.00 – 13:00">
      <formula>NOT(ISERROR(SEARCH("09.00 – 13:00",X69)))</formula>
    </cfRule>
    <cfRule type="containsText" dxfId="1657" priority="1417" operator="containsText" text="08.30 – 16.30">
      <formula>NOT(ISERROR(SEARCH("08.30 – 16.30",X69)))</formula>
    </cfRule>
    <cfRule type="containsText" dxfId="1656" priority="1418" operator="containsText" text="08:30 – 17.30">
      <formula>NOT(ISERROR(SEARCH("08:30 – 17.30",X69)))</formula>
    </cfRule>
    <cfRule type="containsText" dxfId="1655" priority="1419" operator="containsText" text="08.30 – 17.30">
      <formula>NOT(ISERROR(SEARCH("08.30 – 17.30",X69)))</formula>
    </cfRule>
    <cfRule type="containsText" dxfId="1654" priority="1420" operator="containsText" text="09.00 – 18.00">
      <formula>NOT(ISERROR(SEARCH("09.00 – 18.00",X69)))</formula>
    </cfRule>
    <cfRule type="containsText" dxfId="1653" priority="1421" operator="containsText" text="09.00 – 13.00">
      <formula>NOT(ISERROR(SEARCH("09.00 – 13.00",X69)))</formula>
    </cfRule>
    <cfRule type="containsText" dxfId="1652" priority="1422" operator="containsText" text="11.30 – 19.30">
      <formula>NOT(ISERROR(SEARCH("11.30 – 19.30",X69)))</formula>
    </cfRule>
    <cfRule type="containsText" dxfId="1651" priority="1423" operator="containsText" text="10.30 – 19.30">
      <formula>NOT(ISERROR(SEARCH("10.30 – 19.30",X69)))</formula>
    </cfRule>
    <cfRule type="containsText" dxfId="1650" priority="1424" operator="containsText" text="09.00 – 15.00">
      <formula>NOT(ISERROR(SEARCH("09.00 – 15.00",X69)))</formula>
    </cfRule>
    <cfRule type="containsText" dxfId="1649" priority="1425" operator="containsText" text="12:30">
      <formula>NOT(ISERROR(SEARCH("12:30",X69)))</formula>
    </cfRule>
    <cfRule type="containsText" dxfId="1648" priority="1426" operator="containsText" text="13:30">
      <formula>NOT(ISERROR(SEARCH("13:30",X69)))</formula>
    </cfRule>
    <cfRule type="containsText" dxfId="1647" priority="1427" operator="containsText" text="FESTIVITÁ">
      <formula>NOT(ISERROR(SEARCH("FESTIVITÁ",X69)))</formula>
    </cfRule>
    <cfRule type="cellIs" dxfId="1646" priority="1428" operator="equal">
      <formula>"DOMENICA"</formula>
    </cfRule>
  </conditionalFormatting>
  <conditionalFormatting sqref="X79:AS79 X69:AS69">
    <cfRule type="containsText" dxfId="1645" priority="1406" operator="containsText" text="09.00 - 13.00">
      <formula>NOT(ISERROR(SEARCH("09.00 - 13.00",X69)))</formula>
    </cfRule>
    <cfRule type="containsText" dxfId="1644" priority="1407" operator="containsText" text="09.00 – 15:00">
      <formula>NOT(ISERROR(SEARCH("09.00 – 15:00",X69)))</formula>
    </cfRule>
    <cfRule type="containsText" dxfId="1643" priority="1408" operator="containsText" text="09.00 – 16.00">
      <formula>NOT(ISERROR(SEARCH("09.00 – 16.00",X69)))</formula>
    </cfRule>
    <cfRule type="containsText" dxfId="1642" priority="1409" operator="containsText" text="09.00 - 13:00">
      <formula>NOT(ISERROR(SEARCH("09.00 - 13:00",X69)))</formula>
    </cfRule>
    <cfRule type="containsText" dxfId="1641" priority="1410" operator="containsText" text="08.30 – 16:30 ">
      <formula>NOT(ISERROR(SEARCH("08.30 – 16:30 ",X69)))</formula>
    </cfRule>
    <cfRule type="containsText" dxfId="1640" priority="1411" operator="containsText" text="08.30 – 17:30 ">
      <formula>NOT(ISERROR(SEARCH("08.30 – 17:30 ",X69)))</formula>
    </cfRule>
  </conditionalFormatting>
  <conditionalFormatting sqref="X60:AS60">
    <cfRule type="cellIs" dxfId="1639" priority="1397" operator="equal">
      <formula>"09.00 – 13.00"</formula>
    </cfRule>
  </conditionalFormatting>
  <conditionalFormatting sqref="X60:AS60">
    <cfRule type="cellIs" dxfId="1638" priority="1398" operator="equal">
      <formula>"09.00 – 15.00"</formula>
    </cfRule>
  </conditionalFormatting>
  <conditionalFormatting sqref="X60:AS60">
    <cfRule type="cellIs" dxfId="1637" priority="1399" operator="equal">
      <formula>"09.00 – 18.00"</formula>
    </cfRule>
  </conditionalFormatting>
  <conditionalFormatting sqref="X60:AS60">
    <cfRule type="cellIs" dxfId="1636" priority="1400" operator="equal">
      <formula>"09.30 – 13.00"</formula>
    </cfRule>
  </conditionalFormatting>
  <conditionalFormatting sqref="X60:AS60">
    <cfRule type="cellIs" dxfId="1635" priority="1401" operator="equal">
      <formula>"10.30 – 19.30"</formula>
    </cfRule>
  </conditionalFormatting>
  <conditionalFormatting sqref="X60:AS60">
    <cfRule type="cellIs" dxfId="1634" priority="1402" operator="equal">
      <formula>"11.30 – 19.30"</formula>
    </cfRule>
  </conditionalFormatting>
  <conditionalFormatting sqref="X60:AS60">
    <cfRule type="cellIs" dxfId="1633" priority="1403" operator="equal">
      <formula>_FV(13,"3")</formula>
    </cfRule>
  </conditionalFormatting>
  <conditionalFormatting sqref="X60:AS60">
    <cfRule type="cellIs" dxfId="1632" priority="1404" operator="equal">
      <formula>_FV(13,"3")</formula>
    </cfRule>
  </conditionalFormatting>
  <conditionalFormatting sqref="X60:AS60">
    <cfRule type="cellIs" dxfId="1631" priority="1405" operator="equal">
      <formula>_FV(13,"3")</formula>
    </cfRule>
  </conditionalFormatting>
  <conditionalFormatting sqref="X60:AS60">
    <cfRule type="containsText" dxfId="1630" priority="1387" operator="containsText" text="DOMENICA">
      <formula>NOT(ISERROR(SEARCH("DOMENICA",X60)))</formula>
    </cfRule>
    <cfRule type="containsText" dxfId="1629" priority="1388" operator="containsText" text="08.30 – 14.30">
      <formula>NOT(ISERROR(SEARCH("08.30 – 14.30",X60)))</formula>
    </cfRule>
    <cfRule type="containsText" dxfId="1628" priority="1389" operator="containsText" text="09.30 – 18.30">
      <formula>NOT(ISERROR(SEARCH("09.30 – 18.30",X60)))</formula>
    </cfRule>
    <cfRule type="containsText" dxfId="1627" priority="1390" operator="containsText" text="08.30 – 16.30">
      <formula>NOT(ISERROR(SEARCH("08.30 – 16.30",X60)))</formula>
    </cfRule>
    <cfRule type="containsText" dxfId="1626" priority="1391" operator="containsText" text="08.30 – 17.30">
      <formula>NOT(ISERROR(SEARCH("08.30 – 17.30",X60)))</formula>
    </cfRule>
    <cfRule type="containsText" dxfId="1625" priority="1392" operator="containsText" text="09.00 – 18.00">
      <formula>NOT(ISERROR(SEARCH("09.00 – 18.00",X60)))</formula>
    </cfRule>
    <cfRule type="containsText" dxfId="1624" priority="1393" operator="containsText" text="09.00 – 15.00">
      <formula>NOT(ISERROR(SEARCH("09.00 – 15.00",X60)))</formula>
    </cfRule>
    <cfRule type="containsText" dxfId="1623" priority="1394" operator="containsText" text="10.30 – 19.30">
      <formula>NOT(ISERROR(SEARCH("10.30 – 19.30",X60)))</formula>
    </cfRule>
    <cfRule type="containsText" dxfId="1622" priority="1395" operator="containsText" text="09.00 – 13.00">
      <formula>NOT(ISERROR(SEARCH("09.00 – 13.00",X60)))</formula>
    </cfRule>
    <cfRule type="containsText" dxfId="1621" priority="1396" operator="containsText" text="11.30 – 19.30">
      <formula>NOT(ISERROR(SEARCH("11.30 – 19.30",X60)))</formula>
    </cfRule>
  </conditionalFormatting>
  <conditionalFormatting sqref="X60:AS60">
    <cfRule type="cellIs" dxfId="1620" priority="1379" operator="equal">
      <formula>"09.00 – 15.00"</formula>
    </cfRule>
  </conditionalFormatting>
  <conditionalFormatting sqref="X60:AS60">
    <cfRule type="cellIs" dxfId="1619" priority="1380" operator="equal">
      <formula>"09.00 – 18.00"</formula>
    </cfRule>
  </conditionalFormatting>
  <conditionalFormatting sqref="X60:AS60">
    <cfRule type="cellIs" dxfId="1618" priority="1381" operator="equal">
      <formula>"09.30 – 13.00"</formula>
    </cfRule>
  </conditionalFormatting>
  <conditionalFormatting sqref="X60:AS60">
    <cfRule type="cellIs" dxfId="1617" priority="1382" operator="equal">
      <formula>"10.30 – 19.30"</formula>
    </cfRule>
  </conditionalFormatting>
  <conditionalFormatting sqref="X60:AS60">
    <cfRule type="cellIs" dxfId="1616" priority="1383" operator="equal">
      <formula>"11.30 – 19.30"</formula>
    </cfRule>
  </conditionalFormatting>
  <conditionalFormatting sqref="X60:AS60">
    <cfRule type="cellIs" dxfId="1615" priority="1384" operator="equal">
      <formula>_FV(13,"3")</formula>
    </cfRule>
  </conditionalFormatting>
  <conditionalFormatting sqref="X60:AS60">
    <cfRule type="cellIs" dxfId="1614" priority="1385" operator="equal">
      <formula>_FV(13,"3")</formula>
    </cfRule>
  </conditionalFormatting>
  <conditionalFormatting sqref="X60:AS60">
    <cfRule type="cellIs" dxfId="1613" priority="1386" operator="equal">
      <formula>_FV(13,"3")</formula>
    </cfRule>
  </conditionalFormatting>
  <conditionalFormatting sqref="X60:AS60">
    <cfRule type="cellIs" dxfId="1612" priority="1371" operator="equal">
      <formula>"09.00 – 15.00"</formula>
    </cfRule>
  </conditionalFormatting>
  <conditionalFormatting sqref="X60:AS60">
    <cfRule type="cellIs" dxfId="1611" priority="1372" operator="equal">
      <formula>"09.00 – 18.00"</formula>
    </cfRule>
  </conditionalFormatting>
  <conditionalFormatting sqref="X60:AS60">
    <cfRule type="cellIs" dxfId="1610" priority="1373" operator="equal">
      <formula>"09.30 – 13.00"</formula>
    </cfRule>
  </conditionalFormatting>
  <conditionalFormatting sqref="X60:AS60">
    <cfRule type="cellIs" dxfId="1609" priority="1374" operator="equal">
      <formula>"10.30 – 19.30"</formula>
    </cfRule>
  </conditionalFormatting>
  <conditionalFormatting sqref="X60:AS60">
    <cfRule type="cellIs" dxfId="1608" priority="1375" operator="equal">
      <formula>"11.30 – 19.30"</formula>
    </cfRule>
  </conditionalFormatting>
  <conditionalFormatting sqref="X60:AS60">
    <cfRule type="cellIs" dxfId="1607" priority="1376" operator="equal">
      <formula>_FV(13,"3")</formula>
    </cfRule>
  </conditionalFormatting>
  <conditionalFormatting sqref="X60:AS60">
    <cfRule type="cellIs" dxfId="1606" priority="1377" operator="equal">
      <formula>_FV(13,"3")</formula>
    </cfRule>
  </conditionalFormatting>
  <conditionalFormatting sqref="X60:AS60">
    <cfRule type="cellIs" dxfId="1605" priority="1378" operator="equal">
      <formula>_FV(13,"3")</formula>
    </cfRule>
  </conditionalFormatting>
  <conditionalFormatting sqref="X60:AS60">
    <cfRule type="containsText" dxfId="1604" priority="1365" operator="containsText" text="09.00 - 13.00">
      <formula>NOT(ISERROR(SEARCH("09.00 - 13.00",X60)))</formula>
    </cfRule>
    <cfRule type="containsText" dxfId="1603" priority="1366" operator="containsText" text="09.00 – 15:00">
      <formula>NOT(ISERROR(SEARCH("09.00 – 15:00",X60)))</formula>
    </cfRule>
    <cfRule type="containsText" dxfId="1602" priority="1367" operator="containsText" text="09.00 – 16.00">
      <formula>NOT(ISERROR(SEARCH("09.00 – 16.00",X60)))</formula>
    </cfRule>
    <cfRule type="containsText" dxfId="1601" priority="1368" operator="containsText" text="09.00 - 13:00">
      <formula>NOT(ISERROR(SEARCH("09.00 - 13:00",X60)))</formula>
    </cfRule>
    <cfRule type="containsText" dxfId="1600" priority="1369" operator="containsText" text="08.30 – 16:30 ">
      <formula>NOT(ISERROR(SEARCH("08.30 – 16:30 ",X60)))</formula>
    </cfRule>
    <cfRule type="containsText" dxfId="1599" priority="1370" operator="containsText" text="08.30 – 17:30 ">
      <formula>NOT(ISERROR(SEARCH("08.30 – 17:30 ",X60)))</formula>
    </cfRule>
  </conditionalFormatting>
  <conditionalFormatting sqref="X60:AS60">
    <cfRule type="cellIs" dxfId="1598" priority="1357" operator="equal">
      <formula>"09.00 – 15.00"</formula>
    </cfRule>
  </conditionalFormatting>
  <conditionalFormatting sqref="X60:AS60">
    <cfRule type="cellIs" dxfId="1597" priority="1358" operator="equal">
      <formula>"09.00 – 18.00"</formula>
    </cfRule>
  </conditionalFormatting>
  <conditionalFormatting sqref="X60:AS60">
    <cfRule type="cellIs" dxfId="1596" priority="1359" operator="equal">
      <formula>"09.30 – 13.00"</formula>
    </cfRule>
  </conditionalFormatting>
  <conditionalFormatting sqref="X60:AS60">
    <cfRule type="cellIs" dxfId="1595" priority="1360" operator="equal">
      <formula>"10.30 – 19.30"</formula>
    </cfRule>
  </conditionalFormatting>
  <conditionalFormatting sqref="X60:AS60">
    <cfRule type="cellIs" dxfId="1594" priority="1361" operator="equal">
      <formula>"11.30 – 19.30"</formula>
    </cfRule>
  </conditionalFormatting>
  <conditionalFormatting sqref="X60:AS60">
    <cfRule type="cellIs" dxfId="1593" priority="1362" operator="equal">
      <formula>_FV(13,"3")</formula>
    </cfRule>
  </conditionalFormatting>
  <conditionalFormatting sqref="X60:AS60">
    <cfRule type="cellIs" dxfId="1592" priority="1363" operator="equal">
      <formula>_FV(13,"3")</formula>
    </cfRule>
  </conditionalFormatting>
  <conditionalFormatting sqref="X60:AS60">
    <cfRule type="cellIs" dxfId="1591" priority="1364" operator="equal">
      <formula>_FV(13,"3")</formula>
    </cfRule>
  </conditionalFormatting>
  <conditionalFormatting sqref="X60:AS60">
    <cfRule type="containsText" dxfId="1590" priority="1347" operator="containsText" text="DOMENICA">
      <formula>NOT(ISERROR(SEARCH("DOMENICA",X60)))</formula>
    </cfRule>
    <cfRule type="containsText" dxfId="1589" priority="1348" operator="containsText" text="08.30 – 14.30">
      <formula>NOT(ISERROR(SEARCH("08.30 – 14.30",X60)))</formula>
    </cfRule>
    <cfRule type="containsText" dxfId="1588" priority="1349" operator="containsText" text="09.30 – 18.30">
      <formula>NOT(ISERROR(SEARCH("09.30 – 18.30",X60)))</formula>
    </cfRule>
    <cfRule type="containsText" dxfId="1587" priority="1350" operator="containsText" text="08.30 – 16.30">
      <formula>NOT(ISERROR(SEARCH("08.30 – 16.30",X60)))</formula>
    </cfRule>
    <cfRule type="containsText" dxfId="1586" priority="1351" operator="containsText" text="08.30 – 17.30">
      <formula>NOT(ISERROR(SEARCH("08.30 – 17.30",X60)))</formula>
    </cfRule>
    <cfRule type="containsText" dxfId="1585" priority="1352" operator="containsText" text="09.00 – 18.00">
      <formula>NOT(ISERROR(SEARCH("09.00 – 18.00",X60)))</formula>
    </cfRule>
    <cfRule type="containsText" dxfId="1584" priority="1353" operator="containsText" text="09.00 – 15.00">
      <formula>NOT(ISERROR(SEARCH("09.00 – 15.00",X60)))</formula>
    </cfRule>
    <cfRule type="containsText" dxfId="1583" priority="1354" operator="containsText" text="10.30 – 19.30">
      <formula>NOT(ISERROR(SEARCH("10.30 – 19.30",X60)))</formula>
    </cfRule>
    <cfRule type="containsText" dxfId="1582" priority="1355" operator="containsText" text="09.00 – 13.00">
      <formula>NOT(ISERROR(SEARCH("09.00 – 13.00",X60)))</formula>
    </cfRule>
    <cfRule type="containsText" dxfId="1581" priority="1356" operator="containsText" text="11.30 – 19.30">
      <formula>NOT(ISERROR(SEARCH("11.30 – 19.30",X60)))</formula>
    </cfRule>
  </conditionalFormatting>
  <conditionalFormatting sqref="X60:AS60">
    <cfRule type="cellIs" dxfId="1580" priority="1340" operator="equal">
      <formula>"09.00 – 18.00"</formula>
    </cfRule>
  </conditionalFormatting>
  <conditionalFormatting sqref="X60:AS60">
    <cfRule type="cellIs" dxfId="1579" priority="1341" operator="equal">
      <formula>"09.30 – 13.00"</formula>
    </cfRule>
  </conditionalFormatting>
  <conditionalFormatting sqref="X60:AS60">
    <cfRule type="cellIs" dxfId="1578" priority="1342" operator="equal">
      <formula>"10.30 – 19.30"</formula>
    </cfRule>
  </conditionalFormatting>
  <conditionalFormatting sqref="X60:AS60">
    <cfRule type="cellIs" dxfId="1577" priority="1343" operator="equal">
      <formula>"11.30 – 19.30"</formula>
    </cfRule>
  </conditionalFormatting>
  <conditionalFormatting sqref="X60:AS60">
    <cfRule type="cellIs" dxfId="1576" priority="1344" operator="equal">
      <formula>_FV(13,"3")</formula>
    </cfRule>
  </conditionalFormatting>
  <conditionalFormatting sqref="X60:AS60">
    <cfRule type="cellIs" dxfId="1575" priority="1345" operator="equal">
      <formula>_FV(13,"3")</formula>
    </cfRule>
  </conditionalFormatting>
  <conditionalFormatting sqref="X60:AS60">
    <cfRule type="cellIs" dxfId="1574" priority="1346" operator="equal">
      <formula>_FV(13,"3")</formula>
    </cfRule>
  </conditionalFormatting>
  <conditionalFormatting sqref="X60:AS60">
    <cfRule type="cellIs" dxfId="1573" priority="1333" operator="equal">
      <formula>"09.00 – 18.00"</formula>
    </cfRule>
  </conditionalFormatting>
  <conditionalFormatting sqref="X60:AS60">
    <cfRule type="cellIs" dxfId="1572" priority="1334" operator="equal">
      <formula>"09.30 – 13.00"</formula>
    </cfRule>
  </conditionalFormatting>
  <conditionalFormatting sqref="X60:AS60">
    <cfRule type="cellIs" dxfId="1571" priority="1335" operator="equal">
      <formula>"10.30 – 19.30"</formula>
    </cfRule>
  </conditionalFormatting>
  <conditionalFormatting sqref="X60:AS60">
    <cfRule type="cellIs" dxfId="1570" priority="1336" operator="equal">
      <formula>"11.30 – 19.30"</formula>
    </cfRule>
  </conditionalFormatting>
  <conditionalFormatting sqref="X60:AS60">
    <cfRule type="cellIs" dxfId="1569" priority="1337" operator="equal">
      <formula>_FV(13,"3")</formula>
    </cfRule>
  </conditionalFormatting>
  <conditionalFormatting sqref="X60:AS60">
    <cfRule type="cellIs" dxfId="1568" priority="1338" operator="equal">
      <formula>_FV(13,"3")</formula>
    </cfRule>
  </conditionalFormatting>
  <conditionalFormatting sqref="X60:AS60">
    <cfRule type="cellIs" dxfId="1567" priority="1339" operator="equal">
      <formula>_FV(13,"3")</formula>
    </cfRule>
  </conditionalFormatting>
  <conditionalFormatting sqref="X61:AS68">
    <cfRule type="containsText" dxfId="1566" priority="1315" operator="containsText" text="08.30 – 14.30">
      <formula>NOT(ISERROR(SEARCH("08.30 – 14.30",X61)))</formula>
    </cfRule>
    <cfRule type="containsText" dxfId="1565" priority="1316" operator="containsText" text="09:30 – 18.30">
      <formula>NOT(ISERROR(SEARCH("09:30 – 18.30",X61)))</formula>
    </cfRule>
    <cfRule type="containsText" dxfId="1564" priority="1317" operator="containsText" text="10.30 – 18.30">
      <formula>NOT(ISERROR(SEARCH("10.30 – 18.30",X61)))</formula>
    </cfRule>
    <cfRule type="containsText" dxfId="1563" priority="1318" operator="containsText" text="09.30 – 18.30">
      <formula>NOT(ISERROR(SEARCH("09.30 – 18.30",X61)))</formula>
    </cfRule>
    <cfRule type="containsText" dxfId="1562" priority="1320" operator="containsText" text="09.00 – 13:00">
      <formula>NOT(ISERROR(SEARCH("09.00 – 13:00",X61)))</formula>
    </cfRule>
    <cfRule type="containsText" dxfId="1561" priority="1321" operator="containsText" text="08.30 – 16.30">
      <formula>NOT(ISERROR(SEARCH("08.30 – 16.30",X61)))</formula>
    </cfRule>
    <cfRule type="containsText" dxfId="1560" priority="1322" operator="containsText" text="08:30 – 17.30">
      <formula>NOT(ISERROR(SEARCH("08:30 – 17.30",X61)))</formula>
    </cfRule>
    <cfRule type="containsText" dxfId="1559" priority="1323" operator="containsText" text="08.30 – 17.30">
      <formula>NOT(ISERROR(SEARCH("08.30 – 17.30",X61)))</formula>
    </cfRule>
    <cfRule type="containsText" dxfId="1558" priority="1324" operator="containsText" text="09.00 – 18.00">
      <formula>NOT(ISERROR(SEARCH("09.00 – 18.00",X61)))</formula>
    </cfRule>
    <cfRule type="containsText" dxfId="1557" priority="1325" operator="containsText" text="09.00 – 13.00">
      <formula>NOT(ISERROR(SEARCH("09.00 – 13.00",X61)))</formula>
    </cfRule>
    <cfRule type="containsText" dxfId="1556" priority="1326" operator="containsText" text="11.30 – 19.30">
      <formula>NOT(ISERROR(SEARCH("11.30 – 19.30",X61)))</formula>
    </cfRule>
    <cfRule type="containsText" dxfId="1555" priority="1327" operator="containsText" text="10.30 – 19.30">
      <formula>NOT(ISERROR(SEARCH("10.30 – 19.30",X61)))</formula>
    </cfRule>
    <cfRule type="containsText" dxfId="1554" priority="1328" operator="containsText" text="09.00 – 15.00">
      <formula>NOT(ISERROR(SEARCH("09.00 – 15.00",X61)))</formula>
    </cfRule>
    <cfRule type="containsText" dxfId="1553" priority="1329" operator="containsText" text="1 2 : 3 0">
      <formula>NOT(ISERROR(SEARCH("1 2 : 3 0",X61)))</formula>
    </cfRule>
    <cfRule type="containsText" dxfId="1552" priority="1330" operator="containsText" text="1 3 : 3 0">
      <formula>NOT(ISERROR(SEARCH("1 3 : 3 0",X61)))</formula>
    </cfRule>
    <cfRule type="containsText" dxfId="1551" priority="1331" operator="containsText" text="FESTIVITÁ">
      <formula>NOT(ISERROR(SEARCH("FESTIVITÁ",X61)))</formula>
    </cfRule>
    <cfRule type="cellIs" dxfId="1550" priority="1332" operator="equal">
      <formula>"DOMENICA"</formula>
    </cfRule>
  </conditionalFormatting>
  <conditionalFormatting sqref="X61:AS68">
    <cfRule type="containsText" dxfId="1549" priority="1307" operator="containsText" text="09.00 - 13.00">
      <formula>NOT(ISERROR(SEARCH("09.00 - 13.00",X61)))</formula>
    </cfRule>
    <cfRule type="containsText" dxfId="1548" priority="1310" operator="containsText" text="09.00 – 15:00">
      <formula>NOT(ISERROR(SEARCH("09.00 – 15:00",X61)))</formula>
    </cfRule>
    <cfRule type="containsText" dxfId="1547" priority="1311" operator="containsText" text="09.00 – 16.00">
      <formula>NOT(ISERROR(SEARCH("09.00 – 16.00",X61)))</formula>
    </cfRule>
    <cfRule type="containsText" dxfId="1546" priority="1312" operator="containsText" text="09.00 - 13:00">
      <formula>NOT(ISERROR(SEARCH("09.00 - 13:00",X61)))</formula>
    </cfRule>
    <cfRule type="containsText" dxfId="1545" priority="1313" operator="containsText" text="08.30 – 16:30 ">
      <formula>NOT(ISERROR(SEARCH("08.30 – 16:30 ",X61)))</formula>
    </cfRule>
    <cfRule type="containsText" dxfId="1544" priority="1314" operator="containsText" text="08.30 – 17:30 ">
      <formula>NOT(ISERROR(SEARCH("08.30 – 17:30 ",X61)))</formula>
    </cfRule>
  </conditionalFormatting>
  <conditionalFormatting sqref="X61:AS68">
    <cfRule type="containsText" dxfId="1543" priority="1309" operator="containsText" text="1 3 : 0 0">
      <formula>NOT(ISERROR(SEARCH("1 3 : 0 0",X61)))</formula>
    </cfRule>
  </conditionalFormatting>
  <conditionalFormatting sqref="X61:AS61">
    <cfRule type="containsText" dxfId="1542" priority="1308" operator="containsText" text="13:00">
      <formula>NOT(ISERROR(SEARCH("13:00",X61)))</formula>
    </cfRule>
  </conditionalFormatting>
  <conditionalFormatting sqref="X61:AS68">
    <cfRule type="containsText" dxfId="1541" priority="1319" operator="containsText" text="09:00 – 13.00 ">
      <formula>NOT(ISERROR(SEARCH("09:00 – 13.00 ",X61)))</formula>
    </cfRule>
  </conditionalFormatting>
  <conditionalFormatting sqref="X67:AS67">
    <cfRule type="containsText" dxfId="1540" priority="1306" operator="containsText" text="09:00 – 13.00 ">
      <formula>NOT(ISERROR(SEARCH("09:00 – 13.00 ",X67)))</formula>
    </cfRule>
  </conditionalFormatting>
  <conditionalFormatting sqref="X61:AS68">
    <cfRule type="containsText" dxfId="1539" priority="1305" operator="containsText" text="09:00 – 13.00 ">
      <formula>NOT(ISERROR(SEARCH("09:00 – 13.00 ",X61)))</formula>
    </cfRule>
  </conditionalFormatting>
  <conditionalFormatting sqref="X67:AS68">
    <cfRule type="containsText" dxfId="1538" priority="1304" operator="containsText" text="09:00 – 13.00 ">
      <formula>NOT(ISERROR(SEARCH("09:00 – 13.00 ",X67)))</formula>
    </cfRule>
  </conditionalFormatting>
  <conditionalFormatting sqref="X62:AS62">
    <cfRule type="containsText" dxfId="1537" priority="1301" operator="containsText" text="09.00 -13.00">
      <formula>NOT(ISERROR(SEARCH("09.00 -13.00",X62)))</formula>
    </cfRule>
    <cfRule type="containsText" dxfId="1536" priority="1302" operator="containsText" text="09.00 -15:00">
      <formula>NOT(ISERROR(SEARCH("09.00 -15:00",X62)))</formula>
    </cfRule>
    <cfRule type="containsText" dxfId="1535" priority="1303" operator="containsText" text="09.00 -16.00">
      <formula>NOT(ISERROR(SEARCH("09.00 -16.00",X62)))</formula>
    </cfRule>
  </conditionalFormatting>
  <conditionalFormatting sqref="X63:AS68">
    <cfRule type="containsText" dxfId="1534" priority="1298" operator="containsText" text="09.00 -13.00">
      <formula>NOT(ISERROR(SEARCH("09.00 -13.00",X63)))</formula>
    </cfRule>
    <cfRule type="containsText" dxfId="1533" priority="1299" operator="containsText" text="09.00 -15:00">
      <formula>NOT(ISERROR(SEARCH("09.00 -15:00",X63)))</formula>
    </cfRule>
    <cfRule type="containsText" dxfId="1532" priority="1300" operator="containsText" text="09.00 -16.00">
      <formula>NOT(ISERROR(SEARCH("09.00 -16.00",X63)))</formula>
    </cfRule>
  </conditionalFormatting>
  <conditionalFormatting sqref="X61:AS61">
    <cfRule type="containsText" dxfId="1531" priority="1295" operator="containsText" text="09.00 -13.00">
      <formula>NOT(ISERROR(SEARCH("09.00 -13.00",X61)))</formula>
    </cfRule>
    <cfRule type="containsText" dxfId="1530" priority="1296" operator="containsText" text="09.00 -15:00">
      <formula>NOT(ISERROR(SEARCH("09.00 -15:00",X61)))</formula>
    </cfRule>
    <cfRule type="containsText" dxfId="1529" priority="1297" operator="containsText" text="09.00 -16.00">
      <formula>NOT(ISERROR(SEARCH("09.00 -16.00",X61)))</formula>
    </cfRule>
  </conditionalFormatting>
  <conditionalFormatting sqref="X67:AS67">
    <cfRule type="containsText" dxfId="1528" priority="1294" operator="containsText" text="09:00 – 13.00 ">
      <formula>NOT(ISERROR(SEARCH("09:00 – 13.00 ",X67)))</formula>
    </cfRule>
  </conditionalFormatting>
  <conditionalFormatting sqref="X61:AS68">
    <cfRule type="containsText" dxfId="1527" priority="1293" operator="containsText" text="09:00 – 13.00 ">
      <formula>NOT(ISERROR(SEARCH("09:00 – 13.00 ",X61)))</formula>
    </cfRule>
  </conditionalFormatting>
  <conditionalFormatting sqref="X67:AS68">
    <cfRule type="containsText" dxfId="1526" priority="1292" operator="containsText" text="09:00 – 13.00 ">
      <formula>NOT(ISERROR(SEARCH("09:00 – 13.00 ",X67)))</formula>
    </cfRule>
  </conditionalFormatting>
  <conditionalFormatting sqref="X62:AS62">
    <cfRule type="containsText" dxfId="1525" priority="1289" operator="containsText" text="09.00 -13.00">
      <formula>NOT(ISERROR(SEARCH("09.00 -13.00",X62)))</formula>
    </cfRule>
    <cfRule type="containsText" dxfId="1524" priority="1290" operator="containsText" text="09.00 -15:00">
      <formula>NOT(ISERROR(SEARCH("09.00 -15:00",X62)))</formula>
    </cfRule>
    <cfRule type="containsText" dxfId="1523" priority="1291" operator="containsText" text="09.00 -16.00">
      <formula>NOT(ISERROR(SEARCH("09.00 -16.00",X62)))</formula>
    </cfRule>
  </conditionalFormatting>
  <conditionalFormatting sqref="X63:AS68">
    <cfRule type="containsText" dxfId="1522" priority="1286" operator="containsText" text="09.00 -13.00">
      <formula>NOT(ISERROR(SEARCH("09.00 -13.00",X63)))</formula>
    </cfRule>
    <cfRule type="containsText" dxfId="1521" priority="1287" operator="containsText" text="09.00 -15:00">
      <formula>NOT(ISERROR(SEARCH("09.00 -15:00",X63)))</formula>
    </cfRule>
    <cfRule type="containsText" dxfId="1520" priority="1288" operator="containsText" text="09.00 -16.00">
      <formula>NOT(ISERROR(SEARCH("09.00 -16.00",X63)))</formula>
    </cfRule>
  </conditionalFormatting>
  <conditionalFormatting sqref="X61:AS61">
    <cfRule type="containsText" dxfId="1519" priority="1283" operator="containsText" text="09.00 -13.00">
      <formula>NOT(ISERROR(SEARCH("09.00 -13.00",X61)))</formula>
    </cfRule>
    <cfRule type="containsText" dxfId="1518" priority="1284" operator="containsText" text="09.00 -15:00">
      <formula>NOT(ISERROR(SEARCH("09.00 -15:00",X61)))</formula>
    </cfRule>
    <cfRule type="containsText" dxfId="1517" priority="1285" operator="containsText" text="09.00 -16.00">
      <formula>NOT(ISERROR(SEARCH("09.00 -16.00",X61)))</formula>
    </cfRule>
  </conditionalFormatting>
  <conditionalFormatting sqref="X62:AS62">
    <cfRule type="containsText" dxfId="1516" priority="1280" operator="containsText" text="09.00 -13:00">
      <formula>NOT(ISERROR(SEARCH("09.00 -13:00",X62)))</formula>
    </cfRule>
    <cfRule type="containsText" dxfId="1515" priority="1281" operator="containsText" text="08.30 -17.30">
      <formula>NOT(ISERROR(SEARCH("08.30 -17.30",X62)))</formula>
    </cfRule>
    <cfRule type="containsText" dxfId="1514" priority="1282" operator="containsText" text="08.30 -15:30">
      <formula>NOT(ISERROR(SEARCH("08.30 -15:30",X62)))</formula>
    </cfRule>
  </conditionalFormatting>
  <conditionalFormatting sqref="X63:AS68">
    <cfRule type="containsText" dxfId="1513" priority="1277" operator="containsText" text="09.00 -13.00">
      <formula>NOT(ISERROR(SEARCH("09.00 -13.00",X63)))</formula>
    </cfRule>
    <cfRule type="containsText" dxfId="1512" priority="1278" operator="containsText" text="09.00 -15:00">
      <formula>NOT(ISERROR(SEARCH("09.00 -15:00",X63)))</formula>
    </cfRule>
    <cfRule type="containsText" dxfId="1511" priority="1279" operator="containsText" text="09.00 -16.00">
      <formula>NOT(ISERROR(SEARCH("09.00 -16.00",X63)))</formula>
    </cfRule>
  </conditionalFormatting>
  <conditionalFormatting sqref="X63:AS68">
    <cfRule type="containsText" dxfId="1510" priority="1274" operator="containsText" text="09.00 -13:00">
      <formula>NOT(ISERROR(SEARCH("09.00 -13:00",X63)))</formula>
    </cfRule>
    <cfRule type="containsText" dxfId="1509" priority="1275" operator="containsText" text="08.30 -17.30">
      <formula>NOT(ISERROR(SEARCH("08.30 -17.30",X63)))</formula>
    </cfRule>
    <cfRule type="containsText" dxfId="1508" priority="1276" operator="containsText" text="08.30 -15:30">
      <formula>NOT(ISERROR(SEARCH("08.30 -15:30",X63)))</formula>
    </cfRule>
  </conditionalFormatting>
  <conditionalFormatting sqref="X61:AS61">
    <cfRule type="containsText" dxfId="1507" priority="1271" operator="containsText" text="09.00 -13.00">
      <formula>NOT(ISERROR(SEARCH("09.00 -13.00",X61)))</formula>
    </cfRule>
    <cfRule type="containsText" dxfId="1506" priority="1272" operator="containsText" text="09.00 -15:00">
      <formula>NOT(ISERROR(SEARCH("09.00 -15:00",X61)))</formula>
    </cfRule>
    <cfRule type="containsText" dxfId="1505" priority="1273" operator="containsText" text="09.00 -16.00">
      <formula>NOT(ISERROR(SEARCH("09.00 -16.00",X61)))</formula>
    </cfRule>
  </conditionalFormatting>
  <conditionalFormatting sqref="X61:AS61">
    <cfRule type="containsText" dxfId="1504" priority="1268" operator="containsText" text="09.00 -13:00">
      <formula>NOT(ISERROR(SEARCH("09.00 -13:00",X61)))</formula>
    </cfRule>
    <cfRule type="containsText" dxfId="1503" priority="1269" operator="containsText" text="08.30 -17.30">
      <formula>NOT(ISERROR(SEARCH("08.30 -17.30",X61)))</formula>
    </cfRule>
    <cfRule type="containsText" dxfId="1502" priority="1270" operator="containsText" text="08.30 -15:30">
      <formula>NOT(ISERROR(SEARCH("08.30 -15:30",X61)))</formula>
    </cfRule>
  </conditionalFormatting>
  <conditionalFormatting sqref="X71:AS78">
    <cfRule type="containsText" dxfId="1501" priority="1250" operator="containsText" text="08.30 – 14.30">
      <formula>NOT(ISERROR(SEARCH("08.30 – 14.30",X71)))</formula>
    </cfRule>
    <cfRule type="containsText" dxfId="1500" priority="1251" operator="containsText" text="09:30 – 18.30">
      <formula>NOT(ISERROR(SEARCH("09:30 – 18.30",X71)))</formula>
    </cfRule>
    <cfRule type="containsText" dxfId="1499" priority="1252" operator="containsText" text="10.30 – 18.30">
      <formula>NOT(ISERROR(SEARCH("10.30 – 18.30",X71)))</formula>
    </cfRule>
    <cfRule type="containsText" dxfId="1498" priority="1253" operator="containsText" text="09.30 – 18.30">
      <formula>NOT(ISERROR(SEARCH("09.30 – 18.30",X71)))</formula>
    </cfRule>
    <cfRule type="containsText" dxfId="1497" priority="1255" operator="containsText" text="09.00 – 13:00">
      <formula>NOT(ISERROR(SEARCH("09.00 – 13:00",X71)))</formula>
    </cfRule>
    <cfRule type="containsText" dxfId="1496" priority="1256" operator="containsText" text="08.30 – 16.30">
      <formula>NOT(ISERROR(SEARCH("08.30 – 16.30",X71)))</formula>
    </cfRule>
    <cfRule type="containsText" dxfId="1495" priority="1257" operator="containsText" text="08:30 – 17.30">
      <formula>NOT(ISERROR(SEARCH("08:30 – 17.30",X71)))</formula>
    </cfRule>
    <cfRule type="containsText" dxfId="1494" priority="1258" operator="containsText" text="08.30 – 17.30">
      <formula>NOT(ISERROR(SEARCH("08.30 – 17.30",X71)))</formula>
    </cfRule>
    <cfRule type="containsText" dxfId="1493" priority="1259" operator="containsText" text="09.00 – 18.00">
      <formula>NOT(ISERROR(SEARCH("09.00 – 18.00",X71)))</formula>
    </cfRule>
    <cfRule type="containsText" dxfId="1492" priority="1260" operator="containsText" text="09.00 – 13.00">
      <formula>NOT(ISERROR(SEARCH("09.00 – 13.00",X71)))</formula>
    </cfRule>
    <cfRule type="containsText" dxfId="1491" priority="1261" operator="containsText" text="11.30 – 19.30">
      <formula>NOT(ISERROR(SEARCH("11.30 – 19.30",X71)))</formula>
    </cfRule>
    <cfRule type="containsText" dxfId="1490" priority="1262" operator="containsText" text="10.30 – 19.30">
      <formula>NOT(ISERROR(SEARCH("10.30 – 19.30",X71)))</formula>
    </cfRule>
    <cfRule type="containsText" dxfId="1489" priority="1263" operator="containsText" text="09.00 – 15.00">
      <formula>NOT(ISERROR(SEARCH("09.00 – 15.00",X71)))</formula>
    </cfRule>
    <cfRule type="containsText" dxfId="1488" priority="1264" operator="containsText" text="1 2 : 3 0">
      <formula>NOT(ISERROR(SEARCH("1 2 : 3 0",X71)))</formula>
    </cfRule>
    <cfRule type="containsText" dxfId="1487" priority="1265" operator="containsText" text="1 3 : 3 0">
      <formula>NOT(ISERROR(SEARCH("1 3 : 3 0",X71)))</formula>
    </cfRule>
    <cfRule type="containsText" dxfId="1486" priority="1266" operator="containsText" text="FESTIVITÁ">
      <formula>NOT(ISERROR(SEARCH("FESTIVITÁ",X71)))</formula>
    </cfRule>
    <cfRule type="cellIs" dxfId="1485" priority="1267" operator="equal">
      <formula>"DOMENICA"</formula>
    </cfRule>
  </conditionalFormatting>
  <conditionalFormatting sqref="X71:AS78">
    <cfRule type="containsText" dxfId="1484" priority="1242" operator="containsText" text="09.00 - 13.00">
      <formula>NOT(ISERROR(SEARCH("09.00 - 13.00",X71)))</formula>
    </cfRule>
    <cfRule type="containsText" dxfId="1483" priority="1245" operator="containsText" text="09.00 – 15:00">
      <formula>NOT(ISERROR(SEARCH("09.00 – 15:00",X71)))</formula>
    </cfRule>
    <cfRule type="containsText" dxfId="1482" priority="1246" operator="containsText" text="09.00 – 16.00">
      <formula>NOT(ISERROR(SEARCH("09.00 – 16.00",X71)))</formula>
    </cfRule>
    <cfRule type="containsText" dxfId="1481" priority="1247" operator="containsText" text="09.00 - 13:00">
      <formula>NOT(ISERROR(SEARCH("09.00 - 13:00",X71)))</formula>
    </cfRule>
    <cfRule type="containsText" dxfId="1480" priority="1248" operator="containsText" text="08.30 – 16:30 ">
      <formula>NOT(ISERROR(SEARCH("08.30 – 16:30 ",X71)))</formula>
    </cfRule>
    <cfRule type="containsText" dxfId="1479" priority="1249" operator="containsText" text="08.30 – 17:30 ">
      <formula>NOT(ISERROR(SEARCH("08.30 – 17:30 ",X71)))</formula>
    </cfRule>
  </conditionalFormatting>
  <conditionalFormatting sqref="X71:AS78">
    <cfRule type="containsText" dxfId="1478" priority="1244" operator="containsText" text="1 3 : 0 0">
      <formula>NOT(ISERROR(SEARCH("1 3 : 0 0",X71)))</formula>
    </cfRule>
  </conditionalFormatting>
  <conditionalFormatting sqref="X71:AS71">
    <cfRule type="containsText" dxfId="1477" priority="1243" operator="containsText" text="13:00">
      <formula>NOT(ISERROR(SEARCH("13:00",X71)))</formula>
    </cfRule>
  </conditionalFormatting>
  <conditionalFormatting sqref="X71:AS78">
    <cfRule type="containsText" dxfId="1476" priority="1254" operator="containsText" text="09:00 – 13.00 ">
      <formula>NOT(ISERROR(SEARCH("09:00 – 13.00 ",X71)))</formula>
    </cfRule>
  </conditionalFormatting>
  <conditionalFormatting sqref="X77:AS77">
    <cfRule type="containsText" dxfId="1475" priority="1241" operator="containsText" text="09:00 – 13.00 ">
      <formula>NOT(ISERROR(SEARCH("09:00 – 13.00 ",X77)))</formula>
    </cfRule>
  </conditionalFormatting>
  <conditionalFormatting sqref="X71:AS78">
    <cfRule type="containsText" dxfId="1474" priority="1240" operator="containsText" text="09:00 – 13.00 ">
      <formula>NOT(ISERROR(SEARCH("09:00 – 13.00 ",X71)))</formula>
    </cfRule>
  </conditionalFormatting>
  <conditionalFormatting sqref="X77:AS78">
    <cfRule type="containsText" dxfId="1473" priority="1239" operator="containsText" text="09:00 – 13.00 ">
      <formula>NOT(ISERROR(SEARCH("09:00 – 13.00 ",X77)))</formula>
    </cfRule>
  </conditionalFormatting>
  <conditionalFormatting sqref="X72:AS72">
    <cfRule type="containsText" dxfId="1472" priority="1236" operator="containsText" text="09.00 -13.00">
      <formula>NOT(ISERROR(SEARCH("09.00 -13.00",X72)))</formula>
    </cfRule>
    <cfRule type="containsText" dxfId="1471" priority="1237" operator="containsText" text="09.00 -15:00">
      <formula>NOT(ISERROR(SEARCH("09.00 -15:00",X72)))</formula>
    </cfRule>
    <cfRule type="containsText" dxfId="1470" priority="1238" operator="containsText" text="09.00 -16.00">
      <formula>NOT(ISERROR(SEARCH("09.00 -16.00",X72)))</formula>
    </cfRule>
  </conditionalFormatting>
  <conditionalFormatting sqref="X73:AS78">
    <cfRule type="containsText" dxfId="1469" priority="1233" operator="containsText" text="09.00 -13.00">
      <formula>NOT(ISERROR(SEARCH("09.00 -13.00",X73)))</formula>
    </cfRule>
    <cfRule type="containsText" dxfId="1468" priority="1234" operator="containsText" text="09.00 -15:00">
      <formula>NOT(ISERROR(SEARCH("09.00 -15:00",X73)))</formula>
    </cfRule>
    <cfRule type="containsText" dxfId="1467" priority="1235" operator="containsText" text="09.00 -16.00">
      <formula>NOT(ISERROR(SEARCH("09.00 -16.00",X73)))</formula>
    </cfRule>
  </conditionalFormatting>
  <conditionalFormatting sqref="X71:AS71">
    <cfRule type="containsText" dxfId="1466" priority="1230" operator="containsText" text="09.00 -13.00">
      <formula>NOT(ISERROR(SEARCH("09.00 -13.00",X71)))</formula>
    </cfRule>
    <cfRule type="containsText" dxfId="1465" priority="1231" operator="containsText" text="09.00 -15:00">
      <formula>NOT(ISERROR(SEARCH("09.00 -15:00",X71)))</formula>
    </cfRule>
    <cfRule type="containsText" dxfId="1464" priority="1232" operator="containsText" text="09.00 -16.00">
      <formula>NOT(ISERROR(SEARCH("09.00 -16.00",X71)))</formula>
    </cfRule>
  </conditionalFormatting>
  <conditionalFormatting sqref="X77:AS77">
    <cfRule type="containsText" dxfId="1463" priority="1229" operator="containsText" text="09:00 – 13.00 ">
      <formula>NOT(ISERROR(SEARCH("09:00 – 13.00 ",X77)))</formula>
    </cfRule>
  </conditionalFormatting>
  <conditionalFormatting sqref="X71:AS78">
    <cfRule type="containsText" dxfId="1462" priority="1228" operator="containsText" text="09:00 – 13.00 ">
      <formula>NOT(ISERROR(SEARCH("09:00 – 13.00 ",X71)))</formula>
    </cfRule>
  </conditionalFormatting>
  <conditionalFormatting sqref="X77:AS78">
    <cfRule type="containsText" dxfId="1461" priority="1227" operator="containsText" text="09:00 – 13.00 ">
      <formula>NOT(ISERROR(SEARCH("09:00 – 13.00 ",X77)))</formula>
    </cfRule>
  </conditionalFormatting>
  <conditionalFormatting sqref="X72:AS72">
    <cfRule type="containsText" dxfId="1460" priority="1224" operator="containsText" text="09.00 -13.00">
      <formula>NOT(ISERROR(SEARCH("09.00 -13.00",X72)))</formula>
    </cfRule>
    <cfRule type="containsText" dxfId="1459" priority="1225" operator="containsText" text="09.00 -15:00">
      <formula>NOT(ISERROR(SEARCH("09.00 -15:00",X72)))</formula>
    </cfRule>
    <cfRule type="containsText" dxfId="1458" priority="1226" operator="containsText" text="09.00 -16.00">
      <formula>NOT(ISERROR(SEARCH("09.00 -16.00",X72)))</formula>
    </cfRule>
  </conditionalFormatting>
  <conditionalFormatting sqref="X73:AS78">
    <cfRule type="containsText" dxfId="1457" priority="1221" operator="containsText" text="09.00 -13.00">
      <formula>NOT(ISERROR(SEARCH("09.00 -13.00",X73)))</formula>
    </cfRule>
    <cfRule type="containsText" dxfId="1456" priority="1222" operator="containsText" text="09.00 -15:00">
      <formula>NOT(ISERROR(SEARCH("09.00 -15:00",X73)))</formula>
    </cfRule>
    <cfRule type="containsText" dxfId="1455" priority="1223" operator="containsText" text="09.00 -16.00">
      <formula>NOT(ISERROR(SEARCH("09.00 -16.00",X73)))</formula>
    </cfRule>
  </conditionalFormatting>
  <conditionalFormatting sqref="X71:AS71">
    <cfRule type="containsText" dxfId="1454" priority="1218" operator="containsText" text="09.00 -13.00">
      <formula>NOT(ISERROR(SEARCH("09.00 -13.00",X71)))</formula>
    </cfRule>
    <cfRule type="containsText" dxfId="1453" priority="1219" operator="containsText" text="09.00 -15:00">
      <formula>NOT(ISERROR(SEARCH("09.00 -15:00",X71)))</formula>
    </cfRule>
    <cfRule type="containsText" dxfId="1452" priority="1220" operator="containsText" text="09.00 -16.00">
      <formula>NOT(ISERROR(SEARCH("09.00 -16.00",X71)))</formula>
    </cfRule>
  </conditionalFormatting>
  <conditionalFormatting sqref="X72:AS72">
    <cfRule type="containsText" dxfId="1451" priority="1215" operator="containsText" text="09.00 -13:00">
      <formula>NOT(ISERROR(SEARCH("09.00 -13:00",X72)))</formula>
    </cfRule>
    <cfRule type="containsText" dxfId="1450" priority="1216" operator="containsText" text="08.30 -17.30">
      <formula>NOT(ISERROR(SEARCH("08.30 -17.30",X72)))</formula>
    </cfRule>
    <cfRule type="containsText" dxfId="1449" priority="1217" operator="containsText" text="08.30 -15:30">
      <formula>NOT(ISERROR(SEARCH("08.30 -15:30",X72)))</formula>
    </cfRule>
  </conditionalFormatting>
  <conditionalFormatting sqref="X73:AS78">
    <cfRule type="containsText" dxfId="1448" priority="1212" operator="containsText" text="09.00 -13.00">
      <formula>NOT(ISERROR(SEARCH("09.00 -13.00",X73)))</formula>
    </cfRule>
    <cfRule type="containsText" dxfId="1447" priority="1213" operator="containsText" text="09.00 -15:00">
      <formula>NOT(ISERROR(SEARCH("09.00 -15:00",X73)))</formula>
    </cfRule>
    <cfRule type="containsText" dxfId="1446" priority="1214" operator="containsText" text="09.00 -16.00">
      <formula>NOT(ISERROR(SEARCH("09.00 -16.00",X73)))</formula>
    </cfRule>
  </conditionalFormatting>
  <conditionalFormatting sqref="X73:AS78">
    <cfRule type="containsText" dxfId="1445" priority="1209" operator="containsText" text="09.00 -13:00">
      <formula>NOT(ISERROR(SEARCH("09.00 -13:00",X73)))</formula>
    </cfRule>
    <cfRule type="containsText" dxfId="1444" priority="1210" operator="containsText" text="08.30 -17.30">
      <formula>NOT(ISERROR(SEARCH("08.30 -17.30",X73)))</formula>
    </cfRule>
    <cfRule type="containsText" dxfId="1443" priority="1211" operator="containsText" text="08.30 -15:30">
      <formula>NOT(ISERROR(SEARCH("08.30 -15:30",X73)))</formula>
    </cfRule>
  </conditionalFormatting>
  <conditionalFormatting sqref="X71:AS71">
    <cfRule type="containsText" dxfId="1442" priority="1206" operator="containsText" text="09.00 -13.00">
      <formula>NOT(ISERROR(SEARCH("09.00 -13.00",X71)))</formula>
    </cfRule>
    <cfRule type="containsText" dxfId="1441" priority="1207" operator="containsText" text="09.00 -15:00">
      <formula>NOT(ISERROR(SEARCH("09.00 -15:00",X71)))</formula>
    </cfRule>
    <cfRule type="containsText" dxfId="1440" priority="1208" operator="containsText" text="09.00 -16.00">
      <formula>NOT(ISERROR(SEARCH("09.00 -16.00",X71)))</formula>
    </cfRule>
  </conditionalFormatting>
  <conditionalFormatting sqref="X71:AS71">
    <cfRule type="containsText" dxfId="1439" priority="1203" operator="containsText" text="09.00 -13:00">
      <formula>NOT(ISERROR(SEARCH("09.00 -13:00",X71)))</formula>
    </cfRule>
    <cfRule type="containsText" dxfId="1438" priority="1204" operator="containsText" text="08.30 -17.30">
      <formula>NOT(ISERROR(SEARCH("08.30 -17.30",X71)))</formula>
    </cfRule>
    <cfRule type="containsText" dxfId="1437" priority="1205" operator="containsText" text="08.30 -15:30">
      <formula>NOT(ISERROR(SEARCH("08.30 -15:30",X71)))</formula>
    </cfRule>
  </conditionalFormatting>
  <conditionalFormatting sqref="X81:AS88">
    <cfRule type="containsText" dxfId="1436" priority="1185" operator="containsText" text="08.30 – 14.30">
      <formula>NOT(ISERROR(SEARCH("08.30 – 14.30",X81)))</formula>
    </cfRule>
    <cfRule type="containsText" dxfId="1435" priority="1186" operator="containsText" text="09:30 – 18.30">
      <formula>NOT(ISERROR(SEARCH("09:30 – 18.30",X81)))</formula>
    </cfRule>
    <cfRule type="containsText" dxfId="1434" priority="1187" operator="containsText" text="10.30 – 18.30">
      <formula>NOT(ISERROR(SEARCH("10.30 – 18.30",X81)))</formula>
    </cfRule>
    <cfRule type="containsText" dxfId="1433" priority="1188" operator="containsText" text="09.30 – 18.30">
      <formula>NOT(ISERROR(SEARCH("09.30 – 18.30",X81)))</formula>
    </cfRule>
    <cfRule type="containsText" dxfId="1432" priority="1190" operator="containsText" text="09.00 – 13:00">
      <formula>NOT(ISERROR(SEARCH("09.00 – 13:00",X81)))</formula>
    </cfRule>
    <cfRule type="containsText" dxfId="1431" priority="1191" operator="containsText" text="08.30 – 16.30">
      <formula>NOT(ISERROR(SEARCH("08.30 – 16.30",X81)))</formula>
    </cfRule>
    <cfRule type="containsText" dxfId="1430" priority="1192" operator="containsText" text="08:30 – 17.30">
      <formula>NOT(ISERROR(SEARCH("08:30 – 17.30",X81)))</formula>
    </cfRule>
    <cfRule type="containsText" dxfId="1429" priority="1193" operator="containsText" text="08.30 – 17.30">
      <formula>NOT(ISERROR(SEARCH("08.30 – 17.30",X81)))</formula>
    </cfRule>
    <cfRule type="containsText" dxfId="1428" priority="1194" operator="containsText" text="09.00 – 18.00">
      <formula>NOT(ISERROR(SEARCH("09.00 – 18.00",X81)))</formula>
    </cfRule>
    <cfRule type="containsText" dxfId="1427" priority="1195" operator="containsText" text="09.00 – 13.00">
      <formula>NOT(ISERROR(SEARCH("09.00 – 13.00",X81)))</formula>
    </cfRule>
    <cfRule type="containsText" dxfId="1426" priority="1196" operator="containsText" text="11.30 – 19.30">
      <formula>NOT(ISERROR(SEARCH("11.30 – 19.30",X81)))</formula>
    </cfRule>
    <cfRule type="containsText" dxfId="1425" priority="1197" operator="containsText" text="10.30 – 19.30">
      <formula>NOT(ISERROR(SEARCH("10.30 – 19.30",X81)))</formula>
    </cfRule>
    <cfRule type="containsText" dxfId="1424" priority="1198" operator="containsText" text="09.00 – 15.00">
      <formula>NOT(ISERROR(SEARCH("09.00 – 15.00",X81)))</formula>
    </cfRule>
    <cfRule type="containsText" dxfId="1423" priority="1199" operator="containsText" text="1 2 : 3 0">
      <formula>NOT(ISERROR(SEARCH("1 2 : 3 0",X81)))</formula>
    </cfRule>
    <cfRule type="containsText" dxfId="1422" priority="1200" operator="containsText" text="1 3 : 3 0">
      <formula>NOT(ISERROR(SEARCH("1 3 : 3 0",X81)))</formula>
    </cfRule>
    <cfRule type="containsText" dxfId="1421" priority="1201" operator="containsText" text="FESTIVITÁ">
      <formula>NOT(ISERROR(SEARCH("FESTIVITÁ",X81)))</formula>
    </cfRule>
    <cfRule type="cellIs" dxfId="1420" priority="1202" operator="equal">
      <formula>"DOMENICA"</formula>
    </cfRule>
  </conditionalFormatting>
  <conditionalFormatting sqref="X81:AS88">
    <cfRule type="containsText" dxfId="1419" priority="1177" operator="containsText" text="09.00 - 13.00">
      <formula>NOT(ISERROR(SEARCH("09.00 - 13.00",X81)))</formula>
    </cfRule>
    <cfRule type="containsText" dxfId="1418" priority="1180" operator="containsText" text="09.00 – 15:00">
      <formula>NOT(ISERROR(SEARCH("09.00 – 15:00",X81)))</formula>
    </cfRule>
    <cfRule type="containsText" dxfId="1417" priority="1181" operator="containsText" text="09.00 – 16.00">
      <formula>NOT(ISERROR(SEARCH("09.00 – 16.00",X81)))</formula>
    </cfRule>
    <cfRule type="containsText" dxfId="1416" priority="1182" operator="containsText" text="09.00 - 13:00">
      <formula>NOT(ISERROR(SEARCH("09.00 - 13:00",X81)))</formula>
    </cfRule>
    <cfRule type="containsText" dxfId="1415" priority="1183" operator="containsText" text="08.30 – 16:30 ">
      <formula>NOT(ISERROR(SEARCH("08.30 – 16:30 ",X81)))</formula>
    </cfRule>
    <cfRule type="containsText" dxfId="1414" priority="1184" operator="containsText" text="08.30 – 17:30 ">
      <formula>NOT(ISERROR(SEARCH("08.30 – 17:30 ",X81)))</formula>
    </cfRule>
  </conditionalFormatting>
  <conditionalFormatting sqref="X81:AS88">
    <cfRule type="containsText" dxfId="1413" priority="1179" operator="containsText" text="1 3 : 0 0">
      <formula>NOT(ISERROR(SEARCH("1 3 : 0 0",X81)))</formula>
    </cfRule>
  </conditionalFormatting>
  <conditionalFormatting sqref="X81:AS81">
    <cfRule type="containsText" dxfId="1412" priority="1178" operator="containsText" text="13:00">
      <formula>NOT(ISERROR(SEARCH("13:00",X81)))</formula>
    </cfRule>
  </conditionalFormatting>
  <conditionalFormatting sqref="X81:AS88">
    <cfRule type="containsText" dxfId="1411" priority="1189" operator="containsText" text="09:00 – 13.00 ">
      <formula>NOT(ISERROR(SEARCH("09:00 – 13.00 ",X81)))</formula>
    </cfRule>
  </conditionalFormatting>
  <conditionalFormatting sqref="X87:AS87">
    <cfRule type="containsText" dxfId="1410" priority="1176" operator="containsText" text="09:00 – 13.00 ">
      <formula>NOT(ISERROR(SEARCH("09:00 – 13.00 ",X87)))</formula>
    </cfRule>
  </conditionalFormatting>
  <conditionalFormatting sqref="X81:AS88">
    <cfRule type="containsText" dxfId="1409" priority="1175" operator="containsText" text="09:00 – 13.00 ">
      <formula>NOT(ISERROR(SEARCH("09:00 – 13.00 ",X81)))</formula>
    </cfRule>
  </conditionalFormatting>
  <conditionalFormatting sqref="X87:AS88">
    <cfRule type="containsText" dxfId="1408" priority="1174" operator="containsText" text="09:00 – 13.00 ">
      <formula>NOT(ISERROR(SEARCH("09:00 – 13.00 ",X87)))</formula>
    </cfRule>
  </conditionalFormatting>
  <conditionalFormatting sqref="X82:AS82">
    <cfRule type="containsText" dxfId="1407" priority="1171" operator="containsText" text="09.00 -13.00">
      <formula>NOT(ISERROR(SEARCH("09.00 -13.00",X82)))</formula>
    </cfRule>
    <cfRule type="containsText" dxfId="1406" priority="1172" operator="containsText" text="09.00 -15:00">
      <formula>NOT(ISERROR(SEARCH("09.00 -15:00",X82)))</formula>
    </cfRule>
    <cfRule type="containsText" dxfId="1405" priority="1173" operator="containsText" text="09.00 -16.00">
      <formula>NOT(ISERROR(SEARCH("09.00 -16.00",X82)))</formula>
    </cfRule>
  </conditionalFormatting>
  <conditionalFormatting sqref="X83:AS88">
    <cfRule type="containsText" dxfId="1404" priority="1168" operator="containsText" text="09.00 -13.00">
      <formula>NOT(ISERROR(SEARCH("09.00 -13.00",X83)))</formula>
    </cfRule>
    <cfRule type="containsText" dxfId="1403" priority="1169" operator="containsText" text="09.00 -15:00">
      <formula>NOT(ISERROR(SEARCH("09.00 -15:00",X83)))</formula>
    </cfRule>
    <cfRule type="containsText" dxfId="1402" priority="1170" operator="containsText" text="09.00 -16.00">
      <formula>NOT(ISERROR(SEARCH("09.00 -16.00",X83)))</formula>
    </cfRule>
  </conditionalFormatting>
  <conditionalFormatting sqref="X81:AS81">
    <cfRule type="containsText" dxfId="1401" priority="1165" operator="containsText" text="09.00 -13.00">
      <formula>NOT(ISERROR(SEARCH("09.00 -13.00",X81)))</formula>
    </cfRule>
    <cfRule type="containsText" dxfId="1400" priority="1166" operator="containsText" text="09.00 -15:00">
      <formula>NOT(ISERROR(SEARCH("09.00 -15:00",X81)))</formula>
    </cfRule>
    <cfRule type="containsText" dxfId="1399" priority="1167" operator="containsText" text="09.00 -16.00">
      <formula>NOT(ISERROR(SEARCH("09.00 -16.00",X81)))</formula>
    </cfRule>
  </conditionalFormatting>
  <conditionalFormatting sqref="X87:AS87">
    <cfRule type="containsText" dxfId="1398" priority="1164" operator="containsText" text="09:00 – 13.00 ">
      <formula>NOT(ISERROR(SEARCH("09:00 – 13.00 ",X87)))</formula>
    </cfRule>
  </conditionalFormatting>
  <conditionalFormatting sqref="X81:AS88">
    <cfRule type="containsText" dxfId="1397" priority="1163" operator="containsText" text="09:00 – 13.00 ">
      <formula>NOT(ISERROR(SEARCH("09:00 – 13.00 ",X81)))</formula>
    </cfRule>
  </conditionalFormatting>
  <conditionalFormatting sqref="X87:AS88">
    <cfRule type="containsText" dxfId="1396" priority="1162" operator="containsText" text="09:00 – 13.00 ">
      <formula>NOT(ISERROR(SEARCH("09:00 – 13.00 ",X87)))</formula>
    </cfRule>
  </conditionalFormatting>
  <conditionalFormatting sqref="X82:AS82">
    <cfRule type="containsText" dxfId="1395" priority="1159" operator="containsText" text="09.00 -13.00">
      <formula>NOT(ISERROR(SEARCH("09.00 -13.00",X82)))</formula>
    </cfRule>
    <cfRule type="containsText" dxfId="1394" priority="1160" operator="containsText" text="09.00 -15:00">
      <formula>NOT(ISERROR(SEARCH("09.00 -15:00",X82)))</formula>
    </cfRule>
    <cfRule type="containsText" dxfId="1393" priority="1161" operator="containsText" text="09.00 -16.00">
      <formula>NOT(ISERROR(SEARCH("09.00 -16.00",X82)))</formula>
    </cfRule>
  </conditionalFormatting>
  <conditionalFormatting sqref="X83:AS88">
    <cfRule type="containsText" dxfId="1392" priority="1156" operator="containsText" text="09.00 -13.00">
      <formula>NOT(ISERROR(SEARCH("09.00 -13.00",X83)))</formula>
    </cfRule>
    <cfRule type="containsText" dxfId="1391" priority="1157" operator="containsText" text="09.00 -15:00">
      <formula>NOT(ISERROR(SEARCH("09.00 -15:00",X83)))</formula>
    </cfRule>
    <cfRule type="containsText" dxfId="1390" priority="1158" operator="containsText" text="09.00 -16.00">
      <formula>NOT(ISERROR(SEARCH("09.00 -16.00",X83)))</formula>
    </cfRule>
  </conditionalFormatting>
  <conditionalFormatting sqref="X81:AS81">
    <cfRule type="containsText" dxfId="1389" priority="1153" operator="containsText" text="09.00 -13.00">
      <formula>NOT(ISERROR(SEARCH("09.00 -13.00",X81)))</formula>
    </cfRule>
    <cfRule type="containsText" dxfId="1388" priority="1154" operator="containsText" text="09.00 -15:00">
      <formula>NOT(ISERROR(SEARCH("09.00 -15:00",X81)))</formula>
    </cfRule>
    <cfRule type="containsText" dxfId="1387" priority="1155" operator="containsText" text="09.00 -16.00">
      <formula>NOT(ISERROR(SEARCH("09.00 -16.00",X81)))</formula>
    </cfRule>
  </conditionalFormatting>
  <conditionalFormatting sqref="X82:AS82">
    <cfRule type="containsText" dxfId="1386" priority="1150" operator="containsText" text="09.00 -13:00">
      <formula>NOT(ISERROR(SEARCH("09.00 -13:00",X82)))</formula>
    </cfRule>
    <cfRule type="containsText" dxfId="1385" priority="1151" operator="containsText" text="08.30 -17.30">
      <formula>NOT(ISERROR(SEARCH("08.30 -17.30",X82)))</formula>
    </cfRule>
    <cfRule type="containsText" dxfId="1384" priority="1152" operator="containsText" text="08.30 -15:30">
      <formula>NOT(ISERROR(SEARCH("08.30 -15:30",X82)))</formula>
    </cfRule>
  </conditionalFormatting>
  <conditionalFormatting sqref="X83:AS88">
    <cfRule type="containsText" dxfId="1383" priority="1147" operator="containsText" text="09.00 -13.00">
      <formula>NOT(ISERROR(SEARCH("09.00 -13.00",X83)))</formula>
    </cfRule>
    <cfRule type="containsText" dxfId="1382" priority="1148" operator="containsText" text="09.00 -15:00">
      <formula>NOT(ISERROR(SEARCH("09.00 -15:00",X83)))</formula>
    </cfRule>
    <cfRule type="containsText" dxfId="1381" priority="1149" operator="containsText" text="09.00 -16.00">
      <formula>NOT(ISERROR(SEARCH("09.00 -16.00",X83)))</formula>
    </cfRule>
  </conditionalFormatting>
  <conditionalFormatting sqref="X83:AS88">
    <cfRule type="containsText" dxfId="1380" priority="1144" operator="containsText" text="09.00 -13:00">
      <formula>NOT(ISERROR(SEARCH("09.00 -13:00",X83)))</formula>
    </cfRule>
    <cfRule type="containsText" dxfId="1379" priority="1145" operator="containsText" text="08.30 -17.30">
      <formula>NOT(ISERROR(SEARCH("08.30 -17.30",X83)))</formula>
    </cfRule>
    <cfRule type="containsText" dxfId="1378" priority="1146" operator="containsText" text="08.30 -15:30">
      <formula>NOT(ISERROR(SEARCH("08.30 -15:30",X83)))</formula>
    </cfRule>
  </conditionalFormatting>
  <conditionalFormatting sqref="X81:AS81">
    <cfRule type="containsText" dxfId="1377" priority="1141" operator="containsText" text="09.00 -13.00">
      <formula>NOT(ISERROR(SEARCH("09.00 -13.00",X81)))</formula>
    </cfRule>
    <cfRule type="containsText" dxfId="1376" priority="1142" operator="containsText" text="09.00 -15:00">
      <formula>NOT(ISERROR(SEARCH("09.00 -15:00",X81)))</formula>
    </cfRule>
    <cfRule type="containsText" dxfId="1375" priority="1143" operator="containsText" text="09.00 -16.00">
      <formula>NOT(ISERROR(SEARCH("09.00 -16.00",X81)))</formula>
    </cfRule>
  </conditionalFormatting>
  <conditionalFormatting sqref="X81:AS81">
    <cfRule type="containsText" dxfId="1374" priority="1138" operator="containsText" text="09.00 -13:00">
      <formula>NOT(ISERROR(SEARCH("09.00 -13:00",X81)))</formula>
    </cfRule>
    <cfRule type="containsText" dxfId="1373" priority="1139" operator="containsText" text="08.30 -17.30">
      <formula>NOT(ISERROR(SEARCH("08.30 -17.30",X81)))</formula>
    </cfRule>
    <cfRule type="containsText" dxfId="1372" priority="1140" operator="containsText" text="08.30 -15:30">
      <formula>NOT(ISERROR(SEARCH("08.30 -15:30",X81)))</formula>
    </cfRule>
  </conditionalFormatting>
  <conditionalFormatting sqref="X91:AS98">
    <cfRule type="containsText" dxfId="1371" priority="1120" operator="containsText" text="08.30 – 14.30">
      <formula>NOT(ISERROR(SEARCH("08.30 – 14.30",X91)))</formula>
    </cfRule>
    <cfRule type="containsText" dxfId="1370" priority="1121" operator="containsText" text="09:30 – 18.30">
      <formula>NOT(ISERROR(SEARCH("09:30 – 18.30",X91)))</formula>
    </cfRule>
    <cfRule type="containsText" dxfId="1369" priority="1122" operator="containsText" text="10.30 – 18.30">
      <formula>NOT(ISERROR(SEARCH("10.30 – 18.30",X91)))</formula>
    </cfRule>
    <cfRule type="containsText" dxfId="1368" priority="1123" operator="containsText" text="09.30 – 18.30">
      <formula>NOT(ISERROR(SEARCH("09.30 – 18.30",X91)))</formula>
    </cfRule>
    <cfRule type="containsText" dxfId="1367" priority="1125" operator="containsText" text="09.00 – 13:00">
      <formula>NOT(ISERROR(SEARCH("09.00 – 13:00",X91)))</formula>
    </cfRule>
    <cfRule type="containsText" dxfId="1366" priority="1126" operator="containsText" text="08.30 – 16.30">
      <formula>NOT(ISERROR(SEARCH("08.30 – 16.30",X91)))</formula>
    </cfRule>
    <cfRule type="containsText" dxfId="1365" priority="1127" operator="containsText" text="08:30 – 17.30">
      <formula>NOT(ISERROR(SEARCH("08:30 – 17.30",X91)))</formula>
    </cfRule>
    <cfRule type="containsText" dxfId="1364" priority="1128" operator="containsText" text="08.30 – 17.30">
      <formula>NOT(ISERROR(SEARCH("08.30 – 17.30",X91)))</formula>
    </cfRule>
    <cfRule type="containsText" dxfId="1363" priority="1129" operator="containsText" text="09.00 – 18.00">
      <formula>NOT(ISERROR(SEARCH("09.00 – 18.00",X91)))</formula>
    </cfRule>
    <cfRule type="containsText" dxfId="1362" priority="1130" operator="containsText" text="09.00 – 13.00">
      <formula>NOT(ISERROR(SEARCH("09.00 – 13.00",X91)))</formula>
    </cfRule>
    <cfRule type="containsText" dxfId="1361" priority="1131" operator="containsText" text="11.30 – 19.30">
      <formula>NOT(ISERROR(SEARCH("11.30 – 19.30",X91)))</formula>
    </cfRule>
    <cfRule type="containsText" dxfId="1360" priority="1132" operator="containsText" text="10.30 – 19.30">
      <formula>NOT(ISERROR(SEARCH("10.30 – 19.30",X91)))</formula>
    </cfRule>
    <cfRule type="containsText" dxfId="1359" priority="1133" operator="containsText" text="09.00 – 15.00">
      <formula>NOT(ISERROR(SEARCH("09.00 – 15.00",X91)))</formula>
    </cfRule>
    <cfRule type="containsText" dxfId="1358" priority="1134" operator="containsText" text="1 2 : 3 0">
      <formula>NOT(ISERROR(SEARCH("1 2 : 3 0",X91)))</formula>
    </cfRule>
    <cfRule type="containsText" dxfId="1357" priority="1135" operator="containsText" text="1 3 : 3 0">
      <formula>NOT(ISERROR(SEARCH("1 3 : 3 0",X91)))</formula>
    </cfRule>
    <cfRule type="containsText" dxfId="1356" priority="1136" operator="containsText" text="FESTIVITÁ">
      <formula>NOT(ISERROR(SEARCH("FESTIVITÁ",X91)))</formula>
    </cfRule>
    <cfRule type="cellIs" dxfId="1355" priority="1137" operator="equal">
      <formula>"DOMENICA"</formula>
    </cfRule>
  </conditionalFormatting>
  <conditionalFormatting sqref="X91:AS98">
    <cfRule type="containsText" dxfId="1354" priority="1112" operator="containsText" text="09.00 - 13.00">
      <formula>NOT(ISERROR(SEARCH("09.00 - 13.00",X91)))</formula>
    </cfRule>
    <cfRule type="containsText" dxfId="1353" priority="1115" operator="containsText" text="09.00 – 15:00">
      <formula>NOT(ISERROR(SEARCH("09.00 – 15:00",X91)))</formula>
    </cfRule>
    <cfRule type="containsText" dxfId="1352" priority="1116" operator="containsText" text="09.00 – 16.00">
      <formula>NOT(ISERROR(SEARCH("09.00 – 16.00",X91)))</formula>
    </cfRule>
    <cfRule type="containsText" dxfId="1351" priority="1117" operator="containsText" text="09.00 - 13:00">
      <formula>NOT(ISERROR(SEARCH("09.00 - 13:00",X91)))</formula>
    </cfRule>
    <cfRule type="containsText" dxfId="1350" priority="1118" operator="containsText" text="08.30 – 16:30 ">
      <formula>NOT(ISERROR(SEARCH("08.30 – 16:30 ",X91)))</formula>
    </cfRule>
    <cfRule type="containsText" dxfId="1349" priority="1119" operator="containsText" text="08.30 – 17:30 ">
      <formula>NOT(ISERROR(SEARCH("08.30 – 17:30 ",X91)))</formula>
    </cfRule>
  </conditionalFormatting>
  <conditionalFormatting sqref="X91:AS98">
    <cfRule type="containsText" dxfId="1348" priority="1114" operator="containsText" text="1 3 : 0 0">
      <formula>NOT(ISERROR(SEARCH("1 3 : 0 0",X91)))</formula>
    </cfRule>
  </conditionalFormatting>
  <conditionalFormatting sqref="X91:AS91">
    <cfRule type="containsText" dxfId="1347" priority="1113" operator="containsText" text="13:00">
      <formula>NOT(ISERROR(SEARCH("13:00",X91)))</formula>
    </cfRule>
  </conditionalFormatting>
  <conditionalFormatting sqref="X91:AS98">
    <cfRule type="containsText" dxfId="1346" priority="1124" operator="containsText" text="09:00 – 13.00 ">
      <formula>NOT(ISERROR(SEARCH("09:00 – 13.00 ",X91)))</formula>
    </cfRule>
  </conditionalFormatting>
  <conditionalFormatting sqref="X97:AS97">
    <cfRule type="containsText" dxfId="1345" priority="1111" operator="containsText" text="09:00 – 13.00 ">
      <formula>NOT(ISERROR(SEARCH("09:00 – 13.00 ",X97)))</formula>
    </cfRule>
  </conditionalFormatting>
  <conditionalFormatting sqref="X91:AS98">
    <cfRule type="containsText" dxfId="1344" priority="1110" operator="containsText" text="09:00 – 13.00 ">
      <formula>NOT(ISERROR(SEARCH("09:00 – 13.00 ",X91)))</formula>
    </cfRule>
  </conditionalFormatting>
  <conditionalFormatting sqref="X97:AS98">
    <cfRule type="containsText" dxfId="1343" priority="1109" operator="containsText" text="09:00 – 13.00 ">
      <formula>NOT(ISERROR(SEARCH("09:00 – 13.00 ",X97)))</formula>
    </cfRule>
  </conditionalFormatting>
  <conditionalFormatting sqref="X92:AS92">
    <cfRule type="containsText" dxfId="1342" priority="1106" operator="containsText" text="09.00 -13.00">
      <formula>NOT(ISERROR(SEARCH("09.00 -13.00",X92)))</formula>
    </cfRule>
    <cfRule type="containsText" dxfId="1341" priority="1107" operator="containsText" text="09.00 -15:00">
      <formula>NOT(ISERROR(SEARCH("09.00 -15:00",X92)))</formula>
    </cfRule>
    <cfRule type="containsText" dxfId="1340" priority="1108" operator="containsText" text="09.00 -16.00">
      <formula>NOT(ISERROR(SEARCH("09.00 -16.00",X92)))</formula>
    </cfRule>
  </conditionalFormatting>
  <conditionalFormatting sqref="X93:AS98">
    <cfRule type="containsText" dxfId="1339" priority="1103" operator="containsText" text="09.00 -13.00">
      <formula>NOT(ISERROR(SEARCH("09.00 -13.00",X93)))</formula>
    </cfRule>
    <cfRule type="containsText" dxfId="1338" priority="1104" operator="containsText" text="09.00 -15:00">
      <formula>NOT(ISERROR(SEARCH("09.00 -15:00",X93)))</formula>
    </cfRule>
    <cfRule type="containsText" dxfId="1337" priority="1105" operator="containsText" text="09.00 -16.00">
      <formula>NOT(ISERROR(SEARCH("09.00 -16.00",X93)))</formula>
    </cfRule>
  </conditionalFormatting>
  <conditionalFormatting sqref="X91:AS91">
    <cfRule type="containsText" dxfId="1336" priority="1100" operator="containsText" text="09.00 -13.00">
      <formula>NOT(ISERROR(SEARCH("09.00 -13.00",X91)))</formula>
    </cfRule>
    <cfRule type="containsText" dxfId="1335" priority="1101" operator="containsText" text="09.00 -15:00">
      <formula>NOT(ISERROR(SEARCH("09.00 -15:00",X91)))</formula>
    </cfRule>
    <cfRule type="containsText" dxfId="1334" priority="1102" operator="containsText" text="09.00 -16.00">
      <formula>NOT(ISERROR(SEARCH("09.00 -16.00",X91)))</formula>
    </cfRule>
  </conditionalFormatting>
  <conditionalFormatting sqref="X97:AS97">
    <cfRule type="containsText" dxfId="1333" priority="1099" operator="containsText" text="09:00 – 13.00 ">
      <formula>NOT(ISERROR(SEARCH("09:00 – 13.00 ",X97)))</formula>
    </cfRule>
  </conditionalFormatting>
  <conditionalFormatting sqref="X91:AS98">
    <cfRule type="containsText" dxfId="1332" priority="1098" operator="containsText" text="09:00 – 13.00 ">
      <formula>NOT(ISERROR(SEARCH("09:00 – 13.00 ",X91)))</formula>
    </cfRule>
  </conditionalFormatting>
  <conditionalFormatting sqref="X97:AS98">
    <cfRule type="containsText" dxfId="1331" priority="1097" operator="containsText" text="09:00 – 13.00 ">
      <formula>NOT(ISERROR(SEARCH("09:00 – 13.00 ",X97)))</formula>
    </cfRule>
  </conditionalFormatting>
  <conditionalFormatting sqref="X92:AS92">
    <cfRule type="containsText" dxfId="1330" priority="1094" operator="containsText" text="09.00 -13.00">
      <formula>NOT(ISERROR(SEARCH("09.00 -13.00",X92)))</formula>
    </cfRule>
    <cfRule type="containsText" dxfId="1329" priority="1095" operator="containsText" text="09.00 -15:00">
      <formula>NOT(ISERROR(SEARCH("09.00 -15:00",X92)))</formula>
    </cfRule>
    <cfRule type="containsText" dxfId="1328" priority="1096" operator="containsText" text="09.00 -16.00">
      <formula>NOT(ISERROR(SEARCH("09.00 -16.00",X92)))</formula>
    </cfRule>
  </conditionalFormatting>
  <conditionalFormatting sqref="X93:AS98">
    <cfRule type="containsText" dxfId="1327" priority="1091" operator="containsText" text="09.00 -13.00">
      <formula>NOT(ISERROR(SEARCH("09.00 -13.00",X93)))</formula>
    </cfRule>
    <cfRule type="containsText" dxfId="1326" priority="1092" operator="containsText" text="09.00 -15:00">
      <formula>NOT(ISERROR(SEARCH("09.00 -15:00",X93)))</formula>
    </cfRule>
    <cfRule type="containsText" dxfId="1325" priority="1093" operator="containsText" text="09.00 -16.00">
      <formula>NOT(ISERROR(SEARCH("09.00 -16.00",X93)))</formula>
    </cfRule>
  </conditionalFormatting>
  <conditionalFormatting sqref="X91:AS91">
    <cfRule type="containsText" dxfId="1324" priority="1088" operator="containsText" text="09.00 -13.00">
      <formula>NOT(ISERROR(SEARCH("09.00 -13.00",X91)))</formula>
    </cfRule>
    <cfRule type="containsText" dxfId="1323" priority="1089" operator="containsText" text="09.00 -15:00">
      <formula>NOT(ISERROR(SEARCH("09.00 -15:00",X91)))</formula>
    </cfRule>
    <cfRule type="containsText" dxfId="1322" priority="1090" operator="containsText" text="09.00 -16.00">
      <formula>NOT(ISERROR(SEARCH("09.00 -16.00",X91)))</formula>
    </cfRule>
  </conditionalFormatting>
  <conditionalFormatting sqref="X92:AS92">
    <cfRule type="containsText" dxfId="1321" priority="1085" operator="containsText" text="09.00 -13:00">
      <formula>NOT(ISERROR(SEARCH("09.00 -13:00",X92)))</formula>
    </cfRule>
    <cfRule type="containsText" dxfId="1320" priority="1086" operator="containsText" text="08.30 -17.30">
      <formula>NOT(ISERROR(SEARCH("08.30 -17.30",X92)))</formula>
    </cfRule>
    <cfRule type="containsText" dxfId="1319" priority="1087" operator="containsText" text="08.30 -15:30">
      <formula>NOT(ISERROR(SEARCH("08.30 -15:30",X92)))</formula>
    </cfRule>
  </conditionalFormatting>
  <conditionalFormatting sqref="X93:AS98">
    <cfRule type="containsText" dxfId="1318" priority="1082" operator="containsText" text="09.00 -13.00">
      <formula>NOT(ISERROR(SEARCH("09.00 -13.00",X93)))</formula>
    </cfRule>
    <cfRule type="containsText" dxfId="1317" priority="1083" operator="containsText" text="09.00 -15:00">
      <formula>NOT(ISERROR(SEARCH("09.00 -15:00",X93)))</formula>
    </cfRule>
    <cfRule type="containsText" dxfId="1316" priority="1084" operator="containsText" text="09.00 -16.00">
      <formula>NOT(ISERROR(SEARCH("09.00 -16.00",X93)))</formula>
    </cfRule>
  </conditionalFormatting>
  <conditionalFormatting sqref="X93:AS98">
    <cfRule type="containsText" dxfId="1315" priority="1079" operator="containsText" text="09.00 -13:00">
      <formula>NOT(ISERROR(SEARCH("09.00 -13:00",X93)))</formula>
    </cfRule>
    <cfRule type="containsText" dxfId="1314" priority="1080" operator="containsText" text="08.30 -17.30">
      <formula>NOT(ISERROR(SEARCH("08.30 -17.30",X93)))</formula>
    </cfRule>
    <cfRule type="containsText" dxfId="1313" priority="1081" operator="containsText" text="08.30 -15:30">
      <formula>NOT(ISERROR(SEARCH("08.30 -15:30",X93)))</formula>
    </cfRule>
  </conditionalFormatting>
  <conditionalFormatting sqref="X91:AS91">
    <cfRule type="containsText" dxfId="1312" priority="1076" operator="containsText" text="09.00 -13.00">
      <formula>NOT(ISERROR(SEARCH("09.00 -13.00",X91)))</formula>
    </cfRule>
    <cfRule type="containsText" dxfId="1311" priority="1077" operator="containsText" text="09.00 -15:00">
      <formula>NOT(ISERROR(SEARCH("09.00 -15:00",X91)))</formula>
    </cfRule>
    <cfRule type="containsText" dxfId="1310" priority="1078" operator="containsText" text="09.00 -16.00">
      <formula>NOT(ISERROR(SEARCH("09.00 -16.00",X91)))</formula>
    </cfRule>
  </conditionalFormatting>
  <conditionalFormatting sqref="X91:AS91">
    <cfRule type="containsText" dxfId="1309" priority="1073" operator="containsText" text="09.00 -13:00">
      <formula>NOT(ISERROR(SEARCH("09.00 -13:00",X91)))</formula>
    </cfRule>
    <cfRule type="containsText" dxfId="1308" priority="1074" operator="containsText" text="08.30 -17.30">
      <formula>NOT(ISERROR(SEARCH("08.30 -17.30",X91)))</formula>
    </cfRule>
    <cfRule type="containsText" dxfId="1307" priority="1075" operator="containsText" text="08.30 -15:30">
      <formula>NOT(ISERROR(SEARCH("08.30 -15:30",X91)))</formula>
    </cfRule>
  </conditionalFormatting>
  <conditionalFormatting sqref="X70:AS70">
    <cfRule type="cellIs" dxfId="1306" priority="1004" operator="equal">
      <formula>_FV(13,"3")</formula>
    </cfRule>
  </conditionalFormatting>
  <conditionalFormatting sqref="X70:AS70">
    <cfRule type="cellIs" dxfId="1305" priority="1007" operator="equal">
      <formula>"09.00 – 18.00"</formula>
    </cfRule>
  </conditionalFormatting>
  <conditionalFormatting sqref="X70:AS70">
    <cfRule type="cellIs" dxfId="1304" priority="1008" operator="equal">
      <formula>"09.30 – 13.00"</formula>
    </cfRule>
  </conditionalFormatting>
  <conditionalFormatting sqref="X70:AS70">
    <cfRule type="cellIs" dxfId="1303" priority="1009" operator="equal">
      <formula>"10.30 – 19.30"</formula>
    </cfRule>
  </conditionalFormatting>
  <conditionalFormatting sqref="X70:AS70">
    <cfRule type="cellIs" dxfId="1302" priority="1010" operator="equal">
      <formula>"11.30 – 19.30"</formula>
    </cfRule>
  </conditionalFormatting>
  <conditionalFormatting sqref="X70:AS70">
    <cfRule type="cellIs" dxfId="1301" priority="1011" operator="equal">
      <formula>_FV(13,"3")</formula>
    </cfRule>
  </conditionalFormatting>
  <conditionalFormatting sqref="X70:AS70">
    <cfRule type="cellIs" dxfId="1300" priority="1012" operator="equal">
      <formula>_FV(13,"3")</formula>
    </cfRule>
  </conditionalFormatting>
  <conditionalFormatting sqref="X70:AS70">
    <cfRule type="cellIs" dxfId="1299" priority="1013" operator="equal">
      <formula>_FV(13,"3")</formula>
    </cfRule>
  </conditionalFormatting>
  <conditionalFormatting sqref="X70:AS70">
    <cfRule type="cellIs" dxfId="1298" priority="1000" operator="equal">
      <formula>"09.00 – 18.00"</formula>
    </cfRule>
  </conditionalFormatting>
  <conditionalFormatting sqref="X70:AS70">
    <cfRule type="cellIs" dxfId="1297" priority="1001" operator="equal">
      <formula>"09.30 – 13.00"</formula>
    </cfRule>
  </conditionalFormatting>
  <conditionalFormatting sqref="X70:AS70">
    <cfRule type="cellIs" dxfId="1296" priority="1002" operator="equal">
      <formula>"10.30 – 19.30"</formula>
    </cfRule>
  </conditionalFormatting>
  <conditionalFormatting sqref="X70:AS70">
    <cfRule type="cellIs" dxfId="1295" priority="1064" operator="equal">
      <formula>"09.00 – 13.00"</formula>
    </cfRule>
  </conditionalFormatting>
  <conditionalFormatting sqref="X70:AS70">
    <cfRule type="cellIs" dxfId="1294" priority="1065" operator="equal">
      <formula>"09.00 – 15.00"</formula>
    </cfRule>
  </conditionalFormatting>
  <conditionalFormatting sqref="X70:AS70">
    <cfRule type="cellIs" dxfId="1293" priority="1066" operator="equal">
      <formula>"09.00 – 18.00"</formula>
    </cfRule>
  </conditionalFormatting>
  <conditionalFormatting sqref="X70:AS70">
    <cfRule type="cellIs" dxfId="1292" priority="1067" operator="equal">
      <formula>"09.30 – 13.00"</formula>
    </cfRule>
  </conditionalFormatting>
  <conditionalFormatting sqref="X70:AS70">
    <cfRule type="cellIs" dxfId="1291" priority="1068" operator="equal">
      <formula>"10.30 – 19.30"</formula>
    </cfRule>
  </conditionalFormatting>
  <conditionalFormatting sqref="X70:AS70">
    <cfRule type="cellIs" dxfId="1290" priority="1069" operator="equal">
      <formula>"11.30 – 19.30"</formula>
    </cfRule>
  </conditionalFormatting>
  <conditionalFormatting sqref="X70:AS70">
    <cfRule type="cellIs" dxfId="1289" priority="1070" operator="equal">
      <formula>_FV(13,"3")</formula>
    </cfRule>
  </conditionalFormatting>
  <conditionalFormatting sqref="X70:AS70">
    <cfRule type="cellIs" dxfId="1288" priority="1071" operator="equal">
      <formula>_FV(13,"3")</formula>
    </cfRule>
  </conditionalFormatting>
  <conditionalFormatting sqref="X70:AS70">
    <cfRule type="cellIs" dxfId="1287" priority="1072" operator="equal">
      <formula>_FV(13,"3")</formula>
    </cfRule>
  </conditionalFormatting>
  <conditionalFormatting sqref="X70:AS70">
    <cfRule type="containsText" dxfId="1286" priority="1054" operator="containsText" text="DOMENICA">
      <formula>NOT(ISERROR(SEARCH("DOMENICA",X70)))</formula>
    </cfRule>
    <cfRule type="containsText" dxfId="1285" priority="1055" operator="containsText" text="08.30 – 14.30">
      <formula>NOT(ISERROR(SEARCH("08.30 – 14.30",X70)))</formula>
    </cfRule>
    <cfRule type="containsText" dxfId="1284" priority="1056" operator="containsText" text="09.30 – 18.30">
      <formula>NOT(ISERROR(SEARCH("09.30 – 18.30",X70)))</formula>
    </cfRule>
    <cfRule type="containsText" dxfId="1283" priority="1057" operator="containsText" text="08.30 – 16.30">
      <formula>NOT(ISERROR(SEARCH("08.30 – 16.30",X70)))</formula>
    </cfRule>
    <cfRule type="containsText" dxfId="1282" priority="1058" operator="containsText" text="08.30 – 17.30">
      <formula>NOT(ISERROR(SEARCH("08.30 – 17.30",X70)))</formula>
    </cfRule>
    <cfRule type="containsText" dxfId="1281" priority="1059" operator="containsText" text="09.00 – 18.00">
      <formula>NOT(ISERROR(SEARCH("09.00 – 18.00",X70)))</formula>
    </cfRule>
    <cfRule type="containsText" dxfId="1280" priority="1060" operator="containsText" text="09.00 – 15.00">
      <formula>NOT(ISERROR(SEARCH("09.00 – 15.00",X70)))</formula>
    </cfRule>
    <cfRule type="containsText" dxfId="1279" priority="1061" operator="containsText" text="10.30 – 19.30">
      <formula>NOT(ISERROR(SEARCH("10.30 – 19.30",X70)))</formula>
    </cfRule>
    <cfRule type="containsText" dxfId="1278" priority="1062" operator="containsText" text="09.00 – 13.00">
      <formula>NOT(ISERROR(SEARCH("09.00 – 13.00",X70)))</formula>
    </cfRule>
    <cfRule type="containsText" dxfId="1277" priority="1063" operator="containsText" text="11.30 – 19.30">
      <formula>NOT(ISERROR(SEARCH("11.30 – 19.30",X70)))</formula>
    </cfRule>
  </conditionalFormatting>
  <conditionalFormatting sqref="X70:AS70">
    <cfRule type="cellIs" dxfId="1276" priority="1046" operator="equal">
      <formula>"09.00 – 15.00"</formula>
    </cfRule>
  </conditionalFormatting>
  <conditionalFormatting sqref="X70:AS70">
    <cfRule type="cellIs" dxfId="1275" priority="1047" operator="equal">
      <formula>"09.00 – 18.00"</formula>
    </cfRule>
  </conditionalFormatting>
  <conditionalFormatting sqref="X70:AS70">
    <cfRule type="cellIs" dxfId="1274" priority="1048" operator="equal">
      <formula>"09.30 – 13.00"</formula>
    </cfRule>
  </conditionalFormatting>
  <conditionalFormatting sqref="X70:AS70">
    <cfRule type="cellIs" dxfId="1273" priority="1049" operator="equal">
      <formula>"10.30 – 19.30"</formula>
    </cfRule>
  </conditionalFormatting>
  <conditionalFormatting sqref="X70:AS70">
    <cfRule type="cellIs" dxfId="1272" priority="1050" operator="equal">
      <formula>"11.30 – 19.30"</formula>
    </cfRule>
  </conditionalFormatting>
  <conditionalFormatting sqref="X70:AS70">
    <cfRule type="cellIs" dxfId="1271" priority="1051" operator="equal">
      <formula>_FV(13,"3")</formula>
    </cfRule>
  </conditionalFormatting>
  <conditionalFormatting sqref="X70:AS70">
    <cfRule type="cellIs" dxfId="1270" priority="1052" operator="equal">
      <formula>_FV(13,"3")</formula>
    </cfRule>
  </conditionalFormatting>
  <conditionalFormatting sqref="X70:AS70">
    <cfRule type="cellIs" dxfId="1269" priority="1053" operator="equal">
      <formula>_FV(13,"3")</formula>
    </cfRule>
  </conditionalFormatting>
  <conditionalFormatting sqref="X70:AS70">
    <cfRule type="cellIs" dxfId="1268" priority="1038" operator="equal">
      <formula>"09.00 – 15.00"</formula>
    </cfRule>
  </conditionalFormatting>
  <conditionalFormatting sqref="X70:AS70">
    <cfRule type="cellIs" dxfId="1267" priority="1039" operator="equal">
      <formula>"09.00 – 18.00"</formula>
    </cfRule>
  </conditionalFormatting>
  <conditionalFormatting sqref="X70:AS70">
    <cfRule type="cellIs" dxfId="1266" priority="1040" operator="equal">
      <formula>"09.30 – 13.00"</formula>
    </cfRule>
  </conditionalFormatting>
  <conditionalFormatting sqref="X70:AS70">
    <cfRule type="cellIs" dxfId="1265" priority="1041" operator="equal">
      <formula>"10.30 – 19.30"</formula>
    </cfRule>
  </conditionalFormatting>
  <conditionalFormatting sqref="X70:AS70">
    <cfRule type="cellIs" dxfId="1264" priority="1042" operator="equal">
      <formula>"11.30 – 19.30"</formula>
    </cfRule>
  </conditionalFormatting>
  <conditionalFormatting sqref="X70:AS70">
    <cfRule type="cellIs" dxfId="1263" priority="1043" operator="equal">
      <formula>_FV(13,"3")</formula>
    </cfRule>
  </conditionalFormatting>
  <conditionalFormatting sqref="X70:AS70">
    <cfRule type="cellIs" dxfId="1262" priority="1044" operator="equal">
      <formula>_FV(13,"3")</formula>
    </cfRule>
  </conditionalFormatting>
  <conditionalFormatting sqref="X70:AS70">
    <cfRule type="cellIs" dxfId="1261" priority="1045" operator="equal">
      <formula>_FV(13,"3")</formula>
    </cfRule>
  </conditionalFormatting>
  <conditionalFormatting sqref="X70:AS70">
    <cfRule type="containsText" dxfId="1260" priority="1032" operator="containsText" text="09.00 - 13.00">
      <formula>NOT(ISERROR(SEARCH("09.00 - 13.00",X70)))</formula>
    </cfRule>
    <cfRule type="containsText" dxfId="1259" priority="1033" operator="containsText" text="09.00 – 15:00">
      <formula>NOT(ISERROR(SEARCH("09.00 – 15:00",X70)))</formula>
    </cfRule>
    <cfRule type="containsText" dxfId="1258" priority="1034" operator="containsText" text="09.00 – 16.00">
      <formula>NOT(ISERROR(SEARCH("09.00 – 16.00",X70)))</formula>
    </cfRule>
    <cfRule type="containsText" dxfId="1257" priority="1035" operator="containsText" text="09.00 - 13:00">
      <formula>NOT(ISERROR(SEARCH("09.00 - 13:00",X70)))</formula>
    </cfRule>
    <cfRule type="containsText" dxfId="1256" priority="1036" operator="containsText" text="08.30 – 16:30 ">
      <formula>NOT(ISERROR(SEARCH("08.30 – 16:30 ",X70)))</formula>
    </cfRule>
    <cfRule type="containsText" dxfId="1255" priority="1037" operator="containsText" text="08.30 – 17:30 ">
      <formula>NOT(ISERROR(SEARCH("08.30 – 17:30 ",X70)))</formula>
    </cfRule>
  </conditionalFormatting>
  <conditionalFormatting sqref="X70:AS70">
    <cfRule type="cellIs" dxfId="1254" priority="1024" operator="equal">
      <formula>"09.00 – 15.00"</formula>
    </cfRule>
  </conditionalFormatting>
  <conditionalFormatting sqref="X70:AS70">
    <cfRule type="cellIs" dxfId="1253" priority="1025" operator="equal">
      <formula>"09.00 – 18.00"</formula>
    </cfRule>
  </conditionalFormatting>
  <conditionalFormatting sqref="X70:AS70">
    <cfRule type="cellIs" dxfId="1252" priority="1026" operator="equal">
      <formula>"09.30 – 13.00"</formula>
    </cfRule>
  </conditionalFormatting>
  <conditionalFormatting sqref="X70:AS70">
    <cfRule type="cellIs" dxfId="1251" priority="1027" operator="equal">
      <formula>"10.30 – 19.30"</formula>
    </cfRule>
  </conditionalFormatting>
  <conditionalFormatting sqref="X70:AS70">
    <cfRule type="cellIs" dxfId="1250" priority="1028" operator="equal">
      <formula>"11.30 – 19.30"</formula>
    </cfRule>
  </conditionalFormatting>
  <conditionalFormatting sqref="X70:AS70">
    <cfRule type="cellIs" dxfId="1249" priority="1029" operator="equal">
      <formula>_FV(13,"3")</formula>
    </cfRule>
  </conditionalFormatting>
  <conditionalFormatting sqref="X70:AS70">
    <cfRule type="cellIs" dxfId="1248" priority="1030" operator="equal">
      <formula>_FV(13,"3")</formula>
    </cfRule>
  </conditionalFormatting>
  <conditionalFormatting sqref="X70:AS70">
    <cfRule type="cellIs" dxfId="1247" priority="1031" operator="equal">
      <formula>_FV(13,"3")</formula>
    </cfRule>
  </conditionalFormatting>
  <conditionalFormatting sqref="X70:AS70">
    <cfRule type="containsText" dxfId="1246" priority="1014" operator="containsText" text="DOMENICA">
      <formula>NOT(ISERROR(SEARCH("DOMENICA",X70)))</formula>
    </cfRule>
    <cfRule type="containsText" dxfId="1245" priority="1015" operator="containsText" text="08.30 – 14.30">
      <formula>NOT(ISERROR(SEARCH("08.30 – 14.30",X70)))</formula>
    </cfRule>
    <cfRule type="containsText" dxfId="1244" priority="1016" operator="containsText" text="09.30 – 18.30">
      <formula>NOT(ISERROR(SEARCH("09.30 – 18.30",X70)))</formula>
    </cfRule>
    <cfRule type="containsText" dxfId="1243" priority="1017" operator="containsText" text="08.30 – 16.30">
      <formula>NOT(ISERROR(SEARCH("08.30 – 16.30",X70)))</formula>
    </cfRule>
    <cfRule type="containsText" dxfId="1242" priority="1018" operator="containsText" text="08.30 – 17.30">
      <formula>NOT(ISERROR(SEARCH("08.30 – 17.30",X70)))</formula>
    </cfRule>
    <cfRule type="containsText" dxfId="1241" priority="1019" operator="containsText" text="09.00 – 18.00">
      <formula>NOT(ISERROR(SEARCH("09.00 – 18.00",X70)))</formula>
    </cfRule>
    <cfRule type="containsText" dxfId="1240" priority="1020" operator="containsText" text="09.00 – 15.00">
      <formula>NOT(ISERROR(SEARCH("09.00 – 15.00",X70)))</formula>
    </cfRule>
    <cfRule type="containsText" dxfId="1239" priority="1021" operator="containsText" text="10.30 – 19.30">
      <formula>NOT(ISERROR(SEARCH("10.30 – 19.30",X70)))</formula>
    </cfRule>
    <cfRule type="containsText" dxfId="1238" priority="1022" operator="containsText" text="09.00 – 13.00">
      <formula>NOT(ISERROR(SEARCH("09.00 – 13.00",X70)))</formula>
    </cfRule>
    <cfRule type="containsText" dxfId="1237" priority="1023" operator="containsText" text="11.30 – 19.30">
      <formula>NOT(ISERROR(SEARCH("11.30 – 19.30",X70)))</formula>
    </cfRule>
  </conditionalFormatting>
  <conditionalFormatting sqref="X70:AS70">
    <cfRule type="cellIs" dxfId="1236" priority="1003" operator="equal">
      <formula>"11.30 – 19.30"</formula>
    </cfRule>
  </conditionalFormatting>
  <conditionalFormatting sqref="X70:AS70">
    <cfRule type="cellIs" dxfId="1235" priority="1005" operator="equal">
      <formula>_FV(13,"3")</formula>
    </cfRule>
  </conditionalFormatting>
  <conditionalFormatting sqref="X70:AS70">
    <cfRule type="cellIs" dxfId="1234" priority="1006" operator="equal">
      <formula>_FV(13,"3")</formula>
    </cfRule>
  </conditionalFormatting>
  <conditionalFormatting sqref="X80:AS80">
    <cfRule type="cellIs" dxfId="1233" priority="931" operator="equal">
      <formula>_FV(13,"3")</formula>
    </cfRule>
  </conditionalFormatting>
  <conditionalFormatting sqref="X80:AS80">
    <cfRule type="cellIs" dxfId="1232" priority="934" operator="equal">
      <formula>"09.00 – 18.00"</formula>
    </cfRule>
  </conditionalFormatting>
  <conditionalFormatting sqref="X80:AS80">
    <cfRule type="cellIs" dxfId="1231" priority="935" operator="equal">
      <formula>"09.30 – 13.00"</formula>
    </cfRule>
  </conditionalFormatting>
  <conditionalFormatting sqref="X80:AS80">
    <cfRule type="cellIs" dxfId="1230" priority="936" operator="equal">
      <formula>"10.30 – 19.30"</formula>
    </cfRule>
  </conditionalFormatting>
  <conditionalFormatting sqref="X80:AS80">
    <cfRule type="cellIs" dxfId="1229" priority="937" operator="equal">
      <formula>"11.30 – 19.30"</formula>
    </cfRule>
  </conditionalFormatting>
  <conditionalFormatting sqref="X80:AS80">
    <cfRule type="cellIs" dxfId="1228" priority="938" operator="equal">
      <formula>_FV(13,"3")</formula>
    </cfRule>
  </conditionalFormatting>
  <conditionalFormatting sqref="X80:AS80">
    <cfRule type="cellIs" dxfId="1227" priority="939" operator="equal">
      <formula>_FV(13,"3")</formula>
    </cfRule>
  </conditionalFormatting>
  <conditionalFormatting sqref="X80:AS80">
    <cfRule type="cellIs" dxfId="1226" priority="940" operator="equal">
      <formula>_FV(13,"3")</formula>
    </cfRule>
  </conditionalFormatting>
  <conditionalFormatting sqref="X80:AS80">
    <cfRule type="cellIs" dxfId="1225" priority="927" operator="equal">
      <formula>"09.00 – 18.00"</formula>
    </cfRule>
  </conditionalFormatting>
  <conditionalFormatting sqref="X80:AS80">
    <cfRule type="cellIs" dxfId="1224" priority="928" operator="equal">
      <formula>"09.30 – 13.00"</formula>
    </cfRule>
  </conditionalFormatting>
  <conditionalFormatting sqref="X80:AS80">
    <cfRule type="cellIs" dxfId="1223" priority="929" operator="equal">
      <formula>"10.30 – 19.30"</formula>
    </cfRule>
  </conditionalFormatting>
  <conditionalFormatting sqref="X80:AS80">
    <cfRule type="cellIs" dxfId="1222" priority="991" operator="equal">
      <formula>"09.00 – 13.00"</formula>
    </cfRule>
  </conditionalFormatting>
  <conditionalFormatting sqref="X80:AS80">
    <cfRule type="cellIs" dxfId="1221" priority="992" operator="equal">
      <formula>"09.00 – 15.00"</formula>
    </cfRule>
  </conditionalFormatting>
  <conditionalFormatting sqref="X80:AS80">
    <cfRule type="cellIs" dxfId="1220" priority="993" operator="equal">
      <formula>"09.00 – 18.00"</formula>
    </cfRule>
  </conditionalFormatting>
  <conditionalFormatting sqref="X80:AS80">
    <cfRule type="cellIs" dxfId="1219" priority="994" operator="equal">
      <formula>"09.30 – 13.00"</formula>
    </cfRule>
  </conditionalFormatting>
  <conditionalFormatting sqref="X80:AS80">
    <cfRule type="cellIs" dxfId="1218" priority="995" operator="equal">
      <formula>"10.30 – 19.30"</formula>
    </cfRule>
  </conditionalFormatting>
  <conditionalFormatting sqref="X80:AS80">
    <cfRule type="cellIs" dxfId="1217" priority="996" operator="equal">
      <formula>"11.30 – 19.30"</formula>
    </cfRule>
  </conditionalFormatting>
  <conditionalFormatting sqref="X80:AS80">
    <cfRule type="cellIs" dxfId="1216" priority="997" operator="equal">
      <formula>_FV(13,"3")</formula>
    </cfRule>
  </conditionalFormatting>
  <conditionalFormatting sqref="X80:AS80">
    <cfRule type="cellIs" dxfId="1215" priority="998" operator="equal">
      <formula>_FV(13,"3")</formula>
    </cfRule>
  </conditionalFormatting>
  <conditionalFormatting sqref="X80:AS80">
    <cfRule type="cellIs" dxfId="1214" priority="999" operator="equal">
      <formula>_FV(13,"3")</formula>
    </cfRule>
  </conditionalFormatting>
  <conditionalFormatting sqref="X80:AS80">
    <cfRule type="containsText" dxfId="1213" priority="981" operator="containsText" text="DOMENICA">
      <formula>NOT(ISERROR(SEARCH("DOMENICA",X80)))</formula>
    </cfRule>
    <cfRule type="containsText" dxfId="1212" priority="982" operator="containsText" text="08.30 – 14.30">
      <formula>NOT(ISERROR(SEARCH("08.30 – 14.30",X80)))</formula>
    </cfRule>
    <cfRule type="containsText" dxfId="1211" priority="983" operator="containsText" text="09.30 – 18.30">
      <formula>NOT(ISERROR(SEARCH("09.30 – 18.30",X80)))</formula>
    </cfRule>
    <cfRule type="containsText" dxfId="1210" priority="984" operator="containsText" text="08.30 – 16.30">
      <formula>NOT(ISERROR(SEARCH("08.30 – 16.30",X80)))</formula>
    </cfRule>
    <cfRule type="containsText" dxfId="1209" priority="985" operator="containsText" text="08.30 – 17.30">
      <formula>NOT(ISERROR(SEARCH("08.30 – 17.30",X80)))</formula>
    </cfRule>
    <cfRule type="containsText" dxfId="1208" priority="986" operator="containsText" text="09.00 – 18.00">
      <formula>NOT(ISERROR(SEARCH("09.00 – 18.00",X80)))</formula>
    </cfRule>
    <cfRule type="containsText" dxfId="1207" priority="987" operator="containsText" text="09.00 – 15.00">
      <formula>NOT(ISERROR(SEARCH("09.00 – 15.00",X80)))</formula>
    </cfRule>
    <cfRule type="containsText" dxfId="1206" priority="988" operator="containsText" text="10.30 – 19.30">
      <formula>NOT(ISERROR(SEARCH("10.30 – 19.30",X80)))</formula>
    </cfRule>
    <cfRule type="containsText" dxfId="1205" priority="989" operator="containsText" text="09.00 – 13.00">
      <formula>NOT(ISERROR(SEARCH("09.00 – 13.00",X80)))</formula>
    </cfRule>
    <cfRule type="containsText" dxfId="1204" priority="990" operator="containsText" text="11.30 – 19.30">
      <formula>NOT(ISERROR(SEARCH("11.30 – 19.30",X80)))</formula>
    </cfRule>
  </conditionalFormatting>
  <conditionalFormatting sqref="X80:AS80">
    <cfRule type="cellIs" dxfId="1203" priority="973" operator="equal">
      <formula>"09.00 – 15.00"</formula>
    </cfRule>
  </conditionalFormatting>
  <conditionalFormatting sqref="X80:AS80">
    <cfRule type="cellIs" dxfId="1202" priority="974" operator="equal">
      <formula>"09.00 – 18.00"</formula>
    </cfRule>
  </conditionalFormatting>
  <conditionalFormatting sqref="X80:AS80">
    <cfRule type="cellIs" dxfId="1201" priority="975" operator="equal">
      <formula>"09.30 – 13.00"</formula>
    </cfRule>
  </conditionalFormatting>
  <conditionalFormatting sqref="X80:AS80">
    <cfRule type="cellIs" dxfId="1200" priority="976" operator="equal">
      <formula>"10.30 – 19.30"</formula>
    </cfRule>
  </conditionalFormatting>
  <conditionalFormatting sqref="X80:AS80">
    <cfRule type="cellIs" dxfId="1199" priority="977" operator="equal">
      <formula>"11.30 – 19.30"</formula>
    </cfRule>
  </conditionalFormatting>
  <conditionalFormatting sqref="X80:AS80">
    <cfRule type="cellIs" dxfId="1198" priority="978" operator="equal">
      <formula>_FV(13,"3")</formula>
    </cfRule>
  </conditionalFormatting>
  <conditionalFormatting sqref="X80:AS80">
    <cfRule type="cellIs" dxfId="1197" priority="979" operator="equal">
      <formula>_FV(13,"3")</formula>
    </cfRule>
  </conditionalFormatting>
  <conditionalFormatting sqref="X80:AS80">
    <cfRule type="cellIs" dxfId="1196" priority="980" operator="equal">
      <formula>_FV(13,"3")</formula>
    </cfRule>
  </conditionalFormatting>
  <conditionalFormatting sqref="X80:AS80">
    <cfRule type="cellIs" dxfId="1195" priority="965" operator="equal">
      <formula>"09.00 – 15.00"</formula>
    </cfRule>
  </conditionalFormatting>
  <conditionalFormatting sqref="X80:AS80">
    <cfRule type="cellIs" dxfId="1194" priority="966" operator="equal">
      <formula>"09.00 – 18.00"</formula>
    </cfRule>
  </conditionalFormatting>
  <conditionalFormatting sqref="X80:AS80">
    <cfRule type="cellIs" dxfId="1193" priority="967" operator="equal">
      <formula>"09.30 – 13.00"</formula>
    </cfRule>
  </conditionalFormatting>
  <conditionalFormatting sqref="X80:AS80">
    <cfRule type="cellIs" dxfId="1192" priority="968" operator="equal">
      <formula>"10.30 – 19.30"</formula>
    </cfRule>
  </conditionalFormatting>
  <conditionalFormatting sqref="X80:AS80">
    <cfRule type="cellIs" dxfId="1191" priority="969" operator="equal">
      <formula>"11.30 – 19.30"</formula>
    </cfRule>
  </conditionalFormatting>
  <conditionalFormatting sqref="X80:AS80">
    <cfRule type="cellIs" dxfId="1190" priority="970" operator="equal">
      <formula>_FV(13,"3")</formula>
    </cfRule>
  </conditionalFormatting>
  <conditionalFormatting sqref="X80:AS80">
    <cfRule type="cellIs" dxfId="1189" priority="971" operator="equal">
      <formula>_FV(13,"3")</formula>
    </cfRule>
  </conditionalFormatting>
  <conditionalFormatting sqref="X80:AS80">
    <cfRule type="cellIs" dxfId="1188" priority="972" operator="equal">
      <formula>_FV(13,"3")</formula>
    </cfRule>
  </conditionalFormatting>
  <conditionalFormatting sqref="X80:AS80">
    <cfRule type="containsText" dxfId="1187" priority="959" operator="containsText" text="09.00 - 13.00">
      <formula>NOT(ISERROR(SEARCH("09.00 - 13.00",X80)))</formula>
    </cfRule>
    <cfRule type="containsText" dxfId="1186" priority="960" operator="containsText" text="09.00 – 15:00">
      <formula>NOT(ISERROR(SEARCH("09.00 – 15:00",X80)))</formula>
    </cfRule>
    <cfRule type="containsText" dxfId="1185" priority="961" operator="containsText" text="09.00 – 16.00">
      <formula>NOT(ISERROR(SEARCH("09.00 – 16.00",X80)))</formula>
    </cfRule>
    <cfRule type="containsText" dxfId="1184" priority="962" operator="containsText" text="09.00 - 13:00">
      <formula>NOT(ISERROR(SEARCH("09.00 - 13:00",X80)))</formula>
    </cfRule>
    <cfRule type="containsText" dxfId="1183" priority="963" operator="containsText" text="08.30 – 16:30 ">
      <formula>NOT(ISERROR(SEARCH("08.30 – 16:30 ",X80)))</formula>
    </cfRule>
    <cfRule type="containsText" dxfId="1182" priority="964" operator="containsText" text="08.30 – 17:30 ">
      <formula>NOT(ISERROR(SEARCH("08.30 – 17:30 ",X80)))</formula>
    </cfRule>
  </conditionalFormatting>
  <conditionalFormatting sqref="X80:AS80">
    <cfRule type="cellIs" dxfId="1181" priority="951" operator="equal">
      <formula>"09.00 – 15.00"</formula>
    </cfRule>
  </conditionalFormatting>
  <conditionalFormatting sqref="X80:AS80">
    <cfRule type="cellIs" dxfId="1180" priority="952" operator="equal">
      <formula>"09.00 – 18.00"</formula>
    </cfRule>
  </conditionalFormatting>
  <conditionalFormatting sqref="X80:AS80">
    <cfRule type="cellIs" dxfId="1179" priority="953" operator="equal">
      <formula>"09.30 – 13.00"</formula>
    </cfRule>
  </conditionalFormatting>
  <conditionalFormatting sqref="X80:AS80">
    <cfRule type="cellIs" dxfId="1178" priority="954" operator="equal">
      <formula>"10.30 – 19.30"</formula>
    </cfRule>
  </conditionalFormatting>
  <conditionalFormatting sqref="X80:AS80">
    <cfRule type="cellIs" dxfId="1177" priority="955" operator="equal">
      <formula>"11.30 – 19.30"</formula>
    </cfRule>
  </conditionalFormatting>
  <conditionalFormatting sqref="X80:AS80">
    <cfRule type="cellIs" dxfId="1176" priority="956" operator="equal">
      <formula>_FV(13,"3")</formula>
    </cfRule>
  </conditionalFormatting>
  <conditionalFormatting sqref="X80:AS80">
    <cfRule type="cellIs" dxfId="1175" priority="957" operator="equal">
      <formula>_FV(13,"3")</formula>
    </cfRule>
  </conditionalFormatting>
  <conditionalFormatting sqref="X80:AS80">
    <cfRule type="cellIs" dxfId="1174" priority="958" operator="equal">
      <formula>_FV(13,"3")</formula>
    </cfRule>
  </conditionalFormatting>
  <conditionalFormatting sqref="X80:AS80">
    <cfRule type="containsText" dxfId="1173" priority="941" operator="containsText" text="DOMENICA">
      <formula>NOT(ISERROR(SEARCH("DOMENICA",X80)))</formula>
    </cfRule>
    <cfRule type="containsText" dxfId="1172" priority="942" operator="containsText" text="08.30 – 14.30">
      <formula>NOT(ISERROR(SEARCH("08.30 – 14.30",X80)))</formula>
    </cfRule>
    <cfRule type="containsText" dxfId="1171" priority="943" operator="containsText" text="09.30 – 18.30">
      <formula>NOT(ISERROR(SEARCH("09.30 – 18.30",X80)))</formula>
    </cfRule>
    <cfRule type="containsText" dxfId="1170" priority="944" operator="containsText" text="08.30 – 16.30">
      <formula>NOT(ISERROR(SEARCH("08.30 – 16.30",X80)))</formula>
    </cfRule>
    <cfRule type="containsText" dxfId="1169" priority="945" operator="containsText" text="08.30 – 17.30">
      <formula>NOT(ISERROR(SEARCH("08.30 – 17.30",X80)))</formula>
    </cfRule>
    <cfRule type="containsText" dxfId="1168" priority="946" operator="containsText" text="09.00 – 18.00">
      <formula>NOT(ISERROR(SEARCH("09.00 – 18.00",X80)))</formula>
    </cfRule>
    <cfRule type="containsText" dxfId="1167" priority="947" operator="containsText" text="09.00 – 15.00">
      <formula>NOT(ISERROR(SEARCH("09.00 – 15.00",X80)))</formula>
    </cfRule>
    <cfRule type="containsText" dxfId="1166" priority="948" operator="containsText" text="10.30 – 19.30">
      <formula>NOT(ISERROR(SEARCH("10.30 – 19.30",X80)))</formula>
    </cfRule>
    <cfRule type="containsText" dxfId="1165" priority="949" operator="containsText" text="09.00 – 13.00">
      <formula>NOT(ISERROR(SEARCH("09.00 – 13.00",X80)))</formula>
    </cfRule>
    <cfRule type="containsText" dxfId="1164" priority="950" operator="containsText" text="11.30 – 19.30">
      <formula>NOT(ISERROR(SEARCH("11.30 – 19.30",X80)))</formula>
    </cfRule>
  </conditionalFormatting>
  <conditionalFormatting sqref="X80:AS80">
    <cfRule type="cellIs" dxfId="1163" priority="930" operator="equal">
      <formula>"11.30 – 19.30"</formula>
    </cfRule>
  </conditionalFormatting>
  <conditionalFormatting sqref="X80:AS80">
    <cfRule type="cellIs" dxfId="1162" priority="932" operator="equal">
      <formula>_FV(13,"3")</formula>
    </cfRule>
  </conditionalFormatting>
  <conditionalFormatting sqref="X80:AS80">
    <cfRule type="cellIs" dxfId="1161" priority="933" operator="equal">
      <formula>_FV(13,"3")</formula>
    </cfRule>
  </conditionalFormatting>
  <conditionalFormatting sqref="X90:AS90">
    <cfRule type="cellIs" dxfId="1160" priority="918" operator="equal">
      <formula>"09.00 – 13.00"</formula>
    </cfRule>
  </conditionalFormatting>
  <conditionalFormatting sqref="X90:AS90">
    <cfRule type="cellIs" dxfId="1159" priority="919" operator="equal">
      <formula>"09.00 – 15.00"</formula>
    </cfRule>
  </conditionalFormatting>
  <conditionalFormatting sqref="X90:AS90">
    <cfRule type="cellIs" dxfId="1158" priority="920" operator="equal">
      <formula>"09.00 – 18.00"</formula>
    </cfRule>
  </conditionalFormatting>
  <conditionalFormatting sqref="X90:AS90">
    <cfRule type="cellIs" dxfId="1157" priority="921" operator="equal">
      <formula>"09.30 – 13.00"</formula>
    </cfRule>
  </conditionalFormatting>
  <conditionalFormatting sqref="X90:AS90">
    <cfRule type="cellIs" dxfId="1156" priority="922" operator="equal">
      <formula>"10.30 – 19.30"</formula>
    </cfRule>
  </conditionalFormatting>
  <conditionalFormatting sqref="X90:AS90">
    <cfRule type="cellIs" dxfId="1155" priority="923" operator="equal">
      <formula>"11.30 – 19.30"</formula>
    </cfRule>
  </conditionalFormatting>
  <conditionalFormatting sqref="X90:AS90">
    <cfRule type="cellIs" dxfId="1154" priority="924" operator="equal">
      <formula>_FV(13,"3")</formula>
    </cfRule>
  </conditionalFormatting>
  <conditionalFormatting sqref="X90:AS90">
    <cfRule type="cellIs" dxfId="1153" priority="925" operator="equal">
      <formula>_FV(13,"3")</formula>
    </cfRule>
  </conditionalFormatting>
  <conditionalFormatting sqref="X90:AS90">
    <cfRule type="cellIs" dxfId="1152" priority="926" operator="equal">
      <formula>_FV(13,"3")</formula>
    </cfRule>
  </conditionalFormatting>
  <conditionalFormatting sqref="X90:AS90">
    <cfRule type="containsText" dxfId="1151" priority="908" operator="containsText" text="DOMENICA">
      <formula>NOT(ISERROR(SEARCH("DOMENICA",X90)))</formula>
    </cfRule>
    <cfRule type="containsText" dxfId="1150" priority="909" operator="containsText" text="08.30 – 14.30">
      <formula>NOT(ISERROR(SEARCH("08.30 – 14.30",X90)))</formula>
    </cfRule>
    <cfRule type="containsText" dxfId="1149" priority="910" operator="containsText" text="09.30 – 18.30">
      <formula>NOT(ISERROR(SEARCH("09.30 – 18.30",X90)))</formula>
    </cfRule>
    <cfRule type="containsText" dxfId="1148" priority="911" operator="containsText" text="08.30 – 16.30">
      <formula>NOT(ISERROR(SEARCH("08.30 – 16.30",X90)))</formula>
    </cfRule>
    <cfRule type="containsText" dxfId="1147" priority="912" operator="containsText" text="08.30 – 17.30">
      <formula>NOT(ISERROR(SEARCH("08.30 – 17.30",X90)))</formula>
    </cfRule>
    <cfRule type="containsText" dxfId="1146" priority="913" operator="containsText" text="09.00 – 18.00">
      <formula>NOT(ISERROR(SEARCH("09.00 – 18.00",X90)))</formula>
    </cfRule>
    <cfRule type="containsText" dxfId="1145" priority="914" operator="containsText" text="09.00 – 15.00">
      <formula>NOT(ISERROR(SEARCH("09.00 – 15.00",X90)))</formula>
    </cfRule>
    <cfRule type="containsText" dxfId="1144" priority="915" operator="containsText" text="10.30 – 19.30">
      <formula>NOT(ISERROR(SEARCH("10.30 – 19.30",X90)))</formula>
    </cfRule>
    <cfRule type="containsText" dxfId="1143" priority="916" operator="containsText" text="09.00 – 13.00">
      <formula>NOT(ISERROR(SEARCH("09.00 – 13.00",X90)))</formula>
    </cfRule>
    <cfRule type="containsText" dxfId="1142" priority="917" operator="containsText" text="11.30 – 19.30">
      <formula>NOT(ISERROR(SEARCH("11.30 – 19.30",X90)))</formula>
    </cfRule>
  </conditionalFormatting>
  <conditionalFormatting sqref="X90:AS90">
    <cfRule type="cellIs" dxfId="1141" priority="900" operator="equal">
      <formula>"09.00 – 15.00"</formula>
    </cfRule>
  </conditionalFormatting>
  <conditionalFormatting sqref="X90:AS90">
    <cfRule type="cellIs" dxfId="1140" priority="901" operator="equal">
      <formula>"09.00 – 18.00"</formula>
    </cfRule>
  </conditionalFormatting>
  <conditionalFormatting sqref="X90:AS90">
    <cfRule type="cellIs" dxfId="1139" priority="902" operator="equal">
      <formula>"09.30 – 13.00"</formula>
    </cfRule>
  </conditionalFormatting>
  <conditionalFormatting sqref="X90:AS90">
    <cfRule type="cellIs" dxfId="1138" priority="903" operator="equal">
      <formula>"10.30 – 19.30"</formula>
    </cfRule>
  </conditionalFormatting>
  <conditionalFormatting sqref="X90:AS90">
    <cfRule type="cellIs" dxfId="1137" priority="904" operator="equal">
      <formula>"11.30 – 19.30"</formula>
    </cfRule>
  </conditionalFormatting>
  <conditionalFormatting sqref="X90:AS90">
    <cfRule type="cellIs" dxfId="1136" priority="905" operator="equal">
      <formula>_FV(13,"3")</formula>
    </cfRule>
  </conditionalFormatting>
  <conditionalFormatting sqref="X90:AS90">
    <cfRule type="cellIs" dxfId="1135" priority="906" operator="equal">
      <formula>_FV(13,"3")</formula>
    </cfRule>
  </conditionalFormatting>
  <conditionalFormatting sqref="X90:AS90">
    <cfRule type="cellIs" dxfId="1134" priority="907" operator="equal">
      <formula>_FV(13,"3")</formula>
    </cfRule>
  </conditionalFormatting>
  <conditionalFormatting sqref="X90:AS90">
    <cfRule type="cellIs" dxfId="1133" priority="892" operator="equal">
      <formula>"09.00 – 15.00"</formula>
    </cfRule>
  </conditionalFormatting>
  <conditionalFormatting sqref="X90:AS90">
    <cfRule type="cellIs" dxfId="1132" priority="893" operator="equal">
      <formula>"09.00 – 18.00"</formula>
    </cfRule>
  </conditionalFormatting>
  <conditionalFormatting sqref="X90:AS90">
    <cfRule type="cellIs" dxfId="1131" priority="894" operator="equal">
      <formula>"09.30 – 13.00"</formula>
    </cfRule>
  </conditionalFormatting>
  <conditionalFormatting sqref="X90:AS90">
    <cfRule type="cellIs" dxfId="1130" priority="895" operator="equal">
      <formula>"10.30 – 19.30"</formula>
    </cfRule>
  </conditionalFormatting>
  <conditionalFormatting sqref="X90:AS90">
    <cfRule type="cellIs" dxfId="1129" priority="896" operator="equal">
      <formula>"11.30 – 19.30"</formula>
    </cfRule>
  </conditionalFormatting>
  <conditionalFormatting sqref="X90:AS90">
    <cfRule type="cellIs" dxfId="1128" priority="897" operator="equal">
      <formula>_FV(13,"3")</formula>
    </cfRule>
  </conditionalFormatting>
  <conditionalFormatting sqref="X90:AS90">
    <cfRule type="cellIs" dxfId="1127" priority="898" operator="equal">
      <formula>_FV(13,"3")</formula>
    </cfRule>
  </conditionalFormatting>
  <conditionalFormatting sqref="X90:AS90">
    <cfRule type="cellIs" dxfId="1126" priority="899" operator="equal">
      <formula>_FV(13,"3")</formula>
    </cfRule>
  </conditionalFormatting>
  <conditionalFormatting sqref="X90:AS90">
    <cfRule type="containsText" dxfId="1125" priority="886" operator="containsText" text="09.00 - 13.00">
      <formula>NOT(ISERROR(SEARCH("09.00 - 13.00",X90)))</formula>
    </cfRule>
    <cfRule type="containsText" dxfId="1124" priority="887" operator="containsText" text="09.00 – 15:00">
      <formula>NOT(ISERROR(SEARCH("09.00 – 15:00",X90)))</formula>
    </cfRule>
    <cfRule type="containsText" dxfId="1123" priority="888" operator="containsText" text="09.00 – 16.00">
      <formula>NOT(ISERROR(SEARCH("09.00 – 16.00",X90)))</formula>
    </cfRule>
    <cfRule type="containsText" dxfId="1122" priority="889" operator="containsText" text="09.00 - 13:00">
      <formula>NOT(ISERROR(SEARCH("09.00 - 13:00",X90)))</formula>
    </cfRule>
    <cfRule type="containsText" dxfId="1121" priority="890" operator="containsText" text="08.30 – 16:30 ">
      <formula>NOT(ISERROR(SEARCH("08.30 – 16:30 ",X90)))</formula>
    </cfRule>
    <cfRule type="containsText" dxfId="1120" priority="891" operator="containsText" text="08.30 – 17:30 ">
      <formula>NOT(ISERROR(SEARCH("08.30 – 17:30 ",X90)))</formula>
    </cfRule>
  </conditionalFormatting>
  <conditionalFormatting sqref="X90:AS90">
    <cfRule type="cellIs" dxfId="1119" priority="878" operator="equal">
      <formula>"09.00 – 15.00"</formula>
    </cfRule>
  </conditionalFormatting>
  <conditionalFormatting sqref="X90:AS90">
    <cfRule type="cellIs" dxfId="1118" priority="879" operator="equal">
      <formula>"09.00 – 18.00"</formula>
    </cfRule>
  </conditionalFormatting>
  <conditionalFormatting sqref="X90:AS90">
    <cfRule type="cellIs" dxfId="1117" priority="880" operator="equal">
      <formula>"09.30 – 13.00"</formula>
    </cfRule>
  </conditionalFormatting>
  <conditionalFormatting sqref="X90:AS90">
    <cfRule type="cellIs" dxfId="1116" priority="881" operator="equal">
      <formula>"10.30 – 19.30"</formula>
    </cfRule>
  </conditionalFormatting>
  <conditionalFormatting sqref="X90:AS90">
    <cfRule type="cellIs" dxfId="1115" priority="882" operator="equal">
      <formula>"11.30 – 19.30"</formula>
    </cfRule>
  </conditionalFormatting>
  <conditionalFormatting sqref="X90:AS90">
    <cfRule type="cellIs" dxfId="1114" priority="883" operator="equal">
      <formula>_FV(13,"3")</formula>
    </cfRule>
  </conditionalFormatting>
  <conditionalFormatting sqref="X90:AS90">
    <cfRule type="cellIs" dxfId="1113" priority="884" operator="equal">
      <formula>_FV(13,"3")</formula>
    </cfRule>
  </conditionalFormatting>
  <conditionalFormatting sqref="X90:AS90">
    <cfRule type="cellIs" dxfId="1112" priority="885" operator="equal">
      <formula>_FV(13,"3")</formula>
    </cfRule>
  </conditionalFormatting>
  <conditionalFormatting sqref="X90:AS90">
    <cfRule type="containsText" dxfId="1111" priority="868" operator="containsText" text="DOMENICA">
      <formula>NOT(ISERROR(SEARCH("DOMENICA",X90)))</formula>
    </cfRule>
    <cfRule type="containsText" dxfId="1110" priority="869" operator="containsText" text="08.30 – 14.30">
      <formula>NOT(ISERROR(SEARCH("08.30 – 14.30",X90)))</formula>
    </cfRule>
    <cfRule type="containsText" dxfId="1109" priority="870" operator="containsText" text="09.30 – 18.30">
      <formula>NOT(ISERROR(SEARCH("09.30 – 18.30",X90)))</formula>
    </cfRule>
    <cfRule type="containsText" dxfId="1108" priority="871" operator="containsText" text="08.30 – 16.30">
      <formula>NOT(ISERROR(SEARCH("08.30 – 16.30",X90)))</formula>
    </cfRule>
    <cfRule type="containsText" dxfId="1107" priority="872" operator="containsText" text="08.30 – 17.30">
      <formula>NOT(ISERROR(SEARCH("08.30 – 17.30",X90)))</formula>
    </cfRule>
    <cfRule type="containsText" dxfId="1106" priority="873" operator="containsText" text="09.00 – 18.00">
      <formula>NOT(ISERROR(SEARCH("09.00 – 18.00",X90)))</formula>
    </cfRule>
    <cfRule type="containsText" dxfId="1105" priority="874" operator="containsText" text="09.00 – 15.00">
      <formula>NOT(ISERROR(SEARCH("09.00 – 15.00",X90)))</formula>
    </cfRule>
    <cfRule type="containsText" dxfId="1104" priority="875" operator="containsText" text="10.30 – 19.30">
      <formula>NOT(ISERROR(SEARCH("10.30 – 19.30",X90)))</formula>
    </cfRule>
    <cfRule type="containsText" dxfId="1103" priority="876" operator="containsText" text="09.00 – 13.00">
      <formula>NOT(ISERROR(SEARCH("09.00 – 13.00",X90)))</formula>
    </cfRule>
    <cfRule type="containsText" dxfId="1102" priority="877" operator="containsText" text="11.30 – 19.30">
      <formula>NOT(ISERROR(SEARCH("11.30 – 19.30",X90)))</formula>
    </cfRule>
  </conditionalFormatting>
  <conditionalFormatting sqref="X90:AS90">
    <cfRule type="cellIs" dxfId="1101" priority="861" operator="equal">
      <formula>"09.00 – 18.00"</formula>
    </cfRule>
  </conditionalFormatting>
  <conditionalFormatting sqref="X90:AS90">
    <cfRule type="cellIs" dxfId="1100" priority="862" operator="equal">
      <formula>"09.30 – 13.00"</formula>
    </cfRule>
  </conditionalFormatting>
  <conditionalFormatting sqref="X90:AS90">
    <cfRule type="cellIs" dxfId="1099" priority="863" operator="equal">
      <formula>"10.30 – 19.30"</formula>
    </cfRule>
  </conditionalFormatting>
  <conditionalFormatting sqref="X90:AS90">
    <cfRule type="cellIs" dxfId="1098" priority="864" operator="equal">
      <formula>"11.30 – 19.30"</formula>
    </cfRule>
  </conditionalFormatting>
  <conditionalFormatting sqref="X90:AS90">
    <cfRule type="cellIs" dxfId="1097" priority="865" operator="equal">
      <formula>_FV(13,"3")</formula>
    </cfRule>
  </conditionalFormatting>
  <conditionalFormatting sqref="X90:AS90">
    <cfRule type="cellIs" dxfId="1096" priority="866" operator="equal">
      <formula>_FV(13,"3")</formula>
    </cfRule>
  </conditionalFormatting>
  <conditionalFormatting sqref="X90:AS90">
    <cfRule type="cellIs" dxfId="1095" priority="867" operator="equal">
      <formula>_FV(13,"3")</formula>
    </cfRule>
  </conditionalFormatting>
  <conditionalFormatting sqref="X90:AS90">
    <cfRule type="cellIs" dxfId="1094" priority="854" operator="equal">
      <formula>"09.00 – 18.00"</formula>
    </cfRule>
  </conditionalFormatting>
  <conditionalFormatting sqref="X90:AS90">
    <cfRule type="cellIs" dxfId="1093" priority="855" operator="equal">
      <formula>"09.30 – 13.00"</formula>
    </cfRule>
  </conditionalFormatting>
  <conditionalFormatting sqref="X90:AS90">
    <cfRule type="cellIs" dxfId="1092" priority="856" operator="equal">
      <formula>"10.30 – 19.30"</formula>
    </cfRule>
  </conditionalFormatting>
  <conditionalFormatting sqref="X90:AS90">
    <cfRule type="cellIs" dxfId="1091" priority="857" operator="equal">
      <formula>"11.30 – 19.30"</formula>
    </cfRule>
  </conditionalFormatting>
  <conditionalFormatting sqref="X90:AS90">
    <cfRule type="cellIs" dxfId="1090" priority="858" operator="equal">
      <formula>_FV(13,"3")</formula>
    </cfRule>
  </conditionalFormatting>
  <conditionalFormatting sqref="X90:AS90">
    <cfRule type="cellIs" dxfId="1089" priority="859" operator="equal">
      <formula>_FV(13,"3")</formula>
    </cfRule>
  </conditionalFormatting>
  <conditionalFormatting sqref="X90:AS90">
    <cfRule type="cellIs" dxfId="1088" priority="860" operator="equal">
      <formula>_FV(13,"3")</formula>
    </cfRule>
  </conditionalFormatting>
  <conditionalFormatting sqref="X89:AS89">
    <cfRule type="containsText" dxfId="1087" priority="837" operator="containsText" text="08.30 – 14.30">
      <formula>NOT(ISERROR(SEARCH("08.30 – 14.30",X89)))</formula>
    </cfRule>
    <cfRule type="containsText" dxfId="1086" priority="838" operator="containsText" text="09:30 – 18.30">
      <formula>NOT(ISERROR(SEARCH("09:30 – 18.30",X89)))</formula>
    </cfRule>
    <cfRule type="containsText" dxfId="1085" priority="839" operator="containsText" text="10.30 – 18.30">
      <formula>NOT(ISERROR(SEARCH("10.30 – 18.30",X89)))</formula>
    </cfRule>
    <cfRule type="containsText" dxfId="1084" priority="840" operator="containsText" text="09.30 – 18.30">
      <formula>NOT(ISERROR(SEARCH("09.30 – 18.30",X89)))</formula>
    </cfRule>
    <cfRule type="containsText" dxfId="1083" priority="841" operator="containsText" text="09.00 – 13:00">
      <formula>NOT(ISERROR(SEARCH("09.00 – 13:00",X89)))</formula>
    </cfRule>
    <cfRule type="containsText" dxfId="1082" priority="842" operator="containsText" text="08.30 – 16.30">
      <formula>NOT(ISERROR(SEARCH("08.30 – 16.30",X89)))</formula>
    </cfRule>
    <cfRule type="containsText" dxfId="1081" priority="843" operator="containsText" text="08:30 – 17.30">
      <formula>NOT(ISERROR(SEARCH("08:30 – 17.30",X89)))</formula>
    </cfRule>
    <cfRule type="containsText" dxfId="1080" priority="844" operator="containsText" text="08.30 – 17.30">
      <formula>NOT(ISERROR(SEARCH("08.30 – 17.30",X89)))</formula>
    </cfRule>
    <cfRule type="containsText" dxfId="1079" priority="845" operator="containsText" text="09.00 – 18.00">
      <formula>NOT(ISERROR(SEARCH("09.00 – 18.00",X89)))</formula>
    </cfRule>
    <cfRule type="containsText" dxfId="1078" priority="846" operator="containsText" text="09.00 – 13.00">
      <formula>NOT(ISERROR(SEARCH("09.00 – 13.00",X89)))</formula>
    </cfRule>
    <cfRule type="containsText" dxfId="1077" priority="847" operator="containsText" text="11.30 – 19.30">
      <formula>NOT(ISERROR(SEARCH("11.30 – 19.30",X89)))</formula>
    </cfRule>
    <cfRule type="containsText" dxfId="1076" priority="848" operator="containsText" text="10.30 – 19.30">
      <formula>NOT(ISERROR(SEARCH("10.30 – 19.30",X89)))</formula>
    </cfRule>
    <cfRule type="containsText" dxfId="1075" priority="849" operator="containsText" text="09.00 – 15.00">
      <formula>NOT(ISERROR(SEARCH("09.00 – 15.00",X89)))</formula>
    </cfRule>
    <cfRule type="containsText" dxfId="1074" priority="850" operator="containsText" text="12:30">
      <formula>NOT(ISERROR(SEARCH("12:30",X89)))</formula>
    </cfRule>
    <cfRule type="containsText" dxfId="1073" priority="851" operator="containsText" text="13:30">
      <formula>NOT(ISERROR(SEARCH("13:30",X89)))</formula>
    </cfRule>
    <cfRule type="containsText" dxfId="1072" priority="852" operator="containsText" text="FESTIVITÁ">
      <formula>NOT(ISERROR(SEARCH("FESTIVITÁ",X89)))</formula>
    </cfRule>
    <cfRule type="cellIs" dxfId="1071" priority="853" operator="equal">
      <formula>"DOMENICA"</formula>
    </cfRule>
  </conditionalFormatting>
  <conditionalFormatting sqref="X89:AS89">
    <cfRule type="containsText" dxfId="1070" priority="831" operator="containsText" text="09.00 - 13.00">
      <formula>NOT(ISERROR(SEARCH("09.00 - 13.00",X89)))</formula>
    </cfRule>
    <cfRule type="containsText" dxfId="1069" priority="832" operator="containsText" text="09.00 – 15:00">
      <formula>NOT(ISERROR(SEARCH("09.00 – 15:00",X89)))</formula>
    </cfRule>
    <cfRule type="containsText" dxfId="1068" priority="833" operator="containsText" text="09.00 – 16.00">
      <formula>NOT(ISERROR(SEARCH("09.00 – 16.00",X89)))</formula>
    </cfRule>
    <cfRule type="containsText" dxfId="1067" priority="834" operator="containsText" text="09.00 - 13:00">
      <formula>NOT(ISERROR(SEARCH("09.00 - 13:00",X89)))</formula>
    </cfRule>
    <cfRule type="containsText" dxfId="1066" priority="835" operator="containsText" text="08.30 – 16:30 ">
      <formula>NOT(ISERROR(SEARCH("08.30 – 16:30 ",X89)))</formula>
    </cfRule>
    <cfRule type="containsText" dxfId="1065" priority="836" operator="containsText" text="08.30 – 17:30 ">
      <formula>NOT(ISERROR(SEARCH("08.30 – 17:30 ",X89)))</formula>
    </cfRule>
  </conditionalFormatting>
  <conditionalFormatting sqref="X144:AS144">
    <cfRule type="cellIs" dxfId="1064" priority="715" operator="equal">
      <formula>"09.00 – 18.00"</formula>
    </cfRule>
  </conditionalFormatting>
  <conditionalFormatting sqref="X134:AS134">
    <cfRule type="cellIs" dxfId="1063" priority="588" operator="equal">
      <formula>_FV(13,"3")</formula>
    </cfRule>
  </conditionalFormatting>
  <conditionalFormatting sqref="X133:AS133 X143:AS143 X153:AS153">
    <cfRule type="containsText" dxfId="1062" priority="814" operator="containsText" text="08.30 – 14.30">
      <formula>NOT(ISERROR(SEARCH("08.30 – 14.30",X133)))</formula>
    </cfRule>
    <cfRule type="containsText" dxfId="1061" priority="815" operator="containsText" text="09:30 – 18.30">
      <formula>NOT(ISERROR(SEARCH("09:30 – 18.30",X133)))</formula>
    </cfRule>
    <cfRule type="containsText" dxfId="1060" priority="816" operator="containsText" text="10.30 – 18.30">
      <formula>NOT(ISERROR(SEARCH("10.30 – 18.30",X133)))</formula>
    </cfRule>
    <cfRule type="containsText" dxfId="1059" priority="817" operator="containsText" text="09.30 – 18.30">
      <formula>NOT(ISERROR(SEARCH("09.30 – 18.30",X133)))</formula>
    </cfRule>
    <cfRule type="containsText" dxfId="1058" priority="818" operator="containsText" text="09.00 – 13:00">
      <formula>NOT(ISERROR(SEARCH("09.00 – 13:00",X133)))</formula>
    </cfRule>
    <cfRule type="containsText" dxfId="1057" priority="819" operator="containsText" text="08.30 – 16.30">
      <formula>NOT(ISERROR(SEARCH("08.30 – 16.30",X133)))</formula>
    </cfRule>
    <cfRule type="containsText" dxfId="1056" priority="820" operator="containsText" text="08:30 – 17.30">
      <formula>NOT(ISERROR(SEARCH("08:30 – 17.30",X133)))</formula>
    </cfRule>
    <cfRule type="containsText" dxfId="1055" priority="821" operator="containsText" text="08.30 – 17.30">
      <formula>NOT(ISERROR(SEARCH("08.30 – 17.30",X133)))</formula>
    </cfRule>
    <cfRule type="containsText" dxfId="1054" priority="822" operator="containsText" text="09.00 – 18.00">
      <formula>NOT(ISERROR(SEARCH("09.00 – 18.00",X133)))</formula>
    </cfRule>
    <cfRule type="containsText" dxfId="1053" priority="823" operator="containsText" text="09.00 – 13.00">
      <formula>NOT(ISERROR(SEARCH("09.00 – 13.00",X133)))</formula>
    </cfRule>
    <cfRule type="containsText" dxfId="1052" priority="824" operator="containsText" text="11.30 – 19.30">
      <formula>NOT(ISERROR(SEARCH("11.30 – 19.30",X133)))</formula>
    </cfRule>
    <cfRule type="containsText" dxfId="1051" priority="825" operator="containsText" text="10.30 – 19.30">
      <formula>NOT(ISERROR(SEARCH("10.30 – 19.30",X133)))</formula>
    </cfRule>
    <cfRule type="containsText" dxfId="1050" priority="826" operator="containsText" text="09.00 – 15.00">
      <formula>NOT(ISERROR(SEARCH("09.00 – 15.00",X133)))</formula>
    </cfRule>
    <cfRule type="containsText" dxfId="1049" priority="827" operator="containsText" text="12:30">
      <formula>NOT(ISERROR(SEARCH("12:30",X133)))</formula>
    </cfRule>
    <cfRule type="containsText" dxfId="1048" priority="828" operator="containsText" text="13:30">
      <formula>NOT(ISERROR(SEARCH("13:30",X133)))</formula>
    </cfRule>
    <cfRule type="containsText" dxfId="1047" priority="829" operator="containsText" text="FESTIVITÁ">
      <formula>NOT(ISERROR(SEARCH("FESTIVITÁ",X133)))</formula>
    </cfRule>
    <cfRule type="cellIs" dxfId="1046" priority="830" operator="equal">
      <formula>"DOMENICA"</formula>
    </cfRule>
  </conditionalFormatting>
  <conditionalFormatting sqref="X124:AS124">
    <cfRule type="cellIs" dxfId="1045" priority="806" operator="equal">
      <formula>"09.00 – 15.00"</formula>
    </cfRule>
  </conditionalFormatting>
  <conditionalFormatting sqref="X124:AS124">
    <cfRule type="cellIs" dxfId="1044" priority="807" operator="equal">
      <formula>"09.00 – 18.00"</formula>
    </cfRule>
  </conditionalFormatting>
  <conditionalFormatting sqref="X124:AS124">
    <cfRule type="cellIs" dxfId="1043" priority="808" operator="equal">
      <formula>"09.30 – 13.00"</formula>
    </cfRule>
  </conditionalFormatting>
  <conditionalFormatting sqref="X124:AS124">
    <cfRule type="cellIs" dxfId="1042" priority="809" operator="equal">
      <formula>"10.30 – 19.30"</formula>
    </cfRule>
  </conditionalFormatting>
  <conditionalFormatting sqref="X124:AS124">
    <cfRule type="cellIs" dxfId="1041" priority="810" operator="equal">
      <formula>"11.30 – 19.30"</formula>
    </cfRule>
  </conditionalFormatting>
  <conditionalFormatting sqref="X124:AS124">
    <cfRule type="cellIs" dxfId="1040" priority="811" operator="equal">
      <formula>_FV(13,"3")</formula>
    </cfRule>
  </conditionalFormatting>
  <conditionalFormatting sqref="X124:AS124">
    <cfRule type="cellIs" dxfId="1039" priority="812" operator="equal">
      <formula>_FV(13,"3")</formula>
    </cfRule>
  </conditionalFormatting>
  <conditionalFormatting sqref="X124:AS124">
    <cfRule type="cellIs" dxfId="1038" priority="813" operator="equal">
      <formula>_FV(13,"3")</formula>
    </cfRule>
  </conditionalFormatting>
  <conditionalFormatting sqref="X124:AS124">
    <cfRule type="containsText" dxfId="1037" priority="796" operator="containsText" text="DOMENICA">
      <formula>NOT(ISERROR(SEARCH("DOMENICA",X124)))</formula>
    </cfRule>
    <cfRule type="containsText" dxfId="1036" priority="797" operator="containsText" text="08.30 – 14.30">
      <formula>NOT(ISERROR(SEARCH("08.30 – 14.30",X124)))</formula>
    </cfRule>
    <cfRule type="containsText" dxfId="1035" priority="798" operator="containsText" text="09.30 – 18.30">
      <formula>NOT(ISERROR(SEARCH("09.30 – 18.30",X124)))</formula>
    </cfRule>
    <cfRule type="containsText" dxfId="1034" priority="799" operator="containsText" text="08.30 – 16.30">
      <formula>NOT(ISERROR(SEARCH("08.30 – 16.30",X124)))</formula>
    </cfRule>
    <cfRule type="containsText" dxfId="1033" priority="800" operator="containsText" text="08.30 – 17.30">
      <formula>NOT(ISERROR(SEARCH("08.30 – 17.30",X124)))</formula>
    </cfRule>
    <cfRule type="containsText" dxfId="1032" priority="801" operator="containsText" text="09.00 – 18.00">
      <formula>NOT(ISERROR(SEARCH("09.00 – 18.00",X124)))</formula>
    </cfRule>
    <cfRule type="containsText" dxfId="1031" priority="802" operator="containsText" text="09.00 – 15.00">
      <formula>NOT(ISERROR(SEARCH("09.00 – 15.00",X124)))</formula>
    </cfRule>
    <cfRule type="containsText" dxfId="1030" priority="803" operator="containsText" text="10.30 – 19.30">
      <formula>NOT(ISERROR(SEARCH("10.30 – 19.30",X124)))</formula>
    </cfRule>
    <cfRule type="containsText" dxfId="1029" priority="804" operator="containsText" text="09.00 – 13.00">
      <formula>NOT(ISERROR(SEARCH("09.00 – 13.00",X124)))</formula>
    </cfRule>
    <cfRule type="containsText" dxfId="1028" priority="805" operator="containsText" text="11.30 – 19.30">
      <formula>NOT(ISERROR(SEARCH("11.30 – 19.30",X124)))</formula>
    </cfRule>
  </conditionalFormatting>
  <conditionalFormatting sqref="X124:AS124">
    <cfRule type="cellIs" dxfId="1027" priority="789" operator="equal">
      <formula>"09.00 – 18.00"</formula>
    </cfRule>
  </conditionalFormatting>
  <conditionalFormatting sqref="X124:AS124">
    <cfRule type="cellIs" dxfId="1026" priority="790" operator="equal">
      <formula>"09.30 – 13.00"</formula>
    </cfRule>
  </conditionalFormatting>
  <conditionalFormatting sqref="X124:AS124">
    <cfRule type="cellIs" dxfId="1025" priority="791" operator="equal">
      <formula>"10.30 – 19.30"</formula>
    </cfRule>
  </conditionalFormatting>
  <conditionalFormatting sqref="X124:AS124">
    <cfRule type="cellIs" dxfId="1024" priority="792" operator="equal">
      <formula>"11.30 – 19.30"</formula>
    </cfRule>
  </conditionalFormatting>
  <conditionalFormatting sqref="X124:AS124">
    <cfRule type="cellIs" dxfId="1023" priority="793" operator="equal">
      <formula>_FV(13,"3")</formula>
    </cfRule>
  </conditionalFormatting>
  <conditionalFormatting sqref="X124:AS124">
    <cfRule type="cellIs" dxfId="1022" priority="794" operator="equal">
      <formula>_FV(13,"3")</formula>
    </cfRule>
  </conditionalFormatting>
  <conditionalFormatting sqref="X124:AS124">
    <cfRule type="cellIs" dxfId="1021" priority="795" operator="equal">
      <formula>_FV(13,"3")</formula>
    </cfRule>
  </conditionalFormatting>
  <conditionalFormatting sqref="X124:AS124">
    <cfRule type="cellIs" dxfId="1020" priority="782" operator="equal">
      <formula>"09.00 – 18.00"</formula>
    </cfRule>
  </conditionalFormatting>
  <conditionalFormatting sqref="X124:AS124">
    <cfRule type="cellIs" dxfId="1019" priority="783" operator="equal">
      <formula>"09.30 – 13.00"</formula>
    </cfRule>
  </conditionalFormatting>
  <conditionalFormatting sqref="X124:AS124">
    <cfRule type="cellIs" dxfId="1018" priority="784" operator="equal">
      <formula>"10.30 – 19.30"</formula>
    </cfRule>
  </conditionalFormatting>
  <conditionalFormatting sqref="X124:AS124">
    <cfRule type="cellIs" dxfId="1017" priority="785" operator="equal">
      <formula>"11.30 – 19.30"</formula>
    </cfRule>
  </conditionalFormatting>
  <conditionalFormatting sqref="X124:AS124">
    <cfRule type="cellIs" dxfId="1016" priority="786" operator="equal">
      <formula>_FV(13,"3")</formula>
    </cfRule>
  </conditionalFormatting>
  <conditionalFormatting sqref="X124:AS124">
    <cfRule type="cellIs" dxfId="1015" priority="787" operator="equal">
      <formula>_FV(13,"3")</formula>
    </cfRule>
  </conditionalFormatting>
  <conditionalFormatting sqref="X124:AS124">
    <cfRule type="cellIs" dxfId="1014" priority="788" operator="equal">
      <formula>_FV(13,"3")</formula>
    </cfRule>
  </conditionalFormatting>
  <conditionalFormatting sqref="X134:AS134">
    <cfRule type="cellIs" dxfId="1013" priority="773" operator="equal">
      <formula>"09.00 – 13.00"</formula>
    </cfRule>
  </conditionalFormatting>
  <conditionalFormatting sqref="X134:AS134">
    <cfRule type="cellIs" dxfId="1012" priority="774" operator="equal">
      <formula>"09.00 – 15.00"</formula>
    </cfRule>
  </conditionalFormatting>
  <conditionalFormatting sqref="X134:AS134">
    <cfRule type="cellIs" dxfId="1011" priority="775" operator="equal">
      <formula>"09.00 – 18.00"</formula>
    </cfRule>
  </conditionalFormatting>
  <conditionalFormatting sqref="X134:AS134">
    <cfRule type="cellIs" dxfId="1010" priority="776" operator="equal">
      <formula>"09.30 – 13.00"</formula>
    </cfRule>
  </conditionalFormatting>
  <conditionalFormatting sqref="X134:AS134">
    <cfRule type="cellIs" dxfId="1009" priority="777" operator="equal">
      <formula>"10.30 – 19.30"</formula>
    </cfRule>
  </conditionalFormatting>
  <conditionalFormatting sqref="X134:AS134">
    <cfRule type="cellIs" dxfId="1008" priority="778" operator="equal">
      <formula>"11.30 – 19.30"</formula>
    </cfRule>
  </conditionalFormatting>
  <conditionalFormatting sqref="X134:AS134">
    <cfRule type="cellIs" dxfId="1007" priority="779" operator="equal">
      <formula>_FV(13,"3")</formula>
    </cfRule>
  </conditionalFormatting>
  <conditionalFormatting sqref="X134:AS134">
    <cfRule type="cellIs" dxfId="1006" priority="780" operator="equal">
      <formula>_FV(13,"3")</formula>
    </cfRule>
  </conditionalFormatting>
  <conditionalFormatting sqref="X134:AS134">
    <cfRule type="cellIs" dxfId="1005" priority="781" operator="equal">
      <formula>_FV(13,"3")</formula>
    </cfRule>
  </conditionalFormatting>
  <conditionalFormatting sqref="X134:AS134">
    <cfRule type="containsText" dxfId="1004" priority="763" operator="containsText" text="DOMENICA">
      <formula>NOT(ISERROR(SEARCH("DOMENICA",X134)))</formula>
    </cfRule>
    <cfRule type="containsText" dxfId="1003" priority="764" operator="containsText" text="08.30 – 14.30">
      <formula>NOT(ISERROR(SEARCH("08.30 – 14.30",X134)))</formula>
    </cfRule>
    <cfRule type="containsText" dxfId="1002" priority="765" operator="containsText" text="09.30 – 18.30">
      <formula>NOT(ISERROR(SEARCH("09.30 – 18.30",X134)))</formula>
    </cfRule>
    <cfRule type="containsText" dxfId="1001" priority="766" operator="containsText" text="08.30 – 16.30">
      <formula>NOT(ISERROR(SEARCH("08.30 – 16.30",X134)))</formula>
    </cfRule>
    <cfRule type="containsText" dxfId="1000" priority="767" operator="containsText" text="08.30 – 17.30">
      <formula>NOT(ISERROR(SEARCH("08.30 – 17.30",X134)))</formula>
    </cfRule>
    <cfRule type="containsText" dxfId="999" priority="768" operator="containsText" text="09.00 – 18.00">
      <formula>NOT(ISERROR(SEARCH("09.00 – 18.00",X134)))</formula>
    </cfRule>
    <cfRule type="containsText" dxfId="998" priority="769" operator="containsText" text="09.00 – 15.00">
      <formula>NOT(ISERROR(SEARCH("09.00 – 15.00",X134)))</formula>
    </cfRule>
    <cfRule type="containsText" dxfId="997" priority="770" operator="containsText" text="10.30 – 19.30">
      <formula>NOT(ISERROR(SEARCH("10.30 – 19.30",X134)))</formula>
    </cfRule>
    <cfRule type="containsText" dxfId="996" priority="771" operator="containsText" text="09.00 – 13.00">
      <formula>NOT(ISERROR(SEARCH("09.00 – 13.00",X134)))</formula>
    </cfRule>
    <cfRule type="containsText" dxfId="995" priority="772" operator="containsText" text="11.30 – 19.30">
      <formula>NOT(ISERROR(SEARCH("11.30 – 19.30",X134)))</formula>
    </cfRule>
  </conditionalFormatting>
  <conditionalFormatting sqref="X134:AS134">
    <cfRule type="cellIs" dxfId="994" priority="755" operator="equal">
      <formula>"09.00 – 15.00"</formula>
    </cfRule>
  </conditionalFormatting>
  <conditionalFormatting sqref="X134:AS134">
    <cfRule type="cellIs" dxfId="993" priority="756" operator="equal">
      <formula>"09.00 – 18.00"</formula>
    </cfRule>
  </conditionalFormatting>
  <conditionalFormatting sqref="X134:AS134">
    <cfRule type="cellIs" dxfId="992" priority="757" operator="equal">
      <formula>"09.30 – 13.00"</formula>
    </cfRule>
  </conditionalFormatting>
  <conditionalFormatting sqref="X134:AS134">
    <cfRule type="cellIs" dxfId="991" priority="758" operator="equal">
      <formula>"10.30 – 19.30"</formula>
    </cfRule>
  </conditionalFormatting>
  <conditionalFormatting sqref="X134:AS134">
    <cfRule type="cellIs" dxfId="990" priority="759" operator="equal">
      <formula>"11.30 – 19.30"</formula>
    </cfRule>
  </conditionalFormatting>
  <conditionalFormatting sqref="X134:AS134">
    <cfRule type="cellIs" dxfId="989" priority="760" operator="equal">
      <formula>_FV(13,"3")</formula>
    </cfRule>
  </conditionalFormatting>
  <conditionalFormatting sqref="X134:AS134">
    <cfRule type="cellIs" dxfId="988" priority="761" operator="equal">
      <formula>_FV(13,"3")</formula>
    </cfRule>
  </conditionalFormatting>
  <conditionalFormatting sqref="X134:AS134">
    <cfRule type="cellIs" dxfId="987" priority="762" operator="equal">
      <formula>_FV(13,"3")</formula>
    </cfRule>
  </conditionalFormatting>
  <conditionalFormatting sqref="X134:AS134">
    <cfRule type="cellIs" dxfId="986" priority="747" operator="equal">
      <formula>"09.00 – 15.00"</formula>
    </cfRule>
  </conditionalFormatting>
  <conditionalFormatting sqref="X134:AS134">
    <cfRule type="cellIs" dxfId="985" priority="748" operator="equal">
      <formula>"09.00 – 18.00"</formula>
    </cfRule>
  </conditionalFormatting>
  <conditionalFormatting sqref="X134:AS134">
    <cfRule type="cellIs" dxfId="984" priority="749" operator="equal">
      <formula>"09.30 – 13.00"</formula>
    </cfRule>
  </conditionalFormatting>
  <conditionalFormatting sqref="X134:AS134">
    <cfRule type="cellIs" dxfId="983" priority="750" operator="equal">
      <formula>"10.30 – 19.30"</formula>
    </cfRule>
  </conditionalFormatting>
  <conditionalFormatting sqref="X134:AS134">
    <cfRule type="cellIs" dxfId="982" priority="751" operator="equal">
      <formula>"11.30 – 19.30"</formula>
    </cfRule>
  </conditionalFormatting>
  <conditionalFormatting sqref="X134:AS134">
    <cfRule type="cellIs" dxfId="981" priority="752" operator="equal">
      <formula>_FV(13,"3")</formula>
    </cfRule>
  </conditionalFormatting>
  <conditionalFormatting sqref="X134:AS134">
    <cfRule type="cellIs" dxfId="980" priority="753" operator="equal">
      <formula>_FV(13,"3")</formula>
    </cfRule>
  </conditionalFormatting>
  <conditionalFormatting sqref="X134:AS134">
    <cfRule type="cellIs" dxfId="979" priority="754" operator="equal">
      <formula>_FV(13,"3")</formula>
    </cfRule>
  </conditionalFormatting>
  <conditionalFormatting sqref="X144:AS144">
    <cfRule type="cellIs" dxfId="978" priority="739" operator="equal">
      <formula>"09.00 – 15.00"</formula>
    </cfRule>
  </conditionalFormatting>
  <conditionalFormatting sqref="X144:AS144">
    <cfRule type="cellIs" dxfId="977" priority="740" operator="equal">
      <formula>"09.00 – 18.00"</formula>
    </cfRule>
  </conditionalFormatting>
  <conditionalFormatting sqref="X144:AS144">
    <cfRule type="cellIs" dxfId="976" priority="741" operator="equal">
      <formula>"09.30 – 13.00"</formula>
    </cfRule>
  </conditionalFormatting>
  <conditionalFormatting sqref="X144:AS144">
    <cfRule type="cellIs" dxfId="975" priority="742" operator="equal">
      <formula>"10.30 – 19.30"</formula>
    </cfRule>
  </conditionalFormatting>
  <conditionalFormatting sqref="X144:AS144">
    <cfRule type="cellIs" dxfId="974" priority="743" operator="equal">
      <formula>"11.30 – 19.30"</formula>
    </cfRule>
  </conditionalFormatting>
  <conditionalFormatting sqref="X144:AS144">
    <cfRule type="cellIs" dxfId="973" priority="744" operator="equal">
      <formula>_FV(13,"3")</formula>
    </cfRule>
  </conditionalFormatting>
  <conditionalFormatting sqref="X144:AS144">
    <cfRule type="cellIs" dxfId="972" priority="745" operator="equal">
      <formula>_FV(13,"3")</formula>
    </cfRule>
  </conditionalFormatting>
  <conditionalFormatting sqref="X144:AS144">
    <cfRule type="cellIs" dxfId="971" priority="746" operator="equal">
      <formula>_FV(13,"3")</formula>
    </cfRule>
  </conditionalFormatting>
  <conditionalFormatting sqref="X144:AS144">
    <cfRule type="containsText" dxfId="970" priority="729" operator="containsText" text="DOMENICA">
      <formula>NOT(ISERROR(SEARCH("DOMENICA",X144)))</formula>
    </cfRule>
    <cfRule type="containsText" dxfId="969" priority="730" operator="containsText" text="08.30 – 14.30">
      <formula>NOT(ISERROR(SEARCH("08.30 – 14.30",X144)))</formula>
    </cfRule>
    <cfRule type="containsText" dxfId="968" priority="731" operator="containsText" text="09.30 – 18.30">
      <formula>NOT(ISERROR(SEARCH("09.30 – 18.30",X144)))</formula>
    </cfRule>
    <cfRule type="containsText" dxfId="967" priority="732" operator="containsText" text="08.30 – 16.30">
      <formula>NOT(ISERROR(SEARCH("08.30 – 16.30",X144)))</formula>
    </cfRule>
    <cfRule type="containsText" dxfId="966" priority="733" operator="containsText" text="08.30 – 17.30">
      <formula>NOT(ISERROR(SEARCH("08.30 – 17.30",X144)))</formula>
    </cfRule>
    <cfRule type="containsText" dxfId="965" priority="734" operator="containsText" text="09.00 – 18.00">
      <formula>NOT(ISERROR(SEARCH("09.00 – 18.00",X144)))</formula>
    </cfRule>
    <cfRule type="containsText" dxfId="964" priority="735" operator="containsText" text="09.00 – 15.00">
      <formula>NOT(ISERROR(SEARCH("09.00 – 15.00",X144)))</formula>
    </cfRule>
    <cfRule type="containsText" dxfId="963" priority="736" operator="containsText" text="10.30 – 19.30">
      <formula>NOT(ISERROR(SEARCH("10.30 – 19.30",X144)))</formula>
    </cfRule>
    <cfRule type="containsText" dxfId="962" priority="737" operator="containsText" text="09.00 – 13.00">
      <formula>NOT(ISERROR(SEARCH("09.00 – 13.00",X144)))</formula>
    </cfRule>
    <cfRule type="containsText" dxfId="961" priority="738" operator="containsText" text="11.30 – 19.30">
      <formula>NOT(ISERROR(SEARCH("11.30 – 19.30",X144)))</formula>
    </cfRule>
  </conditionalFormatting>
  <conditionalFormatting sqref="X144:AS144">
    <cfRule type="cellIs" dxfId="960" priority="722" operator="equal">
      <formula>"09.00 – 18.00"</formula>
    </cfRule>
  </conditionalFormatting>
  <conditionalFormatting sqref="X144:AS144">
    <cfRule type="cellIs" dxfId="959" priority="723" operator="equal">
      <formula>"09.30 – 13.00"</formula>
    </cfRule>
  </conditionalFormatting>
  <conditionalFormatting sqref="X144:AS144">
    <cfRule type="cellIs" dxfId="958" priority="724" operator="equal">
      <formula>"10.30 – 19.30"</formula>
    </cfRule>
  </conditionalFormatting>
  <conditionalFormatting sqref="X144:AS144">
    <cfRule type="cellIs" dxfId="957" priority="725" operator="equal">
      <formula>"11.30 – 19.30"</formula>
    </cfRule>
  </conditionalFormatting>
  <conditionalFormatting sqref="X144:AS144">
    <cfRule type="cellIs" dxfId="956" priority="726" operator="equal">
      <formula>_FV(13,"3")</formula>
    </cfRule>
  </conditionalFormatting>
  <conditionalFormatting sqref="X144:AS144">
    <cfRule type="cellIs" dxfId="955" priority="727" operator="equal">
      <formula>_FV(13,"3")</formula>
    </cfRule>
  </conditionalFormatting>
  <conditionalFormatting sqref="X144:AS144">
    <cfRule type="cellIs" dxfId="954" priority="728" operator="equal">
      <formula>_FV(13,"3")</formula>
    </cfRule>
  </conditionalFormatting>
  <conditionalFormatting sqref="X144:AS144">
    <cfRule type="cellIs" dxfId="953" priority="713" operator="equal">
      <formula>"09.00 – 13.00"</formula>
    </cfRule>
  </conditionalFormatting>
  <conditionalFormatting sqref="X144:AS144">
    <cfRule type="cellIs" dxfId="952" priority="714" operator="equal">
      <formula>"09.00 – 15.00"</formula>
    </cfRule>
  </conditionalFormatting>
  <conditionalFormatting sqref="X144:AS144">
    <cfRule type="cellIs" dxfId="951" priority="716" operator="equal">
      <formula>"09.30 – 13.00"</formula>
    </cfRule>
  </conditionalFormatting>
  <conditionalFormatting sqref="X144:AS144">
    <cfRule type="cellIs" dxfId="950" priority="717" operator="equal">
      <formula>"10.30 – 19.30"</formula>
    </cfRule>
  </conditionalFormatting>
  <conditionalFormatting sqref="X144:AS144">
    <cfRule type="cellIs" dxfId="949" priority="718" operator="equal">
      <formula>"11.30 – 19.30"</formula>
    </cfRule>
  </conditionalFormatting>
  <conditionalFormatting sqref="X144:AS144">
    <cfRule type="cellIs" dxfId="948" priority="719" operator="equal">
      <formula>_FV(13,"3")</formula>
    </cfRule>
  </conditionalFormatting>
  <conditionalFormatting sqref="X144:AS144">
    <cfRule type="cellIs" dxfId="947" priority="720" operator="equal">
      <formula>_FV(13,"3")</formula>
    </cfRule>
  </conditionalFormatting>
  <conditionalFormatting sqref="X144:AS144">
    <cfRule type="cellIs" dxfId="946" priority="721" operator="equal">
      <formula>_FV(13,"3")</formula>
    </cfRule>
  </conditionalFormatting>
  <conditionalFormatting sqref="X154:AS154">
    <cfRule type="cellIs" dxfId="945" priority="704" operator="equal">
      <formula>"09.00 – 13.00"</formula>
    </cfRule>
  </conditionalFormatting>
  <conditionalFormatting sqref="X154:AS154">
    <cfRule type="cellIs" dxfId="944" priority="705" operator="equal">
      <formula>"09.00 – 15.00"</formula>
    </cfRule>
  </conditionalFormatting>
  <conditionalFormatting sqref="X154:AS154">
    <cfRule type="cellIs" dxfId="943" priority="706" operator="equal">
      <formula>"09.00 – 18.00"</formula>
    </cfRule>
  </conditionalFormatting>
  <conditionalFormatting sqref="X154:AS154">
    <cfRule type="cellIs" dxfId="942" priority="707" operator="equal">
      <formula>"09.30 – 13.00"</formula>
    </cfRule>
  </conditionalFormatting>
  <conditionalFormatting sqref="X154:AS154">
    <cfRule type="cellIs" dxfId="941" priority="708" operator="equal">
      <formula>"10.30 – 19.30"</formula>
    </cfRule>
  </conditionalFormatting>
  <conditionalFormatting sqref="X154:AS154">
    <cfRule type="cellIs" dxfId="940" priority="709" operator="equal">
      <formula>"11.30 – 19.30"</formula>
    </cfRule>
  </conditionalFormatting>
  <conditionalFormatting sqref="X154:AS154">
    <cfRule type="cellIs" dxfId="939" priority="710" operator="equal">
      <formula>_FV(13,"3")</formula>
    </cfRule>
  </conditionalFormatting>
  <conditionalFormatting sqref="X154:AS154">
    <cfRule type="cellIs" dxfId="938" priority="711" operator="equal">
      <formula>_FV(13,"3")</formula>
    </cfRule>
  </conditionalFormatting>
  <conditionalFormatting sqref="X154:AS154">
    <cfRule type="cellIs" dxfId="937" priority="712" operator="equal">
      <formula>_FV(13,"3")</formula>
    </cfRule>
  </conditionalFormatting>
  <conditionalFormatting sqref="X154:AS154">
    <cfRule type="containsText" dxfId="936" priority="694" operator="containsText" text="DOMENICA">
      <formula>NOT(ISERROR(SEARCH("DOMENICA",X154)))</formula>
    </cfRule>
    <cfRule type="containsText" dxfId="935" priority="695" operator="containsText" text="08.30 – 14.30">
      <formula>NOT(ISERROR(SEARCH("08.30 – 14.30",X154)))</formula>
    </cfRule>
    <cfRule type="containsText" dxfId="934" priority="696" operator="containsText" text="09.30 – 18.30">
      <formula>NOT(ISERROR(SEARCH("09.30 – 18.30",X154)))</formula>
    </cfRule>
    <cfRule type="containsText" dxfId="933" priority="697" operator="containsText" text="08.30 – 16.30">
      <formula>NOT(ISERROR(SEARCH("08.30 – 16.30",X154)))</formula>
    </cfRule>
    <cfRule type="containsText" dxfId="932" priority="698" operator="containsText" text="08.30 – 17.30">
      <formula>NOT(ISERROR(SEARCH("08.30 – 17.30",X154)))</formula>
    </cfRule>
    <cfRule type="containsText" dxfId="931" priority="699" operator="containsText" text="09.00 – 18.00">
      <formula>NOT(ISERROR(SEARCH("09.00 – 18.00",X154)))</formula>
    </cfRule>
    <cfRule type="containsText" dxfId="930" priority="700" operator="containsText" text="09.00 – 15.00">
      <formula>NOT(ISERROR(SEARCH("09.00 – 15.00",X154)))</formula>
    </cfRule>
    <cfRule type="containsText" dxfId="929" priority="701" operator="containsText" text="10.30 – 19.30">
      <formula>NOT(ISERROR(SEARCH("10.30 – 19.30",X154)))</formula>
    </cfRule>
    <cfRule type="containsText" dxfId="928" priority="702" operator="containsText" text="09.00 – 13.00">
      <formula>NOT(ISERROR(SEARCH("09.00 – 13.00",X154)))</formula>
    </cfRule>
    <cfRule type="containsText" dxfId="927" priority="703" operator="containsText" text="11.30 – 19.30">
      <formula>NOT(ISERROR(SEARCH("11.30 – 19.30",X154)))</formula>
    </cfRule>
  </conditionalFormatting>
  <conditionalFormatting sqref="X154:AS154">
    <cfRule type="cellIs" dxfId="926" priority="686" operator="equal">
      <formula>"09.00 – 15.00"</formula>
    </cfRule>
  </conditionalFormatting>
  <conditionalFormatting sqref="X154:AS154">
    <cfRule type="cellIs" dxfId="925" priority="687" operator="equal">
      <formula>"09.00 – 18.00"</formula>
    </cfRule>
  </conditionalFormatting>
  <conditionalFormatting sqref="X154:AS154">
    <cfRule type="cellIs" dxfId="924" priority="688" operator="equal">
      <formula>"09.30 – 13.00"</formula>
    </cfRule>
  </conditionalFormatting>
  <conditionalFormatting sqref="X154:AS154">
    <cfRule type="cellIs" dxfId="923" priority="689" operator="equal">
      <formula>"10.30 – 19.30"</formula>
    </cfRule>
  </conditionalFormatting>
  <conditionalFormatting sqref="X154:AS154">
    <cfRule type="cellIs" dxfId="922" priority="690" operator="equal">
      <formula>"11.30 – 19.30"</formula>
    </cfRule>
  </conditionalFormatting>
  <conditionalFormatting sqref="X154:AS154">
    <cfRule type="cellIs" dxfId="921" priority="691" operator="equal">
      <formula>_FV(13,"3")</formula>
    </cfRule>
  </conditionalFormatting>
  <conditionalFormatting sqref="X154:AS154">
    <cfRule type="cellIs" dxfId="920" priority="692" operator="equal">
      <formula>_FV(13,"3")</formula>
    </cfRule>
  </conditionalFormatting>
  <conditionalFormatting sqref="X154:AS154">
    <cfRule type="cellIs" dxfId="919" priority="693" operator="equal">
      <formula>_FV(13,"3")</formula>
    </cfRule>
  </conditionalFormatting>
  <conditionalFormatting sqref="X154:AS154">
    <cfRule type="cellIs" dxfId="918" priority="678" operator="equal">
      <formula>"09.00 – 15.00"</formula>
    </cfRule>
  </conditionalFormatting>
  <conditionalFormatting sqref="X154:AS154">
    <cfRule type="cellIs" dxfId="917" priority="679" operator="equal">
      <formula>"09.00 – 18.00"</formula>
    </cfRule>
  </conditionalFormatting>
  <conditionalFormatting sqref="X154:AS154">
    <cfRule type="cellIs" dxfId="916" priority="680" operator="equal">
      <formula>"09.30 – 13.00"</formula>
    </cfRule>
  </conditionalFormatting>
  <conditionalFormatting sqref="X154:AS154">
    <cfRule type="cellIs" dxfId="915" priority="681" operator="equal">
      <formula>"10.30 – 19.30"</formula>
    </cfRule>
  </conditionalFormatting>
  <conditionalFormatting sqref="X154:AS154">
    <cfRule type="cellIs" dxfId="914" priority="682" operator="equal">
      <formula>"11.30 – 19.30"</formula>
    </cfRule>
  </conditionalFormatting>
  <conditionalFormatting sqref="X154:AS154">
    <cfRule type="cellIs" dxfId="913" priority="683" operator="equal">
      <formula>_FV(13,"3")</formula>
    </cfRule>
  </conditionalFormatting>
  <conditionalFormatting sqref="X154:AS154">
    <cfRule type="cellIs" dxfId="912" priority="684" operator="equal">
      <formula>_FV(13,"3")</formula>
    </cfRule>
  </conditionalFormatting>
  <conditionalFormatting sqref="X154:AS154">
    <cfRule type="cellIs" dxfId="911" priority="685" operator="equal">
      <formula>_FV(13,"3")</formula>
    </cfRule>
  </conditionalFormatting>
  <conditionalFormatting sqref="X123:AS123">
    <cfRule type="containsText" dxfId="910" priority="661" operator="containsText" text="08.30 – 14.30">
      <formula>NOT(ISERROR(SEARCH("08.30 – 14.30",X123)))</formula>
    </cfRule>
    <cfRule type="containsText" dxfId="909" priority="662" operator="containsText" text="09:30 – 18.30">
      <formula>NOT(ISERROR(SEARCH("09:30 – 18.30",X123)))</formula>
    </cfRule>
    <cfRule type="containsText" dxfId="908" priority="663" operator="containsText" text="10.30 – 18.30">
      <formula>NOT(ISERROR(SEARCH("10.30 – 18.30",X123)))</formula>
    </cfRule>
    <cfRule type="containsText" dxfId="907" priority="664" operator="containsText" text="09.30 – 18.30">
      <formula>NOT(ISERROR(SEARCH("09.30 – 18.30",X123)))</formula>
    </cfRule>
    <cfRule type="containsText" dxfId="906" priority="665" operator="containsText" text="09.00 – 13:00">
      <formula>NOT(ISERROR(SEARCH("09.00 – 13:00",X123)))</formula>
    </cfRule>
    <cfRule type="containsText" dxfId="905" priority="666" operator="containsText" text="08.30 – 16.30">
      <formula>NOT(ISERROR(SEARCH("08.30 – 16.30",X123)))</formula>
    </cfRule>
    <cfRule type="containsText" dxfId="904" priority="667" operator="containsText" text="08:30 – 17.30">
      <formula>NOT(ISERROR(SEARCH("08:30 – 17.30",X123)))</formula>
    </cfRule>
    <cfRule type="containsText" dxfId="903" priority="668" operator="containsText" text="08.30 – 17.30">
      <formula>NOT(ISERROR(SEARCH("08.30 – 17.30",X123)))</formula>
    </cfRule>
    <cfRule type="containsText" dxfId="902" priority="669" operator="containsText" text="09.00 – 18.00">
      <formula>NOT(ISERROR(SEARCH("09.00 – 18.00",X123)))</formula>
    </cfRule>
    <cfRule type="containsText" dxfId="901" priority="670" operator="containsText" text="09.00 – 13.00">
      <formula>NOT(ISERROR(SEARCH("09.00 – 13.00",X123)))</formula>
    </cfRule>
    <cfRule type="containsText" dxfId="900" priority="671" operator="containsText" text="11.30 – 19.30">
      <formula>NOT(ISERROR(SEARCH("11.30 – 19.30",X123)))</formula>
    </cfRule>
    <cfRule type="containsText" dxfId="899" priority="672" operator="containsText" text="10.30 – 19.30">
      <formula>NOT(ISERROR(SEARCH("10.30 – 19.30",X123)))</formula>
    </cfRule>
    <cfRule type="containsText" dxfId="898" priority="673" operator="containsText" text="09.00 – 15.00">
      <formula>NOT(ISERROR(SEARCH("09.00 – 15.00",X123)))</formula>
    </cfRule>
    <cfRule type="containsText" dxfId="897" priority="674" operator="containsText" text="12:30">
      <formula>NOT(ISERROR(SEARCH("12:30",X123)))</formula>
    </cfRule>
    <cfRule type="containsText" dxfId="896" priority="675" operator="containsText" text="13:30">
      <formula>NOT(ISERROR(SEARCH("13:30",X123)))</formula>
    </cfRule>
    <cfRule type="containsText" dxfId="895" priority="676" operator="containsText" text="FESTIVITÁ">
      <formula>NOT(ISERROR(SEARCH("FESTIVITÁ",X123)))</formula>
    </cfRule>
    <cfRule type="cellIs" dxfId="894" priority="677" operator="equal">
      <formula>"DOMENICA"</formula>
    </cfRule>
  </conditionalFormatting>
  <conditionalFormatting sqref="X133:AS134 X123:AS124 X143:AS144 X153:AS154">
    <cfRule type="containsText" dxfId="893" priority="655" operator="containsText" text="09.00 - 13.00">
      <formula>NOT(ISERROR(SEARCH("09.00 - 13.00",X123)))</formula>
    </cfRule>
    <cfRule type="containsText" dxfId="892" priority="656" operator="containsText" text="09.00 – 15:00">
      <formula>NOT(ISERROR(SEARCH("09.00 – 15:00",X123)))</formula>
    </cfRule>
    <cfRule type="containsText" dxfId="891" priority="657" operator="containsText" text="09.00 – 16.00">
      <formula>NOT(ISERROR(SEARCH("09.00 – 16.00",X123)))</formula>
    </cfRule>
    <cfRule type="containsText" dxfId="890" priority="658" operator="containsText" text="09.00 - 13:00">
      <formula>NOT(ISERROR(SEARCH("09.00 - 13:00",X123)))</formula>
    </cfRule>
    <cfRule type="containsText" dxfId="889" priority="659" operator="containsText" text="08.30 – 16:30 ">
      <formula>NOT(ISERROR(SEARCH("08.30 – 16:30 ",X123)))</formula>
    </cfRule>
    <cfRule type="containsText" dxfId="888" priority="660" operator="containsText" text="08.30 – 17:30 ">
      <formula>NOT(ISERROR(SEARCH("08.30 – 17:30 ",X123)))</formula>
    </cfRule>
  </conditionalFormatting>
  <conditionalFormatting sqref="X124:AS124">
    <cfRule type="cellIs" dxfId="887" priority="647" operator="equal">
      <formula>"09.00 – 15.00"</formula>
    </cfRule>
  </conditionalFormatting>
  <conditionalFormatting sqref="X124:AS124">
    <cfRule type="cellIs" dxfId="886" priority="648" operator="equal">
      <formula>"09.00 – 18.00"</formula>
    </cfRule>
  </conditionalFormatting>
  <conditionalFormatting sqref="X124:AS124">
    <cfRule type="cellIs" dxfId="885" priority="649" operator="equal">
      <formula>"09.30 – 13.00"</formula>
    </cfRule>
  </conditionalFormatting>
  <conditionalFormatting sqref="X124:AS124">
    <cfRule type="cellIs" dxfId="884" priority="650" operator="equal">
      <formula>"10.30 – 19.30"</formula>
    </cfRule>
  </conditionalFormatting>
  <conditionalFormatting sqref="X124:AS124">
    <cfRule type="cellIs" dxfId="883" priority="651" operator="equal">
      <formula>"11.30 – 19.30"</formula>
    </cfRule>
  </conditionalFormatting>
  <conditionalFormatting sqref="X124:AS124">
    <cfRule type="cellIs" dxfId="882" priority="652" operator="equal">
      <formula>_FV(13,"3")</formula>
    </cfRule>
  </conditionalFormatting>
  <conditionalFormatting sqref="X124:AS124">
    <cfRule type="cellIs" dxfId="881" priority="653" operator="equal">
      <formula>_FV(13,"3")</formula>
    </cfRule>
  </conditionalFormatting>
  <conditionalFormatting sqref="X124:AS124">
    <cfRule type="cellIs" dxfId="880" priority="654" operator="equal">
      <formula>_FV(13,"3")</formula>
    </cfRule>
  </conditionalFormatting>
  <conditionalFormatting sqref="X124:AS124">
    <cfRule type="containsText" dxfId="879" priority="637" operator="containsText" text="DOMENICA">
      <formula>NOT(ISERROR(SEARCH("DOMENICA",X124)))</formula>
    </cfRule>
    <cfRule type="containsText" dxfId="878" priority="638" operator="containsText" text="08.30 – 14.30">
      <formula>NOT(ISERROR(SEARCH("08.30 – 14.30",X124)))</formula>
    </cfRule>
    <cfRule type="containsText" dxfId="877" priority="639" operator="containsText" text="09.30 – 18.30">
      <formula>NOT(ISERROR(SEARCH("09.30 – 18.30",X124)))</formula>
    </cfRule>
    <cfRule type="containsText" dxfId="876" priority="640" operator="containsText" text="08.30 – 16.30">
      <formula>NOT(ISERROR(SEARCH("08.30 – 16.30",X124)))</formula>
    </cfRule>
    <cfRule type="containsText" dxfId="875" priority="641" operator="containsText" text="08.30 – 17.30">
      <formula>NOT(ISERROR(SEARCH("08.30 – 17.30",X124)))</formula>
    </cfRule>
    <cfRule type="containsText" dxfId="874" priority="642" operator="containsText" text="09.00 – 18.00">
      <formula>NOT(ISERROR(SEARCH("09.00 – 18.00",X124)))</formula>
    </cfRule>
    <cfRule type="containsText" dxfId="873" priority="643" operator="containsText" text="09.00 – 15.00">
      <formula>NOT(ISERROR(SEARCH("09.00 – 15.00",X124)))</formula>
    </cfRule>
    <cfRule type="containsText" dxfId="872" priority="644" operator="containsText" text="10.30 – 19.30">
      <formula>NOT(ISERROR(SEARCH("10.30 – 19.30",X124)))</formula>
    </cfRule>
    <cfRule type="containsText" dxfId="871" priority="645" operator="containsText" text="09.00 – 13.00">
      <formula>NOT(ISERROR(SEARCH("09.00 – 13.00",X124)))</formula>
    </cfRule>
    <cfRule type="containsText" dxfId="870" priority="646" operator="containsText" text="11.30 – 19.30">
      <formula>NOT(ISERROR(SEARCH("11.30 – 19.30",X124)))</formula>
    </cfRule>
  </conditionalFormatting>
  <conditionalFormatting sqref="X124:AS124">
    <cfRule type="cellIs" dxfId="869" priority="630" operator="equal">
      <formula>"09.00 – 18.00"</formula>
    </cfRule>
  </conditionalFormatting>
  <conditionalFormatting sqref="X124:AS124">
    <cfRule type="cellIs" dxfId="868" priority="631" operator="equal">
      <formula>"09.30 – 13.00"</formula>
    </cfRule>
  </conditionalFormatting>
  <conditionalFormatting sqref="X124:AS124">
    <cfRule type="cellIs" dxfId="867" priority="632" operator="equal">
      <formula>"10.30 – 19.30"</formula>
    </cfRule>
  </conditionalFormatting>
  <conditionalFormatting sqref="X124:AS124">
    <cfRule type="cellIs" dxfId="866" priority="633" operator="equal">
      <formula>"11.30 – 19.30"</formula>
    </cfRule>
  </conditionalFormatting>
  <conditionalFormatting sqref="X124:AS124">
    <cfRule type="cellIs" dxfId="865" priority="634" operator="equal">
      <formula>_FV(13,"3")</formula>
    </cfRule>
  </conditionalFormatting>
  <conditionalFormatting sqref="X124:AS124">
    <cfRule type="cellIs" dxfId="864" priority="635" operator="equal">
      <formula>_FV(13,"3")</formula>
    </cfRule>
  </conditionalFormatting>
  <conditionalFormatting sqref="X124:AS124">
    <cfRule type="cellIs" dxfId="863" priority="636" operator="equal">
      <formula>_FV(13,"3")</formula>
    </cfRule>
  </conditionalFormatting>
  <conditionalFormatting sqref="X124:AS124">
    <cfRule type="cellIs" dxfId="862" priority="623" operator="equal">
      <formula>"09.00 – 18.00"</formula>
    </cfRule>
  </conditionalFormatting>
  <conditionalFormatting sqref="X124:AS124">
    <cfRule type="cellIs" dxfId="861" priority="624" operator="equal">
      <formula>"09.30 – 13.00"</formula>
    </cfRule>
  </conditionalFormatting>
  <conditionalFormatting sqref="X124:AS124">
    <cfRule type="cellIs" dxfId="860" priority="625" operator="equal">
      <formula>"10.30 – 19.30"</formula>
    </cfRule>
  </conditionalFormatting>
  <conditionalFormatting sqref="X124:AS124">
    <cfRule type="cellIs" dxfId="859" priority="626" operator="equal">
      <formula>"11.30 – 19.30"</formula>
    </cfRule>
  </conditionalFormatting>
  <conditionalFormatting sqref="X124:AS124">
    <cfRule type="cellIs" dxfId="858" priority="627" operator="equal">
      <formula>_FV(13,"3")</formula>
    </cfRule>
  </conditionalFormatting>
  <conditionalFormatting sqref="X124:AS124">
    <cfRule type="cellIs" dxfId="857" priority="628" operator="equal">
      <formula>_FV(13,"3")</formula>
    </cfRule>
  </conditionalFormatting>
  <conditionalFormatting sqref="X124:AS124">
    <cfRule type="cellIs" dxfId="856" priority="629" operator="equal">
      <formula>_FV(13,"3")</formula>
    </cfRule>
  </conditionalFormatting>
  <conditionalFormatting sqref="X124:AS124">
    <cfRule type="cellIs" dxfId="855" priority="615" operator="equal">
      <formula>"09.00 – 15.00"</formula>
    </cfRule>
  </conditionalFormatting>
  <conditionalFormatting sqref="X124:AS124">
    <cfRule type="cellIs" dxfId="854" priority="616" operator="equal">
      <formula>"09.00 – 18.00"</formula>
    </cfRule>
  </conditionalFormatting>
  <conditionalFormatting sqref="X124:AS124">
    <cfRule type="cellIs" dxfId="853" priority="617" operator="equal">
      <formula>"09.30 – 13.00"</formula>
    </cfRule>
  </conditionalFormatting>
  <conditionalFormatting sqref="X124:AS124">
    <cfRule type="cellIs" dxfId="852" priority="618" operator="equal">
      <formula>"10.30 – 19.30"</formula>
    </cfRule>
  </conditionalFormatting>
  <conditionalFormatting sqref="X124:AS124">
    <cfRule type="cellIs" dxfId="851" priority="619" operator="equal">
      <formula>"11.30 – 19.30"</formula>
    </cfRule>
  </conditionalFormatting>
  <conditionalFormatting sqref="X124:AS124">
    <cfRule type="cellIs" dxfId="850" priority="620" operator="equal">
      <formula>_FV(13,"3")</formula>
    </cfRule>
  </conditionalFormatting>
  <conditionalFormatting sqref="X124:AS124">
    <cfRule type="cellIs" dxfId="849" priority="621" operator="equal">
      <formula>_FV(13,"3")</formula>
    </cfRule>
  </conditionalFormatting>
  <conditionalFormatting sqref="X124:AS124">
    <cfRule type="cellIs" dxfId="848" priority="622" operator="equal">
      <formula>_FV(13,"3")</formula>
    </cfRule>
  </conditionalFormatting>
  <conditionalFormatting sqref="X124:AS124">
    <cfRule type="containsText" dxfId="847" priority="605" operator="containsText" text="DOMENICA">
      <formula>NOT(ISERROR(SEARCH("DOMENICA",X124)))</formula>
    </cfRule>
    <cfRule type="containsText" dxfId="846" priority="606" operator="containsText" text="08.30 – 14.30">
      <formula>NOT(ISERROR(SEARCH("08.30 – 14.30",X124)))</formula>
    </cfRule>
    <cfRule type="containsText" dxfId="845" priority="607" operator="containsText" text="09.30 – 18.30">
      <formula>NOT(ISERROR(SEARCH("09.30 – 18.30",X124)))</formula>
    </cfRule>
    <cfRule type="containsText" dxfId="844" priority="608" operator="containsText" text="08.30 – 16.30">
      <formula>NOT(ISERROR(SEARCH("08.30 – 16.30",X124)))</formula>
    </cfRule>
    <cfRule type="containsText" dxfId="843" priority="609" operator="containsText" text="08.30 – 17.30">
      <formula>NOT(ISERROR(SEARCH("08.30 – 17.30",X124)))</formula>
    </cfRule>
    <cfRule type="containsText" dxfId="842" priority="610" operator="containsText" text="09.00 – 18.00">
      <formula>NOT(ISERROR(SEARCH("09.00 – 18.00",X124)))</formula>
    </cfRule>
    <cfRule type="containsText" dxfId="841" priority="611" operator="containsText" text="09.00 – 15.00">
      <formula>NOT(ISERROR(SEARCH("09.00 – 15.00",X124)))</formula>
    </cfRule>
    <cfRule type="containsText" dxfId="840" priority="612" operator="containsText" text="10.30 – 19.30">
      <formula>NOT(ISERROR(SEARCH("10.30 – 19.30",X124)))</formula>
    </cfRule>
    <cfRule type="containsText" dxfId="839" priority="613" operator="containsText" text="09.00 – 13.00">
      <formula>NOT(ISERROR(SEARCH("09.00 – 13.00",X124)))</formula>
    </cfRule>
    <cfRule type="containsText" dxfId="838" priority="614" operator="containsText" text="11.30 – 19.30">
      <formula>NOT(ISERROR(SEARCH("11.30 – 19.30",X124)))</formula>
    </cfRule>
  </conditionalFormatting>
  <conditionalFormatting sqref="X124:AS124">
    <cfRule type="cellIs" dxfId="837" priority="598" operator="equal">
      <formula>"09.00 – 18.00"</formula>
    </cfRule>
  </conditionalFormatting>
  <conditionalFormatting sqref="X124:AS124">
    <cfRule type="cellIs" dxfId="836" priority="599" operator="equal">
      <formula>"09.30 – 13.00"</formula>
    </cfRule>
  </conditionalFormatting>
  <conditionalFormatting sqref="X124:AS124">
    <cfRule type="cellIs" dxfId="835" priority="600" operator="equal">
      <formula>"10.30 – 19.30"</formula>
    </cfRule>
  </conditionalFormatting>
  <conditionalFormatting sqref="X124:AS124">
    <cfRule type="cellIs" dxfId="834" priority="601" operator="equal">
      <formula>"11.30 – 19.30"</formula>
    </cfRule>
  </conditionalFormatting>
  <conditionalFormatting sqref="X124:AS124">
    <cfRule type="cellIs" dxfId="833" priority="602" operator="equal">
      <formula>_FV(13,"3")</formula>
    </cfRule>
  </conditionalFormatting>
  <conditionalFormatting sqref="X124:AS124">
    <cfRule type="cellIs" dxfId="832" priority="603" operator="equal">
      <formula>_FV(13,"3")</formula>
    </cfRule>
  </conditionalFormatting>
  <conditionalFormatting sqref="X124:AS124">
    <cfRule type="cellIs" dxfId="831" priority="604" operator="equal">
      <formula>_FV(13,"3")</formula>
    </cfRule>
  </conditionalFormatting>
  <conditionalFormatting sqref="X124:AS124">
    <cfRule type="cellIs" dxfId="830" priority="591" operator="equal">
      <formula>"09.00 – 18.00"</formula>
    </cfRule>
  </conditionalFormatting>
  <conditionalFormatting sqref="X124:AS124">
    <cfRule type="cellIs" dxfId="829" priority="592" operator="equal">
      <formula>"09.30 – 13.00"</formula>
    </cfRule>
  </conditionalFormatting>
  <conditionalFormatting sqref="X124:AS124">
    <cfRule type="cellIs" dxfId="828" priority="593" operator="equal">
      <formula>"10.30 – 19.30"</formula>
    </cfRule>
  </conditionalFormatting>
  <conditionalFormatting sqref="X124:AS124">
    <cfRule type="cellIs" dxfId="827" priority="594" operator="equal">
      <formula>"11.30 – 19.30"</formula>
    </cfRule>
  </conditionalFormatting>
  <conditionalFormatting sqref="X124:AS124">
    <cfRule type="cellIs" dxfId="826" priority="595" operator="equal">
      <formula>_FV(13,"3")</formula>
    </cfRule>
  </conditionalFormatting>
  <conditionalFormatting sqref="X124:AS124">
    <cfRule type="cellIs" dxfId="825" priority="596" operator="equal">
      <formula>_FV(13,"3")</formula>
    </cfRule>
  </conditionalFormatting>
  <conditionalFormatting sqref="X124:AS124">
    <cfRule type="cellIs" dxfId="824" priority="597" operator="equal">
      <formula>_FV(13,"3")</formula>
    </cfRule>
  </conditionalFormatting>
  <conditionalFormatting sqref="X134:AS134">
    <cfRule type="cellIs" dxfId="823" priority="583" operator="equal">
      <formula>"09.00 – 15.00"</formula>
    </cfRule>
  </conditionalFormatting>
  <conditionalFormatting sqref="X134:AS134">
    <cfRule type="cellIs" dxfId="822" priority="584" operator="equal">
      <formula>"09.00 – 18.00"</formula>
    </cfRule>
  </conditionalFormatting>
  <conditionalFormatting sqref="X134:AS134">
    <cfRule type="cellIs" dxfId="821" priority="585" operator="equal">
      <formula>"09.30 – 13.00"</formula>
    </cfRule>
  </conditionalFormatting>
  <conditionalFormatting sqref="X134:AS134">
    <cfRule type="cellIs" dxfId="820" priority="586" operator="equal">
      <formula>"10.30 – 19.30"</formula>
    </cfRule>
  </conditionalFormatting>
  <conditionalFormatting sqref="X134:AS134">
    <cfRule type="cellIs" dxfId="819" priority="587" operator="equal">
      <formula>"11.30 – 19.30"</formula>
    </cfRule>
  </conditionalFormatting>
  <conditionalFormatting sqref="X134:AS134">
    <cfRule type="cellIs" dxfId="818" priority="589" operator="equal">
      <formula>_FV(13,"3")</formula>
    </cfRule>
  </conditionalFormatting>
  <conditionalFormatting sqref="X134:AS134">
    <cfRule type="cellIs" dxfId="817" priority="590" operator="equal">
      <formula>_FV(13,"3")</formula>
    </cfRule>
  </conditionalFormatting>
  <conditionalFormatting sqref="X134:AS134">
    <cfRule type="containsText" dxfId="816" priority="573" operator="containsText" text="DOMENICA">
      <formula>NOT(ISERROR(SEARCH("DOMENICA",X134)))</formula>
    </cfRule>
    <cfRule type="containsText" dxfId="815" priority="574" operator="containsText" text="08.30 – 14.30">
      <formula>NOT(ISERROR(SEARCH("08.30 – 14.30",X134)))</formula>
    </cfRule>
    <cfRule type="containsText" dxfId="814" priority="575" operator="containsText" text="09.30 – 18.30">
      <formula>NOT(ISERROR(SEARCH("09.30 – 18.30",X134)))</formula>
    </cfRule>
    <cfRule type="containsText" dxfId="813" priority="576" operator="containsText" text="08.30 – 16.30">
      <formula>NOT(ISERROR(SEARCH("08.30 – 16.30",X134)))</formula>
    </cfRule>
    <cfRule type="containsText" dxfId="812" priority="577" operator="containsText" text="08.30 – 17.30">
      <formula>NOT(ISERROR(SEARCH("08.30 – 17.30",X134)))</formula>
    </cfRule>
    <cfRule type="containsText" dxfId="811" priority="578" operator="containsText" text="09.00 – 18.00">
      <formula>NOT(ISERROR(SEARCH("09.00 – 18.00",X134)))</formula>
    </cfRule>
    <cfRule type="containsText" dxfId="810" priority="579" operator="containsText" text="09.00 – 15.00">
      <formula>NOT(ISERROR(SEARCH("09.00 – 15.00",X134)))</formula>
    </cfRule>
    <cfRule type="containsText" dxfId="809" priority="580" operator="containsText" text="10.30 – 19.30">
      <formula>NOT(ISERROR(SEARCH("10.30 – 19.30",X134)))</formula>
    </cfRule>
    <cfRule type="containsText" dxfId="808" priority="581" operator="containsText" text="09.00 – 13.00">
      <formula>NOT(ISERROR(SEARCH("09.00 – 13.00",X134)))</formula>
    </cfRule>
    <cfRule type="containsText" dxfId="807" priority="582" operator="containsText" text="11.30 – 19.30">
      <formula>NOT(ISERROR(SEARCH("11.30 – 19.30",X134)))</formula>
    </cfRule>
  </conditionalFormatting>
  <conditionalFormatting sqref="X134:AS134">
    <cfRule type="cellIs" dxfId="806" priority="566" operator="equal">
      <formula>"09.00 – 18.00"</formula>
    </cfRule>
  </conditionalFormatting>
  <conditionalFormatting sqref="X134:AS134">
    <cfRule type="cellIs" dxfId="805" priority="567" operator="equal">
      <formula>"09.30 – 13.00"</formula>
    </cfRule>
  </conditionalFormatting>
  <conditionalFormatting sqref="X134:AS134">
    <cfRule type="cellIs" dxfId="804" priority="568" operator="equal">
      <formula>"10.30 – 19.30"</formula>
    </cfRule>
  </conditionalFormatting>
  <conditionalFormatting sqref="X134:AS134">
    <cfRule type="cellIs" dxfId="803" priority="569" operator="equal">
      <formula>"11.30 – 19.30"</formula>
    </cfRule>
  </conditionalFormatting>
  <conditionalFormatting sqref="X134:AS134">
    <cfRule type="cellIs" dxfId="802" priority="570" operator="equal">
      <formula>_FV(13,"3")</formula>
    </cfRule>
  </conditionalFormatting>
  <conditionalFormatting sqref="X134:AS134">
    <cfRule type="cellIs" dxfId="801" priority="571" operator="equal">
      <formula>_FV(13,"3")</formula>
    </cfRule>
  </conditionalFormatting>
  <conditionalFormatting sqref="X134:AS134">
    <cfRule type="cellIs" dxfId="800" priority="572" operator="equal">
      <formula>_FV(13,"3")</formula>
    </cfRule>
  </conditionalFormatting>
  <conditionalFormatting sqref="X134:AS134">
    <cfRule type="cellIs" dxfId="799" priority="559" operator="equal">
      <formula>"09.00 – 18.00"</formula>
    </cfRule>
  </conditionalFormatting>
  <conditionalFormatting sqref="X134:AS134">
    <cfRule type="cellIs" dxfId="798" priority="560" operator="equal">
      <formula>"09.30 – 13.00"</formula>
    </cfRule>
  </conditionalFormatting>
  <conditionalFormatting sqref="X134:AS134">
    <cfRule type="cellIs" dxfId="797" priority="561" operator="equal">
      <formula>"10.30 – 19.30"</formula>
    </cfRule>
  </conditionalFormatting>
  <conditionalFormatting sqref="X134:AS134">
    <cfRule type="cellIs" dxfId="796" priority="562" operator="equal">
      <formula>"11.30 – 19.30"</formula>
    </cfRule>
  </conditionalFormatting>
  <conditionalFormatting sqref="X134:AS134">
    <cfRule type="cellIs" dxfId="795" priority="563" operator="equal">
      <formula>_FV(13,"3")</formula>
    </cfRule>
  </conditionalFormatting>
  <conditionalFormatting sqref="X134:AS134">
    <cfRule type="cellIs" dxfId="794" priority="564" operator="equal">
      <formula>_FV(13,"3")</formula>
    </cfRule>
  </conditionalFormatting>
  <conditionalFormatting sqref="X134:AS134">
    <cfRule type="cellIs" dxfId="793" priority="565" operator="equal">
      <formula>_FV(13,"3")</formula>
    </cfRule>
  </conditionalFormatting>
  <conditionalFormatting sqref="X134:AS134">
    <cfRule type="cellIs" dxfId="792" priority="551" operator="equal">
      <formula>"09.00 – 15.00"</formula>
    </cfRule>
  </conditionalFormatting>
  <conditionalFormatting sqref="X134:AS134">
    <cfRule type="cellIs" dxfId="791" priority="552" operator="equal">
      <formula>"09.00 – 18.00"</formula>
    </cfRule>
  </conditionalFormatting>
  <conditionalFormatting sqref="X134:AS134">
    <cfRule type="cellIs" dxfId="790" priority="553" operator="equal">
      <formula>"09.30 – 13.00"</formula>
    </cfRule>
  </conditionalFormatting>
  <conditionalFormatting sqref="X134:AS134">
    <cfRule type="cellIs" dxfId="789" priority="554" operator="equal">
      <formula>"10.30 – 19.30"</formula>
    </cfRule>
  </conditionalFormatting>
  <conditionalFormatting sqref="X134:AS134">
    <cfRule type="cellIs" dxfId="788" priority="555" operator="equal">
      <formula>"11.30 – 19.30"</formula>
    </cfRule>
  </conditionalFormatting>
  <conditionalFormatting sqref="X134:AS134">
    <cfRule type="cellIs" dxfId="787" priority="556" operator="equal">
      <formula>_FV(13,"3")</formula>
    </cfRule>
  </conditionalFormatting>
  <conditionalFormatting sqref="X134:AS134">
    <cfRule type="cellIs" dxfId="786" priority="557" operator="equal">
      <formula>_FV(13,"3")</formula>
    </cfRule>
  </conditionalFormatting>
  <conditionalFormatting sqref="X134:AS134">
    <cfRule type="cellIs" dxfId="785" priority="558" operator="equal">
      <formula>_FV(13,"3")</formula>
    </cfRule>
  </conditionalFormatting>
  <conditionalFormatting sqref="X134:AS134">
    <cfRule type="containsText" dxfId="784" priority="541" operator="containsText" text="DOMENICA">
      <formula>NOT(ISERROR(SEARCH("DOMENICA",X134)))</formula>
    </cfRule>
    <cfRule type="containsText" dxfId="783" priority="542" operator="containsText" text="08.30 – 14.30">
      <formula>NOT(ISERROR(SEARCH("08.30 – 14.30",X134)))</formula>
    </cfRule>
    <cfRule type="containsText" dxfId="782" priority="543" operator="containsText" text="09.30 – 18.30">
      <formula>NOT(ISERROR(SEARCH("09.30 – 18.30",X134)))</formula>
    </cfRule>
    <cfRule type="containsText" dxfId="781" priority="544" operator="containsText" text="08.30 – 16.30">
      <formula>NOT(ISERROR(SEARCH("08.30 – 16.30",X134)))</formula>
    </cfRule>
    <cfRule type="containsText" dxfId="780" priority="545" operator="containsText" text="08.30 – 17.30">
      <formula>NOT(ISERROR(SEARCH("08.30 – 17.30",X134)))</formula>
    </cfRule>
    <cfRule type="containsText" dxfId="779" priority="546" operator="containsText" text="09.00 – 18.00">
      <formula>NOT(ISERROR(SEARCH("09.00 – 18.00",X134)))</formula>
    </cfRule>
    <cfRule type="containsText" dxfId="778" priority="547" operator="containsText" text="09.00 – 15.00">
      <formula>NOT(ISERROR(SEARCH("09.00 – 15.00",X134)))</formula>
    </cfRule>
    <cfRule type="containsText" dxfId="777" priority="548" operator="containsText" text="10.30 – 19.30">
      <formula>NOT(ISERROR(SEARCH("10.30 – 19.30",X134)))</formula>
    </cfRule>
    <cfRule type="containsText" dxfId="776" priority="549" operator="containsText" text="09.00 – 13.00">
      <formula>NOT(ISERROR(SEARCH("09.00 – 13.00",X134)))</formula>
    </cfRule>
    <cfRule type="containsText" dxfId="775" priority="550" operator="containsText" text="11.30 – 19.30">
      <formula>NOT(ISERROR(SEARCH("11.30 – 19.30",X134)))</formula>
    </cfRule>
  </conditionalFormatting>
  <conditionalFormatting sqref="X134:AS134">
    <cfRule type="cellIs" dxfId="774" priority="534" operator="equal">
      <formula>"09.00 – 18.00"</formula>
    </cfRule>
  </conditionalFormatting>
  <conditionalFormatting sqref="X134:AS134">
    <cfRule type="cellIs" dxfId="773" priority="535" operator="equal">
      <formula>"09.30 – 13.00"</formula>
    </cfRule>
  </conditionalFormatting>
  <conditionalFormatting sqref="X134:AS134">
    <cfRule type="cellIs" dxfId="772" priority="536" operator="equal">
      <formula>"10.30 – 19.30"</formula>
    </cfRule>
  </conditionalFormatting>
  <conditionalFormatting sqref="X134:AS134">
    <cfRule type="cellIs" dxfId="771" priority="537" operator="equal">
      <formula>"11.30 – 19.30"</formula>
    </cfRule>
  </conditionalFormatting>
  <conditionalFormatting sqref="X134:AS134">
    <cfRule type="cellIs" dxfId="770" priority="538" operator="equal">
      <formula>_FV(13,"3")</formula>
    </cfRule>
  </conditionalFormatting>
  <conditionalFormatting sqref="X134:AS134">
    <cfRule type="cellIs" dxfId="769" priority="539" operator="equal">
      <formula>_FV(13,"3")</formula>
    </cfRule>
  </conditionalFormatting>
  <conditionalFormatting sqref="X134:AS134">
    <cfRule type="cellIs" dxfId="768" priority="540" operator="equal">
      <formula>_FV(13,"3")</formula>
    </cfRule>
  </conditionalFormatting>
  <conditionalFormatting sqref="X134:AS134">
    <cfRule type="cellIs" dxfId="767" priority="527" operator="equal">
      <formula>"09.00 – 18.00"</formula>
    </cfRule>
  </conditionalFormatting>
  <conditionalFormatting sqref="X134:AS134">
    <cfRule type="cellIs" dxfId="766" priority="528" operator="equal">
      <formula>"09.30 – 13.00"</formula>
    </cfRule>
  </conditionalFormatting>
  <conditionalFormatting sqref="X134:AS134">
    <cfRule type="cellIs" dxfId="765" priority="529" operator="equal">
      <formula>"10.30 – 19.30"</formula>
    </cfRule>
  </conditionalFormatting>
  <conditionalFormatting sqref="X134:AS134">
    <cfRule type="cellIs" dxfId="764" priority="530" operator="equal">
      <formula>"11.30 – 19.30"</formula>
    </cfRule>
  </conditionalFormatting>
  <conditionalFormatting sqref="X134:AS134">
    <cfRule type="cellIs" dxfId="763" priority="531" operator="equal">
      <formula>_FV(13,"3")</formula>
    </cfRule>
  </conditionalFormatting>
  <conditionalFormatting sqref="X134:AS134">
    <cfRule type="cellIs" dxfId="762" priority="532" operator="equal">
      <formula>_FV(13,"3")</formula>
    </cfRule>
  </conditionalFormatting>
  <conditionalFormatting sqref="X134:AS134">
    <cfRule type="cellIs" dxfId="761" priority="533" operator="equal">
      <formula>_FV(13,"3")</formula>
    </cfRule>
  </conditionalFormatting>
  <conditionalFormatting sqref="X144:AS144">
    <cfRule type="cellIs" dxfId="760" priority="519" operator="equal">
      <formula>"09.00 – 15.00"</formula>
    </cfRule>
  </conditionalFormatting>
  <conditionalFormatting sqref="X144:AS144">
    <cfRule type="cellIs" dxfId="759" priority="520" operator="equal">
      <formula>"09.00 – 18.00"</formula>
    </cfRule>
  </conditionalFormatting>
  <conditionalFormatting sqref="X144:AS144">
    <cfRule type="cellIs" dxfId="758" priority="521" operator="equal">
      <formula>"09.30 – 13.00"</formula>
    </cfRule>
  </conditionalFormatting>
  <conditionalFormatting sqref="X144:AS144">
    <cfRule type="cellIs" dxfId="757" priority="522" operator="equal">
      <formula>"10.30 – 19.30"</formula>
    </cfRule>
  </conditionalFormatting>
  <conditionalFormatting sqref="X144:AS144">
    <cfRule type="cellIs" dxfId="756" priority="523" operator="equal">
      <formula>"11.30 – 19.30"</formula>
    </cfRule>
  </conditionalFormatting>
  <conditionalFormatting sqref="X144:AS144">
    <cfRule type="cellIs" dxfId="755" priority="524" operator="equal">
      <formula>_FV(13,"3")</formula>
    </cfRule>
  </conditionalFormatting>
  <conditionalFormatting sqref="X144:AS144">
    <cfRule type="cellIs" dxfId="754" priority="525" operator="equal">
      <formula>_FV(13,"3")</formula>
    </cfRule>
  </conditionalFormatting>
  <conditionalFormatting sqref="X144:AS144">
    <cfRule type="cellIs" dxfId="753" priority="526" operator="equal">
      <formula>_FV(13,"3")</formula>
    </cfRule>
  </conditionalFormatting>
  <conditionalFormatting sqref="X144:AS144">
    <cfRule type="containsText" dxfId="752" priority="509" operator="containsText" text="DOMENICA">
      <formula>NOT(ISERROR(SEARCH("DOMENICA",X144)))</formula>
    </cfRule>
    <cfRule type="containsText" dxfId="751" priority="510" operator="containsText" text="08.30 – 14.30">
      <formula>NOT(ISERROR(SEARCH("08.30 – 14.30",X144)))</formula>
    </cfRule>
    <cfRule type="containsText" dxfId="750" priority="511" operator="containsText" text="09.30 – 18.30">
      <formula>NOT(ISERROR(SEARCH("09.30 – 18.30",X144)))</formula>
    </cfRule>
    <cfRule type="containsText" dxfId="749" priority="512" operator="containsText" text="08.30 – 16.30">
      <formula>NOT(ISERROR(SEARCH("08.30 – 16.30",X144)))</formula>
    </cfRule>
    <cfRule type="containsText" dxfId="748" priority="513" operator="containsText" text="08.30 – 17.30">
      <formula>NOT(ISERROR(SEARCH("08.30 – 17.30",X144)))</formula>
    </cfRule>
    <cfRule type="containsText" dxfId="747" priority="514" operator="containsText" text="09.00 – 18.00">
      <formula>NOT(ISERROR(SEARCH("09.00 – 18.00",X144)))</formula>
    </cfRule>
    <cfRule type="containsText" dxfId="746" priority="515" operator="containsText" text="09.00 – 15.00">
      <formula>NOT(ISERROR(SEARCH("09.00 – 15.00",X144)))</formula>
    </cfRule>
    <cfRule type="containsText" dxfId="745" priority="516" operator="containsText" text="10.30 – 19.30">
      <formula>NOT(ISERROR(SEARCH("10.30 – 19.30",X144)))</formula>
    </cfRule>
    <cfRule type="containsText" dxfId="744" priority="517" operator="containsText" text="09.00 – 13.00">
      <formula>NOT(ISERROR(SEARCH("09.00 – 13.00",X144)))</formula>
    </cfRule>
    <cfRule type="containsText" dxfId="743" priority="518" operator="containsText" text="11.30 – 19.30">
      <formula>NOT(ISERROR(SEARCH("11.30 – 19.30",X144)))</formula>
    </cfRule>
  </conditionalFormatting>
  <conditionalFormatting sqref="X144:AS144">
    <cfRule type="cellIs" dxfId="742" priority="502" operator="equal">
      <formula>"09.00 – 18.00"</formula>
    </cfRule>
  </conditionalFormatting>
  <conditionalFormatting sqref="X144:AS144">
    <cfRule type="cellIs" dxfId="741" priority="503" operator="equal">
      <formula>"09.30 – 13.00"</formula>
    </cfRule>
  </conditionalFormatting>
  <conditionalFormatting sqref="X144:AS144">
    <cfRule type="cellIs" dxfId="740" priority="504" operator="equal">
      <formula>"10.30 – 19.30"</formula>
    </cfRule>
  </conditionalFormatting>
  <conditionalFormatting sqref="X144:AS144">
    <cfRule type="cellIs" dxfId="739" priority="505" operator="equal">
      <formula>"11.30 – 19.30"</formula>
    </cfRule>
  </conditionalFormatting>
  <conditionalFormatting sqref="X144:AS144">
    <cfRule type="cellIs" dxfId="738" priority="506" operator="equal">
      <formula>_FV(13,"3")</formula>
    </cfRule>
  </conditionalFormatting>
  <conditionalFormatting sqref="X144:AS144">
    <cfRule type="cellIs" dxfId="737" priority="507" operator="equal">
      <formula>_FV(13,"3")</formula>
    </cfRule>
  </conditionalFormatting>
  <conditionalFormatting sqref="X144:AS144">
    <cfRule type="cellIs" dxfId="736" priority="508" operator="equal">
      <formula>_FV(13,"3")</formula>
    </cfRule>
  </conditionalFormatting>
  <conditionalFormatting sqref="X144:AS144">
    <cfRule type="cellIs" dxfId="735" priority="495" operator="equal">
      <formula>"09.00 – 18.00"</formula>
    </cfRule>
  </conditionalFormatting>
  <conditionalFormatting sqref="X144:AS144">
    <cfRule type="cellIs" dxfId="734" priority="496" operator="equal">
      <formula>"09.30 – 13.00"</formula>
    </cfRule>
  </conditionalFormatting>
  <conditionalFormatting sqref="X144:AS144">
    <cfRule type="cellIs" dxfId="733" priority="497" operator="equal">
      <formula>"10.30 – 19.30"</formula>
    </cfRule>
  </conditionalFormatting>
  <conditionalFormatting sqref="X144:AS144">
    <cfRule type="cellIs" dxfId="732" priority="498" operator="equal">
      <formula>"11.30 – 19.30"</formula>
    </cfRule>
  </conditionalFormatting>
  <conditionalFormatting sqref="X144:AS144">
    <cfRule type="cellIs" dxfId="731" priority="499" operator="equal">
      <formula>_FV(13,"3")</formula>
    </cfRule>
  </conditionalFormatting>
  <conditionalFormatting sqref="X144:AS144">
    <cfRule type="cellIs" dxfId="730" priority="500" operator="equal">
      <formula>_FV(13,"3")</formula>
    </cfRule>
  </conditionalFormatting>
  <conditionalFormatting sqref="X144:AS144">
    <cfRule type="cellIs" dxfId="729" priority="501" operator="equal">
      <formula>_FV(13,"3")</formula>
    </cfRule>
  </conditionalFormatting>
  <conditionalFormatting sqref="X144:AS144">
    <cfRule type="cellIs" dxfId="728" priority="487" operator="equal">
      <formula>"09.00 – 15.00"</formula>
    </cfRule>
  </conditionalFormatting>
  <conditionalFormatting sqref="X144:AS144">
    <cfRule type="cellIs" dxfId="727" priority="488" operator="equal">
      <formula>"09.00 – 18.00"</formula>
    </cfRule>
  </conditionalFormatting>
  <conditionalFormatting sqref="X144:AS144">
    <cfRule type="cellIs" dxfId="726" priority="489" operator="equal">
      <formula>"09.30 – 13.00"</formula>
    </cfRule>
  </conditionalFormatting>
  <conditionalFormatting sqref="X144:AS144">
    <cfRule type="cellIs" dxfId="725" priority="490" operator="equal">
      <formula>"10.30 – 19.30"</formula>
    </cfRule>
  </conditionalFormatting>
  <conditionalFormatting sqref="X144:AS144">
    <cfRule type="cellIs" dxfId="724" priority="491" operator="equal">
      <formula>"11.30 – 19.30"</formula>
    </cfRule>
  </conditionalFormatting>
  <conditionalFormatting sqref="X144:AS144">
    <cfRule type="cellIs" dxfId="723" priority="492" operator="equal">
      <formula>_FV(13,"3")</formula>
    </cfRule>
  </conditionalFormatting>
  <conditionalFormatting sqref="X144:AS144">
    <cfRule type="cellIs" dxfId="722" priority="493" operator="equal">
      <formula>_FV(13,"3")</formula>
    </cfRule>
  </conditionalFormatting>
  <conditionalFormatting sqref="X144:AS144">
    <cfRule type="cellIs" dxfId="721" priority="494" operator="equal">
      <formula>_FV(13,"3")</formula>
    </cfRule>
  </conditionalFormatting>
  <conditionalFormatting sqref="X144:AS144">
    <cfRule type="containsText" dxfId="720" priority="477" operator="containsText" text="DOMENICA">
      <formula>NOT(ISERROR(SEARCH("DOMENICA",X144)))</formula>
    </cfRule>
    <cfRule type="containsText" dxfId="719" priority="478" operator="containsText" text="08.30 – 14.30">
      <formula>NOT(ISERROR(SEARCH("08.30 – 14.30",X144)))</formula>
    </cfRule>
    <cfRule type="containsText" dxfId="718" priority="479" operator="containsText" text="09.30 – 18.30">
      <formula>NOT(ISERROR(SEARCH("09.30 – 18.30",X144)))</formula>
    </cfRule>
    <cfRule type="containsText" dxfId="717" priority="480" operator="containsText" text="08.30 – 16.30">
      <formula>NOT(ISERROR(SEARCH("08.30 – 16.30",X144)))</formula>
    </cfRule>
    <cfRule type="containsText" dxfId="716" priority="481" operator="containsText" text="08.30 – 17.30">
      <formula>NOT(ISERROR(SEARCH("08.30 – 17.30",X144)))</formula>
    </cfRule>
    <cfRule type="containsText" dxfId="715" priority="482" operator="containsText" text="09.00 – 18.00">
      <formula>NOT(ISERROR(SEARCH("09.00 – 18.00",X144)))</formula>
    </cfRule>
    <cfRule type="containsText" dxfId="714" priority="483" operator="containsText" text="09.00 – 15.00">
      <formula>NOT(ISERROR(SEARCH("09.00 – 15.00",X144)))</formula>
    </cfRule>
    <cfRule type="containsText" dxfId="713" priority="484" operator="containsText" text="10.30 – 19.30">
      <formula>NOT(ISERROR(SEARCH("10.30 – 19.30",X144)))</formula>
    </cfRule>
    <cfRule type="containsText" dxfId="712" priority="485" operator="containsText" text="09.00 – 13.00">
      <formula>NOT(ISERROR(SEARCH("09.00 – 13.00",X144)))</formula>
    </cfRule>
    <cfRule type="containsText" dxfId="711" priority="486" operator="containsText" text="11.30 – 19.30">
      <formula>NOT(ISERROR(SEARCH("11.30 – 19.30",X144)))</formula>
    </cfRule>
  </conditionalFormatting>
  <conditionalFormatting sqref="X144:AS144">
    <cfRule type="cellIs" dxfId="710" priority="470" operator="equal">
      <formula>"09.00 – 18.00"</formula>
    </cfRule>
  </conditionalFormatting>
  <conditionalFormatting sqref="X144:AS144">
    <cfRule type="cellIs" dxfId="709" priority="471" operator="equal">
      <formula>"09.30 – 13.00"</formula>
    </cfRule>
  </conditionalFormatting>
  <conditionalFormatting sqref="X144:AS144">
    <cfRule type="cellIs" dxfId="708" priority="472" operator="equal">
      <formula>"10.30 – 19.30"</formula>
    </cfRule>
  </conditionalFormatting>
  <conditionalFormatting sqref="X144:AS144">
    <cfRule type="cellIs" dxfId="707" priority="473" operator="equal">
      <formula>"11.30 – 19.30"</formula>
    </cfRule>
  </conditionalFormatting>
  <conditionalFormatting sqref="X144:AS144">
    <cfRule type="cellIs" dxfId="706" priority="474" operator="equal">
      <formula>_FV(13,"3")</formula>
    </cfRule>
  </conditionalFormatting>
  <conditionalFormatting sqref="X144:AS144">
    <cfRule type="cellIs" dxfId="705" priority="475" operator="equal">
      <formula>_FV(13,"3")</formula>
    </cfRule>
  </conditionalFormatting>
  <conditionalFormatting sqref="X144:AS144">
    <cfRule type="cellIs" dxfId="704" priority="476" operator="equal">
      <formula>_FV(13,"3")</formula>
    </cfRule>
  </conditionalFormatting>
  <conditionalFormatting sqref="X144:AS144">
    <cfRule type="cellIs" dxfId="703" priority="463" operator="equal">
      <formula>"09.00 – 18.00"</formula>
    </cfRule>
  </conditionalFormatting>
  <conditionalFormatting sqref="X144:AS144">
    <cfRule type="cellIs" dxfId="702" priority="464" operator="equal">
      <formula>"09.30 – 13.00"</formula>
    </cfRule>
  </conditionalFormatting>
  <conditionalFormatting sqref="X144:AS144">
    <cfRule type="cellIs" dxfId="701" priority="465" operator="equal">
      <formula>"10.30 – 19.30"</formula>
    </cfRule>
  </conditionalFormatting>
  <conditionalFormatting sqref="X144:AS144">
    <cfRule type="cellIs" dxfId="700" priority="466" operator="equal">
      <formula>"11.30 – 19.30"</formula>
    </cfRule>
  </conditionalFormatting>
  <conditionalFormatting sqref="X144:AS144">
    <cfRule type="cellIs" dxfId="699" priority="467" operator="equal">
      <formula>_FV(13,"3")</formula>
    </cfRule>
  </conditionalFormatting>
  <conditionalFormatting sqref="X144:AS144">
    <cfRule type="cellIs" dxfId="698" priority="468" operator="equal">
      <formula>_FV(13,"3")</formula>
    </cfRule>
  </conditionalFormatting>
  <conditionalFormatting sqref="X144:AS144">
    <cfRule type="cellIs" dxfId="697" priority="469" operator="equal">
      <formula>_FV(13,"3")</formula>
    </cfRule>
  </conditionalFormatting>
  <conditionalFormatting sqref="X154:AS154">
    <cfRule type="cellIs" dxfId="696" priority="455" operator="equal">
      <formula>"09.00 – 15.00"</formula>
    </cfRule>
  </conditionalFormatting>
  <conditionalFormatting sqref="X154:AS154">
    <cfRule type="cellIs" dxfId="695" priority="456" operator="equal">
      <formula>"09.00 – 18.00"</formula>
    </cfRule>
  </conditionalFormatting>
  <conditionalFormatting sqref="X154:AS154">
    <cfRule type="cellIs" dxfId="694" priority="457" operator="equal">
      <formula>"09.30 – 13.00"</formula>
    </cfRule>
  </conditionalFormatting>
  <conditionalFormatting sqref="X154:AS154">
    <cfRule type="cellIs" dxfId="693" priority="458" operator="equal">
      <formula>"10.30 – 19.30"</formula>
    </cfRule>
  </conditionalFormatting>
  <conditionalFormatting sqref="X154:AS154">
    <cfRule type="cellIs" dxfId="692" priority="459" operator="equal">
      <formula>"11.30 – 19.30"</formula>
    </cfRule>
  </conditionalFormatting>
  <conditionalFormatting sqref="X154:AS154">
    <cfRule type="cellIs" dxfId="691" priority="460" operator="equal">
      <formula>_FV(13,"3")</formula>
    </cfRule>
  </conditionalFormatting>
  <conditionalFormatting sqref="X154:AS154">
    <cfRule type="cellIs" dxfId="690" priority="461" operator="equal">
      <formula>_FV(13,"3")</formula>
    </cfRule>
  </conditionalFormatting>
  <conditionalFormatting sqref="X154:AS154">
    <cfRule type="cellIs" dxfId="689" priority="462" operator="equal">
      <formula>_FV(13,"3")</formula>
    </cfRule>
  </conditionalFormatting>
  <conditionalFormatting sqref="X154:AS154">
    <cfRule type="containsText" dxfId="688" priority="445" operator="containsText" text="DOMENICA">
      <formula>NOT(ISERROR(SEARCH("DOMENICA",X154)))</formula>
    </cfRule>
    <cfRule type="containsText" dxfId="687" priority="446" operator="containsText" text="08.30 – 14.30">
      <formula>NOT(ISERROR(SEARCH("08.30 – 14.30",X154)))</formula>
    </cfRule>
    <cfRule type="containsText" dxfId="686" priority="447" operator="containsText" text="09.30 – 18.30">
      <formula>NOT(ISERROR(SEARCH("09.30 – 18.30",X154)))</formula>
    </cfRule>
    <cfRule type="containsText" dxfId="685" priority="448" operator="containsText" text="08.30 – 16.30">
      <formula>NOT(ISERROR(SEARCH("08.30 – 16.30",X154)))</formula>
    </cfRule>
    <cfRule type="containsText" dxfId="684" priority="449" operator="containsText" text="08.30 – 17.30">
      <formula>NOT(ISERROR(SEARCH("08.30 – 17.30",X154)))</formula>
    </cfRule>
    <cfRule type="containsText" dxfId="683" priority="450" operator="containsText" text="09.00 – 18.00">
      <formula>NOT(ISERROR(SEARCH("09.00 – 18.00",X154)))</formula>
    </cfRule>
    <cfRule type="containsText" dxfId="682" priority="451" operator="containsText" text="09.00 – 15.00">
      <formula>NOT(ISERROR(SEARCH("09.00 – 15.00",X154)))</formula>
    </cfRule>
    <cfRule type="containsText" dxfId="681" priority="452" operator="containsText" text="10.30 – 19.30">
      <formula>NOT(ISERROR(SEARCH("10.30 – 19.30",X154)))</formula>
    </cfRule>
    <cfRule type="containsText" dxfId="680" priority="453" operator="containsText" text="09.00 – 13.00">
      <formula>NOT(ISERROR(SEARCH("09.00 – 13.00",X154)))</formula>
    </cfRule>
    <cfRule type="containsText" dxfId="679" priority="454" operator="containsText" text="11.30 – 19.30">
      <formula>NOT(ISERROR(SEARCH("11.30 – 19.30",X154)))</formula>
    </cfRule>
  </conditionalFormatting>
  <conditionalFormatting sqref="X154:AS154">
    <cfRule type="cellIs" dxfId="678" priority="438" operator="equal">
      <formula>"09.00 – 18.00"</formula>
    </cfRule>
  </conditionalFormatting>
  <conditionalFormatting sqref="X154:AS154">
    <cfRule type="cellIs" dxfId="677" priority="439" operator="equal">
      <formula>"09.30 – 13.00"</formula>
    </cfRule>
  </conditionalFormatting>
  <conditionalFormatting sqref="X154:AS154">
    <cfRule type="cellIs" dxfId="676" priority="440" operator="equal">
      <formula>"10.30 – 19.30"</formula>
    </cfRule>
  </conditionalFormatting>
  <conditionalFormatting sqref="X154:AS154">
    <cfRule type="cellIs" dxfId="675" priority="441" operator="equal">
      <formula>"11.30 – 19.30"</formula>
    </cfRule>
  </conditionalFormatting>
  <conditionalFormatting sqref="X154:AS154">
    <cfRule type="cellIs" dxfId="674" priority="442" operator="equal">
      <formula>_FV(13,"3")</formula>
    </cfRule>
  </conditionalFormatting>
  <conditionalFormatting sqref="X154:AS154">
    <cfRule type="cellIs" dxfId="673" priority="443" operator="equal">
      <formula>_FV(13,"3")</formula>
    </cfRule>
  </conditionalFormatting>
  <conditionalFormatting sqref="X154:AS154">
    <cfRule type="cellIs" dxfId="672" priority="444" operator="equal">
      <formula>_FV(13,"3")</formula>
    </cfRule>
  </conditionalFormatting>
  <conditionalFormatting sqref="X154:AS154">
    <cfRule type="cellIs" dxfId="671" priority="431" operator="equal">
      <formula>"09.00 – 18.00"</formula>
    </cfRule>
  </conditionalFormatting>
  <conditionalFormatting sqref="X154:AS154">
    <cfRule type="cellIs" dxfId="670" priority="432" operator="equal">
      <formula>"09.30 – 13.00"</formula>
    </cfRule>
  </conditionalFormatting>
  <conditionalFormatting sqref="X154:AS154">
    <cfRule type="cellIs" dxfId="669" priority="433" operator="equal">
      <formula>"10.30 – 19.30"</formula>
    </cfRule>
  </conditionalFormatting>
  <conditionalFormatting sqref="X154:AS154">
    <cfRule type="cellIs" dxfId="668" priority="434" operator="equal">
      <formula>"11.30 – 19.30"</formula>
    </cfRule>
  </conditionalFormatting>
  <conditionalFormatting sqref="X154:AS154">
    <cfRule type="cellIs" dxfId="667" priority="435" operator="equal">
      <formula>_FV(13,"3")</formula>
    </cfRule>
  </conditionalFormatting>
  <conditionalFormatting sqref="X154:AS154">
    <cfRule type="cellIs" dxfId="666" priority="436" operator="equal">
      <formula>_FV(13,"3")</formula>
    </cfRule>
  </conditionalFormatting>
  <conditionalFormatting sqref="X154:AS154">
    <cfRule type="cellIs" dxfId="665" priority="437" operator="equal">
      <formula>_FV(13,"3")</formula>
    </cfRule>
  </conditionalFormatting>
  <conditionalFormatting sqref="X154:AS154">
    <cfRule type="cellIs" dxfId="664" priority="423" operator="equal">
      <formula>"09.00 – 15.00"</formula>
    </cfRule>
  </conditionalFormatting>
  <conditionalFormatting sqref="X154:AS154">
    <cfRule type="cellIs" dxfId="663" priority="424" operator="equal">
      <formula>"09.00 – 18.00"</formula>
    </cfRule>
  </conditionalFormatting>
  <conditionalFormatting sqref="X154:AS154">
    <cfRule type="cellIs" dxfId="662" priority="425" operator="equal">
      <formula>"09.30 – 13.00"</formula>
    </cfRule>
  </conditionalFormatting>
  <conditionalFormatting sqref="X154:AS154">
    <cfRule type="cellIs" dxfId="661" priority="426" operator="equal">
      <formula>"10.30 – 19.30"</formula>
    </cfRule>
  </conditionalFormatting>
  <conditionalFormatting sqref="X154:AS154">
    <cfRule type="cellIs" dxfId="660" priority="427" operator="equal">
      <formula>"11.30 – 19.30"</formula>
    </cfRule>
  </conditionalFormatting>
  <conditionalFormatting sqref="X154:AS154">
    <cfRule type="cellIs" dxfId="659" priority="428" operator="equal">
      <formula>_FV(13,"3")</formula>
    </cfRule>
  </conditionalFormatting>
  <conditionalFormatting sqref="X154:AS154">
    <cfRule type="cellIs" dxfId="658" priority="429" operator="equal">
      <formula>_FV(13,"3")</formula>
    </cfRule>
  </conditionalFormatting>
  <conditionalFormatting sqref="X154:AS154">
    <cfRule type="cellIs" dxfId="657" priority="430" operator="equal">
      <formula>_FV(13,"3")</formula>
    </cfRule>
  </conditionalFormatting>
  <conditionalFormatting sqref="X154:AS154">
    <cfRule type="containsText" dxfId="656" priority="413" operator="containsText" text="DOMENICA">
      <formula>NOT(ISERROR(SEARCH("DOMENICA",X154)))</formula>
    </cfRule>
    <cfRule type="containsText" dxfId="655" priority="414" operator="containsText" text="08.30 – 14.30">
      <formula>NOT(ISERROR(SEARCH("08.30 – 14.30",X154)))</formula>
    </cfRule>
    <cfRule type="containsText" dxfId="654" priority="415" operator="containsText" text="09.30 – 18.30">
      <formula>NOT(ISERROR(SEARCH("09.30 – 18.30",X154)))</formula>
    </cfRule>
    <cfRule type="containsText" dxfId="653" priority="416" operator="containsText" text="08.30 – 16.30">
      <formula>NOT(ISERROR(SEARCH("08.30 – 16.30",X154)))</formula>
    </cfRule>
    <cfRule type="containsText" dxfId="652" priority="417" operator="containsText" text="08.30 – 17.30">
      <formula>NOT(ISERROR(SEARCH("08.30 – 17.30",X154)))</formula>
    </cfRule>
    <cfRule type="containsText" dxfId="651" priority="418" operator="containsText" text="09.00 – 18.00">
      <formula>NOT(ISERROR(SEARCH("09.00 – 18.00",X154)))</formula>
    </cfRule>
    <cfRule type="containsText" dxfId="650" priority="419" operator="containsText" text="09.00 – 15.00">
      <formula>NOT(ISERROR(SEARCH("09.00 – 15.00",X154)))</formula>
    </cfRule>
    <cfRule type="containsText" dxfId="649" priority="420" operator="containsText" text="10.30 – 19.30">
      <formula>NOT(ISERROR(SEARCH("10.30 – 19.30",X154)))</formula>
    </cfRule>
    <cfRule type="containsText" dxfId="648" priority="421" operator="containsText" text="09.00 – 13.00">
      <formula>NOT(ISERROR(SEARCH("09.00 – 13.00",X154)))</formula>
    </cfRule>
    <cfRule type="containsText" dxfId="647" priority="422" operator="containsText" text="11.30 – 19.30">
      <formula>NOT(ISERROR(SEARCH("11.30 – 19.30",X154)))</formula>
    </cfRule>
  </conditionalFormatting>
  <conditionalFormatting sqref="X154:AS154">
    <cfRule type="cellIs" dxfId="646" priority="406" operator="equal">
      <formula>"09.00 – 18.00"</formula>
    </cfRule>
  </conditionalFormatting>
  <conditionalFormatting sqref="X154:AS154">
    <cfRule type="cellIs" dxfId="645" priority="407" operator="equal">
      <formula>"09.30 – 13.00"</formula>
    </cfRule>
  </conditionalFormatting>
  <conditionalFormatting sqref="X154:AS154">
    <cfRule type="cellIs" dxfId="644" priority="408" operator="equal">
      <formula>"10.30 – 19.30"</formula>
    </cfRule>
  </conditionalFormatting>
  <conditionalFormatting sqref="X154:AS154">
    <cfRule type="cellIs" dxfId="643" priority="409" operator="equal">
      <formula>"11.30 – 19.30"</formula>
    </cfRule>
  </conditionalFormatting>
  <conditionalFormatting sqref="X154:AS154">
    <cfRule type="cellIs" dxfId="642" priority="410" operator="equal">
      <formula>_FV(13,"3")</formula>
    </cfRule>
  </conditionalFormatting>
  <conditionalFormatting sqref="X154:AS154">
    <cfRule type="cellIs" dxfId="641" priority="411" operator="equal">
      <formula>_FV(13,"3")</formula>
    </cfRule>
  </conditionalFormatting>
  <conditionalFormatting sqref="X154:AS154">
    <cfRule type="cellIs" dxfId="640" priority="412" operator="equal">
      <formula>_FV(13,"3")</formula>
    </cfRule>
  </conditionalFormatting>
  <conditionalFormatting sqref="X154:AS154">
    <cfRule type="cellIs" dxfId="639" priority="399" operator="equal">
      <formula>"09.00 – 18.00"</formula>
    </cfRule>
  </conditionalFormatting>
  <conditionalFormatting sqref="X154:AS154">
    <cfRule type="cellIs" dxfId="638" priority="400" operator="equal">
      <formula>"09.30 – 13.00"</formula>
    </cfRule>
  </conditionalFormatting>
  <conditionalFormatting sqref="X154:AS154">
    <cfRule type="cellIs" dxfId="637" priority="401" operator="equal">
      <formula>"10.30 – 19.30"</formula>
    </cfRule>
  </conditionalFormatting>
  <conditionalFormatting sqref="X154:AS154">
    <cfRule type="cellIs" dxfId="636" priority="402" operator="equal">
      <formula>"11.30 – 19.30"</formula>
    </cfRule>
  </conditionalFormatting>
  <conditionalFormatting sqref="X154:AS154">
    <cfRule type="cellIs" dxfId="635" priority="403" operator="equal">
      <formula>_FV(13,"3")</formula>
    </cfRule>
  </conditionalFormatting>
  <conditionalFormatting sqref="X154:AS154">
    <cfRule type="cellIs" dxfId="634" priority="404" operator="equal">
      <formula>_FV(13,"3")</formula>
    </cfRule>
  </conditionalFormatting>
  <conditionalFormatting sqref="X154:AS154">
    <cfRule type="cellIs" dxfId="633" priority="405" operator="equal">
      <formula>_FV(13,"3")</formula>
    </cfRule>
  </conditionalFormatting>
  <conditionalFormatting sqref="X135:AS135">
    <cfRule type="containsText" dxfId="632" priority="171" operator="containsText" text="13:00">
      <formula>NOT(ISERROR(SEARCH("13:00",X135)))</formula>
    </cfRule>
  </conditionalFormatting>
  <conditionalFormatting sqref="X137:AS142">
    <cfRule type="containsText" dxfId="631" priority="161" operator="containsText" text="09.00 -13.00">
      <formula>NOT(ISERROR(SEARCH("09.00 -13.00",X137)))</formula>
    </cfRule>
    <cfRule type="containsText" dxfId="630" priority="162" operator="containsText" text="09.00 -15:00">
      <formula>NOT(ISERROR(SEARCH("09.00 -15:00",X137)))</formula>
    </cfRule>
    <cfRule type="containsText" dxfId="629" priority="163" operator="containsText" text="09.00 -16.00">
      <formula>NOT(ISERROR(SEARCH("09.00 -16.00",X137)))</formula>
    </cfRule>
  </conditionalFormatting>
  <conditionalFormatting sqref="X135:AS135">
    <cfRule type="containsText" dxfId="628" priority="158" operator="containsText" text="09.00 -13.00">
      <formula>NOT(ISERROR(SEARCH("09.00 -13.00",X135)))</formula>
    </cfRule>
    <cfRule type="containsText" dxfId="627" priority="159" operator="containsText" text="09.00 -15:00">
      <formula>NOT(ISERROR(SEARCH("09.00 -15:00",X135)))</formula>
    </cfRule>
    <cfRule type="containsText" dxfId="626" priority="160" operator="containsText" text="09.00 -16.00">
      <formula>NOT(ISERROR(SEARCH("09.00 -16.00",X135)))</formula>
    </cfRule>
  </conditionalFormatting>
  <conditionalFormatting sqref="X137:AS142">
    <cfRule type="containsText" dxfId="625" priority="149" operator="containsText" text="09.00 -13.00">
      <formula>NOT(ISERROR(SEARCH("09.00 -13.00",X137)))</formula>
    </cfRule>
    <cfRule type="containsText" dxfId="624" priority="150" operator="containsText" text="09.00 -15:00">
      <formula>NOT(ISERROR(SEARCH("09.00 -15:00",X137)))</formula>
    </cfRule>
    <cfRule type="containsText" dxfId="623" priority="151" operator="containsText" text="09.00 -16.00">
      <formula>NOT(ISERROR(SEARCH("09.00 -16.00",X137)))</formula>
    </cfRule>
  </conditionalFormatting>
  <conditionalFormatting sqref="X135:AS135">
    <cfRule type="containsText" dxfId="622" priority="146" operator="containsText" text="09.00 -13.00">
      <formula>NOT(ISERROR(SEARCH("09.00 -13.00",X135)))</formula>
    </cfRule>
    <cfRule type="containsText" dxfId="621" priority="147" operator="containsText" text="09.00 -15:00">
      <formula>NOT(ISERROR(SEARCH("09.00 -15:00",X135)))</formula>
    </cfRule>
    <cfRule type="containsText" dxfId="620" priority="148" operator="containsText" text="09.00 -16.00">
      <formula>NOT(ISERROR(SEARCH("09.00 -16.00",X135)))</formula>
    </cfRule>
  </conditionalFormatting>
  <conditionalFormatting sqref="X136:AS136">
    <cfRule type="containsText" dxfId="619" priority="152" operator="containsText" text="09.00 -13.00">
      <formula>NOT(ISERROR(SEARCH("09.00 -13.00",X136)))</formula>
    </cfRule>
    <cfRule type="containsText" dxfId="618" priority="153" operator="containsText" text="09.00 -15:00">
      <formula>NOT(ISERROR(SEARCH("09.00 -15:00",X136)))</formula>
    </cfRule>
    <cfRule type="containsText" dxfId="617" priority="154" operator="containsText" text="09.00 -16.00">
      <formula>NOT(ISERROR(SEARCH("09.00 -16.00",X136)))</formula>
    </cfRule>
  </conditionalFormatting>
  <conditionalFormatting sqref="X137:AS142">
    <cfRule type="containsText" dxfId="616" priority="140" operator="containsText" text="09.00 -13.00">
      <formula>NOT(ISERROR(SEARCH("09.00 -13.00",X137)))</formula>
    </cfRule>
    <cfRule type="containsText" dxfId="615" priority="141" operator="containsText" text="09.00 -15:00">
      <formula>NOT(ISERROR(SEARCH("09.00 -15:00",X137)))</formula>
    </cfRule>
    <cfRule type="containsText" dxfId="614" priority="142" operator="containsText" text="09.00 -16.00">
      <formula>NOT(ISERROR(SEARCH("09.00 -16.00",X137)))</formula>
    </cfRule>
  </conditionalFormatting>
  <conditionalFormatting sqref="X145:AS152">
    <cfRule type="containsText" dxfId="613" priority="91" operator="containsText" text="09:00 – 13.00 ">
      <formula>NOT(ISERROR(SEARCH("09:00 – 13.00 ",X145)))</formula>
    </cfRule>
  </conditionalFormatting>
  <conditionalFormatting sqref="X151:AS152">
    <cfRule type="containsText" dxfId="612" priority="90" operator="containsText" text="09:00 – 13.00 ">
      <formula>NOT(ISERROR(SEARCH("09:00 – 13.00 ",X151)))</formula>
    </cfRule>
  </conditionalFormatting>
  <conditionalFormatting sqref="X114:AS114">
    <cfRule type="cellIs" dxfId="611" priority="390" operator="equal">
      <formula>"09.00 – 13.00"</formula>
    </cfRule>
  </conditionalFormatting>
  <conditionalFormatting sqref="X114:AS114">
    <cfRule type="cellIs" dxfId="610" priority="391" operator="equal">
      <formula>"09.00 – 15.00"</formula>
    </cfRule>
  </conditionalFormatting>
  <conditionalFormatting sqref="X114:AS114">
    <cfRule type="cellIs" dxfId="609" priority="392" operator="equal">
      <formula>"09.00 – 18.00"</formula>
    </cfRule>
  </conditionalFormatting>
  <conditionalFormatting sqref="X114:AS114">
    <cfRule type="cellIs" dxfId="608" priority="393" operator="equal">
      <formula>"09.30 – 13.00"</formula>
    </cfRule>
  </conditionalFormatting>
  <conditionalFormatting sqref="X114:AS114">
    <cfRule type="cellIs" dxfId="607" priority="394" operator="equal">
      <formula>"10.30 – 19.30"</formula>
    </cfRule>
  </conditionalFormatting>
  <conditionalFormatting sqref="X114:AS114">
    <cfRule type="cellIs" dxfId="606" priority="395" operator="equal">
      <formula>"11.30 – 19.30"</formula>
    </cfRule>
  </conditionalFormatting>
  <conditionalFormatting sqref="X114:AS114">
    <cfRule type="cellIs" dxfId="605" priority="396" operator="equal">
      <formula>_FV(13,"3")</formula>
    </cfRule>
  </conditionalFormatting>
  <conditionalFormatting sqref="X114:AS114">
    <cfRule type="cellIs" dxfId="604" priority="397" operator="equal">
      <formula>_FV(13,"3")</formula>
    </cfRule>
  </conditionalFormatting>
  <conditionalFormatting sqref="X114:AS114">
    <cfRule type="cellIs" dxfId="603" priority="398" operator="equal">
      <formula>_FV(13,"3")</formula>
    </cfRule>
  </conditionalFormatting>
  <conditionalFormatting sqref="X114:AS114">
    <cfRule type="containsText" dxfId="602" priority="380" operator="containsText" text="DOMENICA">
      <formula>NOT(ISERROR(SEARCH("DOMENICA",X114)))</formula>
    </cfRule>
    <cfRule type="containsText" dxfId="601" priority="381" operator="containsText" text="08.30 – 14.30">
      <formula>NOT(ISERROR(SEARCH("08.30 – 14.30",X114)))</formula>
    </cfRule>
    <cfRule type="containsText" dxfId="600" priority="382" operator="containsText" text="09.30 – 18.30">
      <formula>NOT(ISERROR(SEARCH("09.30 – 18.30",X114)))</formula>
    </cfRule>
    <cfRule type="containsText" dxfId="599" priority="383" operator="containsText" text="08.30 – 16.30">
      <formula>NOT(ISERROR(SEARCH("08.30 – 16.30",X114)))</formula>
    </cfRule>
    <cfRule type="containsText" dxfId="598" priority="384" operator="containsText" text="08.30 – 17.30">
      <formula>NOT(ISERROR(SEARCH("08.30 – 17.30",X114)))</formula>
    </cfRule>
    <cfRule type="containsText" dxfId="597" priority="385" operator="containsText" text="09.00 – 18.00">
      <formula>NOT(ISERROR(SEARCH("09.00 – 18.00",X114)))</formula>
    </cfRule>
    <cfRule type="containsText" dxfId="596" priority="386" operator="containsText" text="09.00 – 15.00">
      <formula>NOT(ISERROR(SEARCH("09.00 – 15.00",X114)))</formula>
    </cfRule>
    <cfRule type="containsText" dxfId="595" priority="387" operator="containsText" text="10.30 – 19.30">
      <formula>NOT(ISERROR(SEARCH("10.30 – 19.30",X114)))</formula>
    </cfRule>
    <cfRule type="containsText" dxfId="594" priority="388" operator="containsText" text="09.00 – 13.00">
      <formula>NOT(ISERROR(SEARCH("09.00 – 13.00",X114)))</formula>
    </cfRule>
    <cfRule type="containsText" dxfId="593" priority="389" operator="containsText" text="11.30 – 19.30">
      <formula>NOT(ISERROR(SEARCH("11.30 – 19.30",X114)))</formula>
    </cfRule>
  </conditionalFormatting>
  <conditionalFormatting sqref="X114:AS114">
    <cfRule type="cellIs" dxfId="592" priority="372" operator="equal">
      <formula>"09.00 – 15.00"</formula>
    </cfRule>
  </conditionalFormatting>
  <conditionalFormatting sqref="X114:AS114">
    <cfRule type="cellIs" dxfId="591" priority="373" operator="equal">
      <formula>"09.00 – 18.00"</formula>
    </cfRule>
  </conditionalFormatting>
  <conditionalFormatting sqref="X114:AS114">
    <cfRule type="cellIs" dxfId="590" priority="374" operator="equal">
      <formula>"09.30 – 13.00"</formula>
    </cfRule>
  </conditionalFormatting>
  <conditionalFormatting sqref="X114:AS114">
    <cfRule type="cellIs" dxfId="589" priority="375" operator="equal">
      <formula>"10.30 – 19.30"</formula>
    </cfRule>
  </conditionalFormatting>
  <conditionalFormatting sqref="X114:AS114">
    <cfRule type="cellIs" dxfId="588" priority="376" operator="equal">
      <formula>"11.30 – 19.30"</formula>
    </cfRule>
  </conditionalFormatting>
  <conditionalFormatting sqref="X114:AS114">
    <cfRule type="cellIs" dxfId="587" priority="377" operator="equal">
      <formula>_FV(13,"3")</formula>
    </cfRule>
  </conditionalFormatting>
  <conditionalFormatting sqref="X114:AS114">
    <cfRule type="cellIs" dxfId="586" priority="378" operator="equal">
      <formula>_FV(13,"3")</formula>
    </cfRule>
  </conditionalFormatting>
  <conditionalFormatting sqref="X114:AS114">
    <cfRule type="cellIs" dxfId="585" priority="379" operator="equal">
      <formula>_FV(13,"3")</formula>
    </cfRule>
  </conditionalFormatting>
  <conditionalFormatting sqref="X114:AS114">
    <cfRule type="cellIs" dxfId="584" priority="364" operator="equal">
      <formula>"09.00 – 15.00"</formula>
    </cfRule>
  </conditionalFormatting>
  <conditionalFormatting sqref="X114:AS114">
    <cfRule type="cellIs" dxfId="583" priority="365" operator="equal">
      <formula>"09.00 – 18.00"</formula>
    </cfRule>
  </conditionalFormatting>
  <conditionalFormatting sqref="X114:AS114">
    <cfRule type="cellIs" dxfId="582" priority="366" operator="equal">
      <formula>"09.30 – 13.00"</formula>
    </cfRule>
  </conditionalFormatting>
  <conditionalFormatting sqref="X114:AS114">
    <cfRule type="cellIs" dxfId="581" priority="367" operator="equal">
      <formula>"10.30 – 19.30"</formula>
    </cfRule>
  </conditionalFormatting>
  <conditionalFormatting sqref="X114:AS114">
    <cfRule type="cellIs" dxfId="580" priority="368" operator="equal">
      <formula>"11.30 – 19.30"</formula>
    </cfRule>
  </conditionalFormatting>
  <conditionalFormatting sqref="X114:AS114">
    <cfRule type="cellIs" dxfId="579" priority="369" operator="equal">
      <formula>_FV(13,"3")</formula>
    </cfRule>
  </conditionalFormatting>
  <conditionalFormatting sqref="X114:AS114">
    <cfRule type="cellIs" dxfId="578" priority="370" operator="equal">
      <formula>_FV(13,"3")</formula>
    </cfRule>
  </conditionalFormatting>
  <conditionalFormatting sqref="X114:AS114">
    <cfRule type="cellIs" dxfId="577" priority="371" operator="equal">
      <formula>_FV(13,"3")</formula>
    </cfRule>
  </conditionalFormatting>
  <conditionalFormatting sqref="X114:AS114">
    <cfRule type="containsText" dxfId="576" priority="358" operator="containsText" text="09.00 - 13.00">
      <formula>NOT(ISERROR(SEARCH("09.00 - 13.00",X114)))</formula>
    </cfRule>
    <cfRule type="containsText" dxfId="575" priority="359" operator="containsText" text="09.00 – 15:00">
      <formula>NOT(ISERROR(SEARCH("09.00 – 15:00",X114)))</formula>
    </cfRule>
    <cfRule type="containsText" dxfId="574" priority="360" operator="containsText" text="09.00 – 16.00">
      <formula>NOT(ISERROR(SEARCH("09.00 – 16.00",X114)))</formula>
    </cfRule>
    <cfRule type="containsText" dxfId="573" priority="361" operator="containsText" text="09.00 - 13:00">
      <formula>NOT(ISERROR(SEARCH("09.00 - 13:00",X114)))</formula>
    </cfRule>
    <cfRule type="containsText" dxfId="572" priority="362" operator="containsText" text="08.30 – 16:30 ">
      <formula>NOT(ISERROR(SEARCH("08.30 – 16:30 ",X114)))</formula>
    </cfRule>
    <cfRule type="containsText" dxfId="571" priority="363" operator="containsText" text="08.30 – 17:30 ">
      <formula>NOT(ISERROR(SEARCH("08.30 – 17:30 ",X114)))</formula>
    </cfRule>
  </conditionalFormatting>
  <conditionalFormatting sqref="X114:AS114">
    <cfRule type="cellIs" dxfId="570" priority="350" operator="equal">
      <formula>"09.00 – 15.00"</formula>
    </cfRule>
  </conditionalFormatting>
  <conditionalFormatting sqref="X114:AS114">
    <cfRule type="cellIs" dxfId="569" priority="351" operator="equal">
      <formula>"09.00 – 18.00"</formula>
    </cfRule>
  </conditionalFormatting>
  <conditionalFormatting sqref="X114:AS114">
    <cfRule type="cellIs" dxfId="568" priority="352" operator="equal">
      <formula>"09.30 – 13.00"</formula>
    </cfRule>
  </conditionalFormatting>
  <conditionalFormatting sqref="X114:AS114">
    <cfRule type="cellIs" dxfId="567" priority="353" operator="equal">
      <formula>"10.30 – 19.30"</formula>
    </cfRule>
  </conditionalFormatting>
  <conditionalFormatting sqref="X114:AS114">
    <cfRule type="cellIs" dxfId="566" priority="354" operator="equal">
      <formula>"11.30 – 19.30"</formula>
    </cfRule>
  </conditionalFormatting>
  <conditionalFormatting sqref="X114:AS114">
    <cfRule type="cellIs" dxfId="565" priority="355" operator="equal">
      <formula>_FV(13,"3")</formula>
    </cfRule>
  </conditionalFormatting>
  <conditionalFormatting sqref="X114:AS114">
    <cfRule type="cellIs" dxfId="564" priority="356" operator="equal">
      <formula>_FV(13,"3")</formula>
    </cfRule>
  </conditionalFormatting>
  <conditionalFormatting sqref="X114:AS114">
    <cfRule type="cellIs" dxfId="563" priority="357" operator="equal">
      <formula>_FV(13,"3")</formula>
    </cfRule>
  </conditionalFormatting>
  <conditionalFormatting sqref="X114:AS114">
    <cfRule type="containsText" dxfId="562" priority="340" operator="containsText" text="DOMENICA">
      <formula>NOT(ISERROR(SEARCH("DOMENICA",X114)))</formula>
    </cfRule>
    <cfRule type="containsText" dxfId="561" priority="341" operator="containsText" text="08.30 – 14.30">
      <formula>NOT(ISERROR(SEARCH("08.30 – 14.30",X114)))</formula>
    </cfRule>
    <cfRule type="containsText" dxfId="560" priority="342" operator="containsText" text="09.30 – 18.30">
      <formula>NOT(ISERROR(SEARCH("09.30 – 18.30",X114)))</formula>
    </cfRule>
    <cfRule type="containsText" dxfId="559" priority="343" operator="containsText" text="08.30 – 16.30">
      <formula>NOT(ISERROR(SEARCH("08.30 – 16.30",X114)))</formula>
    </cfRule>
    <cfRule type="containsText" dxfId="558" priority="344" operator="containsText" text="08.30 – 17.30">
      <formula>NOT(ISERROR(SEARCH("08.30 – 17.30",X114)))</formula>
    </cfRule>
    <cfRule type="containsText" dxfId="557" priority="345" operator="containsText" text="09.00 – 18.00">
      <formula>NOT(ISERROR(SEARCH("09.00 – 18.00",X114)))</formula>
    </cfRule>
    <cfRule type="containsText" dxfId="556" priority="346" operator="containsText" text="09.00 – 15.00">
      <formula>NOT(ISERROR(SEARCH("09.00 – 15.00",X114)))</formula>
    </cfRule>
    <cfRule type="containsText" dxfId="555" priority="347" operator="containsText" text="10.30 – 19.30">
      <formula>NOT(ISERROR(SEARCH("10.30 – 19.30",X114)))</formula>
    </cfRule>
    <cfRule type="containsText" dxfId="554" priority="348" operator="containsText" text="09.00 – 13.00">
      <formula>NOT(ISERROR(SEARCH("09.00 – 13.00",X114)))</formula>
    </cfRule>
    <cfRule type="containsText" dxfId="553" priority="349" operator="containsText" text="11.30 – 19.30">
      <formula>NOT(ISERROR(SEARCH("11.30 – 19.30",X114)))</formula>
    </cfRule>
  </conditionalFormatting>
  <conditionalFormatting sqref="X114:AS114">
    <cfRule type="cellIs" dxfId="552" priority="333" operator="equal">
      <formula>"09.00 – 18.00"</formula>
    </cfRule>
  </conditionalFormatting>
  <conditionalFormatting sqref="X114:AS114">
    <cfRule type="cellIs" dxfId="551" priority="334" operator="equal">
      <formula>"09.30 – 13.00"</formula>
    </cfRule>
  </conditionalFormatting>
  <conditionalFormatting sqref="X114:AS114">
    <cfRule type="cellIs" dxfId="550" priority="335" operator="equal">
      <formula>"10.30 – 19.30"</formula>
    </cfRule>
  </conditionalFormatting>
  <conditionalFormatting sqref="X114:AS114">
    <cfRule type="cellIs" dxfId="549" priority="336" operator="equal">
      <formula>"11.30 – 19.30"</formula>
    </cfRule>
  </conditionalFormatting>
  <conditionalFormatting sqref="X114:AS114">
    <cfRule type="cellIs" dxfId="548" priority="337" operator="equal">
      <formula>_FV(13,"3")</formula>
    </cfRule>
  </conditionalFormatting>
  <conditionalFormatting sqref="X114:AS114">
    <cfRule type="cellIs" dxfId="547" priority="338" operator="equal">
      <formula>_FV(13,"3")</formula>
    </cfRule>
  </conditionalFormatting>
  <conditionalFormatting sqref="X114:AS114">
    <cfRule type="cellIs" dxfId="546" priority="339" operator="equal">
      <formula>_FV(13,"3")</formula>
    </cfRule>
  </conditionalFormatting>
  <conditionalFormatting sqref="X114:AS114">
    <cfRule type="cellIs" dxfId="545" priority="326" operator="equal">
      <formula>"09.00 – 18.00"</formula>
    </cfRule>
  </conditionalFormatting>
  <conditionalFormatting sqref="X114:AS114">
    <cfRule type="cellIs" dxfId="544" priority="327" operator="equal">
      <formula>"09.30 – 13.00"</formula>
    </cfRule>
  </conditionalFormatting>
  <conditionalFormatting sqref="X114:AS114">
    <cfRule type="cellIs" dxfId="543" priority="328" operator="equal">
      <formula>"10.30 – 19.30"</formula>
    </cfRule>
  </conditionalFormatting>
  <conditionalFormatting sqref="X114:AS114">
    <cfRule type="cellIs" dxfId="542" priority="329" operator="equal">
      <formula>"11.30 – 19.30"</formula>
    </cfRule>
  </conditionalFormatting>
  <conditionalFormatting sqref="X114:AS114">
    <cfRule type="cellIs" dxfId="541" priority="330" operator="equal">
      <formula>_FV(13,"3")</formula>
    </cfRule>
  </conditionalFormatting>
  <conditionalFormatting sqref="X114:AS114">
    <cfRule type="cellIs" dxfId="540" priority="331" operator="equal">
      <formula>_FV(13,"3")</formula>
    </cfRule>
  </conditionalFormatting>
  <conditionalFormatting sqref="X114:AS114">
    <cfRule type="cellIs" dxfId="539" priority="332" operator="equal">
      <formula>_FV(13,"3")</formula>
    </cfRule>
  </conditionalFormatting>
  <conditionalFormatting sqref="X115:AS122">
    <cfRule type="containsText" dxfId="538" priority="308" operator="containsText" text="08.30 – 14.30">
      <formula>NOT(ISERROR(SEARCH("08.30 – 14.30",X115)))</formula>
    </cfRule>
    <cfRule type="containsText" dxfId="537" priority="309" operator="containsText" text="09:30 – 18.30">
      <formula>NOT(ISERROR(SEARCH("09:30 – 18.30",X115)))</formula>
    </cfRule>
    <cfRule type="containsText" dxfId="536" priority="310" operator="containsText" text="10.30 – 18.30">
      <formula>NOT(ISERROR(SEARCH("10.30 – 18.30",X115)))</formula>
    </cfRule>
    <cfRule type="containsText" dxfId="535" priority="311" operator="containsText" text="09.30 – 18.30">
      <formula>NOT(ISERROR(SEARCH("09.30 – 18.30",X115)))</formula>
    </cfRule>
    <cfRule type="containsText" dxfId="534" priority="313" operator="containsText" text="09.00 – 13:00">
      <formula>NOT(ISERROR(SEARCH("09.00 – 13:00",X115)))</formula>
    </cfRule>
    <cfRule type="containsText" dxfId="533" priority="314" operator="containsText" text="08.30 – 16.30">
      <formula>NOT(ISERROR(SEARCH("08.30 – 16.30",X115)))</formula>
    </cfRule>
    <cfRule type="containsText" dxfId="532" priority="315" operator="containsText" text="08:30 – 17.30">
      <formula>NOT(ISERROR(SEARCH("08:30 – 17.30",X115)))</formula>
    </cfRule>
    <cfRule type="containsText" dxfId="531" priority="316" operator="containsText" text="08.30 – 17.30">
      <formula>NOT(ISERROR(SEARCH("08.30 – 17.30",X115)))</formula>
    </cfRule>
    <cfRule type="containsText" dxfId="530" priority="317" operator="containsText" text="09.00 – 18.00">
      <formula>NOT(ISERROR(SEARCH("09.00 – 18.00",X115)))</formula>
    </cfRule>
    <cfRule type="containsText" dxfId="529" priority="318" operator="containsText" text="09.00 – 13.00">
      <formula>NOT(ISERROR(SEARCH("09.00 – 13.00",X115)))</formula>
    </cfRule>
    <cfRule type="containsText" dxfId="528" priority="319" operator="containsText" text="11.30 – 19.30">
      <formula>NOT(ISERROR(SEARCH("11.30 – 19.30",X115)))</formula>
    </cfRule>
    <cfRule type="containsText" dxfId="527" priority="320" operator="containsText" text="10.30 – 19.30">
      <formula>NOT(ISERROR(SEARCH("10.30 – 19.30",X115)))</formula>
    </cfRule>
    <cfRule type="containsText" dxfId="526" priority="321" operator="containsText" text="09.00 – 15.00">
      <formula>NOT(ISERROR(SEARCH("09.00 – 15.00",X115)))</formula>
    </cfRule>
    <cfRule type="containsText" dxfId="525" priority="322" operator="containsText" text="1 2 : 3 0">
      <formula>NOT(ISERROR(SEARCH("1 2 : 3 0",X115)))</formula>
    </cfRule>
    <cfRule type="containsText" dxfId="524" priority="323" operator="containsText" text="1 3 : 3 0">
      <formula>NOT(ISERROR(SEARCH("1 3 : 3 0",X115)))</formula>
    </cfRule>
    <cfRule type="containsText" dxfId="523" priority="324" operator="containsText" text="FESTIVITÁ">
      <formula>NOT(ISERROR(SEARCH("FESTIVITÁ",X115)))</formula>
    </cfRule>
    <cfRule type="cellIs" dxfId="522" priority="325" operator="equal">
      <formula>"DOMENICA"</formula>
    </cfRule>
  </conditionalFormatting>
  <conditionalFormatting sqref="X115:AS122">
    <cfRule type="containsText" dxfId="521" priority="300" operator="containsText" text="09.00 - 13.00">
      <formula>NOT(ISERROR(SEARCH("09.00 - 13.00",X115)))</formula>
    </cfRule>
    <cfRule type="containsText" dxfId="520" priority="303" operator="containsText" text="09.00 – 15:00">
      <formula>NOT(ISERROR(SEARCH("09.00 – 15:00",X115)))</formula>
    </cfRule>
    <cfRule type="containsText" dxfId="519" priority="304" operator="containsText" text="09.00 – 16.00">
      <formula>NOT(ISERROR(SEARCH("09.00 – 16.00",X115)))</formula>
    </cfRule>
    <cfRule type="containsText" dxfId="518" priority="305" operator="containsText" text="09.00 - 13:00">
      <formula>NOT(ISERROR(SEARCH("09.00 - 13:00",X115)))</formula>
    </cfRule>
    <cfRule type="containsText" dxfId="517" priority="306" operator="containsText" text="08.30 – 16:30 ">
      <formula>NOT(ISERROR(SEARCH("08.30 – 16:30 ",X115)))</formula>
    </cfRule>
    <cfRule type="containsText" dxfId="516" priority="307" operator="containsText" text="08.30 – 17:30 ">
      <formula>NOT(ISERROR(SEARCH("08.30 – 17:30 ",X115)))</formula>
    </cfRule>
  </conditionalFormatting>
  <conditionalFormatting sqref="X115:AS122">
    <cfRule type="containsText" dxfId="515" priority="302" operator="containsText" text="1 3 : 0 0">
      <formula>NOT(ISERROR(SEARCH("1 3 : 0 0",X115)))</formula>
    </cfRule>
  </conditionalFormatting>
  <conditionalFormatting sqref="X115:AS115">
    <cfRule type="containsText" dxfId="514" priority="301" operator="containsText" text="13:00">
      <formula>NOT(ISERROR(SEARCH("13:00",X115)))</formula>
    </cfRule>
  </conditionalFormatting>
  <conditionalFormatting sqref="X115:AS122">
    <cfRule type="containsText" dxfId="513" priority="312" operator="containsText" text="09:00 – 13.00 ">
      <formula>NOT(ISERROR(SEARCH("09:00 – 13.00 ",X115)))</formula>
    </cfRule>
  </conditionalFormatting>
  <conditionalFormatting sqref="X121:AS121">
    <cfRule type="containsText" dxfId="512" priority="299" operator="containsText" text="09:00 – 13.00 ">
      <formula>NOT(ISERROR(SEARCH("09:00 – 13.00 ",X121)))</formula>
    </cfRule>
  </conditionalFormatting>
  <conditionalFormatting sqref="X115:AS122">
    <cfRule type="containsText" dxfId="511" priority="298" operator="containsText" text="09:00 – 13.00 ">
      <formula>NOT(ISERROR(SEARCH("09:00 – 13.00 ",X115)))</formula>
    </cfRule>
  </conditionalFormatting>
  <conditionalFormatting sqref="X121:AS122">
    <cfRule type="containsText" dxfId="510" priority="297" operator="containsText" text="09:00 – 13.00 ">
      <formula>NOT(ISERROR(SEARCH("09:00 – 13.00 ",X121)))</formula>
    </cfRule>
  </conditionalFormatting>
  <conditionalFormatting sqref="X116:AS116">
    <cfRule type="containsText" dxfId="509" priority="294" operator="containsText" text="09.00 -13.00">
      <formula>NOT(ISERROR(SEARCH("09.00 -13.00",X116)))</formula>
    </cfRule>
    <cfRule type="containsText" dxfId="508" priority="295" operator="containsText" text="09.00 -15:00">
      <formula>NOT(ISERROR(SEARCH("09.00 -15:00",X116)))</formula>
    </cfRule>
    <cfRule type="containsText" dxfId="507" priority="296" operator="containsText" text="09.00 -16.00">
      <formula>NOT(ISERROR(SEARCH("09.00 -16.00",X116)))</formula>
    </cfRule>
  </conditionalFormatting>
  <conditionalFormatting sqref="X117:AS122">
    <cfRule type="containsText" dxfId="506" priority="291" operator="containsText" text="09.00 -13.00">
      <formula>NOT(ISERROR(SEARCH("09.00 -13.00",X117)))</formula>
    </cfRule>
    <cfRule type="containsText" dxfId="505" priority="292" operator="containsText" text="09.00 -15:00">
      <formula>NOT(ISERROR(SEARCH("09.00 -15:00",X117)))</formula>
    </cfRule>
    <cfRule type="containsText" dxfId="504" priority="293" operator="containsText" text="09.00 -16.00">
      <formula>NOT(ISERROR(SEARCH("09.00 -16.00",X117)))</formula>
    </cfRule>
  </conditionalFormatting>
  <conditionalFormatting sqref="X115:AS115">
    <cfRule type="containsText" dxfId="503" priority="288" operator="containsText" text="09.00 -13.00">
      <formula>NOT(ISERROR(SEARCH("09.00 -13.00",X115)))</formula>
    </cfRule>
    <cfRule type="containsText" dxfId="502" priority="289" operator="containsText" text="09.00 -15:00">
      <formula>NOT(ISERROR(SEARCH("09.00 -15:00",X115)))</formula>
    </cfRule>
    <cfRule type="containsText" dxfId="501" priority="290" operator="containsText" text="09.00 -16.00">
      <formula>NOT(ISERROR(SEARCH("09.00 -16.00",X115)))</formula>
    </cfRule>
  </conditionalFormatting>
  <conditionalFormatting sqref="X121:AS121">
    <cfRule type="containsText" dxfId="500" priority="287" operator="containsText" text="09:00 – 13.00 ">
      <formula>NOT(ISERROR(SEARCH("09:00 – 13.00 ",X121)))</formula>
    </cfRule>
  </conditionalFormatting>
  <conditionalFormatting sqref="X115:AS122">
    <cfRule type="containsText" dxfId="499" priority="286" operator="containsText" text="09:00 – 13.00 ">
      <formula>NOT(ISERROR(SEARCH("09:00 – 13.00 ",X115)))</formula>
    </cfRule>
  </conditionalFormatting>
  <conditionalFormatting sqref="X121:AS122">
    <cfRule type="containsText" dxfId="498" priority="285" operator="containsText" text="09:00 – 13.00 ">
      <formula>NOT(ISERROR(SEARCH("09:00 – 13.00 ",X121)))</formula>
    </cfRule>
  </conditionalFormatting>
  <conditionalFormatting sqref="X116:AS116">
    <cfRule type="containsText" dxfId="497" priority="282" operator="containsText" text="09.00 -13.00">
      <formula>NOT(ISERROR(SEARCH("09.00 -13.00",X116)))</formula>
    </cfRule>
    <cfRule type="containsText" dxfId="496" priority="283" operator="containsText" text="09.00 -15:00">
      <formula>NOT(ISERROR(SEARCH("09.00 -15:00",X116)))</formula>
    </cfRule>
    <cfRule type="containsText" dxfId="495" priority="284" operator="containsText" text="09.00 -16.00">
      <formula>NOT(ISERROR(SEARCH("09.00 -16.00",X116)))</formula>
    </cfRule>
  </conditionalFormatting>
  <conditionalFormatting sqref="X117:AS122">
    <cfRule type="containsText" dxfId="494" priority="279" operator="containsText" text="09.00 -13.00">
      <formula>NOT(ISERROR(SEARCH("09.00 -13.00",X117)))</formula>
    </cfRule>
    <cfRule type="containsText" dxfId="493" priority="280" operator="containsText" text="09.00 -15:00">
      <formula>NOT(ISERROR(SEARCH("09.00 -15:00",X117)))</formula>
    </cfRule>
    <cfRule type="containsText" dxfId="492" priority="281" operator="containsText" text="09.00 -16.00">
      <formula>NOT(ISERROR(SEARCH("09.00 -16.00",X117)))</formula>
    </cfRule>
  </conditionalFormatting>
  <conditionalFormatting sqref="X115:AS115">
    <cfRule type="containsText" dxfId="491" priority="276" operator="containsText" text="09.00 -13.00">
      <formula>NOT(ISERROR(SEARCH("09.00 -13.00",X115)))</formula>
    </cfRule>
    <cfRule type="containsText" dxfId="490" priority="277" operator="containsText" text="09.00 -15:00">
      <formula>NOT(ISERROR(SEARCH("09.00 -15:00",X115)))</formula>
    </cfRule>
    <cfRule type="containsText" dxfId="489" priority="278" operator="containsText" text="09.00 -16.00">
      <formula>NOT(ISERROR(SEARCH("09.00 -16.00",X115)))</formula>
    </cfRule>
  </conditionalFormatting>
  <conditionalFormatting sqref="X116:AS116">
    <cfRule type="containsText" dxfId="488" priority="273" operator="containsText" text="09.00 -13:00">
      <formula>NOT(ISERROR(SEARCH("09.00 -13:00",X116)))</formula>
    </cfRule>
    <cfRule type="containsText" dxfId="487" priority="274" operator="containsText" text="08.30 -17.30">
      <formula>NOT(ISERROR(SEARCH("08.30 -17.30",X116)))</formula>
    </cfRule>
    <cfRule type="containsText" dxfId="486" priority="275" operator="containsText" text="08.30 -15:30">
      <formula>NOT(ISERROR(SEARCH("08.30 -15:30",X116)))</formula>
    </cfRule>
  </conditionalFormatting>
  <conditionalFormatting sqref="X117:AS122">
    <cfRule type="containsText" dxfId="485" priority="270" operator="containsText" text="09.00 -13.00">
      <formula>NOT(ISERROR(SEARCH("09.00 -13.00",X117)))</formula>
    </cfRule>
    <cfRule type="containsText" dxfId="484" priority="271" operator="containsText" text="09.00 -15:00">
      <formula>NOT(ISERROR(SEARCH("09.00 -15:00",X117)))</formula>
    </cfRule>
    <cfRule type="containsText" dxfId="483" priority="272" operator="containsText" text="09.00 -16.00">
      <formula>NOT(ISERROR(SEARCH("09.00 -16.00",X117)))</formula>
    </cfRule>
  </conditionalFormatting>
  <conditionalFormatting sqref="X117:AS122">
    <cfRule type="containsText" dxfId="482" priority="267" operator="containsText" text="09.00 -13:00">
      <formula>NOT(ISERROR(SEARCH("09.00 -13:00",X117)))</formula>
    </cfRule>
    <cfRule type="containsText" dxfId="481" priority="268" operator="containsText" text="08.30 -17.30">
      <formula>NOT(ISERROR(SEARCH("08.30 -17.30",X117)))</formula>
    </cfRule>
    <cfRule type="containsText" dxfId="480" priority="269" operator="containsText" text="08.30 -15:30">
      <formula>NOT(ISERROR(SEARCH("08.30 -15:30",X117)))</formula>
    </cfRule>
  </conditionalFormatting>
  <conditionalFormatting sqref="X115:AS115">
    <cfRule type="containsText" dxfId="479" priority="264" operator="containsText" text="09.00 -13.00">
      <formula>NOT(ISERROR(SEARCH("09.00 -13.00",X115)))</formula>
    </cfRule>
    <cfRule type="containsText" dxfId="478" priority="265" operator="containsText" text="09.00 -15:00">
      <formula>NOT(ISERROR(SEARCH("09.00 -15:00",X115)))</formula>
    </cfRule>
    <cfRule type="containsText" dxfId="477" priority="266" operator="containsText" text="09.00 -16.00">
      <formula>NOT(ISERROR(SEARCH("09.00 -16.00",X115)))</formula>
    </cfRule>
  </conditionalFormatting>
  <conditionalFormatting sqref="X115:AS115">
    <cfRule type="containsText" dxfId="476" priority="261" operator="containsText" text="09.00 -13:00">
      <formula>NOT(ISERROR(SEARCH("09.00 -13:00",X115)))</formula>
    </cfRule>
    <cfRule type="containsText" dxfId="475" priority="262" operator="containsText" text="08.30 -17.30">
      <formula>NOT(ISERROR(SEARCH("08.30 -17.30",X115)))</formula>
    </cfRule>
    <cfRule type="containsText" dxfId="474" priority="263" operator="containsText" text="08.30 -15:30">
      <formula>NOT(ISERROR(SEARCH("08.30 -15:30",X115)))</formula>
    </cfRule>
  </conditionalFormatting>
  <conditionalFormatting sqref="X125:AS132">
    <cfRule type="containsText" dxfId="473" priority="243" operator="containsText" text="08.30 – 14.30">
      <formula>NOT(ISERROR(SEARCH("08.30 – 14.30",X125)))</formula>
    </cfRule>
    <cfRule type="containsText" dxfId="472" priority="244" operator="containsText" text="09:30 – 18.30">
      <formula>NOT(ISERROR(SEARCH("09:30 – 18.30",X125)))</formula>
    </cfRule>
    <cfRule type="containsText" dxfId="471" priority="245" operator="containsText" text="10.30 – 18.30">
      <formula>NOT(ISERROR(SEARCH("10.30 – 18.30",X125)))</formula>
    </cfRule>
    <cfRule type="containsText" dxfId="470" priority="246" operator="containsText" text="09.30 – 18.30">
      <formula>NOT(ISERROR(SEARCH("09.30 – 18.30",X125)))</formula>
    </cfRule>
    <cfRule type="containsText" dxfId="469" priority="248" operator="containsText" text="09.00 – 13:00">
      <formula>NOT(ISERROR(SEARCH("09.00 – 13:00",X125)))</formula>
    </cfRule>
    <cfRule type="containsText" dxfId="468" priority="249" operator="containsText" text="08.30 – 16.30">
      <formula>NOT(ISERROR(SEARCH("08.30 – 16.30",X125)))</formula>
    </cfRule>
    <cfRule type="containsText" dxfId="467" priority="250" operator="containsText" text="08:30 – 17.30">
      <formula>NOT(ISERROR(SEARCH("08:30 – 17.30",X125)))</formula>
    </cfRule>
    <cfRule type="containsText" dxfId="466" priority="251" operator="containsText" text="08.30 – 17.30">
      <formula>NOT(ISERROR(SEARCH("08.30 – 17.30",X125)))</formula>
    </cfRule>
    <cfRule type="containsText" dxfId="465" priority="252" operator="containsText" text="09.00 – 18.00">
      <formula>NOT(ISERROR(SEARCH("09.00 – 18.00",X125)))</formula>
    </cfRule>
    <cfRule type="containsText" dxfId="464" priority="253" operator="containsText" text="09.00 – 13.00">
      <formula>NOT(ISERROR(SEARCH("09.00 – 13.00",X125)))</formula>
    </cfRule>
    <cfRule type="containsText" dxfId="463" priority="254" operator="containsText" text="11.30 – 19.30">
      <formula>NOT(ISERROR(SEARCH("11.30 – 19.30",X125)))</formula>
    </cfRule>
    <cfRule type="containsText" dxfId="462" priority="255" operator="containsText" text="10.30 – 19.30">
      <formula>NOT(ISERROR(SEARCH("10.30 – 19.30",X125)))</formula>
    </cfRule>
    <cfRule type="containsText" dxfId="461" priority="256" operator="containsText" text="09.00 – 15.00">
      <formula>NOT(ISERROR(SEARCH("09.00 – 15.00",X125)))</formula>
    </cfRule>
    <cfRule type="containsText" dxfId="460" priority="257" operator="containsText" text="1 2 : 3 0">
      <formula>NOT(ISERROR(SEARCH("1 2 : 3 0",X125)))</formula>
    </cfRule>
    <cfRule type="containsText" dxfId="459" priority="258" operator="containsText" text="1 3 : 3 0">
      <formula>NOT(ISERROR(SEARCH("1 3 : 3 0",X125)))</formula>
    </cfRule>
    <cfRule type="containsText" dxfId="458" priority="259" operator="containsText" text="FESTIVITÁ">
      <formula>NOT(ISERROR(SEARCH("FESTIVITÁ",X125)))</formula>
    </cfRule>
    <cfRule type="cellIs" dxfId="457" priority="260" operator="equal">
      <formula>"DOMENICA"</formula>
    </cfRule>
  </conditionalFormatting>
  <conditionalFormatting sqref="X125:AS132">
    <cfRule type="containsText" dxfId="456" priority="235" operator="containsText" text="09.00 - 13.00">
      <formula>NOT(ISERROR(SEARCH("09.00 - 13.00",X125)))</formula>
    </cfRule>
    <cfRule type="containsText" dxfId="455" priority="238" operator="containsText" text="09.00 – 15:00">
      <formula>NOT(ISERROR(SEARCH("09.00 – 15:00",X125)))</formula>
    </cfRule>
    <cfRule type="containsText" dxfId="454" priority="239" operator="containsText" text="09.00 – 16.00">
      <formula>NOT(ISERROR(SEARCH("09.00 – 16.00",X125)))</formula>
    </cfRule>
    <cfRule type="containsText" dxfId="453" priority="240" operator="containsText" text="09.00 - 13:00">
      <formula>NOT(ISERROR(SEARCH("09.00 - 13:00",X125)))</formula>
    </cfRule>
    <cfRule type="containsText" dxfId="452" priority="241" operator="containsText" text="08.30 – 16:30 ">
      <formula>NOT(ISERROR(SEARCH("08.30 – 16:30 ",X125)))</formula>
    </cfRule>
    <cfRule type="containsText" dxfId="451" priority="242" operator="containsText" text="08.30 – 17:30 ">
      <formula>NOT(ISERROR(SEARCH("08.30 – 17:30 ",X125)))</formula>
    </cfRule>
  </conditionalFormatting>
  <conditionalFormatting sqref="X125:AS132">
    <cfRule type="containsText" dxfId="450" priority="237" operator="containsText" text="1 3 : 0 0">
      <formula>NOT(ISERROR(SEARCH("1 3 : 0 0",X125)))</formula>
    </cfRule>
  </conditionalFormatting>
  <conditionalFormatting sqref="X125:AS125">
    <cfRule type="containsText" dxfId="449" priority="236" operator="containsText" text="13:00">
      <formula>NOT(ISERROR(SEARCH("13:00",X125)))</formula>
    </cfRule>
  </conditionalFormatting>
  <conditionalFormatting sqref="X125:AS132">
    <cfRule type="containsText" dxfId="448" priority="247" operator="containsText" text="09:00 – 13.00 ">
      <formula>NOT(ISERROR(SEARCH("09:00 – 13.00 ",X125)))</formula>
    </cfRule>
  </conditionalFormatting>
  <conditionalFormatting sqref="X131:AS131">
    <cfRule type="containsText" dxfId="447" priority="234" operator="containsText" text="09:00 – 13.00 ">
      <formula>NOT(ISERROR(SEARCH("09:00 – 13.00 ",X131)))</formula>
    </cfRule>
  </conditionalFormatting>
  <conditionalFormatting sqref="X125:AS132">
    <cfRule type="containsText" dxfId="446" priority="233" operator="containsText" text="09:00 – 13.00 ">
      <formula>NOT(ISERROR(SEARCH("09:00 – 13.00 ",X125)))</formula>
    </cfRule>
  </conditionalFormatting>
  <conditionalFormatting sqref="X131:AS132">
    <cfRule type="containsText" dxfId="445" priority="232" operator="containsText" text="09:00 – 13.00 ">
      <formula>NOT(ISERROR(SEARCH("09:00 – 13.00 ",X131)))</formula>
    </cfRule>
  </conditionalFormatting>
  <conditionalFormatting sqref="X126:AS126">
    <cfRule type="containsText" dxfId="444" priority="229" operator="containsText" text="09.00 -13.00">
      <formula>NOT(ISERROR(SEARCH("09.00 -13.00",X126)))</formula>
    </cfRule>
    <cfRule type="containsText" dxfId="443" priority="230" operator="containsText" text="09.00 -15:00">
      <formula>NOT(ISERROR(SEARCH("09.00 -15:00",X126)))</formula>
    </cfRule>
    <cfRule type="containsText" dxfId="442" priority="231" operator="containsText" text="09.00 -16.00">
      <formula>NOT(ISERROR(SEARCH("09.00 -16.00",X126)))</formula>
    </cfRule>
  </conditionalFormatting>
  <conditionalFormatting sqref="X127:AS132">
    <cfRule type="containsText" dxfId="441" priority="226" operator="containsText" text="09.00 -13.00">
      <formula>NOT(ISERROR(SEARCH("09.00 -13.00",X127)))</formula>
    </cfRule>
    <cfRule type="containsText" dxfId="440" priority="227" operator="containsText" text="09.00 -15:00">
      <formula>NOT(ISERROR(SEARCH("09.00 -15:00",X127)))</formula>
    </cfRule>
    <cfRule type="containsText" dxfId="439" priority="228" operator="containsText" text="09.00 -16.00">
      <formula>NOT(ISERROR(SEARCH("09.00 -16.00",X127)))</formula>
    </cfRule>
  </conditionalFormatting>
  <conditionalFormatting sqref="X125:AS125">
    <cfRule type="containsText" dxfId="438" priority="223" operator="containsText" text="09.00 -13.00">
      <formula>NOT(ISERROR(SEARCH("09.00 -13.00",X125)))</formula>
    </cfRule>
    <cfRule type="containsText" dxfId="437" priority="224" operator="containsText" text="09.00 -15:00">
      <formula>NOT(ISERROR(SEARCH("09.00 -15:00",X125)))</formula>
    </cfRule>
    <cfRule type="containsText" dxfId="436" priority="225" operator="containsText" text="09.00 -16.00">
      <formula>NOT(ISERROR(SEARCH("09.00 -16.00",X125)))</formula>
    </cfRule>
  </conditionalFormatting>
  <conditionalFormatting sqref="X131:AS131">
    <cfRule type="containsText" dxfId="435" priority="222" operator="containsText" text="09:00 – 13.00 ">
      <formula>NOT(ISERROR(SEARCH("09:00 – 13.00 ",X131)))</formula>
    </cfRule>
  </conditionalFormatting>
  <conditionalFormatting sqref="X125:AS132">
    <cfRule type="containsText" dxfId="434" priority="221" operator="containsText" text="09:00 – 13.00 ">
      <formula>NOT(ISERROR(SEARCH("09:00 – 13.00 ",X125)))</formula>
    </cfRule>
  </conditionalFormatting>
  <conditionalFormatting sqref="X131:AS132">
    <cfRule type="containsText" dxfId="433" priority="220" operator="containsText" text="09:00 – 13.00 ">
      <formula>NOT(ISERROR(SEARCH("09:00 – 13.00 ",X131)))</formula>
    </cfRule>
  </conditionalFormatting>
  <conditionalFormatting sqref="X126:AS126">
    <cfRule type="containsText" dxfId="432" priority="217" operator="containsText" text="09.00 -13.00">
      <formula>NOT(ISERROR(SEARCH("09.00 -13.00",X126)))</formula>
    </cfRule>
    <cfRule type="containsText" dxfId="431" priority="218" operator="containsText" text="09.00 -15:00">
      <formula>NOT(ISERROR(SEARCH("09.00 -15:00",X126)))</formula>
    </cfRule>
    <cfRule type="containsText" dxfId="430" priority="219" operator="containsText" text="09.00 -16.00">
      <formula>NOT(ISERROR(SEARCH("09.00 -16.00",X126)))</formula>
    </cfRule>
  </conditionalFormatting>
  <conditionalFormatting sqref="X127:AS132">
    <cfRule type="containsText" dxfId="429" priority="214" operator="containsText" text="09.00 -13.00">
      <formula>NOT(ISERROR(SEARCH("09.00 -13.00",X127)))</formula>
    </cfRule>
    <cfRule type="containsText" dxfId="428" priority="215" operator="containsText" text="09.00 -15:00">
      <formula>NOT(ISERROR(SEARCH("09.00 -15:00",X127)))</formula>
    </cfRule>
    <cfRule type="containsText" dxfId="427" priority="216" operator="containsText" text="09.00 -16.00">
      <formula>NOT(ISERROR(SEARCH("09.00 -16.00",X127)))</formula>
    </cfRule>
  </conditionalFormatting>
  <conditionalFormatting sqref="X125:AS125">
    <cfRule type="containsText" dxfId="426" priority="211" operator="containsText" text="09.00 -13.00">
      <formula>NOT(ISERROR(SEARCH("09.00 -13.00",X125)))</formula>
    </cfRule>
    <cfRule type="containsText" dxfId="425" priority="212" operator="containsText" text="09.00 -15:00">
      <formula>NOT(ISERROR(SEARCH("09.00 -15:00",X125)))</formula>
    </cfRule>
    <cfRule type="containsText" dxfId="424" priority="213" operator="containsText" text="09.00 -16.00">
      <formula>NOT(ISERROR(SEARCH("09.00 -16.00",X125)))</formula>
    </cfRule>
  </conditionalFormatting>
  <conditionalFormatting sqref="X126:AS126">
    <cfRule type="containsText" dxfId="423" priority="208" operator="containsText" text="09.00 -13:00">
      <formula>NOT(ISERROR(SEARCH("09.00 -13:00",X126)))</formula>
    </cfRule>
    <cfRule type="containsText" dxfId="422" priority="209" operator="containsText" text="08.30 -17.30">
      <formula>NOT(ISERROR(SEARCH("08.30 -17.30",X126)))</formula>
    </cfRule>
    <cfRule type="containsText" dxfId="421" priority="210" operator="containsText" text="08.30 -15:30">
      <formula>NOT(ISERROR(SEARCH("08.30 -15:30",X126)))</formula>
    </cfRule>
  </conditionalFormatting>
  <conditionalFormatting sqref="X127:AS132">
    <cfRule type="containsText" dxfId="420" priority="205" operator="containsText" text="09.00 -13.00">
      <formula>NOT(ISERROR(SEARCH("09.00 -13.00",X127)))</formula>
    </cfRule>
    <cfRule type="containsText" dxfId="419" priority="206" operator="containsText" text="09.00 -15:00">
      <formula>NOT(ISERROR(SEARCH("09.00 -15:00",X127)))</formula>
    </cfRule>
    <cfRule type="containsText" dxfId="418" priority="207" operator="containsText" text="09.00 -16.00">
      <formula>NOT(ISERROR(SEARCH("09.00 -16.00",X127)))</formula>
    </cfRule>
  </conditionalFormatting>
  <conditionalFormatting sqref="X127:AS132">
    <cfRule type="containsText" dxfId="417" priority="202" operator="containsText" text="09.00 -13:00">
      <formula>NOT(ISERROR(SEARCH("09.00 -13:00",X127)))</formula>
    </cfRule>
    <cfRule type="containsText" dxfId="416" priority="203" operator="containsText" text="08.30 -17.30">
      <formula>NOT(ISERROR(SEARCH("08.30 -17.30",X127)))</formula>
    </cfRule>
    <cfRule type="containsText" dxfId="415" priority="204" operator="containsText" text="08.30 -15:30">
      <formula>NOT(ISERROR(SEARCH("08.30 -15:30",X127)))</formula>
    </cfRule>
  </conditionalFormatting>
  <conditionalFormatting sqref="X125:AS125">
    <cfRule type="containsText" dxfId="414" priority="199" operator="containsText" text="09.00 -13.00">
      <formula>NOT(ISERROR(SEARCH("09.00 -13.00",X125)))</formula>
    </cfRule>
    <cfRule type="containsText" dxfId="413" priority="200" operator="containsText" text="09.00 -15:00">
      <formula>NOT(ISERROR(SEARCH("09.00 -15:00",X125)))</formula>
    </cfRule>
    <cfRule type="containsText" dxfId="412" priority="201" operator="containsText" text="09.00 -16.00">
      <formula>NOT(ISERROR(SEARCH("09.00 -16.00",X125)))</formula>
    </cfRule>
  </conditionalFormatting>
  <conditionalFormatting sqref="X125:AS125">
    <cfRule type="containsText" dxfId="411" priority="196" operator="containsText" text="09.00 -13:00">
      <formula>NOT(ISERROR(SEARCH("09.00 -13:00",X125)))</formula>
    </cfRule>
    <cfRule type="containsText" dxfId="410" priority="197" operator="containsText" text="08.30 -17.30">
      <formula>NOT(ISERROR(SEARCH("08.30 -17.30",X125)))</formula>
    </cfRule>
    <cfRule type="containsText" dxfId="409" priority="198" operator="containsText" text="08.30 -15:30">
      <formula>NOT(ISERROR(SEARCH("08.30 -15:30",X125)))</formula>
    </cfRule>
  </conditionalFormatting>
  <conditionalFormatting sqref="X135:AS142">
    <cfRule type="containsText" dxfId="408" priority="178" operator="containsText" text="08.30 – 14.30">
      <formula>NOT(ISERROR(SEARCH("08.30 – 14.30",X135)))</formula>
    </cfRule>
    <cfRule type="containsText" dxfId="407" priority="179" operator="containsText" text="09:30 – 18.30">
      <formula>NOT(ISERROR(SEARCH("09:30 – 18.30",X135)))</formula>
    </cfRule>
    <cfRule type="containsText" dxfId="406" priority="180" operator="containsText" text="10.30 – 18.30">
      <formula>NOT(ISERROR(SEARCH("10.30 – 18.30",X135)))</formula>
    </cfRule>
    <cfRule type="containsText" dxfId="405" priority="181" operator="containsText" text="09.30 – 18.30">
      <formula>NOT(ISERROR(SEARCH("09.30 – 18.30",X135)))</formula>
    </cfRule>
    <cfRule type="containsText" dxfId="404" priority="183" operator="containsText" text="09.00 – 13:00">
      <formula>NOT(ISERROR(SEARCH("09.00 – 13:00",X135)))</formula>
    </cfRule>
    <cfRule type="containsText" dxfId="403" priority="184" operator="containsText" text="08.30 – 16.30">
      <formula>NOT(ISERROR(SEARCH("08.30 – 16.30",X135)))</formula>
    </cfRule>
    <cfRule type="containsText" dxfId="402" priority="185" operator="containsText" text="08:30 – 17.30">
      <formula>NOT(ISERROR(SEARCH("08:30 – 17.30",X135)))</formula>
    </cfRule>
    <cfRule type="containsText" dxfId="401" priority="186" operator="containsText" text="08.30 – 17.30">
      <formula>NOT(ISERROR(SEARCH("08.30 – 17.30",X135)))</formula>
    </cfRule>
    <cfRule type="containsText" dxfId="400" priority="187" operator="containsText" text="09.00 – 18.00">
      <formula>NOT(ISERROR(SEARCH("09.00 – 18.00",X135)))</formula>
    </cfRule>
    <cfRule type="containsText" dxfId="399" priority="188" operator="containsText" text="09.00 – 13.00">
      <formula>NOT(ISERROR(SEARCH("09.00 – 13.00",X135)))</formula>
    </cfRule>
    <cfRule type="containsText" dxfId="398" priority="189" operator="containsText" text="11.30 – 19.30">
      <formula>NOT(ISERROR(SEARCH("11.30 – 19.30",X135)))</formula>
    </cfRule>
    <cfRule type="containsText" dxfId="397" priority="190" operator="containsText" text="10.30 – 19.30">
      <formula>NOT(ISERROR(SEARCH("10.30 – 19.30",X135)))</formula>
    </cfRule>
    <cfRule type="containsText" dxfId="396" priority="191" operator="containsText" text="09.00 – 15.00">
      <formula>NOT(ISERROR(SEARCH("09.00 – 15.00",X135)))</formula>
    </cfRule>
    <cfRule type="containsText" dxfId="395" priority="192" operator="containsText" text="1 2 : 3 0">
      <formula>NOT(ISERROR(SEARCH("1 2 : 3 0",X135)))</formula>
    </cfRule>
    <cfRule type="containsText" dxfId="394" priority="193" operator="containsText" text="1 3 : 3 0">
      <formula>NOT(ISERROR(SEARCH("1 3 : 3 0",X135)))</formula>
    </cfRule>
    <cfRule type="containsText" dxfId="393" priority="194" operator="containsText" text="FESTIVITÁ">
      <formula>NOT(ISERROR(SEARCH("FESTIVITÁ",X135)))</formula>
    </cfRule>
    <cfRule type="cellIs" dxfId="392" priority="195" operator="equal">
      <formula>"DOMENICA"</formula>
    </cfRule>
  </conditionalFormatting>
  <conditionalFormatting sqref="X135:AS142">
    <cfRule type="containsText" dxfId="391" priority="170" operator="containsText" text="09.00 - 13.00">
      <formula>NOT(ISERROR(SEARCH("09.00 - 13.00",X135)))</formula>
    </cfRule>
    <cfRule type="containsText" dxfId="390" priority="173" operator="containsText" text="09.00 – 15:00">
      <formula>NOT(ISERROR(SEARCH("09.00 – 15:00",X135)))</formula>
    </cfRule>
    <cfRule type="containsText" dxfId="389" priority="174" operator="containsText" text="09.00 – 16.00">
      <formula>NOT(ISERROR(SEARCH("09.00 – 16.00",X135)))</formula>
    </cfRule>
    <cfRule type="containsText" dxfId="388" priority="175" operator="containsText" text="09.00 - 13:00">
      <formula>NOT(ISERROR(SEARCH("09.00 - 13:00",X135)))</formula>
    </cfRule>
    <cfRule type="containsText" dxfId="387" priority="176" operator="containsText" text="08.30 – 16:30 ">
      <formula>NOT(ISERROR(SEARCH("08.30 – 16:30 ",X135)))</formula>
    </cfRule>
    <cfRule type="containsText" dxfId="386" priority="177" operator="containsText" text="08.30 – 17:30 ">
      <formula>NOT(ISERROR(SEARCH("08.30 – 17:30 ",X135)))</formula>
    </cfRule>
  </conditionalFormatting>
  <conditionalFormatting sqref="X135:AS142">
    <cfRule type="containsText" dxfId="385" priority="172" operator="containsText" text="1 3 : 0 0">
      <formula>NOT(ISERROR(SEARCH("1 3 : 0 0",X135)))</formula>
    </cfRule>
  </conditionalFormatting>
  <conditionalFormatting sqref="X135:AS142">
    <cfRule type="containsText" dxfId="384" priority="182" operator="containsText" text="09:00 – 13.00 ">
      <formula>NOT(ISERROR(SEARCH("09:00 – 13.00 ",X135)))</formula>
    </cfRule>
  </conditionalFormatting>
  <conditionalFormatting sqref="X141:AS141">
    <cfRule type="containsText" dxfId="383" priority="169" operator="containsText" text="09:00 – 13.00 ">
      <formula>NOT(ISERROR(SEARCH("09:00 – 13.00 ",X141)))</formula>
    </cfRule>
  </conditionalFormatting>
  <conditionalFormatting sqref="X135:AS142">
    <cfRule type="containsText" dxfId="382" priority="168" operator="containsText" text="09:00 – 13.00 ">
      <formula>NOT(ISERROR(SEARCH("09:00 – 13.00 ",X135)))</formula>
    </cfRule>
  </conditionalFormatting>
  <conditionalFormatting sqref="X141:AS142">
    <cfRule type="containsText" dxfId="381" priority="167" operator="containsText" text="09:00 – 13.00 ">
      <formula>NOT(ISERROR(SEARCH("09:00 – 13.00 ",X141)))</formula>
    </cfRule>
  </conditionalFormatting>
  <conditionalFormatting sqref="X136:AS136">
    <cfRule type="containsText" dxfId="380" priority="164" operator="containsText" text="09.00 -13.00">
      <formula>NOT(ISERROR(SEARCH("09.00 -13.00",X136)))</formula>
    </cfRule>
    <cfRule type="containsText" dxfId="379" priority="165" operator="containsText" text="09.00 -15:00">
      <formula>NOT(ISERROR(SEARCH("09.00 -15:00",X136)))</formula>
    </cfRule>
    <cfRule type="containsText" dxfId="378" priority="166" operator="containsText" text="09.00 -16.00">
      <formula>NOT(ISERROR(SEARCH("09.00 -16.00",X136)))</formula>
    </cfRule>
  </conditionalFormatting>
  <conditionalFormatting sqref="X141:AS141">
    <cfRule type="containsText" dxfId="377" priority="157" operator="containsText" text="09:00 – 13.00 ">
      <formula>NOT(ISERROR(SEARCH("09:00 – 13.00 ",X141)))</formula>
    </cfRule>
  </conditionalFormatting>
  <conditionalFormatting sqref="X135:AS142">
    <cfRule type="containsText" dxfId="376" priority="156" operator="containsText" text="09:00 – 13.00 ">
      <formula>NOT(ISERROR(SEARCH("09:00 – 13.00 ",X135)))</formula>
    </cfRule>
  </conditionalFormatting>
  <conditionalFormatting sqref="X141:AS142">
    <cfRule type="containsText" dxfId="375" priority="155" operator="containsText" text="09:00 – 13.00 ">
      <formula>NOT(ISERROR(SEARCH("09:00 – 13.00 ",X141)))</formula>
    </cfRule>
  </conditionalFormatting>
  <conditionalFormatting sqref="X136:AS136">
    <cfRule type="containsText" dxfId="374" priority="143" operator="containsText" text="09.00 -13:00">
      <formula>NOT(ISERROR(SEARCH("09.00 -13:00",X136)))</formula>
    </cfRule>
    <cfRule type="containsText" dxfId="373" priority="144" operator="containsText" text="08.30 -17.30">
      <formula>NOT(ISERROR(SEARCH("08.30 -17.30",X136)))</formula>
    </cfRule>
    <cfRule type="containsText" dxfId="372" priority="145" operator="containsText" text="08.30 -15:30">
      <formula>NOT(ISERROR(SEARCH("08.30 -15:30",X136)))</formula>
    </cfRule>
  </conditionalFormatting>
  <conditionalFormatting sqref="X137:AS142">
    <cfRule type="containsText" dxfId="371" priority="137" operator="containsText" text="09.00 -13:00">
      <formula>NOT(ISERROR(SEARCH("09.00 -13:00",X137)))</formula>
    </cfRule>
    <cfRule type="containsText" dxfId="370" priority="138" operator="containsText" text="08.30 -17.30">
      <formula>NOT(ISERROR(SEARCH("08.30 -17.30",X137)))</formula>
    </cfRule>
    <cfRule type="containsText" dxfId="369" priority="139" operator="containsText" text="08.30 -15:30">
      <formula>NOT(ISERROR(SEARCH("08.30 -15:30",X137)))</formula>
    </cfRule>
  </conditionalFormatting>
  <conditionalFormatting sqref="X135:AS135">
    <cfRule type="containsText" dxfId="368" priority="134" operator="containsText" text="09.00 -13.00">
      <formula>NOT(ISERROR(SEARCH("09.00 -13.00",X135)))</formula>
    </cfRule>
    <cfRule type="containsText" dxfId="367" priority="135" operator="containsText" text="09.00 -15:00">
      <formula>NOT(ISERROR(SEARCH("09.00 -15:00",X135)))</formula>
    </cfRule>
    <cfRule type="containsText" dxfId="366" priority="136" operator="containsText" text="09.00 -16.00">
      <formula>NOT(ISERROR(SEARCH("09.00 -16.00",X135)))</formula>
    </cfRule>
  </conditionalFormatting>
  <conditionalFormatting sqref="X135:AS135">
    <cfRule type="containsText" dxfId="365" priority="131" operator="containsText" text="09.00 -13:00">
      <formula>NOT(ISERROR(SEARCH("09.00 -13:00",X135)))</formula>
    </cfRule>
    <cfRule type="containsText" dxfId="364" priority="132" operator="containsText" text="08.30 -17.30">
      <formula>NOT(ISERROR(SEARCH("08.30 -17.30",X135)))</formula>
    </cfRule>
    <cfRule type="containsText" dxfId="363" priority="133" operator="containsText" text="08.30 -15:30">
      <formula>NOT(ISERROR(SEARCH("08.30 -15:30",X135)))</formula>
    </cfRule>
  </conditionalFormatting>
  <conditionalFormatting sqref="X145:AS152">
    <cfRule type="containsText" dxfId="362" priority="113" operator="containsText" text="08.30 – 14.30">
      <formula>NOT(ISERROR(SEARCH("08.30 – 14.30",X145)))</formula>
    </cfRule>
    <cfRule type="containsText" dxfId="361" priority="114" operator="containsText" text="09:30 – 18.30">
      <formula>NOT(ISERROR(SEARCH("09:30 – 18.30",X145)))</formula>
    </cfRule>
    <cfRule type="containsText" dxfId="360" priority="115" operator="containsText" text="10.30 – 18.30">
      <formula>NOT(ISERROR(SEARCH("10.30 – 18.30",X145)))</formula>
    </cfRule>
    <cfRule type="containsText" dxfId="359" priority="116" operator="containsText" text="09.30 – 18.30">
      <formula>NOT(ISERROR(SEARCH("09.30 – 18.30",X145)))</formula>
    </cfRule>
    <cfRule type="containsText" dxfId="358" priority="118" operator="containsText" text="09.00 – 13:00">
      <formula>NOT(ISERROR(SEARCH("09.00 – 13:00",X145)))</formula>
    </cfRule>
    <cfRule type="containsText" dxfId="357" priority="119" operator="containsText" text="08.30 – 16.30">
      <formula>NOT(ISERROR(SEARCH("08.30 – 16.30",X145)))</formula>
    </cfRule>
    <cfRule type="containsText" dxfId="356" priority="120" operator="containsText" text="08:30 – 17.30">
      <formula>NOT(ISERROR(SEARCH("08:30 – 17.30",X145)))</formula>
    </cfRule>
    <cfRule type="containsText" dxfId="355" priority="121" operator="containsText" text="08.30 – 17.30">
      <formula>NOT(ISERROR(SEARCH("08.30 – 17.30",X145)))</formula>
    </cfRule>
    <cfRule type="containsText" dxfId="354" priority="122" operator="containsText" text="09.00 – 18.00">
      <formula>NOT(ISERROR(SEARCH("09.00 – 18.00",X145)))</formula>
    </cfRule>
    <cfRule type="containsText" dxfId="353" priority="123" operator="containsText" text="09.00 – 13.00">
      <formula>NOT(ISERROR(SEARCH("09.00 – 13.00",X145)))</formula>
    </cfRule>
    <cfRule type="containsText" dxfId="352" priority="124" operator="containsText" text="11.30 – 19.30">
      <formula>NOT(ISERROR(SEARCH("11.30 – 19.30",X145)))</formula>
    </cfRule>
    <cfRule type="containsText" dxfId="351" priority="125" operator="containsText" text="10.30 – 19.30">
      <formula>NOT(ISERROR(SEARCH("10.30 – 19.30",X145)))</formula>
    </cfRule>
    <cfRule type="containsText" dxfId="350" priority="126" operator="containsText" text="09.00 – 15.00">
      <formula>NOT(ISERROR(SEARCH("09.00 – 15.00",X145)))</formula>
    </cfRule>
    <cfRule type="containsText" dxfId="349" priority="127" operator="containsText" text="1 2 : 3 0">
      <formula>NOT(ISERROR(SEARCH("1 2 : 3 0",X145)))</formula>
    </cfRule>
    <cfRule type="containsText" dxfId="348" priority="128" operator="containsText" text="1 3 : 3 0">
      <formula>NOT(ISERROR(SEARCH("1 3 : 3 0",X145)))</formula>
    </cfRule>
    <cfRule type="containsText" dxfId="347" priority="129" operator="containsText" text="FESTIVITÁ">
      <formula>NOT(ISERROR(SEARCH("FESTIVITÁ",X145)))</formula>
    </cfRule>
    <cfRule type="cellIs" dxfId="346" priority="130" operator="equal">
      <formula>"DOMENICA"</formula>
    </cfRule>
  </conditionalFormatting>
  <conditionalFormatting sqref="X145:AS152">
    <cfRule type="containsText" dxfId="345" priority="105" operator="containsText" text="09.00 - 13.00">
      <formula>NOT(ISERROR(SEARCH("09.00 - 13.00",X145)))</formula>
    </cfRule>
    <cfRule type="containsText" dxfId="344" priority="108" operator="containsText" text="09.00 – 15:00">
      <formula>NOT(ISERROR(SEARCH("09.00 – 15:00",X145)))</formula>
    </cfRule>
    <cfRule type="containsText" dxfId="343" priority="109" operator="containsText" text="09.00 – 16.00">
      <formula>NOT(ISERROR(SEARCH("09.00 – 16.00",X145)))</formula>
    </cfRule>
    <cfRule type="containsText" dxfId="342" priority="110" operator="containsText" text="09.00 - 13:00">
      <formula>NOT(ISERROR(SEARCH("09.00 - 13:00",X145)))</formula>
    </cfRule>
    <cfRule type="containsText" dxfId="341" priority="111" operator="containsText" text="08.30 – 16:30 ">
      <formula>NOT(ISERROR(SEARCH("08.30 – 16:30 ",X145)))</formula>
    </cfRule>
    <cfRule type="containsText" dxfId="340" priority="112" operator="containsText" text="08.30 – 17:30 ">
      <formula>NOT(ISERROR(SEARCH("08.30 – 17:30 ",X145)))</formula>
    </cfRule>
  </conditionalFormatting>
  <conditionalFormatting sqref="X145:AS152">
    <cfRule type="containsText" dxfId="339" priority="107" operator="containsText" text="1 3 : 0 0">
      <formula>NOT(ISERROR(SEARCH("1 3 : 0 0",X145)))</formula>
    </cfRule>
  </conditionalFormatting>
  <conditionalFormatting sqref="X145:AS145">
    <cfRule type="containsText" dxfId="338" priority="106" operator="containsText" text="13:00">
      <formula>NOT(ISERROR(SEARCH("13:00",X145)))</formula>
    </cfRule>
  </conditionalFormatting>
  <conditionalFormatting sqref="X145:AS152">
    <cfRule type="containsText" dxfId="337" priority="117" operator="containsText" text="09:00 – 13.00 ">
      <formula>NOT(ISERROR(SEARCH("09:00 – 13.00 ",X145)))</formula>
    </cfRule>
  </conditionalFormatting>
  <conditionalFormatting sqref="X151:AS151">
    <cfRule type="containsText" dxfId="336" priority="104" operator="containsText" text="09:00 – 13.00 ">
      <formula>NOT(ISERROR(SEARCH("09:00 – 13.00 ",X151)))</formula>
    </cfRule>
  </conditionalFormatting>
  <conditionalFormatting sqref="X145:AS152">
    <cfRule type="containsText" dxfId="335" priority="103" operator="containsText" text="09:00 – 13.00 ">
      <formula>NOT(ISERROR(SEARCH("09:00 – 13.00 ",X145)))</formula>
    </cfRule>
  </conditionalFormatting>
  <conditionalFormatting sqref="X151:AS152">
    <cfRule type="containsText" dxfId="334" priority="102" operator="containsText" text="09:00 – 13.00 ">
      <formula>NOT(ISERROR(SEARCH("09:00 – 13.00 ",X151)))</formula>
    </cfRule>
  </conditionalFormatting>
  <conditionalFormatting sqref="X146:AS146">
    <cfRule type="containsText" dxfId="333" priority="99" operator="containsText" text="09.00 -13.00">
      <formula>NOT(ISERROR(SEARCH("09.00 -13.00",X146)))</formula>
    </cfRule>
    <cfRule type="containsText" dxfId="332" priority="100" operator="containsText" text="09.00 -15:00">
      <formula>NOT(ISERROR(SEARCH("09.00 -15:00",X146)))</formula>
    </cfRule>
    <cfRule type="containsText" dxfId="331" priority="101" operator="containsText" text="09.00 -16.00">
      <formula>NOT(ISERROR(SEARCH("09.00 -16.00",X146)))</formula>
    </cfRule>
  </conditionalFormatting>
  <conditionalFormatting sqref="X147:AS152">
    <cfRule type="containsText" dxfId="330" priority="96" operator="containsText" text="09.00 -13.00">
      <formula>NOT(ISERROR(SEARCH("09.00 -13.00",X147)))</formula>
    </cfRule>
    <cfRule type="containsText" dxfId="329" priority="97" operator="containsText" text="09.00 -15:00">
      <formula>NOT(ISERROR(SEARCH("09.00 -15:00",X147)))</formula>
    </cfRule>
    <cfRule type="containsText" dxfId="328" priority="98" operator="containsText" text="09.00 -16.00">
      <formula>NOT(ISERROR(SEARCH("09.00 -16.00",X147)))</formula>
    </cfRule>
  </conditionalFormatting>
  <conditionalFormatting sqref="X145:AS145">
    <cfRule type="containsText" dxfId="327" priority="93" operator="containsText" text="09.00 -13.00">
      <formula>NOT(ISERROR(SEARCH("09.00 -13.00",X145)))</formula>
    </cfRule>
    <cfRule type="containsText" dxfId="326" priority="94" operator="containsText" text="09.00 -15:00">
      <formula>NOT(ISERROR(SEARCH("09.00 -15:00",X145)))</formula>
    </cfRule>
    <cfRule type="containsText" dxfId="325" priority="95" operator="containsText" text="09.00 -16.00">
      <formula>NOT(ISERROR(SEARCH("09.00 -16.00",X145)))</formula>
    </cfRule>
  </conditionalFormatting>
  <conditionalFormatting sqref="X151:AS151">
    <cfRule type="containsText" dxfId="324" priority="92" operator="containsText" text="09:00 – 13.00 ">
      <formula>NOT(ISERROR(SEARCH("09:00 – 13.00 ",X151)))</formula>
    </cfRule>
  </conditionalFormatting>
  <conditionalFormatting sqref="X146:AS146">
    <cfRule type="containsText" dxfId="323" priority="87" operator="containsText" text="09.00 -13.00">
      <formula>NOT(ISERROR(SEARCH("09.00 -13.00",X146)))</formula>
    </cfRule>
    <cfRule type="containsText" dxfId="322" priority="88" operator="containsText" text="09.00 -15:00">
      <formula>NOT(ISERROR(SEARCH("09.00 -15:00",X146)))</formula>
    </cfRule>
    <cfRule type="containsText" dxfId="321" priority="89" operator="containsText" text="09.00 -16.00">
      <formula>NOT(ISERROR(SEARCH("09.00 -16.00",X146)))</formula>
    </cfRule>
  </conditionalFormatting>
  <conditionalFormatting sqref="X147:AS152">
    <cfRule type="containsText" dxfId="320" priority="84" operator="containsText" text="09.00 -13.00">
      <formula>NOT(ISERROR(SEARCH("09.00 -13.00",X147)))</formula>
    </cfRule>
    <cfRule type="containsText" dxfId="319" priority="85" operator="containsText" text="09.00 -15:00">
      <formula>NOT(ISERROR(SEARCH("09.00 -15:00",X147)))</formula>
    </cfRule>
    <cfRule type="containsText" dxfId="318" priority="86" operator="containsText" text="09.00 -16.00">
      <formula>NOT(ISERROR(SEARCH("09.00 -16.00",X147)))</formula>
    </cfRule>
  </conditionalFormatting>
  <conditionalFormatting sqref="X145:AS145">
    <cfRule type="containsText" dxfId="317" priority="81" operator="containsText" text="09.00 -13.00">
      <formula>NOT(ISERROR(SEARCH("09.00 -13.00",X145)))</formula>
    </cfRule>
    <cfRule type="containsText" dxfId="316" priority="82" operator="containsText" text="09.00 -15:00">
      <formula>NOT(ISERROR(SEARCH("09.00 -15:00",X145)))</formula>
    </cfRule>
    <cfRule type="containsText" dxfId="315" priority="83" operator="containsText" text="09.00 -16.00">
      <formula>NOT(ISERROR(SEARCH("09.00 -16.00",X145)))</formula>
    </cfRule>
  </conditionalFormatting>
  <conditionalFormatting sqref="X146:AS146">
    <cfRule type="containsText" dxfId="314" priority="78" operator="containsText" text="09.00 -13:00">
      <formula>NOT(ISERROR(SEARCH("09.00 -13:00",X146)))</formula>
    </cfRule>
    <cfRule type="containsText" dxfId="313" priority="79" operator="containsText" text="08.30 -17.30">
      <formula>NOT(ISERROR(SEARCH("08.30 -17.30",X146)))</formula>
    </cfRule>
    <cfRule type="containsText" dxfId="312" priority="80" operator="containsText" text="08.30 -15:30">
      <formula>NOT(ISERROR(SEARCH("08.30 -15:30",X146)))</formula>
    </cfRule>
  </conditionalFormatting>
  <conditionalFormatting sqref="X147:AS152">
    <cfRule type="containsText" dxfId="311" priority="75" operator="containsText" text="09.00 -13.00">
      <formula>NOT(ISERROR(SEARCH("09.00 -13.00",X147)))</formula>
    </cfRule>
    <cfRule type="containsText" dxfId="310" priority="76" operator="containsText" text="09.00 -15:00">
      <formula>NOT(ISERROR(SEARCH("09.00 -15:00",X147)))</formula>
    </cfRule>
    <cfRule type="containsText" dxfId="309" priority="77" operator="containsText" text="09.00 -16.00">
      <formula>NOT(ISERROR(SEARCH("09.00 -16.00",X147)))</formula>
    </cfRule>
  </conditionalFormatting>
  <conditionalFormatting sqref="X147:AS152">
    <cfRule type="containsText" dxfId="308" priority="72" operator="containsText" text="09.00 -13:00">
      <formula>NOT(ISERROR(SEARCH("09.00 -13:00",X147)))</formula>
    </cfRule>
    <cfRule type="containsText" dxfId="307" priority="73" operator="containsText" text="08.30 -17.30">
      <formula>NOT(ISERROR(SEARCH("08.30 -17.30",X147)))</formula>
    </cfRule>
    <cfRule type="containsText" dxfId="306" priority="74" operator="containsText" text="08.30 -15:30">
      <formula>NOT(ISERROR(SEARCH("08.30 -15:30",X147)))</formula>
    </cfRule>
  </conditionalFormatting>
  <conditionalFormatting sqref="X145:AS145">
    <cfRule type="containsText" dxfId="305" priority="69" operator="containsText" text="09.00 -13.00">
      <formula>NOT(ISERROR(SEARCH("09.00 -13.00",X145)))</formula>
    </cfRule>
    <cfRule type="containsText" dxfId="304" priority="70" operator="containsText" text="09.00 -15:00">
      <formula>NOT(ISERROR(SEARCH("09.00 -15:00",X145)))</formula>
    </cfRule>
    <cfRule type="containsText" dxfId="303" priority="71" operator="containsText" text="09.00 -16.00">
      <formula>NOT(ISERROR(SEARCH("09.00 -16.00",X145)))</formula>
    </cfRule>
  </conditionalFormatting>
  <conditionalFormatting sqref="X145:AS145">
    <cfRule type="containsText" dxfId="302" priority="66" operator="containsText" text="09.00 -13:00">
      <formula>NOT(ISERROR(SEARCH("09.00 -13:00",X145)))</formula>
    </cfRule>
    <cfRule type="containsText" dxfId="301" priority="67" operator="containsText" text="08.30 -17.30">
      <formula>NOT(ISERROR(SEARCH("08.30 -17.30",X145)))</formula>
    </cfRule>
    <cfRule type="containsText" dxfId="300" priority="68" operator="containsText" text="08.30 -15:30">
      <formula>NOT(ISERROR(SEARCH("08.30 -15:30",X145)))</formula>
    </cfRule>
  </conditionalFormatting>
  <conditionalFormatting sqref="X155:AS162">
    <cfRule type="containsText" dxfId="299" priority="48" operator="containsText" text="08.30 – 14.30">
      <formula>NOT(ISERROR(SEARCH("08.30 – 14.30",X155)))</formula>
    </cfRule>
    <cfRule type="containsText" dxfId="298" priority="49" operator="containsText" text="09:30 – 18.30">
      <formula>NOT(ISERROR(SEARCH("09:30 – 18.30",X155)))</formula>
    </cfRule>
    <cfRule type="containsText" dxfId="297" priority="50" operator="containsText" text="10.30 – 18.30">
      <formula>NOT(ISERROR(SEARCH("10.30 – 18.30",X155)))</formula>
    </cfRule>
    <cfRule type="containsText" dxfId="296" priority="51" operator="containsText" text="09.30 – 18.30">
      <formula>NOT(ISERROR(SEARCH("09.30 – 18.30",X155)))</formula>
    </cfRule>
    <cfRule type="containsText" dxfId="295" priority="53" operator="containsText" text="09.00 – 13:00">
      <formula>NOT(ISERROR(SEARCH("09.00 – 13:00",X155)))</formula>
    </cfRule>
    <cfRule type="containsText" dxfId="294" priority="54" operator="containsText" text="08.30 – 16.30">
      <formula>NOT(ISERROR(SEARCH("08.30 – 16.30",X155)))</formula>
    </cfRule>
    <cfRule type="containsText" dxfId="293" priority="55" operator="containsText" text="08:30 – 17.30">
      <formula>NOT(ISERROR(SEARCH("08:30 – 17.30",X155)))</formula>
    </cfRule>
    <cfRule type="containsText" dxfId="292" priority="56" operator="containsText" text="08.30 – 17.30">
      <formula>NOT(ISERROR(SEARCH("08.30 – 17.30",X155)))</formula>
    </cfRule>
    <cfRule type="containsText" dxfId="291" priority="57" operator="containsText" text="09.00 – 18.00">
      <formula>NOT(ISERROR(SEARCH("09.00 – 18.00",X155)))</formula>
    </cfRule>
    <cfRule type="containsText" dxfId="290" priority="58" operator="containsText" text="09.00 – 13.00">
      <formula>NOT(ISERROR(SEARCH("09.00 – 13.00",X155)))</formula>
    </cfRule>
    <cfRule type="containsText" dxfId="289" priority="59" operator="containsText" text="11.30 – 19.30">
      <formula>NOT(ISERROR(SEARCH("11.30 – 19.30",X155)))</formula>
    </cfRule>
    <cfRule type="containsText" dxfId="288" priority="60" operator="containsText" text="10.30 – 19.30">
      <formula>NOT(ISERROR(SEARCH("10.30 – 19.30",X155)))</formula>
    </cfRule>
    <cfRule type="containsText" dxfId="287" priority="61" operator="containsText" text="09.00 – 15.00">
      <formula>NOT(ISERROR(SEARCH("09.00 – 15.00",X155)))</formula>
    </cfRule>
    <cfRule type="containsText" dxfId="286" priority="62" operator="containsText" text="1 2 : 3 0">
      <formula>NOT(ISERROR(SEARCH("1 2 : 3 0",X155)))</formula>
    </cfRule>
    <cfRule type="containsText" dxfId="285" priority="63" operator="containsText" text="1 3 : 3 0">
      <formula>NOT(ISERROR(SEARCH("1 3 : 3 0",X155)))</formula>
    </cfRule>
    <cfRule type="containsText" dxfId="284" priority="64" operator="containsText" text="FESTIVITÁ">
      <formula>NOT(ISERROR(SEARCH("FESTIVITÁ",X155)))</formula>
    </cfRule>
    <cfRule type="cellIs" dxfId="283" priority="65" operator="equal">
      <formula>"DOMENICA"</formula>
    </cfRule>
  </conditionalFormatting>
  <conditionalFormatting sqref="X155:AS162">
    <cfRule type="containsText" dxfId="282" priority="40" operator="containsText" text="09.00 - 13.00">
      <formula>NOT(ISERROR(SEARCH("09.00 - 13.00",X155)))</formula>
    </cfRule>
    <cfRule type="containsText" dxfId="281" priority="43" operator="containsText" text="09.00 – 15:00">
      <formula>NOT(ISERROR(SEARCH("09.00 – 15:00",X155)))</formula>
    </cfRule>
    <cfRule type="containsText" dxfId="280" priority="44" operator="containsText" text="09.00 – 16.00">
      <formula>NOT(ISERROR(SEARCH("09.00 – 16.00",X155)))</formula>
    </cfRule>
    <cfRule type="containsText" dxfId="279" priority="45" operator="containsText" text="09.00 - 13:00">
      <formula>NOT(ISERROR(SEARCH("09.00 - 13:00",X155)))</formula>
    </cfRule>
    <cfRule type="containsText" dxfId="278" priority="46" operator="containsText" text="08.30 – 16:30 ">
      <formula>NOT(ISERROR(SEARCH("08.30 – 16:30 ",X155)))</formula>
    </cfRule>
    <cfRule type="containsText" dxfId="277" priority="47" operator="containsText" text="08.30 – 17:30 ">
      <formula>NOT(ISERROR(SEARCH("08.30 – 17:30 ",X155)))</formula>
    </cfRule>
  </conditionalFormatting>
  <conditionalFormatting sqref="X155:AS162">
    <cfRule type="containsText" dxfId="276" priority="42" operator="containsText" text="1 3 : 0 0">
      <formula>NOT(ISERROR(SEARCH("1 3 : 0 0",X155)))</formula>
    </cfRule>
  </conditionalFormatting>
  <conditionalFormatting sqref="X155:AS155">
    <cfRule type="containsText" dxfId="275" priority="41" operator="containsText" text="13:00">
      <formula>NOT(ISERROR(SEARCH("13:00",X155)))</formula>
    </cfRule>
  </conditionalFormatting>
  <conditionalFormatting sqref="X155:AS162">
    <cfRule type="containsText" dxfId="274" priority="52" operator="containsText" text="09:00 – 13.00 ">
      <formula>NOT(ISERROR(SEARCH("09:00 – 13.00 ",X155)))</formula>
    </cfRule>
  </conditionalFormatting>
  <conditionalFormatting sqref="X161:AS161">
    <cfRule type="containsText" dxfId="273" priority="39" operator="containsText" text="09:00 – 13.00 ">
      <formula>NOT(ISERROR(SEARCH("09:00 – 13.00 ",X161)))</formula>
    </cfRule>
  </conditionalFormatting>
  <conditionalFormatting sqref="X155:AS162">
    <cfRule type="containsText" dxfId="272" priority="38" operator="containsText" text="09:00 – 13.00 ">
      <formula>NOT(ISERROR(SEARCH("09:00 – 13.00 ",X155)))</formula>
    </cfRule>
  </conditionalFormatting>
  <conditionalFormatting sqref="X161:AS162">
    <cfRule type="containsText" dxfId="271" priority="37" operator="containsText" text="09:00 – 13.00 ">
      <formula>NOT(ISERROR(SEARCH("09:00 – 13.00 ",X161)))</formula>
    </cfRule>
  </conditionalFormatting>
  <conditionalFormatting sqref="X156:AS156">
    <cfRule type="containsText" dxfId="270" priority="34" operator="containsText" text="09.00 -13.00">
      <formula>NOT(ISERROR(SEARCH("09.00 -13.00",X156)))</formula>
    </cfRule>
    <cfRule type="containsText" dxfId="269" priority="35" operator="containsText" text="09.00 -15:00">
      <formula>NOT(ISERROR(SEARCH("09.00 -15:00",X156)))</formula>
    </cfRule>
    <cfRule type="containsText" dxfId="268" priority="36" operator="containsText" text="09.00 -16.00">
      <formula>NOT(ISERROR(SEARCH("09.00 -16.00",X156)))</formula>
    </cfRule>
  </conditionalFormatting>
  <conditionalFormatting sqref="X157:AS162">
    <cfRule type="containsText" dxfId="267" priority="31" operator="containsText" text="09.00 -13.00">
      <formula>NOT(ISERROR(SEARCH("09.00 -13.00",X157)))</formula>
    </cfRule>
    <cfRule type="containsText" dxfId="266" priority="32" operator="containsText" text="09.00 -15:00">
      <formula>NOT(ISERROR(SEARCH("09.00 -15:00",X157)))</formula>
    </cfRule>
    <cfRule type="containsText" dxfId="265" priority="33" operator="containsText" text="09.00 -16.00">
      <formula>NOT(ISERROR(SEARCH("09.00 -16.00",X157)))</formula>
    </cfRule>
  </conditionalFormatting>
  <conditionalFormatting sqref="X155:AS155">
    <cfRule type="containsText" dxfId="264" priority="28" operator="containsText" text="09.00 -13.00">
      <formula>NOT(ISERROR(SEARCH("09.00 -13.00",X155)))</formula>
    </cfRule>
    <cfRule type="containsText" dxfId="263" priority="29" operator="containsText" text="09.00 -15:00">
      <formula>NOT(ISERROR(SEARCH("09.00 -15:00",X155)))</formula>
    </cfRule>
    <cfRule type="containsText" dxfId="262" priority="30" operator="containsText" text="09.00 -16.00">
      <formula>NOT(ISERROR(SEARCH("09.00 -16.00",X155)))</formula>
    </cfRule>
  </conditionalFormatting>
  <conditionalFormatting sqref="X161:AS161">
    <cfRule type="containsText" dxfId="261" priority="27" operator="containsText" text="09:00 – 13.00 ">
      <formula>NOT(ISERROR(SEARCH("09:00 – 13.00 ",X161)))</formula>
    </cfRule>
  </conditionalFormatting>
  <conditionalFormatting sqref="X155:AS162">
    <cfRule type="containsText" dxfId="260" priority="26" operator="containsText" text="09:00 – 13.00 ">
      <formula>NOT(ISERROR(SEARCH("09:00 – 13.00 ",X155)))</formula>
    </cfRule>
  </conditionalFormatting>
  <conditionalFormatting sqref="X161:AS162">
    <cfRule type="containsText" dxfId="259" priority="25" operator="containsText" text="09:00 – 13.00 ">
      <formula>NOT(ISERROR(SEARCH("09:00 – 13.00 ",X161)))</formula>
    </cfRule>
  </conditionalFormatting>
  <conditionalFormatting sqref="X156:AS156">
    <cfRule type="containsText" dxfId="258" priority="22" operator="containsText" text="09.00 -13.00">
      <formula>NOT(ISERROR(SEARCH("09.00 -13.00",X156)))</formula>
    </cfRule>
    <cfRule type="containsText" dxfId="257" priority="23" operator="containsText" text="09.00 -15:00">
      <formula>NOT(ISERROR(SEARCH("09.00 -15:00",X156)))</formula>
    </cfRule>
    <cfRule type="containsText" dxfId="256" priority="24" operator="containsText" text="09.00 -16.00">
      <formula>NOT(ISERROR(SEARCH("09.00 -16.00",X156)))</formula>
    </cfRule>
  </conditionalFormatting>
  <conditionalFormatting sqref="X157:AS162">
    <cfRule type="containsText" dxfId="255" priority="19" operator="containsText" text="09.00 -13.00">
      <formula>NOT(ISERROR(SEARCH("09.00 -13.00",X157)))</formula>
    </cfRule>
    <cfRule type="containsText" dxfId="254" priority="20" operator="containsText" text="09.00 -15:00">
      <formula>NOT(ISERROR(SEARCH("09.00 -15:00",X157)))</formula>
    </cfRule>
    <cfRule type="containsText" dxfId="253" priority="21" operator="containsText" text="09.00 -16.00">
      <formula>NOT(ISERROR(SEARCH("09.00 -16.00",X157)))</formula>
    </cfRule>
  </conditionalFormatting>
  <conditionalFormatting sqref="X155:AS155">
    <cfRule type="containsText" dxfId="252" priority="16" operator="containsText" text="09.00 -13.00">
      <formula>NOT(ISERROR(SEARCH("09.00 -13.00",X155)))</formula>
    </cfRule>
    <cfRule type="containsText" dxfId="251" priority="17" operator="containsText" text="09.00 -15:00">
      <formula>NOT(ISERROR(SEARCH("09.00 -15:00",X155)))</formula>
    </cfRule>
    <cfRule type="containsText" dxfId="250" priority="18" operator="containsText" text="09.00 -16.00">
      <formula>NOT(ISERROR(SEARCH("09.00 -16.00",X155)))</formula>
    </cfRule>
  </conditionalFormatting>
  <conditionalFormatting sqref="X156:AS156">
    <cfRule type="containsText" dxfId="249" priority="13" operator="containsText" text="09.00 -13:00">
      <formula>NOT(ISERROR(SEARCH("09.00 -13:00",X156)))</formula>
    </cfRule>
    <cfRule type="containsText" dxfId="248" priority="14" operator="containsText" text="08.30 -17.30">
      <formula>NOT(ISERROR(SEARCH("08.30 -17.30",X156)))</formula>
    </cfRule>
    <cfRule type="containsText" dxfId="247" priority="15" operator="containsText" text="08.30 -15:30">
      <formula>NOT(ISERROR(SEARCH("08.30 -15:30",X156)))</formula>
    </cfRule>
  </conditionalFormatting>
  <conditionalFormatting sqref="X157:AS162">
    <cfRule type="containsText" dxfId="246" priority="10" operator="containsText" text="09.00 -13.00">
      <formula>NOT(ISERROR(SEARCH("09.00 -13.00",X157)))</formula>
    </cfRule>
    <cfRule type="containsText" dxfId="245" priority="11" operator="containsText" text="09.00 -15:00">
      <formula>NOT(ISERROR(SEARCH("09.00 -15:00",X157)))</formula>
    </cfRule>
    <cfRule type="containsText" dxfId="244" priority="12" operator="containsText" text="09.00 -16.00">
      <formula>NOT(ISERROR(SEARCH("09.00 -16.00",X157)))</formula>
    </cfRule>
  </conditionalFormatting>
  <conditionalFormatting sqref="X157:AS162">
    <cfRule type="containsText" dxfId="243" priority="7" operator="containsText" text="09.00 -13:00">
      <formula>NOT(ISERROR(SEARCH("09.00 -13:00",X157)))</formula>
    </cfRule>
    <cfRule type="containsText" dxfId="242" priority="8" operator="containsText" text="08.30 -17.30">
      <formula>NOT(ISERROR(SEARCH("08.30 -17.30",X157)))</formula>
    </cfRule>
    <cfRule type="containsText" dxfId="241" priority="9" operator="containsText" text="08.30 -15:30">
      <formula>NOT(ISERROR(SEARCH("08.30 -15:30",X157)))</formula>
    </cfRule>
  </conditionalFormatting>
  <conditionalFormatting sqref="X155:AS155">
    <cfRule type="containsText" dxfId="240" priority="4" operator="containsText" text="09.00 -13.00">
      <formula>NOT(ISERROR(SEARCH("09.00 -13.00",X155)))</formula>
    </cfRule>
    <cfRule type="containsText" dxfId="239" priority="5" operator="containsText" text="09.00 -15:00">
      <formula>NOT(ISERROR(SEARCH("09.00 -15:00",X155)))</formula>
    </cfRule>
    <cfRule type="containsText" dxfId="238" priority="6" operator="containsText" text="09.00 -16.00">
      <formula>NOT(ISERROR(SEARCH("09.00 -16.00",X155)))</formula>
    </cfRule>
  </conditionalFormatting>
  <conditionalFormatting sqref="X155:AS155">
    <cfRule type="containsText" dxfId="237" priority="1" operator="containsText" text="09.00 -13:00">
      <formula>NOT(ISERROR(SEARCH("09.00 -13:00",X155)))</formula>
    </cfRule>
    <cfRule type="containsText" dxfId="236" priority="2" operator="containsText" text="08.30 -17.30">
      <formula>NOT(ISERROR(SEARCH("08.30 -17.30",X155)))</formula>
    </cfRule>
    <cfRule type="containsText" dxfId="235" priority="3" operator="containsText" text="08.30 -15:30">
      <formula>NOT(ISERROR(SEARCH("08.30 -15:30",X155)))</formula>
    </cfRule>
  </conditionalFormatting>
  <pageMargins left="0.23611111111111099" right="0.23611111111111099" top="0.74791666666666701" bottom="0.74791666666666701" header="0.51180555555555496" footer="0.51180555555555496"/>
  <pageSetup paperSize="9" scale="80" firstPageNumber="0" orientation="landscape" r:id="rId1"/>
  <drawing r:id="rId2"/>
  <extLst>
    <ext xmlns:x14="http://schemas.microsoft.com/office/spreadsheetml/2009/9/main" uri="{CCE6A557-97BC-4b89-ADB6-D9C93CAAB3DF}">
      <x14:dataValidations xmlns:xm="http://schemas.microsoft.com/office/excel/2006/main" disablePrompts="1" count="1">
        <x14:dataValidation type="list" allowBlank="1" xr:uid="{EB33EE59-7CF9-401F-A644-4B3A4F180A1F}">
          <x14:formula1>
            <xm:f>Tipologie!$B$2:$AM$2</xm:f>
          </x14:formula1>
          <xm:sqref>C134:S134 C100:S100 C154:S154 BK100:BT100 C80:S80 C144:S144 C60:S60 C114:S114 C124:S124 C6:S6 W144:AS144 C16:S16 C36:S36 C46:S46 C26:S26 C70:S70 C90:S90 W60:AS60 W114:AS114 W6:AS6 W46:AS46 W124:AS124 W16:AS16 W90:AS90 BB144:BG144 W26:AS26 BK36:BT36 W100:AS100 W80:AS80 W36:AS36 W154:AS154 W70:AS70 BK124:BT124 BK60:BT60 BB124:BG124 BB80:BG80 BB154:BG154 BB26:BG26 BB16:BG16 BB134:BG134 BB60:BG60 BB70:BG70 BB6:BG6 BB36:BG36 BB46:BG46 BB90:BG90 BB114:BG114 BB100 BK144:BT144 BK134:BT134 BK154:BT154 BK114:BT114 BK70:BT70 BK80:BT80 BK90:BT90 BK26:BT26 BK16:BT16 BK6:BT6 BK46:BT46 W134:AS134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64F43-DBE7-4383-B4FD-29EC601379AC}">
  <sheetPr codeName="Foglio11">
    <tabColor rgb="FFE2EFDA"/>
  </sheetPr>
  <dimension ref="A1:M46"/>
  <sheetViews>
    <sheetView workbookViewId="0">
      <selection activeCell="N9" sqref="N9"/>
    </sheetView>
  </sheetViews>
  <sheetFormatPr defaultRowHeight="13.2" x14ac:dyDescent="0.25"/>
  <cols>
    <col min="2" max="2" width="23" bestFit="1" customWidth="1"/>
    <col min="4" max="4" width="15.6640625" bestFit="1" customWidth="1"/>
    <col min="10" max="10" width="24.6640625" bestFit="1" customWidth="1"/>
  </cols>
  <sheetData>
    <row r="1" spans="1:13" ht="14.4" x14ac:dyDescent="0.3">
      <c r="A1" s="173"/>
      <c r="B1" s="174" t="s">
        <v>225</v>
      </c>
      <c r="C1" s="174"/>
      <c r="D1" s="175"/>
      <c r="E1" s="176" t="s">
        <v>250</v>
      </c>
      <c r="F1" s="176" t="s">
        <v>249</v>
      </c>
      <c r="G1" s="176" t="s">
        <v>251</v>
      </c>
      <c r="H1" s="176" t="s">
        <v>252</v>
      </c>
      <c r="I1" s="176" t="s">
        <v>253</v>
      </c>
      <c r="J1" s="192" t="s">
        <v>226</v>
      </c>
      <c r="K1" s="173"/>
      <c r="L1" s="173"/>
      <c r="M1" s="173"/>
    </row>
    <row r="2" spans="1:13" ht="14.4" x14ac:dyDescent="0.3">
      <c r="A2" s="178">
        <v>1</v>
      </c>
      <c r="B2" s="179" t="s">
        <v>23</v>
      </c>
      <c r="C2" s="180" t="s">
        <v>227</v>
      </c>
      <c r="D2" s="179"/>
      <c r="E2" s="180" t="s">
        <v>228</v>
      </c>
      <c r="F2" s="180" t="s">
        <v>228</v>
      </c>
      <c r="G2" s="180" t="s">
        <v>228</v>
      </c>
      <c r="H2" s="180" t="s">
        <v>228</v>
      </c>
      <c r="I2" s="180" t="s">
        <v>228</v>
      </c>
      <c r="J2" s="177"/>
      <c r="K2" s="173"/>
      <c r="L2" s="173"/>
      <c r="M2" s="173"/>
    </row>
    <row r="3" spans="1:13" ht="14.4" x14ac:dyDescent="0.3">
      <c r="A3" s="178">
        <v>2</v>
      </c>
      <c r="B3" s="179" t="s">
        <v>24</v>
      </c>
      <c r="C3" s="180" t="s">
        <v>227</v>
      </c>
      <c r="D3" s="179"/>
      <c r="E3" s="180" t="s">
        <v>228</v>
      </c>
      <c r="F3" s="180" t="s">
        <v>228</v>
      </c>
      <c r="G3" s="180" t="s">
        <v>228</v>
      </c>
      <c r="H3" s="180" t="s">
        <v>228</v>
      </c>
      <c r="I3" s="180" t="s">
        <v>228</v>
      </c>
      <c r="J3" s="177"/>
      <c r="K3" s="173"/>
      <c r="L3" s="173"/>
      <c r="M3" s="173"/>
    </row>
    <row r="4" spans="1:13" ht="14.4" x14ac:dyDescent="0.3">
      <c r="A4" s="178">
        <v>3</v>
      </c>
      <c r="B4" s="181" t="s">
        <v>25</v>
      </c>
      <c r="C4" s="193" t="s">
        <v>227</v>
      </c>
      <c r="D4" s="175"/>
      <c r="E4" s="182"/>
      <c r="F4" s="182"/>
      <c r="G4" s="182"/>
      <c r="H4" s="182" t="s">
        <v>228</v>
      </c>
      <c r="I4" s="182"/>
      <c r="J4" s="177"/>
      <c r="K4" s="173"/>
      <c r="L4" s="173"/>
      <c r="M4" s="173"/>
    </row>
    <row r="5" spans="1:13" ht="14.4" x14ac:dyDescent="0.3">
      <c r="A5" s="178">
        <v>4</v>
      </c>
      <c r="B5" s="175" t="s">
        <v>26</v>
      </c>
      <c r="C5" s="193" t="s">
        <v>227</v>
      </c>
      <c r="D5" s="175"/>
      <c r="E5" s="182"/>
      <c r="F5" s="182"/>
      <c r="G5" s="182" t="s">
        <v>228</v>
      </c>
      <c r="H5" s="182"/>
      <c r="I5" s="182"/>
      <c r="J5" s="177"/>
      <c r="K5" s="173"/>
      <c r="L5" s="173"/>
      <c r="M5" s="173"/>
    </row>
    <row r="6" spans="1:13" ht="14.4" x14ac:dyDescent="0.3">
      <c r="A6" s="178">
        <v>5</v>
      </c>
      <c r="B6" s="175" t="s">
        <v>27</v>
      </c>
      <c r="C6" s="193" t="s">
        <v>227</v>
      </c>
      <c r="D6" s="175"/>
      <c r="E6" s="182"/>
      <c r="F6" s="182"/>
      <c r="G6" s="182" t="s">
        <v>228</v>
      </c>
      <c r="H6" s="182"/>
      <c r="I6" s="182"/>
      <c r="J6" s="177"/>
      <c r="K6" s="173"/>
      <c r="L6" s="173"/>
      <c r="M6" s="173"/>
    </row>
    <row r="7" spans="1:13" ht="14.4" x14ac:dyDescent="0.3">
      <c r="A7" s="178">
        <v>6</v>
      </c>
      <c r="B7" s="181" t="s">
        <v>28</v>
      </c>
      <c r="C7" s="193" t="s">
        <v>227</v>
      </c>
      <c r="D7" s="175"/>
      <c r="E7" s="182"/>
      <c r="F7" s="182"/>
      <c r="G7" s="182"/>
      <c r="H7" s="182"/>
      <c r="I7" s="182"/>
      <c r="J7" s="177" t="s">
        <v>229</v>
      </c>
      <c r="K7" s="173"/>
      <c r="L7" s="173"/>
      <c r="M7" s="173"/>
    </row>
    <row r="8" spans="1:13" ht="14.4" x14ac:dyDescent="0.3">
      <c r="A8" s="178">
        <v>7</v>
      </c>
      <c r="B8" s="181" t="s">
        <v>29</v>
      </c>
      <c r="C8" s="193" t="s">
        <v>227</v>
      </c>
      <c r="D8" s="175"/>
      <c r="E8" s="182"/>
      <c r="F8" s="182" t="s">
        <v>228</v>
      </c>
      <c r="G8" s="182" t="s">
        <v>228</v>
      </c>
      <c r="H8" s="182" t="s">
        <v>228</v>
      </c>
      <c r="I8" s="182"/>
      <c r="J8" s="177"/>
      <c r="K8" s="173"/>
      <c r="L8" s="173"/>
      <c r="M8" s="173"/>
    </row>
    <row r="9" spans="1:13" ht="14.4" x14ac:dyDescent="0.3">
      <c r="A9" s="178">
        <v>8</v>
      </c>
      <c r="B9" s="179" t="s">
        <v>30</v>
      </c>
      <c r="C9" s="180" t="s">
        <v>227</v>
      </c>
      <c r="D9" s="179"/>
      <c r="E9" s="180"/>
      <c r="F9" s="180"/>
      <c r="G9" s="180"/>
      <c r="H9" s="180"/>
      <c r="I9" s="180"/>
      <c r="J9" s="177" t="s">
        <v>229</v>
      </c>
      <c r="K9" s="173"/>
      <c r="L9" s="173"/>
      <c r="M9" s="173"/>
    </row>
    <row r="10" spans="1:13" ht="14.4" x14ac:dyDescent="0.3">
      <c r="A10" s="178">
        <v>9</v>
      </c>
      <c r="B10" s="181" t="s">
        <v>32</v>
      </c>
      <c r="C10" s="193" t="s">
        <v>227</v>
      </c>
      <c r="D10" s="175"/>
      <c r="E10" s="182"/>
      <c r="F10" s="182"/>
      <c r="G10" s="182" t="s">
        <v>228</v>
      </c>
      <c r="H10" s="182"/>
      <c r="I10" s="182"/>
      <c r="J10" s="177"/>
      <c r="K10" s="173"/>
      <c r="L10" s="173"/>
      <c r="M10" s="173"/>
    </row>
    <row r="11" spans="1:13" ht="14.4" x14ac:dyDescent="0.3">
      <c r="A11" s="178">
        <v>10</v>
      </c>
      <c r="B11" s="181" t="s">
        <v>33</v>
      </c>
      <c r="C11" s="193" t="s">
        <v>227</v>
      </c>
      <c r="D11" s="175"/>
      <c r="E11" s="182"/>
      <c r="F11" s="182" t="s">
        <v>228</v>
      </c>
      <c r="G11" s="182"/>
      <c r="H11" s="182"/>
      <c r="I11" s="182"/>
      <c r="J11" s="177"/>
      <c r="K11" s="173"/>
      <c r="L11" s="173"/>
      <c r="M11" s="173"/>
    </row>
    <row r="12" spans="1:13" ht="14.4" x14ac:dyDescent="0.3">
      <c r="A12" s="178">
        <v>11</v>
      </c>
      <c r="B12" s="181" t="s">
        <v>31</v>
      </c>
      <c r="C12" s="193" t="s">
        <v>227</v>
      </c>
      <c r="D12" s="175"/>
      <c r="E12" s="182"/>
      <c r="F12" s="182" t="s">
        <v>228</v>
      </c>
      <c r="G12" s="182" t="s">
        <v>230</v>
      </c>
      <c r="H12" s="182"/>
      <c r="I12" s="182"/>
      <c r="J12" s="177"/>
      <c r="K12" s="173"/>
      <c r="L12" s="173"/>
      <c r="M12" s="173"/>
    </row>
    <row r="13" spans="1:13" ht="14.4" x14ac:dyDescent="0.3">
      <c r="A13" s="178">
        <v>12</v>
      </c>
      <c r="B13" s="175" t="s">
        <v>1</v>
      </c>
      <c r="C13" s="182" t="s">
        <v>231</v>
      </c>
      <c r="D13" s="175"/>
      <c r="E13" s="182"/>
      <c r="F13" s="182"/>
      <c r="G13" s="182"/>
      <c r="H13" s="182"/>
      <c r="I13" s="182"/>
      <c r="J13" s="177" t="s">
        <v>229</v>
      </c>
      <c r="K13" s="173"/>
      <c r="L13" s="173"/>
      <c r="M13" s="173"/>
    </row>
    <row r="14" spans="1:13" ht="14.4" x14ac:dyDescent="0.3">
      <c r="A14" s="178">
        <v>13</v>
      </c>
      <c r="B14" s="175" t="s">
        <v>146</v>
      </c>
      <c r="C14" s="182" t="s">
        <v>231</v>
      </c>
      <c r="D14" s="175"/>
      <c r="E14" s="182" t="s">
        <v>228</v>
      </c>
      <c r="F14" s="182"/>
      <c r="G14" s="182" t="s">
        <v>228</v>
      </c>
      <c r="H14" s="182"/>
      <c r="I14" s="182" t="s">
        <v>228</v>
      </c>
      <c r="J14" s="177"/>
      <c r="K14" s="173"/>
      <c r="L14" s="173"/>
      <c r="M14" s="173"/>
    </row>
    <row r="15" spans="1:13" ht="14.4" x14ac:dyDescent="0.3">
      <c r="A15" s="178">
        <v>14</v>
      </c>
      <c r="B15" s="179" t="s">
        <v>232</v>
      </c>
      <c r="C15" s="180" t="s">
        <v>231</v>
      </c>
      <c r="D15" s="179"/>
      <c r="E15" s="180" t="s">
        <v>228</v>
      </c>
      <c r="F15" s="180" t="s">
        <v>228</v>
      </c>
      <c r="G15" s="180" t="s">
        <v>228</v>
      </c>
      <c r="H15" s="180" t="s">
        <v>228</v>
      </c>
      <c r="I15" s="180" t="s">
        <v>228</v>
      </c>
      <c r="J15" s="177"/>
      <c r="K15" s="173"/>
      <c r="L15" s="173"/>
      <c r="M15" s="173"/>
    </row>
    <row r="16" spans="1:13" ht="14.4" x14ac:dyDescent="0.3">
      <c r="A16" s="178">
        <v>15</v>
      </c>
      <c r="B16" s="181" t="s">
        <v>149</v>
      </c>
      <c r="C16" s="193" t="s">
        <v>231</v>
      </c>
      <c r="D16" s="181"/>
      <c r="E16" s="182"/>
      <c r="F16" s="182"/>
      <c r="G16" s="182"/>
      <c r="H16" s="182"/>
      <c r="I16" s="182"/>
      <c r="J16" s="177" t="s">
        <v>229</v>
      </c>
      <c r="K16" s="173"/>
      <c r="L16" s="173"/>
      <c r="M16" s="173"/>
    </row>
    <row r="17" spans="1:13" ht="14.4" x14ac:dyDescent="0.3">
      <c r="A17" s="178">
        <v>16</v>
      </c>
      <c r="B17" s="175" t="s">
        <v>148</v>
      </c>
      <c r="C17" s="182" t="s">
        <v>231</v>
      </c>
      <c r="D17" s="175"/>
      <c r="E17" s="182"/>
      <c r="F17" s="182"/>
      <c r="G17" s="182"/>
      <c r="H17" s="182"/>
      <c r="I17" s="182" t="s">
        <v>230</v>
      </c>
      <c r="J17" s="177"/>
      <c r="K17" s="173"/>
      <c r="L17" s="173"/>
      <c r="M17" s="173"/>
    </row>
    <row r="18" spans="1:13" ht="14.4" x14ac:dyDescent="0.3">
      <c r="A18" s="178">
        <v>17</v>
      </c>
      <c r="B18" s="175" t="s">
        <v>233</v>
      </c>
      <c r="C18" s="182" t="s">
        <v>231</v>
      </c>
      <c r="D18" s="175"/>
      <c r="E18" s="182" t="s">
        <v>228</v>
      </c>
      <c r="F18" s="182"/>
      <c r="G18" s="182"/>
      <c r="H18" s="182"/>
      <c r="I18" s="182"/>
      <c r="J18" s="177"/>
      <c r="K18" s="173"/>
      <c r="L18" s="173"/>
      <c r="M18" s="173"/>
    </row>
    <row r="19" spans="1:13" ht="14.4" x14ac:dyDescent="0.3">
      <c r="A19" s="178">
        <v>18</v>
      </c>
      <c r="B19" s="181" t="s">
        <v>2</v>
      </c>
      <c r="C19" s="193" t="s">
        <v>231</v>
      </c>
      <c r="D19" s="181"/>
      <c r="E19" s="182"/>
      <c r="F19" s="182" t="s">
        <v>228</v>
      </c>
      <c r="G19" s="182"/>
      <c r="H19" s="182"/>
      <c r="I19" s="182"/>
      <c r="J19" s="177"/>
      <c r="K19" s="173"/>
      <c r="L19" s="173"/>
      <c r="M19" s="173"/>
    </row>
    <row r="20" spans="1:13" ht="14.4" x14ac:dyDescent="0.3">
      <c r="A20" s="178">
        <v>19</v>
      </c>
      <c r="B20" s="179" t="s">
        <v>3</v>
      </c>
      <c r="C20" s="180" t="s">
        <v>231</v>
      </c>
      <c r="D20" s="179"/>
      <c r="E20" s="180" t="s">
        <v>228</v>
      </c>
      <c r="F20" s="180" t="s">
        <v>228</v>
      </c>
      <c r="G20" s="180" t="s">
        <v>228</v>
      </c>
      <c r="H20" s="180" t="s">
        <v>228</v>
      </c>
      <c r="I20" s="180" t="s">
        <v>228</v>
      </c>
      <c r="J20" s="177"/>
      <c r="K20" s="173"/>
      <c r="L20" s="173"/>
      <c r="M20" s="173"/>
    </row>
    <row r="21" spans="1:13" ht="14.4" x14ac:dyDescent="0.3">
      <c r="A21" s="178">
        <v>20</v>
      </c>
      <c r="B21" s="175" t="s">
        <v>151</v>
      </c>
      <c r="C21" s="182" t="s">
        <v>231</v>
      </c>
      <c r="D21" s="175"/>
      <c r="E21" s="182"/>
      <c r="F21" s="182"/>
      <c r="G21" s="182"/>
      <c r="H21" s="182" t="s">
        <v>228</v>
      </c>
      <c r="I21" s="182"/>
      <c r="J21" s="177"/>
      <c r="K21" s="173"/>
      <c r="L21" s="173"/>
      <c r="M21" s="173"/>
    </row>
    <row r="22" spans="1:13" ht="14.4" x14ac:dyDescent="0.3">
      <c r="A22" s="178">
        <v>21</v>
      </c>
      <c r="B22" s="175" t="s">
        <v>4</v>
      </c>
      <c r="C22" s="182" t="s">
        <v>231</v>
      </c>
      <c r="D22" s="175"/>
      <c r="E22" s="182"/>
      <c r="F22" s="182"/>
      <c r="G22" s="182" t="s">
        <v>228</v>
      </c>
      <c r="H22" s="182"/>
      <c r="I22" s="182"/>
      <c r="J22" s="177"/>
      <c r="K22" s="173"/>
      <c r="L22" s="173"/>
      <c r="M22" s="173"/>
    </row>
    <row r="23" spans="1:13" ht="14.4" x14ac:dyDescent="0.3">
      <c r="A23" s="178">
        <v>22</v>
      </c>
      <c r="B23" s="179" t="s">
        <v>5</v>
      </c>
      <c r="C23" s="180" t="s">
        <v>231</v>
      </c>
      <c r="D23" s="179"/>
      <c r="E23" s="180" t="s">
        <v>228</v>
      </c>
      <c r="F23" s="180" t="s">
        <v>228</v>
      </c>
      <c r="G23" s="180" t="s">
        <v>228</v>
      </c>
      <c r="H23" s="180" t="s">
        <v>228</v>
      </c>
      <c r="I23" s="180" t="s">
        <v>228</v>
      </c>
      <c r="J23" s="177"/>
      <c r="K23" s="173"/>
      <c r="L23" s="173"/>
      <c r="M23" s="173"/>
    </row>
    <row r="24" spans="1:13" ht="14.4" x14ac:dyDescent="0.3">
      <c r="A24" s="178">
        <v>23</v>
      </c>
      <c r="B24" s="175" t="s">
        <v>6</v>
      </c>
      <c r="C24" s="182" t="s">
        <v>231</v>
      </c>
      <c r="D24" s="175"/>
      <c r="E24" s="182"/>
      <c r="F24" s="182" t="s">
        <v>228</v>
      </c>
      <c r="G24" s="182"/>
      <c r="H24" s="182" t="s">
        <v>228</v>
      </c>
      <c r="I24" s="182"/>
      <c r="J24" s="177"/>
      <c r="K24" s="173"/>
      <c r="L24" s="173"/>
      <c r="M24" s="173"/>
    </row>
    <row r="25" spans="1:13" ht="14.4" x14ac:dyDescent="0.3">
      <c r="A25" s="178">
        <v>24</v>
      </c>
      <c r="B25" s="175" t="s">
        <v>7</v>
      </c>
      <c r="C25" s="182" t="s">
        <v>231</v>
      </c>
      <c r="D25" s="175"/>
      <c r="E25" s="182" t="s">
        <v>230</v>
      </c>
      <c r="F25" s="182"/>
      <c r="G25" s="182" t="s">
        <v>230</v>
      </c>
      <c r="H25" s="182"/>
      <c r="I25" s="182"/>
      <c r="J25" s="177"/>
      <c r="K25" s="173"/>
      <c r="L25" s="173"/>
      <c r="M25" s="173"/>
    </row>
    <row r="26" spans="1:13" ht="14.4" x14ac:dyDescent="0.3">
      <c r="A26" s="178">
        <v>25</v>
      </c>
      <c r="B26" s="175" t="s">
        <v>234</v>
      </c>
      <c r="C26" s="182" t="s">
        <v>231</v>
      </c>
      <c r="D26" s="175"/>
      <c r="E26" s="182"/>
      <c r="F26" s="182"/>
      <c r="G26" s="182" t="s">
        <v>228</v>
      </c>
      <c r="H26" s="182"/>
      <c r="I26" s="182"/>
      <c r="J26" s="177"/>
      <c r="K26" s="173"/>
      <c r="L26" s="173"/>
      <c r="M26" s="173"/>
    </row>
    <row r="27" spans="1:13" ht="14.4" x14ac:dyDescent="0.3">
      <c r="A27" s="178">
        <v>26</v>
      </c>
      <c r="B27" s="179" t="s">
        <v>235</v>
      </c>
      <c r="C27" s="180" t="s">
        <v>231</v>
      </c>
      <c r="D27" s="179"/>
      <c r="E27" s="180" t="s">
        <v>228</v>
      </c>
      <c r="F27" s="180" t="s">
        <v>228</v>
      </c>
      <c r="G27" s="180" t="s">
        <v>228</v>
      </c>
      <c r="H27" s="180" t="s">
        <v>228</v>
      </c>
      <c r="I27" s="180" t="s">
        <v>228</v>
      </c>
      <c r="J27" s="177"/>
      <c r="K27" s="173"/>
      <c r="L27" s="173"/>
      <c r="M27" s="173"/>
    </row>
    <row r="28" spans="1:13" ht="14.4" x14ac:dyDescent="0.3">
      <c r="A28" s="178">
        <v>27</v>
      </c>
      <c r="B28" s="175" t="s">
        <v>8</v>
      </c>
      <c r="C28" s="182" t="s">
        <v>231</v>
      </c>
      <c r="D28" s="175"/>
      <c r="E28" s="182"/>
      <c r="F28" s="182"/>
      <c r="G28" s="182"/>
      <c r="H28" s="182" t="s">
        <v>230</v>
      </c>
      <c r="I28" s="182"/>
      <c r="J28" s="177" t="s">
        <v>236</v>
      </c>
      <c r="K28" s="173"/>
      <c r="L28" s="173"/>
      <c r="M28" s="173"/>
    </row>
    <row r="29" spans="1:13" ht="14.4" x14ac:dyDescent="0.3">
      <c r="A29" s="178">
        <v>28</v>
      </c>
      <c r="B29" s="175" t="s">
        <v>9</v>
      </c>
      <c r="C29" s="182" t="s">
        <v>231</v>
      </c>
      <c r="D29" s="175"/>
      <c r="E29" s="182"/>
      <c r="F29" s="182" t="s">
        <v>230</v>
      </c>
      <c r="G29" s="182"/>
      <c r="H29" s="182"/>
      <c r="I29" s="182"/>
      <c r="J29" s="177"/>
      <c r="K29" s="173"/>
      <c r="L29" s="173"/>
      <c r="M29" s="173"/>
    </row>
    <row r="30" spans="1:13" ht="14.4" x14ac:dyDescent="0.3">
      <c r="A30" s="178">
        <v>29</v>
      </c>
      <c r="B30" s="175" t="s">
        <v>10</v>
      </c>
      <c r="C30" s="182" t="s">
        <v>231</v>
      </c>
      <c r="D30" s="175"/>
      <c r="E30" s="182"/>
      <c r="F30" s="182"/>
      <c r="G30" s="182"/>
      <c r="H30" s="182" t="s">
        <v>230</v>
      </c>
      <c r="I30" s="182"/>
      <c r="J30" s="177"/>
      <c r="K30" s="173"/>
      <c r="L30" s="173"/>
      <c r="M30" s="173"/>
    </row>
    <row r="31" spans="1:13" ht="14.4" x14ac:dyDescent="0.3">
      <c r="A31" s="178">
        <v>30</v>
      </c>
      <c r="B31" s="179" t="s">
        <v>11</v>
      </c>
      <c r="C31" s="180" t="s">
        <v>231</v>
      </c>
      <c r="D31" s="179"/>
      <c r="E31" s="180" t="s">
        <v>228</v>
      </c>
      <c r="F31" s="180" t="s">
        <v>228</v>
      </c>
      <c r="G31" s="180" t="s">
        <v>228</v>
      </c>
      <c r="H31" s="180" t="s">
        <v>228</v>
      </c>
      <c r="I31" s="180" t="s">
        <v>228</v>
      </c>
      <c r="J31" s="177"/>
      <c r="K31" s="173"/>
      <c r="L31" s="173"/>
      <c r="M31" s="173"/>
    </row>
    <row r="32" spans="1:13" ht="14.4" x14ac:dyDescent="0.3">
      <c r="A32" s="178">
        <v>31</v>
      </c>
      <c r="B32" s="179" t="s">
        <v>34</v>
      </c>
      <c r="C32" s="180" t="s">
        <v>227</v>
      </c>
      <c r="D32" s="179"/>
      <c r="E32" s="180" t="s">
        <v>228</v>
      </c>
      <c r="F32" s="180" t="s">
        <v>228</v>
      </c>
      <c r="G32" s="180" t="s">
        <v>228</v>
      </c>
      <c r="H32" s="180" t="s">
        <v>228</v>
      </c>
      <c r="I32" s="180" t="s">
        <v>228</v>
      </c>
      <c r="J32" s="177"/>
      <c r="K32" s="173"/>
      <c r="L32" s="173"/>
      <c r="M32" s="173"/>
    </row>
    <row r="33" spans="1:13" ht="14.4" x14ac:dyDescent="0.3">
      <c r="A33" s="178">
        <v>32</v>
      </c>
      <c r="B33" s="175" t="s">
        <v>12</v>
      </c>
      <c r="C33" s="182" t="s">
        <v>231</v>
      </c>
      <c r="D33" s="175"/>
      <c r="E33" s="182"/>
      <c r="F33" s="182"/>
      <c r="G33" s="182"/>
      <c r="H33" s="182"/>
      <c r="I33" s="182" t="s">
        <v>228</v>
      </c>
      <c r="J33" s="177"/>
      <c r="K33" s="173"/>
      <c r="L33" s="173"/>
      <c r="M33" s="173"/>
    </row>
    <row r="34" spans="1:13" ht="14.4" x14ac:dyDescent="0.3">
      <c r="A34" s="312" t="s">
        <v>237</v>
      </c>
      <c r="B34" s="312"/>
      <c r="C34" s="312"/>
      <c r="D34" s="313"/>
      <c r="E34" s="183">
        <v>1</v>
      </c>
      <c r="F34" s="183">
        <v>4</v>
      </c>
      <c r="G34" s="183">
        <v>6</v>
      </c>
      <c r="H34" s="183">
        <v>3</v>
      </c>
      <c r="I34" s="183">
        <v>1</v>
      </c>
      <c r="J34" s="173"/>
      <c r="K34" s="173"/>
      <c r="L34" s="173"/>
      <c r="M34" s="173"/>
    </row>
    <row r="35" spans="1:13" ht="14.4" x14ac:dyDescent="0.3">
      <c r="A35" s="312" t="s">
        <v>238</v>
      </c>
      <c r="B35" s="312"/>
      <c r="C35" s="312"/>
      <c r="D35" s="313"/>
      <c r="E35" s="182">
        <v>3</v>
      </c>
      <c r="F35" s="182">
        <v>3</v>
      </c>
      <c r="G35" s="182">
        <v>4</v>
      </c>
      <c r="H35" s="182">
        <v>4</v>
      </c>
      <c r="I35" s="182">
        <v>3</v>
      </c>
      <c r="J35" s="173"/>
      <c r="K35" s="173"/>
      <c r="L35" s="173"/>
      <c r="M35" s="173"/>
    </row>
    <row r="36" spans="1:13" ht="14.4" x14ac:dyDescent="0.3">
      <c r="A36" s="173"/>
      <c r="B36" s="173"/>
      <c r="C36" s="173"/>
      <c r="D36" s="173"/>
      <c r="E36" s="184"/>
      <c r="F36" s="184"/>
      <c r="G36" s="184"/>
      <c r="H36" s="184"/>
      <c r="I36" s="184"/>
      <c r="J36" s="173"/>
      <c r="K36" s="173"/>
      <c r="L36" s="173"/>
      <c r="M36" s="173"/>
    </row>
    <row r="37" spans="1:13" ht="14.4" x14ac:dyDescent="0.3">
      <c r="A37" s="173"/>
      <c r="B37" s="173"/>
      <c r="C37" s="173"/>
      <c r="D37" s="173"/>
      <c r="E37" s="185" t="s">
        <v>250</v>
      </c>
      <c r="F37" s="186" t="s">
        <v>249</v>
      </c>
      <c r="G37" s="185" t="s">
        <v>251</v>
      </c>
      <c r="H37" s="186" t="s">
        <v>252</v>
      </c>
      <c r="I37" s="185" t="s">
        <v>253</v>
      </c>
      <c r="J37" s="184"/>
      <c r="K37" s="184"/>
      <c r="L37" s="184"/>
      <c r="M37" s="184"/>
    </row>
    <row r="38" spans="1:13" ht="14.4" x14ac:dyDescent="0.3">
      <c r="A38" s="187">
        <v>1</v>
      </c>
      <c r="B38" s="187" t="s">
        <v>239</v>
      </c>
      <c r="C38" s="187" t="s">
        <v>227</v>
      </c>
      <c r="D38" s="187"/>
      <c r="E38" s="186"/>
      <c r="F38" s="186" t="s">
        <v>228</v>
      </c>
      <c r="G38" s="186"/>
      <c r="H38" s="186"/>
      <c r="I38" s="186"/>
      <c r="J38" s="187"/>
      <c r="K38" s="173"/>
      <c r="L38" s="173"/>
      <c r="M38" s="173"/>
    </row>
    <row r="39" spans="1:13" ht="14.4" x14ac:dyDescent="0.3">
      <c r="A39" s="187">
        <v>2</v>
      </c>
      <c r="B39" s="187" t="s">
        <v>147</v>
      </c>
      <c r="C39" s="187" t="s">
        <v>231</v>
      </c>
      <c r="D39" s="187" t="s">
        <v>240</v>
      </c>
      <c r="E39" s="186" t="s">
        <v>228</v>
      </c>
      <c r="F39" s="186"/>
      <c r="G39" s="186"/>
      <c r="H39" s="186" t="s">
        <v>228</v>
      </c>
      <c r="I39" s="186" t="s">
        <v>228</v>
      </c>
      <c r="J39" s="187"/>
      <c r="K39" s="173"/>
      <c r="L39" s="173"/>
      <c r="M39" s="173"/>
    </row>
    <row r="40" spans="1:13" ht="14.4" x14ac:dyDescent="0.3">
      <c r="A40" s="187">
        <v>3</v>
      </c>
      <c r="B40" s="187" t="s">
        <v>241</v>
      </c>
      <c r="C40" s="187" t="s">
        <v>231</v>
      </c>
      <c r="D40" s="187" t="s">
        <v>240</v>
      </c>
      <c r="E40" s="186"/>
      <c r="F40" s="186" t="s">
        <v>228</v>
      </c>
      <c r="G40" s="186" t="s">
        <v>228</v>
      </c>
      <c r="H40" s="186" t="s">
        <v>228</v>
      </c>
      <c r="I40" s="186"/>
      <c r="J40" s="187"/>
      <c r="K40" s="173"/>
      <c r="L40" s="173"/>
      <c r="M40" s="173"/>
    </row>
    <row r="41" spans="1:13" ht="14.4" x14ac:dyDescent="0.3">
      <c r="A41" s="187">
        <v>4</v>
      </c>
      <c r="B41" s="188" t="s">
        <v>242</v>
      </c>
      <c r="C41" s="188" t="s">
        <v>227</v>
      </c>
      <c r="D41" s="188"/>
      <c r="E41" s="189" t="s">
        <v>228</v>
      </c>
      <c r="F41" s="189" t="s">
        <v>228</v>
      </c>
      <c r="G41" s="189" t="s">
        <v>228</v>
      </c>
      <c r="H41" s="189" t="s">
        <v>228</v>
      </c>
      <c r="I41" s="189" t="s">
        <v>228</v>
      </c>
      <c r="J41" s="187"/>
      <c r="K41" s="173"/>
      <c r="L41" s="173"/>
      <c r="M41" s="173"/>
    </row>
    <row r="42" spans="1:13" ht="14.4" x14ac:dyDescent="0.3">
      <c r="A42" s="187">
        <v>5</v>
      </c>
      <c r="B42" s="190" t="s">
        <v>243</v>
      </c>
      <c r="C42" s="190"/>
      <c r="D42" s="190" t="s">
        <v>244</v>
      </c>
      <c r="E42" s="191"/>
      <c r="F42" s="191"/>
      <c r="G42" s="191"/>
      <c r="H42" s="191"/>
      <c r="I42" s="191"/>
      <c r="J42" s="190"/>
      <c r="K42" s="173"/>
      <c r="L42" s="173"/>
      <c r="M42" s="173"/>
    </row>
    <row r="43" spans="1:13" ht="14.4" x14ac:dyDescent="0.3">
      <c r="A43" s="187">
        <v>6</v>
      </c>
      <c r="B43" s="188" t="s">
        <v>245</v>
      </c>
      <c r="C43" s="188" t="s">
        <v>227</v>
      </c>
      <c r="D43" s="188"/>
      <c r="E43" s="189" t="s">
        <v>228</v>
      </c>
      <c r="F43" s="189" t="s">
        <v>228</v>
      </c>
      <c r="G43" s="189" t="s">
        <v>228</v>
      </c>
      <c r="H43" s="189" t="s">
        <v>228</v>
      </c>
      <c r="I43" s="189" t="s">
        <v>228</v>
      </c>
      <c r="J43" s="187"/>
      <c r="K43" s="173"/>
      <c r="L43" s="173"/>
      <c r="M43" s="173"/>
    </row>
    <row r="44" spans="1:13" ht="14.4" x14ac:dyDescent="0.3">
      <c r="A44" s="187">
        <v>7</v>
      </c>
      <c r="B44" s="187" t="s">
        <v>246</v>
      </c>
      <c r="C44" s="187" t="s">
        <v>231</v>
      </c>
      <c r="D44" s="187" t="s">
        <v>240</v>
      </c>
      <c r="E44" s="186" t="s">
        <v>228</v>
      </c>
      <c r="F44" s="186"/>
      <c r="G44" s="186" t="s">
        <v>228</v>
      </c>
      <c r="H44" s="186"/>
      <c r="I44" s="186" t="s">
        <v>228</v>
      </c>
      <c r="J44" s="187"/>
      <c r="K44" s="173"/>
      <c r="L44" s="173"/>
      <c r="M44" s="173"/>
    </row>
    <row r="45" spans="1:13" ht="14.4" x14ac:dyDescent="0.3">
      <c r="A45" s="187">
        <v>8</v>
      </c>
      <c r="B45" s="188" t="s">
        <v>247</v>
      </c>
      <c r="C45" s="188" t="s">
        <v>227</v>
      </c>
      <c r="D45" s="188"/>
      <c r="E45" s="189" t="s">
        <v>228</v>
      </c>
      <c r="F45" s="189" t="s">
        <v>228</v>
      </c>
      <c r="G45" s="189" t="s">
        <v>228</v>
      </c>
      <c r="H45" s="189" t="s">
        <v>228</v>
      </c>
      <c r="I45" s="189" t="s">
        <v>228</v>
      </c>
      <c r="J45" s="187"/>
      <c r="K45" s="173"/>
      <c r="L45" s="173"/>
      <c r="M45" s="173"/>
    </row>
    <row r="46" spans="1:13" ht="14.4" x14ac:dyDescent="0.3">
      <c r="A46" s="187">
        <v>9</v>
      </c>
      <c r="B46" s="187" t="s">
        <v>248</v>
      </c>
      <c r="C46" s="187" t="s">
        <v>231</v>
      </c>
      <c r="D46" s="187"/>
      <c r="E46" s="186"/>
      <c r="F46" s="186"/>
      <c r="G46" s="186"/>
      <c r="H46" s="186" t="s">
        <v>228</v>
      </c>
      <c r="I46" s="186"/>
      <c r="J46" s="187"/>
      <c r="K46" s="173"/>
      <c r="L46" s="173"/>
      <c r="M46" s="173"/>
    </row>
  </sheetData>
  <mergeCells count="2">
    <mergeCell ref="A34:D34"/>
    <mergeCell ref="A35:D35"/>
  </mergeCell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tabColor rgb="FF2F75B5"/>
  </sheetPr>
  <dimension ref="A1:AM1048576"/>
  <sheetViews>
    <sheetView showGridLines="0" zoomScale="90" zoomScaleNormal="90" workbookViewId="0">
      <selection activeCell="A18" sqref="A18"/>
    </sheetView>
  </sheetViews>
  <sheetFormatPr defaultRowHeight="13.2" x14ac:dyDescent="0.25"/>
  <cols>
    <col min="1" max="1" width="6.44140625" customWidth="1"/>
    <col min="2" max="39" width="10.6640625" customWidth="1"/>
    <col min="40" max="1032" width="8.6640625" customWidth="1"/>
  </cols>
  <sheetData>
    <row r="1" spans="1:39" x14ac:dyDescent="0.25">
      <c r="A1" s="276"/>
      <c r="B1" s="276"/>
    </row>
    <row r="2" spans="1:39" s="149" customFormat="1" x14ac:dyDescent="0.25">
      <c r="A2" s="165" t="s">
        <v>15</v>
      </c>
      <c r="B2" s="148">
        <v>-2</v>
      </c>
      <c r="C2" s="148">
        <v>-1</v>
      </c>
      <c r="D2" s="148">
        <v>0</v>
      </c>
      <c r="E2" s="148">
        <v>1</v>
      </c>
      <c r="F2" s="148">
        <v>2</v>
      </c>
      <c r="G2" s="148">
        <v>3</v>
      </c>
      <c r="H2" s="148">
        <v>4</v>
      </c>
      <c r="I2" s="148">
        <v>5</v>
      </c>
      <c r="J2" s="148">
        <v>6</v>
      </c>
      <c r="K2" s="148">
        <v>7</v>
      </c>
      <c r="L2" s="148">
        <v>8</v>
      </c>
      <c r="M2" s="148">
        <v>9</v>
      </c>
      <c r="N2" s="148">
        <v>10</v>
      </c>
      <c r="O2" s="148">
        <v>11</v>
      </c>
      <c r="P2" s="148">
        <v>12</v>
      </c>
      <c r="Q2" s="148">
        <v>13</v>
      </c>
      <c r="R2" s="148">
        <v>14</v>
      </c>
      <c r="S2" s="148">
        <v>15</v>
      </c>
      <c r="T2" s="148">
        <v>16</v>
      </c>
      <c r="U2" s="148">
        <v>17</v>
      </c>
      <c r="V2" s="148">
        <v>18</v>
      </c>
      <c r="W2" s="148">
        <v>19</v>
      </c>
      <c r="X2" s="148">
        <v>20</v>
      </c>
      <c r="Y2" s="148">
        <v>21</v>
      </c>
      <c r="Z2" s="148">
        <v>22</v>
      </c>
      <c r="AA2" s="148">
        <v>23</v>
      </c>
      <c r="AB2" s="148">
        <v>24</v>
      </c>
      <c r="AC2" s="148" t="s">
        <v>70</v>
      </c>
      <c r="AD2" s="148" t="s">
        <v>71</v>
      </c>
      <c r="AE2" s="148" t="s">
        <v>72</v>
      </c>
      <c r="AF2" s="148" t="s">
        <v>73</v>
      </c>
      <c r="AG2" s="148" t="s">
        <v>74</v>
      </c>
      <c r="AH2" s="148" t="s">
        <v>75</v>
      </c>
      <c r="AI2" s="148" t="s">
        <v>76</v>
      </c>
      <c r="AJ2" s="148" t="s">
        <v>77</v>
      </c>
      <c r="AK2" s="148" t="s">
        <v>78</v>
      </c>
      <c r="AL2" s="148" t="s">
        <v>79</v>
      </c>
      <c r="AM2" s="148" t="s">
        <v>80</v>
      </c>
    </row>
    <row r="3" spans="1:39" x14ac:dyDescent="0.25">
      <c r="B3" s="147" t="s">
        <v>42</v>
      </c>
      <c r="C3" s="147"/>
      <c r="D3" s="147" t="s">
        <v>42</v>
      </c>
      <c r="E3" s="147" t="s">
        <v>42</v>
      </c>
      <c r="F3" s="147" t="s">
        <v>81</v>
      </c>
      <c r="G3" s="147" t="s">
        <v>81</v>
      </c>
      <c r="H3" s="147" t="s">
        <v>81</v>
      </c>
      <c r="I3" s="147" t="s">
        <v>81</v>
      </c>
      <c r="J3" s="147" t="s">
        <v>82</v>
      </c>
      <c r="K3" s="147" t="s">
        <v>82</v>
      </c>
      <c r="L3" s="147" t="s">
        <v>82</v>
      </c>
      <c r="M3" s="147" t="s">
        <v>82</v>
      </c>
      <c r="N3" s="147" t="s">
        <v>82</v>
      </c>
      <c r="O3" s="147" t="s">
        <v>82</v>
      </c>
      <c r="P3" s="147" t="s">
        <v>82</v>
      </c>
      <c r="Q3" s="147" t="s">
        <v>82</v>
      </c>
      <c r="R3" s="147" t="s">
        <v>82</v>
      </c>
      <c r="S3" s="147" t="s">
        <v>82</v>
      </c>
      <c r="T3" s="147" t="s">
        <v>82</v>
      </c>
      <c r="U3" s="147" t="s">
        <v>82</v>
      </c>
      <c r="V3" s="147" t="s">
        <v>82</v>
      </c>
      <c r="W3" s="147" t="s">
        <v>83</v>
      </c>
      <c r="X3" s="147" t="s">
        <v>83</v>
      </c>
      <c r="Y3" s="147" t="s">
        <v>83</v>
      </c>
      <c r="Z3" s="147" t="s">
        <v>83</v>
      </c>
      <c r="AA3" s="147" t="s">
        <v>83</v>
      </c>
      <c r="AB3" s="147" t="s">
        <v>83</v>
      </c>
      <c r="AC3" s="147"/>
      <c r="AD3" s="147"/>
      <c r="AE3" s="147"/>
      <c r="AF3" s="147"/>
      <c r="AG3" s="147"/>
      <c r="AH3" s="147"/>
      <c r="AI3" s="147"/>
      <c r="AJ3" s="147"/>
      <c r="AK3" s="147"/>
      <c r="AL3" s="147"/>
      <c r="AM3" s="147"/>
    </row>
    <row r="4" spans="1:39" ht="14.25" customHeight="1" x14ac:dyDescent="0.25">
      <c r="A4" s="144" t="s">
        <v>17</v>
      </c>
      <c r="B4" s="147" t="s">
        <v>62</v>
      </c>
      <c r="C4" s="147" t="s">
        <v>16</v>
      </c>
      <c r="D4" s="147" t="s">
        <v>84</v>
      </c>
      <c r="E4" s="147" t="s">
        <v>85</v>
      </c>
      <c r="F4" s="147" t="s">
        <v>86</v>
      </c>
      <c r="G4" s="147" t="s">
        <v>87</v>
      </c>
      <c r="H4" s="147" t="s">
        <v>88</v>
      </c>
      <c r="I4" s="147" t="s">
        <v>89</v>
      </c>
      <c r="J4" s="147" t="s">
        <v>88</v>
      </c>
      <c r="K4" s="147" t="s">
        <v>90</v>
      </c>
      <c r="L4" s="147" t="s">
        <v>89</v>
      </c>
      <c r="M4" s="147" t="s">
        <v>91</v>
      </c>
      <c r="N4" s="147" t="s">
        <v>92</v>
      </c>
      <c r="O4" s="147" t="s">
        <v>89</v>
      </c>
      <c r="P4" s="147" t="s">
        <v>93</v>
      </c>
      <c r="Q4" s="147" t="s">
        <v>94</v>
      </c>
      <c r="R4" s="147" t="s">
        <v>95</v>
      </c>
      <c r="S4" s="147" t="s">
        <v>89</v>
      </c>
      <c r="T4" s="147" t="s">
        <v>89</v>
      </c>
      <c r="U4" s="147" t="s">
        <v>96</v>
      </c>
      <c r="V4" s="147" t="s">
        <v>97</v>
      </c>
      <c r="W4" s="147" t="s">
        <v>92</v>
      </c>
      <c r="X4" s="147" t="s">
        <v>89</v>
      </c>
      <c r="Y4" s="147" t="s">
        <v>91</v>
      </c>
      <c r="Z4" s="147" t="s">
        <v>89</v>
      </c>
      <c r="AA4" s="147" t="s">
        <v>96</v>
      </c>
      <c r="AB4" s="147" t="s">
        <v>97</v>
      </c>
      <c r="AC4" s="147"/>
      <c r="AD4" s="147"/>
      <c r="AE4" s="147"/>
      <c r="AF4" s="147"/>
      <c r="AG4" s="147"/>
      <c r="AH4" s="147"/>
      <c r="AI4" s="147"/>
      <c r="AJ4" s="147"/>
      <c r="AK4" s="147"/>
      <c r="AL4" s="147"/>
      <c r="AM4" s="147"/>
    </row>
    <row r="5" spans="1:39" ht="14.25" customHeight="1" x14ac:dyDescent="0.25">
      <c r="A5" s="144" t="s">
        <v>18</v>
      </c>
      <c r="B5" s="147" t="s">
        <v>62</v>
      </c>
      <c r="C5" s="147" t="s">
        <v>16</v>
      </c>
      <c r="D5" s="147" t="s">
        <v>84</v>
      </c>
      <c r="E5" s="147" t="s">
        <v>85</v>
      </c>
      <c r="F5" s="147" t="s">
        <v>86</v>
      </c>
      <c r="G5" s="147" t="s">
        <v>98</v>
      </c>
      <c r="H5" s="147" t="s">
        <v>88</v>
      </c>
      <c r="I5" s="147" t="s">
        <v>89</v>
      </c>
      <c r="J5" s="147" t="s">
        <v>88</v>
      </c>
      <c r="K5" s="147" t="s">
        <v>90</v>
      </c>
      <c r="L5" s="147" t="s">
        <v>89</v>
      </c>
      <c r="M5" s="147" t="s">
        <v>91</v>
      </c>
      <c r="N5" s="147" t="s">
        <v>92</v>
      </c>
      <c r="O5" s="147" t="s">
        <v>89</v>
      </c>
      <c r="P5" s="147" t="s">
        <v>93</v>
      </c>
      <c r="Q5" s="147" t="s">
        <v>99</v>
      </c>
      <c r="R5" s="147" t="s">
        <v>95</v>
      </c>
      <c r="S5" s="147" t="s">
        <v>100</v>
      </c>
      <c r="T5" s="147" t="s">
        <v>101</v>
      </c>
      <c r="U5" s="147" t="s">
        <v>102</v>
      </c>
      <c r="V5" s="147" t="s">
        <v>103</v>
      </c>
      <c r="W5" s="147" t="s">
        <v>104</v>
      </c>
      <c r="X5" s="147" t="s">
        <v>101</v>
      </c>
      <c r="Y5" s="147" t="s">
        <v>91</v>
      </c>
      <c r="Z5" s="147" t="s">
        <v>89</v>
      </c>
      <c r="AA5" s="147" t="s">
        <v>105</v>
      </c>
      <c r="AB5" s="147" t="s">
        <v>103</v>
      </c>
      <c r="AC5" s="147"/>
      <c r="AD5" s="147"/>
      <c r="AE5" s="147"/>
      <c r="AF5" s="147"/>
      <c r="AG5" s="147"/>
      <c r="AH5" s="147"/>
      <c r="AI5" s="147"/>
      <c r="AJ5" s="147"/>
      <c r="AK5" s="147"/>
      <c r="AL5" s="147"/>
      <c r="AM5" s="147"/>
    </row>
    <row r="6" spans="1:39" ht="14.25" customHeight="1" x14ac:dyDescent="0.25">
      <c r="A6" s="144" t="s">
        <v>19</v>
      </c>
      <c r="B6" s="147" t="s">
        <v>62</v>
      </c>
      <c r="C6" s="147" t="s">
        <v>16</v>
      </c>
      <c r="D6" s="147" t="s">
        <v>84</v>
      </c>
      <c r="E6" s="147" t="s">
        <v>85</v>
      </c>
      <c r="F6" s="147" t="s">
        <v>86</v>
      </c>
      <c r="G6" s="147" t="s">
        <v>98</v>
      </c>
      <c r="H6" s="147" t="s">
        <v>88</v>
      </c>
      <c r="I6" s="147" t="s">
        <v>89</v>
      </c>
      <c r="J6" s="147" t="s">
        <v>88</v>
      </c>
      <c r="K6" s="147" t="s">
        <v>90</v>
      </c>
      <c r="L6" s="147" t="s">
        <v>89</v>
      </c>
      <c r="M6" s="147" t="s">
        <v>91</v>
      </c>
      <c r="N6" s="147" t="s">
        <v>104</v>
      </c>
      <c r="O6" s="147" t="s">
        <v>89</v>
      </c>
      <c r="P6" s="147" t="s">
        <v>106</v>
      </c>
      <c r="Q6" s="147" t="s">
        <v>99</v>
      </c>
      <c r="R6" s="147" t="s">
        <v>95</v>
      </c>
      <c r="S6" s="147" t="s">
        <v>100</v>
      </c>
      <c r="T6" s="147" t="s">
        <v>101</v>
      </c>
      <c r="U6" s="147" t="s">
        <v>102</v>
      </c>
      <c r="V6" s="147" t="s">
        <v>103</v>
      </c>
      <c r="W6" s="147" t="s">
        <v>92</v>
      </c>
      <c r="X6" s="147" t="s">
        <v>101</v>
      </c>
      <c r="Y6" s="147" t="s">
        <v>91</v>
      </c>
      <c r="Z6" s="147" t="s">
        <v>89</v>
      </c>
      <c r="AA6" s="147" t="s">
        <v>102</v>
      </c>
      <c r="AB6" s="147" t="s">
        <v>103</v>
      </c>
      <c r="AC6" s="147"/>
      <c r="AD6" s="147"/>
      <c r="AE6" s="147"/>
      <c r="AF6" s="147"/>
      <c r="AG6" s="147"/>
      <c r="AH6" s="147"/>
      <c r="AI6" s="147"/>
      <c r="AJ6" s="147"/>
      <c r="AK6" s="147"/>
      <c r="AL6" s="147"/>
      <c r="AM6" s="147"/>
    </row>
    <row r="7" spans="1:39" ht="14.25" customHeight="1" x14ac:dyDescent="0.25">
      <c r="A7" s="144" t="s">
        <v>20</v>
      </c>
      <c r="B7" s="147" t="s">
        <v>62</v>
      </c>
      <c r="C7" s="147" t="s">
        <v>16</v>
      </c>
      <c r="D7" s="147" t="s">
        <v>84</v>
      </c>
      <c r="E7" s="147" t="s">
        <v>85</v>
      </c>
      <c r="F7" s="147" t="s">
        <v>86</v>
      </c>
      <c r="G7" s="147" t="s">
        <v>98</v>
      </c>
      <c r="H7" s="147" t="s">
        <v>88</v>
      </c>
      <c r="I7" s="147" t="s">
        <v>89</v>
      </c>
      <c r="J7" s="147" t="s">
        <v>88</v>
      </c>
      <c r="K7" s="147" t="s">
        <v>90</v>
      </c>
      <c r="L7" s="147" t="s">
        <v>89</v>
      </c>
      <c r="M7" s="147" t="s">
        <v>91</v>
      </c>
      <c r="N7" s="147" t="s">
        <v>104</v>
      </c>
      <c r="O7" s="147" t="s">
        <v>89</v>
      </c>
      <c r="P7" s="147" t="s">
        <v>106</v>
      </c>
      <c r="Q7" s="147" t="s">
        <v>99</v>
      </c>
      <c r="R7" s="147" t="s">
        <v>95</v>
      </c>
      <c r="S7" s="147" t="s">
        <v>100</v>
      </c>
      <c r="T7" s="147" t="s">
        <v>101</v>
      </c>
      <c r="U7" s="147" t="s">
        <v>102</v>
      </c>
      <c r="V7" s="147" t="s">
        <v>103</v>
      </c>
      <c r="W7" s="147" t="s">
        <v>104</v>
      </c>
      <c r="X7" s="147" t="s">
        <v>101</v>
      </c>
      <c r="Y7" s="147" t="s">
        <v>91</v>
      </c>
      <c r="Z7" s="147" t="s">
        <v>89</v>
      </c>
      <c r="AA7" s="147" t="s">
        <v>102</v>
      </c>
      <c r="AB7" s="147" t="s">
        <v>103</v>
      </c>
      <c r="AC7" s="147"/>
      <c r="AD7" s="147"/>
      <c r="AE7" s="147"/>
      <c r="AF7" s="147"/>
      <c r="AG7" s="147"/>
      <c r="AH7" s="147"/>
      <c r="AI7" s="147"/>
      <c r="AJ7" s="147"/>
      <c r="AK7" s="147"/>
      <c r="AL7" s="147"/>
      <c r="AM7" s="147"/>
    </row>
    <row r="8" spans="1:39" ht="14.25" customHeight="1" x14ac:dyDescent="0.25">
      <c r="A8" s="144" t="s">
        <v>21</v>
      </c>
      <c r="B8" s="147" t="s">
        <v>62</v>
      </c>
      <c r="C8" s="147" t="s">
        <v>16</v>
      </c>
      <c r="D8" s="147" t="s">
        <v>84</v>
      </c>
      <c r="E8" s="147" t="s">
        <v>85</v>
      </c>
      <c r="F8" s="147" t="s">
        <v>86</v>
      </c>
      <c r="G8" s="147" t="s">
        <v>98</v>
      </c>
      <c r="H8" s="147" t="s">
        <v>88</v>
      </c>
      <c r="I8" s="147" t="s">
        <v>89</v>
      </c>
      <c r="J8" s="147" t="s">
        <v>88</v>
      </c>
      <c r="K8" s="147" t="s">
        <v>90</v>
      </c>
      <c r="L8" s="147" t="s">
        <v>89</v>
      </c>
      <c r="M8" s="147" t="s">
        <v>91</v>
      </c>
      <c r="N8" s="147" t="s">
        <v>104</v>
      </c>
      <c r="O8" s="147" t="s">
        <v>89</v>
      </c>
      <c r="P8" s="147" t="s">
        <v>106</v>
      </c>
      <c r="Q8" s="147" t="s">
        <v>99</v>
      </c>
      <c r="R8" s="147" t="s">
        <v>95</v>
      </c>
      <c r="S8" s="147" t="s">
        <v>100</v>
      </c>
      <c r="T8" s="147" t="s">
        <v>101</v>
      </c>
      <c r="U8" s="147" t="s">
        <v>102</v>
      </c>
      <c r="V8" s="147" t="s">
        <v>103</v>
      </c>
      <c r="W8" s="147" t="s">
        <v>92</v>
      </c>
      <c r="X8" s="147" t="s">
        <v>101</v>
      </c>
      <c r="Y8" s="147" t="s">
        <v>91</v>
      </c>
      <c r="Z8" s="147" t="s">
        <v>89</v>
      </c>
      <c r="AA8" s="147" t="s">
        <v>102</v>
      </c>
      <c r="AB8" s="147" t="s">
        <v>103</v>
      </c>
      <c r="AC8" s="147"/>
      <c r="AD8" s="147"/>
      <c r="AE8" s="147"/>
      <c r="AF8" s="147"/>
      <c r="AG8" s="147"/>
      <c r="AH8" s="147"/>
      <c r="AI8" s="147"/>
      <c r="AJ8" s="147"/>
      <c r="AK8" s="147"/>
      <c r="AL8" s="147"/>
      <c r="AM8" s="147"/>
    </row>
    <row r="9" spans="1:39" ht="14.25" customHeight="1" x14ac:dyDescent="0.25">
      <c r="A9" s="144" t="s">
        <v>22</v>
      </c>
      <c r="B9" s="147" t="s">
        <v>107</v>
      </c>
      <c r="C9" s="147" t="s">
        <v>107</v>
      </c>
      <c r="D9" s="147" t="s">
        <v>107</v>
      </c>
      <c r="E9" s="147" t="s">
        <v>107</v>
      </c>
      <c r="F9" s="147" t="s">
        <v>107</v>
      </c>
      <c r="G9" s="147" t="s">
        <v>108</v>
      </c>
      <c r="H9" s="147" t="s">
        <v>107</v>
      </c>
      <c r="I9" s="147" t="s">
        <v>107</v>
      </c>
      <c r="J9" s="147" t="s">
        <v>107</v>
      </c>
      <c r="K9" s="147" t="s">
        <v>107</v>
      </c>
      <c r="L9" s="147" t="s">
        <v>107</v>
      </c>
      <c r="M9" s="147" t="s">
        <v>107</v>
      </c>
      <c r="N9" s="147" t="s">
        <v>107</v>
      </c>
      <c r="O9" s="147" t="s">
        <v>107</v>
      </c>
      <c r="P9" s="147" t="s">
        <v>109</v>
      </c>
      <c r="Q9" s="147" t="s">
        <v>110</v>
      </c>
      <c r="R9" s="147" t="s">
        <v>111</v>
      </c>
      <c r="S9" s="147" t="s">
        <v>112</v>
      </c>
      <c r="T9" s="147" t="s">
        <v>112</v>
      </c>
      <c r="U9" s="147" t="s">
        <v>112</v>
      </c>
      <c r="V9" s="147" t="s">
        <v>113</v>
      </c>
      <c r="W9" s="147" t="s">
        <v>107</v>
      </c>
      <c r="X9" s="147" t="s">
        <v>113</v>
      </c>
      <c r="Y9" s="147" t="s">
        <v>107</v>
      </c>
      <c r="Z9" s="147" t="s">
        <v>107</v>
      </c>
      <c r="AA9" s="147" t="s">
        <v>112</v>
      </c>
      <c r="AB9" s="147" t="s">
        <v>113</v>
      </c>
      <c r="AC9" s="147"/>
      <c r="AD9" s="147"/>
      <c r="AE9" s="147"/>
      <c r="AF9" s="147"/>
      <c r="AG9" s="147"/>
      <c r="AH9" s="147"/>
      <c r="AI9" s="147"/>
      <c r="AJ9" s="147"/>
      <c r="AK9" s="147"/>
      <c r="AL9" s="147"/>
      <c r="AM9" s="147"/>
    </row>
    <row r="10" spans="1:39" s="29" customFormat="1" x14ac:dyDescent="0.25">
      <c r="B10" s="147" t="s">
        <v>40</v>
      </c>
      <c r="C10" s="147" t="s">
        <v>40</v>
      </c>
      <c r="D10" s="147" t="s">
        <v>40</v>
      </c>
      <c r="E10" s="147" t="s">
        <v>40</v>
      </c>
      <c r="F10" s="147" t="s">
        <v>40</v>
      </c>
      <c r="G10" s="147" t="s">
        <v>40</v>
      </c>
      <c r="H10" s="147" t="s">
        <v>40</v>
      </c>
      <c r="I10" s="147" t="s">
        <v>40</v>
      </c>
      <c r="J10" s="147" t="s">
        <v>40</v>
      </c>
      <c r="K10" s="147" t="s">
        <v>40</v>
      </c>
      <c r="L10" s="147" t="s">
        <v>40</v>
      </c>
      <c r="M10" s="147" t="s">
        <v>40</v>
      </c>
      <c r="N10" s="147" t="s">
        <v>40</v>
      </c>
      <c r="O10" s="147" t="s">
        <v>40</v>
      </c>
      <c r="P10" s="147" t="s">
        <v>40</v>
      </c>
      <c r="Q10" s="147" t="s">
        <v>40</v>
      </c>
      <c r="R10" s="147" t="s">
        <v>40</v>
      </c>
      <c r="S10" s="147" t="s">
        <v>40</v>
      </c>
      <c r="T10" s="147" t="s">
        <v>40</v>
      </c>
      <c r="U10" s="147" t="s">
        <v>40</v>
      </c>
      <c r="V10" s="147" t="s">
        <v>40</v>
      </c>
      <c r="W10" s="147" t="s">
        <v>40</v>
      </c>
      <c r="X10" s="147" t="s">
        <v>40</v>
      </c>
      <c r="Y10" s="147" t="s">
        <v>40</v>
      </c>
      <c r="Z10" s="147" t="s">
        <v>40</v>
      </c>
      <c r="AA10" s="147" t="s">
        <v>40</v>
      </c>
      <c r="AB10" s="147" t="s">
        <v>40</v>
      </c>
      <c r="AC10" s="147" t="s">
        <v>40</v>
      </c>
      <c r="AD10" s="147" t="s">
        <v>40</v>
      </c>
      <c r="AE10" s="147" t="s">
        <v>40</v>
      </c>
      <c r="AF10" s="147" t="s">
        <v>40</v>
      </c>
      <c r="AG10" s="147" t="s">
        <v>40</v>
      </c>
      <c r="AH10" s="147" t="s">
        <v>40</v>
      </c>
      <c r="AI10" s="147" t="s">
        <v>40</v>
      </c>
      <c r="AJ10" s="147" t="s">
        <v>40</v>
      </c>
      <c r="AK10" s="147" t="s">
        <v>40</v>
      </c>
      <c r="AL10" s="147" t="s">
        <v>40</v>
      </c>
      <c r="AM10" s="147" t="s">
        <v>40</v>
      </c>
    </row>
    <row r="11" spans="1:39" s="29" customFormat="1" x14ac:dyDescent="0.25">
      <c r="A11" s="324"/>
      <c r="B11" s="324"/>
      <c r="J11" s="166" t="s">
        <v>260</v>
      </c>
      <c r="K11" s="166" t="s">
        <v>115</v>
      </c>
      <c r="L11" s="145" t="s">
        <v>260</v>
      </c>
      <c r="M11" s="166"/>
      <c r="N11" s="145" t="s">
        <v>114</v>
      </c>
      <c r="O11" s="145" t="s">
        <v>114</v>
      </c>
      <c r="P11" s="145"/>
      <c r="Q11" s="145" t="s">
        <v>114</v>
      </c>
      <c r="R11" s="145" t="s">
        <v>114</v>
      </c>
      <c r="S11" s="145"/>
      <c r="T11" s="145"/>
      <c r="U11" s="145" t="s">
        <v>260</v>
      </c>
      <c r="V11" s="145" t="s">
        <v>114</v>
      </c>
    </row>
    <row r="12" spans="1:39" x14ac:dyDescent="0.25">
      <c r="A12" s="276"/>
      <c r="B12" s="276"/>
    </row>
    <row r="13" spans="1:39" ht="30.6" customHeight="1" x14ac:dyDescent="0.25">
      <c r="B13" s="325" t="s">
        <v>116</v>
      </c>
      <c r="C13" s="325"/>
      <c r="D13" s="325"/>
      <c r="E13" s="146" t="s">
        <v>117</v>
      </c>
      <c r="F13" s="326" t="s">
        <v>118</v>
      </c>
      <c r="G13" s="326"/>
      <c r="H13" s="326"/>
      <c r="I13" s="326"/>
      <c r="J13" s="314" t="s">
        <v>119</v>
      </c>
      <c r="K13" s="315"/>
      <c r="L13" s="315"/>
      <c r="M13" s="315"/>
      <c r="N13" s="315"/>
      <c r="O13" s="316"/>
      <c r="P13" s="317" t="s">
        <v>120</v>
      </c>
      <c r="Q13" s="318"/>
      <c r="R13" s="318"/>
      <c r="S13" s="318"/>
      <c r="T13" s="318"/>
      <c r="U13" s="318"/>
      <c r="V13" s="319"/>
      <c r="W13" s="323" t="s">
        <v>121</v>
      </c>
      <c r="X13" s="323"/>
      <c r="Y13" s="323"/>
      <c r="Z13" s="323"/>
      <c r="AA13" s="323"/>
      <c r="AB13" s="323"/>
      <c r="AC13" s="320" t="s">
        <v>122</v>
      </c>
      <c r="AD13" s="321"/>
      <c r="AE13" s="321"/>
      <c r="AF13" s="321"/>
      <c r="AG13" s="321"/>
      <c r="AH13" s="321"/>
      <c r="AI13" s="321"/>
      <c r="AJ13" s="321"/>
      <c r="AK13" s="321"/>
      <c r="AL13" s="321"/>
      <c r="AM13" s="322"/>
    </row>
    <row r="1048576" ht="1.5" customHeight="1" x14ac:dyDescent="0.25"/>
  </sheetData>
  <mergeCells count="9">
    <mergeCell ref="J13:O13"/>
    <mergeCell ref="P13:V13"/>
    <mergeCell ref="AC13:AM13"/>
    <mergeCell ref="W13:AB13"/>
    <mergeCell ref="A1:B1"/>
    <mergeCell ref="A11:B11"/>
    <mergeCell ref="A12:B12"/>
    <mergeCell ref="B13:D13"/>
    <mergeCell ref="F13:I13"/>
  </mergeCells>
  <conditionalFormatting sqref="B3:O10 Q3:AM10 B2:AM2">
    <cfRule type="containsText" dxfId="234" priority="293" operator="containsText" text="08.30 – 14.30">
      <formula>NOT(ISERROR(SEARCH("08.30 – 14.30",B2)))</formula>
    </cfRule>
    <cfRule type="containsText" dxfId="233" priority="294" operator="containsText" text="09:30 – 18.30">
      <formula>NOT(ISERROR(SEARCH("09:30 – 18.30",B2)))</formula>
    </cfRule>
    <cfRule type="containsText" dxfId="232" priority="295" operator="containsText" text="10.30 – 18.30">
      <formula>NOT(ISERROR(SEARCH("10.30 – 18.30",B2)))</formula>
    </cfRule>
    <cfRule type="containsText" dxfId="231" priority="296" operator="containsText" text="09.30 – 18.30">
      <formula>NOT(ISERROR(SEARCH("09.30 – 18.30",B2)))</formula>
    </cfRule>
    <cfRule type="containsText" dxfId="230" priority="298" operator="containsText" text="09.00 – 13:00">
      <formula>NOT(ISERROR(SEARCH("09.00 – 13:00",B2)))</formula>
    </cfRule>
    <cfRule type="containsText" dxfId="229" priority="299" operator="containsText" text="08.30 – 16.30">
      <formula>NOT(ISERROR(SEARCH("08.30 – 16.30",B2)))</formula>
    </cfRule>
    <cfRule type="containsText" dxfId="228" priority="300" operator="containsText" text="08:30 – 17.30">
      <formula>NOT(ISERROR(SEARCH("08:30 – 17.30",B2)))</formula>
    </cfRule>
    <cfRule type="containsText" dxfId="227" priority="301" operator="containsText" text="08.30 – 17.30">
      <formula>NOT(ISERROR(SEARCH("08.30 – 17.30",B2)))</formula>
    </cfRule>
    <cfRule type="containsText" dxfId="226" priority="302" operator="containsText" text="09.00 – 18.00">
      <formula>NOT(ISERROR(SEARCH("09.00 – 18.00",B2)))</formula>
    </cfRule>
    <cfRule type="containsText" dxfId="225" priority="303" operator="containsText" text="09.00 – 13.00">
      <formula>NOT(ISERROR(SEARCH("09.00 – 13.00",B2)))</formula>
    </cfRule>
    <cfRule type="containsText" dxfId="224" priority="304" operator="containsText" text="11.30 – 19.30">
      <formula>NOT(ISERROR(SEARCH("11.30 – 19.30",B2)))</formula>
    </cfRule>
    <cfRule type="containsText" dxfId="223" priority="305" operator="containsText" text="10.30 – 19.30">
      <formula>NOT(ISERROR(SEARCH("10.30 – 19.30",B2)))</formula>
    </cfRule>
    <cfRule type="containsText" dxfId="222" priority="306" operator="containsText" text="09.00 – 15.00">
      <formula>NOT(ISERROR(SEARCH("09.00 – 15.00",B2)))</formula>
    </cfRule>
    <cfRule type="containsText" dxfId="221" priority="307" operator="containsText" text="1 2 : 3 0">
      <formula>NOT(ISERROR(SEARCH("1 2 : 3 0",B2)))</formula>
    </cfRule>
    <cfRule type="containsText" dxfId="220" priority="308" operator="containsText" text="1 3 : 3 0">
      <formula>NOT(ISERROR(SEARCH("1 3 : 3 0",B2)))</formula>
    </cfRule>
    <cfRule type="containsText" dxfId="219" priority="309" operator="containsText" text="FESTIVITÁ">
      <formula>NOT(ISERROR(SEARCH("FESTIVITÁ",B2)))</formula>
    </cfRule>
    <cfRule type="cellIs" dxfId="218" priority="310" operator="equal">
      <formula>"DOMENICA"</formula>
    </cfRule>
  </conditionalFormatting>
  <conditionalFormatting sqref="B3:O10 Q3:AM10 B2:AM2">
    <cfRule type="containsText" dxfId="217" priority="277" operator="containsText" text="09.00 - 13.00">
      <formula>NOT(ISERROR(SEARCH("09.00 - 13.00",B2)))</formula>
    </cfRule>
    <cfRule type="containsText" dxfId="216" priority="288" operator="containsText" text="09.00 – 15:00">
      <formula>NOT(ISERROR(SEARCH("09.00 – 15:00",B2)))</formula>
    </cfRule>
    <cfRule type="containsText" dxfId="215" priority="289" operator="containsText" text="09.00 – 16.00">
      <formula>NOT(ISERROR(SEARCH("09.00 – 16.00",B2)))</formula>
    </cfRule>
    <cfRule type="containsText" dxfId="214" priority="290" operator="containsText" text="09.00 - 13:00">
      <formula>NOT(ISERROR(SEARCH("09.00 - 13:00",B2)))</formula>
    </cfRule>
    <cfRule type="containsText" dxfId="213" priority="291" operator="containsText" text="08.30 – 16:30 ">
      <formula>NOT(ISERROR(SEARCH("08.30 – 16:30 ",B2)))</formula>
    </cfRule>
    <cfRule type="containsText" dxfId="212" priority="292" operator="containsText" text="08.30 – 17:30 ">
      <formula>NOT(ISERROR(SEARCH("08.30 – 17:30 ",B2)))</formula>
    </cfRule>
  </conditionalFormatting>
  <conditionalFormatting sqref="B3:O10 Q3:AM10">
    <cfRule type="containsText" dxfId="211" priority="287" operator="containsText" text="1 3 : 0 0">
      <formula>NOT(ISERROR(SEARCH("1 3 : 0 0",B3)))</formula>
    </cfRule>
  </conditionalFormatting>
  <conditionalFormatting sqref="B3:E10 B3:O3 Q3:AM3">
    <cfRule type="containsText" dxfId="210" priority="286" operator="containsText" text="13:00">
      <formula>NOT(ISERROR(SEARCH("13:00",B3)))</formula>
    </cfRule>
  </conditionalFormatting>
  <conditionalFormatting sqref="F4:F10">
    <cfRule type="containsText" dxfId="209" priority="285" operator="containsText" text="13:00">
      <formula>NOT(ISERROR(SEARCH("13:00",F4)))</formula>
    </cfRule>
  </conditionalFormatting>
  <conditionalFormatting sqref="B3:E10">
    <cfRule type="containsText" dxfId="208" priority="282" operator="containsText" text="1 3 : 0 0">
      <formula>NOT(ISERROR(SEARCH("1 3 : 0 0",B3)))</formula>
    </cfRule>
  </conditionalFormatting>
  <conditionalFormatting sqref="F4:F10">
    <cfRule type="containsText" dxfId="207" priority="281" operator="containsText" text="1 3 : 0 0">
      <formula>NOT(ISERROR(SEARCH("1 3 : 0 0",F4)))</formula>
    </cfRule>
  </conditionalFormatting>
  <conditionalFormatting sqref="B3:F3">
    <cfRule type="containsText" dxfId="206" priority="275" operator="containsText" text="13:00">
      <formula>NOT(ISERROR(SEARCH("13:00",B3)))</formula>
    </cfRule>
  </conditionalFormatting>
  <conditionalFormatting sqref="B3:F3">
    <cfRule type="containsText" dxfId="205" priority="274" operator="containsText" text="1 3 : 0 0">
      <formula>NOT(ISERROR(SEARCH("1 3 : 0 0",B3)))</formula>
    </cfRule>
  </conditionalFormatting>
  <conditionalFormatting sqref="B3:F3">
    <cfRule type="containsText" dxfId="204" priority="273" operator="containsText" text="1 3 : 0 0">
      <formula>NOT(ISERROR(SEARCH("1 3 : 0 0",B3)))</formula>
    </cfRule>
  </conditionalFormatting>
  <conditionalFormatting sqref="B3:F10">
    <cfRule type="containsText" dxfId="203" priority="272" operator="containsText" text="1 3 : 0 0">
      <formula>NOT(ISERROR(SEARCH("1 3 : 0 0",B3)))</formula>
    </cfRule>
  </conditionalFormatting>
  <conditionalFormatting sqref="B3:F10">
    <cfRule type="containsText" dxfId="202" priority="271" operator="containsText" text="1 3 : 0 0">
      <formula>NOT(ISERROR(SEARCH("1 3 : 0 0",B3)))</formula>
    </cfRule>
  </conditionalFormatting>
  <conditionalFormatting sqref="W3:AB3">
    <cfRule type="containsText" dxfId="201" priority="270" operator="containsText" text="1 3 : 0 0">
      <formula>NOT(ISERROR(SEARCH("1 3 : 0 0",W3)))</formula>
    </cfRule>
  </conditionalFormatting>
  <conditionalFormatting sqref="B3:O10 Q3:AM10">
    <cfRule type="containsText" dxfId="200" priority="297" operator="containsText" text="09:00 – 13.00 ">
      <formula>NOT(ISERROR(SEARCH("09:00 – 13.00 ",B3)))</formula>
    </cfRule>
  </conditionalFormatting>
  <conditionalFormatting sqref="S3:U8">
    <cfRule type="containsText" dxfId="199" priority="263" operator="containsText" text="09:00 – 13.00 ">
      <formula>NOT(ISERROR(SEARCH("09:00 – 13.00 ",S3)))</formula>
    </cfRule>
  </conditionalFormatting>
  <conditionalFormatting sqref="S9:U10">
    <cfRule type="containsText" dxfId="198" priority="262" operator="containsText" text="09:00 – 13.00 ">
      <formula>NOT(ISERROR(SEARCH("09:00 – 13.00 ",S9)))</formula>
    </cfRule>
  </conditionalFormatting>
  <conditionalFormatting sqref="B3:O10 Q3:AM10">
    <cfRule type="containsText" dxfId="197" priority="253" operator="containsText" text="09.00 -13.00">
      <formula>NOT(ISERROR(SEARCH("09.00 -13.00",B3)))</formula>
    </cfRule>
    <cfRule type="containsText" dxfId="196" priority="254" operator="containsText" text="09.00 -15:00">
      <formula>NOT(ISERROR(SEARCH("09.00 -15:00",B3)))</formula>
    </cfRule>
    <cfRule type="containsText" dxfId="195" priority="255" operator="containsText" text="09.00 -16.00">
      <formula>NOT(ISERROR(SEARCH("09.00 -16.00",B3)))</formula>
    </cfRule>
  </conditionalFormatting>
  <conditionalFormatting sqref="R5:R10">
    <cfRule type="containsText" dxfId="194" priority="250" operator="containsText" text="09.00 -13.00">
      <formula>NOT(ISERROR(SEARCH("09.00 -13.00",R5)))</formula>
    </cfRule>
    <cfRule type="containsText" dxfId="193" priority="251" operator="containsText" text="09.00 -15:00">
      <formula>NOT(ISERROR(SEARCH("09.00 -15:00",R5)))</formula>
    </cfRule>
    <cfRule type="containsText" dxfId="192" priority="252" operator="containsText" text="09.00 -16.00">
      <formula>NOT(ISERROR(SEARCH("09.00 -16.00",R5)))</formula>
    </cfRule>
  </conditionalFormatting>
  <conditionalFormatting sqref="R3">
    <cfRule type="containsText" dxfId="191" priority="247" operator="containsText" text="09.00 -13.00">
      <formula>NOT(ISERROR(SEARCH("09.00 -13.00",R3)))</formula>
    </cfRule>
    <cfRule type="containsText" dxfId="190" priority="248" operator="containsText" text="09.00 -15:00">
      <formula>NOT(ISERROR(SEARCH("09.00 -15:00",R3)))</formula>
    </cfRule>
    <cfRule type="containsText" dxfId="189" priority="249" operator="containsText" text="09.00 -16.00">
      <formula>NOT(ISERROR(SEARCH("09.00 -16.00",R3)))</formula>
    </cfRule>
  </conditionalFormatting>
  <conditionalFormatting sqref="B3:O10 Q3:AM10">
    <cfRule type="containsText" dxfId="188" priority="223" operator="containsText" text="09.00 -13:00">
      <formula>NOT(ISERROR(SEARCH("09.00 -13:00",B3)))</formula>
    </cfRule>
    <cfRule type="containsText" dxfId="187" priority="224" operator="containsText" text="08.30 -17.30">
      <formula>NOT(ISERROR(SEARCH("08.30 -17.30",B3)))</formula>
    </cfRule>
    <cfRule type="containsText" dxfId="186" priority="225" operator="containsText" text="08.30 -15:30">
      <formula>NOT(ISERROR(SEARCH("08.30 -15:30",B3)))</formula>
    </cfRule>
  </conditionalFormatting>
  <conditionalFormatting sqref="V5:V10">
    <cfRule type="containsText" dxfId="185" priority="220" operator="containsText" text="09.00 -13.00">
      <formula>NOT(ISERROR(SEARCH("09.00 -13.00",V5)))</formula>
    </cfRule>
    <cfRule type="containsText" dxfId="184" priority="221" operator="containsText" text="09.00 -15:00">
      <formula>NOT(ISERROR(SEARCH("09.00 -15:00",V5)))</formula>
    </cfRule>
    <cfRule type="containsText" dxfId="183" priority="222" operator="containsText" text="09.00 -16.00">
      <formula>NOT(ISERROR(SEARCH("09.00 -16.00",V5)))</formula>
    </cfRule>
  </conditionalFormatting>
  <conditionalFormatting sqref="V5:V10">
    <cfRule type="containsText" dxfId="182" priority="217" operator="containsText" text="09.00 -13:00">
      <formula>NOT(ISERROR(SEARCH("09.00 -13:00",V5)))</formula>
    </cfRule>
    <cfRule type="containsText" dxfId="181" priority="218" operator="containsText" text="08.30 -17.30">
      <formula>NOT(ISERROR(SEARCH("08.30 -17.30",V5)))</formula>
    </cfRule>
    <cfRule type="containsText" dxfId="180" priority="219" operator="containsText" text="08.30 -15:30">
      <formula>NOT(ISERROR(SEARCH("08.30 -15:30",V5)))</formula>
    </cfRule>
  </conditionalFormatting>
  <conditionalFormatting sqref="V3">
    <cfRule type="containsText" dxfId="179" priority="214" operator="containsText" text="09.00 -13.00">
      <formula>NOT(ISERROR(SEARCH("09.00 -13.00",V3)))</formula>
    </cfRule>
    <cfRule type="containsText" dxfId="178" priority="215" operator="containsText" text="09.00 -15:00">
      <formula>NOT(ISERROR(SEARCH("09.00 -15:00",V3)))</formula>
    </cfRule>
    <cfRule type="containsText" dxfId="177" priority="216" operator="containsText" text="09.00 -16.00">
      <formula>NOT(ISERROR(SEARCH("09.00 -16.00",V3)))</formula>
    </cfRule>
  </conditionalFormatting>
  <conditionalFormatting sqref="V3">
    <cfRule type="containsText" dxfId="176" priority="211" operator="containsText" text="09.00 -13:00">
      <formula>NOT(ISERROR(SEARCH("09.00 -13:00",V3)))</formula>
    </cfRule>
    <cfRule type="containsText" dxfId="175" priority="212" operator="containsText" text="08.30 -17.30">
      <formula>NOT(ISERROR(SEARCH("08.30 -17.30",V3)))</formula>
    </cfRule>
    <cfRule type="containsText" dxfId="174" priority="213" operator="containsText" text="08.30 -15:30">
      <formula>NOT(ISERROR(SEARCH("08.30 -15:30",V3)))</formula>
    </cfRule>
  </conditionalFormatting>
  <conditionalFormatting sqref="W4:AM4">
    <cfRule type="containsText" dxfId="173" priority="193" operator="containsText" text="09.00 -13:00">
      <formula>NOT(ISERROR(SEARCH("09.00 -13:00",W4)))</formula>
    </cfRule>
    <cfRule type="containsText" dxfId="172" priority="194" operator="containsText" text="08.30 -17.30">
      <formula>NOT(ISERROR(SEARCH("08.30 -17.30",W4)))</formula>
    </cfRule>
    <cfRule type="containsText" dxfId="171" priority="195" operator="containsText" text="08.30 -15:30">
      <formula>NOT(ISERROR(SEARCH("08.30 -15:30",W4)))</formula>
    </cfRule>
  </conditionalFormatting>
  <conditionalFormatting sqref="W5:AM10">
    <cfRule type="containsText" dxfId="170" priority="190" operator="containsText" text="09.00 -13.00">
      <formula>NOT(ISERROR(SEARCH("09.00 -13.00",W5)))</formula>
    </cfRule>
    <cfRule type="containsText" dxfId="169" priority="191" operator="containsText" text="09.00 -15:00">
      <formula>NOT(ISERROR(SEARCH("09.00 -15:00",W5)))</formula>
    </cfRule>
    <cfRule type="containsText" dxfId="168" priority="192" operator="containsText" text="09.00 -16.00">
      <formula>NOT(ISERROR(SEARCH("09.00 -16.00",W5)))</formula>
    </cfRule>
  </conditionalFormatting>
  <conditionalFormatting sqref="W5:AM10">
    <cfRule type="containsText" dxfId="167" priority="187" operator="containsText" text="09.00 -13:00">
      <formula>NOT(ISERROR(SEARCH("09.00 -13:00",W5)))</formula>
    </cfRule>
    <cfRule type="containsText" dxfId="166" priority="188" operator="containsText" text="08.30 -17.30">
      <formula>NOT(ISERROR(SEARCH("08.30 -17.30",W5)))</formula>
    </cfRule>
    <cfRule type="containsText" dxfId="165" priority="189" operator="containsText" text="08.30 -15:30">
      <formula>NOT(ISERROR(SEARCH("08.30 -15:30",W5)))</formula>
    </cfRule>
  </conditionalFormatting>
  <conditionalFormatting sqref="W3:AM3">
    <cfRule type="containsText" dxfId="164" priority="184" operator="containsText" text="09.00 -13.00">
      <formula>NOT(ISERROR(SEARCH("09.00 -13.00",W3)))</formula>
    </cfRule>
    <cfRule type="containsText" dxfId="163" priority="185" operator="containsText" text="09.00 -15:00">
      <formula>NOT(ISERROR(SEARCH("09.00 -15:00",W3)))</formula>
    </cfRule>
    <cfRule type="containsText" dxfId="162" priority="186" operator="containsText" text="09.00 -16.00">
      <formula>NOT(ISERROR(SEARCH("09.00 -16.00",W3)))</formula>
    </cfRule>
  </conditionalFormatting>
  <conditionalFormatting sqref="W3:AM3">
    <cfRule type="containsText" dxfId="161" priority="181" operator="containsText" text="09.00 -13:00">
      <formula>NOT(ISERROR(SEARCH("09.00 -13:00",W3)))</formula>
    </cfRule>
    <cfRule type="containsText" dxfId="160" priority="182" operator="containsText" text="08.30 -17.30">
      <formula>NOT(ISERROR(SEARCH("08.30 -17.30",W3)))</formula>
    </cfRule>
    <cfRule type="containsText" dxfId="159" priority="183" operator="containsText" text="08.30 -15:30">
      <formula>NOT(ISERROR(SEARCH("08.30 -15:30",W3)))</formula>
    </cfRule>
  </conditionalFormatting>
  <conditionalFormatting sqref="R4:AM4">
    <cfRule type="containsText" dxfId="158" priority="178" operator="containsText" text="09.00 -13.00">
      <formula>NOT(ISERROR(SEARCH("09.00 -13.00",R4)))</formula>
    </cfRule>
    <cfRule type="containsText" dxfId="157" priority="179" operator="containsText" text="09.00 -15:00">
      <formula>NOT(ISERROR(SEARCH("09.00 -15:00",R4)))</formula>
    </cfRule>
    <cfRule type="containsText" dxfId="156" priority="180" operator="containsText" text="09.00 -16.00">
      <formula>NOT(ISERROR(SEARCH("09.00 -16.00",R4)))</formula>
    </cfRule>
  </conditionalFormatting>
  <conditionalFormatting sqref="R5:AM10">
    <cfRule type="containsText" dxfId="155" priority="175" operator="containsText" text="09.00 -13.00">
      <formula>NOT(ISERROR(SEARCH("09.00 -13.00",R5)))</formula>
    </cfRule>
    <cfRule type="containsText" dxfId="154" priority="176" operator="containsText" text="09.00 -15:00">
      <formula>NOT(ISERROR(SEARCH("09.00 -15:00",R5)))</formula>
    </cfRule>
    <cfRule type="containsText" dxfId="153" priority="177" operator="containsText" text="09.00 -16.00">
      <formula>NOT(ISERROR(SEARCH("09.00 -16.00",R5)))</formula>
    </cfRule>
  </conditionalFormatting>
  <conditionalFormatting sqref="R3:AM3">
    <cfRule type="containsText" dxfId="152" priority="172" operator="containsText" text="09.00 -13.00">
      <formula>NOT(ISERROR(SEARCH("09.00 -13.00",R3)))</formula>
    </cfRule>
    <cfRule type="containsText" dxfId="151" priority="173" operator="containsText" text="09.00 -15:00">
      <formula>NOT(ISERROR(SEARCH("09.00 -15:00",R3)))</formula>
    </cfRule>
    <cfRule type="containsText" dxfId="150" priority="174" operator="containsText" text="09.00 -16.00">
      <formula>NOT(ISERROR(SEARCH("09.00 -16.00",R3)))</formula>
    </cfRule>
  </conditionalFormatting>
  <conditionalFormatting sqref="O4">
    <cfRule type="containsText" dxfId="149" priority="169" operator="containsText" text="09.00 -13.00">
      <formula>NOT(ISERROR(SEARCH("09.00 -13.00",O4)))</formula>
    </cfRule>
    <cfRule type="containsText" dxfId="148" priority="170" operator="containsText" text="09.00 -15:00">
      <formula>NOT(ISERROR(SEARCH("09.00 -15:00",O4)))</formula>
    </cfRule>
    <cfRule type="containsText" dxfId="147" priority="171" operator="containsText" text="09.00 -16.00">
      <formula>NOT(ISERROR(SEARCH("09.00 -16.00",O4)))</formula>
    </cfRule>
  </conditionalFormatting>
  <conditionalFormatting sqref="O4">
    <cfRule type="containsText" dxfId="146" priority="166" operator="containsText" text="09.00 -13.00">
      <formula>NOT(ISERROR(SEARCH("09.00 -13.00",O4)))</formula>
    </cfRule>
    <cfRule type="containsText" dxfId="145" priority="167" operator="containsText" text="09.00 -15:00">
      <formula>NOT(ISERROR(SEARCH("09.00 -15:00",O4)))</formula>
    </cfRule>
    <cfRule type="containsText" dxfId="144" priority="168" operator="containsText" text="09.00 -16.00">
      <formula>NOT(ISERROR(SEARCH("09.00 -16.00",O4)))</formula>
    </cfRule>
  </conditionalFormatting>
  <conditionalFormatting sqref="O4">
    <cfRule type="containsText" dxfId="143" priority="163" operator="containsText" text="09.00 -13.00">
      <formula>NOT(ISERROR(SEARCH("09.00 -13.00",O4)))</formula>
    </cfRule>
    <cfRule type="containsText" dxfId="142" priority="164" operator="containsText" text="09.00 -15:00">
      <formula>NOT(ISERROR(SEARCH("09.00 -15:00",O4)))</formula>
    </cfRule>
    <cfRule type="containsText" dxfId="141" priority="165" operator="containsText" text="09.00 -16.00">
      <formula>NOT(ISERROR(SEARCH("09.00 -16.00",O4)))</formula>
    </cfRule>
  </conditionalFormatting>
  <conditionalFormatting sqref="O4">
    <cfRule type="containsText" dxfId="140" priority="160" operator="containsText" text="09.00 -13:00">
      <formula>NOT(ISERROR(SEARCH("09.00 -13:00",O4)))</formula>
    </cfRule>
    <cfRule type="containsText" dxfId="139" priority="161" operator="containsText" text="08.30 -17.30">
      <formula>NOT(ISERROR(SEARCH("08.30 -17.30",O4)))</formula>
    </cfRule>
    <cfRule type="containsText" dxfId="138" priority="162" operator="containsText" text="08.30 -15:30">
      <formula>NOT(ISERROR(SEARCH("08.30 -15:30",O4)))</formula>
    </cfRule>
  </conditionalFormatting>
  <conditionalFormatting sqref="R5:R8">
    <cfRule type="containsText" dxfId="137" priority="157" operator="containsText" text="09.00 -13.00">
      <formula>NOT(ISERROR(SEARCH("09.00 -13.00",R5)))</formula>
    </cfRule>
    <cfRule type="containsText" dxfId="136" priority="158" operator="containsText" text="09.00 -15:00">
      <formula>NOT(ISERROR(SEARCH("09.00 -15:00",R5)))</formula>
    </cfRule>
    <cfRule type="containsText" dxfId="135" priority="159" operator="containsText" text="09.00 -16.00">
      <formula>NOT(ISERROR(SEARCH("09.00 -16.00",R5)))</formula>
    </cfRule>
  </conditionalFormatting>
  <conditionalFormatting sqref="R5:R8">
    <cfRule type="containsText" dxfId="134" priority="154" operator="containsText" text="09.00 -13.00">
      <formula>NOT(ISERROR(SEARCH("09.00 -13.00",R5)))</formula>
    </cfRule>
    <cfRule type="containsText" dxfId="133" priority="155" operator="containsText" text="09.00 -15:00">
      <formula>NOT(ISERROR(SEARCH("09.00 -15:00",R5)))</formula>
    </cfRule>
    <cfRule type="containsText" dxfId="132" priority="156" operator="containsText" text="09.00 -16.00">
      <formula>NOT(ISERROR(SEARCH("09.00 -16.00",R5)))</formula>
    </cfRule>
  </conditionalFormatting>
  <conditionalFormatting sqref="R5:R8">
    <cfRule type="containsText" dxfId="131" priority="151" operator="containsText" text="09.00 -13:00">
      <formula>NOT(ISERROR(SEARCH("09.00 -13:00",R5)))</formula>
    </cfRule>
    <cfRule type="containsText" dxfId="130" priority="152" operator="containsText" text="08.30 -17.30">
      <formula>NOT(ISERROR(SEARCH("08.30 -17.30",R5)))</formula>
    </cfRule>
    <cfRule type="containsText" dxfId="129" priority="153" operator="containsText" text="08.30 -15:30">
      <formula>NOT(ISERROR(SEARCH("08.30 -15:30",R5)))</formula>
    </cfRule>
  </conditionalFormatting>
  <conditionalFormatting sqref="R5:R8">
    <cfRule type="containsText" dxfId="128" priority="148" operator="containsText" text="09.00 -13.00">
      <formula>NOT(ISERROR(SEARCH("09.00 -13.00",R5)))</formula>
    </cfRule>
    <cfRule type="containsText" dxfId="127" priority="149" operator="containsText" text="09.00 -15:00">
      <formula>NOT(ISERROR(SEARCH("09.00 -15:00",R5)))</formula>
    </cfRule>
    <cfRule type="containsText" dxfId="126" priority="150" operator="containsText" text="09.00 -16.00">
      <formula>NOT(ISERROR(SEARCH("09.00 -16.00",R5)))</formula>
    </cfRule>
  </conditionalFormatting>
  <conditionalFormatting sqref="V3:V8">
    <cfRule type="containsText" dxfId="125" priority="126" operator="containsText" text="09:00 – 13.00 ">
      <formula>NOT(ISERROR(SEARCH("09:00 – 13.00 ",V3)))</formula>
    </cfRule>
  </conditionalFormatting>
  <conditionalFormatting sqref="V9:V10">
    <cfRule type="containsText" dxfId="124" priority="125" operator="containsText" text="09:00 – 13.00 ">
      <formula>NOT(ISERROR(SEARCH("09:00 – 13.00 ",V9)))</formula>
    </cfRule>
  </conditionalFormatting>
  <conditionalFormatting sqref="S4:U4">
    <cfRule type="containsText" dxfId="123" priority="122" operator="containsText" text="09.00 -13:00">
      <formula>NOT(ISERROR(SEARCH("09.00 -13:00",S4)))</formula>
    </cfRule>
    <cfRule type="containsText" dxfId="122" priority="123" operator="containsText" text="08.30 -17.30">
      <formula>NOT(ISERROR(SEARCH("08.30 -17.30",S4)))</formula>
    </cfRule>
    <cfRule type="containsText" dxfId="121" priority="124" operator="containsText" text="08.30 -15:30">
      <formula>NOT(ISERROR(SEARCH("08.30 -15:30",S4)))</formula>
    </cfRule>
  </conditionalFormatting>
  <conditionalFormatting sqref="S5:U8">
    <cfRule type="containsText" dxfId="120" priority="119" operator="containsText" text="09.00 -13.00">
      <formula>NOT(ISERROR(SEARCH("09.00 -13.00",S5)))</formula>
    </cfRule>
    <cfRule type="containsText" dxfId="119" priority="120" operator="containsText" text="09.00 -15:00">
      <formula>NOT(ISERROR(SEARCH("09.00 -15:00",S5)))</formula>
    </cfRule>
    <cfRule type="containsText" dxfId="118" priority="121" operator="containsText" text="09.00 -16.00">
      <formula>NOT(ISERROR(SEARCH("09.00 -16.00",S5)))</formula>
    </cfRule>
  </conditionalFormatting>
  <conditionalFormatting sqref="S5:U8">
    <cfRule type="containsText" dxfId="117" priority="116" operator="containsText" text="09.00 -13:00">
      <formula>NOT(ISERROR(SEARCH("09.00 -13:00",S5)))</formula>
    </cfRule>
    <cfRule type="containsText" dxfId="116" priority="117" operator="containsText" text="08.30 -17.30">
      <formula>NOT(ISERROR(SEARCH("08.30 -17.30",S5)))</formula>
    </cfRule>
    <cfRule type="containsText" dxfId="115" priority="118" operator="containsText" text="08.30 -15:30">
      <formula>NOT(ISERROR(SEARCH("08.30 -15:30",S5)))</formula>
    </cfRule>
  </conditionalFormatting>
  <conditionalFormatting sqref="T5:U8">
    <cfRule type="containsText" dxfId="114" priority="113" operator="containsText" text="09.00 -13.00">
      <formula>NOT(ISERROR(SEARCH("09.00 -13.00",T5)))</formula>
    </cfRule>
    <cfRule type="containsText" dxfId="113" priority="114" operator="containsText" text="09.00 -15:00">
      <formula>NOT(ISERROR(SEARCH("09.00 -15:00",T5)))</formula>
    </cfRule>
    <cfRule type="containsText" dxfId="112" priority="115" operator="containsText" text="09.00 -16.00">
      <formula>NOT(ISERROR(SEARCH("09.00 -16.00",T5)))</formula>
    </cfRule>
  </conditionalFormatting>
  <conditionalFormatting sqref="T5:U8">
    <cfRule type="containsText" dxfId="111" priority="110" operator="containsText" text="09.00 -13:00">
      <formula>NOT(ISERROR(SEARCH("09.00 -13:00",T5)))</formula>
    </cfRule>
    <cfRule type="containsText" dxfId="110" priority="111" operator="containsText" text="08.30 -17.30">
      <formula>NOT(ISERROR(SEARCH("08.30 -17.30",T5)))</formula>
    </cfRule>
    <cfRule type="containsText" dxfId="109" priority="112" operator="containsText" text="08.30 -15:30">
      <formula>NOT(ISERROR(SEARCH("08.30 -15:30",T5)))</formula>
    </cfRule>
  </conditionalFormatting>
  <conditionalFormatting sqref="U5:U10">
    <cfRule type="containsText" dxfId="108" priority="107" operator="containsText" text="09.00 -13.00">
      <formula>NOT(ISERROR(SEARCH("09.00 -13.00",U5)))</formula>
    </cfRule>
    <cfRule type="containsText" dxfId="107" priority="108" operator="containsText" text="09.00 -15:00">
      <formula>NOT(ISERROR(SEARCH("09.00 -15:00",U5)))</formula>
    </cfRule>
    <cfRule type="containsText" dxfId="106" priority="109" operator="containsText" text="09.00 -16.00">
      <formula>NOT(ISERROR(SEARCH("09.00 -16.00",U5)))</formula>
    </cfRule>
  </conditionalFormatting>
  <conditionalFormatting sqref="U5:U10">
    <cfRule type="containsText" dxfId="105" priority="104" operator="containsText" text="09.00 -13:00">
      <formula>NOT(ISERROR(SEARCH("09.00 -13:00",U5)))</formula>
    </cfRule>
    <cfRule type="containsText" dxfId="104" priority="105" operator="containsText" text="08.30 -17.30">
      <formula>NOT(ISERROR(SEARCH("08.30 -17.30",U5)))</formula>
    </cfRule>
    <cfRule type="containsText" dxfId="103" priority="106" operator="containsText" text="08.30 -15:30">
      <formula>NOT(ISERROR(SEARCH("08.30 -15:30",U5)))</formula>
    </cfRule>
  </conditionalFormatting>
  <conditionalFormatting sqref="U3">
    <cfRule type="containsText" dxfId="102" priority="101" operator="containsText" text="09.00 -13.00">
      <formula>NOT(ISERROR(SEARCH("09.00 -13.00",U3)))</formula>
    </cfRule>
    <cfRule type="containsText" dxfId="101" priority="102" operator="containsText" text="09.00 -15:00">
      <formula>NOT(ISERROR(SEARCH("09.00 -15:00",U3)))</formula>
    </cfRule>
    <cfRule type="containsText" dxfId="100" priority="103" operator="containsText" text="09.00 -16.00">
      <formula>NOT(ISERROR(SEARCH("09.00 -16.00",U3)))</formula>
    </cfRule>
  </conditionalFormatting>
  <conditionalFormatting sqref="U3">
    <cfRule type="containsText" dxfId="99" priority="98" operator="containsText" text="09.00 -13:00">
      <formula>NOT(ISERROR(SEARCH("09.00 -13:00",U3)))</formula>
    </cfRule>
    <cfRule type="containsText" dxfId="98" priority="99" operator="containsText" text="08.30 -17.30">
      <formula>NOT(ISERROR(SEARCH("08.30 -17.30",U3)))</formula>
    </cfRule>
    <cfRule type="containsText" dxfId="97" priority="100" operator="containsText" text="08.30 -15:30">
      <formula>NOT(ISERROR(SEARCH("08.30 -15:30",U3)))</formula>
    </cfRule>
  </conditionalFormatting>
  <conditionalFormatting sqref="U3:U8">
    <cfRule type="containsText" dxfId="96" priority="97" operator="containsText" text="09:00 – 13.00 ">
      <formula>NOT(ISERROR(SEARCH("09:00 – 13.00 ",U3)))</formula>
    </cfRule>
  </conditionalFormatting>
  <conditionalFormatting sqref="U9:U10">
    <cfRule type="containsText" dxfId="95" priority="96" operator="containsText" text="09:00 – 13.00 ">
      <formula>NOT(ISERROR(SEARCH("09:00 – 13.00 ",U9)))</formula>
    </cfRule>
  </conditionalFormatting>
  <conditionalFormatting sqref="V4">
    <cfRule type="containsText" dxfId="94" priority="93" operator="containsText" text="09.00 -13:00">
      <formula>NOT(ISERROR(SEARCH("09.00 -13:00",V4)))</formula>
    </cfRule>
    <cfRule type="containsText" dxfId="93" priority="94" operator="containsText" text="08.30 -17.30">
      <formula>NOT(ISERROR(SEARCH("08.30 -17.30",V4)))</formula>
    </cfRule>
    <cfRule type="containsText" dxfId="92" priority="95" operator="containsText" text="08.30 -15:30">
      <formula>NOT(ISERROR(SEARCH("08.30 -15:30",V4)))</formula>
    </cfRule>
  </conditionalFormatting>
  <conditionalFormatting sqref="V5:V9">
    <cfRule type="containsText" dxfId="91" priority="90" operator="containsText" text="09.00 -13.00">
      <formula>NOT(ISERROR(SEARCH("09.00 -13.00",V5)))</formula>
    </cfRule>
    <cfRule type="containsText" dxfId="90" priority="91" operator="containsText" text="09.00 -15:00">
      <formula>NOT(ISERROR(SEARCH("09.00 -15:00",V5)))</formula>
    </cfRule>
    <cfRule type="containsText" dxfId="89" priority="92" operator="containsText" text="09.00 -16.00">
      <formula>NOT(ISERROR(SEARCH("09.00 -16.00",V5)))</formula>
    </cfRule>
  </conditionalFormatting>
  <conditionalFormatting sqref="V5:V9">
    <cfRule type="containsText" dxfId="88" priority="87" operator="containsText" text="09.00 -13:00">
      <formula>NOT(ISERROR(SEARCH("09.00 -13:00",V5)))</formula>
    </cfRule>
    <cfRule type="containsText" dxfId="87" priority="88" operator="containsText" text="08.30 -17.30">
      <formula>NOT(ISERROR(SEARCH("08.30 -17.30",V5)))</formula>
    </cfRule>
    <cfRule type="containsText" dxfId="86" priority="89" operator="containsText" text="08.30 -15:30">
      <formula>NOT(ISERROR(SEARCH("08.30 -15:30",V5)))</formula>
    </cfRule>
  </conditionalFormatting>
  <conditionalFormatting sqref="Q3:Q10">
    <cfRule type="containsText" dxfId="85" priority="69" operator="containsText" text="08.30 – 14.30">
      <formula>NOT(ISERROR(SEARCH("08.30 – 14.30",Q3)))</formula>
    </cfRule>
    <cfRule type="containsText" dxfId="84" priority="70" operator="containsText" text="09:30 – 18.30">
      <formula>NOT(ISERROR(SEARCH("09:30 – 18.30",Q3)))</formula>
    </cfRule>
    <cfRule type="containsText" dxfId="83" priority="71" operator="containsText" text="10.30 – 18.30">
      <formula>NOT(ISERROR(SEARCH("10.30 – 18.30",Q3)))</formula>
    </cfRule>
    <cfRule type="containsText" dxfId="82" priority="72" operator="containsText" text="09.30 – 18.30">
      <formula>NOT(ISERROR(SEARCH("09.30 – 18.30",Q3)))</formula>
    </cfRule>
    <cfRule type="containsText" dxfId="81" priority="74" operator="containsText" text="09.00 – 13:00">
      <formula>NOT(ISERROR(SEARCH("09.00 – 13:00",Q3)))</formula>
    </cfRule>
    <cfRule type="containsText" dxfId="80" priority="75" operator="containsText" text="08.30 – 16.30">
      <formula>NOT(ISERROR(SEARCH("08.30 – 16.30",Q3)))</formula>
    </cfRule>
    <cfRule type="containsText" dxfId="79" priority="76" operator="containsText" text="08:30 – 17.30">
      <formula>NOT(ISERROR(SEARCH("08:30 – 17.30",Q3)))</formula>
    </cfRule>
    <cfRule type="containsText" dxfId="78" priority="77" operator="containsText" text="08.30 – 17.30">
      <formula>NOT(ISERROR(SEARCH("08.30 – 17.30",Q3)))</formula>
    </cfRule>
    <cfRule type="containsText" dxfId="77" priority="78" operator="containsText" text="09.00 – 18.00">
      <formula>NOT(ISERROR(SEARCH("09.00 – 18.00",Q3)))</formula>
    </cfRule>
    <cfRule type="containsText" dxfId="76" priority="79" operator="containsText" text="09.00 – 13.00">
      <formula>NOT(ISERROR(SEARCH("09.00 – 13.00",Q3)))</formula>
    </cfRule>
    <cfRule type="containsText" dxfId="75" priority="80" operator="containsText" text="11.30 – 19.30">
      <formula>NOT(ISERROR(SEARCH("11.30 – 19.30",Q3)))</formula>
    </cfRule>
    <cfRule type="containsText" dxfId="74" priority="81" operator="containsText" text="10.30 – 19.30">
      <formula>NOT(ISERROR(SEARCH("10.30 – 19.30",Q3)))</formula>
    </cfRule>
    <cfRule type="containsText" dxfId="73" priority="82" operator="containsText" text="09.00 – 15.00">
      <formula>NOT(ISERROR(SEARCH("09.00 – 15.00",Q3)))</formula>
    </cfRule>
    <cfRule type="containsText" dxfId="72" priority="83" operator="containsText" text="1 2 : 3 0">
      <formula>NOT(ISERROR(SEARCH("1 2 : 3 0",Q3)))</formula>
    </cfRule>
    <cfRule type="containsText" dxfId="71" priority="84" operator="containsText" text="1 3 : 3 0">
      <formula>NOT(ISERROR(SEARCH("1 3 : 3 0",Q3)))</formula>
    </cfRule>
    <cfRule type="containsText" dxfId="70" priority="85" operator="containsText" text="FESTIVITÁ">
      <formula>NOT(ISERROR(SEARCH("FESTIVITÁ",Q3)))</formula>
    </cfRule>
    <cfRule type="cellIs" dxfId="69" priority="86" operator="equal">
      <formula>"DOMENICA"</formula>
    </cfRule>
  </conditionalFormatting>
  <conditionalFormatting sqref="Q3:Q10">
    <cfRule type="containsText" dxfId="68" priority="61" operator="containsText" text="09.00 - 13.00">
      <formula>NOT(ISERROR(SEARCH("09.00 - 13.00",Q3)))</formula>
    </cfRule>
    <cfRule type="containsText" dxfId="67" priority="64" operator="containsText" text="09.00 – 15:00">
      <formula>NOT(ISERROR(SEARCH("09.00 – 15:00",Q3)))</formula>
    </cfRule>
    <cfRule type="containsText" dxfId="66" priority="65" operator="containsText" text="09.00 – 16.00">
      <formula>NOT(ISERROR(SEARCH("09.00 – 16.00",Q3)))</formula>
    </cfRule>
    <cfRule type="containsText" dxfId="65" priority="66" operator="containsText" text="09.00 - 13:00">
      <formula>NOT(ISERROR(SEARCH("09.00 - 13:00",Q3)))</formula>
    </cfRule>
    <cfRule type="containsText" dxfId="64" priority="67" operator="containsText" text="08.30 – 16:30 ">
      <formula>NOT(ISERROR(SEARCH("08.30 – 16:30 ",Q3)))</formula>
    </cfRule>
    <cfRule type="containsText" dxfId="63" priority="68" operator="containsText" text="08.30 – 17:30 ">
      <formula>NOT(ISERROR(SEARCH("08.30 – 17:30 ",Q3)))</formula>
    </cfRule>
  </conditionalFormatting>
  <conditionalFormatting sqref="Q3:Q10">
    <cfRule type="containsText" dxfId="62" priority="63" operator="containsText" text="1 3 : 0 0">
      <formula>NOT(ISERROR(SEARCH("1 3 : 0 0",Q3)))</formula>
    </cfRule>
  </conditionalFormatting>
  <conditionalFormatting sqref="Q3">
    <cfRule type="containsText" dxfId="61" priority="62" operator="containsText" text="13:00">
      <formula>NOT(ISERROR(SEARCH("13:00",Q3)))</formula>
    </cfRule>
  </conditionalFormatting>
  <conditionalFormatting sqref="Q3:Q10">
    <cfRule type="containsText" dxfId="60" priority="73" operator="containsText" text="09:00 – 13.00 ">
      <formula>NOT(ISERROR(SEARCH("09:00 – 13.00 ",Q3)))</formula>
    </cfRule>
  </conditionalFormatting>
  <conditionalFormatting sqref="Q3:Q10">
    <cfRule type="containsText" dxfId="59" priority="58" operator="containsText" text="09.00 -13.00">
      <formula>NOT(ISERROR(SEARCH("09.00 -13.00",Q3)))</formula>
    </cfRule>
    <cfRule type="containsText" dxfId="58" priority="59" operator="containsText" text="09.00 -15:00">
      <formula>NOT(ISERROR(SEARCH("09.00 -15:00",Q3)))</formula>
    </cfRule>
    <cfRule type="containsText" dxfId="57" priority="60" operator="containsText" text="09.00 -16.00">
      <formula>NOT(ISERROR(SEARCH("09.00 -16.00",Q3)))</formula>
    </cfRule>
  </conditionalFormatting>
  <conditionalFormatting sqref="Q3:Q10">
    <cfRule type="containsText" dxfId="56" priority="55" operator="containsText" text="09.00 -13:00">
      <formula>NOT(ISERROR(SEARCH("09.00 -13:00",Q3)))</formula>
    </cfRule>
    <cfRule type="containsText" dxfId="55" priority="56" operator="containsText" text="08.30 -17.30">
      <formula>NOT(ISERROR(SEARCH("08.30 -17.30",Q3)))</formula>
    </cfRule>
    <cfRule type="containsText" dxfId="54" priority="57" operator="containsText" text="08.30 -15:30">
      <formula>NOT(ISERROR(SEARCH("08.30 -15:30",Q3)))</formula>
    </cfRule>
  </conditionalFormatting>
  <conditionalFormatting sqref="P3:P10">
    <cfRule type="containsText" dxfId="53" priority="37" operator="containsText" text="08.30 – 14.30">
      <formula>NOT(ISERROR(SEARCH("08.30 – 14.30",P3)))</formula>
    </cfRule>
    <cfRule type="containsText" dxfId="52" priority="38" operator="containsText" text="09:30 – 18.30">
      <formula>NOT(ISERROR(SEARCH("09:30 – 18.30",P3)))</formula>
    </cfRule>
    <cfRule type="containsText" dxfId="51" priority="39" operator="containsText" text="10.30 – 18.30">
      <formula>NOT(ISERROR(SEARCH("10.30 – 18.30",P3)))</formula>
    </cfRule>
    <cfRule type="containsText" dxfId="50" priority="40" operator="containsText" text="09.30 – 18.30">
      <formula>NOT(ISERROR(SEARCH("09.30 – 18.30",P3)))</formula>
    </cfRule>
    <cfRule type="containsText" dxfId="49" priority="42" operator="containsText" text="09.00 – 13:00">
      <formula>NOT(ISERROR(SEARCH("09.00 – 13:00",P3)))</formula>
    </cfRule>
    <cfRule type="containsText" dxfId="48" priority="43" operator="containsText" text="08.30 – 16.30">
      <formula>NOT(ISERROR(SEARCH("08.30 – 16.30",P3)))</formula>
    </cfRule>
    <cfRule type="containsText" dxfId="47" priority="44" operator="containsText" text="08:30 – 17.30">
      <formula>NOT(ISERROR(SEARCH("08:30 – 17.30",P3)))</formula>
    </cfRule>
    <cfRule type="containsText" dxfId="46" priority="45" operator="containsText" text="08.30 – 17.30">
      <formula>NOT(ISERROR(SEARCH("08.30 – 17.30",P3)))</formula>
    </cfRule>
    <cfRule type="containsText" dxfId="45" priority="46" operator="containsText" text="09.00 – 18.00">
      <formula>NOT(ISERROR(SEARCH("09.00 – 18.00",P3)))</formula>
    </cfRule>
    <cfRule type="containsText" dxfId="44" priority="47" operator="containsText" text="09.00 – 13.00">
      <formula>NOT(ISERROR(SEARCH("09.00 – 13.00",P3)))</formula>
    </cfRule>
    <cfRule type="containsText" dxfId="43" priority="48" operator="containsText" text="11.30 – 19.30">
      <formula>NOT(ISERROR(SEARCH("11.30 – 19.30",P3)))</formula>
    </cfRule>
    <cfRule type="containsText" dxfId="42" priority="49" operator="containsText" text="10.30 – 19.30">
      <formula>NOT(ISERROR(SEARCH("10.30 – 19.30",P3)))</formula>
    </cfRule>
    <cfRule type="containsText" dxfId="41" priority="50" operator="containsText" text="09.00 – 15.00">
      <formula>NOT(ISERROR(SEARCH("09.00 – 15.00",P3)))</formula>
    </cfRule>
    <cfRule type="containsText" dxfId="40" priority="51" operator="containsText" text="1 2 : 3 0">
      <formula>NOT(ISERROR(SEARCH("1 2 : 3 0",P3)))</formula>
    </cfRule>
    <cfRule type="containsText" dxfId="39" priority="52" operator="containsText" text="1 3 : 3 0">
      <formula>NOT(ISERROR(SEARCH("1 3 : 3 0",P3)))</formula>
    </cfRule>
    <cfRule type="containsText" dxfId="38" priority="53" operator="containsText" text="FESTIVITÁ">
      <formula>NOT(ISERROR(SEARCH("FESTIVITÁ",P3)))</formula>
    </cfRule>
    <cfRule type="cellIs" dxfId="37" priority="54" operator="equal">
      <formula>"DOMENICA"</formula>
    </cfRule>
  </conditionalFormatting>
  <conditionalFormatting sqref="P3:P10">
    <cfRule type="containsText" dxfId="36" priority="29" operator="containsText" text="09.00 - 13.00">
      <formula>NOT(ISERROR(SEARCH("09.00 - 13.00",P3)))</formula>
    </cfRule>
    <cfRule type="containsText" dxfId="35" priority="32" operator="containsText" text="09.00 – 15:00">
      <formula>NOT(ISERROR(SEARCH("09.00 – 15:00",P3)))</formula>
    </cfRule>
    <cfRule type="containsText" dxfId="34" priority="33" operator="containsText" text="09.00 – 16.00">
      <formula>NOT(ISERROR(SEARCH("09.00 – 16.00",P3)))</formula>
    </cfRule>
    <cfRule type="containsText" dxfId="33" priority="34" operator="containsText" text="09.00 - 13:00">
      <formula>NOT(ISERROR(SEARCH("09.00 - 13:00",P3)))</formula>
    </cfRule>
    <cfRule type="containsText" dxfId="32" priority="35" operator="containsText" text="08.30 – 16:30 ">
      <formula>NOT(ISERROR(SEARCH("08.30 – 16:30 ",P3)))</formula>
    </cfRule>
    <cfRule type="containsText" dxfId="31" priority="36" operator="containsText" text="08.30 – 17:30 ">
      <formula>NOT(ISERROR(SEARCH("08.30 – 17:30 ",P3)))</formula>
    </cfRule>
  </conditionalFormatting>
  <conditionalFormatting sqref="P3:P10">
    <cfRule type="containsText" dxfId="30" priority="31" operator="containsText" text="1 3 : 0 0">
      <formula>NOT(ISERROR(SEARCH("1 3 : 0 0",P3)))</formula>
    </cfRule>
  </conditionalFormatting>
  <conditionalFormatting sqref="P3">
    <cfRule type="containsText" dxfId="29" priority="30" operator="containsText" text="13:00">
      <formula>NOT(ISERROR(SEARCH("13:00",P3)))</formula>
    </cfRule>
  </conditionalFormatting>
  <conditionalFormatting sqref="P3:P10">
    <cfRule type="containsText" dxfId="28" priority="41" operator="containsText" text="09:00 – 13.00 ">
      <formula>NOT(ISERROR(SEARCH("09:00 – 13.00 ",P3)))</formula>
    </cfRule>
  </conditionalFormatting>
  <conditionalFormatting sqref="P3:P10">
    <cfRule type="containsText" dxfId="27" priority="26" operator="containsText" text="09.00 -13.00">
      <formula>NOT(ISERROR(SEARCH("09.00 -13.00",P3)))</formula>
    </cfRule>
    <cfRule type="containsText" dxfId="26" priority="27" operator="containsText" text="09.00 -15:00">
      <formula>NOT(ISERROR(SEARCH("09.00 -15:00",P3)))</formula>
    </cfRule>
    <cfRule type="containsText" dxfId="25" priority="28" operator="containsText" text="09.00 -16.00">
      <formula>NOT(ISERROR(SEARCH("09.00 -16.00",P3)))</formula>
    </cfRule>
  </conditionalFormatting>
  <conditionalFormatting sqref="P3:P10">
    <cfRule type="containsText" dxfId="24" priority="23" operator="containsText" text="09.00 -13:00">
      <formula>NOT(ISERROR(SEARCH("09.00 -13:00",P3)))</formula>
    </cfRule>
    <cfRule type="containsText" dxfId="23" priority="24" operator="containsText" text="08.30 -17.30">
      <formula>NOT(ISERROR(SEARCH("08.30 -17.30",P3)))</formula>
    </cfRule>
    <cfRule type="containsText" dxfId="22" priority="25" operator="containsText" text="08.30 -15:30">
      <formula>NOT(ISERROR(SEARCH("08.30 -15:30",P3)))</formula>
    </cfRule>
  </conditionalFormatting>
  <conditionalFormatting sqref="P5:P10">
    <cfRule type="containsText" dxfId="21" priority="20" operator="containsText" text="09.00 -13.00">
      <formula>NOT(ISERROR(SEARCH("09.00 -13.00",P5)))</formula>
    </cfRule>
    <cfRule type="containsText" dxfId="20" priority="21" operator="containsText" text="09.00 -15:00">
      <formula>NOT(ISERROR(SEARCH("09.00 -15:00",P5)))</formula>
    </cfRule>
    <cfRule type="containsText" dxfId="19" priority="22" operator="containsText" text="09.00 -16.00">
      <formula>NOT(ISERROR(SEARCH("09.00 -16.00",P5)))</formula>
    </cfRule>
  </conditionalFormatting>
  <conditionalFormatting sqref="P5:P10">
    <cfRule type="containsText" dxfId="18" priority="17" operator="containsText" text="09.00 -13:00">
      <formula>NOT(ISERROR(SEARCH("09.00 -13:00",P5)))</formula>
    </cfRule>
    <cfRule type="containsText" dxfId="17" priority="18" operator="containsText" text="08.30 -17.30">
      <formula>NOT(ISERROR(SEARCH("08.30 -17.30",P5)))</formula>
    </cfRule>
    <cfRule type="containsText" dxfId="16" priority="19" operator="containsText" text="08.30 -15:30">
      <formula>NOT(ISERROR(SEARCH("08.30 -15:30",P5)))</formula>
    </cfRule>
  </conditionalFormatting>
  <conditionalFormatting sqref="P3">
    <cfRule type="containsText" dxfId="15" priority="14" operator="containsText" text="09.00 -13.00">
      <formula>NOT(ISERROR(SEARCH("09.00 -13.00",P3)))</formula>
    </cfRule>
    <cfRule type="containsText" dxfId="14" priority="15" operator="containsText" text="09.00 -15:00">
      <formula>NOT(ISERROR(SEARCH("09.00 -15:00",P3)))</formula>
    </cfRule>
    <cfRule type="containsText" dxfId="13" priority="16" operator="containsText" text="09.00 -16.00">
      <formula>NOT(ISERROR(SEARCH("09.00 -16.00",P3)))</formula>
    </cfRule>
  </conditionalFormatting>
  <conditionalFormatting sqref="P3">
    <cfRule type="containsText" dxfId="12" priority="11" operator="containsText" text="09.00 -13:00">
      <formula>NOT(ISERROR(SEARCH("09.00 -13:00",P3)))</formula>
    </cfRule>
    <cfRule type="containsText" dxfId="11" priority="12" operator="containsText" text="08.30 -17.30">
      <formula>NOT(ISERROR(SEARCH("08.30 -17.30",P3)))</formula>
    </cfRule>
    <cfRule type="containsText" dxfId="10" priority="13" operator="containsText" text="08.30 -15:30">
      <formula>NOT(ISERROR(SEARCH("08.30 -15:30",P3)))</formula>
    </cfRule>
  </conditionalFormatting>
  <conditionalFormatting sqref="P4">
    <cfRule type="containsText" dxfId="9" priority="8" operator="containsText" text="09.00 -13.00">
      <formula>NOT(ISERROR(SEARCH("09.00 -13.00",P4)))</formula>
    </cfRule>
    <cfRule type="containsText" dxfId="8" priority="9" operator="containsText" text="09.00 -15:00">
      <formula>NOT(ISERROR(SEARCH("09.00 -15:00",P4)))</formula>
    </cfRule>
    <cfRule type="containsText" dxfId="7" priority="10" operator="containsText" text="09.00 -16.00">
      <formula>NOT(ISERROR(SEARCH("09.00 -16.00",P4)))</formula>
    </cfRule>
  </conditionalFormatting>
  <conditionalFormatting sqref="P5:P10">
    <cfRule type="containsText" dxfId="6" priority="5" operator="containsText" text="09.00 -13.00">
      <formula>NOT(ISERROR(SEARCH("09.00 -13.00",P5)))</formula>
    </cfRule>
    <cfRule type="containsText" dxfId="5" priority="6" operator="containsText" text="09.00 -15:00">
      <formula>NOT(ISERROR(SEARCH("09.00 -15:00",P5)))</formula>
    </cfRule>
    <cfRule type="containsText" dxfId="4" priority="7" operator="containsText" text="09.00 -16.00">
      <formula>NOT(ISERROR(SEARCH("09.00 -16.00",P5)))</formula>
    </cfRule>
  </conditionalFormatting>
  <conditionalFormatting sqref="P3">
    <cfRule type="containsText" dxfId="3" priority="2" operator="containsText" text="09.00 -13.00">
      <formula>NOT(ISERROR(SEARCH("09.00 -13.00",P3)))</formula>
    </cfRule>
    <cfRule type="containsText" dxfId="2" priority="3" operator="containsText" text="09.00 -15:00">
      <formula>NOT(ISERROR(SEARCH("09.00 -15:00",P3)))</formula>
    </cfRule>
    <cfRule type="containsText" dxfId="1" priority="4" operator="containsText" text="09.00 -16.00">
      <formula>NOT(ISERROR(SEARCH("09.00 -16.00",P3)))</formula>
    </cfRule>
  </conditionalFormatting>
  <conditionalFormatting sqref="AC3">
    <cfRule type="containsText" dxfId="0" priority="1" operator="containsText" text="1 3 : 0 0">
      <formula>NOT(ISERROR(SEARCH("1 3 : 0 0",AC3)))</formula>
    </cfRule>
  </conditionalFormatting>
  <pageMargins left="0.7" right="0.7" top="0.75" bottom="0.75" header="0.51180555555555496" footer="0.51180555555555496"/>
  <pageSetup paperSize="9" firstPageNumber="0"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tabColor rgb="FF7030A0"/>
  </sheetPr>
  <dimension ref="A1:O33"/>
  <sheetViews>
    <sheetView topLeftCell="A10" workbookViewId="0">
      <selection activeCell="O3" sqref="O3"/>
    </sheetView>
  </sheetViews>
  <sheetFormatPr defaultRowHeight="13.2" x14ac:dyDescent="0.25"/>
  <cols>
    <col min="1" max="1" width="8.6640625" customWidth="1"/>
    <col min="2" max="2" width="23.44140625" style="49" customWidth="1"/>
    <col min="3" max="3" width="11.33203125" customWidth="1"/>
    <col min="4" max="4" width="13.33203125" style="29" customWidth="1"/>
    <col min="5" max="5" width="12.44140625" customWidth="1"/>
    <col min="6" max="14" width="13" customWidth="1"/>
    <col min="15" max="15" width="10.6640625" style="29" customWidth="1"/>
    <col min="16" max="1025" width="8.6640625" customWidth="1"/>
  </cols>
  <sheetData>
    <row r="1" spans="1:15" x14ac:dyDescent="0.25">
      <c r="C1" s="149"/>
      <c r="D1" s="327" t="s">
        <v>123</v>
      </c>
      <c r="E1" s="327"/>
      <c r="F1" s="327"/>
      <c r="G1" s="327"/>
      <c r="H1" s="327"/>
      <c r="I1" s="327"/>
      <c r="J1" s="327"/>
      <c r="K1" s="327"/>
      <c r="L1" s="327"/>
      <c r="M1" s="327"/>
      <c r="N1" s="327"/>
      <c r="O1" s="327"/>
    </row>
    <row r="2" spans="1:15" s="29" customFormat="1" ht="48.75" customHeight="1" x14ac:dyDescent="0.25">
      <c r="A2" s="50" t="s">
        <v>124</v>
      </c>
      <c r="B2" s="51" t="s">
        <v>125</v>
      </c>
      <c r="C2" s="50" t="s">
        <v>126</v>
      </c>
      <c r="D2" s="52" t="s">
        <v>127</v>
      </c>
      <c r="E2" s="52" t="s">
        <v>128</v>
      </c>
      <c r="F2" s="52" t="s">
        <v>129</v>
      </c>
      <c r="G2" s="52" t="s">
        <v>130</v>
      </c>
      <c r="H2" s="52" t="s">
        <v>131</v>
      </c>
      <c r="I2" s="52" t="s">
        <v>132</v>
      </c>
      <c r="J2" s="52" t="s">
        <v>133</v>
      </c>
      <c r="K2" s="52" t="s">
        <v>134</v>
      </c>
      <c r="L2" s="52" t="s">
        <v>135</v>
      </c>
      <c r="M2" s="52" t="s">
        <v>136</v>
      </c>
      <c r="N2" s="52" t="s">
        <v>137</v>
      </c>
      <c r="O2" s="164" t="s">
        <v>59</v>
      </c>
    </row>
    <row r="3" spans="1:15" x14ac:dyDescent="0.25">
      <c r="A3" s="53">
        <v>1</v>
      </c>
      <c r="B3" s="54" t="s">
        <v>23</v>
      </c>
      <c r="C3" s="55" t="s">
        <v>138</v>
      </c>
      <c r="D3" s="56">
        <v>1</v>
      </c>
      <c r="E3" s="55">
        <v>3</v>
      </c>
      <c r="F3" s="55">
        <v>2</v>
      </c>
      <c r="G3" s="55">
        <v>1</v>
      </c>
      <c r="H3" s="55">
        <v>1</v>
      </c>
      <c r="I3" s="57"/>
      <c r="J3" s="57"/>
      <c r="K3" s="57"/>
      <c r="L3" s="57"/>
      <c r="M3" s="57"/>
      <c r="N3" s="57"/>
      <c r="O3" s="58">
        <f t="shared" ref="O3:O31" si="0">SUM(D3:N3)</f>
        <v>8</v>
      </c>
    </row>
    <row r="4" spans="1:15" x14ac:dyDescent="0.25">
      <c r="A4" s="12">
        <v>2</v>
      </c>
      <c r="B4" s="59" t="s">
        <v>139</v>
      </c>
      <c r="C4" s="6" t="s">
        <v>138</v>
      </c>
      <c r="D4" s="7">
        <v>1</v>
      </c>
      <c r="E4" s="6">
        <v>3</v>
      </c>
      <c r="F4" s="6">
        <v>1</v>
      </c>
      <c r="G4" s="6">
        <v>2</v>
      </c>
      <c r="H4" s="6">
        <v>1</v>
      </c>
      <c r="I4" s="13"/>
      <c r="J4" s="13"/>
      <c r="K4" s="13"/>
      <c r="L4" s="13"/>
      <c r="M4" s="13"/>
      <c r="N4" s="13"/>
      <c r="O4" s="60">
        <f t="shared" si="0"/>
        <v>8</v>
      </c>
    </row>
    <row r="5" spans="1:15" x14ac:dyDescent="0.25">
      <c r="A5" s="12">
        <v>3</v>
      </c>
      <c r="B5" s="59" t="s">
        <v>25</v>
      </c>
      <c r="C5" s="6" t="s">
        <v>138</v>
      </c>
      <c r="D5" s="7">
        <v>2</v>
      </c>
      <c r="E5" s="6">
        <v>2</v>
      </c>
      <c r="F5" s="6">
        <v>1</v>
      </c>
      <c r="G5" s="6">
        <v>2</v>
      </c>
      <c r="H5" s="6">
        <v>1</v>
      </c>
      <c r="I5" s="13"/>
      <c r="J5" s="13"/>
      <c r="K5" s="13"/>
      <c r="L5" s="13"/>
      <c r="M5" s="13"/>
      <c r="N5" s="13"/>
      <c r="O5" s="60">
        <f t="shared" si="0"/>
        <v>8</v>
      </c>
    </row>
    <row r="6" spans="1:15" x14ac:dyDescent="0.25">
      <c r="A6" s="12">
        <v>4</v>
      </c>
      <c r="B6" s="59" t="s">
        <v>26</v>
      </c>
      <c r="C6" s="6" t="s">
        <v>138</v>
      </c>
      <c r="D6" s="7">
        <v>1</v>
      </c>
      <c r="E6" s="6">
        <v>3</v>
      </c>
      <c r="F6" s="6">
        <v>1</v>
      </c>
      <c r="G6" s="6">
        <v>1</v>
      </c>
      <c r="H6" s="6">
        <v>2</v>
      </c>
      <c r="I6" s="13"/>
      <c r="J6" s="13"/>
      <c r="K6" s="13"/>
      <c r="L6" s="13"/>
      <c r="M6" s="13"/>
      <c r="N6" s="13"/>
      <c r="O6" s="60">
        <f t="shared" si="0"/>
        <v>8</v>
      </c>
    </row>
    <row r="7" spans="1:15" x14ac:dyDescent="0.25">
      <c r="A7" s="12">
        <v>5</v>
      </c>
      <c r="B7" s="59" t="s">
        <v>140</v>
      </c>
      <c r="C7" s="6" t="s">
        <v>138</v>
      </c>
      <c r="D7" s="7">
        <v>1</v>
      </c>
      <c r="E7" s="6">
        <v>3</v>
      </c>
      <c r="F7" s="6">
        <v>1</v>
      </c>
      <c r="G7" s="6">
        <v>1</v>
      </c>
      <c r="H7" s="6">
        <v>2</v>
      </c>
      <c r="I7" s="13"/>
      <c r="J7" s="13"/>
      <c r="K7" s="13"/>
      <c r="L7" s="13"/>
      <c r="M7" s="13"/>
      <c r="N7" s="13"/>
      <c r="O7" s="60">
        <f t="shared" si="0"/>
        <v>8</v>
      </c>
    </row>
    <row r="8" spans="1:15" x14ac:dyDescent="0.25">
      <c r="A8" s="61">
        <v>6</v>
      </c>
      <c r="B8" s="62" t="s">
        <v>27</v>
      </c>
      <c r="C8" s="63" t="s">
        <v>138</v>
      </c>
      <c r="D8" s="63">
        <v>0</v>
      </c>
      <c r="E8" s="63">
        <v>0</v>
      </c>
      <c r="F8" s="63">
        <v>0</v>
      </c>
      <c r="G8" s="63"/>
      <c r="H8" s="63">
        <v>0</v>
      </c>
      <c r="I8" s="64"/>
      <c r="J8" s="64"/>
      <c r="K8" s="64"/>
      <c r="L8" s="64"/>
      <c r="M8" s="64"/>
      <c r="N8" s="64"/>
      <c r="O8" s="65">
        <f t="shared" si="0"/>
        <v>0</v>
      </c>
    </row>
    <row r="9" spans="1:15" x14ac:dyDescent="0.25">
      <c r="A9" s="12">
        <v>7</v>
      </c>
      <c r="B9" s="59" t="s">
        <v>28</v>
      </c>
      <c r="C9" s="6" t="s">
        <v>138</v>
      </c>
      <c r="D9" s="7">
        <v>1</v>
      </c>
      <c r="E9" s="6">
        <v>3</v>
      </c>
      <c r="F9" s="6">
        <v>1</v>
      </c>
      <c r="G9" s="6">
        <v>2</v>
      </c>
      <c r="H9" s="6">
        <v>1</v>
      </c>
      <c r="I9" s="13"/>
      <c r="J9" s="13"/>
      <c r="K9" s="13"/>
      <c r="L9" s="13"/>
      <c r="M9" s="13"/>
      <c r="N9" s="13"/>
      <c r="O9" s="60">
        <f t="shared" si="0"/>
        <v>8</v>
      </c>
    </row>
    <row r="10" spans="1:15" x14ac:dyDescent="0.25">
      <c r="A10" s="12">
        <v>8</v>
      </c>
      <c r="B10" s="59" t="s">
        <v>29</v>
      </c>
      <c r="C10" s="6" t="s">
        <v>138</v>
      </c>
      <c r="D10" s="7">
        <v>2</v>
      </c>
      <c r="E10" s="6">
        <v>2</v>
      </c>
      <c r="F10" s="6">
        <v>2</v>
      </c>
      <c r="G10" s="6">
        <v>1</v>
      </c>
      <c r="H10" s="6">
        <v>1</v>
      </c>
      <c r="I10" s="13"/>
      <c r="J10" s="13"/>
      <c r="K10" s="13"/>
      <c r="L10" s="13"/>
      <c r="M10" s="13"/>
      <c r="N10" s="13"/>
      <c r="O10" s="60">
        <f t="shared" si="0"/>
        <v>8</v>
      </c>
    </row>
    <row r="11" spans="1:15" x14ac:dyDescent="0.25">
      <c r="A11" s="12">
        <v>9</v>
      </c>
      <c r="B11" s="59" t="s">
        <v>30</v>
      </c>
      <c r="C11" s="6" t="s">
        <v>138</v>
      </c>
      <c r="D11" s="66" t="s">
        <v>141</v>
      </c>
      <c r="E11" s="6">
        <v>4</v>
      </c>
      <c r="F11" s="6">
        <v>1</v>
      </c>
      <c r="G11" s="6">
        <v>1</v>
      </c>
      <c r="H11" s="6">
        <v>2</v>
      </c>
      <c r="I11" s="13"/>
      <c r="J11" s="13"/>
      <c r="K11" s="13"/>
      <c r="L11" s="13"/>
      <c r="M11" s="13"/>
      <c r="N11" s="13"/>
      <c r="O11" s="60">
        <f t="shared" si="0"/>
        <v>8</v>
      </c>
    </row>
    <row r="12" spans="1:15" x14ac:dyDescent="0.25">
      <c r="A12" s="12">
        <v>10</v>
      </c>
      <c r="B12" s="59" t="s">
        <v>32</v>
      </c>
      <c r="C12" s="6" t="s">
        <v>138</v>
      </c>
      <c r="D12" s="7">
        <v>2</v>
      </c>
      <c r="E12" s="6">
        <v>2</v>
      </c>
      <c r="F12" s="6">
        <v>2</v>
      </c>
      <c r="G12" s="6">
        <v>1</v>
      </c>
      <c r="H12" s="6">
        <v>1</v>
      </c>
      <c r="I12" s="13"/>
      <c r="J12" s="13"/>
      <c r="K12" s="13"/>
      <c r="L12" s="13"/>
      <c r="M12" s="13"/>
      <c r="N12" s="13"/>
      <c r="O12" s="60">
        <f t="shared" si="0"/>
        <v>8</v>
      </c>
    </row>
    <row r="13" spans="1:15" x14ac:dyDescent="0.25">
      <c r="A13" s="12">
        <v>11</v>
      </c>
      <c r="B13" s="59" t="s">
        <v>142</v>
      </c>
      <c r="C13" s="6" t="s">
        <v>138</v>
      </c>
      <c r="D13" s="7">
        <v>2</v>
      </c>
      <c r="E13" s="6">
        <v>3</v>
      </c>
      <c r="F13" s="6">
        <v>1</v>
      </c>
      <c r="G13" s="6">
        <v>1</v>
      </c>
      <c r="H13" s="6">
        <v>1</v>
      </c>
      <c r="I13" s="13"/>
      <c r="J13" s="13"/>
      <c r="K13" s="13"/>
      <c r="L13" s="13"/>
      <c r="M13" s="13"/>
      <c r="N13" s="13"/>
      <c r="O13" s="60">
        <f t="shared" si="0"/>
        <v>8</v>
      </c>
    </row>
    <row r="14" spans="1:15" x14ac:dyDescent="0.25">
      <c r="A14" s="12">
        <v>12</v>
      </c>
      <c r="B14" s="59" t="s">
        <v>143</v>
      </c>
      <c r="C14" s="6" t="s">
        <v>138</v>
      </c>
      <c r="D14" s="7">
        <v>1</v>
      </c>
      <c r="E14" s="6">
        <v>3</v>
      </c>
      <c r="F14" s="6">
        <v>1</v>
      </c>
      <c r="G14" s="6">
        <v>1</v>
      </c>
      <c r="H14" s="6">
        <v>2</v>
      </c>
      <c r="I14" s="13"/>
      <c r="J14" s="13"/>
      <c r="K14" s="13"/>
      <c r="L14" s="13"/>
      <c r="M14" s="13"/>
      <c r="N14" s="13"/>
      <c r="O14" s="60">
        <f t="shared" si="0"/>
        <v>8</v>
      </c>
    </row>
    <row r="15" spans="1:15" x14ac:dyDescent="0.25">
      <c r="A15" s="15">
        <v>13</v>
      </c>
      <c r="B15" s="67" t="s">
        <v>144</v>
      </c>
      <c r="C15" s="16" t="s">
        <v>138</v>
      </c>
      <c r="D15" s="68">
        <v>1</v>
      </c>
      <c r="E15" s="16">
        <v>3</v>
      </c>
      <c r="F15" s="16">
        <v>1</v>
      </c>
      <c r="G15" s="16">
        <v>2</v>
      </c>
      <c r="H15" s="16">
        <v>1</v>
      </c>
      <c r="I15" s="17"/>
      <c r="J15" s="17"/>
      <c r="K15" s="17"/>
      <c r="L15" s="17"/>
      <c r="M15" s="17"/>
      <c r="N15" s="17"/>
      <c r="O15" s="69">
        <f t="shared" si="0"/>
        <v>8</v>
      </c>
    </row>
    <row r="16" spans="1:15" x14ac:dyDescent="0.25">
      <c r="A16" s="19">
        <v>14</v>
      </c>
      <c r="B16" s="70" t="s">
        <v>1</v>
      </c>
      <c r="C16" s="19" t="s">
        <v>145</v>
      </c>
      <c r="D16" s="71">
        <v>1</v>
      </c>
      <c r="E16" s="19">
        <v>3</v>
      </c>
      <c r="F16" s="19">
        <v>1</v>
      </c>
      <c r="G16" s="19">
        <v>2</v>
      </c>
      <c r="H16" s="19">
        <v>1</v>
      </c>
      <c r="I16" s="19"/>
      <c r="J16" s="19"/>
      <c r="K16" s="19"/>
      <c r="L16" s="19"/>
      <c r="M16" s="19"/>
      <c r="N16" s="19"/>
      <c r="O16" s="72">
        <f t="shared" si="0"/>
        <v>8</v>
      </c>
    </row>
    <row r="17" spans="1:15" x14ac:dyDescent="0.25">
      <c r="A17" s="6">
        <v>15</v>
      </c>
      <c r="B17" s="59" t="s">
        <v>146</v>
      </c>
      <c r="C17" s="6" t="s">
        <v>145</v>
      </c>
      <c r="D17" s="7">
        <v>2</v>
      </c>
      <c r="E17" s="6">
        <v>2</v>
      </c>
      <c r="F17" s="6">
        <v>1</v>
      </c>
      <c r="G17" s="6">
        <v>2</v>
      </c>
      <c r="H17" s="6">
        <v>1</v>
      </c>
      <c r="I17" s="6"/>
      <c r="J17" s="6"/>
      <c r="K17" s="6"/>
      <c r="L17" s="6"/>
      <c r="M17" s="6"/>
      <c r="N17" s="6"/>
      <c r="O17" s="73">
        <f t="shared" si="0"/>
        <v>8</v>
      </c>
    </row>
    <row r="18" spans="1:15" x14ac:dyDescent="0.25">
      <c r="A18" s="6">
        <v>16</v>
      </c>
      <c r="B18" s="59" t="s">
        <v>147</v>
      </c>
      <c r="C18" s="6" t="s">
        <v>145</v>
      </c>
      <c r="D18" s="7">
        <v>2</v>
      </c>
      <c r="E18" s="6">
        <v>3</v>
      </c>
      <c r="F18" s="6">
        <v>1</v>
      </c>
      <c r="G18" s="6">
        <v>1</v>
      </c>
      <c r="H18" s="6">
        <v>2</v>
      </c>
      <c r="I18" s="6"/>
      <c r="J18" s="6"/>
      <c r="K18" s="6"/>
      <c r="L18" s="6"/>
      <c r="M18" s="6"/>
      <c r="N18" s="6"/>
      <c r="O18" s="74">
        <f t="shared" si="0"/>
        <v>9</v>
      </c>
    </row>
    <row r="19" spans="1:15" x14ac:dyDescent="0.25">
      <c r="A19" s="6">
        <v>17</v>
      </c>
      <c r="B19" s="59" t="s">
        <v>148</v>
      </c>
      <c r="C19" s="6" t="s">
        <v>145</v>
      </c>
      <c r="D19" s="7">
        <v>1</v>
      </c>
      <c r="E19" s="6">
        <v>3</v>
      </c>
      <c r="F19" s="6">
        <v>2</v>
      </c>
      <c r="G19" s="6">
        <v>1</v>
      </c>
      <c r="H19" s="6">
        <v>1</v>
      </c>
      <c r="I19" s="6"/>
      <c r="J19" s="6"/>
      <c r="K19" s="6"/>
      <c r="L19" s="6"/>
      <c r="M19" s="6"/>
      <c r="N19" s="6"/>
      <c r="O19" s="73">
        <f t="shared" si="0"/>
        <v>8</v>
      </c>
    </row>
    <row r="20" spans="1:15" x14ac:dyDescent="0.25">
      <c r="A20" s="6">
        <v>18</v>
      </c>
      <c r="B20" s="59" t="s">
        <v>149</v>
      </c>
      <c r="C20" s="6" t="s">
        <v>145</v>
      </c>
      <c r="D20" s="7">
        <v>2</v>
      </c>
      <c r="E20" s="6">
        <v>2</v>
      </c>
      <c r="F20" s="6">
        <v>2</v>
      </c>
      <c r="G20" s="6">
        <v>1</v>
      </c>
      <c r="H20" s="6">
        <v>1</v>
      </c>
      <c r="I20" s="6"/>
      <c r="J20" s="6"/>
      <c r="K20" s="6"/>
      <c r="L20" s="6"/>
      <c r="M20" s="6"/>
      <c r="N20" s="6"/>
      <c r="O20" s="73">
        <f t="shared" si="0"/>
        <v>8</v>
      </c>
    </row>
    <row r="21" spans="1:15" x14ac:dyDescent="0.25">
      <c r="A21" s="6">
        <v>19</v>
      </c>
      <c r="B21" s="59" t="s">
        <v>150</v>
      </c>
      <c r="C21" s="6" t="s">
        <v>145</v>
      </c>
      <c r="D21" s="7">
        <v>2</v>
      </c>
      <c r="E21" s="6">
        <v>2</v>
      </c>
      <c r="F21" s="6">
        <v>0</v>
      </c>
      <c r="G21" s="6">
        <v>2</v>
      </c>
      <c r="H21" s="6">
        <v>2</v>
      </c>
      <c r="I21" s="6"/>
      <c r="J21" s="6"/>
      <c r="K21" s="6"/>
      <c r="L21" s="6"/>
      <c r="M21" s="6"/>
      <c r="N21" s="6"/>
      <c r="O21" s="73">
        <f t="shared" si="0"/>
        <v>8</v>
      </c>
    </row>
    <row r="22" spans="1:15" x14ac:dyDescent="0.25">
      <c r="A22" s="6">
        <v>20</v>
      </c>
      <c r="B22" s="59" t="s">
        <v>2</v>
      </c>
      <c r="C22" s="6" t="s">
        <v>145</v>
      </c>
      <c r="D22" s="7">
        <v>1</v>
      </c>
      <c r="E22" s="6">
        <v>3</v>
      </c>
      <c r="F22" s="6">
        <v>2</v>
      </c>
      <c r="G22" s="6">
        <v>1</v>
      </c>
      <c r="H22" s="6">
        <v>1</v>
      </c>
      <c r="I22" s="6"/>
      <c r="J22" s="6"/>
      <c r="K22" s="6"/>
      <c r="L22" s="6"/>
      <c r="M22" s="6"/>
      <c r="N22" s="6"/>
      <c r="O22" s="73">
        <f t="shared" si="0"/>
        <v>8</v>
      </c>
    </row>
    <row r="23" spans="1:15" x14ac:dyDescent="0.25">
      <c r="A23" s="6">
        <v>21</v>
      </c>
      <c r="B23" s="59" t="s">
        <v>151</v>
      </c>
      <c r="C23" s="6" t="s">
        <v>145</v>
      </c>
      <c r="D23" s="7">
        <v>1</v>
      </c>
      <c r="E23" s="6">
        <v>3</v>
      </c>
      <c r="F23" s="6">
        <v>2</v>
      </c>
      <c r="G23" s="6">
        <v>1</v>
      </c>
      <c r="H23" s="6">
        <v>1</v>
      </c>
      <c r="I23" s="6"/>
      <c r="J23" s="6"/>
      <c r="K23" s="6"/>
      <c r="L23" s="6"/>
      <c r="M23" s="6"/>
      <c r="N23" s="6"/>
      <c r="O23" s="73">
        <f t="shared" si="0"/>
        <v>8</v>
      </c>
    </row>
    <row r="24" spans="1:15" x14ac:dyDescent="0.25">
      <c r="A24" s="6">
        <v>22</v>
      </c>
      <c r="B24" s="59" t="s">
        <v>152</v>
      </c>
      <c r="C24" s="6" t="s">
        <v>145</v>
      </c>
      <c r="D24" s="7">
        <v>1</v>
      </c>
      <c r="E24" s="6">
        <v>3</v>
      </c>
      <c r="F24" s="6">
        <v>2</v>
      </c>
      <c r="G24" s="6">
        <v>1</v>
      </c>
      <c r="H24" s="6">
        <v>1</v>
      </c>
      <c r="I24" s="6"/>
      <c r="J24" s="6"/>
      <c r="K24" s="6"/>
      <c r="L24" s="6"/>
      <c r="M24" s="6"/>
      <c r="N24" s="6"/>
      <c r="O24" s="73">
        <f t="shared" si="0"/>
        <v>8</v>
      </c>
    </row>
    <row r="25" spans="1:15" x14ac:dyDescent="0.25">
      <c r="A25" s="6">
        <v>23</v>
      </c>
      <c r="B25" s="59" t="s">
        <v>7</v>
      </c>
      <c r="C25" s="6" t="s">
        <v>145</v>
      </c>
      <c r="D25" s="7">
        <v>2</v>
      </c>
      <c r="E25" s="6">
        <v>2</v>
      </c>
      <c r="F25" s="6">
        <v>2</v>
      </c>
      <c r="G25" s="6">
        <v>1</v>
      </c>
      <c r="H25" s="6">
        <v>1</v>
      </c>
      <c r="I25" s="6"/>
      <c r="J25" s="6"/>
      <c r="K25" s="6"/>
      <c r="L25" s="6"/>
      <c r="M25" s="6"/>
      <c r="N25" s="6"/>
      <c r="O25" s="73">
        <f t="shared" si="0"/>
        <v>8</v>
      </c>
    </row>
    <row r="26" spans="1:15" x14ac:dyDescent="0.25">
      <c r="A26" s="6">
        <v>24</v>
      </c>
      <c r="B26" s="59" t="s">
        <v>6</v>
      </c>
      <c r="C26" s="6" t="s">
        <v>145</v>
      </c>
      <c r="D26" s="7">
        <v>1</v>
      </c>
      <c r="E26" s="6">
        <v>3</v>
      </c>
      <c r="F26" s="6">
        <v>2</v>
      </c>
      <c r="G26" s="6">
        <v>1</v>
      </c>
      <c r="H26" s="6">
        <v>1</v>
      </c>
      <c r="I26" s="6"/>
      <c r="J26" s="6"/>
      <c r="K26" s="6"/>
      <c r="L26" s="6"/>
      <c r="M26" s="6"/>
      <c r="N26" s="6"/>
      <c r="O26" s="73">
        <f t="shared" si="0"/>
        <v>8</v>
      </c>
    </row>
    <row r="27" spans="1:15" x14ac:dyDescent="0.25">
      <c r="A27" s="75">
        <v>25</v>
      </c>
      <c r="B27" s="62" t="s">
        <v>153</v>
      </c>
      <c r="C27" s="63" t="s">
        <v>145</v>
      </c>
      <c r="D27" s="63" t="s">
        <v>154</v>
      </c>
      <c r="E27" s="63" t="s">
        <v>154</v>
      </c>
      <c r="F27" s="63" t="s">
        <v>154</v>
      </c>
      <c r="G27" s="63" t="s">
        <v>154</v>
      </c>
      <c r="H27" s="63" t="s">
        <v>154</v>
      </c>
      <c r="I27" s="63"/>
      <c r="J27" s="63"/>
      <c r="K27" s="63"/>
      <c r="L27" s="63"/>
      <c r="M27" s="63"/>
      <c r="N27" s="63"/>
      <c r="O27" s="63">
        <f t="shared" si="0"/>
        <v>0</v>
      </c>
    </row>
    <row r="28" spans="1:15" x14ac:dyDescent="0.25">
      <c r="A28" s="14">
        <v>26</v>
      </c>
      <c r="B28" s="59" t="s">
        <v>8</v>
      </c>
      <c r="C28" s="6" t="s">
        <v>145</v>
      </c>
      <c r="D28" s="7">
        <v>1</v>
      </c>
      <c r="E28" s="6">
        <v>3</v>
      </c>
      <c r="F28" s="6">
        <v>0</v>
      </c>
      <c r="G28" s="6">
        <v>2</v>
      </c>
      <c r="H28" s="6">
        <v>2</v>
      </c>
      <c r="I28" s="6"/>
      <c r="J28" s="6"/>
      <c r="K28" s="6"/>
      <c r="L28" s="6"/>
      <c r="M28" s="6"/>
      <c r="N28" s="6"/>
      <c r="O28" s="73">
        <f t="shared" si="0"/>
        <v>8</v>
      </c>
    </row>
    <row r="29" spans="1:15" x14ac:dyDescent="0.25">
      <c r="A29" s="14">
        <v>27</v>
      </c>
      <c r="B29" s="59" t="s">
        <v>9</v>
      </c>
      <c r="C29" s="6" t="s">
        <v>145</v>
      </c>
      <c r="D29" s="7">
        <v>1</v>
      </c>
      <c r="E29" s="6">
        <v>3</v>
      </c>
      <c r="F29" s="6">
        <v>1</v>
      </c>
      <c r="G29" s="6">
        <v>1</v>
      </c>
      <c r="H29" s="6">
        <v>2</v>
      </c>
      <c r="I29" s="6"/>
      <c r="J29" s="6"/>
      <c r="K29" s="6"/>
      <c r="L29" s="6"/>
      <c r="M29" s="6"/>
      <c r="N29" s="6"/>
      <c r="O29" s="73">
        <f t="shared" si="0"/>
        <v>8</v>
      </c>
    </row>
    <row r="30" spans="1:15" x14ac:dyDescent="0.25">
      <c r="A30" s="14">
        <v>28</v>
      </c>
      <c r="B30" s="59" t="s">
        <v>10</v>
      </c>
      <c r="C30" s="6" t="s">
        <v>145</v>
      </c>
      <c r="D30" s="7">
        <v>1</v>
      </c>
      <c r="E30" s="6">
        <v>3</v>
      </c>
      <c r="F30" s="6">
        <v>1</v>
      </c>
      <c r="G30" s="6">
        <v>2</v>
      </c>
      <c r="H30" s="6">
        <v>2</v>
      </c>
      <c r="I30" s="6"/>
      <c r="J30" s="6"/>
      <c r="K30" s="6"/>
      <c r="L30" s="6"/>
      <c r="M30" s="6"/>
      <c r="N30" s="6"/>
      <c r="O30" s="74">
        <f t="shared" si="0"/>
        <v>9</v>
      </c>
    </row>
    <row r="31" spans="1:15" x14ac:dyDescent="0.25">
      <c r="A31" s="14">
        <v>29</v>
      </c>
      <c r="B31" s="76" t="s">
        <v>12</v>
      </c>
      <c r="C31" s="73" t="s">
        <v>145</v>
      </c>
      <c r="D31" s="73" t="s">
        <v>154</v>
      </c>
      <c r="E31" s="14" t="s">
        <v>154</v>
      </c>
      <c r="F31" s="14">
        <v>2</v>
      </c>
      <c r="G31" s="14">
        <v>1</v>
      </c>
      <c r="H31" s="14">
        <v>1</v>
      </c>
      <c r="I31" s="14"/>
      <c r="J31" s="14"/>
      <c r="K31" s="14"/>
      <c r="L31" s="14"/>
      <c r="M31" s="14"/>
      <c r="N31" s="14"/>
      <c r="O31" s="14">
        <f t="shared" si="0"/>
        <v>4</v>
      </c>
    </row>
    <row r="32" spans="1:15" x14ac:dyDescent="0.25">
      <c r="A32" s="29"/>
    </row>
    <row r="33" spans="1:4" x14ac:dyDescent="0.25">
      <c r="A33" s="77" t="s">
        <v>155</v>
      </c>
      <c r="B33" s="77"/>
      <c r="C33" s="77"/>
      <c r="D33" s="78"/>
    </row>
  </sheetData>
  <autoFilter ref="A2:O31" xr:uid="{00000000-0009-0000-0000-000007000000}"/>
  <mergeCells count="1">
    <mergeCell ref="D1:O1"/>
  </mergeCells>
  <pageMargins left="0.7" right="0.7" top="0.75" bottom="0.75" header="0.51180555555555496" footer="0.51180555555555496"/>
  <pageSetup paperSize="9" firstPageNumber="0"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681DD-19AF-48C7-99A1-A81008E8A784}">
  <sheetPr codeName="Foglio8">
    <tabColor rgb="FFFFF2CC"/>
  </sheetPr>
  <dimension ref="A1:Z148"/>
  <sheetViews>
    <sheetView topLeftCell="A49" workbookViewId="0">
      <selection activeCell="A144" sqref="A144:B146"/>
    </sheetView>
  </sheetViews>
  <sheetFormatPr defaultRowHeight="13.2" x14ac:dyDescent="0.25"/>
  <cols>
    <col min="26" max="26" width="28.33203125" customWidth="1"/>
  </cols>
  <sheetData>
    <row r="1" spans="1:26" x14ac:dyDescent="0.25">
      <c r="A1" s="330" t="s">
        <v>156</v>
      </c>
      <c r="B1" s="330"/>
      <c r="C1" s="330"/>
      <c r="D1" s="330"/>
      <c r="E1" s="330"/>
      <c r="F1" s="330"/>
      <c r="G1" s="330"/>
      <c r="H1" s="330"/>
      <c r="I1" s="330"/>
      <c r="J1" s="330"/>
      <c r="K1" s="330"/>
      <c r="L1" s="330"/>
      <c r="M1" s="330"/>
      <c r="N1" s="330"/>
      <c r="O1" s="330"/>
      <c r="P1" s="330"/>
      <c r="Q1" s="330"/>
      <c r="R1" s="330"/>
      <c r="S1" s="330"/>
      <c r="T1" s="330"/>
      <c r="U1" s="330"/>
      <c r="V1" s="330"/>
      <c r="W1" s="330"/>
      <c r="X1" s="330"/>
      <c r="Y1" s="330"/>
      <c r="Z1" s="330"/>
    </row>
    <row r="2" spans="1:26" x14ac:dyDescent="0.25">
      <c r="A2" s="330"/>
      <c r="B2" s="330"/>
      <c r="C2" s="330"/>
      <c r="D2" s="330"/>
      <c r="E2" s="330"/>
      <c r="F2" s="330"/>
      <c r="G2" s="330"/>
      <c r="H2" s="330"/>
      <c r="I2" s="330"/>
      <c r="J2" s="330"/>
      <c r="K2" s="330"/>
      <c r="L2" s="330"/>
      <c r="M2" s="330"/>
      <c r="N2" s="330"/>
      <c r="O2" s="330"/>
      <c r="P2" s="330"/>
      <c r="Q2" s="330"/>
      <c r="R2" s="330"/>
      <c r="S2" s="330"/>
      <c r="T2" s="330"/>
      <c r="U2" s="330"/>
      <c r="V2" s="330"/>
      <c r="W2" s="330"/>
      <c r="X2" s="330"/>
      <c r="Y2" s="330"/>
      <c r="Z2" s="330"/>
    </row>
    <row r="3" spans="1:26" x14ac:dyDescent="0.25">
      <c r="A3" s="324"/>
      <c r="B3" s="324"/>
      <c r="C3" s="324"/>
      <c r="D3" s="324"/>
      <c r="E3" s="324"/>
      <c r="F3" s="324"/>
      <c r="G3" s="324"/>
      <c r="H3" s="324"/>
      <c r="I3" s="324"/>
      <c r="J3" s="324"/>
      <c r="K3" s="324"/>
      <c r="L3" s="324"/>
      <c r="M3" s="324"/>
      <c r="N3" s="324"/>
      <c r="O3" s="324"/>
      <c r="P3" s="324"/>
      <c r="Q3" s="324"/>
      <c r="R3" s="324"/>
      <c r="S3" s="324"/>
      <c r="T3" s="324"/>
      <c r="U3" s="324"/>
      <c r="V3" s="324"/>
      <c r="W3" s="324"/>
      <c r="X3" s="324"/>
      <c r="Y3" s="324"/>
      <c r="Z3" s="324"/>
    </row>
    <row r="4" spans="1:26" x14ac:dyDescent="0.25">
      <c r="A4" s="324"/>
      <c r="B4" s="324"/>
      <c r="C4" s="324"/>
      <c r="D4" s="324"/>
      <c r="E4" s="324"/>
      <c r="F4" s="324"/>
      <c r="G4" s="324"/>
      <c r="H4" s="324"/>
      <c r="I4" s="324"/>
      <c r="J4" s="324"/>
      <c r="K4" s="324"/>
      <c r="L4" s="324"/>
      <c r="M4" s="324"/>
      <c r="N4" s="324"/>
      <c r="O4" s="324"/>
      <c r="P4" s="324"/>
      <c r="Q4" s="324"/>
      <c r="R4" s="324"/>
      <c r="S4" s="324"/>
      <c r="T4" s="324"/>
      <c r="U4" s="324"/>
      <c r="V4" s="324"/>
      <c r="W4" s="324"/>
      <c r="X4" s="324"/>
      <c r="Y4" s="324"/>
      <c r="Z4" s="324"/>
    </row>
    <row r="5" spans="1:26" x14ac:dyDescent="0.25">
      <c r="A5" s="333" t="s">
        <v>157</v>
      </c>
      <c r="B5" s="333"/>
      <c r="C5" s="333"/>
      <c r="D5" s="333"/>
      <c r="E5" s="333"/>
      <c r="F5" s="333"/>
      <c r="G5" s="333"/>
      <c r="H5" s="333"/>
      <c r="I5" s="333"/>
      <c r="J5" s="333"/>
      <c r="K5" s="333"/>
      <c r="L5" s="333"/>
      <c r="M5" s="333"/>
      <c r="N5" s="333"/>
      <c r="O5" s="333"/>
      <c r="P5" s="333"/>
      <c r="Q5" s="333"/>
      <c r="R5" s="333"/>
      <c r="S5" s="333"/>
      <c r="T5" s="333"/>
      <c r="U5" s="333"/>
      <c r="V5" s="333"/>
      <c r="W5" s="333"/>
      <c r="X5" s="333"/>
      <c r="Y5" s="333"/>
      <c r="Z5" s="333"/>
    </row>
    <row r="6" spans="1:26" x14ac:dyDescent="0.25">
      <c r="A6" s="332" t="s">
        <v>158</v>
      </c>
      <c r="B6" s="332"/>
      <c r="C6" s="332"/>
      <c r="D6" s="332"/>
      <c r="E6" s="332"/>
      <c r="F6" s="332"/>
      <c r="G6" s="332"/>
      <c r="H6" s="332"/>
      <c r="I6" s="332"/>
      <c r="J6" s="332"/>
      <c r="K6" s="332"/>
      <c r="L6" s="332"/>
      <c r="M6" s="332"/>
      <c r="N6" s="332"/>
      <c r="O6" s="332"/>
      <c r="P6" s="332"/>
      <c r="Q6" s="332"/>
      <c r="R6" s="332"/>
      <c r="S6" s="332"/>
      <c r="T6" s="332"/>
      <c r="U6" s="332"/>
      <c r="V6" s="332"/>
      <c r="W6" s="332"/>
      <c r="X6" s="332"/>
      <c r="Y6" s="332"/>
      <c r="Z6" s="332"/>
    </row>
    <row r="7" spans="1:26" x14ac:dyDescent="0.25">
      <c r="A7" s="324"/>
      <c r="B7" s="324"/>
      <c r="C7" s="324"/>
      <c r="D7" s="324"/>
      <c r="E7" s="324"/>
      <c r="F7" s="324"/>
      <c r="G7" s="324"/>
      <c r="H7" s="324"/>
      <c r="I7" s="324"/>
      <c r="J7" s="324"/>
      <c r="K7" s="324"/>
      <c r="L7" s="324"/>
      <c r="M7" s="324"/>
      <c r="N7" s="324"/>
      <c r="O7" s="324"/>
      <c r="P7" s="324"/>
      <c r="Q7" s="324"/>
      <c r="R7" s="324"/>
      <c r="S7" s="324"/>
      <c r="T7" s="324"/>
      <c r="U7" s="324"/>
      <c r="V7" s="324"/>
      <c r="W7" s="324"/>
      <c r="X7" s="324"/>
      <c r="Y7" s="324"/>
      <c r="Z7" s="324"/>
    </row>
    <row r="8" spans="1:26" x14ac:dyDescent="0.25">
      <c r="A8" s="324"/>
      <c r="B8" s="324"/>
      <c r="C8" s="324"/>
      <c r="D8" s="324"/>
      <c r="E8" s="324"/>
      <c r="F8" s="324"/>
      <c r="G8" s="324"/>
      <c r="H8" s="324"/>
      <c r="I8" s="324"/>
      <c r="J8" s="324"/>
      <c r="K8" s="324"/>
      <c r="L8" s="324"/>
      <c r="M8" s="324"/>
      <c r="N8" s="324"/>
      <c r="O8" s="324"/>
      <c r="P8" s="324"/>
      <c r="Q8" s="324"/>
      <c r="R8" s="324"/>
      <c r="S8" s="324"/>
      <c r="T8" s="324"/>
      <c r="U8" s="324"/>
      <c r="V8" s="324"/>
      <c r="W8" s="324"/>
      <c r="X8" s="324"/>
      <c r="Y8" s="324"/>
      <c r="Z8" s="324"/>
    </row>
    <row r="9" spans="1:26" x14ac:dyDescent="0.25">
      <c r="A9" s="324"/>
      <c r="B9" s="324"/>
      <c r="C9" s="324"/>
      <c r="D9" s="324"/>
      <c r="E9" s="324"/>
      <c r="F9" s="324"/>
      <c r="G9" s="324"/>
      <c r="H9" s="324"/>
      <c r="I9" s="324"/>
      <c r="J9" s="324"/>
      <c r="K9" s="324"/>
      <c r="L9" s="324"/>
      <c r="M9" s="324"/>
      <c r="N9" s="324"/>
      <c r="O9" s="324"/>
      <c r="P9" s="324"/>
      <c r="Q9" s="324"/>
      <c r="R9" s="324"/>
      <c r="S9" s="324"/>
      <c r="T9" s="324"/>
      <c r="U9" s="324"/>
      <c r="V9" s="324"/>
      <c r="W9" s="324"/>
      <c r="X9" s="324"/>
      <c r="Y9" s="324"/>
      <c r="Z9" s="324"/>
    </row>
    <row r="10" spans="1:26" x14ac:dyDescent="0.25">
      <c r="A10" s="324"/>
      <c r="B10" s="324"/>
      <c r="C10" s="324"/>
      <c r="D10" s="324"/>
      <c r="E10" s="324"/>
      <c r="F10" s="324"/>
      <c r="G10" s="324"/>
      <c r="H10" s="324"/>
      <c r="I10" s="324"/>
      <c r="J10" s="324"/>
      <c r="K10" s="324"/>
      <c r="L10" s="324"/>
      <c r="M10" s="324"/>
      <c r="N10" s="324"/>
      <c r="O10" s="324"/>
      <c r="P10" s="324"/>
      <c r="Q10" s="324"/>
      <c r="R10" s="324"/>
      <c r="S10" s="324"/>
      <c r="T10" s="324"/>
      <c r="U10" s="324"/>
      <c r="V10" s="324"/>
      <c r="W10" s="324"/>
      <c r="X10" s="324"/>
      <c r="Y10" s="324"/>
      <c r="Z10" s="324"/>
    </row>
    <row r="11" spans="1:26" x14ac:dyDescent="0.25">
      <c r="A11" s="324"/>
      <c r="B11" s="324"/>
      <c r="C11" s="324"/>
      <c r="D11" s="324"/>
      <c r="E11" s="324"/>
      <c r="F11" s="324"/>
      <c r="G11" s="324"/>
      <c r="H11" s="324"/>
      <c r="I11" s="324"/>
      <c r="J11" s="324"/>
      <c r="K11" s="324"/>
      <c r="L11" s="324"/>
      <c r="M11" s="324"/>
      <c r="N11" s="324"/>
      <c r="O11" s="324"/>
      <c r="P11" s="324"/>
      <c r="Q11" s="324"/>
      <c r="R11" s="324"/>
      <c r="S11" s="324"/>
      <c r="T11" s="324"/>
      <c r="U11" s="324"/>
      <c r="V11" s="324"/>
      <c r="W11" s="324"/>
      <c r="X11" s="324"/>
      <c r="Y11" s="324"/>
      <c r="Z11" s="324"/>
    </row>
    <row r="12" spans="1:26" x14ac:dyDescent="0.25">
      <c r="A12" s="324"/>
      <c r="B12" s="324"/>
      <c r="C12" s="324"/>
      <c r="D12" s="324"/>
      <c r="E12" s="324"/>
      <c r="F12" s="324"/>
      <c r="G12" s="324"/>
      <c r="H12" s="324"/>
      <c r="I12" s="324"/>
      <c r="J12" s="324"/>
      <c r="K12" s="324"/>
      <c r="L12" s="324"/>
      <c r="M12" s="324"/>
      <c r="N12" s="324"/>
      <c r="O12" s="324"/>
      <c r="P12" s="324"/>
      <c r="Q12" s="324"/>
      <c r="R12" s="324"/>
      <c r="S12" s="324"/>
      <c r="T12" s="324"/>
      <c r="U12" s="324"/>
      <c r="V12" s="324"/>
      <c r="W12" s="324"/>
      <c r="X12" s="324"/>
      <c r="Y12" s="324"/>
      <c r="Z12" s="324"/>
    </row>
    <row r="13" spans="1:26" x14ac:dyDescent="0.25">
      <c r="A13" s="324"/>
      <c r="B13" s="324"/>
      <c r="C13" s="324"/>
      <c r="D13" s="324"/>
      <c r="E13" s="324"/>
      <c r="F13" s="324"/>
      <c r="G13" s="324"/>
      <c r="H13" s="324"/>
      <c r="I13" s="324"/>
      <c r="J13" s="324"/>
      <c r="K13" s="324"/>
      <c r="L13" s="324"/>
      <c r="M13" s="324"/>
      <c r="N13" s="324"/>
      <c r="O13" s="324"/>
      <c r="P13" s="324"/>
      <c r="Q13" s="324"/>
      <c r="R13" s="324"/>
      <c r="S13" s="324"/>
      <c r="T13" s="324"/>
      <c r="U13" s="324"/>
      <c r="V13" s="324"/>
      <c r="W13" s="324"/>
      <c r="X13" s="324"/>
      <c r="Y13" s="324"/>
      <c r="Z13" s="324"/>
    </row>
    <row r="14" spans="1:26" x14ac:dyDescent="0.25">
      <c r="A14" s="324"/>
      <c r="B14" s="324"/>
      <c r="C14" s="324"/>
      <c r="D14" s="324"/>
      <c r="E14" s="324"/>
      <c r="F14" s="324"/>
      <c r="G14" s="324"/>
      <c r="H14" s="324"/>
      <c r="I14" s="324"/>
      <c r="J14" s="324"/>
      <c r="K14" s="324"/>
      <c r="L14" s="324"/>
      <c r="M14" s="324"/>
      <c r="N14" s="324"/>
      <c r="O14" s="324"/>
      <c r="P14" s="324"/>
      <c r="Q14" s="324"/>
      <c r="R14" s="324"/>
      <c r="S14" s="324"/>
      <c r="T14" s="324"/>
      <c r="U14" s="324"/>
      <c r="V14" s="324"/>
      <c r="W14" s="324"/>
      <c r="X14" s="324"/>
      <c r="Y14" s="324"/>
      <c r="Z14" s="324"/>
    </row>
    <row r="15" spans="1:26" x14ac:dyDescent="0.25">
      <c r="A15" s="324"/>
      <c r="B15" s="324"/>
      <c r="C15" s="324"/>
      <c r="D15" s="324"/>
      <c r="E15" s="324"/>
      <c r="F15" s="324"/>
      <c r="G15" s="324"/>
      <c r="H15" s="324"/>
      <c r="I15" s="324"/>
      <c r="J15" s="324"/>
      <c r="K15" s="324"/>
      <c r="L15" s="324"/>
      <c r="M15" s="324"/>
      <c r="N15" s="324"/>
      <c r="O15" s="324"/>
      <c r="P15" s="324"/>
      <c r="Q15" s="324"/>
      <c r="R15" s="324"/>
      <c r="S15" s="324"/>
      <c r="T15" s="324"/>
      <c r="U15" s="324"/>
      <c r="V15" s="324"/>
      <c r="W15" s="324"/>
      <c r="X15" s="324"/>
      <c r="Y15" s="324"/>
      <c r="Z15" s="324"/>
    </row>
    <row r="16" spans="1:26" x14ac:dyDescent="0.25">
      <c r="A16" s="324"/>
      <c r="B16" s="324"/>
      <c r="C16" s="324"/>
      <c r="D16" s="324"/>
      <c r="E16" s="324"/>
      <c r="F16" s="324"/>
      <c r="G16" s="324"/>
      <c r="H16" s="324"/>
      <c r="I16" s="324"/>
      <c r="J16" s="324"/>
      <c r="K16" s="324"/>
      <c r="L16" s="324"/>
      <c r="M16" s="324"/>
      <c r="N16" s="324"/>
      <c r="O16" s="324"/>
      <c r="P16" s="324"/>
      <c r="Q16" s="324"/>
      <c r="R16" s="324"/>
      <c r="S16" s="324"/>
      <c r="T16" s="324"/>
      <c r="U16" s="324"/>
      <c r="V16" s="324"/>
      <c r="W16" s="324"/>
      <c r="X16" s="324"/>
      <c r="Y16" s="324"/>
      <c r="Z16" s="324"/>
    </row>
    <row r="17" spans="1:26" x14ac:dyDescent="0.25">
      <c r="A17" s="324"/>
      <c r="B17" s="324"/>
      <c r="C17" s="324"/>
      <c r="D17" s="324"/>
      <c r="E17" s="324"/>
      <c r="F17" s="324"/>
      <c r="G17" s="324"/>
      <c r="H17" s="324"/>
      <c r="I17" s="324"/>
      <c r="J17" s="324"/>
      <c r="K17" s="324"/>
      <c r="L17" s="324"/>
      <c r="M17" s="324"/>
      <c r="N17" s="324"/>
      <c r="O17" s="324"/>
      <c r="P17" s="324"/>
      <c r="Q17" s="324"/>
      <c r="R17" s="324"/>
      <c r="S17" s="324"/>
      <c r="T17" s="324"/>
      <c r="U17" s="324"/>
      <c r="V17" s="324"/>
      <c r="W17" s="324"/>
      <c r="X17" s="324"/>
      <c r="Y17" s="324"/>
      <c r="Z17" s="324"/>
    </row>
    <row r="18" spans="1:26" x14ac:dyDescent="0.25">
      <c r="A18" s="324"/>
      <c r="B18" s="324"/>
      <c r="C18" s="324"/>
      <c r="D18" s="324"/>
      <c r="E18" s="324"/>
      <c r="F18" s="324"/>
      <c r="G18" s="324"/>
      <c r="H18" s="324"/>
      <c r="I18" s="324"/>
      <c r="J18" s="324"/>
      <c r="K18" s="324"/>
      <c r="L18" s="324"/>
      <c r="M18" s="324"/>
      <c r="N18" s="324"/>
      <c r="O18" s="324"/>
      <c r="P18" s="324"/>
      <c r="Q18" s="324"/>
      <c r="R18" s="324"/>
      <c r="S18" s="324"/>
      <c r="T18" s="324"/>
      <c r="U18" s="324"/>
      <c r="V18" s="324"/>
      <c r="W18" s="324"/>
      <c r="X18" s="324"/>
      <c r="Y18" s="324"/>
      <c r="Z18" s="324"/>
    </row>
    <row r="19" spans="1:26" x14ac:dyDescent="0.25">
      <c r="A19" s="324"/>
      <c r="B19" s="324"/>
      <c r="C19" s="324"/>
      <c r="D19" s="324"/>
      <c r="E19" s="324"/>
      <c r="F19" s="324"/>
      <c r="G19" s="324"/>
      <c r="H19" s="324"/>
      <c r="I19" s="324"/>
      <c r="J19" s="324"/>
      <c r="K19" s="324"/>
      <c r="L19" s="324"/>
      <c r="M19" s="324"/>
      <c r="N19" s="324"/>
      <c r="O19" s="324"/>
      <c r="P19" s="324"/>
      <c r="Q19" s="324"/>
      <c r="R19" s="324"/>
      <c r="S19" s="324"/>
      <c r="T19" s="324"/>
      <c r="U19" s="324"/>
      <c r="V19" s="324"/>
      <c r="W19" s="324"/>
      <c r="X19" s="324"/>
      <c r="Y19" s="324"/>
      <c r="Z19" s="324"/>
    </row>
    <row r="20" spans="1:26" x14ac:dyDescent="0.25">
      <c r="A20" s="324"/>
      <c r="B20" s="324"/>
      <c r="C20" s="324"/>
      <c r="D20" s="324"/>
      <c r="E20" s="324"/>
      <c r="F20" s="324"/>
      <c r="G20" s="324"/>
      <c r="H20" s="324"/>
      <c r="I20" s="324"/>
      <c r="J20" s="324"/>
      <c r="K20" s="324"/>
      <c r="L20" s="324"/>
      <c r="M20" s="324"/>
      <c r="N20" s="324"/>
      <c r="O20" s="324"/>
      <c r="P20" s="324"/>
      <c r="Q20" s="324"/>
      <c r="R20" s="324"/>
      <c r="S20" s="324"/>
      <c r="T20" s="324"/>
      <c r="U20" s="324"/>
      <c r="V20" s="324"/>
      <c r="W20" s="324"/>
      <c r="X20" s="324"/>
      <c r="Y20" s="324"/>
      <c r="Z20" s="324"/>
    </row>
    <row r="21" spans="1:26" x14ac:dyDescent="0.25">
      <c r="A21" s="324"/>
      <c r="B21" s="324"/>
      <c r="C21" s="324"/>
      <c r="D21" s="324"/>
      <c r="E21" s="324"/>
      <c r="F21" s="324"/>
      <c r="G21" s="324"/>
      <c r="H21" s="324"/>
      <c r="I21" s="324"/>
      <c r="J21" s="324"/>
      <c r="K21" s="324"/>
      <c r="L21" s="324"/>
      <c r="M21" s="324"/>
      <c r="N21" s="324"/>
      <c r="O21" s="324"/>
      <c r="P21" s="324"/>
      <c r="Q21" s="324"/>
      <c r="R21" s="324"/>
      <c r="S21" s="324"/>
      <c r="T21" s="324"/>
      <c r="U21" s="324"/>
      <c r="V21" s="324"/>
      <c r="W21" s="324"/>
      <c r="X21" s="324"/>
      <c r="Y21" s="324"/>
      <c r="Z21" s="324"/>
    </row>
    <row r="22" spans="1:26" x14ac:dyDescent="0.25">
      <c r="A22" s="324"/>
      <c r="B22" s="324"/>
      <c r="C22" s="324"/>
      <c r="D22" s="324"/>
      <c r="E22" s="324"/>
      <c r="F22" s="324"/>
      <c r="G22" s="324"/>
      <c r="H22" s="324"/>
      <c r="I22" s="324"/>
      <c r="J22" s="324"/>
      <c r="K22" s="324"/>
      <c r="L22" s="324"/>
      <c r="M22" s="324"/>
      <c r="N22" s="324"/>
      <c r="O22" s="324"/>
      <c r="P22" s="324"/>
      <c r="Q22" s="324"/>
      <c r="R22" s="324"/>
      <c r="S22" s="324"/>
      <c r="T22" s="324"/>
      <c r="U22" s="324"/>
      <c r="V22" s="324"/>
      <c r="W22" s="324"/>
      <c r="X22" s="324"/>
      <c r="Y22" s="324"/>
      <c r="Z22" s="324"/>
    </row>
    <row r="23" spans="1:26" x14ac:dyDescent="0.25">
      <c r="A23" s="324"/>
      <c r="B23" s="324"/>
      <c r="C23" s="324"/>
      <c r="D23" s="324"/>
      <c r="E23" s="324"/>
      <c r="F23" s="324"/>
      <c r="G23" s="324"/>
      <c r="H23" s="324"/>
      <c r="I23" s="324"/>
      <c r="J23" s="324"/>
      <c r="K23" s="324"/>
      <c r="L23" s="324"/>
      <c r="M23" s="324"/>
      <c r="N23" s="324"/>
      <c r="O23" s="324"/>
      <c r="P23" s="324"/>
      <c r="Q23" s="324"/>
      <c r="R23" s="324"/>
      <c r="S23" s="324"/>
      <c r="T23" s="324"/>
      <c r="U23" s="324"/>
      <c r="V23" s="324"/>
      <c r="W23" s="324"/>
      <c r="X23" s="324"/>
      <c r="Y23" s="324"/>
      <c r="Z23" s="324"/>
    </row>
    <row r="24" spans="1:26" x14ac:dyDescent="0.25">
      <c r="A24" s="324"/>
      <c r="B24" s="324"/>
      <c r="C24" s="324"/>
      <c r="D24" s="324"/>
      <c r="E24" s="324"/>
      <c r="F24" s="324"/>
      <c r="G24" s="324"/>
      <c r="H24" s="324"/>
      <c r="I24" s="324"/>
      <c r="J24" s="324"/>
      <c r="K24" s="324"/>
      <c r="L24" s="324"/>
      <c r="M24" s="324"/>
      <c r="N24" s="324"/>
      <c r="O24" s="324"/>
      <c r="P24" s="324"/>
      <c r="Q24" s="324"/>
      <c r="R24" s="324"/>
      <c r="S24" s="324"/>
      <c r="T24" s="324"/>
      <c r="U24" s="324"/>
      <c r="V24" s="324"/>
      <c r="W24" s="324"/>
      <c r="X24" s="324"/>
      <c r="Y24" s="324"/>
      <c r="Z24" s="324"/>
    </row>
    <row r="25" spans="1:26" x14ac:dyDescent="0.25">
      <c r="A25" s="324"/>
      <c r="B25" s="324"/>
      <c r="C25" s="324"/>
      <c r="D25" s="324"/>
      <c r="E25" s="324"/>
      <c r="F25" s="324"/>
      <c r="G25" s="324"/>
      <c r="H25" s="324"/>
      <c r="I25" s="324"/>
      <c r="J25" s="324"/>
      <c r="K25" s="324"/>
      <c r="L25" s="324"/>
      <c r="M25" s="324"/>
      <c r="N25" s="324"/>
      <c r="O25" s="324"/>
      <c r="P25" s="324"/>
      <c r="Q25" s="324"/>
      <c r="R25" s="324"/>
      <c r="S25" s="324"/>
      <c r="T25" s="324"/>
      <c r="U25" s="324"/>
      <c r="V25" s="324"/>
      <c r="W25" s="324"/>
      <c r="X25" s="324"/>
      <c r="Y25" s="324"/>
      <c r="Z25" s="324"/>
    </row>
    <row r="26" spans="1:26" x14ac:dyDescent="0.25">
      <c r="A26" s="324"/>
      <c r="B26" s="324"/>
      <c r="C26" s="324"/>
      <c r="D26" s="324"/>
      <c r="E26" s="324"/>
      <c r="F26" s="324"/>
      <c r="G26" s="324"/>
      <c r="H26" s="324"/>
      <c r="I26" s="324"/>
      <c r="J26" s="324"/>
      <c r="K26" s="324"/>
      <c r="L26" s="324"/>
      <c r="M26" s="324"/>
      <c r="N26" s="324"/>
      <c r="O26" s="324"/>
      <c r="P26" s="324"/>
      <c r="Q26" s="324"/>
      <c r="R26" s="324"/>
      <c r="S26" s="324"/>
      <c r="T26" s="324"/>
      <c r="U26" s="324"/>
      <c r="V26" s="324"/>
      <c r="W26" s="324"/>
      <c r="X26" s="324"/>
      <c r="Y26" s="324"/>
      <c r="Z26" s="324"/>
    </row>
    <row r="27" spans="1:26" x14ac:dyDescent="0.25">
      <c r="A27" s="324"/>
      <c r="B27" s="324"/>
      <c r="C27" s="324"/>
      <c r="D27" s="324"/>
      <c r="E27" s="324"/>
      <c r="F27" s="324"/>
      <c r="G27" s="324"/>
      <c r="H27" s="324"/>
      <c r="I27" s="324"/>
      <c r="J27" s="324"/>
      <c r="K27" s="324"/>
      <c r="L27" s="324"/>
      <c r="M27" s="324"/>
      <c r="N27" s="324"/>
      <c r="O27" s="324"/>
      <c r="P27" s="324"/>
      <c r="Q27" s="324"/>
      <c r="R27" s="324"/>
      <c r="S27" s="324"/>
      <c r="T27" s="324"/>
      <c r="U27" s="324"/>
      <c r="V27" s="324"/>
      <c r="W27" s="324"/>
      <c r="X27" s="324"/>
      <c r="Y27" s="324"/>
      <c r="Z27" s="324"/>
    </row>
    <row r="28" spans="1:26" x14ac:dyDescent="0.25">
      <c r="A28" s="324"/>
      <c r="B28" s="324"/>
      <c r="C28" s="324"/>
      <c r="D28" s="324"/>
      <c r="E28" s="324"/>
      <c r="F28" s="324"/>
      <c r="G28" s="324"/>
      <c r="H28" s="324"/>
      <c r="I28" s="324"/>
      <c r="J28" s="324"/>
      <c r="K28" s="324"/>
      <c r="L28" s="324"/>
      <c r="M28" s="324"/>
      <c r="N28" s="324"/>
      <c r="O28" s="324"/>
      <c r="P28" s="324"/>
      <c r="Q28" s="324"/>
      <c r="R28" s="324"/>
      <c r="S28" s="324"/>
      <c r="T28" s="324"/>
      <c r="U28" s="324"/>
      <c r="V28" s="324"/>
      <c r="W28" s="324"/>
      <c r="X28" s="324"/>
      <c r="Y28" s="324"/>
      <c r="Z28" s="324"/>
    </row>
    <row r="29" spans="1:26" x14ac:dyDescent="0.25">
      <c r="A29" s="324"/>
      <c r="B29" s="324"/>
      <c r="C29" s="324"/>
      <c r="D29" s="324"/>
      <c r="E29" s="324"/>
      <c r="F29" s="324"/>
      <c r="G29" s="324"/>
      <c r="H29" s="324"/>
      <c r="I29" s="324"/>
      <c r="J29" s="324"/>
      <c r="K29" s="324"/>
      <c r="L29" s="324"/>
      <c r="M29" s="324"/>
      <c r="N29" s="324"/>
      <c r="O29" s="324"/>
      <c r="P29" s="324"/>
      <c r="Q29" s="324"/>
      <c r="R29" s="324"/>
      <c r="S29" s="324"/>
      <c r="T29" s="324"/>
      <c r="U29" s="324"/>
      <c r="V29" s="324"/>
      <c r="W29" s="324"/>
      <c r="X29" s="324"/>
      <c r="Y29" s="324"/>
      <c r="Z29" s="324"/>
    </row>
    <row r="30" spans="1:26" x14ac:dyDescent="0.25">
      <c r="A30" s="324"/>
      <c r="B30" s="324"/>
      <c r="C30" s="324"/>
      <c r="D30" s="324"/>
      <c r="E30" s="324"/>
      <c r="F30" s="324"/>
      <c r="G30" s="324"/>
      <c r="H30" s="324"/>
      <c r="I30" s="324"/>
      <c r="J30" s="324"/>
      <c r="K30" s="324"/>
      <c r="L30" s="324"/>
      <c r="M30" s="324"/>
      <c r="N30" s="324"/>
      <c r="O30" s="324"/>
      <c r="P30" s="324"/>
      <c r="Q30" s="324"/>
      <c r="R30" s="324"/>
      <c r="S30" s="324"/>
      <c r="T30" s="324"/>
      <c r="U30" s="324"/>
      <c r="V30" s="324"/>
      <c r="W30" s="324"/>
      <c r="X30" s="324"/>
      <c r="Y30" s="324"/>
      <c r="Z30" s="324"/>
    </row>
    <row r="31" spans="1:26" x14ac:dyDescent="0.25">
      <c r="A31" s="324"/>
      <c r="B31" s="324"/>
      <c r="C31" s="324"/>
      <c r="D31" s="324"/>
      <c r="E31" s="324"/>
      <c r="F31" s="324"/>
      <c r="G31" s="324"/>
      <c r="H31" s="324"/>
      <c r="I31" s="324"/>
      <c r="J31" s="324"/>
      <c r="K31" s="324"/>
      <c r="L31" s="324"/>
      <c r="M31" s="324"/>
      <c r="N31" s="324"/>
      <c r="O31" s="324"/>
      <c r="P31" s="324"/>
      <c r="Q31" s="324"/>
      <c r="R31" s="324"/>
      <c r="S31" s="324"/>
      <c r="T31" s="324"/>
      <c r="U31" s="324"/>
      <c r="V31" s="324"/>
      <c r="W31" s="324"/>
      <c r="X31" s="324"/>
      <c r="Y31" s="324"/>
      <c r="Z31" s="324"/>
    </row>
    <row r="32" spans="1:26" x14ac:dyDescent="0.25">
      <c r="A32" s="324"/>
      <c r="B32" s="324"/>
      <c r="C32" s="324"/>
      <c r="D32" s="324"/>
      <c r="E32" s="324"/>
      <c r="F32" s="324"/>
      <c r="G32" s="324"/>
      <c r="H32" s="324"/>
      <c r="I32" s="324"/>
      <c r="J32" s="324"/>
      <c r="K32" s="324"/>
      <c r="L32" s="324"/>
      <c r="M32" s="324"/>
      <c r="N32" s="324"/>
      <c r="O32" s="324"/>
      <c r="P32" s="324"/>
      <c r="Q32" s="324"/>
      <c r="R32" s="324"/>
      <c r="S32" s="324"/>
      <c r="T32" s="324"/>
      <c r="U32" s="324"/>
      <c r="V32" s="324"/>
      <c r="W32" s="324"/>
      <c r="X32" s="324"/>
      <c r="Y32" s="324"/>
      <c r="Z32" s="324"/>
    </row>
    <row r="33" spans="1:26" x14ac:dyDescent="0.25">
      <c r="A33" s="324"/>
      <c r="B33" s="324"/>
      <c r="C33" s="324"/>
      <c r="D33" s="324"/>
      <c r="E33" s="324"/>
      <c r="F33" s="324"/>
      <c r="G33" s="324"/>
      <c r="H33" s="324"/>
      <c r="I33" s="324"/>
      <c r="J33" s="324"/>
      <c r="K33" s="324"/>
      <c r="L33" s="324"/>
      <c r="M33" s="324"/>
      <c r="N33" s="324"/>
      <c r="O33" s="324"/>
      <c r="P33" s="324"/>
      <c r="Q33" s="324"/>
      <c r="R33" s="324"/>
      <c r="S33" s="324"/>
      <c r="T33" s="324"/>
      <c r="U33" s="324"/>
      <c r="V33" s="324"/>
      <c r="W33" s="324"/>
      <c r="X33" s="324"/>
      <c r="Y33" s="324"/>
      <c r="Z33" s="324"/>
    </row>
    <row r="34" spans="1:26" x14ac:dyDescent="0.25">
      <c r="A34" s="332" t="s">
        <v>159</v>
      </c>
      <c r="B34" s="332"/>
      <c r="C34" s="332"/>
      <c r="D34" s="332"/>
      <c r="E34" s="332"/>
      <c r="F34" s="332"/>
      <c r="G34" s="332"/>
      <c r="H34" s="332"/>
      <c r="I34" s="332"/>
      <c r="J34" s="332"/>
      <c r="K34" s="332"/>
      <c r="L34" s="332"/>
      <c r="M34" s="332"/>
      <c r="N34" s="332"/>
      <c r="O34" s="332"/>
      <c r="P34" s="332"/>
      <c r="Q34" s="332"/>
      <c r="R34" s="332"/>
      <c r="S34" s="332"/>
      <c r="T34" s="332"/>
      <c r="U34" s="332"/>
      <c r="V34" s="332"/>
      <c r="W34" s="332"/>
      <c r="X34" s="332"/>
      <c r="Y34" s="332"/>
      <c r="Z34" s="332"/>
    </row>
    <row r="35" spans="1:26" x14ac:dyDescent="0.25">
      <c r="A35" s="330"/>
      <c r="B35" s="330"/>
      <c r="C35" s="330"/>
      <c r="D35" s="330"/>
      <c r="E35" s="330"/>
      <c r="F35" s="330"/>
      <c r="G35" s="330"/>
      <c r="H35" s="330"/>
      <c r="I35" s="330"/>
      <c r="J35" s="330"/>
      <c r="K35" s="330"/>
      <c r="L35" s="330"/>
      <c r="M35" s="330"/>
      <c r="N35" s="330"/>
      <c r="O35" s="330"/>
      <c r="P35" s="330"/>
      <c r="Q35" s="330"/>
      <c r="R35" s="330"/>
      <c r="S35" s="330"/>
      <c r="T35" s="330"/>
      <c r="U35" s="330"/>
      <c r="V35" s="330"/>
      <c r="W35" s="330"/>
      <c r="X35" s="330"/>
      <c r="Y35" s="330"/>
      <c r="Z35" s="330"/>
    </row>
    <row r="36" spans="1:26" x14ac:dyDescent="0.25">
      <c r="A36" s="330"/>
      <c r="B36" s="330"/>
      <c r="C36" s="330"/>
      <c r="D36" s="330"/>
      <c r="E36" s="330"/>
      <c r="F36" s="330"/>
      <c r="G36" s="330"/>
      <c r="H36" s="330"/>
      <c r="I36" s="330"/>
      <c r="J36" s="330"/>
      <c r="K36" s="330"/>
      <c r="L36" s="330"/>
      <c r="M36" s="330"/>
      <c r="N36" s="330"/>
      <c r="O36" s="330"/>
      <c r="P36" s="330"/>
      <c r="Q36" s="330"/>
      <c r="R36" s="330"/>
      <c r="S36" s="330"/>
      <c r="T36" s="330"/>
      <c r="U36" s="330"/>
      <c r="V36" s="330"/>
      <c r="W36" s="330"/>
      <c r="X36" s="330"/>
      <c r="Y36" s="330"/>
      <c r="Z36" s="330"/>
    </row>
    <row r="37" spans="1:26" x14ac:dyDescent="0.25">
      <c r="A37" s="330"/>
      <c r="B37" s="330"/>
      <c r="C37" s="330"/>
      <c r="D37" s="330"/>
      <c r="E37" s="330"/>
      <c r="F37" s="330"/>
      <c r="G37" s="330"/>
      <c r="H37" s="330"/>
      <c r="I37" s="330"/>
      <c r="J37" s="330"/>
      <c r="K37" s="330"/>
      <c r="L37" s="330"/>
      <c r="M37" s="330"/>
      <c r="N37" s="330"/>
      <c r="O37" s="330"/>
      <c r="P37" s="330"/>
      <c r="Q37" s="330"/>
      <c r="R37" s="330"/>
      <c r="S37" s="330"/>
      <c r="T37" s="330"/>
      <c r="U37" s="330"/>
      <c r="V37" s="330"/>
      <c r="W37" s="330"/>
      <c r="X37" s="330"/>
      <c r="Y37" s="330"/>
      <c r="Z37" s="330"/>
    </row>
    <row r="38" spans="1:26" x14ac:dyDescent="0.25">
      <c r="A38" s="330"/>
      <c r="B38" s="330"/>
      <c r="C38" s="330"/>
      <c r="D38" s="330"/>
      <c r="E38" s="330"/>
      <c r="F38" s="330"/>
      <c r="G38" s="330"/>
      <c r="H38" s="330"/>
      <c r="I38" s="330"/>
      <c r="J38" s="330"/>
      <c r="K38" s="330"/>
      <c r="L38" s="330"/>
      <c r="M38" s="330"/>
      <c r="N38" s="330"/>
      <c r="O38" s="330"/>
      <c r="P38" s="330"/>
      <c r="Q38" s="330"/>
      <c r="R38" s="330"/>
      <c r="S38" s="330"/>
      <c r="T38" s="330"/>
      <c r="U38" s="330"/>
      <c r="V38" s="330"/>
      <c r="W38" s="330"/>
      <c r="X38" s="330"/>
      <c r="Y38" s="330"/>
      <c r="Z38" s="330"/>
    </row>
    <row r="39" spans="1:26" x14ac:dyDescent="0.25">
      <c r="A39" s="330"/>
      <c r="B39" s="330"/>
      <c r="C39" s="330"/>
      <c r="D39" s="330"/>
      <c r="E39" s="330"/>
      <c r="F39" s="330"/>
      <c r="G39" s="330"/>
      <c r="H39" s="330"/>
      <c r="I39" s="330"/>
      <c r="J39" s="330"/>
      <c r="K39" s="330"/>
      <c r="L39" s="330"/>
      <c r="M39" s="330"/>
      <c r="N39" s="330"/>
      <c r="O39" s="330"/>
      <c r="P39" s="330"/>
      <c r="Q39" s="330"/>
      <c r="R39" s="330"/>
      <c r="S39" s="330"/>
      <c r="T39" s="330"/>
      <c r="U39" s="330"/>
      <c r="V39" s="330"/>
      <c r="W39" s="330"/>
      <c r="X39" s="330"/>
      <c r="Y39" s="330"/>
      <c r="Z39" s="330"/>
    </row>
    <row r="40" spans="1:26" x14ac:dyDescent="0.25">
      <c r="A40" s="330"/>
      <c r="B40" s="330"/>
      <c r="C40" s="330"/>
      <c r="D40" s="330"/>
      <c r="E40" s="330"/>
      <c r="F40" s="330"/>
      <c r="G40" s="330"/>
      <c r="H40" s="330"/>
      <c r="I40" s="330"/>
      <c r="J40" s="330"/>
      <c r="K40" s="330"/>
      <c r="L40" s="330"/>
      <c r="M40" s="330"/>
      <c r="N40" s="330"/>
      <c r="O40" s="330"/>
      <c r="P40" s="330"/>
      <c r="Q40" s="330"/>
      <c r="R40" s="330"/>
      <c r="S40" s="330"/>
      <c r="T40" s="330"/>
      <c r="U40" s="330"/>
      <c r="V40" s="330"/>
      <c r="W40" s="330"/>
      <c r="X40" s="330"/>
      <c r="Y40" s="330"/>
      <c r="Z40" s="330"/>
    </row>
    <row r="41" spans="1:26" x14ac:dyDescent="0.25">
      <c r="A41" s="330"/>
      <c r="B41" s="330"/>
      <c r="C41" s="330"/>
      <c r="D41" s="330"/>
      <c r="E41" s="330"/>
      <c r="F41" s="330"/>
      <c r="G41" s="330"/>
      <c r="H41" s="330"/>
      <c r="I41" s="330"/>
      <c r="J41" s="330"/>
      <c r="K41" s="330"/>
      <c r="L41" s="330"/>
      <c r="M41" s="330"/>
      <c r="N41" s="330"/>
      <c r="O41" s="330"/>
      <c r="P41" s="330"/>
      <c r="Q41" s="330"/>
      <c r="R41" s="330"/>
      <c r="S41" s="330"/>
      <c r="T41" s="330"/>
      <c r="U41" s="330"/>
      <c r="V41" s="330"/>
      <c r="W41" s="330"/>
      <c r="X41" s="330"/>
      <c r="Y41" s="330"/>
      <c r="Z41" s="330"/>
    </row>
    <row r="42" spans="1:26" x14ac:dyDescent="0.25">
      <c r="A42" s="330"/>
      <c r="B42" s="330"/>
      <c r="C42" s="330"/>
      <c r="D42" s="330"/>
      <c r="E42" s="330"/>
      <c r="F42" s="330"/>
      <c r="G42" s="330"/>
      <c r="H42" s="330"/>
      <c r="I42" s="330"/>
      <c r="J42" s="330"/>
      <c r="K42" s="330"/>
      <c r="L42" s="330"/>
      <c r="M42" s="330"/>
      <c r="N42" s="330"/>
      <c r="O42" s="330"/>
      <c r="P42" s="330"/>
      <c r="Q42" s="330"/>
      <c r="R42" s="330"/>
      <c r="S42" s="330"/>
      <c r="T42" s="330"/>
      <c r="U42" s="330"/>
      <c r="V42" s="330"/>
      <c r="W42" s="330"/>
      <c r="X42" s="330"/>
      <c r="Y42" s="330"/>
      <c r="Z42" s="330"/>
    </row>
    <row r="43" spans="1:26" x14ac:dyDescent="0.25">
      <c r="A43" s="330"/>
      <c r="B43" s="330"/>
      <c r="C43" s="330"/>
      <c r="D43" s="330"/>
      <c r="E43" s="330"/>
      <c r="F43" s="330"/>
      <c r="G43" s="330"/>
      <c r="H43" s="330"/>
      <c r="I43" s="330"/>
      <c r="J43" s="330"/>
      <c r="K43" s="330"/>
      <c r="L43" s="330"/>
      <c r="M43" s="330"/>
      <c r="N43" s="330"/>
      <c r="O43" s="330"/>
      <c r="P43" s="330"/>
      <c r="Q43" s="330"/>
      <c r="R43" s="330"/>
      <c r="S43" s="330"/>
      <c r="T43" s="330"/>
      <c r="U43" s="330"/>
      <c r="V43" s="330"/>
      <c r="W43" s="330"/>
      <c r="X43" s="330"/>
      <c r="Y43" s="330"/>
      <c r="Z43" s="330"/>
    </row>
    <row r="44" spans="1:26" x14ac:dyDescent="0.25">
      <c r="A44" s="330"/>
      <c r="B44" s="330"/>
      <c r="C44" s="330"/>
      <c r="D44" s="330"/>
      <c r="E44" s="330"/>
      <c r="F44" s="330"/>
      <c r="G44" s="330"/>
      <c r="H44" s="330"/>
      <c r="I44" s="330"/>
      <c r="J44" s="330"/>
      <c r="K44" s="330"/>
      <c r="L44" s="330"/>
      <c r="M44" s="330"/>
      <c r="N44" s="330"/>
      <c r="O44" s="330"/>
      <c r="P44" s="330"/>
      <c r="Q44" s="330"/>
      <c r="R44" s="330"/>
      <c r="S44" s="330"/>
      <c r="T44" s="330"/>
      <c r="U44" s="330"/>
      <c r="V44" s="330"/>
      <c r="W44" s="330"/>
      <c r="X44" s="330"/>
      <c r="Y44" s="330"/>
      <c r="Z44" s="330"/>
    </row>
    <row r="45" spans="1:26" x14ac:dyDescent="0.25">
      <c r="A45" s="330"/>
      <c r="B45" s="330"/>
      <c r="C45" s="330"/>
      <c r="D45" s="330"/>
      <c r="E45" s="330"/>
      <c r="F45" s="330"/>
      <c r="G45" s="330"/>
      <c r="H45" s="330"/>
      <c r="I45" s="330"/>
      <c r="J45" s="330"/>
      <c r="K45" s="330"/>
      <c r="L45" s="330"/>
      <c r="M45" s="330"/>
      <c r="N45" s="330"/>
      <c r="O45" s="330"/>
      <c r="P45" s="330"/>
      <c r="Q45" s="330"/>
      <c r="R45" s="330"/>
      <c r="S45" s="330"/>
      <c r="T45" s="330"/>
      <c r="U45" s="330"/>
      <c r="V45" s="330"/>
      <c r="W45" s="330"/>
      <c r="X45" s="330"/>
      <c r="Y45" s="330"/>
      <c r="Z45" s="330"/>
    </row>
    <row r="46" spans="1:26" x14ac:dyDescent="0.25">
      <c r="A46" s="330"/>
      <c r="B46" s="330"/>
      <c r="C46" s="330"/>
      <c r="D46" s="330"/>
      <c r="E46" s="330"/>
      <c r="F46" s="330"/>
      <c r="G46" s="330"/>
      <c r="H46" s="330"/>
      <c r="I46" s="330"/>
      <c r="J46" s="330"/>
      <c r="K46" s="330"/>
      <c r="L46" s="330"/>
      <c r="M46" s="330"/>
      <c r="N46" s="330"/>
      <c r="O46" s="330"/>
      <c r="P46" s="330"/>
      <c r="Q46" s="330"/>
      <c r="R46" s="330"/>
      <c r="S46" s="330"/>
      <c r="T46" s="330"/>
      <c r="U46" s="330"/>
      <c r="V46" s="330"/>
      <c r="W46" s="330"/>
      <c r="X46" s="330"/>
      <c r="Y46" s="330"/>
      <c r="Z46" s="330"/>
    </row>
    <row r="47" spans="1:26" x14ac:dyDescent="0.25">
      <c r="A47" s="330"/>
      <c r="B47" s="330"/>
      <c r="C47" s="330"/>
      <c r="D47" s="330"/>
      <c r="E47" s="330"/>
      <c r="F47" s="330"/>
      <c r="G47" s="330"/>
      <c r="H47" s="330"/>
      <c r="I47" s="330"/>
      <c r="J47" s="330"/>
      <c r="K47" s="330"/>
      <c r="L47" s="330"/>
      <c r="M47" s="330"/>
      <c r="N47" s="330"/>
      <c r="O47" s="330"/>
      <c r="P47" s="330"/>
      <c r="Q47" s="330"/>
      <c r="R47" s="330"/>
      <c r="S47" s="330"/>
      <c r="T47" s="330"/>
      <c r="U47" s="330"/>
      <c r="V47" s="330"/>
      <c r="W47" s="330"/>
      <c r="X47" s="330"/>
      <c r="Y47" s="330"/>
      <c r="Z47" s="330"/>
    </row>
    <row r="48" spans="1:26" x14ac:dyDescent="0.25">
      <c r="A48" s="330"/>
      <c r="B48" s="330"/>
      <c r="C48" s="330"/>
      <c r="D48" s="330"/>
      <c r="E48" s="330"/>
      <c r="F48" s="330"/>
      <c r="G48" s="330"/>
      <c r="H48" s="330"/>
      <c r="I48" s="330"/>
      <c r="J48" s="330"/>
      <c r="K48" s="330"/>
      <c r="L48" s="330"/>
      <c r="M48" s="330"/>
      <c r="N48" s="330"/>
      <c r="O48" s="330"/>
      <c r="P48" s="330"/>
      <c r="Q48" s="330"/>
      <c r="R48" s="330"/>
      <c r="S48" s="330"/>
      <c r="T48" s="330"/>
      <c r="U48" s="330"/>
      <c r="V48" s="330"/>
      <c r="W48" s="330"/>
      <c r="X48" s="330"/>
      <c r="Y48" s="330"/>
      <c r="Z48" s="330"/>
    </row>
    <row r="49" spans="1:26" x14ac:dyDescent="0.25">
      <c r="A49" s="330"/>
      <c r="B49" s="330"/>
      <c r="C49" s="330"/>
      <c r="D49" s="330"/>
      <c r="E49" s="330"/>
      <c r="F49" s="330"/>
      <c r="G49" s="330"/>
      <c r="H49" s="330"/>
      <c r="I49" s="330"/>
      <c r="J49" s="330"/>
      <c r="K49" s="330"/>
      <c r="L49" s="330"/>
      <c r="M49" s="330"/>
      <c r="N49" s="330"/>
      <c r="O49" s="330"/>
      <c r="P49" s="330"/>
      <c r="Q49" s="330"/>
      <c r="R49" s="330"/>
      <c r="S49" s="330"/>
      <c r="T49" s="330"/>
      <c r="U49" s="330"/>
      <c r="V49" s="330"/>
      <c r="W49" s="330"/>
      <c r="X49" s="330"/>
      <c r="Y49" s="330"/>
      <c r="Z49" s="330"/>
    </row>
    <row r="50" spans="1:26" x14ac:dyDescent="0.25">
      <c r="A50" s="330"/>
      <c r="B50" s="330"/>
      <c r="C50" s="330"/>
      <c r="D50" s="330"/>
      <c r="E50" s="330"/>
      <c r="F50" s="330"/>
      <c r="G50" s="330"/>
      <c r="H50" s="330"/>
      <c r="I50" s="330"/>
      <c r="J50" s="330"/>
      <c r="K50" s="330"/>
      <c r="L50" s="330"/>
      <c r="M50" s="330"/>
      <c r="N50" s="330"/>
      <c r="O50" s="330"/>
      <c r="P50" s="330"/>
      <c r="Q50" s="330"/>
      <c r="R50" s="330"/>
      <c r="S50" s="330"/>
      <c r="T50" s="330"/>
      <c r="U50" s="330"/>
      <c r="V50" s="330"/>
      <c r="W50" s="330"/>
      <c r="X50" s="330"/>
      <c r="Y50" s="330"/>
      <c r="Z50" s="330"/>
    </row>
    <row r="51" spans="1:26" x14ac:dyDescent="0.25">
      <c r="A51" s="330"/>
      <c r="B51" s="330"/>
      <c r="C51" s="330"/>
      <c r="D51" s="330"/>
      <c r="E51" s="330"/>
      <c r="F51" s="330"/>
      <c r="G51" s="330"/>
      <c r="H51" s="330"/>
      <c r="I51" s="330"/>
      <c r="J51" s="330"/>
      <c r="K51" s="330"/>
      <c r="L51" s="330"/>
      <c r="M51" s="330"/>
      <c r="N51" s="330"/>
      <c r="O51" s="330"/>
      <c r="P51" s="330"/>
      <c r="Q51" s="330"/>
      <c r="R51" s="330"/>
      <c r="S51" s="330"/>
      <c r="T51" s="330"/>
      <c r="U51" s="330"/>
      <c r="V51" s="330"/>
      <c r="W51" s="330"/>
      <c r="X51" s="330"/>
      <c r="Y51" s="330"/>
      <c r="Z51" s="330"/>
    </row>
    <row r="52" spans="1:26" x14ac:dyDescent="0.25">
      <c r="A52" s="332" t="s">
        <v>160</v>
      </c>
      <c r="B52" s="332"/>
      <c r="C52" s="332"/>
      <c r="D52" s="332"/>
      <c r="E52" s="332"/>
      <c r="F52" s="332"/>
      <c r="G52" s="332"/>
      <c r="H52" s="332"/>
      <c r="I52" s="332"/>
      <c r="J52" s="332"/>
      <c r="K52" s="332"/>
      <c r="L52" s="332"/>
      <c r="M52" s="332"/>
      <c r="N52" s="332"/>
      <c r="O52" s="332"/>
      <c r="P52" s="332"/>
      <c r="Q52" s="332"/>
      <c r="R52" s="332"/>
      <c r="S52" s="332"/>
      <c r="T52" s="332"/>
      <c r="U52" s="332"/>
      <c r="V52" s="332"/>
      <c r="W52" s="332"/>
      <c r="X52" s="332"/>
      <c r="Y52" s="332"/>
      <c r="Z52" s="332"/>
    </row>
    <row r="53" spans="1:26" x14ac:dyDescent="0.25">
      <c r="A53" s="167"/>
      <c r="B53" s="167"/>
      <c r="C53" s="167"/>
      <c r="D53" s="167"/>
      <c r="E53" s="167"/>
      <c r="F53" s="167"/>
      <c r="G53" s="167"/>
      <c r="H53" s="167"/>
      <c r="I53" s="167"/>
      <c r="J53" s="167"/>
      <c r="K53" s="167"/>
      <c r="L53" s="167"/>
      <c r="M53" s="167"/>
      <c r="N53" s="167"/>
      <c r="O53" s="167"/>
      <c r="P53" s="167"/>
      <c r="Q53" s="167"/>
      <c r="R53" s="167"/>
      <c r="S53" s="167"/>
      <c r="T53" s="167"/>
      <c r="U53" s="167"/>
      <c r="V53" s="167"/>
      <c r="W53" s="167"/>
      <c r="X53" s="167"/>
      <c r="Y53" s="167"/>
      <c r="Z53" s="167"/>
    </row>
    <row r="54" spans="1:26" x14ac:dyDescent="0.25">
      <c r="A54" s="167"/>
      <c r="B54" s="167"/>
      <c r="C54" s="167"/>
      <c r="D54" s="167"/>
      <c r="E54" s="167"/>
      <c r="F54" s="167"/>
      <c r="G54" s="167"/>
      <c r="H54" s="167"/>
      <c r="I54" s="167"/>
      <c r="J54" s="167"/>
      <c r="K54" s="167"/>
      <c r="L54" s="167"/>
      <c r="M54" s="167"/>
      <c r="N54" s="167"/>
      <c r="O54" s="167"/>
      <c r="P54" s="167"/>
      <c r="Q54" s="167"/>
      <c r="R54" s="167"/>
      <c r="S54" s="167"/>
      <c r="T54" s="167"/>
      <c r="U54" s="167"/>
      <c r="V54" s="167"/>
      <c r="W54" s="167"/>
      <c r="X54" s="167"/>
      <c r="Y54" s="167"/>
      <c r="Z54" s="167"/>
    </row>
    <row r="55" spans="1:26" x14ac:dyDescent="0.25">
      <c r="A55" s="332" t="s">
        <v>161</v>
      </c>
      <c r="B55" s="332"/>
      <c r="C55" s="332"/>
      <c r="D55" s="332"/>
      <c r="E55" s="332"/>
      <c r="F55" s="332"/>
      <c r="G55" s="332"/>
      <c r="H55" s="332"/>
      <c r="I55" s="332"/>
      <c r="J55" s="332"/>
      <c r="K55" s="332"/>
      <c r="L55" s="332"/>
      <c r="M55" s="332"/>
      <c r="N55" s="332"/>
      <c r="O55" s="332"/>
      <c r="P55" s="332"/>
      <c r="Q55" s="332"/>
      <c r="R55" s="332"/>
      <c r="S55" s="332"/>
      <c r="T55" s="332"/>
      <c r="U55" s="332"/>
      <c r="V55" s="332"/>
      <c r="W55" s="332"/>
      <c r="X55" s="332"/>
      <c r="Y55" s="332"/>
      <c r="Z55" s="332"/>
    </row>
    <row r="56" spans="1:26" x14ac:dyDescent="0.25">
      <c r="A56" s="167"/>
      <c r="B56" s="167"/>
      <c r="C56" s="167"/>
      <c r="D56" s="167"/>
      <c r="E56" s="167"/>
      <c r="F56" s="167"/>
      <c r="G56" s="167"/>
      <c r="H56" s="167"/>
      <c r="I56" s="167"/>
      <c r="J56" s="167"/>
      <c r="K56" s="167"/>
      <c r="L56" s="167"/>
      <c r="M56" s="167"/>
      <c r="N56" s="167"/>
      <c r="O56" s="167"/>
      <c r="P56" s="167"/>
      <c r="Q56" s="167"/>
      <c r="R56" s="167"/>
      <c r="S56" s="167"/>
      <c r="T56" s="167"/>
      <c r="U56" s="167"/>
      <c r="V56" s="167"/>
      <c r="W56" s="167"/>
      <c r="X56" s="167"/>
      <c r="Y56" s="167"/>
      <c r="Z56" s="167"/>
    </row>
    <row r="57" spans="1:26" x14ac:dyDescent="0.25">
      <c r="A57" s="167"/>
      <c r="B57" s="167"/>
      <c r="C57" s="167"/>
      <c r="D57" s="167"/>
      <c r="E57" s="167"/>
      <c r="F57" s="167"/>
      <c r="G57" s="167"/>
      <c r="H57" s="167"/>
      <c r="I57" s="167"/>
      <c r="J57" s="167"/>
      <c r="K57" s="167"/>
      <c r="L57" s="167"/>
      <c r="M57" s="167"/>
      <c r="N57" s="167"/>
      <c r="O57" s="167"/>
      <c r="P57" s="167"/>
      <c r="Q57" s="167"/>
      <c r="R57" s="167"/>
      <c r="S57" s="167"/>
      <c r="T57" s="167"/>
      <c r="U57" s="167"/>
      <c r="V57" s="167"/>
      <c r="W57" s="167"/>
      <c r="X57" s="167"/>
      <c r="Y57" s="167"/>
      <c r="Z57" s="167"/>
    </row>
    <row r="58" spans="1:26" x14ac:dyDescent="0.25">
      <c r="A58" s="167"/>
      <c r="B58" s="167"/>
      <c r="C58" s="167"/>
      <c r="D58" s="167"/>
      <c r="E58" s="167"/>
      <c r="F58" s="167"/>
      <c r="G58" s="167"/>
      <c r="H58" s="167"/>
      <c r="I58" s="167"/>
      <c r="J58" s="167"/>
      <c r="K58" s="167"/>
      <c r="L58" s="167"/>
      <c r="M58" s="167"/>
      <c r="N58" s="167"/>
      <c r="O58" s="167"/>
      <c r="P58" s="167"/>
      <c r="Q58" s="167"/>
      <c r="R58" s="167"/>
      <c r="S58" s="167"/>
      <c r="T58" s="167"/>
      <c r="U58" s="167"/>
      <c r="V58" s="167"/>
      <c r="W58" s="167"/>
      <c r="X58" s="167"/>
      <c r="Y58" s="167"/>
      <c r="Z58" s="167"/>
    </row>
    <row r="59" spans="1:26" x14ac:dyDescent="0.25">
      <c r="A59" s="167"/>
      <c r="B59" s="167"/>
      <c r="C59" s="167"/>
      <c r="D59" s="167"/>
      <c r="E59" s="167"/>
      <c r="F59" s="167"/>
      <c r="G59" s="167"/>
      <c r="H59" s="167"/>
      <c r="I59" s="167"/>
      <c r="J59" s="167"/>
      <c r="K59" s="167"/>
      <c r="L59" s="167"/>
      <c r="M59" s="167"/>
      <c r="N59" s="167"/>
      <c r="O59" s="167"/>
      <c r="P59" s="167"/>
      <c r="Q59" s="167"/>
      <c r="R59" s="167"/>
      <c r="S59" s="167"/>
      <c r="T59" s="167"/>
      <c r="U59" s="167"/>
      <c r="V59" s="167"/>
      <c r="W59" s="167"/>
      <c r="X59" s="167"/>
      <c r="Y59" s="167"/>
      <c r="Z59" s="167"/>
    </row>
    <row r="60" spans="1:26" x14ac:dyDescent="0.25">
      <c r="A60" s="167"/>
      <c r="B60" s="167"/>
      <c r="C60" s="167"/>
      <c r="D60" s="167"/>
      <c r="E60" s="167"/>
      <c r="F60" s="167"/>
      <c r="G60" s="167"/>
      <c r="H60" s="167"/>
      <c r="I60" s="167"/>
      <c r="J60" s="167"/>
      <c r="K60" s="167"/>
      <c r="L60" s="167"/>
      <c r="M60" s="167"/>
      <c r="N60" s="167"/>
      <c r="O60" s="167"/>
      <c r="P60" s="167"/>
      <c r="Q60" s="167"/>
      <c r="R60" s="167"/>
      <c r="S60" s="167"/>
      <c r="T60" s="167"/>
      <c r="U60" s="167"/>
      <c r="V60" s="167"/>
      <c r="W60" s="167"/>
      <c r="X60" s="167"/>
      <c r="Y60" s="167"/>
      <c r="Z60" s="167"/>
    </row>
    <row r="61" spans="1:26" x14ac:dyDescent="0.25">
      <c r="A61" s="167"/>
      <c r="B61" s="167"/>
      <c r="C61" s="167"/>
      <c r="D61" s="167"/>
      <c r="E61" s="167"/>
      <c r="F61" s="167"/>
      <c r="G61" s="167"/>
      <c r="H61" s="167"/>
      <c r="I61" s="167"/>
      <c r="J61" s="167"/>
      <c r="K61" s="167"/>
      <c r="L61" s="167"/>
      <c r="M61" s="167"/>
      <c r="N61" s="167"/>
      <c r="O61" s="167"/>
      <c r="P61" s="167"/>
      <c r="Q61" s="167"/>
      <c r="R61" s="167"/>
      <c r="S61" s="167"/>
      <c r="T61" s="167"/>
      <c r="U61" s="167"/>
      <c r="V61" s="167"/>
      <c r="W61" s="167"/>
      <c r="X61" s="167"/>
      <c r="Y61" s="167"/>
      <c r="Z61" s="167"/>
    </row>
    <row r="62" spans="1:26" x14ac:dyDescent="0.25">
      <c r="A62" s="167"/>
      <c r="B62" s="167"/>
      <c r="C62" s="167"/>
      <c r="D62" s="167"/>
      <c r="E62" s="167"/>
      <c r="F62" s="167"/>
      <c r="G62" s="167"/>
      <c r="H62" s="167"/>
      <c r="I62" s="167"/>
      <c r="J62" s="167"/>
      <c r="K62" s="167"/>
      <c r="L62" s="167"/>
      <c r="M62" s="167"/>
      <c r="N62" s="167"/>
      <c r="O62" s="167"/>
      <c r="P62" s="167"/>
      <c r="Q62" s="167"/>
      <c r="R62" s="167"/>
      <c r="S62" s="167"/>
      <c r="T62" s="167"/>
      <c r="U62" s="167"/>
      <c r="V62" s="167"/>
      <c r="W62" s="167"/>
      <c r="X62" s="167"/>
      <c r="Y62" s="167"/>
      <c r="Z62" s="167"/>
    </row>
    <row r="63" spans="1:26" x14ac:dyDescent="0.25">
      <c r="A63" s="324"/>
      <c r="B63" s="324"/>
      <c r="C63" s="324"/>
      <c r="D63" s="324"/>
      <c r="E63" s="324"/>
      <c r="F63" s="324"/>
      <c r="G63" s="324"/>
      <c r="H63" s="324"/>
      <c r="I63" s="324"/>
      <c r="J63" s="324"/>
      <c r="K63" s="324"/>
      <c r="L63" s="324"/>
      <c r="M63" s="324"/>
      <c r="N63" s="324"/>
      <c r="O63" s="324"/>
      <c r="P63" s="324"/>
      <c r="Q63" s="324"/>
      <c r="R63" s="324"/>
      <c r="S63" s="324"/>
      <c r="T63" s="324"/>
      <c r="U63" s="324"/>
      <c r="V63" s="324"/>
      <c r="W63" s="324"/>
      <c r="X63" s="324"/>
      <c r="Y63" s="324"/>
      <c r="Z63" s="324"/>
    </row>
    <row r="64" spans="1:26" x14ac:dyDescent="0.25">
      <c r="A64" s="324"/>
      <c r="B64" s="324"/>
      <c r="C64" s="324"/>
      <c r="D64" s="324"/>
      <c r="E64" s="324"/>
      <c r="F64" s="324"/>
      <c r="G64" s="324"/>
      <c r="H64" s="324"/>
      <c r="I64" s="324"/>
      <c r="J64" s="324"/>
      <c r="K64" s="324"/>
      <c r="L64" s="324"/>
      <c r="M64" s="324"/>
      <c r="N64" s="324"/>
      <c r="O64" s="324"/>
      <c r="P64" s="324"/>
      <c r="Q64" s="324"/>
      <c r="R64" s="324"/>
      <c r="S64" s="324"/>
      <c r="T64" s="324"/>
      <c r="U64" s="324"/>
      <c r="V64" s="324"/>
      <c r="W64" s="324"/>
      <c r="X64" s="324"/>
      <c r="Y64" s="324"/>
      <c r="Z64" s="324"/>
    </row>
    <row r="65" spans="1:26" x14ac:dyDescent="0.25">
      <c r="A65" s="324"/>
      <c r="B65" s="324"/>
      <c r="C65" s="324"/>
      <c r="D65" s="324"/>
      <c r="E65" s="324"/>
      <c r="F65" s="324"/>
      <c r="G65" s="324"/>
      <c r="H65" s="324"/>
      <c r="I65" s="324"/>
      <c r="J65" s="324"/>
      <c r="K65" s="324"/>
      <c r="L65" s="324"/>
      <c r="M65" s="324"/>
      <c r="N65" s="324"/>
      <c r="O65" s="324"/>
      <c r="P65" s="324"/>
      <c r="Q65" s="324"/>
      <c r="R65" s="324"/>
      <c r="S65" s="324"/>
      <c r="T65" s="324"/>
      <c r="U65" s="324"/>
      <c r="V65" s="324"/>
      <c r="W65" s="324"/>
      <c r="X65" s="324"/>
      <c r="Y65" s="324"/>
      <c r="Z65" s="324"/>
    </row>
    <row r="66" spans="1:26" x14ac:dyDescent="0.25">
      <c r="A66" s="330" t="s">
        <v>162</v>
      </c>
      <c r="B66" s="330"/>
      <c r="C66" s="330"/>
      <c r="D66" s="330"/>
      <c r="E66" s="330"/>
      <c r="F66" s="330"/>
      <c r="G66" s="330"/>
      <c r="H66" s="330"/>
      <c r="I66" s="330"/>
      <c r="J66" s="330"/>
      <c r="K66" s="330"/>
      <c r="L66" s="330"/>
      <c r="M66" s="330"/>
      <c r="N66" s="330"/>
      <c r="O66" s="330"/>
      <c r="P66" s="330"/>
      <c r="Q66" s="330"/>
      <c r="R66" s="330"/>
      <c r="S66" s="330"/>
      <c r="T66" s="330"/>
      <c r="U66" s="330"/>
      <c r="V66" s="330"/>
      <c r="W66" s="330"/>
      <c r="X66" s="330"/>
      <c r="Y66" s="330"/>
      <c r="Z66" s="330"/>
    </row>
    <row r="67" spans="1:26" x14ac:dyDescent="0.25">
      <c r="A67" s="330"/>
      <c r="B67" s="330"/>
      <c r="C67" s="330"/>
      <c r="D67" s="330"/>
      <c r="E67" s="330"/>
      <c r="F67" s="330"/>
      <c r="G67" s="330"/>
      <c r="H67" s="330"/>
      <c r="I67" s="330"/>
      <c r="J67" s="330"/>
      <c r="K67" s="330"/>
      <c r="L67" s="330"/>
      <c r="M67" s="330"/>
      <c r="N67" s="330"/>
      <c r="O67" s="330"/>
      <c r="P67" s="330"/>
      <c r="Q67" s="330"/>
      <c r="R67" s="330"/>
      <c r="S67" s="330"/>
      <c r="T67" s="330"/>
      <c r="U67" s="330"/>
      <c r="V67" s="330"/>
      <c r="W67" s="330"/>
      <c r="X67" s="330"/>
      <c r="Y67" s="330"/>
      <c r="Z67" s="330"/>
    </row>
    <row r="68" spans="1:26" x14ac:dyDescent="0.25">
      <c r="A68" s="324"/>
      <c r="B68" s="324"/>
      <c r="C68" s="324"/>
      <c r="D68" s="324"/>
      <c r="E68" s="324"/>
      <c r="F68" s="324"/>
      <c r="G68" s="324"/>
      <c r="H68" s="324"/>
      <c r="I68" s="324"/>
      <c r="J68" s="324"/>
      <c r="K68" s="324"/>
      <c r="L68" s="324"/>
      <c r="M68" s="324"/>
      <c r="N68" s="324"/>
      <c r="O68" s="324"/>
      <c r="P68" s="324"/>
      <c r="Q68" s="324"/>
      <c r="R68" s="324"/>
      <c r="S68" s="324"/>
      <c r="T68" s="324"/>
      <c r="U68" s="324"/>
      <c r="V68" s="324"/>
      <c r="W68" s="324"/>
      <c r="X68" s="324"/>
      <c r="Y68" s="324"/>
      <c r="Z68" s="324"/>
    </row>
    <row r="69" spans="1:26" x14ac:dyDescent="0.25">
      <c r="A69" s="331" t="s">
        <v>163</v>
      </c>
      <c r="B69" s="331"/>
      <c r="C69" s="331"/>
      <c r="D69" s="331"/>
      <c r="E69" s="331"/>
      <c r="F69" s="331"/>
      <c r="G69" s="331"/>
      <c r="H69" s="331"/>
      <c r="I69" s="331"/>
      <c r="J69" s="331"/>
      <c r="K69" s="331"/>
      <c r="L69" s="331"/>
      <c r="M69" s="331"/>
      <c r="N69" s="331"/>
      <c r="O69" s="331"/>
      <c r="P69" s="331"/>
      <c r="Q69" s="331"/>
      <c r="R69" s="331"/>
      <c r="S69" s="331"/>
      <c r="T69" s="331"/>
      <c r="U69" s="331"/>
      <c r="V69" s="331"/>
      <c r="W69" s="331"/>
      <c r="X69" s="331"/>
      <c r="Y69" s="331"/>
      <c r="Z69" s="331"/>
    </row>
    <row r="70" spans="1:26" x14ac:dyDescent="0.25">
      <c r="A70" s="324"/>
      <c r="B70" s="324"/>
      <c r="C70" s="324"/>
      <c r="D70" s="324"/>
      <c r="E70" s="324"/>
      <c r="F70" s="324"/>
      <c r="G70" s="324"/>
      <c r="H70" s="324"/>
      <c r="I70" s="324"/>
      <c r="J70" s="324"/>
      <c r="K70" s="324"/>
      <c r="L70" s="324"/>
      <c r="M70" s="324"/>
      <c r="N70" s="324"/>
      <c r="O70" s="324"/>
      <c r="P70" s="324"/>
      <c r="Q70" s="324"/>
      <c r="R70" s="324"/>
      <c r="S70" s="324"/>
      <c r="T70" s="324"/>
      <c r="U70" s="324"/>
      <c r="V70" s="324"/>
      <c r="W70" s="324"/>
      <c r="X70" s="324"/>
      <c r="Y70" s="324"/>
      <c r="Z70" s="324"/>
    </row>
    <row r="71" spans="1:26" x14ac:dyDescent="0.25">
      <c r="A71" s="324"/>
      <c r="B71" s="324"/>
      <c r="C71" s="324"/>
      <c r="D71" s="324"/>
      <c r="E71" s="324"/>
      <c r="F71" s="324"/>
      <c r="G71" s="324"/>
      <c r="H71" s="324"/>
      <c r="I71" s="324"/>
      <c r="J71" s="324"/>
      <c r="K71" s="324"/>
      <c r="L71" s="324"/>
      <c r="M71" s="324"/>
      <c r="N71" s="324"/>
      <c r="O71" s="324"/>
      <c r="P71" s="324"/>
      <c r="Q71" s="324"/>
      <c r="R71" s="324"/>
      <c r="S71" s="324"/>
      <c r="T71" s="324"/>
      <c r="U71" s="324"/>
      <c r="V71" s="324"/>
      <c r="W71" s="324"/>
      <c r="X71" s="324"/>
      <c r="Y71" s="324"/>
      <c r="Z71" s="324"/>
    </row>
    <row r="72" spans="1:26" x14ac:dyDescent="0.25">
      <c r="A72" s="324"/>
      <c r="B72" s="324"/>
      <c r="C72" s="324"/>
      <c r="D72" s="324"/>
      <c r="E72" s="324"/>
      <c r="F72" s="324"/>
      <c r="G72" s="324"/>
      <c r="H72" s="324"/>
      <c r="I72" s="324"/>
      <c r="J72" s="324"/>
      <c r="K72" s="324"/>
      <c r="L72" s="324"/>
      <c r="M72" s="324"/>
      <c r="N72" s="324"/>
      <c r="O72" s="324"/>
      <c r="P72" s="324"/>
      <c r="Q72" s="324"/>
      <c r="R72" s="324"/>
      <c r="S72" s="324"/>
      <c r="T72" s="324"/>
      <c r="U72" s="324"/>
      <c r="V72" s="324"/>
      <c r="W72" s="324"/>
      <c r="X72" s="324"/>
      <c r="Y72" s="324"/>
      <c r="Z72" s="324"/>
    </row>
    <row r="73" spans="1:26" x14ac:dyDescent="0.25">
      <c r="A73" s="324"/>
      <c r="B73" s="324"/>
      <c r="C73" s="324"/>
      <c r="D73" s="324"/>
      <c r="E73" s="324"/>
      <c r="F73" s="324"/>
      <c r="G73" s="324"/>
      <c r="H73" s="324"/>
      <c r="I73" s="324"/>
      <c r="J73" s="324"/>
      <c r="K73" s="324"/>
      <c r="L73" s="324"/>
      <c r="M73" s="324"/>
      <c r="N73" s="324"/>
      <c r="O73" s="324"/>
      <c r="P73" s="324"/>
      <c r="Q73" s="324"/>
      <c r="R73" s="324"/>
      <c r="S73" s="324"/>
      <c r="T73" s="324"/>
      <c r="U73" s="324"/>
      <c r="V73" s="324"/>
      <c r="W73" s="324"/>
      <c r="X73" s="324"/>
      <c r="Y73" s="324"/>
      <c r="Z73" s="324"/>
    </row>
    <row r="74" spans="1:26" x14ac:dyDescent="0.25">
      <c r="A74" s="324"/>
      <c r="B74" s="324"/>
      <c r="C74" s="324"/>
      <c r="D74" s="324"/>
      <c r="E74" s="324"/>
      <c r="F74" s="324"/>
      <c r="G74" s="324"/>
      <c r="H74" s="324"/>
      <c r="I74" s="324"/>
      <c r="J74" s="324"/>
      <c r="K74" s="324"/>
      <c r="L74" s="324"/>
      <c r="M74" s="324"/>
      <c r="N74" s="324"/>
      <c r="O74" s="324"/>
      <c r="P74" s="324"/>
      <c r="Q74" s="324"/>
      <c r="R74" s="324"/>
      <c r="S74" s="324"/>
      <c r="T74" s="324"/>
      <c r="U74" s="324"/>
      <c r="V74" s="324"/>
      <c r="W74" s="324"/>
      <c r="X74" s="324"/>
      <c r="Y74" s="324"/>
      <c r="Z74" s="324"/>
    </row>
    <row r="75" spans="1:26" x14ac:dyDescent="0.25">
      <c r="A75" s="324"/>
      <c r="B75" s="324"/>
      <c r="C75" s="324"/>
      <c r="D75" s="324"/>
      <c r="E75" s="324"/>
      <c r="F75" s="324"/>
      <c r="G75" s="324"/>
      <c r="H75" s="324"/>
      <c r="I75" s="324"/>
      <c r="J75" s="324"/>
      <c r="K75" s="324"/>
      <c r="L75" s="324"/>
      <c r="M75" s="324"/>
      <c r="N75" s="324"/>
      <c r="O75" s="324"/>
      <c r="P75" s="324"/>
      <c r="Q75" s="324"/>
      <c r="R75" s="324"/>
      <c r="S75" s="324"/>
      <c r="T75" s="324"/>
      <c r="U75" s="324"/>
      <c r="V75" s="324"/>
      <c r="W75" s="324"/>
      <c r="X75" s="324"/>
      <c r="Y75" s="324"/>
      <c r="Z75" s="324"/>
    </row>
    <row r="76" spans="1:26" x14ac:dyDescent="0.25">
      <c r="A76" s="324"/>
      <c r="B76" s="324"/>
      <c r="C76" s="324"/>
      <c r="D76" s="324"/>
      <c r="E76" s="324"/>
      <c r="F76" s="324"/>
      <c r="G76" s="324"/>
      <c r="H76" s="324"/>
      <c r="I76" s="324"/>
      <c r="J76" s="324"/>
      <c r="K76" s="324"/>
      <c r="L76" s="324"/>
      <c r="M76" s="324"/>
      <c r="N76" s="324"/>
      <c r="O76" s="324"/>
      <c r="P76" s="324"/>
      <c r="Q76" s="324"/>
      <c r="R76" s="324"/>
      <c r="S76" s="324"/>
      <c r="T76" s="324"/>
      <c r="U76" s="324"/>
      <c r="V76" s="324"/>
      <c r="W76" s="324"/>
      <c r="X76" s="324"/>
      <c r="Y76" s="324"/>
      <c r="Z76" s="324"/>
    </row>
    <row r="77" spans="1:26" x14ac:dyDescent="0.25">
      <c r="A77" s="324"/>
      <c r="B77" s="324"/>
      <c r="C77" s="324"/>
      <c r="D77" s="324"/>
      <c r="E77" s="324"/>
      <c r="F77" s="324"/>
      <c r="G77" s="324"/>
      <c r="H77" s="324"/>
      <c r="I77" s="324"/>
      <c r="J77" s="324"/>
      <c r="K77" s="324"/>
      <c r="L77" s="324"/>
      <c r="M77" s="324"/>
      <c r="N77" s="324"/>
      <c r="O77" s="324"/>
      <c r="P77" s="324"/>
      <c r="Q77" s="324"/>
      <c r="R77" s="324"/>
      <c r="S77" s="324"/>
      <c r="T77" s="324"/>
      <c r="U77" s="324"/>
      <c r="V77" s="324"/>
      <c r="W77" s="324"/>
      <c r="X77" s="324"/>
      <c r="Y77" s="324"/>
      <c r="Z77" s="324"/>
    </row>
    <row r="78" spans="1:26" x14ac:dyDescent="0.25">
      <c r="A78" s="324"/>
      <c r="B78" s="324"/>
      <c r="C78" s="324"/>
      <c r="D78" s="324"/>
      <c r="E78" s="324"/>
      <c r="F78" s="324"/>
      <c r="G78" s="324"/>
      <c r="H78" s="324"/>
      <c r="I78" s="324"/>
      <c r="J78" s="324"/>
      <c r="K78" s="324"/>
      <c r="L78" s="324"/>
      <c r="M78" s="324"/>
      <c r="N78" s="324"/>
      <c r="O78" s="324"/>
      <c r="P78" s="324"/>
      <c r="Q78" s="324"/>
      <c r="R78" s="324"/>
      <c r="S78" s="324"/>
      <c r="T78" s="324"/>
      <c r="U78" s="324"/>
      <c r="V78" s="324"/>
      <c r="W78" s="324"/>
      <c r="X78" s="324"/>
      <c r="Y78" s="324"/>
      <c r="Z78" s="324"/>
    </row>
    <row r="79" spans="1:26" x14ac:dyDescent="0.25">
      <c r="A79" s="324"/>
      <c r="B79" s="324"/>
      <c r="C79" s="324"/>
      <c r="D79" s="324"/>
      <c r="E79" s="324"/>
      <c r="F79" s="324"/>
      <c r="G79" s="324"/>
      <c r="H79" s="324"/>
      <c r="I79" s="324"/>
      <c r="J79" s="324"/>
      <c r="K79" s="324"/>
      <c r="L79" s="324"/>
      <c r="M79" s="324"/>
      <c r="N79" s="324"/>
      <c r="O79" s="324"/>
      <c r="P79" s="324"/>
      <c r="Q79" s="324"/>
      <c r="R79" s="324"/>
      <c r="S79" s="324"/>
      <c r="T79" s="324"/>
      <c r="U79" s="324"/>
      <c r="V79" s="324"/>
      <c r="W79" s="324"/>
      <c r="X79" s="324"/>
      <c r="Y79" s="324"/>
      <c r="Z79" s="324"/>
    </row>
    <row r="80" spans="1:26" x14ac:dyDescent="0.25">
      <c r="A80" s="324"/>
      <c r="B80" s="324"/>
      <c r="C80" s="324"/>
      <c r="D80" s="324"/>
      <c r="E80" s="324"/>
      <c r="F80" s="324"/>
      <c r="G80" s="324"/>
      <c r="H80" s="324"/>
      <c r="I80" s="324"/>
      <c r="J80" s="324"/>
      <c r="K80" s="324"/>
      <c r="L80" s="324"/>
      <c r="M80" s="324"/>
      <c r="N80" s="324"/>
      <c r="O80" s="324"/>
      <c r="P80" s="324"/>
      <c r="Q80" s="324"/>
      <c r="R80" s="324"/>
      <c r="S80" s="324"/>
      <c r="T80" s="324"/>
      <c r="U80" s="324"/>
      <c r="V80" s="324"/>
      <c r="W80" s="324"/>
      <c r="X80" s="324"/>
      <c r="Y80" s="324"/>
      <c r="Z80" s="324"/>
    </row>
    <row r="81" spans="1:26" x14ac:dyDescent="0.25">
      <c r="A81" s="324"/>
      <c r="B81" s="324"/>
      <c r="C81" s="324"/>
      <c r="D81" s="324"/>
      <c r="E81" s="324"/>
      <c r="F81" s="324"/>
      <c r="G81" s="324"/>
      <c r="H81" s="324"/>
      <c r="I81" s="324"/>
      <c r="J81" s="324"/>
      <c r="K81" s="324"/>
      <c r="L81" s="324"/>
      <c r="M81" s="324"/>
      <c r="N81" s="324"/>
      <c r="O81" s="324"/>
      <c r="P81" s="324"/>
      <c r="Q81" s="324"/>
      <c r="R81" s="324"/>
      <c r="S81" s="324"/>
      <c r="T81" s="324"/>
      <c r="U81" s="324"/>
      <c r="V81" s="324"/>
      <c r="W81" s="324"/>
      <c r="X81" s="324"/>
      <c r="Y81" s="324"/>
      <c r="Z81" s="324"/>
    </row>
    <row r="82" spans="1:26" x14ac:dyDescent="0.25">
      <c r="A82" s="328" t="s">
        <v>164</v>
      </c>
      <c r="B82" s="328"/>
      <c r="C82" s="328"/>
      <c r="D82" s="328"/>
      <c r="E82" s="328"/>
      <c r="F82" s="328"/>
      <c r="G82" s="328"/>
      <c r="H82" s="328"/>
      <c r="I82" s="328"/>
      <c r="J82" s="328"/>
      <c r="K82" s="328"/>
      <c r="L82" s="328"/>
      <c r="M82" s="328"/>
      <c r="N82" s="328"/>
      <c r="O82" s="328"/>
      <c r="P82" s="328"/>
      <c r="Q82" s="328"/>
      <c r="R82" s="328"/>
      <c r="S82" s="328"/>
      <c r="T82" s="328"/>
      <c r="U82" s="328"/>
      <c r="V82" s="328"/>
      <c r="W82" s="328"/>
      <c r="X82" s="328"/>
      <c r="Y82" s="328"/>
      <c r="Z82" s="328"/>
    </row>
    <row r="83" spans="1:26" x14ac:dyDescent="0.25">
      <c r="A83" s="328" t="s">
        <v>165</v>
      </c>
      <c r="B83" s="328"/>
      <c r="C83" s="328"/>
      <c r="D83" s="328"/>
      <c r="E83" s="328"/>
      <c r="F83" s="328"/>
      <c r="G83" s="328"/>
      <c r="H83" s="328"/>
      <c r="I83" s="328"/>
      <c r="J83" s="328"/>
      <c r="K83" s="328"/>
      <c r="L83" s="328"/>
      <c r="M83" s="328"/>
      <c r="N83" s="328"/>
      <c r="O83" s="328"/>
      <c r="P83" s="328"/>
      <c r="Q83" s="328"/>
      <c r="R83" s="328"/>
      <c r="S83" s="328"/>
      <c r="T83" s="328"/>
      <c r="U83" s="328"/>
      <c r="V83" s="328"/>
      <c r="W83" s="328"/>
      <c r="X83" s="328"/>
      <c r="Y83" s="328"/>
      <c r="Z83" s="328"/>
    </row>
    <row r="84" spans="1:26" ht="14.4" x14ac:dyDescent="0.3">
      <c r="A84" s="329" t="s">
        <v>166</v>
      </c>
      <c r="B84" s="329"/>
      <c r="C84" s="329"/>
      <c r="D84" s="329"/>
      <c r="E84" s="329"/>
      <c r="F84" s="329"/>
      <c r="G84" s="329"/>
      <c r="H84" s="329"/>
      <c r="I84" s="329"/>
      <c r="J84" s="329"/>
      <c r="K84" s="329"/>
      <c r="L84" s="329"/>
      <c r="M84" s="329"/>
      <c r="N84" s="329"/>
      <c r="O84" s="329"/>
      <c r="P84" s="329"/>
      <c r="Q84" s="329"/>
      <c r="R84" s="329"/>
      <c r="S84" s="329"/>
      <c r="T84" s="329"/>
      <c r="U84" s="329"/>
      <c r="V84" s="329"/>
      <c r="W84" s="329"/>
      <c r="X84" s="329"/>
      <c r="Y84" s="329"/>
      <c r="Z84" s="329"/>
    </row>
    <row r="85" spans="1:26" x14ac:dyDescent="0.25">
      <c r="A85" s="324"/>
      <c r="B85" s="324"/>
      <c r="C85" s="324"/>
      <c r="D85" s="324"/>
      <c r="E85" s="324"/>
      <c r="F85" s="324"/>
      <c r="G85" s="324"/>
      <c r="H85" s="324"/>
      <c r="I85" s="324"/>
      <c r="J85" s="324"/>
      <c r="K85" s="324"/>
      <c r="L85" s="324"/>
      <c r="M85" s="324"/>
      <c r="N85" s="324"/>
      <c r="O85" s="324"/>
      <c r="P85" s="324"/>
      <c r="Q85" s="324"/>
      <c r="R85" s="324"/>
      <c r="S85" s="324"/>
      <c r="T85" s="324"/>
      <c r="U85" s="324"/>
      <c r="V85" s="324"/>
      <c r="W85" s="324"/>
      <c r="X85" s="324"/>
      <c r="Y85" s="324"/>
      <c r="Z85" s="324"/>
    </row>
    <row r="86" spans="1:26" x14ac:dyDescent="0.25">
      <c r="A86" s="324"/>
      <c r="B86" s="324"/>
      <c r="C86" s="324"/>
      <c r="D86" s="324"/>
      <c r="E86" s="324"/>
      <c r="F86" s="324"/>
      <c r="G86" s="324"/>
      <c r="H86" s="324"/>
      <c r="I86" s="324"/>
      <c r="J86" s="324"/>
      <c r="K86" s="324"/>
      <c r="L86" s="324"/>
      <c r="M86" s="324"/>
      <c r="N86" s="324"/>
      <c r="O86" s="324"/>
      <c r="P86" s="324"/>
      <c r="Q86" s="324"/>
      <c r="R86" s="324"/>
      <c r="S86" s="324"/>
      <c r="T86" s="324"/>
      <c r="U86" s="324"/>
      <c r="V86" s="324"/>
      <c r="W86" s="324"/>
      <c r="X86" s="324"/>
      <c r="Y86" s="324"/>
      <c r="Z86" s="324"/>
    </row>
    <row r="87" spans="1:26" x14ac:dyDescent="0.25">
      <c r="A87" s="324"/>
      <c r="B87" s="324"/>
      <c r="C87" s="324"/>
      <c r="D87" s="324"/>
      <c r="E87" s="324"/>
      <c r="F87" s="324"/>
      <c r="G87" s="324"/>
      <c r="H87" s="324"/>
      <c r="I87" s="324"/>
      <c r="J87" s="324"/>
      <c r="K87" s="324"/>
      <c r="L87" s="324"/>
      <c r="M87" s="324"/>
      <c r="N87" s="324"/>
      <c r="O87" s="324"/>
      <c r="P87" s="324"/>
      <c r="Q87" s="324"/>
      <c r="R87" s="324"/>
      <c r="S87" s="324"/>
      <c r="T87" s="324"/>
      <c r="U87" s="324"/>
      <c r="V87" s="324"/>
      <c r="W87" s="324"/>
      <c r="X87" s="324"/>
      <c r="Y87" s="324"/>
      <c r="Z87" s="324"/>
    </row>
    <row r="88" spans="1:26" x14ac:dyDescent="0.25">
      <c r="A88" s="324"/>
      <c r="B88" s="324"/>
      <c r="C88" s="324"/>
      <c r="D88" s="324"/>
      <c r="E88" s="324"/>
      <c r="F88" s="324"/>
      <c r="G88" s="324"/>
      <c r="H88" s="324"/>
      <c r="I88" s="324"/>
      <c r="J88" s="324"/>
      <c r="K88" s="324"/>
      <c r="L88" s="324"/>
      <c r="M88" s="324"/>
      <c r="N88" s="324"/>
      <c r="O88" s="324"/>
      <c r="P88" s="324"/>
      <c r="Q88" s="324"/>
      <c r="R88" s="324"/>
      <c r="S88" s="324"/>
      <c r="T88" s="324"/>
      <c r="U88" s="324"/>
      <c r="V88" s="324"/>
      <c r="W88" s="324"/>
      <c r="X88" s="324"/>
      <c r="Y88" s="324"/>
      <c r="Z88" s="324"/>
    </row>
    <row r="89" spans="1:26" x14ac:dyDescent="0.25">
      <c r="A89" s="324"/>
      <c r="B89" s="324"/>
      <c r="C89" s="324"/>
      <c r="D89" s="324"/>
      <c r="E89" s="324"/>
      <c r="F89" s="324"/>
      <c r="G89" s="324"/>
      <c r="H89" s="324"/>
      <c r="I89" s="324"/>
      <c r="J89" s="324"/>
      <c r="K89" s="324"/>
      <c r="L89" s="324"/>
      <c r="M89" s="324"/>
      <c r="N89" s="324"/>
      <c r="O89" s="324"/>
      <c r="P89" s="324"/>
      <c r="Q89" s="324"/>
      <c r="R89" s="324"/>
      <c r="S89" s="324"/>
      <c r="T89" s="324"/>
      <c r="U89" s="324"/>
      <c r="V89" s="324"/>
      <c r="W89" s="324"/>
      <c r="X89" s="324"/>
      <c r="Y89" s="324"/>
      <c r="Z89" s="324"/>
    </row>
    <row r="90" spans="1:26" x14ac:dyDescent="0.25">
      <c r="N90" t="s">
        <v>167</v>
      </c>
    </row>
    <row r="91" spans="1:26" x14ac:dyDescent="0.25">
      <c r="N91" t="s">
        <v>168</v>
      </c>
    </row>
    <row r="92" spans="1:26" x14ac:dyDescent="0.25">
      <c r="N92" t="s">
        <v>169</v>
      </c>
    </row>
    <row r="93" spans="1:26" x14ac:dyDescent="0.25">
      <c r="N93" t="s">
        <v>170</v>
      </c>
    </row>
    <row r="94" spans="1:26" x14ac:dyDescent="0.25">
      <c r="N94" t="s">
        <v>171</v>
      </c>
    </row>
    <row r="95" spans="1:26" x14ac:dyDescent="0.25">
      <c r="N95" t="s">
        <v>172</v>
      </c>
    </row>
    <row r="144" spans="1:1" x14ac:dyDescent="0.25">
      <c r="A144" t="s">
        <v>222</v>
      </c>
    </row>
    <row r="145" spans="1:1" x14ac:dyDescent="0.25">
      <c r="A145" t="s">
        <v>223</v>
      </c>
    </row>
    <row r="146" spans="1:1" x14ac:dyDescent="0.25">
      <c r="A146" t="s">
        <v>224</v>
      </c>
    </row>
    <row r="148" spans="1:1" x14ac:dyDescent="0.25">
      <c r="A148" t="s">
        <v>212</v>
      </c>
    </row>
  </sheetData>
  <mergeCells count="18">
    <mergeCell ref="A55:Z55"/>
    <mergeCell ref="A34:Z34"/>
    <mergeCell ref="A35:Z51"/>
    <mergeCell ref="A52:Z52"/>
    <mergeCell ref="A1:Z2"/>
    <mergeCell ref="A3:Z4"/>
    <mergeCell ref="A5:Z5"/>
    <mergeCell ref="A6:Z6"/>
    <mergeCell ref="A7:Z33"/>
    <mergeCell ref="A83:Z83"/>
    <mergeCell ref="A84:Z84"/>
    <mergeCell ref="A85:Z89"/>
    <mergeCell ref="A66:Z67"/>
    <mergeCell ref="A63:Z65"/>
    <mergeCell ref="A69:Z69"/>
    <mergeCell ref="A68:Z68"/>
    <mergeCell ref="A70:Z81"/>
    <mergeCell ref="A82:Z8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E762C-3430-4F1B-9B43-90CEC5C9292E}">
  <sheetPr codeName="Foglio9"/>
  <dimension ref="A1:A3"/>
  <sheetViews>
    <sheetView workbookViewId="0"/>
  </sheetViews>
  <sheetFormatPr defaultRowHeight="13.2" x14ac:dyDescent="0.25"/>
  <sheetData>
    <row r="1" spans="1:1" x14ac:dyDescent="0.25">
      <c r="A1" s="107" t="s">
        <v>173</v>
      </c>
    </row>
    <row r="2" spans="1:1" x14ac:dyDescent="0.25">
      <c r="A2" s="107" t="s">
        <v>174</v>
      </c>
    </row>
    <row r="3" spans="1:1" x14ac:dyDescent="0.25">
      <c r="A3" s="107" t="s">
        <v>175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0">
    <tabColor rgb="FFFF0000"/>
  </sheetPr>
  <dimension ref="A1:AT125"/>
  <sheetViews>
    <sheetView zoomScale="70" zoomScaleNormal="70" workbookViewId="0">
      <selection activeCell="R97" sqref="A1:XFD1048576"/>
    </sheetView>
  </sheetViews>
  <sheetFormatPr defaultRowHeight="13.2" x14ac:dyDescent="0.25"/>
  <cols>
    <col min="1" max="1" width="3.5546875" customWidth="1"/>
    <col min="2" max="2" width="36.88671875" customWidth="1"/>
    <col min="3" max="3" width="9.44140625" customWidth="1"/>
    <col min="4" max="4" width="8" customWidth="1"/>
    <col min="5" max="5" width="0.88671875" customWidth="1"/>
    <col min="6" max="6" width="16.44140625" customWidth="1"/>
    <col min="7" max="7" width="14.109375" customWidth="1"/>
    <col min="8" max="8" width="52.88671875" customWidth="1"/>
    <col min="9" max="1026" width="8.6640625" customWidth="1"/>
  </cols>
  <sheetData>
    <row r="1" spans="2:46" x14ac:dyDescent="0.25">
      <c r="B1" s="344" t="s">
        <v>176</v>
      </c>
      <c r="C1" s="344"/>
      <c r="H1" s="1" t="s">
        <v>177</v>
      </c>
    </row>
    <row r="2" spans="2:46" x14ac:dyDescent="0.25">
      <c r="B2" s="2" t="s">
        <v>178</v>
      </c>
      <c r="C2" s="2" t="s">
        <v>179</v>
      </c>
      <c r="H2" s="3" t="s">
        <v>180</v>
      </c>
    </row>
    <row r="3" spans="2:46" x14ac:dyDescent="0.25">
      <c r="B3" s="4">
        <v>44760</v>
      </c>
      <c r="C3" s="3">
        <v>25</v>
      </c>
      <c r="H3" s="5" t="s">
        <v>181</v>
      </c>
    </row>
    <row r="4" spans="2:46" x14ac:dyDescent="0.25">
      <c r="B4" s="4">
        <v>44761</v>
      </c>
      <c r="C4" s="3">
        <v>25</v>
      </c>
    </row>
    <row r="5" spans="2:46" x14ac:dyDescent="0.25">
      <c r="B5" s="4">
        <v>44762</v>
      </c>
      <c r="C5" s="3">
        <v>25</v>
      </c>
      <c r="G5" s="344" t="s">
        <v>182</v>
      </c>
      <c r="H5" s="344"/>
    </row>
    <row r="6" spans="2:46" x14ac:dyDescent="0.25">
      <c r="B6" s="4">
        <v>44763</v>
      </c>
      <c r="C6" s="3">
        <v>25</v>
      </c>
      <c r="G6" s="6">
        <v>24</v>
      </c>
      <c r="H6" s="7" t="s">
        <v>183</v>
      </c>
    </row>
    <row r="7" spans="2:46" x14ac:dyDescent="0.25">
      <c r="B7" s="4">
        <v>44764</v>
      </c>
      <c r="C7" s="3">
        <v>25</v>
      </c>
      <c r="G7" s="6">
        <v>32</v>
      </c>
      <c r="H7" s="7" t="s">
        <v>184</v>
      </c>
    </row>
    <row r="8" spans="2:46" x14ac:dyDescent="0.25">
      <c r="B8" s="4">
        <v>44767</v>
      </c>
      <c r="C8" s="3">
        <v>25</v>
      </c>
      <c r="G8" s="6">
        <v>32</v>
      </c>
      <c r="H8" s="7" t="s">
        <v>185</v>
      </c>
    </row>
    <row r="9" spans="2:46" x14ac:dyDescent="0.25">
      <c r="B9" s="4">
        <v>44768</v>
      </c>
      <c r="C9" s="3">
        <v>25</v>
      </c>
      <c r="G9" s="6">
        <v>24</v>
      </c>
      <c r="H9" s="7" t="s">
        <v>186</v>
      </c>
    </row>
    <row r="10" spans="2:46" x14ac:dyDescent="0.25">
      <c r="B10" s="4">
        <v>44769</v>
      </c>
      <c r="C10" s="3">
        <v>25</v>
      </c>
      <c r="AT10" t="s">
        <v>187</v>
      </c>
    </row>
    <row r="11" spans="2:46" x14ac:dyDescent="0.25">
      <c r="B11" s="4">
        <v>44770</v>
      </c>
      <c r="C11" s="3">
        <v>25</v>
      </c>
    </row>
    <row r="12" spans="2:46" x14ac:dyDescent="0.25">
      <c r="B12" s="4">
        <v>44771</v>
      </c>
      <c r="C12" s="3">
        <v>25</v>
      </c>
    </row>
    <row r="13" spans="2:46" x14ac:dyDescent="0.25">
      <c r="B13" s="4">
        <v>44774</v>
      </c>
      <c r="C13" s="3">
        <v>20</v>
      </c>
      <c r="F13" s="353" t="s">
        <v>265</v>
      </c>
      <c r="G13" s="354"/>
      <c r="H13" s="8">
        <v>30</v>
      </c>
    </row>
    <row r="14" spans="2:46" x14ac:dyDescent="0.25">
      <c r="B14" s="4">
        <v>44775</v>
      </c>
      <c r="C14" s="3">
        <f t="shared" ref="C14:C22" si="0">$H$13-12</f>
        <v>18</v>
      </c>
      <c r="F14" s="353" t="s">
        <v>266</v>
      </c>
      <c r="G14" s="354"/>
      <c r="H14" s="8">
        <v>2</v>
      </c>
    </row>
    <row r="15" spans="2:46" x14ac:dyDescent="0.25">
      <c r="B15" s="4">
        <v>44776</v>
      </c>
      <c r="C15" s="3">
        <f t="shared" si="0"/>
        <v>18</v>
      </c>
      <c r="F15" s="353" t="s">
        <v>188</v>
      </c>
      <c r="G15" s="354"/>
      <c r="H15" s="8">
        <v>9</v>
      </c>
    </row>
    <row r="16" spans="2:46" x14ac:dyDescent="0.25">
      <c r="B16" s="4">
        <v>44777</v>
      </c>
      <c r="C16" s="3">
        <f t="shared" si="0"/>
        <v>18</v>
      </c>
      <c r="F16" s="345" t="s">
        <v>189</v>
      </c>
      <c r="G16" s="355"/>
      <c r="H16" s="9"/>
    </row>
    <row r="17" spans="2:8" x14ac:dyDescent="0.25">
      <c r="B17" s="4">
        <v>44778</v>
      </c>
      <c r="C17" s="3">
        <f t="shared" si="0"/>
        <v>18</v>
      </c>
      <c r="F17" s="350" t="s">
        <v>190</v>
      </c>
      <c r="G17" s="351"/>
      <c r="H17" s="9">
        <v>44837</v>
      </c>
    </row>
    <row r="18" spans="2:8" x14ac:dyDescent="0.25">
      <c r="B18" s="4">
        <v>44781</v>
      </c>
      <c r="C18" s="3">
        <f t="shared" si="0"/>
        <v>18</v>
      </c>
      <c r="F18" s="350" t="s">
        <v>191</v>
      </c>
      <c r="G18" s="351"/>
      <c r="H18" s="9">
        <v>44872</v>
      </c>
    </row>
    <row r="19" spans="2:8" x14ac:dyDescent="0.25">
      <c r="B19" s="4">
        <v>44782</v>
      </c>
      <c r="C19" s="3">
        <f t="shared" si="0"/>
        <v>18</v>
      </c>
      <c r="F19" s="352" t="s">
        <v>192</v>
      </c>
      <c r="G19" s="351"/>
      <c r="H19" s="9">
        <v>44900</v>
      </c>
    </row>
    <row r="20" spans="2:8" x14ac:dyDescent="0.25">
      <c r="B20" s="4">
        <v>44783</v>
      </c>
      <c r="C20" s="3">
        <f t="shared" si="0"/>
        <v>18</v>
      </c>
    </row>
    <row r="21" spans="2:8" x14ac:dyDescent="0.25">
      <c r="B21" s="4">
        <v>44784</v>
      </c>
      <c r="C21" s="3">
        <f t="shared" si="0"/>
        <v>18</v>
      </c>
    </row>
    <row r="22" spans="2:8" x14ac:dyDescent="0.25">
      <c r="B22" s="4">
        <v>44785</v>
      </c>
      <c r="C22" s="3">
        <f t="shared" si="0"/>
        <v>18</v>
      </c>
    </row>
    <row r="23" spans="2:8" x14ac:dyDescent="0.25">
      <c r="B23" s="4">
        <v>44788</v>
      </c>
      <c r="C23" s="3">
        <v>0</v>
      </c>
    </row>
    <row r="24" spans="2:8" x14ac:dyDescent="0.25">
      <c r="B24" s="4">
        <v>44789</v>
      </c>
      <c r="C24" s="3">
        <f t="shared" ref="C24:C37" si="1">$H$13-12</f>
        <v>18</v>
      </c>
    </row>
    <row r="25" spans="2:8" x14ac:dyDescent="0.25">
      <c r="B25" s="4">
        <v>44790</v>
      </c>
      <c r="C25" s="3">
        <f t="shared" si="1"/>
        <v>18</v>
      </c>
    </row>
    <row r="26" spans="2:8" x14ac:dyDescent="0.25">
      <c r="B26" s="4">
        <v>44791</v>
      </c>
      <c r="C26" s="3">
        <f t="shared" si="1"/>
        <v>18</v>
      </c>
    </row>
    <row r="27" spans="2:8" x14ac:dyDescent="0.25">
      <c r="B27" s="4">
        <v>44792</v>
      </c>
      <c r="C27" s="3">
        <f t="shared" si="1"/>
        <v>18</v>
      </c>
    </row>
    <row r="28" spans="2:8" x14ac:dyDescent="0.25">
      <c r="B28" s="4">
        <v>44795</v>
      </c>
      <c r="C28" s="3">
        <f t="shared" si="1"/>
        <v>18</v>
      </c>
    </row>
    <row r="29" spans="2:8" x14ac:dyDescent="0.25">
      <c r="B29" s="4">
        <v>44796</v>
      </c>
      <c r="C29" s="3">
        <f t="shared" si="1"/>
        <v>18</v>
      </c>
    </row>
    <row r="30" spans="2:8" x14ac:dyDescent="0.25">
      <c r="B30" s="4">
        <v>44797</v>
      </c>
      <c r="C30" s="3">
        <f t="shared" si="1"/>
        <v>18</v>
      </c>
    </row>
    <row r="31" spans="2:8" x14ac:dyDescent="0.25">
      <c r="B31" s="4">
        <v>44798</v>
      </c>
      <c r="C31" s="3">
        <f t="shared" si="1"/>
        <v>18</v>
      </c>
    </row>
    <row r="32" spans="2:8" x14ac:dyDescent="0.25">
      <c r="B32" s="4">
        <v>44799</v>
      </c>
      <c r="C32" s="3">
        <f t="shared" si="1"/>
        <v>18</v>
      </c>
    </row>
    <row r="33" spans="2:3" x14ac:dyDescent="0.25">
      <c r="B33" s="4">
        <v>44802</v>
      </c>
      <c r="C33" s="3">
        <f t="shared" si="1"/>
        <v>18</v>
      </c>
    </row>
    <row r="34" spans="2:3" x14ac:dyDescent="0.25">
      <c r="B34" s="4">
        <v>44803</v>
      </c>
      <c r="C34" s="3">
        <f t="shared" si="1"/>
        <v>18</v>
      </c>
    </row>
    <row r="35" spans="2:3" x14ac:dyDescent="0.25">
      <c r="B35" s="4">
        <v>44804</v>
      </c>
      <c r="C35" s="3">
        <f t="shared" si="1"/>
        <v>18</v>
      </c>
    </row>
    <row r="36" spans="2:3" x14ac:dyDescent="0.25">
      <c r="B36" s="4">
        <v>44805</v>
      </c>
      <c r="C36" s="3">
        <f t="shared" si="1"/>
        <v>18</v>
      </c>
    </row>
    <row r="37" spans="2:3" x14ac:dyDescent="0.25">
      <c r="B37" s="4">
        <v>44806</v>
      </c>
      <c r="C37" s="3">
        <f t="shared" si="1"/>
        <v>18</v>
      </c>
    </row>
    <row r="38" spans="2:3" x14ac:dyDescent="0.25">
      <c r="B38" s="4">
        <v>44809</v>
      </c>
      <c r="C38" s="3">
        <v>27</v>
      </c>
    </row>
    <row r="39" spans="2:3" x14ac:dyDescent="0.25">
      <c r="B39" s="4">
        <v>44810</v>
      </c>
      <c r="C39" s="3">
        <v>27</v>
      </c>
    </row>
    <row r="40" spans="2:3" x14ac:dyDescent="0.25">
      <c r="B40" s="4">
        <v>44811</v>
      </c>
      <c r="C40" s="3">
        <v>27</v>
      </c>
    </row>
    <row r="41" spans="2:3" x14ac:dyDescent="0.25">
      <c r="B41" s="4">
        <v>44812</v>
      </c>
      <c r="C41" s="3">
        <v>27</v>
      </c>
    </row>
    <row r="42" spans="2:3" x14ac:dyDescent="0.25">
      <c r="B42" s="4">
        <v>44813</v>
      </c>
      <c r="C42" s="3">
        <v>27</v>
      </c>
    </row>
    <row r="43" spans="2:3" x14ac:dyDescent="0.25">
      <c r="B43" s="4">
        <v>44816</v>
      </c>
      <c r="C43" s="3">
        <v>27</v>
      </c>
    </row>
    <row r="44" spans="2:3" x14ac:dyDescent="0.25">
      <c r="B44" s="4">
        <v>44817</v>
      </c>
      <c r="C44" s="3">
        <v>27</v>
      </c>
    </row>
    <row r="45" spans="2:3" x14ac:dyDescent="0.25">
      <c r="B45" s="4">
        <v>44818</v>
      </c>
      <c r="C45" s="3">
        <v>27</v>
      </c>
    </row>
    <row r="46" spans="2:3" x14ac:dyDescent="0.25">
      <c r="B46" s="4">
        <v>44819</v>
      </c>
      <c r="C46" s="3">
        <v>27</v>
      </c>
    </row>
    <row r="47" spans="2:3" x14ac:dyDescent="0.25">
      <c r="B47" s="4">
        <v>44820</v>
      </c>
      <c r="C47" s="3">
        <v>27</v>
      </c>
    </row>
    <row r="48" spans="2:3" x14ac:dyDescent="0.25">
      <c r="B48" s="4"/>
      <c r="C48" s="3"/>
    </row>
    <row r="50" spans="2:5" x14ac:dyDescent="0.25">
      <c r="B50" s="344" t="s">
        <v>193</v>
      </c>
      <c r="C50" s="344"/>
      <c r="D50" s="345"/>
      <c r="E50" s="83"/>
    </row>
    <row r="51" spans="2:5" x14ac:dyDescent="0.25">
      <c r="B51" s="2" t="s">
        <v>194</v>
      </c>
      <c r="C51" s="10" t="s">
        <v>194</v>
      </c>
      <c r="D51" s="81" t="s">
        <v>195</v>
      </c>
      <c r="E51" s="84"/>
    </row>
    <row r="52" spans="2:5" x14ac:dyDescent="0.25">
      <c r="B52" s="5" t="s">
        <v>196</v>
      </c>
      <c r="C52" s="5">
        <v>1</v>
      </c>
      <c r="D52" s="82">
        <v>0</v>
      </c>
      <c r="E52" s="85"/>
    </row>
    <row r="53" spans="2:5" x14ac:dyDescent="0.25">
      <c r="B53" s="5" t="s">
        <v>197</v>
      </c>
      <c r="C53" s="5">
        <v>2</v>
      </c>
      <c r="D53" s="82">
        <v>2</v>
      </c>
      <c r="E53" s="85"/>
    </row>
    <row r="54" spans="2:5" x14ac:dyDescent="0.25">
      <c r="B54" s="5" t="s">
        <v>198</v>
      </c>
      <c r="C54" s="5">
        <v>3</v>
      </c>
      <c r="D54" s="82">
        <v>2</v>
      </c>
      <c r="E54" s="85"/>
    </row>
    <row r="55" spans="2:5" x14ac:dyDescent="0.25">
      <c r="B55" s="5" t="s">
        <v>199</v>
      </c>
      <c r="C55" s="5">
        <v>4</v>
      </c>
      <c r="D55" s="82">
        <v>2</v>
      </c>
      <c r="E55" s="85"/>
    </row>
    <row r="56" spans="2:5" x14ac:dyDescent="0.25">
      <c r="B56" s="5" t="s">
        <v>200</v>
      </c>
      <c r="C56" s="5">
        <v>5</v>
      </c>
      <c r="D56" s="82">
        <v>2</v>
      </c>
      <c r="E56" s="85"/>
    </row>
    <row r="57" spans="2:5" x14ac:dyDescent="0.25">
      <c r="B57" s="5" t="s">
        <v>201</v>
      </c>
      <c r="C57" s="5">
        <v>6</v>
      </c>
      <c r="D57" s="82">
        <v>2</v>
      </c>
      <c r="E57" s="85"/>
    </row>
    <row r="58" spans="2:5" x14ac:dyDescent="0.25">
      <c r="B58" s="5" t="s">
        <v>202</v>
      </c>
      <c r="C58" s="5">
        <v>7</v>
      </c>
      <c r="D58" s="82">
        <v>0</v>
      </c>
      <c r="E58" s="85"/>
    </row>
    <row r="70" spans="3:8" ht="13.8" thickBot="1" x14ac:dyDescent="0.3">
      <c r="C70" s="346" t="s">
        <v>203</v>
      </c>
      <c r="D70" s="346"/>
      <c r="E70" s="346"/>
      <c r="F70" s="346"/>
      <c r="G70" s="346"/>
      <c r="H70" s="346"/>
    </row>
    <row r="71" spans="3:8" ht="14.4" x14ac:dyDescent="0.25">
      <c r="C71" s="110" t="s">
        <v>44</v>
      </c>
      <c r="D71" s="111"/>
      <c r="E71" s="111"/>
      <c r="F71" s="111" t="s">
        <v>204</v>
      </c>
      <c r="G71" s="111"/>
      <c r="H71" s="112"/>
    </row>
    <row r="72" spans="3:8" ht="14.4" x14ac:dyDescent="0.25">
      <c r="C72" s="109" t="s">
        <v>45</v>
      </c>
      <c r="F72" t="s">
        <v>205</v>
      </c>
      <c r="H72" s="113"/>
    </row>
    <row r="73" spans="3:8" ht="14.4" x14ac:dyDescent="0.25">
      <c r="C73" s="108" t="s">
        <v>46</v>
      </c>
      <c r="F73" s="11" t="s">
        <v>206</v>
      </c>
      <c r="H73" s="113"/>
    </row>
    <row r="74" spans="3:8" ht="14.4" x14ac:dyDescent="0.25">
      <c r="C74" s="108" t="s">
        <v>47</v>
      </c>
      <c r="F74" t="s">
        <v>207</v>
      </c>
      <c r="H74" s="113"/>
    </row>
    <row r="75" spans="3:8" ht="14.4" x14ac:dyDescent="0.25">
      <c r="C75" s="109" t="s">
        <v>48</v>
      </c>
      <c r="F75" t="s">
        <v>208</v>
      </c>
      <c r="H75" s="113"/>
    </row>
    <row r="76" spans="3:8" ht="14.4" x14ac:dyDescent="0.25">
      <c r="C76" s="108" t="s">
        <v>43</v>
      </c>
      <c r="F76" t="s">
        <v>209</v>
      </c>
      <c r="H76" s="113"/>
    </row>
    <row r="77" spans="3:8" ht="14.4" x14ac:dyDescent="0.25">
      <c r="C77" s="108" t="s">
        <v>49</v>
      </c>
      <c r="H77" s="113"/>
    </row>
    <row r="78" spans="3:8" ht="14.4" x14ac:dyDescent="0.25">
      <c r="C78" s="108" t="s">
        <v>50</v>
      </c>
      <c r="H78" s="113"/>
    </row>
    <row r="79" spans="3:8" ht="15" thickBot="1" x14ac:dyDescent="0.3">
      <c r="C79" s="114" t="s">
        <v>51</v>
      </c>
      <c r="D79" s="115"/>
      <c r="E79" s="115"/>
      <c r="F79" s="115" t="s">
        <v>261</v>
      </c>
      <c r="G79" s="115"/>
      <c r="H79" s="116"/>
    </row>
    <row r="81" spans="2:8" x14ac:dyDescent="0.25">
      <c r="B81" s="324"/>
      <c r="C81" s="324"/>
      <c r="D81" s="324"/>
      <c r="E81" s="324"/>
      <c r="F81" s="324"/>
      <c r="G81" s="324"/>
      <c r="H81" s="324"/>
    </row>
    <row r="98" spans="1:8" ht="13.8" thickBot="1" x14ac:dyDescent="0.3">
      <c r="A98" s="356" t="s">
        <v>269</v>
      </c>
      <c r="B98" s="356"/>
      <c r="C98" s="357" t="s">
        <v>270</v>
      </c>
      <c r="D98" s="357"/>
      <c r="E98" s="357"/>
      <c r="F98" s="358" t="s">
        <v>271</v>
      </c>
      <c r="G98" s="358"/>
    </row>
    <row r="99" spans="1:8" x14ac:dyDescent="0.25">
      <c r="A99" s="347" t="s">
        <v>272</v>
      </c>
      <c r="B99" s="348"/>
      <c r="C99" s="347" t="s">
        <v>273</v>
      </c>
      <c r="D99" s="349"/>
      <c r="E99" s="349"/>
      <c r="F99" s="347" t="s">
        <v>272</v>
      </c>
      <c r="G99" s="348"/>
      <c r="H99" s="204" t="s">
        <v>211</v>
      </c>
    </row>
    <row r="100" spans="1:8" x14ac:dyDescent="0.25">
      <c r="A100" s="212">
        <v>1</v>
      </c>
      <c r="B100" s="211" t="s">
        <v>274</v>
      </c>
      <c r="C100" s="334" t="s">
        <v>275</v>
      </c>
      <c r="D100" s="335"/>
      <c r="E100" s="336"/>
      <c r="F100" s="340" t="s">
        <v>276</v>
      </c>
      <c r="G100" s="341"/>
      <c r="H100" s="223" t="s">
        <v>277</v>
      </c>
    </row>
    <row r="101" spans="1:8" x14ac:dyDescent="0.25">
      <c r="A101" s="216">
        <v>2</v>
      </c>
      <c r="B101" s="215" t="s">
        <v>278</v>
      </c>
      <c r="C101" s="337" t="s">
        <v>279</v>
      </c>
      <c r="D101" s="338"/>
      <c r="E101" s="339"/>
      <c r="F101" s="342" t="s">
        <v>280</v>
      </c>
      <c r="G101" s="343"/>
      <c r="H101" s="215" t="s">
        <v>281</v>
      </c>
    </row>
    <row r="102" spans="1:8" x14ac:dyDescent="0.25">
      <c r="A102" s="212">
        <v>3</v>
      </c>
      <c r="B102" s="211" t="s">
        <v>282</v>
      </c>
      <c r="C102" s="334" t="s">
        <v>283</v>
      </c>
      <c r="D102" s="335"/>
      <c r="E102" s="336"/>
      <c r="F102" s="340" t="s">
        <v>284</v>
      </c>
      <c r="G102" s="341"/>
      <c r="H102" s="211" t="s">
        <v>285</v>
      </c>
    </row>
    <row r="103" spans="1:8" x14ac:dyDescent="0.25">
      <c r="A103" s="216">
        <v>4</v>
      </c>
      <c r="B103" s="215" t="s">
        <v>286</v>
      </c>
      <c r="C103" s="337" t="s">
        <v>287</v>
      </c>
      <c r="D103" s="338"/>
      <c r="E103" s="339"/>
      <c r="F103" s="342" t="s">
        <v>288</v>
      </c>
      <c r="G103" s="343"/>
      <c r="H103" s="222" t="s">
        <v>289</v>
      </c>
    </row>
    <row r="104" spans="1:8" x14ac:dyDescent="0.25">
      <c r="A104" s="212">
        <v>5</v>
      </c>
      <c r="B104" s="211" t="s">
        <v>290</v>
      </c>
      <c r="C104" s="334" t="s">
        <v>291</v>
      </c>
      <c r="D104" s="335"/>
      <c r="E104" s="336"/>
      <c r="F104" s="340" t="s">
        <v>292</v>
      </c>
      <c r="G104" s="341"/>
      <c r="H104" s="198" t="s">
        <v>293</v>
      </c>
    </row>
    <row r="105" spans="1:8" x14ac:dyDescent="0.25">
      <c r="A105" s="216">
        <v>6</v>
      </c>
      <c r="B105" s="215" t="s">
        <v>294</v>
      </c>
      <c r="C105" s="337" t="s">
        <v>295</v>
      </c>
      <c r="D105" s="338"/>
      <c r="E105" s="339"/>
      <c r="F105" s="342" t="s">
        <v>296</v>
      </c>
      <c r="G105" s="343"/>
      <c r="H105" s="218" t="s">
        <v>297</v>
      </c>
    </row>
    <row r="106" spans="1:8" x14ac:dyDescent="0.25">
      <c r="A106" s="212">
        <v>7</v>
      </c>
      <c r="B106" s="211" t="s">
        <v>298</v>
      </c>
      <c r="C106" s="334" t="s">
        <v>299</v>
      </c>
      <c r="D106" s="335"/>
      <c r="E106" s="336"/>
      <c r="F106" s="340" t="s">
        <v>300</v>
      </c>
      <c r="G106" s="341"/>
      <c r="H106" s="226" t="s">
        <v>301</v>
      </c>
    </row>
    <row r="107" spans="1:8" x14ac:dyDescent="0.25">
      <c r="A107" s="216">
        <v>8</v>
      </c>
      <c r="B107" s="215" t="s">
        <v>302</v>
      </c>
      <c r="C107" s="337" t="s">
        <v>303</v>
      </c>
      <c r="D107" s="338"/>
      <c r="E107" s="339"/>
      <c r="F107" s="342" t="s">
        <v>304</v>
      </c>
      <c r="G107" s="343"/>
      <c r="H107" s="219"/>
    </row>
    <row r="108" spans="1:8" x14ac:dyDescent="0.25">
      <c r="A108" s="212">
        <v>9</v>
      </c>
      <c r="B108" s="211" t="s">
        <v>305</v>
      </c>
      <c r="C108" s="334" t="s">
        <v>306</v>
      </c>
      <c r="D108" s="335"/>
      <c r="E108" s="336"/>
      <c r="F108" s="340" t="s">
        <v>307</v>
      </c>
      <c r="G108" s="341"/>
      <c r="H108" s="219"/>
    </row>
    <row r="109" spans="1:8" x14ac:dyDescent="0.25">
      <c r="A109" s="216">
        <v>10</v>
      </c>
      <c r="B109" s="215"/>
      <c r="C109" s="337" t="s">
        <v>308</v>
      </c>
      <c r="D109" s="338"/>
      <c r="E109" s="339"/>
      <c r="F109" s="342" t="s">
        <v>309</v>
      </c>
      <c r="G109" s="343"/>
      <c r="H109" s="219"/>
    </row>
    <row r="110" spans="1:8" x14ac:dyDescent="0.25">
      <c r="A110" s="212">
        <v>11</v>
      </c>
      <c r="B110" s="211"/>
      <c r="C110" s="334" t="s">
        <v>310</v>
      </c>
      <c r="D110" s="335"/>
      <c r="E110" s="336"/>
      <c r="F110" s="340"/>
      <c r="G110" s="341"/>
      <c r="H110" s="219"/>
    </row>
    <row r="111" spans="1:8" x14ac:dyDescent="0.25">
      <c r="A111" s="216">
        <v>12</v>
      </c>
      <c r="B111" s="217"/>
      <c r="C111" s="337"/>
      <c r="D111" s="338"/>
      <c r="E111" s="339"/>
      <c r="F111" s="342"/>
      <c r="G111" s="343"/>
      <c r="H111" s="220"/>
    </row>
    <row r="112" spans="1:8" ht="13.8" thickBot="1" x14ac:dyDescent="0.3">
      <c r="A112" s="213">
        <v>13</v>
      </c>
      <c r="B112" s="214"/>
      <c r="C112" s="364"/>
      <c r="D112" s="365"/>
      <c r="E112" s="366"/>
      <c r="F112" s="362"/>
      <c r="G112" s="363"/>
      <c r="H112" s="221"/>
    </row>
    <row r="113" spans="1:7" x14ac:dyDescent="0.25">
      <c r="A113" s="367" t="s">
        <v>268</v>
      </c>
      <c r="B113" s="367"/>
      <c r="C113" s="367"/>
      <c r="D113" s="367"/>
      <c r="E113" s="367"/>
      <c r="F113" s="367"/>
      <c r="G113" s="367"/>
    </row>
    <row r="114" spans="1:7" x14ac:dyDescent="0.25">
      <c r="A114" s="212">
        <v>1</v>
      </c>
      <c r="B114" s="211" t="s">
        <v>311</v>
      </c>
      <c r="C114" s="337"/>
      <c r="D114" s="338"/>
      <c r="E114" s="339"/>
      <c r="F114" s="340"/>
      <c r="G114" s="341"/>
    </row>
    <row r="115" spans="1:7" x14ac:dyDescent="0.25">
      <c r="A115" s="216">
        <v>2</v>
      </c>
      <c r="B115" s="215" t="s">
        <v>312</v>
      </c>
      <c r="C115" s="334"/>
      <c r="D115" s="335"/>
      <c r="E115" s="336"/>
      <c r="F115" s="342"/>
      <c r="G115" s="343"/>
    </row>
    <row r="116" spans="1:7" ht="13.8" thickBot="1" x14ac:dyDescent="0.3">
      <c r="A116" s="213">
        <v>13</v>
      </c>
      <c r="B116" s="214"/>
      <c r="C116" s="359"/>
      <c r="D116" s="360"/>
      <c r="E116" s="361"/>
      <c r="F116" s="362"/>
      <c r="G116" s="363"/>
    </row>
    <row r="125" spans="1:7" x14ac:dyDescent="0.25">
      <c r="A125" s="163"/>
    </row>
  </sheetData>
  <mergeCells count="51">
    <mergeCell ref="A113:G113"/>
    <mergeCell ref="C115:E115"/>
    <mergeCell ref="C114:E114"/>
    <mergeCell ref="F114:G114"/>
    <mergeCell ref="F115:G115"/>
    <mergeCell ref="A98:B98"/>
    <mergeCell ref="C98:E98"/>
    <mergeCell ref="F98:G98"/>
    <mergeCell ref="C116:E116"/>
    <mergeCell ref="F116:G116"/>
    <mergeCell ref="F111:G111"/>
    <mergeCell ref="F112:G112"/>
    <mergeCell ref="C100:E100"/>
    <mergeCell ref="F108:G108"/>
    <mergeCell ref="F109:G109"/>
    <mergeCell ref="F110:G110"/>
    <mergeCell ref="C111:E111"/>
    <mergeCell ref="C112:E112"/>
    <mergeCell ref="C108:E108"/>
    <mergeCell ref="C109:E109"/>
    <mergeCell ref="C110:E110"/>
    <mergeCell ref="F17:G17"/>
    <mergeCell ref="F18:G18"/>
    <mergeCell ref="F19:G19"/>
    <mergeCell ref="B1:C1"/>
    <mergeCell ref="G5:H5"/>
    <mergeCell ref="F13:G13"/>
    <mergeCell ref="F15:G15"/>
    <mergeCell ref="F16:G16"/>
    <mergeCell ref="F14:G14"/>
    <mergeCell ref="B50:D50"/>
    <mergeCell ref="C70:H70"/>
    <mergeCell ref="B81:H81"/>
    <mergeCell ref="F106:G106"/>
    <mergeCell ref="F107:G107"/>
    <mergeCell ref="F103:G103"/>
    <mergeCell ref="A99:B99"/>
    <mergeCell ref="C99:E99"/>
    <mergeCell ref="F104:G104"/>
    <mergeCell ref="F105:G105"/>
    <mergeCell ref="F99:G99"/>
    <mergeCell ref="C106:E106"/>
    <mergeCell ref="C107:E107"/>
    <mergeCell ref="C101:E101"/>
    <mergeCell ref="C102:E102"/>
    <mergeCell ref="C103:E103"/>
    <mergeCell ref="C104:E104"/>
    <mergeCell ref="C105:E105"/>
    <mergeCell ref="F100:G100"/>
    <mergeCell ref="F101:G101"/>
    <mergeCell ref="F102:G102"/>
  </mergeCells>
  <pageMargins left="0.7" right="0.7" top="0.75" bottom="0.75" header="0.51180555555555496" footer="0.51180555555555496"/>
  <pageSetup paperSize="9" firstPageNumber="0"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373E6-BE28-405D-8C62-40657E7C4782}">
  <dimension ref="A2:S32"/>
  <sheetViews>
    <sheetView tabSelected="1" workbookViewId="0">
      <selection activeCell="A9" sqref="A1:XFD1048576"/>
    </sheetView>
  </sheetViews>
  <sheetFormatPr defaultRowHeight="13.2" x14ac:dyDescent="0.25"/>
  <sheetData>
    <row r="2" spans="1:11" x14ac:dyDescent="0.25">
      <c r="A2" s="324" t="s">
        <v>313</v>
      </c>
      <c r="B2" s="324"/>
      <c r="C2" s="324"/>
      <c r="D2" s="324"/>
      <c r="E2" s="324"/>
      <c r="F2" s="324"/>
      <c r="G2" s="324"/>
    </row>
    <row r="3" spans="1:11" x14ac:dyDescent="0.25">
      <c r="D3" s="368" t="str">
        <f>HYPERLINK("https://creativecommons.org/licenses/by-nc-sa/3.0/it/","https://creativecommons.org/licenses/by-nc-sa/3.0/it/")</f>
        <v>https://creativecommons.org/licenses/by-nc-sa/3.0/it/</v>
      </c>
    </row>
    <row r="5" spans="1:11" x14ac:dyDescent="0.25">
      <c r="A5" s="225"/>
      <c r="B5" s="225"/>
      <c r="C5" s="225"/>
      <c r="D5" s="225"/>
      <c r="E5" s="225"/>
      <c r="F5" s="225"/>
      <c r="G5" s="225"/>
      <c r="H5" s="369"/>
    </row>
    <row r="6" spans="1:11" x14ac:dyDescent="0.25">
      <c r="A6" s="324" t="s">
        <v>314</v>
      </c>
      <c r="B6" s="324"/>
      <c r="C6" s="324"/>
      <c r="D6" s="324"/>
      <c r="E6" s="369" t="str">
        <f>HYPERLINK("https://github.com/AccaEmme/","https://github.com/AccaEmme/")</f>
        <v>https://github.com/AccaEmme/</v>
      </c>
      <c r="H6" s="369"/>
    </row>
    <row r="7" spans="1:11" x14ac:dyDescent="0.25">
      <c r="A7" s="225"/>
      <c r="B7" s="225"/>
      <c r="C7" s="225"/>
      <c r="D7" s="225"/>
      <c r="E7" s="225"/>
      <c r="F7" s="225"/>
      <c r="G7" s="225"/>
      <c r="H7" s="369"/>
    </row>
    <row r="9" spans="1:11" x14ac:dyDescent="0.25">
      <c r="A9" t="s">
        <v>315</v>
      </c>
    </row>
    <row r="10" spans="1:11" ht="14.4" x14ac:dyDescent="0.25">
      <c r="B10" s="370" t="s">
        <v>316</v>
      </c>
      <c r="C10" s="370"/>
      <c r="D10" s="370"/>
      <c r="E10" s="370"/>
      <c r="F10" s="370"/>
      <c r="G10" s="370"/>
      <c r="H10" s="370"/>
      <c r="I10" s="370"/>
      <c r="J10" s="370"/>
      <c r="K10" s="371"/>
    </row>
    <row r="11" spans="1:11" ht="14.4" x14ac:dyDescent="0.25">
      <c r="B11" s="370"/>
      <c r="C11" s="370"/>
      <c r="D11" s="370"/>
      <c r="E11" s="370"/>
      <c r="F11" s="370"/>
      <c r="G11" s="370"/>
      <c r="H11" s="370"/>
      <c r="I11" s="370"/>
      <c r="J11" s="370"/>
      <c r="K11" s="371"/>
    </row>
    <row r="12" spans="1:11" x14ac:dyDescent="0.25">
      <c r="B12" s="370"/>
      <c r="C12" s="370"/>
      <c r="D12" s="370"/>
      <c r="E12" s="370"/>
      <c r="F12" s="370"/>
      <c r="G12" s="370"/>
      <c r="H12" s="370"/>
      <c r="I12" s="370"/>
      <c r="J12" s="370"/>
      <c r="K12" s="372"/>
    </row>
    <row r="13" spans="1:11" x14ac:dyDescent="0.25">
      <c r="B13" s="373" t="s">
        <v>317</v>
      </c>
      <c r="C13" s="373"/>
      <c r="D13" s="373"/>
      <c r="E13" s="373"/>
      <c r="F13" s="373"/>
      <c r="G13" s="373"/>
      <c r="H13" s="373"/>
      <c r="I13" s="373"/>
      <c r="J13" s="373"/>
    </row>
    <row r="14" spans="1:11" x14ac:dyDescent="0.25">
      <c r="B14" s="373"/>
      <c r="C14" s="373"/>
      <c r="D14" s="373"/>
      <c r="E14" s="373"/>
      <c r="F14" s="373"/>
      <c r="G14" s="373"/>
      <c r="H14" s="373"/>
      <c r="I14" s="373"/>
      <c r="J14" s="373"/>
    </row>
    <row r="15" spans="1:11" x14ac:dyDescent="0.25">
      <c r="B15" s="374"/>
      <c r="C15" s="374"/>
      <c r="D15" s="374"/>
      <c r="E15" s="374"/>
      <c r="F15" s="374"/>
      <c r="G15" s="374"/>
      <c r="H15" s="374"/>
      <c r="I15" s="374"/>
      <c r="J15" s="374"/>
      <c r="K15" s="374"/>
    </row>
    <row r="16" spans="1:11" x14ac:dyDescent="0.25">
      <c r="A16" t="s">
        <v>318</v>
      </c>
    </row>
    <row r="17" spans="2:19" ht="13.2" customHeight="1" x14ac:dyDescent="0.25">
      <c r="B17" s="375" t="s">
        <v>319</v>
      </c>
      <c r="C17" s="375"/>
      <c r="D17" s="375"/>
      <c r="E17" s="375"/>
      <c r="F17" s="375"/>
      <c r="G17" s="375"/>
      <c r="H17" s="375"/>
      <c r="I17" s="375"/>
      <c r="J17" s="375"/>
    </row>
    <row r="18" spans="2:19" x14ac:dyDescent="0.25">
      <c r="B18" s="375"/>
      <c r="C18" s="375"/>
      <c r="D18" s="375"/>
      <c r="E18" s="375"/>
      <c r="F18" s="375"/>
      <c r="G18" s="375"/>
      <c r="H18" s="375"/>
      <c r="I18" s="375"/>
      <c r="J18" s="375"/>
      <c r="K18" s="374"/>
    </row>
    <row r="19" spans="2:19" x14ac:dyDescent="0.25">
      <c r="B19" s="375"/>
      <c r="C19" s="375"/>
      <c r="D19" s="375"/>
      <c r="E19" s="375"/>
      <c r="F19" s="375"/>
      <c r="G19" s="375"/>
      <c r="H19" s="375"/>
      <c r="I19" s="375"/>
      <c r="J19" s="375"/>
      <c r="K19" s="376"/>
    </row>
    <row r="20" spans="2:19" x14ac:dyDescent="0.25">
      <c r="B20" s="375"/>
      <c r="C20" s="375"/>
      <c r="D20" s="375"/>
      <c r="E20" s="375"/>
      <c r="F20" s="375"/>
      <c r="G20" s="375"/>
      <c r="H20" s="375"/>
      <c r="I20" s="375"/>
      <c r="J20" s="375"/>
      <c r="K20" s="377"/>
    </row>
    <row r="21" spans="2:19" x14ac:dyDescent="0.25">
      <c r="B21" s="373" t="s">
        <v>320</v>
      </c>
      <c r="C21" s="373"/>
      <c r="D21" s="373"/>
      <c r="E21" s="373"/>
      <c r="F21" s="373"/>
      <c r="G21" s="373"/>
      <c r="H21" s="373"/>
      <c r="I21" s="373"/>
      <c r="J21" s="373"/>
      <c r="K21" s="377"/>
      <c r="L21" s="377"/>
      <c r="M21" s="377"/>
      <c r="N21" s="377"/>
      <c r="O21" s="377"/>
      <c r="P21" s="377"/>
      <c r="Q21" s="377"/>
      <c r="R21" s="377"/>
      <c r="S21" s="377"/>
    </row>
    <row r="22" spans="2:19" ht="13.2" customHeight="1" x14ac:dyDescent="0.25">
      <c r="B22" s="373"/>
      <c r="C22" s="373"/>
      <c r="D22" s="373"/>
      <c r="E22" s="373"/>
      <c r="F22" s="373"/>
      <c r="G22" s="373"/>
      <c r="H22" s="373"/>
      <c r="I22" s="373"/>
      <c r="J22" s="373"/>
      <c r="K22" s="377"/>
      <c r="L22" s="377"/>
      <c r="M22" s="377"/>
      <c r="N22" s="377"/>
      <c r="O22" s="377"/>
      <c r="P22" s="377"/>
      <c r="Q22" s="377"/>
      <c r="R22" s="377"/>
      <c r="S22" s="377"/>
    </row>
    <row r="23" spans="2:19" ht="13.2" customHeight="1" x14ac:dyDescent="0.25">
      <c r="B23" s="375" t="s">
        <v>321</v>
      </c>
      <c r="C23" s="375"/>
      <c r="D23" s="375"/>
      <c r="E23" s="375"/>
      <c r="F23" s="375"/>
      <c r="G23" s="375"/>
      <c r="H23" s="375"/>
      <c r="I23" s="375"/>
      <c r="J23" s="375"/>
      <c r="K23" s="376"/>
      <c r="L23" s="376"/>
      <c r="M23" s="376"/>
      <c r="N23" s="376"/>
      <c r="O23" s="376"/>
      <c r="P23" s="376"/>
      <c r="Q23" s="376"/>
      <c r="R23" s="376"/>
      <c r="S23" s="376"/>
    </row>
    <row r="24" spans="2:19" x14ac:dyDescent="0.25">
      <c r="B24" s="375"/>
      <c r="C24" s="375"/>
      <c r="D24" s="375"/>
      <c r="E24" s="375"/>
      <c r="F24" s="375"/>
      <c r="G24" s="375"/>
      <c r="H24" s="375"/>
      <c r="I24" s="375"/>
      <c r="J24" s="375"/>
      <c r="K24" s="376"/>
      <c r="L24" s="376"/>
      <c r="M24" s="376"/>
      <c r="N24" s="376"/>
      <c r="O24" s="376"/>
      <c r="P24" s="376"/>
      <c r="Q24" s="376"/>
      <c r="R24" s="376"/>
      <c r="S24" s="376"/>
    </row>
    <row r="25" spans="2:19" x14ac:dyDescent="0.25">
      <c r="B25" s="375"/>
      <c r="C25" s="375"/>
      <c r="D25" s="375"/>
      <c r="E25" s="375"/>
      <c r="F25" s="375"/>
      <c r="G25" s="375"/>
      <c r="H25" s="375"/>
      <c r="I25" s="375"/>
      <c r="J25" s="375"/>
      <c r="K25" s="376"/>
      <c r="L25" s="376"/>
      <c r="M25" s="376"/>
      <c r="N25" s="376"/>
      <c r="O25" s="376"/>
      <c r="P25" s="376"/>
      <c r="Q25" s="376"/>
      <c r="R25" s="376"/>
      <c r="S25" s="376"/>
    </row>
    <row r="26" spans="2:19" ht="13.2" customHeight="1" x14ac:dyDescent="0.25">
      <c r="B26" s="375" t="s">
        <v>322</v>
      </c>
      <c r="C26" s="375"/>
      <c r="D26" s="375"/>
      <c r="E26" s="375"/>
      <c r="F26" s="375"/>
      <c r="G26" s="375"/>
      <c r="H26" s="375"/>
      <c r="I26" s="375"/>
      <c r="J26" s="375"/>
      <c r="K26" s="376"/>
      <c r="L26" s="376"/>
      <c r="M26" s="376"/>
      <c r="N26" s="376"/>
      <c r="O26" s="376"/>
      <c r="P26" s="376"/>
      <c r="Q26" s="376"/>
      <c r="R26" s="376"/>
      <c r="S26" s="376"/>
    </row>
    <row r="27" spans="2:19" ht="13.2" customHeight="1" x14ac:dyDescent="0.25">
      <c r="B27" s="375"/>
      <c r="C27" s="375"/>
      <c r="D27" s="375"/>
      <c r="E27" s="375"/>
      <c r="F27" s="375"/>
      <c r="G27" s="375"/>
      <c r="H27" s="375"/>
      <c r="I27" s="375"/>
      <c r="J27" s="375"/>
      <c r="K27" s="376"/>
      <c r="L27" s="376"/>
      <c r="M27" s="376"/>
      <c r="N27" s="376"/>
      <c r="O27" s="376"/>
      <c r="P27" s="376"/>
      <c r="Q27" s="376"/>
      <c r="R27" s="376"/>
      <c r="S27" s="376"/>
    </row>
    <row r="28" spans="2:19" x14ac:dyDescent="0.25">
      <c r="B28" s="375"/>
      <c r="C28" s="375"/>
      <c r="D28" s="375"/>
      <c r="E28" s="375"/>
      <c r="F28" s="375"/>
      <c r="G28" s="375"/>
      <c r="H28" s="375"/>
      <c r="I28" s="375"/>
      <c r="J28" s="375"/>
      <c r="K28" s="376"/>
      <c r="L28" s="376"/>
      <c r="M28" s="376"/>
      <c r="N28" s="376"/>
      <c r="O28" s="376"/>
      <c r="P28" s="376"/>
      <c r="Q28" s="376"/>
      <c r="R28" s="376"/>
      <c r="S28" s="376"/>
    </row>
    <row r="29" spans="2:19" x14ac:dyDescent="0.25">
      <c r="B29" s="376"/>
      <c r="C29" s="376"/>
      <c r="D29" s="376"/>
      <c r="E29" s="376"/>
      <c r="F29" s="376"/>
      <c r="G29" s="376"/>
      <c r="H29" s="376"/>
      <c r="I29" s="376"/>
      <c r="J29" s="376"/>
    </row>
    <row r="30" spans="2:19" ht="13.2" customHeight="1" x14ac:dyDescent="0.25">
      <c r="B30" s="376"/>
      <c r="C30" s="376"/>
      <c r="D30" s="376"/>
      <c r="E30" s="376"/>
      <c r="F30" s="376"/>
      <c r="G30" s="376"/>
      <c r="H30" s="376"/>
      <c r="I30" s="376"/>
      <c r="J30" s="376"/>
      <c r="K30" s="376"/>
    </row>
    <row r="31" spans="2:19" x14ac:dyDescent="0.25">
      <c r="B31" s="376"/>
      <c r="C31" s="376"/>
      <c r="D31" s="376"/>
      <c r="E31" s="376"/>
      <c r="F31" s="376"/>
      <c r="G31" s="376"/>
      <c r="H31" s="376"/>
      <c r="I31" s="376"/>
      <c r="J31" s="376"/>
      <c r="K31" s="376"/>
    </row>
    <row r="32" spans="2:19" x14ac:dyDescent="0.25">
      <c r="B32" s="376"/>
      <c r="C32" s="376"/>
      <c r="D32" s="376"/>
      <c r="E32" s="376"/>
      <c r="F32" s="376"/>
      <c r="G32" s="376"/>
      <c r="H32" s="376"/>
      <c r="I32" s="376"/>
      <c r="J32" s="376"/>
    </row>
  </sheetData>
  <mergeCells count="8">
    <mergeCell ref="B23:J25"/>
    <mergeCell ref="B26:J28"/>
    <mergeCell ref="A2:G2"/>
    <mergeCell ref="A6:D6"/>
    <mergeCell ref="B10:J12"/>
    <mergeCell ref="B13:J14"/>
    <mergeCell ref="B17:J20"/>
    <mergeCell ref="B21:J2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967D88D3F03E647A97976BF8930BD2F" ma:contentTypeVersion="9" ma:contentTypeDescription="Creare un nuovo documento." ma:contentTypeScope="" ma:versionID="1970d8c41f165a29b5cd9c80f6e8ff6e">
  <xsd:schema xmlns:xsd="http://www.w3.org/2001/XMLSchema" xmlns:xs="http://www.w3.org/2001/XMLSchema" xmlns:p="http://schemas.microsoft.com/office/2006/metadata/properties" xmlns:ns1="http://schemas.microsoft.com/sharepoint/v3" xmlns:ns2="5bb2f266-11c9-4f16-8956-4ef2df0b1b1e" xmlns:ns3="77f3ea82-268f-45e1-99e8-f9bfefd470eb" targetNamespace="http://schemas.microsoft.com/office/2006/metadata/properties" ma:root="true" ma:fieldsID="c46a389d92969941f314953c7b9e90d0" ns1:_="" ns2:_="" ns3:_="">
    <xsd:import namespace="http://schemas.microsoft.com/sharepoint/v3"/>
    <xsd:import namespace="5bb2f266-11c9-4f16-8956-4ef2df0b1b1e"/>
    <xsd:import namespace="77f3ea82-268f-45e1-99e8-f9bfefd470eb"/>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Proprietà criteri di conformità unificati" ma:hidden="true" ma:internalName="_ip_UnifiedCompliancePolicyProperties">
      <xsd:simpleType>
        <xsd:restriction base="dms:Note"/>
      </xsd:simpleType>
    </xsd:element>
    <xsd:element name="_ip_UnifiedCompliancePolicyUIAction" ma:index="15" nillable="true" ma:displayName="Azione interfaccia utente criteri di conformità unificati"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bb2f266-11c9-4f16-8956-4ef2df0b1b1e" elementFormDefault="qualified">
    <xsd:import namespace="http://schemas.microsoft.com/office/2006/documentManagement/types"/>
    <xsd:import namespace="http://schemas.microsoft.com/office/infopath/2007/PartnerControls"/>
    <xsd:element name="SharedWithUsers" ma:index="8" nillable="true" ma:displayName="Condivis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Condiviso con dettagli" ma:description="" ma:internalName="SharedWithDetails" ma:readOnly="true">
      <xsd:simpleType>
        <xsd:restriction base="dms:Note">
          <xsd:maxLength value="255"/>
        </xsd:restriction>
      </xsd:simpleType>
    </xsd:element>
    <xsd:element name="LastSharedByUser" ma:index="10" nillable="true" ma:displayName="Autore ultima condivisione" ma:internalName="LastSharedByUser" ma:readOnly="true">
      <xsd:simpleType>
        <xsd:restriction base="dms:Note">
          <xsd:maxLength value="255"/>
        </xsd:restriction>
      </xsd:simpleType>
    </xsd:element>
    <xsd:element name="LastSharedByTime" ma:index="11" nillable="true" ma:displayName="Ora ultima condivision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77f3ea82-268f-45e1-99e8-f9bfefd470eb"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F42B300-3838-46A8-8CA5-BA253D055E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bb2f266-11c9-4f16-8956-4ef2df0b1b1e"/>
    <ds:schemaRef ds:uri="77f3ea82-268f-45e1-99e8-f9bfefd470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EA8746-8BF0-40BF-9F71-6FAF31997DCE}">
  <ds:schemaRefs>
    <ds:schemaRef ds:uri="http://schemas.microsoft.com/office/2006/metadata/properties"/>
    <ds:schemaRef ds:uri="http://schemas.microsoft.com/office/infopath/2007/PartnerControls"/>
    <ds:schemaRef ds:uri="http://schemas.microsoft.com/sharepoint/v3"/>
  </ds:schemaRefs>
</ds:datastoreItem>
</file>

<file path=customXml/itemProps3.xml><?xml version="1.0" encoding="utf-8"?>
<ds:datastoreItem xmlns:ds="http://schemas.openxmlformats.org/officeDocument/2006/customXml" ds:itemID="{1DDFA34D-C44A-412C-AD6F-E449E53C593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4</vt:i4>
      </vt:variant>
    </vt:vector>
  </HeadingPairs>
  <TitlesOfParts>
    <vt:vector size="15" baseType="lpstr">
      <vt:lpstr>Ott2022_RICHIESTE</vt:lpstr>
      <vt:lpstr>Gen-Feb-Mar2021_report</vt:lpstr>
      <vt:lpstr>Nov2022_RICHIESTE</vt:lpstr>
      <vt:lpstr>Dic2022_RICHIESTE</vt:lpstr>
      <vt:lpstr>terzotrim2022_ORARIO</vt:lpstr>
      <vt:lpstr>DisponibilitàPresenzeInSede</vt:lpstr>
      <vt:lpstr>Tipologie</vt:lpstr>
      <vt:lpstr>SERE</vt:lpstr>
      <vt:lpstr>Istruzioni</vt:lpstr>
      <vt:lpstr>Regole</vt:lpstr>
      <vt:lpstr>Autore</vt:lpstr>
      <vt:lpstr>Dic2022_RICHIESTE!Area_stampa</vt:lpstr>
      <vt:lpstr>Nov2022_RICHIESTE!Area_stampa</vt:lpstr>
      <vt:lpstr>Ott2022_RICHIESTE!Area_stampa</vt:lpstr>
      <vt:lpstr>terzotrim2022_ORARIO!Area_stampa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c:creator>
  <cp:keywords/>
  <dc:description/>
  <cp:lastModifiedBy>Hermann Magliacane</cp:lastModifiedBy>
  <cp:revision>15</cp:revision>
  <dcterms:created xsi:type="dcterms:W3CDTF">2006-08-03T09:18:31Z</dcterms:created>
  <dcterms:modified xsi:type="dcterms:W3CDTF">2022-09-11T07:33:58Z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0x0101001967D88D3F03E647A97976BF8930BD2F</vt:lpwstr>
  </property>
</Properties>
</file>